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INSTRUCTIVO" sheetId="1" state="visible" r:id="rId3"/>
    <sheet name="LISTAS" sheetId="2" state="visible" r:id="rId4"/>
    <sheet name="ATENCIONPUBLICO" sheetId="3" state="visible" r:id="rId5"/>
    <sheet name="ESTADISTICAS" sheetId="4" state="visible" r:id="rId6"/>
    <sheet name="DELEGACIONES INSS - 2024" sheetId="5" state="hidden" r:id="rId7"/>
  </sheets>
  <definedNames>
    <definedName function="false" hidden="true" localSheetId="2" name="_xlnm._FilterDatabase" vbProcedure="false">ATENCIONPUBLICO!$B$5:$E$4000</definedName>
    <definedName function="false" hidden="true" localSheetId="4" name="_xlnm._FilterDatabase" vbProcedure="false">'DELEGACIONES INSS - 2024'!$D$1:$K$96</definedName>
    <definedName function="false" hidden="false" localSheetId="1" name="_xlnm.Print_Area" vbProcedure="false">LISTAS!$A$2:$B$57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<sst xmlns="http://schemas.openxmlformats.org/spreadsheetml/2006/main" count="1137" uniqueCount="590">
  <si>
    <t xml:space="preserve">Tipo Tramites</t>
  </si>
  <si>
    <t xml:space="preserve">Forma en la que se ingresaran los datos en la Hoja AtencionPublico</t>
  </si>
  <si>
    <t xml:space="preserve"># Sello</t>
  </si>
  <si>
    <t xml:space="preserve">En la celda A3 se ingresara el número de sello que le pertenece al fiscal.</t>
  </si>
  <si>
    <t xml:space="preserve">Fiscalizador</t>
  </si>
  <si>
    <t xml:space="preserve">En la celda B3 se ingresara el nombre completo del Fiscal que ingresara datos en el documento.</t>
  </si>
  <si>
    <t xml:space="preserve">Delegación / Centro de Afiliación</t>
  </si>
  <si>
    <t xml:space="preserve">En la celda C3 se seleccionará del listado la delegación / ventanilla correspondiente a su ubicación.</t>
  </si>
  <si>
    <t xml:space="preserve">Mes</t>
  </si>
  <si>
    <t xml:space="preserve">En la celda D3 se ingresara la fecha del mes en formato 01/01/2025 esta se cambiara solo después del cierre de factura.</t>
  </si>
  <si>
    <t xml:space="preserve">Tipo</t>
  </si>
  <si>
    <t xml:space="preserve">Esta columna es un recordatorio de que formato tiene que ingresar los datos según el tipo de tramite a registrar.</t>
  </si>
  <si>
    <t xml:space="preserve">Beneficiario / Nómina </t>
  </si>
  <si>
    <t xml:space="preserve">En la columna D se ingresara NSS – Nombre del beneficiario ó Nomina + Número de nomina según corresponda al tipo de tramite (aplica para inscripción de beneficiario, solicitud/entrega de carnet beneficiario, apertura de nomina)</t>
  </si>
  <si>
    <t xml:space="preserve">Totales</t>
  </si>
  <si>
    <t xml:space="preserve">Se detalla la cantidad de personas atendidas en el día. Ejemplo: un asegurado y su beneficiaria serían 2 personas (autonumerico).</t>
  </si>
  <si>
    <t xml:space="preserve">Se escribirá NSS - Nombre (copiar del Turing) del asegurado/beneficiario/pensionado que se les hizo actualización en ambiente "Asegurado”.</t>
  </si>
  <si>
    <t xml:space="preserve">Se escribirá NSS - Nombre del asegurado (copiar del Turing) al que se le incorpora el/los beneficiarios, a la par escribir al beneficiario.</t>
  </si>
  <si>
    <t xml:space="preserve">Se escribirá NSS - Nombre del difunto (copiar del Turing) recibido durante la atención al público y/o provenientes de otras áreas.</t>
  </si>
  <si>
    <t xml:space="preserve">Se escribirá NSS - Nombre (copiar del Turing) de la/las personas que se les ofreció inscribirse en el Seguro Facultativo, aun cuando no se inscribió.</t>
  </si>
  <si>
    <t xml:space="preserve">Se escribirá NSS - Nombre (copiar del Turing) de la/las personas que se inscribió en el Seguro Facultativo.</t>
  </si>
  <si>
    <t xml:space="preserve">Se escribirá NSS - Nombre (copiar del Turing) de la/las personas que solicitaron su historial laboral impreso o solo consultaron el número de semanas cotizadas.</t>
  </si>
  <si>
    <t xml:space="preserve">Se escribirá NSS - Nombre (copiar del Turing) de la/las personas que solicitaron su factura facultativa impresa.</t>
  </si>
  <si>
    <t xml:space="preserve">Se escribirá NSS - Nombre (copiar del Turing) de la/las personas que se entrevistaron, pueden ser duplicados de NSS u homónimos.</t>
  </si>
  <si>
    <t xml:space="preserve">Se escribirá NSS - Nombre (copiar del Turing) de la/las personas a quien se le entrego la constancia de asegurado (constancia de no cotizante).</t>
  </si>
  <si>
    <t xml:space="preserve">Se escribirá NSS - Nombre (copiar del Turing) de la/las personas que se les hizo la solicitud de carnet de asegurado en sistema.</t>
  </si>
  <si>
    <t xml:space="preserve">Se escribirá NSS - Nombre (copiar del Turing) de la personas asegurada, a la par escribir NSS - Nombre de quien tendra el carnet de beneficiario en sistema.</t>
  </si>
  <si>
    <t xml:space="preserve">Se escribirá NSS - Nombre (copiar del Turing) de la/las personas que se les hizo la entrega de carnet de asegurado en sistema y en persona.</t>
  </si>
  <si>
    <t xml:space="preserve">Se escribirá NSS - Nombre (copiar del Turing) de la persona asegurada, a la par escribir NSS - Nombre a quien se les hizo entrega del carnet de beneficiario en sistema y en persona.</t>
  </si>
  <si>
    <t xml:space="preserve">Se escribirá NSS - Nombre (copiar del Turing) de la/las personas que se verifico carnet por día que se hizo en el sistema.</t>
  </si>
  <si>
    <t xml:space="preserve">Se escribirá NSS - Nombre (copiar del Turing) de la/las empresas que se lograron visitar por día, conforme al plan mensual.</t>
  </si>
  <si>
    <t xml:space="preserve">Se escribirá la cantidad de fotos (en número) tomadas en total en el dia, pueden ser de varias empresas, ejemplo: se visitó 2 empresas y se tomaron 20 fotos en cada una, se debe poner 40 en el día.</t>
  </si>
  <si>
    <t xml:space="preserve">Se escribirá la cantidad de llamadas (en número) y/o mensajes recibidos para atender consultas de fiscales, asegurados y empleadores.</t>
  </si>
  <si>
    <t xml:space="preserve">Se detalla la cantidad de empleadores atendidos en el día (autonumerico).</t>
  </si>
  <si>
    <t xml:space="preserve">Se escribirá RP - Nombre de Razón Social (documentación revisada) para generaciones de nuevos registros.</t>
  </si>
  <si>
    <t xml:space="preserve">Se escribirá RP - Nombre de Razón Social (documentación revisada) para apertura de nómina(s) a la par escribir el número de la nomina en apertura ejemplo “Nomina 1”.</t>
  </si>
  <si>
    <t xml:space="preserve">Se escribirá RP - Nombre de Razón Social (documentación revisada) para actualizaciones de datos de empleadores (DUR).</t>
  </si>
  <si>
    <t xml:space="preserve">Se escribirá RP - Nombre de Razón Social  (documentación revisada) para actualizaciones de datos de empleadores.</t>
  </si>
  <si>
    <t xml:space="preserve">Se escribirá RP - Nombre de Razón Social  que se le genero la constancia de empleador.</t>
  </si>
  <si>
    <t xml:space="preserve">Se escribirá la cantidad (en número) de hojas de ingresos del régimen Obligatorio que se recibieron por los Fiscales y que son para el mes en curso.</t>
  </si>
  <si>
    <t xml:space="preserve">Se escribirá la cantidad (en número) de hojas de ingresos del régimen Obligatorio que se recibieron por los Empleadores y que son para el mes en curso.</t>
  </si>
  <si>
    <t xml:space="preserve">Se escribirá la cantidad (en número) de hojas de ingresos del régimen Obligatorio que se recibieron en el mes en curso, que serán grabados hasta después del cierre de factura.</t>
  </si>
  <si>
    <t xml:space="preserve">Se escribirá la cantidad (en número) de hojas de ingresos del régimen Obligatorio que se recibieron por los Fiscales y que son para el cierre de factura del mes.</t>
  </si>
  <si>
    <t xml:space="preserve">Se escribirá NSS - Nombre (copiar del Turing) de la/las personas que se generó o se actualizó y que no se les grabará salario en el mes en curso (nóminas fiscales, renovaciones).</t>
  </si>
  <si>
    <t xml:space="preserve">Se escribirá NSS - Nombre (copiar del Turing) de la/las personas que se genera para beneficiarios, apoderados, constancias de no cotizantes, etc. </t>
  </si>
  <si>
    <t xml:space="preserve">Se escribirá la cantidad (en número) de ingresos del régimen Obligatorio que fueron grabados únicamente en el mes en curso, se detalla del 1 al 31 (según corresponda).</t>
  </si>
  <si>
    <t xml:space="preserve">Se escribirá la cantidad (en número) de ingresos del régimen Obligatorio que fueron grabados únicamente en el mes en cierre de factura, se detalla del 1 al 6 (según corresponda).</t>
  </si>
  <si>
    <t xml:space="preserve">Se escribirá la cantidad (en número) de grabaciones de salarios correspondientes a Ministerios, Instituciones y Grandes Empleadores, se detalla del 1 al 31 (según corresponda).</t>
  </si>
  <si>
    <t xml:space="preserve">Se escribirá la cantidad (en número) de grabaciones de salarios correspondientes a Ministerios, Instituciones y Grandes Empleadores al cierre de factura, se detalla del 1 al 6 (según corresponda).</t>
  </si>
  <si>
    <t xml:space="preserve">Se escribirá la cantidad (en número) de actualizaciones a registros de asegurados conforme fichas recibidas, que al momento de la revisión ya se se encuentran las altas aplicadas.</t>
  </si>
  <si>
    <t xml:space="preserve">Se detalla la cantidad de ingresos del régimen Obligatorio que quedaron pendientes de grabar y corresponden al mes en curso (autonumerico)</t>
  </si>
  <si>
    <t xml:space="preserve">Se escribirá la cantidad (en número) de fotos digitalizadas, entiéndase editadas y subidas correctamente al sistema</t>
  </si>
  <si>
    <t xml:space="preserve">Se escribirá la cantidad (en número) de inscripciones del ambos regímenes, entiéndase escaladas y subidas correctamente al sistema</t>
  </si>
  <si>
    <t xml:space="preserve">Se escribirá la cantidad (en número) de cualquier documento al perfil de un asegurado, entiéndase escaladas y subidas correctamente al sistema</t>
  </si>
  <si>
    <t xml:space="preserve">Se escribirá la cantidad (en número)  de correcciones realizadas en el módulo Registro de Asegurados.</t>
  </si>
  <si>
    <t xml:space="preserve">Se escribirá RP - Nombre de casos de empleadores asignados a revisar.</t>
  </si>
  <si>
    <t xml:space="preserve">Se escribirá la cantidad (en número) de casos asignados para grabar cargo y cambio de salario facultativo.</t>
  </si>
  <si>
    <t xml:space="preserve">Se escribirá la cantidad (en número)  de casos de NSS Duplicados que ameritaban o no traslado de semanas cotizadas y que fueron revisadas y solicitadas a Prestaciones Económicas, aplica solo a personal de la DGAF.</t>
  </si>
  <si>
    <t xml:space="preserve">Se escribirá la cantidad (en número) expedientes nuevos que se elaboraron, pueden ser por restauración.</t>
  </si>
  <si>
    <t xml:space="preserve">Se escribirá la cantidad (en número) de horas no laboradas, habiéndose justificado por permisos, vacaciones o subsidios.</t>
  </si>
  <si>
    <t xml:space="preserve">Se escribirá la cantidad (en número) de horas no laboradas por participaciones en actividades políticas, apoyo en otras áreas de la institución.</t>
  </si>
  <si>
    <t xml:space="preserve">X</t>
  </si>
  <si>
    <t xml:space="preserve">Nota</t>
  </si>
  <si>
    <t xml:space="preserve">Al cierre de factura</t>
  </si>
  <si>
    <t xml:space="preserve">Esta leyenda se refiere a que si una inscripción de asegurado viene entre los días 1 al 6 (según corresponda) en los que corresponden al cierre de factura pero son del mes anterior.</t>
  </si>
  <si>
    <t xml:space="preserve">LISTA_TIPO_DE_TRAMITE</t>
  </si>
  <si>
    <t xml:space="preserve">AUTORIZADOS</t>
  </si>
  <si>
    <t xml:space="preserve">AUXILIAR</t>
  </si>
  <si>
    <t xml:space="preserve">Feriados</t>
  </si>
  <si>
    <t xml:space="preserve">TIPO</t>
  </si>
  <si>
    <t xml:space="preserve">I</t>
  </si>
  <si>
    <t xml:space="preserve">ATENCIÓN DE ASEGURADOS, BENEFICIARIOS Y PENSIONADOS</t>
  </si>
  <si>
    <t xml:space="preserve">x</t>
  </si>
  <si>
    <t xml:space="preserve">Cantidad de personas atendidas</t>
  </si>
  <si>
    <t xml:space="preserve">NUMERO</t>
  </si>
  <si>
    <t xml:space="preserve">Cantidad de empleadores atendidos en la delegación/ventanilla</t>
  </si>
  <si>
    <t xml:space="preserve">Actualización de datos de asegurado/beneficiario (registro)/pensionado</t>
  </si>
  <si>
    <t xml:space="preserve">NSS - NOMBRE</t>
  </si>
  <si>
    <t xml:space="preserve">Actualización de datos de asegurado/beneficiario/pensionado</t>
  </si>
  <si>
    <t xml:space="preserve">Inscripción de nuevo registro patronal</t>
  </si>
  <si>
    <t xml:space="preserve">Inscripción de Beneficiarios(as)</t>
  </si>
  <si>
    <t xml:space="preserve">Inscripción de beneficiarios(as)</t>
  </si>
  <si>
    <t xml:space="preserve">Apertura de nómina</t>
  </si>
  <si>
    <t xml:space="preserve">Registro de defunción</t>
  </si>
  <si>
    <t xml:space="preserve">Actualización de datos de empleador</t>
  </si>
  <si>
    <t xml:space="preserve">Asesoramiento para inscripción del seguro facultativo</t>
  </si>
  <si>
    <t xml:space="preserve">Constancia de empleador</t>
  </si>
  <si>
    <t xml:space="preserve">Inscripción de asegurado en facultativo</t>
  </si>
  <si>
    <t xml:space="preserve">Brindar información de semanas cotizadas</t>
  </si>
  <si>
    <t xml:space="preserve">Reimpresión y entrega de factura facultativa</t>
  </si>
  <si>
    <t xml:space="preserve">Casos de NSS duplicados u homónimos</t>
  </si>
  <si>
    <t xml:space="preserve">Solicitud de carnet</t>
  </si>
  <si>
    <t xml:space="preserve">Constancia de asegurado</t>
  </si>
  <si>
    <t xml:space="preserve">Entrega de carnet</t>
  </si>
  <si>
    <t xml:space="preserve">Solicitud de carnet de asegurado</t>
  </si>
  <si>
    <t xml:space="preserve">Verificación de carnet</t>
  </si>
  <si>
    <t xml:space="preserve">Solicitud de carnet de beneficiario</t>
  </si>
  <si>
    <t xml:space="preserve">Cantidad de empresas visitadas para carnetizar</t>
  </si>
  <si>
    <t xml:space="preserve">Entrega de carnet de asegurado</t>
  </si>
  <si>
    <t xml:space="preserve">Cantidad de fotos tomadas en empresa</t>
  </si>
  <si>
    <t xml:space="preserve"> </t>
  </si>
  <si>
    <t xml:space="preserve">Entrega de carnet de beneficiario</t>
  </si>
  <si>
    <t xml:space="preserve">Atención de llamadas telefónicas de afiliadores/asegurados/público</t>
  </si>
  <si>
    <t xml:space="preserve">ATENCIÓN DE EMPLEADORES Y AFILIADORES</t>
  </si>
  <si>
    <t xml:space="preserve">Revisión de documentos para nuevo registro patronal</t>
  </si>
  <si>
    <t xml:space="preserve">RP - NOMBRE</t>
  </si>
  <si>
    <t xml:space="preserve">Atención de llamadas telefónicas de asegurados/público</t>
  </si>
  <si>
    <t xml:space="preserve">Revisión de documentos para apertura de nómina</t>
  </si>
  <si>
    <t xml:space="preserve">ATENCIÓN DE EMPLEADORES E INSCRIPCIONES DE ASEGURADOS</t>
  </si>
  <si>
    <t xml:space="preserve">Revisión de documentos para actualización de datos de empleador (DUR)</t>
  </si>
  <si>
    <t xml:space="preserve">Empleador atendido en delegación/ventanilla</t>
  </si>
  <si>
    <t xml:space="preserve">Revisión de documentos para actualización de datos de empleador</t>
  </si>
  <si>
    <t xml:space="preserve">RAZÓN SOCIAL</t>
  </si>
  <si>
    <t xml:space="preserve">Cantidad de personas atendidas BENEFICIARIOS</t>
  </si>
  <si>
    <t xml:space="preserve">Recepción de inscripción Obligatorio por Empleador</t>
  </si>
  <si>
    <t xml:space="preserve">Revisión de documentos para actualización de datos de empleador DUR</t>
  </si>
  <si>
    <t xml:space="preserve">Recepción de inscripción Obligatorio de cierre especial - grabar prox. Mes</t>
  </si>
  <si>
    <t xml:space="preserve">Recepción de inscripción Obligatorio - al Cierre de Factura</t>
  </si>
  <si>
    <t xml:space="preserve">GENERAR NSS</t>
  </si>
  <si>
    <t xml:space="preserve">Recepción de inscripción obligatorio por fiscalizador</t>
  </si>
  <si>
    <t xml:space="preserve">Generar NSS para inscripción obligatoria sin grabar salario</t>
  </si>
  <si>
    <t xml:space="preserve">Recepción de inscripción obligatorio por empleador</t>
  </si>
  <si>
    <t xml:space="preserve">Generar NSS otros tipos de trámites</t>
  </si>
  <si>
    <t xml:space="preserve">Recepción de inscripción obligatorio grabar prox. mes mensual/cierre especial</t>
  </si>
  <si>
    <t xml:space="preserve">GRABACIÓN DE INGRESOS DE ASEGURADOS</t>
  </si>
  <si>
    <t xml:space="preserve">Recepción de inscripción obligatorio - al cierre de factura</t>
  </si>
  <si>
    <t xml:space="preserve">Obligatorio</t>
  </si>
  <si>
    <t xml:space="preserve">Obligatorio - al Cierre de Factura</t>
  </si>
  <si>
    <t xml:space="preserve">Grabar salarios casos Gobierno / Grandes Empleadores - al Cierre de Factura</t>
  </si>
  <si>
    <t xml:space="preserve">GRABACIÓN DE INSCRIPCIÓN DE ASEGURADOS</t>
  </si>
  <si>
    <t xml:space="preserve">Actualización de datos de asegurados sin grabar salario</t>
  </si>
  <si>
    <t xml:space="preserve">INGRESOS SIN GRABAR</t>
  </si>
  <si>
    <t xml:space="preserve">Obligatorio - al cierre de factura</t>
  </si>
  <si>
    <t xml:space="preserve">Grabar salario casos gobierno / grandes empleadores</t>
  </si>
  <si>
    <t xml:space="preserve">DIGITALIZACION (fuente: TURING)</t>
  </si>
  <si>
    <t xml:space="preserve">Grabar salario casos gobierno / grandes empleadores - al cierre de factura</t>
  </si>
  <si>
    <t xml:space="preserve">Fotos</t>
  </si>
  <si>
    <t xml:space="preserve">Digitalización de inscripción de asegurados</t>
  </si>
  <si>
    <t xml:space="preserve">INSCRIPCIONES PENDIENTES DE GRABAR</t>
  </si>
  <si>
    <t xml:space="preserve">Otros documentos</t>
  </si>
  <si>
    <t xml:space="preserve">Obligatorio.</t>
  </si>
  <si>
    <t xml:space="preserve">CASOS DE ASEGURADOS/EMPLEADORES ASIGNADOS</t>
  </si>
  <si>
    <t xml:space="preserve">Corrección de datos generales de asegurados</t>
  </si>
  <si>
    <t xml:space="preserve">Atención de casos de empleadores</t>
  </si>
  <si>
    <t xml:space="preserve">Atención de casos de asegurados</t>
  </si>
  <si>
    <t xml:space="preserve">Revisión casos de NSS Duplicados (DGAF)</t>
  </si>
  <si>
    <t xml:space="preserve">ARCHIVO</t>
  </si>
  <si>
    <t xml:space="preserve">Elaboración de expediente de asegurado</t>
  </si>
  <si>
    <t xml:space="preserve">Elaboración de expediente de empleador</t>
  </si>
  <si>
    <t xml:space="preserve">REPORTE DE AUSENCIA JUSTIFICADA</t>
  </si>
  <si>
    <t xml:space="preserve">Total horas permisos, subsidios y vacaciones</t>
  </si>
  <si>
    <t xml:space="preserve">Total horas participando en otras actividades institucionales</t>
  </si>
  <si>
    <t xml:space="preserve">REGISTRO DE DERECHOHABIENTES ATENDIDOS</t>
  </si>
  <si>
    <t xml:space="preserve">N.° SELLO</t>
  </si>
  <si>
    <t xml:space="preserve">NOMBRE FISCALIZADOR</t>
  </si>
  <si>
    <t xml:space="preserve">DELEGACIÓN / CENTRO DE AFILIACIÓN</t>
  </si>
  <si>
    <t xml:space="preserve">MES</t>
  </si>
  <si>
    <t xml:space="preserve">CIERRE DE FACTURA</t>
  </si>
  <si>
    <t xml:space="preserve">YESLY     MORA    </t>
  </si>
  <si>
    <t xml:space="preserve">RIVAS - ALTAGRACIA - HEROES Y MARTIRES DE ALTAGRACIA</t>
  </si>
  <si>
    <t xml:space="preserve">V-1.95.031225</t>
  </si>
  <si>
    <t xml:space="preserve">N°</t>
  </si>
  <si>
    <t xml:space="preserve">TIPO DE TRAMITE </t>
  </si>
  <si>
    <t xml:space="preserve">NSS - NOMBRES Y APELLIDOS (ASEGURADO) / 
RP - EMPLEADOR (COPIAR DE TURING)</t>
  </si>
  <si>
    <t xml:space="preserve">BENEFICIARIO / NÓMINA </t>
  </si>
  <si>
    <t xml:space="preserve">FECHA 
(dd/mm/aa)</t>
  </si>
  <si>
    <t xml:space="preserve">23933633 - PEDRO PABLO JACAMO RAMIREZ</t>
  </si>
  <si>
    <t xml:space="preserve">30676682 - MARIO JOSE GONZALEZ CASTILLO</t>
  </si>
  <si>
    <t xml:space="preserve">10461734 - ALLAN GIOVANI MORALES ALVAREZ</t>
  </si>
  <si>
    <t xml:space="preserve">45606346 - JOSUE DAVID ALEMAN MONTOYA</t>
  </si>
  <si>
    <t xml:space="preserve">34355297 - EVERTZ ANTONIO GARCIA RIVAS</t>
  </si>
  <si>
    <t xml:space="preserve">43397936 - YELSIN JAVIER BLANCO ORTIZ</t>
  </si>
  <si>
    <t xml:space="preserve">46190370 - DAYSI GUISSELL GOUSSEN GONZALEZ</t>
  </si>
  <si>
    <t xml:space="preserve">45160310 - CRISSTHIAN DORANIA VARGAS PEREZ</t>
  </si>
  <si>
    <t xml:space="preserve">8151209 - SIGILFREDO BARRIOS ALVAREZ</t>
  </si>
  <si>
    <t xml:space="preserve">11963813 - SUSANA DEL CARMEN MUÑOZ ALVAREZ</t>
  </si>
  <si>
    <t xml:space="preserve">9958498 - JULIO IVAN CRUZ LOPEZ</t>
  </si>
  <si>
    <t xml:space="preserve">46104036 - SANDER CAMILO MENOCAL VARGAS</t>
  </si>
  <si>
    <t xml:space="preserve">36800746 - MARTIN ANTONIO SANDOVAL ALEMAN</t>
  </si>
  <si>
    <t xml:space="preserve">15624622 - BLANCA AZUCENA ALEMAN CAJINA</t>
  </si>
  <si>
    <t xml:space="preserve">20631350 - NORLAN LUIS ZAMBRANA MORALES</t>
  </si>
  <si>
    <t xml:space="preserve">46492458 - ANGIE ELIZABETH ORTIZ CARRILLO</t>
  </si>
  <si>
    <t xml:space="preserve">46493462 - HALINTON ALFREDO HERNANDEZ ORTIZ</t>
  </si>
  <si>
    <t xml:space="preserve">46493635 - MARIA GELEN CALERO HERNANDEZ</t>
  </si>
  <si>
    <t xml:space="preserve">46489502 - ANA VIRGINIA BONILLA PONCE</t>
  </si>
  <si>
    <t xml:space="preserve">5661037 - MANUEL ANGEL ORTIZ HERNANDEZ</t>
  </si>
  <si>
    <t xml:space="preserve">31613624 - DORVING DAVID ORTIZ ROSALES</t>
  </si>
  <si>
    <t xml:space="preserve">46500465 - WILMOR DAVID RUIZ ALVAREZ</t>
  </si>
  <si>
    <t xml:space="preserve">46500579 - YULIANA SOFIA RUIZ GUTIERREZ</t>
  </si>
  <si>
    <t xml:space="preserve">13523295 - CARLOS ROBERTO BARRIOS ALVAREZ</t>
  </si>
  <si>
    <t xml:space="preserve">15709260 - JUAN CARLOS MENA ROMERO</t>
  </si>
  <si>
    <t xml:space="preserve">39582241 - ERVIN JOEL AVILES ROMERO</t>
  </si>
  <si>
    <t xml:space="preserve">5626186 - JOSE BENITO MORA BARRIOS</t>
  </si>
  <si>
    <t xml:space="preserve">23458215 - SATURNINA ALEMAN BALDELOMAR</t>
  </si>
  <si>
    <t xml:space="preserve">1349106 - ARMANDO MENA SANDOVAL</t>
  </si>
  <si>
    <t xml:space="preserve">44339236 - JASON ALVARADO</t>
  </si>
  <si>
    <t xml:space="preserve">46554444 - OTILIA ESTER POTOY RUIZ</t>
  </si>
  <si>
    <t xml:space="preserve">45864234 - IVANIA DEL SOCORRO HERNANDEZ SOTELO</t>
  </si>
  <si>
    <t xml:space="preserve">31038029 - HORACIO ALBERTO CABRERA GONZALEZ</t>
  </si>
  <si>
    <t xml:space="preserve">46573870 - OLGA RACHEL RODRIGUEZ MENDOZA</t>
  </si>
  <si>
    <t xml:space="preserve">45990898 - KAREN RAQUEL MENDOZA GONZALEZ</t>
  </si>
  <si>
    <t xml:space="preserve">20853189 - MARIO JOSE ALEMAN SALVATIERRA</t>
  </si>
  <si>
    <t xml:space="preserve">17133382 - JOSE DE JESUS CRUZ URBINA</t>
  </si>
  <si>
    <t xml:space="preserve">18093045 - ANA CECILIA ALFARO FLORES</t>
  </si>
  <si>
    <t xml:space="preserve">126155 - ROGELIO ANDRES CASTILLO CASTILLO</t>
  </si>
  <si>
    <t xml:space="preserve">44112969 - EXEQUIEL URIAS RUIZ TENORIO</t>
  </si>
  <si>
    <t xml:space="preserve">10545285 - HELMY JOSEFINA HIDALGO TELLEZ</t>
  </si>
  <si>
    <t xml:space="preserve">4519162 - CARLOS ENRIQUE FLETES BARRIOS</t>
  </si>
  <si>
    <t xml:space="preserve">10151774 - OSMAN ANTONIO MUÑOZ MEJIA</t>
  </si>
  <si>
    <t xml:space="preserve">30553846 - PAUBLA ROSALES</t>
  </si>
  <si>
    <t xml:space="preserve">23330865 - TERESA CRUZ BARRIOS</t>
  </si>
  <si>
    <t xml:space="preserve">46595771 - GENESIS MARIA BARRIOS ALEMAN</t>
  </si>
  <si>
    <t xml:space="preserve">23763502 - ROMAN JOSUE SANDINO MARTINEZ</t>
  </si>
  <si>
    <t xml:space="preserve">10999864 - ARLINGTON FERNANDO BARAHONA GUADAMUZ</t>
  </si>
  <si>
    <t xml:space="preserve">1287369 - ERNESTO RAMON QUINTANA FLORES</t>
  </si>
  <si>
    <t xml:space="preserve">46601393 - KENIA MARBELI CASTILLO HERNANDEZ</t>
  </si>
  <si>
    <t xml:space="preserve">46604169 - FRANCISCA LIZZETH LORIO COREA</t>
  </si>
  <si>
    <t xml:space="preserve">15820088 - LEYTON OMAR PONCE LIRA</t>
  </si>
  <si>
    <t xml:space="preserve">18408654 - CARLOS RODOLFO RAMIREZ CARRION</t>
  </si>
  <si>
    <t xml:space="preserve">26751917 - MARIA JUDITH FLORES NUÑEZ</t>
  </si>
  <si>
    <t xml:space="preserve">46612667 - RUDMER HINRIK REITSMA</t>
  </si>
  <si>
    <t xml:space="preserve">15596538 - IBON MONGE BARRIOS</t>
  </si>
  <si>
    <t xml:space="preserve">TOUCHED BY SILENCE SOCIEDAD ANÓNIMA</t>
  </si>
  <si>
    <t xml:space="preserve">143800 - MINISTERIO DE EDUCACION</t>
  </si>
  <si>
    <t xml:space="preserve">NOMINA 1</t>
  </si>
  <si>
    <t xml:space="preserve">16568749 - FRANCISCO JAVIER POVEDA IRIGOYEN</t>
  </si>
  <si>
    <t xml:space="preserve">24020978 - GERMAN JUAQUIN URBINA CRUZ</t>
  </si>
  <si>
    <t xml:space="preserve">5509584 - MANUEL SALVADOR CASTILLO MONGE</t>
  </si>
  <si>
    <t xml:space="preserve">46613709 - JOSE ADRIAN ALVARADO GONZALEZ</t>
  </si>
  <si>
    <t xml:space="preserve">ACTIVIDAD</t>
  </si>
  <si>
    <t xml:space="preserve">Total</t>
  </si>
  <si>
    <t xml:space="preserve">NO</t>
  </si>
  <si>
    <t xml:space="preserve">PUNTO DE AFILIACION: DELEGACION / VENTANILLA</t>
  </si>
  <si>
    <t xml:space="preserve">Departamento</t>
  </si>
  <si>
    <t xml:space="preserve">Municipio</t>
  </si>
  <si>
    <t xml:space="preserve">Punto de Afiliación</t>
  </si>
  <si>
    <t xml:space="preserve">Barrio/Comarca</t>
  </si>
  <si>
    <t xml:space="preserve">Dirección</t>
  </si>
  <si>
    <t xml:space="preserve">Telefono</t>
  </si>
  <si>
    <t xml:space="preserve">Coordinador/Supervisor Responsable </t>
  </si>
  <si>
    <t xml:space="preserve">Cobertura Municipal</t>
  </si>
  <si>
    <t xml:space="preserve">NOMBRE</t>
  </si>
  <si>
    <t xml:space="preserve">INSS CENTRAL</t>
  </si>
  <si>
    <t xml:space="preserve">BOACO</t>
  </si>
  <si>
    <t xml:space="preserve">ROSA CERDA AMADOR</t>
  </si>
  <si>
    <t xml:space="preserve">BARRIO OLAMA</t>
  </si>
  <si>
    <t xml:space="preserve">BOACO - BOACO -  - BARRIO  OLAMA - DEL PALI 75 METROS AL NORTE</t>
  </si>
  <si>
    <t xml:space="preserve">2542-2288 / 2542-1593</t>
  </si>
  <si>
    <t xml:space="preserve">INSS EDIFICIO 1907</t>
  </si>
  <si>
    <t xml:space="preserve">CAMOAPA</t>
  </si>
  <si>
    <t xml:space="preserve">VICTOR MANUEL PICADO</t>
  </si>
  <si>
    <t xml:space="preserve">BARRIO RAMON OBANDO</t>
  </si>
  <si>
    <t xml:space="preserve">BOACO - CAMOAPA -  - BARRIO  FRANCISCO ALVAREZ - IGLESIA SAN FRANCISCO 1 CUADRA AL NORTE, 25 METROS AL ESTE</t>
  </si>
  <si>
    <t xml:space="preserve">JOSE BENITO ESCOBAR</t>
  </si>
  <si>
    <t xml:space="preserve">SAN LORENZO</t>
  </si>
  <si>
    <t xml:space="preserve">DONALD ARGUELLO BLANCO</t>
  </si>
  <si>
    <t xml:space="preserve">BARRIO GERMAM POMARES</t>
  </si>
  <si>
    <t xml:space="preserve">BOACO - SAN LORENZO -  - BARRIO  GERMAN POMARES  - CONTIGUO A LA SUBSEDE DE LA ALCALDIA DE TECOLOSTOTE</t>
  </si>
  <si>
    <t xml:space="preserve">GERMAN POMARES ORDOÑEZ</t>
  </si>
  <si>
    <t xml:space="preserve">CARAZO</t>
  </si>
  <si>
    <t xml:space="preserve">DIRIAMBA</t>
  </si>
  <si>
    <t xml:space="preserve">FRANCISCO JOSE GUTIERREZ AGUIRRE</t>
  </si>
  <si>
    <t xml:space="preserve">BARRIO LA LIBERTAD</t>
  </si>
  <si>
    <t xml:space="preserve">CARAZO - DIRIAMBA - DISTRITO 6 - BARRIO LA LIBERTAD - ESQUINA OPUESTA AL HOSPITAL SAN JOSE</t>
  </si>
  <si>
    <t xml:space="preserve">JULIO BUITRAGO</t>
  </si>
  <si>
    <t xml:space="preserve">JINOTEPE</t>
  </si>
  <si>
    <t xml:space="preserve">ARLEN SIU BERMUDEZ</t>
  </si>
  <si>
    <t xml:space="preserve">BARRIO SAN JOSE</t>
  </si>
  <si>
    <t xml:space="preserve">CARAZO - JINOTEPE -  - BARRIO  SAN JOSE - GASOLINERA PUMA MEDIA CUADRA AL SUR</t>
  </si>
  <si>
    <t xml:space="preserve">25322410 / 25320741</t>
  </si>
  <si>
    <t xml:space="preserve">OSCAR TURCIOS</t>
  </si>
  <si>
    <t xml:space="preserve">SAN MARCOS</t>
  </si>
  <si>
    <t xml:space="preserve">MARIO LARIOS CARRILLO</t>
  </si>
  <si>
    <t xml:space="preserve">BARRIO ZONA CENTRAL</t>
  </si>
  <si>
    <t xml:space="preserve">CARAZO - SAN MARCOS -  - BARRIO  ZONA CENTRAL - DE BANCO LAFISE 1 CUADRA AL NORTE 10 VRS AL ESTE, EN LA ALCALDIA MUNICIPAL</t>
  </si>
  <si>
    <t xml:space="preserve">SELIM SHIBLE</t>
  </si>
  <si>
    <t xml:space="preserve">CHINANDEGA</t>
  </si>
  <si>
    <t xml:space="preserve">CHICHIGALPA</t>
  </si>
  <si>
    <t xml:space="preserve">RONALD ALTAMIRANO</t>
  </si>
  <si>
    <t xml:space="preserve">BARRIO LA PARROQUIA</t>
  </si>
  <si>
    <t xml:space="preserve">CHINANDEGA - CHICHIGALPA -  - BARRIO  CANDELARIA - ALCALDIA MUNICIPAL, 1-1/2 CUADRA AL SUR</t>
  </si>
  <si>
    <t xml:space="preserve">RICARDO MORALES AVILES</t>
  </si>
  <si>
    <t xml:space="preserve">MARIA DEL PILAR GUTIERREZ</t>
  </si>
  <si>
    <t xml:space="preserve">BARRIO SANTA ANA</t>
  </si>
  <si>
    <t xml:space="preserve">CHINANDEGA - CHINANDEGA -  - BARRIO  SANTA ANA - ESQUINA DE LOS BANCOS, 10 VARAS AL NORTE</t>
  </si>
  <si>
    <t xml:space="preserve">23413332 / 23412145</t>
  </si>
  <si>
    <t xml:space="preserve">HOSPITAL MILITAR Y/O PAME</t>
  </si>
  <si>
    <t xml:space="preserve">CORINTO</t>
  </si>
  <si>
    <t xml:space="preserve">SILVIA MARLENE RAMIREZ TAPIA</t>
  </si>
  <si>
    <t xml:space="preserve">BARRIO CALLE NUEVA</t>
  </si>
  <si>
    <t xml:space="preserve">CHINANDEGA - CORINTO -  - BARRIO  CALLE NUEVA - CONTIGUO AL SALON DEL REINO DE LOS TESTIGOS DE JEHOVA</t>
  </si>
  <si>
    <t xml:space="preserve">23422489 / 23405723</t>
  </si>
  <si>
    <t xml:space="preserve">HOSPITAL CARLOS ROBERTO HUEMBES</t>
  </si>
  <si>
    <t xml:space="preserve">EL VIEJO</t>
  </si>
  <si>
    <t xml:space="preserve">GERMAN MUÑOZ MONCADA</t>
  </si>
  <si>
    <t xml:space="preserve">BARRIO LA BANANERA</t>
  </si>
  <si>
    <t xml:space="preserve">CHINANDEGA - EL VIEJO -  - BARRIO  LA BANANERA - INATEC, 100 METROS AL OESTE, UBICADA EN PLANTEL DE LA ALCALDIA</t>
  </si>
  <si>
    <t xml:space="preserve">HOSPITAL SALUD INTEGRAL</t>
  </si>
  <si>
    <t xml:space="preserve">SOMOTILLO</t>
  </si>
  <si>
    <t xml:space="preserve">JUSTINO QUINTERO MONJARREZ</t>
  </si>
  <si>
    <t xml:space="preserve">BARRIO FRANCISCO REYES</t>
  </si>
  <si>
    <t xml:space="preserve">CHINANDEGA - SOMOTILLO -  - BARRIO  GERMAN POMARES - CLARO, 1 CUADRA AL ESTE, 1 CUADRA AL NORTE</t>
  </si>
  <si>
    <t xml:space="preserve">HOSPITAL MILITAR - POLICLINICA CENTRAL</t>
  </si>
  <si>
    <t xml:space="preserve">CHONTALES</t>
  </si>
  <si>
    <t xml:space="preserve">JUIGALPA</t>
  </si>
  <si>
    <t xml:space="preserve">GILMA MOLINA</t>
  </si>
  <si>
    <t xml:space="preserve">BARRIO PUNTA CALIENTE</t>
  </si>
  <si>
    <t xml:space="preserve">CHONTALES - JUIGALPA -  - BARRIO  ASUNCION - OFIINAS DEL INTA ½ CUADRA AL NORTE</t>
  </si>
  <si>
    <t xml:space="preserve">2512-2728</t>
  </si>
  <si>
    <t xml:space="preserve">HOSPITAL MONTE ESPAÑA</t>
  </si>
  <si>
    <t xml:space="preserve">LA LIBERTAD</t>
  </si>
  <si>
    <t xml:space="preserve">CORNELIO SILVA ARGUELLO</t>
  </si>
  <si>
    <t xml:space="preserve">BARRIO LA LUZ</t>
  </si>
  <si>
    <t xml:space="preserve">CHONTALES - LA LIBERTAD -  - BARRIO  LA LUZ - COOPEMILICH 75 VARAS AL NORTE</t>
  </si>
  <si>
    <t xml:space="preserve">HOSPITAL BAUTISTA</t>
  </si>
  <si>
    <t xml:space="preserve">SANTO TOMAS</t>
  </si>
  <si>
    <t xml:space="preserve">MIGUEL ANGEL MURILLO</t>
  </si>
  <si>
    <t xml:space="preserve">BARRIO SANDINO</t>
  </si>
  <si>
    <t xml:space="preserve">CHONTALES - SANTO TOMAS -  - BARRIO  SANDINO - GASOLINERA PUMA 1 CUADRA AL SUR 1 CUADRA AL OESTE</t>
  </si>
  <si>
    <t xml:space="preserve">PEDRO ARAUZ PALACIOS</t>
  </si>
  <si>
    <t xml:space="preserve">ESTELI</t>
  </si>
  <si>
    <t xml:space="preserve">CONDEGA</t>
  </si>
  <si>
    <t xml:space="preserve">HEROES Y MARTIRES DE CONDEGA</t>
  </si>
  <si>
    <t xml:space="preserve">BARRIO MILDRED CENTENO</t>
  </si>
  <si>
    <t xml:space="preserve">ESTELI - CONDEGA -  - BARRIO  MILDRED CENTENO - MERCADO MUNICIPAL 1 CUADRA AL ESTE ½ CUADRA AL SUR</t>
  </si>
  <si>
    <t xml:space="preserve">OSCAR BENAVIDES LANUZA</t>
  </si>
  <si>
    <t xml:space="preserve">DAMASO PICADO MARTINEZ</t>
  </si>
  <si>
    <t xml:space="preserve">BARRIO HERMANOS CARCAMO</t>
  </si>
  <si>
    <t xml:space="preserve">ESTELI - ESTELI -  - BARRIO  HERMANOS CARCAMO - DE REPUESTOS BRIONES ½ CUADRA AL ESTE</t>
  </si>
  <si>
    <t xml:space="preserve">RODOLFO BOJORGE SANCHEZ</t>
  </si>
  <si>
    <t xml:space="preserve">LA TRINIDAD</t>
  </si>
  <si>
    <t xml:space="preserve">ERVIN SOLORZANO CRUZ</t>
  </si>
  <si>
    <t xml:space="preserve">ESTELI - LA TRINIDAD -  - BARRIO  SAN JOSE - CONTIGUO AL MINED</t>
  </si>
  <si>
    <t xml:space="preserve">ERVIN RUIZ</t>
  </si>
  <si>
    <t xml:space="preserve">GRANADA</t>
  </si>
  <si>
    <t xml:space="preserve">ADOLFO SALAZAR</t>
  </si>
  <si>
    <t xml:space="preserve">BARRIO CALLE GUZMAN</t>
  </si>
  <si>
    <t xml:space="preserve">GRANADA - GRANADA -  - BARRIO  LA ISLITA - DEL COSTADO ESTE SUPERMERCADO LA COLINIA 2 CUADRAS AL SU</t>
  </si>
  <si>
    <t xml:space="preserve">DANIEL ROA PADILLA</t>
  </si>
  <si>
    <t xml:space="preserve">NANDAIME</t>
  </si>
  <si>
    <t xml:space="preserve">GERARDO BRICEÑO</t>
  </si>
  <si>
    <t xml:space="preserve">BARRIO JUAN JOSE QUEZADA</t>
  </si>
  <si>
    <t xml:space="preserve">GRANADA - NANDAIME -  - BARRIO - JONATHAN GONZALEZ - DEL SUPERMERCADO PALI ½ CUADRA AL ESTE</t>
  </si>
  <si>
    <t xml:space="preserve">LUIS ABRAHAM SEQUEIRA ALFARO</t>
  </si>
  <si>
    <t xml:space="preserve">JINOTEGA</t>
  </si>
  <si>
    <t xml:space="preserve">EL CUA</t>
  </si>
  <si>
    <t xml:space="preserve">CARLOS ALBERTO VALDIVIA CENTENO</t>
  </si>
  <si>
    <t xml:space="preserve">BARRIO OCTAVIO RIZO</t>
  </si>
  <si>
    <t xml:space="preserve">JINOTEGA - EL CUA -  - OCTAVIO  RIZO - PARQUE MUNICIPAL 1 CUADRA AL ESTE (EDIFICIO ENACAL)</t>
  </si>
  <si>
    <t xml:space="preserve">8431-3849 8642-4262</t>
  </si>
  <si>
    <t xml:space="preserve">LINA HERRERA GOMEZ</t>
  </si>
  <si>
    <t xml:space="preserve">BARRIO ECOVIN</t>
  </si>
  <si>
    <t xml:space="preserve">JINOTEGA - JINOTEGA -  - COLONIA PEDRO ESTRADA - BANCO LA FISE 3 ½ CUADRAS AL ESTE</t>
  </si>
  <si>
    <t xml:space="preserve">2782-2212 /5862-4075</t>
  </si>
  <si>
    <t xml:space="preserve">WIWILI DE JINOTEGA</t>
  </si>
  <si>
    <t xml:space="preserve">FELIX PEDRO QUIÑONEZ</t>
  </si>
  <si>
    <t xml:space="preserve">BARRIO SECTOR NO. 2</t>
  </si>
  <si>
    <t xml:space="preserve">JINOTEGA - WIWILI DE JINOTEGA -  - SECTOR 2 - COSTADO SUR DE LA PARADA DE BUSES</t>
  </si>
  <si>
    <t xml:space="preserve">8661-5955  8642-4262</t>
  </si>
  <si>
    <t xml:space="preserve">LEON</t>
  </si>
  <si>
    <t xml:space="preserve">EL SAUCE</t>
  </si>
  <si>
    <t xml:space="preserve">MATILDE LANUZA SANCHEZ</t>
  </si>
  <si>
    <t xml:space="preserve">LEON - EL SAUCE -  - BARRIO  LA PARROQUIA - FRENTE AL SANTUARIO DEL SEÑOR DE LOS MILAGRO</t>
  </si>
  <si>
    <t xml:space="preserve">58680400 / 88574609</t>
  </si>
  <si>
    <t xml:space="preserve">FRANCISCO JAVIER VANEGAS CRUZ</t>
  </si>
  <si>
    <t xml:space="preserve">LA PAZ CENTRO</t>
  </si>
  <si>
    <t xml:space="preserve">ENRIQUE MARTINEZ LINARTE</t>
  </si>
  <si>
    <t xml:space="preserve">BARRIO NICOLAS BOLAÑOS</t>
  </si>
  <si>
    <t xml:space="preserve">LEON - LA PAZ CENTRO -  - BARRIO  NICOLAS BOLAÑOS - POLICÍA NACIONAL 2 CUADRAS AL OESTE</t>
  </si>
  <si>
    <t xml:space="preserve">89366842 / 83361934</t>
  </si>
  <si>
    <t xml:space="preserve">HEROES Y MARTIRES DE NUEVA SEGOVIA</t>
  </si>
  <si>
    <t xml:space="preserve">LARREYNAGA</t>
  </si>
  <si>
    <t xml:space="preserve">MIGUEL LARREYNAGA</t>
  </si>
  <si>
    <t xml:space="preserve">BARRIO CAYETANO SANCHEZ</t>
  </si>
  <si>
    <t xml:space="preserve">LEON - MALPAISILLO  -  - BARRIO  SAN CAYETANO - DEL MERCADO MUNICIPAL 25 VARAS AL SUR</t>
  </si>
  <si>
    <t xml:space="preserve">86807156 / 83532896</t>
  </si>
  <si>
    <t xml:space="preserve">LAUREANO MAIRENA</t>
  </si>
  <si>
    <t xml:space="preserve">RIGOBERTO LOPEZ PEREZ</t>
  </si>
  <si>
    <t xml:space="preserve">BARRIO ZARAGOZA</t>
  </si>
  <si>
    <t xml:space="preserve">LEON - LEON -  - BARRIO  SAN JUAN - PARQUE DE LA MADRE 1 ½ CUADRA AL OESTE</t>
  </si>
  <si>
    <t xml:space="preserve">2313-4100</t>
  </si>
  <si>
    <t xml:space="preserve">HERMANOS PALMA LOPEZ</t>
  </si>
  <si>
    <t xml:space="preserve">NAGAROTE</t>
  </si>
  <si>
    <t xml:space="preserve">SILVIO MAYORGA</t>
  </si>
  <si>
    <t xml:space="preserve">BARRIO JAIRO PEREZ NO. 1</t>
  </si>
  <si>
    <t xml:space="preserve">LEON - NAGAROTE -  - BARRIO  JAIRO JEREZ - MÓDULO JAIRO PÉREZ 1 CUADRA AL NORTE</t>
  </si>
  <si>
    <t xml:space="preserve">88388073 /86164708</t>
  </si>
  <si>
    <t xml:space="preserve">HEROES Y MARTIRES DEL COCO</t>
  </si>
  <si>
    <t xml:space="preserve">MADRIZ</t>
  </si>
  <si>
    <t xml:space="preserve">SAN JUAN DE RIO COCO</t>
  </si>
  <si>
    <t xml:space="preserve">AUGUSTO SALINAS PINELL</t>
  </si>
  <si>
    <t xml:space="preserve">BARRIO MIGUEL ANGEL ORTEZ</t>
  </si>
  <si>
    <t xml:space="preserve">MADRIZ - SAN JUAN DE RIO COCO - ZONA 1 - BARRIO MIGUEL ANGEL ORTEZ - CONTIGUO A UNION DE COOPERATIVAS AGROPECUARIAS UCA RL</t>
  </si>
  <si>
    <t xml:space="preserve">HEROES Y MARTIRES DE MADRIZ</t>
  </si>
  <si>
    <t xml:space="preserve">SOMOTO</t>
  </si>
  <si>
    <t xml:space="preserve">BARRIO CONSTANTINO MALDONADO</t>
  </si>
  <si>
    <t xml:space="preserve">MADRIZ - SOMOTO - SECTOR 7 - BARRIO CONSTANTINO MALDONADO - RELOJ PUBLICO 3 CUADRAS AL SUR</t>
  </si>
  <si>
    <t xml:space="preserve">MANAGUA</t>
  </si>
  <si>
    <t xml:space="preserve">CIUDAD SANDINO</t>
  </si>
  <si>
    <t xml:space="preserve">BARRIO MARLON ZELAYA</t>
  </si>
  <si>
    <t xml:space="preserve">MANAGUA - CIUDAD SANDINO - ZONA 4 - MARLON ZELAYA - IGLESIA SAN FRANCISCO 1 CUADRA AL NORTE</t>
  </si>
  <si>
    <t xml:space="preserve">BARRIO RESIDENCIAL ALTAMIRA DE ESTE</t>
  </si>
  <si>
    <t xml:space="preserve">MANAGUA - MANAGUA - DISTRITO 1 - RESIDENCIAL ALTAMIRA DE ESTE - COSTADO OESTE DEL EDIFICIO LAFISE</t>
  </si>
  <si>
    <t xml:space="preserve">BARRIO EL BOER</t>
  </si>
  <si>
    <t xml:space="preserve">MANAGUA - MANAGUA - DISTRITO 2 - BARRIO  EL BOER - COSTADO OESTE DEL CEMENTERIO SAN PEDRO</t>
  </si>
  <si>
    <t xml:space="preserve">22647070 / 22647040</t>
  </si>
  <si>
    <t xml:space="preserve">BARRIO SAN SEBASTIAN</t>
  </si>
  <si>
    <t xml:space="preserve">MANAGUA - MANAGUA - DISTRITO 2 - BARRIO  SAN SEBASTIAN - CORREOS DE NICARAGUA 1 CUADRA AL SUR, 1 CUADRA AL OESTE</t>
  </si>
  <si>
    <t xml:space="preserve">2222 5103 - 2222-5602</t>
  </si>
  <si>
    <t xml:space="preserve">BARRIO DIECINUEVE DE JULIO</t>
  </si>
  <si>
    <t xml:space="preserve">MANAGUA - MANAGUA - DISTRITO 1 - BARRIO  19 DE JULIO  - ROTONDA HUGO CHAVES 200 METROS AL NORTE</t>
  </si>
  <si>
    <t xml:space="preserve">22558860 EXT. 119, 171</t>
  </si>
  <si>
    <t xml:space="preserve">BARRIO DIGNIDAD CUATRO DE MAYO</t>
  </si>
  <si>
    <t xml:space="preserve">MANAGUA - MANAGUA - DISTRITO 2 - BARRIO  LINDA VISTA -  SEMÁFOROS DE LINDA VISTA 1 CUADRA AL SUR CONTIGUO A GASOLINERA PUMA</t>
  </si>
  <si>
    <t xml:space="preserve">22662683-22683146-22661639</t>
  </si>
  <si>
    <t xml:space="preserve">FELICITA LUCILA ZELEDON RODRIGUEZ</t>
  </si>
  <si>
    <t xml:space="preserve">BARRIO RESIDENCIAL BELLO HORIZONTE 5</t>
  </si>
  <si>
    <t xml:space="preserve">MANAGUA - MANAGUA - DISTRITO 4 - BARRIO  BELLO HORIZONTE - MULTICENTRO LAS  AMERICAS  2DO PISO CONTIGUO AL CONSEJO SUPREMO ELECTORAL.</t>
  </si>
  <si>
    <t xml:space="preserve">JULIO CESAR BENAVIDES</t>
  </si>
  <si>
    <t xml:space="preserve">PATRICIO ARGUELLO RYAN</t>
  </si>
  <si>
    <t xml:space="preserve">BARRIO RESIDENCIAL FRAWLEY</t>
  </si>
  <si>
    <t xml:space="preserve">MANAGUA - MANAGUA - DISTRITO 3 - BARRIO  RESIDENCIAL FRAWLEY - KILOMETRO 7 CARRETERA SUR, DETRÁS DE LA SUPERINTENDENCIA DE BANCO</t>
  </si>
  <si>
    <t xml:space="preserve">22715648 / 22715649 / 22715650</t>
  </si>
  <si>
    <t xml:space="preserve">BARRIO LOS ANGELES</t>
  </si>
  <si>
    <t xml:space="preserve">MANAGUA - MANAGUA - DISTRITO 4 - BARRIO  COLONIA TENDERI, - CONTIGUO A MIGRACIÓN Y EXTRANJERÍA, FRENTE AL MAXIPALÍ</t>
  </si>
  <si>
    <t xml:space="preserve">VENTANILLA INSS - HOSPITAL MILITAR Y/O PAME</t>
  </si>
  <si>
    <t xml:space="preserve">MANAGUA - MANAGUA - DISTRITO 1 - BARRIO  JONATHAN GONZALEZ - DETRAS DE PRICE SMART.</t>
  </si>
  <si>
    <t xml:space="preserve">VENTANILLA INSS – HOSPITAL BAUTISTA</t>
  </si>
  <si>
    <t xml:space="preserve">MANAGUA - MANAGUA - DISTRITO 1 - BARRIO  LARGAESPADA - BOMBEROS 3 CUADRAS AL ESTE</t>
  </si>
  <si>
    <t xml:space="preserve">VENTANILLA INSS – HOSPITAL CARLOS ROBERTO HUEMBES</t>
  </si>
  <si>
    <t xml:space="preserve">MANAGUA - MANAGUA - DISTRITO 3 - BARRIO  MIRNA UGARTE - FRENTE AL COSTADO SUR DEL PARQUE LAS PIEDRECITAS</t>
  </si>
  <si>
    <t xml:space="preserve">SOCORRO SANTANA SOLIS</t>
  </si>
  <si>
    <t xml:space="preserve">VENTANILLA INSS – HOSPITAL MILITAR - POLICLINICA CENTRAL</t>
  </si>
  <si>
    <t xml:space="preserve">MANAGUA - MANAGUA - DISTRITO 3 - BARRIO  COLONIA CENTROAMERICA - FRENTE AL CENTRO COMERCIAL MANAGUA</t>
  </si>
  <si>
    <t xml:space="preserve">FRANCISCO MEZA ROJAS (MINA EL LIMON)</t>
  </si>
  <si>
    <t xml:space="preserve">VENTANILLA INSS – HOSPITAL MONTE ESPAÑA</t>
  </si>
  <si>
    <t xml:space="preserve">MANAGUA - MANAGUA - DISTRITO 1 - RESIDENCIAL VILLA FONTANA - TELCOR 150 METROS AL NORTE</t>
  </si>
  <si>
    <t xml:space="preserve">JUAN CARLOS HERRERA</t>
  </si>
  <si>
    <t xml:space="preserve">VENTANILLA INSS – HOSPITAL SALUD INTEGRAL</t>
  </si>
  <si>
    <t xml:space="preserve">MANAGUA - MANAGUA - DISTRITO 2 - BARRIO  JAVIER CUADRA - SEMAFOROS DE MONTOYA 2 CUADRAS AL NORTE</t>
  </si>
  <si>
    <t xml:space="preserve">ULISES TAPIA ROA</t>
  </si>
  <si>
    <t xml:space="preserve">MATEARE</t>
  </si>
  <si>
    <t xml:space="preserve">BARRIO ALVARO ALEMAN</t>
  </si>
  <si>
    <t xml:space="preserve">MANAGUA - MATEARE -  - ROBERTO ALVARADO - KILOMETRO 23 CARRETERA NUEVA A LEÓN, CONTIGUO A LA FERRETERIA MARTHONA MANO DERECHA</t>
  </si>
  <si>
    <t xml:space="preserve">8107 7386</t>
  </si>
  <si>
    <t xml:space="preserve">JUAN DAVILA CERDA</t>
  </si>
  <si>
    <t xml:space="preserve">SAN RAFAEL DEL SUR</t>
  </si>
  <si>
    <t xml:space="preserve">COMARCA SAN RAFAEL</t>
  </si>
  <si>
    <t xml:space="preserve">MANAGUA - SAN RAFAEL DEL SUR -  - BARRIO  EL CALVARIO - COLEGIO RICARDO MORALES AVILES 1 ½ CUADRA AL OESTE</t>
  </si>
  <si>
    <t xml:space="preserve">MANUEL SANCHEZ GARCIA</t>
  </si>
  <si>
    <t xml:space="preserve">TICUANTEPE</t>
  </si>
  <si>
    <t xml:space="preserve">BARRIO MEDARDO ANDINO</t>
  </si>
  <si>
    <t xml:space="preserve">MANAGUA - TICUANTEPE -  - MEDARDO ANDINO - ESTACION DE POLICIA 1 1/2 CUADRAS ESTE</t>
  </si>
  <si>
    <t xml:space="preserve">JOSE EFRAIN CENTENO SIEZA</t>
  </si>
  <si>
    <t xml:space="preserve">TIPITAPA</t>
  </si>
  <si>
    <t xml:space="preserve">CARLOS IVAN BRENES SALAZAR</t>
  </si>
  <si>
    <t xml:space="preserve">BENJAMIN FRANCISCO ZELEDON RODRIGUEZ</t>
  </si>
  <si>
    <t xml:space="preserve">BARRIO LOMA VERDE</t>
  </si>
  <si>
    <t xml:space="preserve">MANAGUA - TIPITAPA -  - BARRIO LOMA VERDE - FRENTE A ENTRADA DE SISTEMA PENITENCIARIO LA MODELO.</t>
  </si>
  <si>
    <t xml:space="preserve">SOCRATES SANDINO TIFFER</t>
  </si>
  <si>
    <t xml:space="preserve">VILLA EL CARMEN</t>
  </si>
  <si>
    <t xml:space="preserve">BARRIO VILLA CARLOS FONSECA</t>
  </si>
  <si>
    <t xml:space="preserve">MANAGUA - VILLA EL CARMEN -  - BARRIO  VILLA CARLOS FONSECA - KILOMETRO 42 CARRETERA A MONTELIMAR, 1 KILOMETRO AL ESTE, EN LA ALCALDIA MUNICIPAL.</t>
  </si>
  <si>
    <t xml:space="preserve">MASAYA</t>
  </si>
  <si>
    <t xml:space="preserve">LA CONCEPCION</t>
  </si>
  <si>
    <t xml:space="preserve">BARRIO JUAN DAVILA</t>
  </si>
  <si>
    <t xml:space="preserve">MASAYA - LA CONCEPCION -  - BARRIO  JUAN DAVILA - ESQUINA OPUESTA AL CENTRO DE SALUD</t>
  </si>
  <si>
    <t xml:space="preserve">89661874 – 87863342</t>
  </si>
  <si>
    <t xml:space="preserve">MASATEPE</t>
  </si>
  <si>
    <t xml:space="preserve">BARRIO MACARIO BRENES</t>
  </si>
  <si>
    <t xml:space="preserve">MASAYA - MASATEPE -  - BARRIO  MACARIO BRENES - ANTIGUA ESTACION DE FERROCARRIL 4 ½ CUADRAS AL NORTE</t>
  </si>
  <si>
    <t xml:space="preserve">86215831 – 87689400</t>
  </si>
  <si>
    <t xml:space="preserve">ROLANDO ANTONIO ESPINOZA SANDOVAL</t>
  </si>
  <si>
    <t xml:space="preserve">BARRIO REPARTO LOS CHILAMATES</t>
  </si>
  <si>
    <t xml:space="preserve">MASAYA - MASAYA - ZONA 7 - BARRIO  VILLA GUADALUPE - KILOMETRO 28.5 CARRETERA MASAYA MANAGUA FRENTE A CRUZ LORENA</t>
  </si>
  <si>
    <t xml:space="preserve">25222091 / 84794410</t>
  </si>
  <si>
    <t xml:space="preserve">NINDIRI</t>
  </si>
  <si>
    <t xml:space="preserve">BARRIO NINDIRI</t>
  </si>
  <si>
    <t xml:space="preserve">MASAYA - NINDIRI -  - BARRIO - MARTIN CASTELLON NORTE - MERCADO DE ARTESANIA DE NINDIRI MODULO 13, CONTIGUO AL CENTRO DE SALUD</t>
  </si>
  <si>
    <t xml:space="preserve">MATAGALPA</t>
  </si>
  <si>
    <t xml:space="preserve">EL TUMA LA DALIA</t>
  </si>
  <si>
    <t xml:space="preserve">JACINTO HERNANDEZ</t>
  </si>
  <si>
    <t xml:space="preserve">BARRIO CENTRAL</t>
  </si>
  <si>
    <t xml:space="preserve">DE LA ALCALDÍA 25 VARAS AL S</t>
  </si>
  <si>
    <t xml:space="preserve">CARLOS FONSECA AMADOR</t>
  </si>
  <si>
    <t xml:space="preserve">BARRIO CARLOS FONSECA</t>
  </si>
  <si>
    <t xml:space="preserve">MATAGALPA - MATAGALPA - ZONA 5 - BARRIO  ZONA CENTRAL - FRENTE A CURIA EPISCOPAL</t>
  </si>
  <si>
    <t xml:space="preserve">HERMANOS CASANOVA FUERTES</t>
  </si>
  <si>
    <t xml:space="preserve">MATIGUAS</t>
  </si>
  <si>
    <t xml:space="preserve">JOSE DE LA CRUZ VANEGAS</t>
  </si>
  <si>
    <t xml:space="preserve">BARRIO PANCASAN</t>
  </si>
  <si>
    <t xml:space="preserve">MATAGALPA - MATIGUAS -  - BARRIO  PANCASAN - PLANTA BAJA BIBLIOTECA MUNICIPAL</t>
  </si>
  <si>
    <t xml:space="preserve">8902 8751</t>
  </si>
  <si>
    <t xml:space="preserve">JOSE HORACIO GALO</t>
  </si>
  <si>
    <t xml:space="preserve">RIO BLANCO</t>
  </si>
  <si>
    <t xml:space="preserve">JHONY MEZA</t>
  </si>
  <si>
    <t xml:space="preserve">BARRIO GREGORIO MONTOYA</t>
  </si>
  <si>
    <t xml:space="preserve">MATAGALPA - RIO BLANCO -  - BARRIO  GREGORIO MONTOYA - CLINICA SANTA FE 1 ½ CUADRA AL ESTE</t>
  </si>
  <si>
    <t xml:space="preserve">5878 9139</t>
  </si>
  <si>
    <t xml:space="preserve">HEROES Y MARTIRES DE ALTAGRACIA</t>
  </si>
  <si>
    <t xml:space="preserve">SEBACO</t>
  </si>
  <si>
    <t xml:space="preserve">JUAN DE LA CRUZ PINEDA LAGUNA</t>
  </si>
  <si>
    <t xml:space="preserve">BARRIO SAN ANTONIO</t>
  </si>
  <si>
    <t xml:space="preserve">MATAGALPA - SEBACO -  - BARRIO  TAMARA - CLINICA SANTA FE 1 CUADRA AL OESTE</t>
  </si>
  <si>
    <t xml:space="preserve">8928 1931</t>
  </si>
  <si>
    <t xml:space="preserve">GASPAR GARCIA LAVIANA</t>
  </si>
  <si>
    <t xml:space="preserve">NUEVA SEGOVIA</t>
  </si>
  <si>
    <t xml:space="preserve">EL JICARO</t>
  </si>
  <si>
    <t xml:space="preserve">BARRIO ENRIQUE LOPEZ</t>
  </si>
  <si>
    <t xml:space="preserve">COOPERATIVA SANTIAGO 1 CUADRA AL NORTE ½ CUADRA AL ESTE</t>
  </si>
  <si>
    <t xml:space="preserve">JALAPA</t>
  </si>
  <si>
    <t xml:space="preserve">BARRIO SECTOR 8</t>
  </si>
  <si>
    <t xml:space="preserve">NUEVA SEGOVIA - JALAPA -  - BARRIO  SECTOR NUMERO 8 - DEL PORTÓN PRINCIPAL DEL SUPER MERCADO PALI, 2 CUADRAS AL ESTE Y ½ CUADRA AL NORTE</t>
  </si>
  <si>
    <t xml:space="preserve">27372202 / 86910124</t>
  </si>
  <si>
    <t xml:space="preserve">OCOTAL</t>
  </si>
  <si>
    <t xml:space="preserve">BARRIO ENRIQUE LACAYO FARFAN</t>
  </si>
  <si>
    <t xml:space="preserve">NUEVA SEGOVIA - OCOTAL -  - BARRIO  ENRIQUE LACAYO FARFÁN - FRENTE A BANPRO</t>
  </si>
  <si>
    <t xml:space="preserve">QUILALI</t>
  </si>
  <si>
    <t xml:space="preserve">BARRIO CESAR AUGUSTO ARAUZ</t>
  </si>
  <si>
    <t xml:space="preserve">DE ENITEL ½ CUADRA AL OESTE FRENTE DONDE FUE EL BANCO NACIONAL</t>
  </si>
  <si>
    <t xml:space="preserve">JORGE NIEL CRISANTO OBRAYAN</t>
  </si>
  <si>
    <t xml:space="preserve">RACCN</t>
  </si>
  <si>
    <t xml:space="preserve">BONANZA</t>
  </si>
  <si>
    <t xml:space="preserve">CESAR AUGUSTO CASTILLO RAMIREZ</t>
  </si>
  <si>
    <t xml:space="preserve">BARRIO MARCO ANTONIO SOMARRIBA</t>
  </si>
  <si>
    <t xml:space="preserve">RACCN - BONANZA -  - BARRIO  MARCO ANTONIO SOMARRIBA - FRENTE AL COMEDOR LA GATA</t>
  </si>
  <si>
    <t xml:space="preserve">85163700 – 89166674</t>
  </si>
  <si>
    <t xml:space="preserve">PUERTO CABEZAS</t>
  </si>
  <si>
    <t xml:space="preserve">DANIEL ADOLFO ROSSMAN TEJADA</t>
  </si>
  <si>
    <t xml:space="preserve">BARRIO REVOLUCION</t>
  </si>
  <si>
    <t xml:space="preserve">RACCN - PUERTO CABEZAS -  - BARRIO  DIECINUEVE DE JULIO - FERRETERIA SHOW BOUDIER ½ CUADRA AL ESTE, ½ CUADRA AL NORTE</t>
  </si>
  <si>
    <t xml:space="preserve">27921820 / 27921912</t>
  </si>
  <si>
    <t xml:space="preserve">ROSITA</t>
  </si>
  <si>
    <t xml:space="preserve">HEROES Y MARTIRES DE LA RAMPLA</t>
  </si>
  <si>
    <t xml:space="preserve">BARRIO 28 DE MAYO</t>
  </si>
  <si>
    <t xml:space="preserve">RACCN - ROSITA -  - BARRIO  28 DE MAYO - DEL CENTRO DE SALUD ROSARIO PRAVIA MEDINA 2 CUADRAS AL NORTE 20 METROS AL ESTE.</t>
  </si>
  <si>
    <t xml:space="preserve">2794-1040</t>
  </si>
  <si>
    <t xml:space="preserve">SIUNA</t>
  </si>
  <si>
    <t xml:space="preserve">EUGENIO MARTIN CENTENO LOPEZ</t>
  </si>
  <si>
    <t xml:space="preserve">BARRIO SOL DE LIBERTAD</t>
  </si>
  <si>
    <t xml:space="preserve">RACCN - SIUNA -  - BARRIO  SOL DE LIBERTAD - MERCADO MUNICIPAL. ENTRADA AL COLEGIO SABATINO.</t>
  </si>
  <si>
    <t xml:space="preserve">2794-2013</t>
  </si>
  <si>
    <t xml:space="preserve">WASLALA</t>
  </si>
  <si>
    <t xml:space="preserve">FELIPE NERY HERRERA GARCIA</t>
  </si>
  <si>
    <t xml:space="preserve">BARRIO CARLOS AGÜERO</t>
  </si>
  <si>
    <t xml:space="preserve">RACCN - WASLALA -  - 19 DE JULIO - COSTADO ESTE DE LA DELEGACION POLICIAL</t>
  </si>
  <si>
    <t xml:space="preserve">WASPAN</t>
  </si>
  <si>
    <t xml:space="preserve">GABRIEL BELL WILSON</t>
  </si>
  <si>
    <t xml:space="preserve">BARRIO FLOR DE PINO</t>
  </si>
  <si>
    <t xml:space="preserve">DETRÁS DEL HOSPITAL OSWALDO PADILLA</t>
  </si>
  <si>
    <t xml:space="preserve">RACCS</t>
  </si>
  <si>
    <t xml:space="preserve">BLUEFIELDS</t>
  </si>
  <si>
    <t xml:space="preserve">ENRIQUE CAMPBELL HOOKER</t>
  </si>
  <si>
    <t xml:space="preserve">BARRIO NEW YORK</t>
  </si>
  <si>
    <t xml:space="preserve">RACCS - BLUEFIELDS -  - BARRIO - TRES CRUCES - DE LA CONTRALORIA GERENAL DE REPUBLICA</t>
  </si>
  <si>
    <t xml:space="preserve">DENIS GUTIERREZ</t>
  </si>
  <si>
    <t xml:space="preserve">EL RAMA</t>
  </si>
  <si>
    <t xml:space="preserve">OSCAR EFRAIN BRENES TERAN</t>
  </si>
  <si>
    <t xml:space="preserve">RACCS - EL RAMA -  - BARRIO  CENTRAL - FRENTE AL ESTADIO MUNICIPAL DE BASEBALL</t>
  </si>
  <si>
    <t xml:space="preserve">LUIS ANTONIO ZAMORA GUZMAN</t>
  </si>
  <si>
    <t xml:space="preserve">KUKRA HILL</t>
  </si>
  <si>
    <t xml:space="preserve">ARTURO TRILANY ALLEN CUNNINGHAM</t>
  </si>
  <si>
    <t xml:space="preserve">BARRIO SECTOR NO. 1</t>
  </si>
  <si>
    <t xml:space="preserve">RACCS - KUKRA HILL - SECTOR 5 -  BARRIO  DANIEL ORTEGA SAAVEDRA - COSTADEO OESTE DEL PÁRQUE DE FERIAS</t>
  </si>
  <si>
    <t xml:space="preserve">58386671 / 77756720</t>
  </si>
  <si>
    <t xml:space="preserve">NUEVA GUINEA</t>
  </si>
  <si>
    <t xml:space="preserve">AMED CAMPOS COREA</t>
  </si>
  <si>
    <t xml:space="preserve">BARRIO ZONA 4</t>
  </si>
  <si>
    <t xml:space="preserve">RACCS - NUEVA GUINEA -  - BARRIO  ZONA 4 - PARQUE CENTRAL 30 VARAS AL ESTE</t>
  </si>
  <si>
    <t xml:space="preserve">RIO SAN JUAN</t>
  </si>
  <si>
    <t xml:space="preserve">SAN CARLOS</t>
  </si>
  <si>
    <t xml:space="preserve">ROBERTO CENTENO PICHARDO</t>
  </si>
  <si>
    <t xml:space="preserve">BARRIO SECTOR 2</t>
  </si>
  <si>
    <t xml:space="preserve">RIO SAN JUAN - SAN CARLOS -  - BARRIO  SECTOR 1 - COSTADO ESTE DEL PARQUE CENTRAL</t>
  </si>
  <si>
    <t xml:space="preserve">FILEMON RIVERA</t>
  </si>
  <si>
    <t xml:space="preserve">RIVAS</t>
  </si>
  <si>
    <t xml:space="preserve">ALTAGRACIA</t>
  </si>
  <si>
    <t xml:space="preserve">BARRIO LADO OESTE</t>
  </si>
  <si>
    <t xml:space="preserve">RIVAS - ALTAGRACIA -  - BARRIO  ALTAGRACIA - CONTIGUO AL HOTEL CENTRAL</t>
  </si>
  <si>
    <t xml:space="preserve">RIVAS - RIVAS -  - BARRIO  SANTA ANA - CASA DE LA CULTURA ½ CUADRA AL ESTE</t>
  </si>
  <si>
    <t xml:space="preserve">SAN JUAN DEL SUR</t>
  </si>
  <si>
    <t xml:space="preserve">BARRIO ZACARIAS ISRAEL MORA</t>
  </si>
  <si>
    <t xml:space="preserve">RIVAS - SAN JUAN DEL SUR -  - BARRIO  SACARIAS ISRAEL MORA - CONTIGUO A LA ALCALDIA SEGUNDO PISO DEL CDI</t>
  </si>
  <si>
    <t xml:space="preserve">FRANK TIJERINO MEMBREÑO</t>
  </si>
  <si>
    <t xml:space="preserve">TOLA</t>
  </si>
  <si>
    <t xml:space="preserve">RIVAS - TOLA -  - BARRIO  SECTOR NUMERO 1 - DE LA POLICIA NACIONAL 1/12 CUADRA AL NORTE</t>
  </si>
  <si>
    <t xml:space="preserve">HEROES Y MARTIRES DE YALI</t>
  </si>
  <si>
    <t xml:space="preserve">DANIEL TELLER PAZ</t>
  </si>
  <si>
    <t xml:space="preserve">JOSE RAFAEL ROSALES AGUILAR</t>
  </si>
  <si>
    <t xml:space="preserve">MARTIN VALVERDE RAMIREZ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</si>
</sst>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dd/mm/yy"/>
    <numFmt numFmtId="166" formatCode="&quot;BOOL&quot;yy&quot;AN&quot;"/>
    <numFmt numFmtId="167" formatCode="&quot;VERDADERO&quot;;&quot;VERDADERO&quot;;&quot;FALSO&quot;"/>
    <numFmt numFmtId="168" formatCode="mmmm\ yyyy"/>
    <numFmt numFmtId="169" formatCode="dd/mm/yyyy"/>
    <numFmt numFmtId="170" formatCode="00"/>
    <numFmt numFmtId="171" formatCode="mmmm"/>
    <numFmt numFmtId="172" formatCode="dd"/>
    <numFmt numFmtId="173" formatCode="#,##0;\-#,##0;\-"/>
    <numFmt numFmtId="174" formatCode="#"/>
    <numFmt numFmtId="175" formatCode="[RED]#,##0;\-#,##0;\-"/>
  </numFmts>
  <fonts count="22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hadow val="true"/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 val="true"/>
      <sz val="10"/>
      <name val="Arial"/>
      <family val="2"/>
      <charset val="1"/>
    </font>
    <font>
      <sz val="10"/>
      <name val="Ubuntu Condensed"/>
      <family val="0"/>
      <charset val="1"/>
    </font>
    <font>
      <b val="true"/>
      <sz val="10"/>
      <color rgb="FF000000"/>
      <name val="Ubuntu Condensed"/>
      <family val="0"/>
      <charset val="1"/>
    </font>
    <font>
      <b val="true"/>
      <sz val="10"/>
      <name val="Ubuntu Condensed"/>
      <family val="0"/>
      <charset val="1"/>
    </font>
    <font>
      <b val="true"/>
      <sz val="10"/>
      <color rgb="FFEA7500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1"/>
      <name val="Arial"/>
      <family val="2"/>
      <charset val="1"/>
    </font>
    <font>
      <sz val="14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sz val="10"/>
      <name val="Courier New"/>
      <family val="3"/>
      <charset val="1"/>
    </font>
    <font>
      <sz val="10"/>
      <color rgb="FF111111"/>
      <name val="Courier New"/>
      <family val="3"/>
      <charset val="1"/>
    </font>
    <font>
      <sz val="10"/>
      <color rgb="FF111111"/>
      <name val="Arial"/>
      <family val="2"/>
      <charset val="1"/>
    </font>
    <font>
      <sz val="10"/>
      <color rgb="FF111111"/>
      <name val="Ubuntu Condensed"/>
      <family val="0"/>
      <charset val="1"/>
    </font>
    <font>
      <sz val="10"/>
      <name val="Times New Roman"/>
      <family val="1"/>
      <charset val="1"/>
    </font>
    <font>
      <sz val="10"/>
      <name val="URW Bookman"/>
      <family val="0"/>
      <charset val="1"/>
    </font>
    <font>
      <sz val="9"/>
      <name val="Arial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F10D0C"/>
        <bgColor rgb="FFCC0000"/>
      </patternFill>
    </fill>
    <fill>
      <patternFill patternType="solid">
        <fgColor rgb="FFB4C6E7"/>
        <bgColor rgb="FFCCCCCC"/>
      </patternFill>
    </fill>
    <fill>
      <patternFill patternType="solid">
        <fgColor rgb="FFE8EDF8"/>
        <bgColor rgb="FFEEEEEE"/>
      </patternFill>
    </fill>
    <fill>
      <patternFill patternType="solid">
        <fgColor rgb="FFCCCCCC"/>
        <bgColor rgb="FFD0CECE"/>
      </patternFill>
    </fill>
    <fill>
      <patternFill patternType="solid">
        <fgColor rgb="FFEEEEEE"/>
        <bgColor rgb="FFE8EDF8"/>
      </patternFill>
    </fill>
    <fill>
      <patternFill patternType="solid">
        <fgColor rgb="FFD0CECE"/>
        <bgColor rgb="FFCCCCCC"/>
      </patternFill>
    </fill>
    <fill>
      <patternFill patternType="solid">
        <fgColor rgb="FFE2F0D9"/>
        <bgColor rgb="FFEEEEEE"/>
      </patternFill>
    </fill>
    <fill>
      <patternFill patternType="solid">
        <fgColor rgb="FFFFF5CE"/>
        <bgColor rgb="FFEEEEEE"/>
      </patternFill>
    </fill>
    <fill>
      <patternFill patternType="solid">
        <fgColor rgb="FFF3F7FF"/>
        <bgColor rgb="FFFF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3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true" applyAlignment="true" applyProtection="false">
      <alignment horizontal="left" vertical="bottom" textRotation="0" wrapText="false" indent="0" shrinkToFit="false"/>
    </xf>
    <xf numFmtId="164" fontId="0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3" borderId="0" applyFont="true" applyBorder="true" applyAlignment="true" applyProtection="false">
      <alignment horizontal="general" vertical="bottom" textRotation="0" wrapText="false" indent="0" shrinkToFit="false"/>
    </xf>
    <xf numFmtId="164" fontId="0" fillId="4" borderId="0" applyFont="true" applyBorder="tru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8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7" borderId="2" xfId="2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8" fillId="7" borderId="2" xfId="25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9" fillId="7" borderId="2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7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7" fillId="0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7" fillId="0" borderId="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9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5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10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6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5" fontId="0" fillId="0" borderId="0" xfId="0" applyFont="false" applyBorder="false" applyAlignment="true" applyProtection="true">
      <alignment horizontal="center" vertical="center" textRotation="0" wrapText="false" indent="0" shrinkToFit="false"/>
      <protection locked="false" hidden="true"/>
    </xf>
    <xf numFmtId="167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false" hidden="tru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general" vertical="center" textRotation="0" wrapText="true" indent="0" shrinkToFit="false"/>
      <protection locked="true" hidden="true"/>
    </xf>
    <xf numFmtId="164" fontId="0" fillId="0" borderId="0" xfId="0" applyFont="false" applyBorder="false" applyAlignment="true" applyProtection="true">
      <alignment horizontal="left" vertical="center" textRotation="0" wrapText="false" indent="0" shrinkToFit="false"/>
      <protection locked="true" hidden="tru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true"/>
    </xf>
    <xf numFmtId="164" fontId="12" fillId="0" borderId="0" xfId="0" applyFont="true" applyBorder="false" applyAlignment="true" applyProtection="true">
      <alignment horizontal="center" vertical="center" textRotation="0" wrapText="true" indent="0" shrinkToFit="false"/>
      <protection locked="true" hidden="true"/>
    </xf>
    <xf numFmtId="164" fontId="12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11" fillId="8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8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11" fillId="8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1" fillId="8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3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6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5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5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0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0" fillId="0" borderId="0" xfId="0" applyFont="false" applyBorder="true" applyAlignment="true" applyProtection="true">
      <alignment horizontal="left" vertical="bottom" textRotation="0" wrapText="true" indent="0" shrinkToFit="false"/>
      <protection locked="false" hidden="false"/>
    </xf>
    <xf numFmtId="165" fontId="0" fillId="0" borderId="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0" fillId="0" borderId="0" xfId="0" applyFont="false" applyBorder="false" applyAlignment="true" applyProtection="true">
      <alignment horizontal="left" vertical="center" textRotation="0" wrapText="false" indent="0" shrinkToFit="false"/>
      <protection locked="true" hidden="true"/>
    </xf>
    <xf numFmtId="164" fontId="6" fillId="0" borderId="0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16" fillId="0" borderId="0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17" fillId="0" borderId="0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5" fontId="0" fillId="0" borderId="0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0" borderId="0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19" fillId="0" borderId="0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2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2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6" fillId="9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6" fillId="9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6" fillId="9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5" borderId="1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5" borderId="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5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0" fillId="5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2" fontId="6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3" borderId="1" xfId="28" applyFont="true" applyBorder="true" applyAlignment="true" applyProtection="true">
      <alignment horizontal="left" vertical="bottom" textRotation="0" wrapText="false" indent="1" shrinkToFit="false"/>
      <protection locked="true" hidden="true"/>
    </xf>
    <xf numFmtId="173" fontId="6" fillId="3" borderId="1" xfId="2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3" borderId="0" xfId="28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0" fillId="0" borderId="1" xfId="0" applyFont="true" applyBorder="true" applyAlignment="true" applyProtection="true">
      <alignment horizontal="left" vertical="bottom" textRotation="0" wrapText="false" indent="1" shrinkToFit="false"/>
      <protection locked="true" hidden="true"/>
    </xf>
    <xf numFmtId="174" fontId="0" fillId="10" borderId="1" xfId="29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0" fillId="1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5" fontId="6" fillId="1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0" borderId="1" xfId="0" applyFont="true" applyBorder="true" applyAlignment="true" applyProtection="true">
      <alignment horizontal="left" vertical="bottom" textRotation="0" wrapText="false" indent="1" shrinkToFit="false"/>
      <protection locked="true" hidden="true"/>
    </xf>
    <xf numFmtId="174" fontId="20" fillId="0" borderId="0" xfId="29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3" fontId="2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1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2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ALERTA" xfId="20"/>
    <cellStyle name="Bordes" xfId="21"/>
    <cellStyle name="Campo de la tabla dinámica" xfId="22"/>
    <cellStyle name="Categoría de la tabla dinámica" xfId="23"/>
    <cellStyle name="Esquina de la tabla dinámica" xfId="24"/>
    <cellStyle name="Normal 2" xfId="25"/>
    <cellStyle name="Normal 2 2" xfId="26"/>
    <cellStyle name="Resultado de la tabla dinámica" xfId="27"/>
    <cellStyle name="Romanos" xfId="28"/>
    <cellStyle name="Sin título1" xfId="29"/>
    <cellStyle name="Sin título2" xfId="30"/>
    <cellStyle name="Sin título3" xfId="31"/>
    <cellStyle name="Título de la tabla dinámica" xfId="32"/>
    <cellStyle name="Valor de la tabla dinámica" xfId="33"/>
  </cellStyles>
  <dxfs count="6">
    <dxf>
      <font>
        <name val="Arial"/>
        <charset val="1"/>
        <family val="2"/>
        <b val="1"/>
      </font>
      <fill>
        <patternFill>
          <bgColor rgb="FFB4C6E7"/>
        </patternFill>
      </fill>
      <border diagonalUp="false" diagonalDown="false">
        <left/>
        <right/>
        <top/>
        <bottom/>
        <diagonal/>
      </border>
    </dxf>
    <dxf>
      <fill>
        <patternFill patternType="solid">
          <fgColor rgb="FFCCCCCC"/>
          <bgColor rgb="FF000000"/>
        </patternFill>
      </fill>
    </dxf>
    <dxf>
      <fill>
        <patternFill patternType="solid">
          <bgColor rgb="FF000000"/>
        </patternFill>
      </fill>
    </dxf>
    <dxf>
      <font>
        <name val="Arial"/>
        <charset val="1"/>
        <family val="2"/>
        <b val="1"/>
        <color rgb="FFFFFFFF"/>
      </font>
      <fill>
        <patternFill>
          <bgColor rgb="FFCC0000"/>
        </patternFill>
      </fill>
    </dxf>
    <dxf>
      <font>
        <name val="Arial"/>
        <charset val="1"/>
        <family val="2"/>
      </font>
      <border diagonalUp="false" diagonalDown="false">
        <left style="hair"/>
        <right style="hair"/>
        <top style="hair"/>
        <bottom style="hair"/>
        <diagonal/>
      </border>
    </dxf>
    <dxf>
      <font>
        <name val="Arial"/>
        <charset val="1"/>
        <family val="2"/>
      </font>
      <fill>
        <patternFill>
          <bgColor rgb="FFEEEEEE"/>
        </patternFill>
      </fill>
    </dxf>
  </dxfs>
  <colors>
    <indexedColors>
      <rgbColor rgb="FF000000"/>
      <rgbColor rgb="FFFFFFFF"/>
      <rgbColor rgb="FFF10D0C"/>
      <rgbColor rgb="FF00FF00"/>
      <rgbColor rgb="FF0000FF"/>
      <rgbColor rgb="FFFFFF00"/>
      <rgbColor rgb="FFFF00FF"/>
      <rgbColor rgb="FF00FFFF"/>
      <rgbColor rgb="FFCC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5CE"/>
      <rgbColor rgb="FFE8EDF8"/>
      <rgbColor rgb="FF660066"/>
      <rgbColor rgb="FFFF8080"/>
      <rgbColor rgb="FF0066CC"/>
      <rgbColor rgb="FFB4C6E7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3F7FF"/>
      <rgbColor rgb="FFE2F0D9"/>
      <rgbColor rgb="FFEEEEEE"/>
      <rgbColor rgb="FF99CCFF"/>
      <rgbColor rgb="FFFF99CC"/>
      <rgbColor rgb="FFCC99FF"/>
      <rgbColor rgb="FFD0CECE"/>
      <rgbColor rgb="FF3366FF"/>
      <rgbColor rgb="FF33CCCC"/>
      <rgbColor rgb="FF99CC00"/>
      <rgbColor rgb="FFFFCC00"/>
      <rgbColor rgb="FFFF9900"/>
      <rgbColor rgb="FFEA7500"/>
      <rgbColor rgb="FF666666"/>
      <rgbColor rgb="FF969696"/>
      <rgbColor rgb="FF003366"/>
      <rgbColor rgb="FF339966"/>
      <rgbColor rgb="FF111111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U65"/>
  <sheetViews>
    <sheetView showFormulas="false" showGridLines="fals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B22" activeCellId="0" sqref="B22"/>
    </sheetView>
  </sheetViews>
  <sheetFormatPr defaultColWidth="11.53515625" defaultRowHeight="12.8" customHeight="true" zeroHeight="true" outlineLevelRow="0" outlineLevelCol="0"/>
  <cols>
    <col collapsed="false" customWidth="true" hidden="false" outlineLevel="0" max="1" min="1" style="1" width="2.92"/>
    <col collapsed="false" customWidth="true" hidden="false" outlineLevel="0" max="2" min="2" style="1" width="54.62"/>
    <col collapsed="false" customWidth="true" hidden="false" outlineLevel="0" max="3" min="3" style="1" width="10.36"/>
    <col collapsed="false" customWidth="true" hidden="false" outlineLevel="0" max="20" min="4" style="1" width="7.66"/>
    <col collapsed="false" customWidth="true" hidden="false" outlineLevel="0" max="21" min="21" style="1" width="23.87"/>
    <col collapsed="false" customWidth="false" hidden="true" outlineLevel="0" max="40" min="22" style="1" width="11.53"/>
    <col collapsed="false" customWidth="true" hidden="true" outlineLevel="0" max="63" min="41" style="1" width="11.43"/>
    <col collapsed="false" customWidth="false" hidden="true" outlineLevel="0" max="1024" min="64" style="1" width="11.53"/>
    <col collapsed="false" customWidth="false" hidden="true" outlineLevel="0" max="16384" min="1025" style="2" width="11.53"/>
  </cols>
  <sheetData>
    <row r="1" customFormat="false" ht="12.8" hidden="false" customHeight="true" outlineLevel="0" collapsed="false">
      <c r="A1" s="3"/>
      <c r="B1" s="4" t="s">
        <v>0</v>
      </c>
      <c r="C1" s="5" t="s">
        <v>1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customFormat="false" ht="12.8" hidden="false" customHeight="true" outlineLevel="0" collapsed="false">
      <c r="A2" s="3"/>
      <c r="B2" s="4" t="s">
        <v>2</v>
      </c>
      <c r="C2" s="6" t="s">
        <v>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</row>
    <row r="3" customFormat="false" ht="15.75" hidden="false" customHeight="true" outlineLevel="0" collapsed="false">
      <c r="A3" s="3"/>
      <c r="B3" s="4" t="s">
        <v>4</v>
      </c>
      <c r="C3" s="6" t="s">
        <v>5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</row>
    <row r="4" customFormat="false" ht="15.75" hidden="false" customHeight="true" outlineLevel="0" collapsed="false">
      <c r="A4" s="3"/>
      <c r="B4" s="4" t="s">
        <v>6</v>
      </c>
      <c r="C4" s="6" t="s">
        <v>7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</row>
    <row r="5" customFormat="false" ht="15.75" hidden="false" customHeight="true" outlineLevel="0" collapsed="false">
      <c r="A5" s="3"/>
      <c r="B5" s="4" t="s">
        <v>8</v>
      </c>
      <c r="C5" s="6" t="s">
        <v>9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</row>
    <row r="6" customFormat="false" ht="15.75" hidden="false" customHeight="true" outlineLevel="0" collapsed="false">
      <c r="A6" s="3"/>
      <c r="B6" s="4" t="s">
        <v>10</v>
      </c>
      <c r="C6" s="6" t="s">
        <v>11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8"/>
    </row>
    <row r="7" customFormat="false" ht="15.75" hidden="false" customHeight="true" outlineLevel="0" collapsed="false">
      <c r="A7" s="3"/>
      <c r="B7" s="4" t="s">
        <v>12</v>
      </c>
      <c r="C7" s="6" t="s">
        <v>13</v>
      </c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8"/>
    </row>
    <row r="8" customFormat="false" ht="12.8" hidden="false" customHeight="false" outlineLevel="0" collapsed="false">
      <c r="A8" s="9" t="str">
        <f aca="false">LISTAS!A2</f>
        <v>I</v>
      </c>
      <c r="B8" s="10" t="str">
        <f aca="false">LISTAS!B2</f>
        <v>ATENCIÓN DE ASEGURADOS, BENEFICIARIOS Y PENSIONADOS</v>
      </c>
      <c r="C8" s="6" t="s">
        <v>14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8"/>
    </row>
    <row r="9" customFormat="false" ht="13.5" hidden="false" customHeight="true" outlineLevel="0" collapsed="false">
      <c r="A9" s="9" t="n">
        <f aca="false">LISTAS!A3</f>
        <v>1</v>
      </c>
      <c r="B9" s="10" t="str">
        <f aca="false">LISTAS!B3</f>
        <v>Cantidad de personas atendidas</v>
      </c>
      <c r="C9" s="6" t="s">
        <v>15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</row>
    <row r="10" customFormat="false" ht="13.5" hidden="false" customHeight="true" outlineLevel="0" collapsed="false">
      <c r="A10" s="9" t="n">
        <f aca="false">LISTAS!A4</f>
        <v>2</v>
      </c>
      <c r="B10" s="10" t="str">
        <f aca="false">LISTAS!B4</f>
        <v>Actualización de datos de asegurado/beneficiario/pensionado</v>
      </c>
      <c r="C10" s="6" t="s">
        <v>16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8"/>
    </row>
    <row r="11" customFormat="false" ht="13.5" hidden="false" customHeight="true" outlineLevel="0" collapsed="false">
      <c r="A11" s="9" t="n">
        <f aca="false">LISTAS!A5</f>
        <v>3</v>
      </c>
      <c r="B11" s="10" t="str">
        <f aca="false">LISTAS!B5</f>
        <v>Inscripción de beneficiarios(as)</v>
      </c>
      <c r="C11" s="6" t="s">
        <v>17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8"/>
    </row>
    <row r="12" customFormat="false" ht="13.5" hidden="false" customHeight="true" outlineLevel="0" collapsed="false">
      <c r="A12" s="9" t="n">
        <f aca="false">LISTAS!A6</f>
        <v>4</v>
      </c>
      <c r="B12" s="10" t="str">
        <f aca="false">LISTAS!B6</f>
        <v>Registro de defunción</v>
      </c>
      <c r="C12" s="6" t="s">
        <v>18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8"/>
    </row>
    <row r="13" customFormat="false" ht="13.5" hidden="false" customHeight="true" outlineLevel="0" collapsed="false">
      <c r="A13" s="9" t="n">
        <f aca="false">LISTAS!A7</f>
        <v>5</v>
      </c>
      <c r="B13" s="10" t="str">
        <f aca="false">LISTAS!B7</f>
        <v>Asesoramiento para inscripción del seguro facultativo</v>
      </c>
      <c r="C13" s="6" t="s">
        <v>19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8"/>
    </row>
    <row r="14" customFormat="false" ht="13.5" hidden="false" customHeight="true" outlineLevel="0" collapsed="false">
      <c r="A14" s="9" t="n">
        <f aca="false">LISTAS!A8</f>
        <v>6</v>
      </c>
      <c r="B14" s="10" t="str">
        <f aca="false">LISTAS!B8</f>
        <v>Inscripción de asegurado en facultativo</v>
      </c>
      <c r="C14" s="6" t="s">
        <v>20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8"/>
    </row>
    <row r="15" customFormat="false" ht="13.5" hidden="false" customHeight="true" outlineLevel="0" collapsed="false">
      <c r="A15" s="9" t="n">
        <f aca="false">LISTAS!A9</f>
        <v>7</v>
      </c>
      <c r="B15" s="10" t="str">
        <f aca="false">LISTAS!B9</f>
        <v>Brindar información de semanas cotizadas</v>
      </c>
      <c r="C15" s="6" t="s">
        <v>21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8"/>
    </row>
    <row r="16" customFormat="false" ht="13.5" hidden="false" customHeight="true" outlineLevel="0" collapsed="false">
      <c r="A16" s="9" t="n">
        <f aca="false">LISTAS!A10</f>
        <v>8</v>
      </c>
      <c r="B16" s="10" t="str">
        <f aca="false">LISTAS!B10</f>
        <v>Reimpresión y entrega de factura facultativa</v>
      </c>
      <c r="C16" s="6" t="s">
        <v>22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8"/>
    </row>
    <row r="17" customFormat="false" ht="13.5" hidden="false" customHeight="true" outlineLevel="0" collapsed="false">
      <c r="A17" s="9" t="n">
        <f aca="false">LISTAS!A11</f>
        <v>9</v>
      </c>
      <c r="B17" s="10" t="str">
        <f aca="false">LISTAS!B11</f>
        <v>Casos de NSS duplicados u homónimos</v>
      </c>
      <c r="C17" s="6" t="s">
        <v>23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8"/>
    </row>
    <row r="18" customFormat="false" ht="13.5" hidden="false" customHeight="true" outlineLevel="0" collapsed="false">
      <c r="A18" s="9" t="n">
        <f aca="false">LISTAS!A12</f>
        <v>10</v>
      </c>
      <c r="B18" s="10" t="str">
        <f aca="false">LISTAS!B12</f>
        <v>Constancia de asegurado</v>
      </c>
      <c r="C18" s="6" t="s">
        <v>24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8"/>
    </row>
    <row r="19" customFormat="false" ht="13.5" hidden="false" customHeight="true" outlineLevel="0" collapsed="false">
      <c r="A19" s="9" t="n">
        <f aca="false">LISTAS!A13</f>
        <v>11</v>
      </c>
      <c r="B19" s="10" t="str">
        <f aca="false">LISTAS!B13</f>
        <v>Solicitud de carnet de asegurado</v>
      </c>
      <c r="C19" s="6" t="s">
        <v>25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8"/>
    </row>
    <row r="20" customFormat="false" ht="13.5" hidden="false" customHeight="true" outlineLevel="0" collapsed="false">
      <c r="A20" s="9" t="n">
        <f aca="false">LISTAS!A14</f>
        <v>12</v>
      </c>
      <c r="B20" s="10" t="str">
        <f aca="false">LISTAS!B14</f>
        <v>Solicitud de carnet de beneficiario</v>
      </c>
      <c r="C20" s="6" t="s">
        <v>26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8"/>
    </row>
    <row r="21" customFormat="false" ht="13.5" hidden="false" customHeight="true" outlineLevel="0" collapsed="false">
      <c r="A21" s="9" t="n">
        <f aca="false">LISTAS!A15</f>
        <v>13</v>
      </c>
      <c r="B21" s="10" t="str">
        <f aca="false">LISTAS!B15</f>
        <v>Entrega de carnet de asegurado</v>
      </c>
      <c r="C21" s="6" t="s">
        <v>27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8"/>
    </row>
    <row r="22" customFormat="false" ht="13.5" hidden="false" customHeight="true" outlineLevel="0" collapsed="false">
      <c r="A22" s="9" t="n">
        <f aca="false">LISTAS!A16</f>
        <v>14</v>
      </c>
      <c r="B22" s="10" t="str">
        <f aca="false">LISTAS!B16</f>
        <v>Entrega de carnet de beneficiario</v>
      </c>
      <c r="C22" s="6" t="s">
        <v>28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8"/>
    </row>
    <row r="23" customFormat="false" ht="14.9" hidden="false" customHeight="false" outlineLevel="0" collapsed="false">
      <c r="A23" s="9" t="n">
        <f aca="false">LISTAS!A17</f>
        <v>15</v>
      </c>
      <c r="B23" s="10" t="str">
        <f aca="false">LISTAS!B17</f>
        <v>Verificación de carnet</v>
      </c>
      <c r="C23" s="6" t="s">
        <v>29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8"/>
    </row>
    <row r="24" customFormat="false" ht="14.9" hidden="false" customHeight="false" outlineLevel="0" collapsed="false">
      <c r="A24" s="9" t="n">
        <f aca="false">LISTAS!A18</f>
        <v>16</v>
      </c>
      <c r="B24" s="10" t="str">
        <f aca="false">LISTAS!B18</f>
        <v>Cantidad de empresas visitadas para carnetizar</v>
      </c>
      <c r="C24" s="6" t="s">
        <v>30</v>
      </c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8"/>
    </row>
    <row r="25" customFormat="false" ht="13.5" hidden="false" customHeight="true" outlineLevel="0" collapsed="false">
      <c r="A25" s="9" t="n">
        <f aca="false">LISTAS!A19</f>
        <v>17</v>
      </c>
      <c r="B25" s="10" t="str">
        <f aca="false">LISTAS!B19</f>
        <v>Cantidad de fotos tomadas en empresa</v>
      </c>
      <c r="C25" s="6" t="s">
        <v>31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8"/>
    </row>
    <row r="26" customFormat="false" ht="13.5" hidden="false" customHeight="true" outlineLevel="0" collapsed="false">
      <c r="A26" s="9" t="n">
        <f aca="false">LISTAS!A20</f>
        <v>18</v>
      </c>
      <c r="B26" s="10" t="str">
        <f aca="false">LISTAS!B20</f>
        <v>Atención de llamadas telefónicas de asegurados/público</v>
      </c>
      <c r="C26" s="6" t="s">
        <v>32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8"/>
    </row>
    <row r="27" customFormat="false" ht="13.5" hidden="false" customHeight="true" outlineLevel="0" collapsed="false">
      <c r="A27" s="9" t="str">
        <f aca="false">LISTAS!A21</f>
        <v>II</v>
      </c>
      <c r="B27" s="10" t="str">
        <f aca="false">LISTAS!B21</f>
        <v>ATENCIÓN DE EMPLEADORES E INSCRIPCIONES DE ASEGURADOS</v>
      </c>
      <c r="C27" s="6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8"/>
    </row>
    <row r="28" customFormat="false" ht="13.5" hidden="false" customHeight="true" outlineLevel="0" collapsed="false">
      <c r="A28" s="9" t="n">
        <f aca="false">LISTAS!A22</f>
        <v>19</v>
      </c>
      <c r="B28" s="10" t="str">
        <f aca="false">LISTAS!B22</f>
        <v>Empleador atendido en delegación/ventanilla</v>
      </c>
      <c r="C28" s="6" t="s">
        <v>33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8"/>
    </row>
    <row r="29" customFormat="false" ht="13.5" hidden="false" customHeight="true" outlineLevel="0" collapsed="false">
      <c r="A29" s="9" t="n">
        <f aca="false">LISTAS!A23</f>
        <v>20</v>
      </c>
      <c r="B29" s="10" t="str">
        <f aca="false">LISTAS!B23</f>
        <v>Inscripción de nuevo registro patronal</v>
      </c>
      <c r="C29" s="6" t="s">
        <v>34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8"/>
    </row>
    <row r="30" customFormat="false" ht="13.5" hidden="false" customHeight="true" outlineLevel="0" collapsed="false">
      <c r="A30" s="9" t="n">
        <f aca="false">LISTAS!A24</f>
        <v>21</v>
      </c>
      <c r="B30" s="10" t="str">
        <f aca="false">LISTAS!B24</f>
        <v>Apertura de nómina</v>
      </c>
      <c r="C30" s="6" t="s">
        <v>35</v>
      </c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8"/>
    </row>
    <row r="31" customFormat="false" ht="13.5" hidden="false" customHeight="true" outlineLevel="0" collapsed="false">
      <c r="A31" s="9" t="n">
        <f aca="false">LISTAS!A25</f>
        <v>22</v>
      </c>
      <c r="B31" s="10" t="str">
        <f aca="false">LISTAS!B25</f>
        <v>Revisión de documentos para actualización de datos de empleador DUR</v>
      </c>
      <c r="C31" s="6" t="s">
        <v>36</v>
      </c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8"/>
    </row>
    <row r="32" customFormat="false" ht="13.5" hidden="false" customHeight="true" outlineLevel="0" collapsed="false">
      <c r="A32" s="9" t="n">
        <f aca="false">LISTAS!A26</f>
        <v>23</v>
      </c>
      <c r="B32" s="10" t="str">
        <f aca="false">LISTAS!B26</f>
        <v>Actualización de datos de empleador</v>
      </c>
      <c r="C32" s="6" t="s">
        <v>37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8"/>
    </row>
    <row r="33" customFormat="false" ht="13.5" hidden="false" customHeight="true" outlineLevel="0" collapsed="false">
      <c r="A33" s="9" t="n">
        <f aca="false">LISTAS!A27</f>
        <v>24</v>
      </c>
      <c r="B33" s="10" t="str">
        <f aca="false">LISTAS!B27</f>
        <v>Constancia de empleador</v>
      </c>
      <c r="C33" s="6" t="s">
        <v>38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8"/>
    </row>
    <row r="34" customFormat="false" ht="13.5" hidden="false" customHeight="true" outlineLevel="0" collapsed="false">
      <c r="A34" s="9" t="n">
        <f aca="false">LISTAS!A28</f>
        <v>25</v>
      </c>
      <c r="B34" s="10" t="str">
        <f aca="false">LISTAS!B28</f>
        <v>Recepción de inscripción obligatorio por fiscalizador</v>
      </c>
      <c r="C34" s="6" t="s">
        <v>39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8"/>
    </row>
    <row r="35" customFormat="false" ht="13.5" hidden="false" customHeight="true" outlineLevel="0" collapsed="false">
      <c r="A35" s="9" t="n">
        <f aca="false">LISTAS!A29</f>
        <v>26</v>
      </c>
      <c r="B35" s="10" t="str">
        <f aca="false">LISTAS!B29</f>
        <v>Recepción de inscripción obligatorio por empleador</v>
      </c>
      <c r="C35" s="6" t="s">
        <v>40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8"/>
    </row>
    <row r="36" customFormat="false" ht="14.9" hidden="false" customHeight="false" outlineLevel="0" collapsed="false">
      <c r="A36" s="9" t="n">
        <f aca="false">LISTAS!A30</f>
        <v>27</v>
      </c>
      <c r="B36" s="10" t="str">
        <f aca="false">LISTAS!B30</f>
        <v>Recepción de inscripción obligatorio grabar prox. mes mensual/cierre especial</v>
      </c>
      <c r="C36" s="6" t="s">
        <v>41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8"/>
    </row>
    <row r="37" customFormat="false" ht="13.5" hidden="false" customHeight="true" outlineLevel="0" collapsed="false">
      <c r="A37" s="9" t="n">
        <f aca="false">LISTAS!A31</f>
        <v>28</v>
      </c>
      <c r="B37" s="10" t="str">
        <f aca="false">LISTAS!B31</f>
        <v>Recepción de inscripción obligatorio - al cierre de factura</v>
      </c>
      <c r="C37" s="6" t="s">
        <v>42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8"/>
    </row>
    <row r="38" customFormat="false" ht="12.8" hidden="false" customHeight="false" outlineLevel="0" collapsed="false">
      <c r="A38" s="9" t="str">
        <f aca="false">LISTAS!A32</f>
        <v>III</v>
      </c>
      <c r="B38" s="10" t="str">
        <f aca="false">LISTAS!B32</f>
        <v>GENERAR NSS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8"/>
    </row>
    <row r="39" customFormat="false" ht="13.5" hidden="false" customHeight="true" outlineLevel="0" collapsed="false">
      <c r="A39" s="9" t="n">
        <f aca="false">LISTAS!A33</f>
        <v>29</v>
      </c>
      <c r="B39" s="10" t="str">
        <f aca="false">LISTAS!B33</f>
        <v>Generar NSS para inscripción obligatoria sin grabar salario</v>
      </c>
      <c r="C39" s="6" t="s">
        <v>43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"/>
    </row>
    <row r="40" customFormat="false" ht="13.5" hidden="false" customHeight="true" outlineLevel="0" collapsed="false">
      <c r="A40" s="9" t="n">
        <f aca="false">LISTAS!A34</f>
        <v>30</v>
      </c>
      <c r="B40" s="10" t="str">
        <f aca="false">LISTAS!B34</f>
        <v>Generar NSS otros tipos de trámites</v>
      </c>
      <c r="C40" s="6" t="s">
        <v>44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8"/>
    </row>
    <row r="41" customFormat="false" ht="12.8" hidden="false" customHeight="false" outlineLevel="0" collapsed="false">
      <c r="A41" s="9" t="str">
        <f aca="false">LISTAS!A35</f>
        <v>IV</v>
      </c>
      <c r="B41" s="10" t="str">
        <f aca="false">LISTAS!B35</f>
        <v>GRABACIÓN DE INSCRIPCIÓN DE ASEGURADOS</v>
      </c>
      <c r="C41" s="6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8"/>
    </row>
    <row r="42" customFormat="false" ht="14.9" hidden="false" customHeight="false" outlineLevel="0" collapsed="false">
      <c r="A42" s="9" t="n">
        <f aca="false">LISTAS!A36</f>
        <v>31</v>
      </c>
      <c r="B42" s="10" t="str">
        <f aca="false">LISTAS!B36</f>
        <v>Obligatorio</v>
      </c>
      <c r="C42" s="6" t="s">
        <v>45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8"/>
    </row>
    <row r="43" customFormat="false" ht="13.5" hidden="false" customHeight="true" outlineLevel="0" collapsed="false">
      <c r="A43" s="9" t="n">
        <f aca="false">LISTAS!A37</f>
        <v>32</v>
      </c>
      <c r="B43" s="10" t="str">
        <f aca="false">LISTAS!B37</f>
        <v>Obligatorio - al cierre de factura</v>
      </c>
      <c r="C43" s="6" t="s">
        <v>46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8"/>
    </row>
    <row r="44" customFormat="false" ht="13.5" hidden="false" customHeight="true" outlineLevel="0" collapsed="false">
      <c r="A44" s="9" t="n">
        <f aca="false">LISTAS!A38</f>
        <v>33</v>
      </c>
      <c r="B44" s="10" t="str">
        <f aca="false">LISTAS!B38</f>
        <v>Grabar salario casos gobierno / grandes empleadores</v>
      </c>
      <c r="C44" s="6" t="s">
        <v>47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8"/>
    </row>
    <row r="45" customFormat="false" ht="14.9" hidden="false" customHeight="false" outlineLevel="0" collapsed="false">
      <c r="A45" s="9" t="n">
        <f aca="false">LISTAS!A39</f>
        <v>34</v>
      </c>
      <c r="B45" s="10" t="str">
        <f aca="false">LISTAS!B39</f>
        <v>Grabar salario casos gobierno / grandes empleadores - al cierre de factura</v>
      </c>
      <c r="C45" s="6" t="s">
        <v>48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"/>
    </row>
    <row r="46" customFormat="false" ht="13.5" hidden="false" customHeight="true" outlineLevel="0" collapsed="false">
      <c r="A46" s="9" t="n">
        <f aca="false">LISTAS!A40</f>
        <v>35</v>
      </c>
      <c r="B46" s="10" t="str">
        <f aca="false">LISTAS!B40</f>
        <v>Actualización de datos de asegurados sin grabar salario</v>
      </c>
      <c r="C46" s="6" t="s">
        <v>49</v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8"/>
    </row>
    <row r="47" customFormat="false" ht="13.5" hidden="false" customHeight="true" outlineLevel="0" collapsed="false">
      <c r="A47" s="9" t="str">
        <f aca="false">LISTAS!A41</f>
        <v>V</v>
      </c>
      <c r="B47" s="10" t="str">
        <f aca="false">LISTAS!B41</f>
        <v>INSCRIPCIONES PENDIENTES DE GRABAR</v>
      </c>
      <c r="C47" s="6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8"/>
    </row>
    <row r="48" customFormat="false" ht="13.5" hidden="false" customHeight="true" outlineLevel="0" collapsed="false">
      <c r="A48" s="9" t="n">
        <f aca="false">LISTAS!A42</f>
        <v>36</v>
      </c>
      <c r="B48" s="10" t="str">
        <f aca="false">LISTAS!B42</f>
        <v>Obligatorio.</v>
      </c>
      <c r="C48" s="6" t="s">
        <v>50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"/>
    </row>
    <row r="49" customFormat="false" ht="13.6" hidden="false" customHeight="true" outlineLevel="0" collapsed="false">
      <c r="A49" s="9" t="str">
        <f aca="false">LISTAS!A43</f>
        <v>VI</v>
      </c>
      <c r="B49" s="10" t="str">
        <f aca="false">LISTAS!B43</f>
        <v>DIGITALIZACION (fuente: TURING)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8"/>
    </row>
    <row r="50" customFormat="false" ht="13.6" hidden="false" customHeight="true" outlineLevel="0" collapsed="false">
      <c r="A50" s="9" t="n">
        <f aca="false">LISTAS!A44</f>
        <v>37</v>
      </c>
      <c r="B50" s="10" t="str">
        <f aca="false">LISTAS!B44</f>
        <v>Fotos</v>
      </c>
      <c r="C50" s="6" t="s">
        <v>51</v>
      </c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8"/>
    </row>
    <row r="51" customFormat="false" ht="13.6" hidden="false" customHeight="true" outlineLevel="0" collapsed="false">
      <c r="A51" s="9" t="n">
        <f aca="false">LISTAS!A45</f>
        <v>38</v>
      </c>
      <c r="B51" s="10" t="str">
        <f aca="false">LISTAS!B45</f>
        <v>Digitalización de inscripción de asegurados</v>
      </c>
      <c r="C51" s="6" t="s">
        <v>52</v>
      </c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8"/>
    </row>
    <row r="52" customFormat="false" ht="13.6" hidden="false" customHeight="true" outlineLevel="0" collapsed="false">
      <c r="A52" s="9" t="n">
        <f aca="false">LISTAS!A46</f>
        <v>39</v>
      </c>
      <c r="B52" s="10" t="str">
        <f aca="false">LISTAS!B46</f>
        <v>Otros documentos</v>
      </c>
      <c r="C52" s="6" t="s">
        <v>53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8"/>
    </row>
    <row r="53" customFormat="false" ht="13.6" hidden="false" customHeight="true" outlineLevel="0" collapsed="false">
      <c r="A53" s="9" t="str">
        <f aca="false">LISTAS!A47</f>
        <v>VII</v>
      </c>
      <c r="B53" s="10" t="str">
        <f aca="false">LISTAS!B47</f>
        <v>CASOS DE ASEGURADOS/EMPLEADORES ASIGNADOS</v>
      </c>
      <c r="C53" s="6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8"/>
    </row>
    <row r="54" customFormat="false" ht="13.6" hidden="false" customHeight="true" outlineLevel="0" collapsed="false">
      <c r="A54" s="9" t="n">
        <f aca="false">LISTAS!A48</f>
        <v>40</v>
      </c>
      <c r="B54" s="10" t="str">
        <f aca="false">LISTAS!B48</f>
        <v>Corrección de datos generales de asegurados</v>
      </c>
      <c r="C54" s="6" t="s">
        <v>54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8"/>
    </row>
    <row r="55" customFormat="false" ht="13.6" hidden="false" customHeight="true" outlineLevel="0" collapsed="false">
      <c r="A55" s="9" t="n">
        <f aca="false">LISTAS!A49</f>
        <v>41</v>
      </c>
      <c r="B55" s="10" t="str">
        <f aca="false">LISTAS!B49</f>
        <v>Atención de casos de empleadores</v>
      </c>
      <c r="C55" s="6" t="s">
        <v>55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8"/>
    </row>
    <row r="56" customFormat="false" ht="13.6" hidden="false" customHeight="true" outlineLevel="0" collapsed="false">
      <c r="A56" s="9" t="n">
        <f aca="false">LISTAS!A50</f>
        <v>42</v>
      </c>
      <c r="B56" s="10" t="str">
        <f aca="false">LISTAS!B50</f>
        <v>Atención de casos de asegurados</v>
      </c>
      <c r="C56" s="6" t="s">
        <v>56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8"/>
    </row>
    <row r="57" customFormat="false" ht="13.6" hidden="false" customHeight="true" outlineLevel="0" collapsed="false">
      <c r="A57" s="9" t="n">
        <f aca="false">LISTAS!A51</f>
        <v>43</v>
      </c>
      <c r="B57" s="10" t="str">
        <f aca="false">LISTAS!B51</f>
        <v>Revisión casos de NSS Duplicados (DGAF)</v>
      </c>
      <c r="C57" s="6" t="s">
        <v>57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8"/>
    </row>
    <row r="58" customFormat="false" ht="13.6" hidden="false" customHeight="true" outlineLevel="0" collapsed="false">
      <c r="A58" s="9" t="str">
        <f aca="false">LISTAS!A52</f>
        <v>VIII</v>
      </c>
      <c r="B58" s="10" t="str">
        <f aca="false">LISTAS!B52</f>
        <v>ARCHIVO</v>
      </c>
      <c r="C58" s="6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8"/>
    </row>
    <row r="59" customFormat="false" ht="13.6" hidden="false" customHeight="true" outlineLevel="0" collapsed="false">
      <c r="A59" s="9" t="n">
        <f aca="false">LISTAS!A53</f>
        <v>44</v>
      </c>
      <c r="B59" s="10" t="str">
        <f aca="false">LISTAS!B53</f>
        <v>Elaboración de expediente de asegurado</v>
      </c>
      <c r="C59" s="6" t="s">
        <v>58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8"/>
    </row>
    <row r="60" customFormat="false" ht="13.6" hidden="false" customHeight="true" outlineLevel="0" collapsed="false">
      <c r="A60" s="9" t="n">
        <f aca="false">LISTAS!A54</f>
        <v>45</v>
      </c>
      <c r="B60" s="10" t="str">
        <f aca="false">LISTAS!B54</f>
        <v>Elaboración de expediente de empleador</v>
      </c>
      <c r="C60" s="6" t="s">
        <v>58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8"/>
    </row>
    <row r="61" customFormat="false" ht="13.6" hidden="false" customHeight="true" outlineLevel="0" collapsed="false">
      <c r="A61" s="9" t="str">
        <f aca="false">LISTAS!A55</f>
        <v>IX</v>
      </c>
      <c r="B61" s="10" t="str">
        <f aca="false">LISTAS!B55</f>
        <v>REPORTE DE AUSENCIA JUSTIFICADA</v>
      </c>
      <c r="C61" s="6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8"/>
    </row>
    <row r="62" customFormat="false" ht="13.6" hidden="false" customHeight="true" outlineLevel="0" collapsed="false">
      <c r="A62" s="9" t="n">
        <f aca="false">LISTAS!A56</f>
        <v>46</v>
      </c>
      <c r="B62" s="10" t="str">
        <f aca="false">LISTAS!B56</f>
        <v>Total horas permisos, subsidios y vacaciones</v>
      </c>
      <c r="C62" s="6" t="s">
        <v>59</v>
      </c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8"/>
    </row>
    <row r="63" customFormat="false" ht="14.9" hidden="false" customHeight="false" outlineLevel="0" collapsed="false">
      <c r="A63" s="9" t="n">
        <f aca="false">LISTAS!A57</f>
        <v>47</v>
      </c>
      <c r="B63" s="10" t="str">
        <f aca="false">LISTAS!B57</f>
        <v>Total horas participando en otras actividades institucionales</v>
      </c>
      <c r="C63" s="6" t="s">
        <v>60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8"/>
    </row>
    <row r="64" customFormat="false" ht="12.8" hidden="false" customHeight="false" outlineLevel="0" collapsed="false">
      <c r="A64" s="9" t="s">
        <v>61</v>
      </c>
      <c r="B64" s="10" t="s">
        <v>62</v>
      </c>
      <c r="C64" s="6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8"/>
    </row>
    <row r="65" customFormat="false" ht="12.8" hidden="false" customHeight="false" outlineLevel="0" collapsed="false">
      <c r="A65" s="11"/>
      <c r="B65" s="12" t="s">
        <v>63</v>
      </c>
      <c r="C65" s="13" t="s">
        <v>64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4"/>
    </row>
  </sheetData>
  <sheetProtection sheet="true" password="ea75" objects="true" scenarios="true"/>
  <mergeCells count="1">
    <mergeCell ref="C1:U1"/>
  </mergeCells>
  <conditionalFormatting sqref="A8:U47 A49:U64 A48:B48 D48:U48 C48">
    <cfRule type="expression" priority="2" aboveAverage="0" equalAverage="0" bottom="0" percent="0" rank="0" text="" dxfId="0">
      <formula>AND(NOT(ISNUMBER($A8)),$A8&lt;&gt;"-")</formula>
    </cfRule>
  </conditionalFormatting>
  <printOptions headings="false" gridLines="false" gridLinesSet="true" horizontalCentered="true" verticalCentered="true"/>
  <pageMargins left="0.196527777777778" right="0.196527777777778" top="0.196527777777778" bottom="0.196527777777778" header="0.511811023622047" footer="0.511811023622047"/>
  <pageSetup paperSize="5" scale="100" fitToWidth="1" fitToHeight="1" pageOrder="downThenOver" orientation="landscape" blackAndWhite="false" draft="false" cellComments="none" firstPageNumber="1" useFirstPageNumber="tru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U1048576"/>
  <sheetViews>
    <sheetView showFormulas="false" showGridLines="true" showRowColHeaders="true" showZeros="true" rightToLeft="false" tabSelected="false" showOutlineSymbols="true" defaultGridColor="true" view="normal" topLeftCell="A26" colorId="64" zoomScale="100" zoomScaleNormal="100" zoomScalePageLayoutView="100" workbookViewId="0">
      <selection pane="topLeft" activeCell="C24" activeCellId="0" sqref="C24"/>
    </sheetView>
  </sheetViews>
  <sheetFormatPr defaultColWidth="11.53515625" defaultRowHeight="12.55" customHeight="true" zeroHeight="true" outlineLevelRow="0" outlineLevelCol="0"/>
  <cols>
    <col collapsed="false" customWidth="true" hidden="false" outlineLevel="0" max="1" min="1" style="15" width="4.22"/>
    <col collapsed="false" customWidth="true" hidden="false" outlineLevel="0" max="2" min="2" style="16" width="68.3"/>
    <col collapsed="false" customWidth="true" hidden="false" outlineLevel="0" max="3" min="3" style="17" width="14.92"/>
    <col collapsed="false" customWidth="true" hidden="true" outlineLevel="0" max="4" min="4" style="16" width="64.18"/>
    <col collapsed="false" customWidth="false" hidden="true" outlineLevel="0" max="5" min="5" style="16" width="11.53"/>
    <col collapsed="false" customWidth="true" hidden="false" outlineLevel="0" max="6" min="6" style="16" width="16.43"/>
    <col collapsed="false" customWidth="true" hidden="false" outlineLevel="0" max="7" min="7" style="18" width="8.52"/>
    <col collapsed="false" customWidth="false" hidden="true" outlineLevel="0" max="10" min="8" style="16" width="11.53"/>
    <col collapsed="false" customWidth="true" hidden="true" outlineLevel="0" max="11" min="11" style="15" width="4.48"/>
    <col collapsed="false" customWidth="true" hidden="true" outlineLevel="0" max="12" min="12" style="16" width="65.11"/>
    <col collapsed="false" customWidth="true" hidden="true" outlineLevel="0" max="13" min="13" style="16" width="15.2"/>
    <col collapsed="false" customWidth="true" hidden="true" outlineLevel="0" max="14" min="14" style="16" width="3.54"/>
    <col collapsed="false" customWidth="true" hidden="true" outlineLevel="0" max="15" min="15" style="16" width="3.1"/>
    <col collapsed="false" customWidth="true" hidden="true" outlineLevel="0" max="16" min="16" style="16" width="6.05"/>
    <col collapsed="false" customWidth="true" hidden="true" outlineLevel="0" max="17" min="17" style="16" width="68.65"/>
    <col collapsed="false" customWidth="false" hidden="true" outlineLevel="0" max="19" min="18" style="16" width="11.53"/>
    <col collapsed="false" customWidth="true" hidden="true" outlineLevel="0" max="20" min="20" style="16" width="3.79"/>
    <col collapsed="false" customWidth="false" hidden="true" outlineLevel="0" max="16384" min="21" style="16" width="11.53"/>
  </cols>
  <sheetData>
    <row r="1" customFormat="false" ht="12.65" hidden="false" customHeight="false" outlineLevel="0" collapsed="false">
      <c r="B1" s="19" t="s">
        <v>65</v>
      </c>
      <c r="C1" s="20" t="s">
        <v>66</v>
      </c>
      <c r="D1" s="19" t="s">
        <v>67</v>
      </c>
      <c r="E1" s="19"/>
      <c r="F1" s="19"/>
      <c r="G1" s="21" t="s">
        <v>68</v>
      </c>
      <c r="J1" s="19"/>
      <c r="K1" s="20"/>
      <c r="L1" s="22" t="s">
        <v>65</v>
      </c>
      <c r="M1" s="20" t="s">
        <v>69</v>
      </c>
    </row>
    <row r="2" customFormat="false" ht="12.65" hidden="false" customHeight="false" outlineLevel="0" collapsed="false">
      <c r="A2" s="20" t="s">
        <v>70</v>
      </c>
      <c r="B2" s="23" t="s">
        <v>71</v>
      </c>
      <c r="C2" s="15"/>
      <c r="D2" s="16" t="str">
        <f aca="false">IF(AND(NOT(ISBLANK(C2)), ISERR(NOT(_xlfn.ARABIC(A2))), NOT(OR(AND($E$2="SI",OR(A2=1,A2=18,A2=34)),AND($E$2&lt;&gt;"SI",OR(A2=1,A2=16,A2=32))))),B2,"")</f>
        <v/>
      </c>
      <c r="F2" s="19"/>
      <c r="G2" s="24" t="n">
        <v>43831</v>
      </c>
      <c r="J2" s="20" t="s">
        <v>72</v>
      </c>
      <c r="K2" s="20" t="str">
        <f aca="false">IF(J2="x",ROMAN(COUNTIF(J$2:$J2,"x")),ROW(S1)-COUNTIF(J$2:$J2,"x"))</f>
        <v>I</v>
      </c>
      <c r="L2" s="25" t="s">
        <v>71</v>
      </c>
      <c r="M2" s="19"/>
      <c r="O2" s="20" t="s">
        <v>72</v>
      </c>
      <c r="P2" s="20" t="str">
        <f aca="false">IF(O2="x",ROMAN(COUNTIF($O$2:O2,"x")),ROW(X1)-COUNTIF($O$2:O2,"x"))</f>
        <v>I</v>
      </c>
      <c r="Q2" s="25" t="s">
        <v>71</v>
      </c>
      <c r="R2" s="19"/>
    </row>
    <row r="3" customFormat="false" ht="12.65" hidden="false" customHeight="false" outlineLevel="0" collapsed="false">
      <c r="A3" s="20" t="n">
        <f aca="false">IF(P3&lt;&gt;"",P3,"")</f>
        <v>1</v>
      </c>
      <c r="B3" s="26" t="str">
        <f aca="false">IF(Q3&lt;&gt;"",Q3,"")</f>
        <v>Cantidad de personas atendidas</v>
      </c>
      <c r="C3" s="15"/>
      <c r="D3" s="16" t="str">
        <f aca="false">IF(ISBLANK(C3),"",B3)</f>
        <v/>
      </c>
      <c r="G3" s="24" t="n">
        <v>45778</v>
      </c>
      <c r="J3" s="20"/>
      <c r="K3" s="20" t="n">
        <f aca="false">IF(J3="x",ROMAN(COUNTIF(J$2:$J3,"x")),ROW(S2)-COUNTIF(J$2:$J3,"x"))</f>
        <v>1</v>
      </c>
      <c r="L3" s="22" t="s">
        <v>73</v>
      </c>
      <c r="M3" s="19" t="s">
        <v>74</v>
      </c>
      <c r="O3" s="20"/>
      <c r="P3" s="20" t="n">
        <f aca="false">IF(O3="x",ROMAN(COUNTIF($O$2:O3,"x")),ROW(X2)-COUNTIF($O$2:O3,"x"))</f>
        <v>1</v>
      </c>
      <c r="Q3" s="22" t="s">
        <v>73</v>
      </c>
      <c r="R3" s="19" t="s">
        <v>74</v>
      </c>
      <c r="U3" s="16" t="s">
        <v>75</v>
      </c>
    </row>
    <row r="4" customFormat="false" ht="12.65" hidden="false" customHeight="false" outlineLevel="0" collapsed="false">
      <c r="A4" s="20" t="n">
        <f aca="false">IF(P4&lt;&gt;"",P4,"")</f>
        <v>2</v>
      </c>
      <c r="B4" s="26" t="str">
        <f aca="false">IF(Q4&lt;&gt;"",Q4,"")</f>
        <v>Actualización de datos de asegurado/beneficiario/pensionado</v>
      </c>
      <c r="C4" s="27" t="s">
        <v>61</v>
      </c>
      <c r="D4" s="16" t="str">
        <f aca="false">IF(ISBLANK(C4),"",B4)</f>
        <v>Actualización de datos de asegurado/beneficiario/pensionado</v>
      </c>
      <c r="G4" s="24" t="n">
        <v>45492</v>
      </c>
      <c r="J4" s="28"/>
      <c r="K4" s="20" t="n">
        <f aca="false">IF(J4="x",ROMAN(COUNTIF(J$2:$J4,"x")),ROW(S3)-COUNTIF(J$2:$J4,"x"))</f>
        <v>2</v>
      </c>
      <c r="L4" s="22" t="s">
        <v>76</v>
      </c>
      <c r="M4" s="19" t="s">
        <v>77</v>
      </c>
      <c r="O4" s="28"/>
      <c r="P4" s="20" t="n">
        <f aca="false">IF(O4="x",ROMAN(COUNTIF($O$2:O4,"x")),ROW(X3)-COUNTIF($O$2:O4,"x"))</f>
        <v>2</v>
      </c>
      <c r="Q4" s="22" t="s">
        <v>78</v>
      </c>
      <c r="R4" s="19" t="s">
        <v>77</v>
      </c>
      <c r="T4" s="16" t="n">
        <v>19</v>
      </c>
      <c r="U4" s="16" t="s">
        <v>79</v>
      </c>
    </row>
    <row r="5" customFormat="false" ht="12.65" hidden="false" customHeight="false" outlineLevel="0" collapsed="false">
      <c r="A5" s="20" t="n">
        <f aca="false">IF(P5&lt;&gt;"",P5,"")</f>
        <v>3</v>
      </c>
      <c r="B5" s="26" t="str">
        <f aca="false">IF(Q5&lt;&gt;"",Q5,"")</f>
        <v>Inscripción de beneficiarios(as)</v>
      </c>
      <c r="C5" s="27" t="s">
        <v>61</v>
      </c>
      <c r="D5" s="16" t="str">
        <f aca="false">IF(ISBLANK(C5),"",B5)</f>
        <v>Inscripción de beneficiarios(as)</v>
      </c>
      <c r="G5" s="24" t="n">
        <v>44044</v>
      </c>
      <c r="J5" s="20"/>
      <c r="K5" s="20" t="n">
        <f aca="false">IF(J5="x",ROMAN(COUNTIF(J$2:$J5,"x")),ROW(S4)-COUNTIF(J$2:$J5,"x"))</f>
        <v>3</v>
      </c>
      <c r="L5" s="22" t="s">
        <v>80</v>
      </c>
      <c r="M5" s="19" t="s">
        <v>77</v>
      </c>
      <c r="O5" s="20"/>
      <c r="P5" s="20" t="n">
        <f aca="false">IF(O5="x",ROMAN(COUNTIF($O$2:O5,"x")),ROW(X4)-COUNTIF($O$2:O5,"x"))</f>
        <v>3</v>
      </c>
      <c r="Q5" s="22" t="s">
        <v>81</v>
      </c>
      <c r="R5" s="19" t="s">
        <v>77</v>
      </c>
      <c r="T5" s="16" t="n">
        <v>20</v>
      </c>
      <c r="U5" s="16" t="s">
        <v>82</v>
      </c>
    </row>
    <row r="6" customFormat="false" ht="12.65" hidden="false" customHeight="false" outlineLevel="0" collapsed="false">
      <c r="A6" s="20" t="n">
        <f aca="false">IF(P6&lt;&gt;"",P6,"")</f>
        <v>4</v>
      </c>
      <c r="B6" s="26" t="str">
        <f aca="false">IF(Q6&lt;&gt;"",Q6,"")</f>
        <v>Registro de defunción</v>
      </c>
      <c r="C6" s="27" t="s">
        <v>61</v>
      </c>
      <c r="D6" s="16" t="str">
        <f aca="false">IF(ISBLANK(C6),"",B6)</f>
        <v>Registro de defunción</v>
      </c>
      <c r="G6" s="24" t="n">
        <v>45148</v>
      </c>
      <c r="J6" s="20"/>
      <c r="K6" s="20" t="n">
        <f aca="false">IF(J6="x",ROMAN(COUNTIF(J$2:$J6,"x")),ROW(S5)-COUNTIF(J$2:$J6,"x"))</f>
        <v>4</v>
      </c>
      <c r="L6" s="22" t="s">
        <v>83</v>
      </c>
      <c r="M6" s="19" t="s">
        <v>77</v>
      </c>
      <c r="O6" s="20"/>
      <c r="P6" s="20" t="n">
        <f aca="false">IF(O6="x",ROMAN(COUNTIF($O$2:O6,"x")),ROW(X5)-COUNTIF($O$2:O6,"x"))</f>
        <v>4</v>
      </c>
      <c r="Q6" s="22" t="s">
        <v>83</v>
      </c>
      <c r="R6" s="19" t="s">
        <v>77</v>
      </c>
      <c r="T6" s="16" t="n">
        <v>22</v>
      </c>
      <c r="U6" s="16" t="s">
        <v>84</v>
      </c>
    </row>
    <row r="7" customFormat="false" ht="12.65" hidden="false" customHeight="false" outlineLevel="0" collapsed="false">
      <c r="A7" s="20" t="n">
        <f aca="false">IF(P7&lt;&gt;"",P7,"")</f>
        <v>5</v>
      </c>
      <c r="B7" s="26" t="str">
        <f aca="false">IF(Q7&lt;&gt;"",Q7,"")</f>
        <v>Asesoramiento para inscripción del seguro facultativo</v>
      </c>
      <c r="C7" s="27" t="s">
        <v>61</v>
      </c>
      <c r="D7" s="16" t="str">
        <f aca="false">IF(ISBLANK(C7),"",B7)</f>
        <v>Asesoramiento para inscripción del seguro facultativo</v>
      </c>
      <c r="G7" s="24" t="n">
        <v>45183</v>
      </c>
      <c r="J7" s="20"/>
      <c r="K7" s="20" t="n">
        <f aca="false">IF(J7="x",ROMAN(COUNTIF(J$2:$J7,"x")),ROW(S6)-COUNTIF(J$2:$J7,"x"))</f>
        <v>5</v>
      </c>
      <c r="L7" s="22" t="s">
        <v>85</v>
      </c>
      <c r="M7" s="19" t="s">
        <v>77</v>
      </c>
      <c r="O7" s="20"/>
      <c r="P7" s="20" t="n">
        <f aca="false">IF(O7="x",ROMAN(COUNTIF($O$2:O7,"x")),ROW(X6)-COUNTIF($O$2:O7,"x"))</f>
        <v>5</v>
      </c>
      <c r="Q7" s="22" t="s">
        <v>85</v>
      </c>
      <c r="R7" s="19" t="s">
        <v>77</v>
      </c>
      <c r="T7" s="16" t="n">
        <v>23</v>
      </c>
      <c r="U7" s="22" t="s">
        <v>86</v>
      </c>
    </row>
    <row r="8" customFormat="false" ht="12.65" hidden="false" customHeight="false" outlineLevel="0" collapsed="false">
      <c r="A8" s="20" t="n">
        <f aca="false">IF(P8&lt;&gt;"",P8,"")</f>
        <v>6</v>
      </c>
      <c r="B8" s="26" t="str">
        <f aca="false">IF(Q8&lt;&gt;"",Q8,"")</f>
        <v>Inscripción de asegurado en facultativo</v>
      </c>
      <c r="C8" s="27" t="s">
        <v>61</v>
      </c>
      <c r="D8" s="16" t="str">
        <f aca="false">IF(ISBLANK(C8),"",B8)</f>
        <v>Inscripción de asegurado en facultativo</v>
      </c>
      <c r="G8" s="24" t="n">
        <v>45184</v>
      </c>
      <c r="J8" s="20"/>
      <c r="K8" s="20" t="n">
        <f aca="false">IF(J8="x",ROMAN(COUNTIF(J$2:$J8,"x")),ROW(S7)-COUNTIF(J$2:$J8,"x"))</f>
        <v>6</v>
      </c>
      <c r="L8" s="22" t="s">
        <v>87</v>
      </c>
      <c r="M8" s="19" t="s">
        <v>77</v>
      </c>
      <c r="O8" s="20"/>
      <c r="P8" s="20" t="n">
        <f aca="false">IF(O8="x",ROMAN(COUNTIF($O$2:O8,"x")),ROW(X7)-COUNTIF($O$2:O8,"x"))</f>
        <v>6</v>
      </c>
      <c r="Q8" s="22" t="s">
        <v>87</v>
      </c>
      <c r="R8" s="19" t="s">
        <v>77</v>
      </c>
    </row>
    <row r="9" customFormat="false" ht="12.65" hidden="false" customHeight="false" outlineLevel="0" collapsed="false">
      <c r="A9" s="20" t="n">
        <f aca="false">IF(P9&lt;&gt;"",P9,"")</f>
        <v>7</v>
      </c>
      <c r="B9" s="26" t="str">
        <f aca="false">IF(Q9&lt;&gt;"",Q9,"")</f>
        <v>Brindar información de semanas cotizadas</v>
      </c>
      <c r="C9" s="27" t="s">
        <v>61</v>
      </c>
      <c r="D9" s="16" t="str">
        <f aca="false">IF(ISBLANK(C9),"",B9)</f>
        <v>Brindar información de semanas cotizadas</v>
      </c>
      <c r="G9" s="24" t="n">
        <v>45268</v>
      </c>
      <c r="J9" s="20"/>
      <c r="K9" s="20" t="n">
        <f aca="false">IF(J9="x",ROMAN(COUNTIF(J$2:$J9,"x")),ROW(S8)-COUNTIF(J$2:$J9,"x"))</f>
        <v>7</v>
      </c>
      <c r="L9" s="22" t="s">
        <v>88</v>
      </c>
      <c r="M9" s="19" t="s">
        <v>77</v>
      </c>
      <c r="O9" s="20"/>
      <c r="P9" s="20" t="n">
        <f aca="false">IF(O9="x",ROMAN(COUNTIF($O$2:O9,"x")),ROW(X8)-COUNTIF($O$2:O9,"x"))</f>
        <v>7</v>
      </c>
      <c r="Q9" s="22" t="s">
        <v>88</v>
      </c>
      <c r="R9" s="19" t="s">
        <v>77</v>
      </c>
    </row>
    <row r="10" customFormat="false" ht="12.65" hidden="false" customHeight="false" outlineLevel="0" collapsed="false">
      <c r="A10" s="20" t="n">
        <f aca="false">IF(P10&lt;&gt;"",P10,"")</f>
        <v>8</v>
      </c>
      <c r="B10" s="26" t="str">
        <f aca="false">IF(Q10&lt;&gt;"",Q10,"")</f>
        <v>Reimpresión y entrega de factura facultativa</v>
      </c>
      <c r="C10" s="27" t="s">
        <v>61</v>
      </c>
      <c r="D10" s="16" t="str">
        <f aca="false">IF(ISBLANK(C10),"",B10)</f>
        <v>Reimpresión y entrega de factura facultativa</v>
      </c>
      <c r="G10" s="24" t="n">
        <v>45657</v>
      </c>
      <c r="J10" s="20"/>
      <c r="K10" s="20" t="n">
        <f aca="false">IF(J10="x",ROMAN(COUNTIF(J$2:$J10,"x")),ROW(S9)-COUNTIF(J$2:$J10,"x"))</f>
        <v>8</v>
      </c>
      <c r="L10" s="22" t="s">
        <v>89</v>
      </c>
      <c r="M10" s="19" t="s">
        <v>77</v>
      </c>
      <c r="O10" s="20"/>
      <c r="P10" s="20" t="n">
        <f aca="false">IF(O10="x",ROMAN(COUNTIF($O$2:O10,"x")),ROW(X9)-COUNTIF($O$2:O10,"x"))</f>
        <v>8</v>
      </c>
      <c r="Q10" s="22" t="s">
        <v>89</v>
      </c>
      <c r="R10" s="19" t="s">
        <v>77</v>
      </c>
      <c r="U10" s="22" t="s">
        <v>73</v>
      </c>
    </row>
    <row r="11" customFormat="false" ht="12.65" hidden="false" customHeight="false" outlineLevel="0" collapsed="false">
      <c r="A11" s="20" t="n">
        <f aca="false">IF(P11&lt;&gt;"",P11,"")</f>
        <v>9</v>
      </c>
      <c r="B11" s="26" t="str">
        <f aca="false">IF(Q11&lt;&gt;"",Q11,"")</f>
        <v>Casos de NSS duplicados u homónimos</v>
      </c>
      <c r="C11" s="27"/>
      <c r="D11" s="16" t="str">
        <f aca="false">IF(ISBLANK(C11),"",B11)</f>
        <v/>
      </c>
      <c r="G11" s="29" t="n">
        <v>46055</v>
      </c>
      <c r="J11" s="20"/>
      <c r="K11" s="20" t="n">
        <f aca="false">IF(J11="x",ROMAN(COUNTIF(J$2:$J11,"x")),ROW(S10)-COUNTIF(J$2:$J11,"x"))</f>
        <v>9</v>
      </c>
      <c r="L11" s="22" t="s">
        <v>90</v>
      </c>
      <c r="M11" s="19" t="s">
        <v>77</v>
      </c>
      <c r="O11" s="20"/>
      <c r="P11" s="20" t="n">
        <f aca="false">IF(O11="x",ROMAN(COUNTIF($O$2:O11,"x")),ROW(X10)-COUNTIF($O$2:O11,"x"))</f>
        <v>9</v>
      </c>
      <c r="Q11" s="22" t="s">
        <v>90</v>
      </c>
      <c r="R11" s="19" t="s">
        <v>77</v>
      </c>
      <c r="U11" s="22" t="s">
        <v>78</v>
      </c>
    </row>
    <row r="12" customFormat="false" ht="12.65" hidden="false" customHeight="false" outlineLevel="0" collapsed="false">
      <c r="A12" s="20" t="n">
        <f aca="false">IF(P12&lt;&gt;"",P12,"")</f>
        <v>10</v>
      </c>
      <c r="B12" s="26" t="str">
        <f aca="false">IF(Q12&lt;&gt;"",Q12,"")</f>
        <v>Constancia de asegurado</v>
      </c>
      <c r="C12" s="27"/>
      <c r="D12" s="16" t="str">
        <f aca="false">IF(ISBLANK(C12),"",B12)</f>
        <v/>
      </c>
      <c r="G12" s="29"/>
      <c r="J12" s="20"/>
      <c r="K12" s="20" t="n">
        <f aca="false">IF(J12="x",ROMAN(COUNTIF(J$2:$J12,"x")),ROW(S11)-COUNTIF(J$2:$J12,"x"))</f>
        <v>10</v>
      </c>
      <c r="L12" s="22" t="s">
        <v>91</v>
      </c>
      <c r="M12" s="19" t="s">
        <v>77</v>
      </c>
      <c r="O12" s="20"/>
      <c r="P12" s="20" t="n">
        <f aca="false">IF(O12="x",ROMAN(COUNTIF($O$2:O12,"x")),ROW(X11)-COUNTIF($O$2:O12,"x"))</f>
        <v>10</v>
      </c>
      <c r="Q12" s="22" t="s">
        <v>92</v>
      </c>
      <c r="R12" s="19" t="s">
        <v>77</v>
      </c>
      <c r="U12" s="22" t="s">
        <v>83</v>
      </c>
    </row>
    <row r="13" customFormat="false" ht="12.65" hidden="false" customHeight="false" outlineLevel="0" collapsed="false">
      <c r="A13" s="20" t="n">
        <f aca="false">IF(P13&lt;&gt;"",P13,"")</f>
        <v>11</v>
      </c>
      <c r="B13" s="26" t="str">
        <f aca="false">IF(Q13&lt;&gt;"",Q13,"")</f>
        <v>Solicitud de carnet de asegurado</v>
      </c>
      <c r="C13" s="27" t="s">
        <v>61</v>
      </c>
      <c r="D13" s="16" t="str">
        <f aca="false">IF(ISBLANK(C13),"",B13)</f>
        <v>Solicitud de carnet de asegurado</v>
      </c>
      <c r="F13" s="30"/>
      <c r="G13" s="29"/>
      <c r="J13" s="20"/>
      <c r="K13" s="20" t="n">
        <f aca="false">IF(J13="x",ROMAN(COUNTIF(J$2:$J13,"x")),ROW(S12)-COUNTIF(J$2:$J13,"x"))</f>
        <v>11</v>
      </c>
      <c r="L13" s="22" t="s">
        <v>93</v>
      </c>
      <c r="M13" s="19" t="s">
        <v>77</v>
      </c>
      <c r="O13" s="20"/>
      <c r="P13" s="20" t="n">
        <f aca="false">IF(O13="x",ROMAN(COUNTIF($O$2:O13,"x")),ROW(X12)-COUNTIF($O$2:O13,"x"))</f>
        <v>11</v>
      </c>
      <c r="Q13" s="22" t="s">
        <v>94</v>
      </c>
      <c r="R13" s="19" t="s">
        <v>77</v>
      </c>
      <c r="U13" s="22" t="s">
        <v>85</v>
      </c>
    </row>
    <row r="14" customFormat="false" ht="12.65" hidden="false" customHeight="false" outlineLevel="0" collapsed="false">
      <c r="A14" s="20" t="n">
        <f aca="false">IF(P14&lt;&gt;"",P14,"")</f>
        <v>12</v>
      </c>
      <c r="B14" s="26" t="str">
        <f aca="false">IF(Q14&lt;&gt;"",Q14,"")</f>
        <v>Solicitud de carnet de beneficiario</v>
      </c>
      <c r="C14" s="27" t="s">
        <v>61</v>
      </c>
      <c r="D14" s="16" t="str">
        <f aca="false">IF(ISBLANK(C14),"",B14)</f>
        <v>Solicitud de carnet de beneficiario</v>
      </c>
      <c r="G14" s="31"/>
      <c r="J14" s="20"/>
      <c r="K14" s="20" t="n">
        <f aca="false">IF(J14="x",ROMAN(COUNTIF(J$2:$J14,"x")),ROW(S13)-COUNTIF(J$2:$J14,"x"))</f>
        <v>12</v>
      </c>
      <c r="L14" s="22" t="s">
        <v>95</v>
      </c>
      <c r="M14" s="19" t="s">
        <v>77</v>
      </c>
      <c r="O14" s="20"/>
      <c r="P14" s="20" t="n">
        <f aca="false">IF(O14="x",ROMAN(COUNTIF($O$2:O14,"x")),ROW(X13)-COUNTIF($O$2:O14,"x"))</f>
        <v>12</v>
      </c>
      <c r="Q14" s="22" t="s">
        <v>96</v>
      </c>
      <c r="R14" s="19" t="s">
        <v>77</v>
      </c>
      <c r="U14" s="22" t="s">
        <v>87</v>
      </c>
    </row>
    <row r="15" customFormat="false" ht="12.65" hidden="false" customHeight="false" outlineLevel="0" collapsed="false">
      <c r="A15" s="20" t="n">
        <f aca="false">IF(P15&lt;&gt;"",P15,"")</f>
        <v>13</v>
      </c>
      <c r="B15" s="26" t="str">
        <f aca="false">IF(Q15&lt;&gt;"",Q15,"")</f>
        <v>Entrega de carnet de asegurado</v>
      </c>
      <c r="C15" s="27" t="s">
        <v>61</v>
      </c>
      <c r="D15" s="16" t="str">
        <f aca="false">IF(ISBLANK(C15),"",B15)</f>
        <v>Entrega de carnet de asegurado</v>
      </c>
      <c r="G15" s="31"/>
      <c r="J15" s="20"/>
      <c r="K15" s="20" t="n">
        <f aca="false">IF(J15="x",ROMAN(COUNTIF(J$2:$J15,"x")),ROW(S14)-COUNTIF(J$2:$J15,"x"))</f>
        <v>13</v>
      </c>
      <c r="L15" s="22" t="s">
        <v>97</v>
      </c>
      <c r="M15" s="19" t="s">
        <v>74</v>
      </c>
      <c r="O15" s="20"/>
      <c r="P15" s="20" t="n">
        <f aca="false">IF(O15="x",ROMAN(COUNTIF($O$2:O15,"x")),ROW(X14)-COUNTIF($O$2:O15,"x"))</f>
        <v>13</v>
      </c>
      <c r="Q15" s="22" t="s">
        <v>98</v>
      </c>
      <c r="R15" s="19" t="s">
        <v>77</v>
      </c>
      <c r="U15" s="22" t="s">
        <v>88</v>
      </c>
    </row>
    <row r="16" customFormat="false" ht="12.65" hidden="false" customHeight="false" outlineLevel="0" collapsed="false">
      <c r="A16" s="20" t="n">
        <f aca="false">IF(P16&lt;&gt;"",P16,"")</f>
        <v>14</v>
      </c>
      <c r="B16" s="26" t="str">
        <f aca="false">IF(Q16&lt;&gt;"",Q16,"")</f>
        <v>Entrega de carnet de beneficiario</v>
      </c>
      <c r="C16" s="27" t="s">
        <v>61</v>
      </c>
      <c r="D16" s="16" t="str">
        <f aca="false">IF(ISBLANK(C16),"",B16)</f>
        <v>Entrega de carnet de beneficiario</v>
      </c>
      <c r="G16" s="31"/>
      <c r="J16" s="20"/>
      <c r="K16" s="20" t="n">
        <f aca="false">IF(J16="x",ROMAN(COUNTIF(J$2:$J16,"x")),ROW(S15)-COUNTIF(J$2:$J16,"x"))</f>
        <v>14</v>
      </c>
      <c r="L16" s="22" t="s">
        <v>99</v>
      </c>
      <c r="M16" s="19" t="s">
        <v>74</v>
      </c>
      <c r="N16" s="19" t="s">
        <v>100</v>
      </c>
      <c r="O16" s="20"/>
      <c r="P16" s="20" t="n">
        <f aca="false">IF(O16="x",ROMAN(COUNTIF($O$2:O16,"x")),ROW(X15)-COUNTIF($O$2:O16,"x"))</f>
        <v>14</v>
      </c>
      <c r="Q16" s="22" t="s">
        <v>101</v>
      </c>
      <c r="R16" s="19" t="s">
        <v>77</v>
      </c>
      <c r="U16" s="22" t="s">
        <v>89</v>
      </c>
    </row>
    <row r="17" customFormat="false" ht="12.65" hidden="false" customHeight="false" outlineLevel="0" collapsed="false">
      <c r="A17" s="20" t="n">
        <f aca="false">IF(P17&lt;&gt;"",P17,"")</f>
        <v>15</v>
      </c>
      <c r="B17" s="26" t="str">
        <f aca="false">IF(Q17&lt;&gt;"",Q17,"")</f>
        <v>Verificación de carnet</v>
      </c>
      <c r="C17" s="27"/>
      <c r="D17" s="16" t="str">
        <f aca="false">IF(ISBLANK(C17),"",B17)</f>
        <v/>
      </c>
      <c r="G17" s="31"/>
      <c r="J17" s="20"/>
      <c r="K17" s="20" t="n">
        <f aca="false">IF(J17="x",ROMAN(COUNTIF(J$2:$J17,"x")),ROW(S16)-COUNTIF(J$2:$J17,"x"))</f>
        <v>15</v>
      </c>
      <c r="L17" s="22" t="s">
        <v>102</v>
      </c>
      <c r="M17" s="19" t="s">
        <v>74</v>
      </c>
      <c r="O17" s="20"/>
      <c r="P17" s="20" t="n">
        <f aca="false">IF(O17="x",ROMAN(COUNTIF($O$2:O17,"x")),ROW(X16)-COUNTIF($O$2:O17,"x"))</f>
        <v>15</v>
      </c>
      <c r="Q17" s="22" t="s">
        <v>95</v>
      </c>
      <c r="R17" s="19" t="s">
        <v>77</v>
      </c>
      <c r="U17" s="22" t="s">
        <v>90</v>
      </c>
    </row>
    <row r="18" customFormat="false" ht="12.65" hidden="false" customHeight="false" outlineLevel="0" collapsed="false">
      <c r="A18" s="20" t="n">
        <f aca="false">IF(P18&lt;&gt;"",P18,"")</f>
        <v>16</v>
      </c>
      <c r="B18" s="26" t="str">
        <f aca="false">IF(Q18&lt;&gt;"",Q18,"")</f>
        <v>Cantidad de empresas visitadas para carnetizar</v>
      </c>
      <c r="C18" s="27"/>
      <c r="D18" s="16" t="str">
        <f aca="false">IF(ISBLANK(C18),"",B18)</f>
        <v/>
      </c>
      <c r="G18" s="31"/>
      <c r="J18" s="20" t="s">
        <v>72</v>
      </c>
      <c r="K18" s="20" t="str">
        <f aca="false">IF(J18="x",ROMAN(COUNTIF(J$2:$J18,"x")),ROW(S17)-COUNTIF(J$2:$J18,"x"))</f>
        <v>II</v>
      </c>
      <c r="L18" s="22" t="s">
        <v>103</v>
      </c>
      <c r="M18" s="19" t="s">
        <v>74</v>
      </c>
      <c r="O18" s="20"/>
      <c r="P18" s="20" t="n">
        <f aca="false">IF(O18="x",ROMAN(COUNTIF($O$2:O18,"x")),ROW(X17)-COUNTIF($O$2:O18,"x"))</f>
        <v>16</v>
      </c>
      <c r="Q18" s="22" t="s">
        <v>97</v>
      </c>
      <c r="R18" s="19" t="s">
        <v>74</v>
      </c>
      <c r="U18" s="22" t="s">
        <v>92</v>
      </c>
    </row>
    <row r="19" customFormat="false" ht="12.65" hidden="false" customHeight="false" outlineLevel="0" collapsed="false">
      <c r="A19" s="20" t="n">
        <f aca="false">IF(P19&lt;&gt;"",P19,"")</f>
        <v>17</v>
      </c>
      <c r="B19" s="26" t="str">
        <f aca="false">IF(Q19&lt;&gt;"",Q19,"")</f>
        <v>Cantidad de fotos tomadas en empresa</v>
      </c>
      <c r="C19" s="27"/>
      <c r="D19" s="16" t="str">
        <f aca="false">IF(ISBLANK(C19),"",B19)</f>
        <v/>
      </c>
      <c r="J19" s="20"/>
      <c r="K19" s="20" t="n">
        <f aca="false">IF(J19="x",ROMAN(COUNTIF(J$2:$J19,"x")),ROW(S18)-COUNTIF(J$2:$J19,"x"))</f>
        <v>16</v>
      </c>
      <c r="L19" s="22" t="s">
        <v>75</v>
      </c>
      <c r="M19" s="19" t="s">
        <v>74</v>
      </c>
      <c r="O19" s="20"/>
      <c r="P19" s="20" t="n">
        <f aca="false">IF(O19="x",ROMAN(COUNTIF($O$2:O19,"x")),ROW(X18)-COUNTIF($O$2:O19,"x"))</f>
        <v>17</v>
      </c>
      <c r="Q19" s="22" t="s">
        <v>99</v>
      </c>
      <c r="R19" s="19" t="s">
        <v>74</v>
      </c>
      <c r="U19" s="22" t="s">
        <v>94</v>
      </c>
    </row>
    <row r="20" customFormat="false" ht="12.65" hidden="false" customHeight="false" outlineLevel="0" collapsed="false">
      <c r="A20" s="20" t="n">
        <f aca="false">IF(P20&lt;&gt;"",P20,"")</f>
        <v>18</v>
      </c>
      <c r="B20" s="26" t="str">
        <f aca="false">IF(Q20&lt;&gt;"",Q20,"")</f>
        <v>Atención de llamadas telefónicas de asegurados/público</v>
      </c>
      <c r="C20" s="27" t="s">
        <v>61</v>
      </c>
      <c r="D20" s="16" t="str">
        <f aca="false">IF(ISBLANK(C20),"",B20)</f>
        <v>Atención de llamadas telefónicas de asegurados/público</v>
      </c>
      <c r="J20" s="20"/>
      <c r="K20" s="20" t="n">
        <f aca="false">IF(J20="x",ROMAN(COUNTIF(J$2:$J20,"x")),ROW(S19)-COUNTIF(J$2:$J20,"x"))</f>
        <v>17</v>
      </c>
      <c r="L20" s="22" t="s">
        <v>104</v>
      </c>
      <c r="M20" s="19" t="s">
        <v>105</v>
      </c>
      <c r="O20" s="20"/>
      <c r="P20" s="20" t="n">
        <f aca="false">IF(O20="x",ROMAN(COUNTIF($O$2:O20,"x")),ROW(X19)-COUNTIF($O$2:O20,"x"))</f>
        <v>18</v>
      </c>
      <c r="Q20" s="22" t="s">
        <v>106</v>
      </c>
      <c r="R20" s="19" t="s">
        <v>74</v>
      </c>
      <c r="U20" s="22" t="s">
        <v>98</v>
      </c>
    </row>
    <row r="21" customFormat="false" ht="12.65" hidden="false" customHeight="false" outlineLevel="0" collapsed="false">
      <c r="A21" s="20" t="str">
        <f aca="false">IF(P21&lt;&gt;"",P21,"")</f>
        <v>II</v>
      </c>
      <c r="B21" s="26" t="str">
        <f aca="false">IF(Q21&lt;&gt;"",Q21,"")</f>
        <v>ATENCIÓN DE EMPLEADORES E INSCRIPCIONES DE ASEGURADOS</v>
      </c>
      <c r="C21" s="15"/>
      <c r="D21" s="16" t="str">
        <f aca="false">IF(ISBLANK(C21),"",B21)</f>
        <v/>
      </c>
      <c r="J21" s="20"/>
      <c r="K21" s="20" t="n">
        <f aca="false">IF(J21="x",ROMAN(COUNTIF(J$2:$J21,"x")),ROW(S20)-COUNTIF(J$2:$J21,"x"))</f>
        <v>18</v>
      </c>
      <c r="L21" s="22" t="s">
        <v>107</v>
      </c>
      <c r="M21" s="19" t="s">
        <v>105</v>
      </c>
      <c r="O21" s="20" t="s">
        <v>72</v>
      </c>
      <c r="P21" s="20" t="str">
        <f aca="false">IF(O21="x",ROMAN(COUNTIF($O$2:O21,"x")),ROW(X20)-COUNTIF($O$2:O21,"x"))</f>
        <v>II</v>
      </c>
      <c r="Q21" s="22" t="s">
        <v>108</v>
      </c>
      <c r="R21" s="19" t="s">
        <v>74</v>
      </c>
      <c r="U21" s="22" t="s">
        <v>95</v>
      </c>
    </row>
    <row r="22" customFormat="false" ht="12.65" hidden="false" customHeight="false" outlineLevel="0" collapsed="false">
      <c r="A22" s="20" t="n">
        <f aca="false">IF(P22&lt;&gt;"",P22,"")</f>
        <v>19</v>
      </c>
      <c r="B22" s="26" t="str">
        <f aca="false">IF(Q22&lt;&gt;"",Q22,"")</f>
        <v>Empleador atendido en delegación/ventanilla</v>
      </c>
      <c r="C22" s="15"/>
      <c r="D22" s="16" t="str">
        <f aca="false">IF(ISBLANK(C22),"",B22)</f>
        <v/>
      </c>
      <c r="J22" s="20"/>
      <c r="K22" s="20" t="n">
        <f aca="false">IF(J22="x",ROMAN(COUNTIF(J$2:$J22,"x")),ROW(S21)-COUNTIF(J$2:$J22,"x"))</f>
        <v>19</v>
      </c>
      <c r="L22" s="22" t="s">
        <v>109</v>
      </c>
      <c r="M22" s="19" t="s">
        <v>105</v>
      </c>
      <c r="O22" s="20"/>
      <c r="P22" s="20" t="n">
        <f aca="false">IF(O22="x",ROMAN(COUNTIF($O$2:O22,"x")),ROW(X21)-COUNTIF($O$2:O22,"x"))</f>
        <v>19</v>
      </c>
      <c r="Q22" s="22" t="s">
        <v>110</v>
      </c>
      <c r="R22" s="19" t="s">
        <v>74</v>
      </c>
    </row>
    <row r="23" customFormat="false" ht="12.65" hidden="false" customHeight="false" outlineLevel="0" collapsed="false">
      <c r="A23" s="20" t="n">
        <f aca="false">IF(P23&lt;&gt;"",P23,"")</f>
        <v>20</v>
      </c>
      <c r="B23" s="26" t="str">
        <f aca="false">IF(Q23&lt;&gt;"",Q23,"")</f>
        <v>Inscripción de nuevo registro patronal</v>
      </c>
      <c r="C23" s="27" t="s">
        <v>61</v>
      </c>
      <c r="D23" s="16" t="str">
        <f aca="false">IF(ISBLANK(C23),"",B23)</f>
        <v>Inscripción de nuevo registro patronal</v>
      </c>
      <c r="J23" s="20"/>
      <c r="K23" s="20" t="n">
        <f aca="false">IF(J23="x",ROMAN(COUNTIF(J$2:$J23,"x")),ROW(S22)-COUNTIF(J$2:$J23,"x"))</f>
        <v>20</v>
      </c>
      <c r="L23" s="22" t="s">
        <v>111</v>
      </c>
      <c r="M23" s="19" t="s">
        <v>105</v>
      </c>
      <c r="O23" s="20"/>
      <c r="P23" s="20" t="n">
        <f aca="false">IF(O23="x",ROMAN(COUNTIF($O$2:O23,"x")),ROW(X22)-COUNTIF($O$2:O23,"x"))</f>
        <v>20</v>
      </c>
      <c r="Q23" s="22" t="s">
        <v>79</v>
      </c>
      <c r="R23" s="19" t="s">
        <v>112</v>
      </c>
      <c r="U23" s="22" t="s">
        <v>113</v>
      </c>
    </row>
    <row r="24" customFormat="false" ht="12.65" hidden="false" customHeight="false" outlineLevel="0" collapsed="false">
      <c r="A24" s="20" t="n">
        <f aca="false">IF(P24&lt;&gt;"",P24,"")</f>
        <v>21</v>
      </c>
      <c r="B24" s="26" t="str">
        <f aca="false">IF(Q24&lt;&gt;"",Q24,"")</f>
        <v>Apertura de nómina</v>
      </c>
      <c r="C24" s="27" t="s">
        <v>61</v>
      </c>
      <c r="D24" s="16" t="str">
        <f aca="false">IF(ISBLANK(C24),"",B24)</f>
        <v>Apertura de nómina</v>
      </c>
      <c r="J24" s="20"/>
      <c r="K24" s="20" t="n">
        <f aca="false">IF(J24="x",ROMAN(COUNTIF(J$2:$J24,"x")),ROW(S23)-COUNTIF(J$2:$J24,"x"))</f>
        <v>21</v>
      </c>
      <c r="L24" s="22" t="str">
        <f aca="false">IF(ATENCIONPUBLICO!E3&gt;=DATE(2025,10,1),"Recepción de inscripción Obligatorio por Fiscal","Recepción de inscripción Obligatorio por Afiliador/Fiscal")</f>
        <v>Recepción de inscripción Obligatorio por Fiscal</v>
      </c>
      <c r="M24" s="19" t="s">
        <v>74</v>
      </c>
      <c r="O24" s="20"/>
      <c r="P24" s="20" t="n">
        <f aca="false">IF(O24="x",ROMAN(COUNTIF($O$2:O24,"x")),ROW(X23)-COUNTIF($O$2:O24,"x"))</f>
        <v>21</v>
      </c>
      <c r="Q24" s="22" t="s">
        <v>82</v>
      </c>
      <c r="R24" s="19" t="s">
        <v>105</v>
      </c>
      <c r="U24" s="22" t="s">
        <v>81</v>
      </c>
    </row>
    <row r="25" customFormat="false" ht="12.65" hidden="false" customHeight="false" outlineLevel="0" collapsed="false">
      <c r="A25" s="20" t="n">
        <f aca="false">IF(P25&lt;&gt;"",P25,"")</f>
        <v>22</v>
      </c>
      <c r="B25" s="26" t="str">
        <f aca="false">IF(Q25&lt;&gt;"",Q25,"")</f>
        <v>Revisión de documentos para actualización de datos de empleador DUR</v>
      </c>
      <c r="C25" s="27"/>
      <c r="D25" s="16" t="str">
        <f aca="false">IF(ISBLANK(C25),"",B25)</f>
        <v/>
      </c>
      <c r="J25" s="20"/>
      <c r="K25" s="20" t="n">
        <f aca="false">IF(J25="x",ROMAN(COUNTIF(J$2:$J25,"x")),ROW(S24)-COUNTIF(J$2:$J25,"x"))</f>
        <v>22</v>
      </c>
      <c r="L25" s="22" t="s">
        <v>114</v>
      </c>
      <c r="M25" s="19" t="s">
        <v>74</v>
      </c>
      <c r="O25" s="20"/>
      <c r="P25" s="20" t="n">
        <f aca="false">IF(O25="x",ROMAN(COUNTIF($O$2:O25,"x")),ROW(X24)-COUNTIF($O$2:O25,"x"))</f>
        <v>22</v>
      </c>
      <c r="Q25" s="22" t="s">
        <v>115</v>
      </c>
      <c r="R25" s="19" t="s">
        <v>105</v>
      </c>
      <c r="U25" s="22" t="s">
        <v>96</v>
      </c>
    </row>
    <row r="26" customFormat="false" ht="12.65" hidden="false" customHeight="false" outlineLevel="0" collapsed="false">
      <c r="A26" s="20" t="n">
        <f aca="false">IF(P26&lt;&gt;"",P26,"")</f>
        <v>23</v>
      </c>
      <c r="B26" s="26" t="str">
        <f aca="false">IF(Q26&lt;&gt;"",Q26,"")</f>
        <v>Actualización de datos de empleador</v>
      </c>
      <c r="C26" s="27"/>
      <c r="D26" s="16" t="str">
        <f aca="false">IF(ISBLANK(C26),"",B26)</f>
        <v/>
      </c>
      <c r="J26" s="20"/>
      <c r="K26" s="20" t="n">
        <f aca="false">IF(J26="x",ROMAN(COUNTIF(J$2:$J26,"x")),ROW(S25)-COUNTIF(J$2:$J26,"x"))</f>
        <v>23</v>
      </c>
      <c r="L26" s="22" t="s">
        <v>116</v>
      </c>
      <c r="M26" s="19" t="s">
        <v>74</v>
      </c>
      <c r="O26" s="20"/>
      <c r="P26" s="20" t="n">
        <f aca="false">IF(O26="x",ROMAN(COUNTIF($O$2:O26,"x")),ROW(X25)-COUNTIF($O$2:O26,"x"))</f>
        <v>23</v>
      </c>
      <c r="Q26" s="22" t="s">
        <v>84</v>
      </c>
      <c r="R26" s="19" t="s">
        <v>105</v>
      </c>
      <c r="U26" s="22" t="s">
        <v>101</v>
      </c>
    </row>
    <row r="27" customFormat="false" ht="12.65" hidden="false" customHeight="false" outlineLevel="0" collapsed="false">
      <c r="A27" s="20" t="n">
        <f aca="false">IF(P27&lt;&gt;"",P27,"")</f>
        <v>24</v>
      </c>
      <c r="B27" s="26" t="str">
        <f aca="false">IF(Q27&lt;&gt;"",Q27,"")</f>
        <v>Constancia de empleador</v>
      </c>
      <c r="C27" s="27"/>
      <c r="D27" s="16" t="str">
        <f aca="false">IF(ISBLANK(C27),"",B27)</f>
        <v/>
      </c>
      <c r="J27" s="20"/>
      <c r="K27" s="20" t="n">
        <f aca="false">IF(J27="x",ROMAN(COUNTIF(J$2:$J27,"x")),ROW(S26)-COUNTIF(J$2:$J27,"x"))</f>
        <v>24</v>
      </c>
      <c r="L27" s="22" t="s">
        <v>117</v>
      </c>
      <c r="M27" s="19" t="s">
        <v>74</v>
      </c>
      <c r="O27" s="20"/>
      <c r="P27" s="20" t="n">
        <f aca="false">IF(O27="x",ROMAN(COUNTIF($O$2:O27,"x")),ROW(X26)-COUNTIF($O$2:O27,"x"))</f>
        <v>24</v>
      </c>
      <c r="Q27" s="22" t="s">
        <v>86</v>
      </c>
      <c r="R27" s="19" t="s">
        <v>105</v>
      </c>
    </row>
    <row r="28" customFormat="false" ht="12.65" hidden="false" customHeight="false" outlineLevel="0" collapsed="false">
      <c r="A28" s="20" t="n">
        <f aca="false">IF(P28&lt;&gt;"",P28,"")</f>
        <v>25</v>
      </c>
      <c r="B28" s="26" t="str">
        <f aca="false">IF(Q28&lt;&gt;"",Q28,"")</f>
        <v>Recepción de inscripción obligatorio por fiscalizador</v>
      </c>
      <c r="C28" s="27" t="s">
        <v>61</v>
      </c>
      <c r="D28" s="16" t="str">
        <f aca="false">IF(ISBLANK(C28),"",B28)</f>
        <v>Recepción de inscripción obligatorio por fiscalizador</v>
      </c>
      <c r="J28" s="20" t="s">
        <v>72</v>
      </c>
      <c r="K28" s="20" t="str">
        <f aca="false">IF(J28="x",ROMAN(COUNTIF(J$2:$J28,"x")),ROW(S27)-COUNTIF(J$2:$J28,"x"))</f>
        <v>III</v>
      </c>
      <c r="L28" s="22" t="s">
        <v>118</v>
      </c>
      <c r="M28" s="19" t="s">
        <v>74</v>
      </c>
      <c r="O28" s="20"/>
      <c r="P28" s="20" t="n">
        <f aca="false">IF(O28="x",ROMAN(COUNTIF($O$2:O28,"x")),ROW(X27)-COUNTIF($O$2:O28,"x"))</f>
        <v>25</v>
      </c>
      <c r="Q28" s="22" t="s">
        <v>119</v>
      </c>
      <c r="R28" s="19" t="s">
        <v>74</v>
      </c>
    </row>
    <row r="29" customFormat="false" ht="12.65" hidden="false" customHeight="false" outlineLevel="0" collapsed="false">
      <c r="A29" s="20" t="n">
        <f aca="false">IF(P29&lt;&gt;"",P29,"")</f>
        <v>26</v>
      </c>
      <c r="B29" s="26" t="str">
        <f aca="false">IF(Q29&lt;&gt;"",Q29,"")</f>
        <v>Recepción de inscripción obligatorio por empleador</v>
      </c>
      <c r="C29" s="27" t="s">
        <v>61</v>
      </c>
      <c r="D29" s="16" t="str">
        <f aca="false">IF(ISBLANK(C29),"",B29)</f>
        <v>Recepción de inscripción obligatorio por empleador</v>
      </c>
      <c r="J29" s="20"/>
      <c r="K29" s="20" t="n">
        <f aca="false">IF(J29="x",ROMAN(COUNTIF(J$2:$J29,"x")),ROW(S28)-COUNTIF(J$2:$J29,"x"))</f>
        <v>25</v>
      </c>
      <c r="L29" s="22" t="s">
        <v>120</v>
      </c>
      <c r="M29" s="19" t="s">
        <v>77</v>
      </c>
      <c r="O29" s="20"/>
      <c r="P29" s="20" t="n">
        <f aca="false">IF(O29="x",ROMAN(COUNTIF($O$2:O29,"x")),ROW(X28)-COUNTIF($O$2:O29,"x"))</f>
        <v>26</v>
      </c>
      <c r="Q29" s="22" t="s">
        <v>121</v>
      </c>
      <c r="R29" s="19" t="s">
        <v>74</v>
      </c>
    </row>
    <row r="30" customFormat="false" ht="12.65" hidden="false" customHeight="false" outlineLevel="0" collapsed="false">
      <c r="A30" s="20" t="n">
        <f aca="false">IF(P30&lt;&gt;"",P30,"")</f>
        <v>27</v>
      </c>
      <c r="B30" s="26" t="str">
        <f aca="false">IF(Q30&lt;&gt;"",Q30,"")</f>
        <v>Recepción de inscripción obligatorio grabar prox. mes mensual/cierre especial</v>
      </c>
      <c r="C30" s="27"/>
      <c r="D30" s="16" t="str">
        <f aca="false">IF(ISBLANK(C30),"",B30)</f>
        <v/>
      </c>
      <c r="J30" s="20"/>
      <c r="K30" s="20" t="n">
        <f aca="false">IF(J30="x",ROMAN(COUNTIF(J$2:$J30,"x")),ROW(S29)-COUNTIF(J$2:$J30,"x"))</f>
        <v>26</v>
      </c>
      <c r="L30" s="22" t="s">
        <v>122</v>
      </c>
      <c r="M30" s="19" t="s">
        <v>77</v>
      </c>
      <c r="O30" s="20"/>
      <c r="P30" s="20" t="n">
        <f aca="false">IF(O30="x",ROMAN(COUNTIF($O$2:O30,"x")),ROW(X29)-COUNTIF($O$2:O30,"x"))</f>
        <v>27</v>
      </c>
      <c r="Q30" s="22" t="s">
        <v>123</v>
      </c>
      <c r="R30" s="19" t="s">
        <v>74</v>
      </c>
    </row>
    <row r="31" customFormat="false" ht="12.65" hidden="false" customHeight="false" outlineLevel="0" collapsed="false">
      <c r="A31" s="20" t="n">
        <f aca="false">IF(P31&lt;&gt;"",P31,"")</f>
        <v>28</v>
      </c>
      <c r="B31" s="26" t="str">
        <f aca="false">IF(Q31&lt;&gt;"",Q31,"")</f>
        <v>Recepción de inscripción obligatorio - al cierre de factura</v>
      </c>
      <c r="C31" s="27" t="s">
        <v>61</v>
      </c>
      <c r="D31" s="16" t="str">
        <f aca="false">IF(ISBLANK(C31),"",B31)</f>
        <v>Recepción de inscripción obligatorio - al cierre de factura</v>
      </c>
      <c r="J31" s="20" t="s">
        <v>72</v>
      </c>
      <c r="K31" s="20" t="str">
        <f aca="false">IF(J31="x",ROMAN(COUNTIF(J$2:$J31,"x")),ROW(S30)-COUNTIF(J$2:$J31,"x"))</f>
        <v>IV</v>
      </c>
      <c r="L31" s="22" t="s">
        <v>124</v>
      </c>
      <c r="M31" s="19" t="s">
        <v>74</v>
      </c>
      <c r="O31" s="20"/>
      <c r="P31" s="20" t="n">
        <f aca="false">IF(O31="x",ROMAN(COUNTIF($O$2:O31,"x")),ROW(X30)-COUNTIF($O$2:O31,"x"))</f>
        <v>28</v>
      </c>
      <c r="Q31" s="22" t="s">
        <v>125</v>
      </c>
      <c r="R31" s="19" t="s">
        <v>74</v>
      </c>
    </row>
    <row r="32" customFormat="false" ht="12.65" hidden="false" customHeight="false" outlineLevel="0" collapsed="false">
      <c r="A32" s="20" t="str">
        <f aca="false">IF(P32&lt;&gt;"",P32,"")</f>
        <v>III</v>
      </c>
      <c r="B32" s="26" t="str">
        <f aca="false">IF(Q32&lt;&gt;"",Q32,"")</f>
        <v>GENERAR NSS</v>
      </c>
      <c r="C32" s="15"/>
      <c r="D32" s="16" t="str">
        <f aca="false">IF(ISBLANK(C32),"",B32)</f>
        <v/>
      </c>
      <c r="J32" s="20"/>
      <c r="K32" s="20" t="n">
        <f aca="false">IF(J32="x",ROMAN(COUNTIF(J$2:$J32,"x")),ROW(S31)-COUNTIF(J$2:$J32,"x"))</f>
        <v>27</v>
      </c>
      <c r="L32" s="22" t="s">
        <v>126</v>
      </c>
      <c r="M32" s="19" t="s">
        <v>74</v>
      </c>
      <c r="O32" s="20" t="s">
        <v>72</v>
      </c>
      <c r="P32" s="20" t="str">
        <f aca="false">IF(O32="x",ROMAN(COUNTIF($O$2:O32,"x")),ROW(X31)-COUNTIF($O$2:O32,"x"))</f>
        <v>III</v>
      </c>
      <c r="Q32" s="22" t="s">
        <v>118</v>
      </c>
      <c r="R32" s="19" t="s">
        <v>74</v>
      </c>
    </row>
    <row r="33" customFormat="false" ht="12.65" hidden="false" customHeight="false" outlineLevel="0" collapsed="false">
      <c r="A33" s="20" t="n">
        <f aca="false">IF(P33&lt;&gt;"",P33,"")</f>
        <v>29</v>
      </c>
      <c r="B33" s="26" t="str">
        <f aca="false">IF(Q33&lt;&gt;"",Q33,"")</f>
        <v>Generar NSS para inscripción obligatoria sin grabar salario</v>
      </c>
      <c r="C33" s="27" t="s">
        <v>61</v>
      </c>
      <c r="D33" s="16" t="str">
        <f aca="false">IF(ISBLANK(C33),"",B33)</f>
        <v>Generar NSS para inscripción obligatoria sin grabar salario</v>
      </c>
      <c r="J33" s="20"/>
      <c r="K33" s="20" t="n">
        <f aca="false">IF(J33="x",ROMAN(COUNTIF(J$2:$J33,"x")),ROW(S32)-COUNTIF(J$2:$J33,"x"))</f>
        <v>28</v>
      </c>
      <c r="L33" s="22" t="s">
        <v>127</v>
      </c>
      <c r="M33" s="19" t="s">
        <v>74</v>
      </c>
      <c r="O33" s="20"/>
      <c r="P33" s="20" t="n">
        <f aca="false">IF(O33="x",ROMAN(COUNTIF($O$2:O33,"x")),ROW(X32)-COUNTIF($O$2:O33,"x"))</f>
        <v>29</v>
      </c>
      <c r="Q33" s="22" t="s">
        <v>120</v>
      </c>
      <c r="R33" s="19" t="s">
        <v>77</v>
      </c>
    </row>
    <row r="34" customFormat="false" ht="12.65" hidden="false" customHeight="false" outlineLevel="0" collapsed="false">
      <c r="A34" s="20" t="n">
        <f aca="false">IF(P34&lt;&gt;"",P34,"")</f>
        <v>30</v>
      </c>
      <c r="B34" s="26" t="str">
        <f aca="false">IF(Q34&lt;&gt;"",Q34,"")</f>
        <v>Generar NSS otros tipos de trámites</v>
      </c>
      <c r="C34" s="27" t="s">
        <v>61</v>
      </c>
      <c r="D34" s="16" t="str">
        <f aca="false">IF(ISBLANK(C34),"",B34)</f>
        <v>Generar NSS otros tipos de trámites</v>
      </c>
      <c r="J34" s="20"/>
      <c r="K34" s="20" t="n">
        <f aca="false">IF(J34="x",ROMAN(COUNTIF(J$2:$J34,"x")),ROW(S33)-COUNTIF(J$2:$J34,"x"))</f>
        <v>29</v>
      </c>
      <c r="L34" s="22" t="str">
        <f aca="false">IF(ATENCIONPUBLICO!E3&gt;=DATE(2025,10,1),"Grabar salarios casos Gobierno / Grandes Empleadores","Grabar salarios casos autorizados")</f>
        <v>Grabar salarios casos Gobierno / Grandes Empleadores</v>
      </c>
      <c r="M34" s="19" t="s">
        <v>74</v>
      </c>
      <c r="O34" s="20"/>
      <c r="P34" s="20" t="n">
        <f aca="false">IF(O34="x",ROMAN(COUNTIF($O$2:O34,"x")),ROW(X33)-COUNTIF($O$2:O34,"x"))</f>
        <v>30</v>
      </c>
      <c r="Q34" s="22" t="s">
        <v>122</v>
      </c>
      <c r="R34" s="19" t="s">
        <v>77</v>
      </c>
    </row>
    <row r="35" customFormat="false" ht="12.65" hidden="false" customHeight="false" outlineLevel="0" collapsed="false">
      <c r="A35" s="20" t="str">
        <f aca="false">IF(P35&lt;&gt;"",P35,"")</f>
        <v>IV</v>
      </c>
      <c r="B35" s="26" t="str">
        <f aca="false">IF(Q35&lt;&gt;"",Q35,"")</f>
        <v>GRABACIÓN DE INSCRIPCIÓN DE ASEGURADOS</v>
      </c>
      <c r="C35" s="15"/>
      <c r="D35" s="16" t="str">
        <f aca="false">IF(ISBLANK(C35),"",B35)</f>
        <v/>
      </c>
      <c r="J35" s="20"/>
      <c r="K35" s="20" t="n">
        <f aca="false">IF(J35="x",ROMAN(COUNTIF(J$2:$J35,"x")),ROW(S34)-COUNTIF(J$2:$J35,"x"))</f>
        <v>30</v>
      </c>
      <c r="L35" s="22" t="s">
        <v>128</v>
      </c>
      <c r="M35" s="19" t="s">
        <v>74</v>
      </c>
      <c r="O35" s="20" t="s">
        <v>72</v>
      </c>
      <c r="P35" s="20" t="str">
        <f aca="false">IF(O35="x",ROMAN(COUNTIF($O$2:O35,"x")),ROW(X34)-COUNTIF($O$2:O35,"x"))</f>
        <v>IV</v>
      </c>
      <c r="Q35" s="22" t="s">
        <v>129</v>
      </c>
      <c r="R35" s="19" t="s">
        <v>74</v>
      </c>
    </row>
    <row r="36" customFormat="false" ht="12.65" hidden="false" customHeight="false" outlineLevel="0" collapsed="false">
      <c r="A36" s="20" t="n">
        <f aca="false">IF(P36&lt;&gt;"",P36,"")</f>
        <v>31</v>
      </c>
      <c r="B36" s="26" t="str">
        <f aca="false">IF(Q36&lt;&gt;"",Q36,"")</f>
        <v>Obligatorio</v>
      </c>
      <c r="C36" s="27" t="s">
        <v>61</v>
      </c>
      <c r="D36" s="16" t="str">
        <f aca="false">IF(ISBLANK(C36),"",B36)</f>
        <v>Obligatorio</v>
      </c>
      <c r="J36" s="20"/>
      <c r="K36" s="20" t="n">
        <f aca="false">IF(J36="x",ROMAN(COUNTIF(J$2:$J36,"x")),ROW(S35)-COUNTIF(J$2:$J36,"x"))</f>
        <v>31</v>
      </c>
      <c r="L36" s="22" t="s">
        <v>130</v>
      </c>
      <c r="M36" s="19" t="s">
        <v>74</v>
      </c>
      <c r="O36" s="20"/>
      <c r="P36" s="20" t="n">
        <f aca="false">IF(O36="x",ROMAN(COUNTIF($O$2:O36,"x")),ROW(X35)-COUNTIF($O$2:O36,"x"))</f>
        <v>31</v>
      </c>
      <c r="Q36" s="22" t="s">
        <v>126</v>
      </c>
      <c r="R36" s="19" t="s">
        <v>74</v>
      </c>
    </row>
    <row r="37" customFormat="false" ht="12.65" hidden="false" customHeight="false" outlineLevel="0" collapsed="false">
      <c r="A37" s="20" t="n">
        <f aca="false">IF(P37&lt;&gt;"",P37,"")</f>
        <v>32</v>
      </c>
      <c r="B37" s="26" t="str">
        <f aca="false">IF(Q37&lt;&gt;"",Q37,"")</f>
        <v>Obligatorio - al cierre de factura</v>
      </c>
      <c r="C37" s="27" t="s">
        <v>61</v>
      </c>
      <c r="D37" s="16" t="str">
        <f aca="false">IF(ISBLANK(C37),"",B37)</f>
        <v>Obligatorio - al cierre de factura</v>
      </c>
      <c r="J37" s="20" t="s">
        <v>72</v>
      </c>
      <c r="K37" s="20" t="str">
        <f aca="false">IF(J37="x",ROMAN(COUNTIF(J$2:$J37,"x")),ROW(S36)-COUNTIF(J$2:$J37,"x"))</f>
        <v>V</v>
      </c>
      <c r="L37" s="22" t="s">
        <v>131</v>
      </c>
      <c r="M37" s="19" t="s">
        <v>74</v>
      </c>
      <c r="O37" s="20"/>
      <c r="P37" s="20" t="n">
        <f aca="false">IF(O37="x",ROMAN(COUNTIF($O$2:O37,"x")),ROW(X36)-COUNTIF($O$2:O37,"x"))</f>
        <v>32</v>
      </c>
      <c r="Q37" s="22" t="s">
        <v>132</v>
      </c>
      <c r="R37" s="19" t="s">
        <v>74</v>
      </c>
    </row>
    <row r="38" customFormat="false" ht="12.65" hidden="false" customHeight="false" outlineLevel="0" collapsed="false">
      <c r="A38" s="20" t="n">
        <f aca="false">IF(P38&lt;&gt;"",P38,"")</f>
        <v>33</v>
      </c>
      <c r="B38" s="26" t="str">
        <f aca="false">IF(Q38&lt;&gt;"",Q38,"")</f>
        <v>Grabar salario casos gobierno / grandes empleadores</v>
      </c>
      <c r="C38" s="27"/>
      <c r="D38" s="16" t="str">
        <f aca="false">IF(ISBLANK(C38),"",B38)</f>
        <v/>
      </c>
      <c r="J38" s="20"/>
      <c r="K38" s="20" t="n">
        <f aca="false">IF(J38="x",ROMAN(COUNTIF(J$2:$J38,"x")),ROW(S37)-COUNTIF(J$2:$J38,"x"))</f>
        <v>32</v>
      </c>
      <c r="L38" s="22" t="s">
        <v>126</v>
      </c>
      <c r="M38" s="19" t="s">
        <v>74</v>
      </c>
      <c r="O38" s="20"/>
      <c r="P38" s="20" t="n">
        <f aca="false">IF(O38="x",ROMAN(COUNTIF($O$2:O38,"x")),ROW(X37)-COUNTIF($O$2:O38,"x"))</f>
        <v>33</v>
      </c>
      <c r="Q38" s="22" t="s">
        <v>133</v>
      </c>
      <c r="R38" s="19" t="s">
        <v>74</v>
      </c>
    </row>
    <row r="39" customFormat="false" ht="12.65" hidden="false" customHeight="false" outlineLevel="0" collapsed="false">
      <c r="A39" s="20" t="n">
        <f aca="false">IF(P39&lt;&gt;"",P39,"")</f>
        <v>34</v>
      </c>
      <c r="B39" s="26" t="str">
        <f aca="false">IF(Q39&lt;&gt;"",Q39,"")</f>
        <v>Grabar salario casos gobierno / grandes empleadores - al cierre de factura</v>
      </c>
      <c r="C39" s="27"/>
      <c r="D39" s="16" t="str">
        <f aca="false">IF(ISBLANK(C39),"",B39)</f>
        <v/>
      </c>
      <c r="J39" s="20" t="s">
        <v>72</v>
      </c>
      <c r="K39" s="20" t="str">
        <f aca="false">IF(J39="x",ROMAN(COUNTIF(J$2:$J39,"x")),ROW(S38)-COUNTIF(J$2:$J39,"x"))</f>
        <v>VI</v>
      </c>
      <c r="L39" s="22" t="s">
        <v>134</v>
      </c>
      <c r="M39" s="19" t="s">
        <v>74</v>
      </c>
      <c r="O39" s="20"/>
      <c r="P39" s="20" t="n">
        <f aca="false">IF(O39="x",ROMAN(COUNTIF($O$2:O39,"x")),ROW(X38)-COUNTIF($O$2:O39,"x"))</f>
        <v>34</v>
      </c>
      <c r="Q39" s="22" t="s">
        <v>135</v>
      </c>
      <c r="R39" s="19" t="s">
        <v>74</v>
      </c>
    </row>
    <row r="40" customFormat="false" ht="12.65" hidden="false" customHeight="false" outlineLevel="0" collapsed="false">
      <c r="A40" s="20" t="n">
        <f aca="false">IF(P40&lt;&gt;"",P40,"")</f>
        <v>35</v>
      </c>
      <c r="B40" s="26" t="str">
        <f aca="false">IF(Q40&lt;&gt;"",Q40,"")</f>
        <v>Actualización de datos de asegurados sin grabar salario</v>
      </c>
      <c r="C40" s="27" t="s">
        <v>61</v>
      </c>
      <c r="D40" s="16" t="str">
        <f aca="false">IF(ISBLANK(C40),"",B40)</f>
        <v>Actualización de datos de asegurados sin grabar salario</v>
      </c>
      <c r="J40" s="20"/>
      <c r="K40" s="20" t="n">
        <f aca="false">IF(J40="x",ROMAN(COUNTIF(J$2:$J40,"x")),ROW(S39)-COUNTIF(J$2:$J40,"x"))</f>
        <v>33</v>
      </c>
      <c r="L40" s="22" t="s">
        <v>136</v>
      </c>
      <c r="M40" s="19" t="s">
        <v>74</v>
      </c>
      <c r="O40" s="20"/>
      <c r="P40" s="20" t="n">
        <f aca="false">IF(O40="x",ROMAN(COUNTIF($O$2:O40,"x")),ROW(X39)-COUNTIF($O$2:O40,"x"))</f>
        <v>35</v>
      </c>
      <c r="Q40" s="22" t="s">
        <v>130</v>
      </c>
      <c r="R40" s="19" t="s">
        <v>74</v>
      </c>
    </row>
    <row r="41" customFormat="false" ht="12.65" hidden="false" customHeight="false" outlineLevel="0" collapsed="false">
      <c r="A41" s="20" t="str">
        <f aca="false">IF(P41&lt;&gt;"",P41,"")</f>
        <v>V</v>
      </c>
      <c r="B41" s="26" t="str">
        <f aca="false">IF(Q41&lt;&gt;"",Q41,"")</f>
        <v>INSCRIPCIONES PENDIENTES DE GRABAR</v>
      </c>
      <c r="C41" s="15"/>
      <c r="D41" s="16" t="str">
        <f aca="false">IF(ISBLANK(C41),"",B41)</f>
        <v/>
      </c>
      <c r="J41" s="20"/>
      <c r="K41" s="20" t="n">
        <f aca="false">IF(J41="x",ROMAN(COUNTIF(J$2:$J41,"x")),ROW(S40)-COUNTIF(J$2:$J41,"x"))</f>
        <v>34</v>
      </c>
      <c r="L41" s="22" t="s">
        <v>137</v>
      </c>
      <c r="M41" s="19" t="s">
        <v>74</v>
      </c>
      <c r="O41" s="20" t="s">
        <v>72</v>
      </c>
      <c r="P41" s="20" t="str">
        <f aca="false">IF(O41="x",ROMAN(COUNTIF($O$2:O41,"x")),ROW(X40)-COUNTIF($O$2:O41,"x"))</f>
        <v>V</v>
      </c>
      <c r="Q41" s="22" t="s">
        <v>138</v>
      </c>
      <c r="R41" s="19" t="s">
        <v>74</v>
      </c>
    </row>
    <row r="42" customFormat="false" ht="12.65" hidden="false" customHeight="false" outlineLevel="0" collapsed="false">
      <c r="A42" s="20" t="n">
        <f aca="false">IF(P42&lt;&gt;"",P42,"")</f>
        <v>36</v>
      </c>
      <c r="B42" s="26" t="str">
        <f aca="false">IF(Q42&lt;&gt;"",Q42,"")</f>
        <v>Obligatorio.</v>
      </c>
      <c r="C42" s="15"/>
      <c r="D42" s="16" t="str">
        <f aca="false">IF(ISBLANK(C42),"",B42)</f>
        <v/>
      </c>
      <c r="J42" s="20"/>
      <c r="K42" s="20" t="n">
        <f aca="false">IF(J42="x",ROMAN(COUNTIF(J$2:$J42,"x")),ROW(S41)-COUNTIF(J$2:$J42,"x"))</f>
        <v>35</v>
      </c>
      <c r="L42" s="22" t="s">
        <v>139</v>
      </c>
      <c r="M42" s="19" t="s">
        <v>74</v>
      </c>
      <c r="O42" s="20"/>
      <c r="P42" s="20" t="n">
        <f aca="false">IF(O42="x",ROMAN(COUNTIF($O$2:O42,"x")),ROW(X41)-COUNTIF($O$2:O42,"x"))</f>
        <v>36</v>
      </c>
      <c r="Q42" s="22" t="s">
        <v>140</v>
      </c>
      <c r="R42" s="19" t="s">
        <v>74</v>
      </c>
    </row>
    <row r="43" customFormat="false" ht="12.65" hidden="false" customHeight="false" outlineLevel="0" collapsed="false">
      <c r="A43" s="20" t="str">
        <f aca="false">IF(P43&lt;&gt;"",P43,"")</f>
        <v>VI</v>
      </c>
      <c r="B43" s="26" t="str">
        <f aca="false">IF(Q43&lt;&gt;"",Q43,"")</f>
        <v>DIGITALIZACION (fuente: TURING)</v>
      </c>
      <c r="C43" s="15"/>
      <c r="D43" s="16" t="str">
        <f aca="false">IF(ISBLANK(C43),"",B43)</f>
        <v/>
      </c>
      <c r="J43" s="20" t="s">
        <v>72</v>
      </c>
      <c r="K43" s="20" t="str">
        <f aca="false">IF(J43="x",ROMAN(COUNTIF(J$2:$J43,"x")),ROW(S42)-COUNTIF(J$2:$J43,"x"))</f>
        <v>VII</v>
      </c>
      <c r="L43" s="22" t="s">
        <v>141</v>
      </c>
      <c r="M43" s="19" t="s">
        <v>74</v>
      </c>
      <c r="O43" s="20" t="s">
        <v>72</v>
      </c>
      <c r="P43" s="20" t="str">
        <f aca="false">IF(O43="x",ROMAN(COUNTIF($O$2:O43,"x")),ROW(X42)-COUNTIF($O$2:O43,"x"))</f>
        <v>VI</v>
      </c>
      <c r="Q43" s="22" t="s">
        <v>134</v>
      </c>
      <c r="R43" s="19" t="s">
        <v>74</v>
      </c>
    </row>
    <row r="44" customFormat="false" ht="12.65" hidden="false" customHeight="false" outlineLevel="0" collapsed="false">
      <c r="A44" s="20" t="n">
        <f aca="false">IF(P44&lt;&gt;"",P44,"")</f>
        <v>37</v>
      </c>
      <c r="B44" s="26" t="str">
        <f aca="false">IF(Q44&lt;&gt;"",Q44,"")</f>
        <v>Fotos</v>
      </c>
      <c r="C44" s="27" t="s">
        <v>61</v>
      </c>
      <c r="D44" s="16" t="str">
        <f aca="false">IF(ISBLANK(C44),"",B44)</f>
        <v>Fotos</v>
      </c>
      <c r="J44" s="20"/>
      <c r="K44" s="20" t="n">
        <f aca="false">IF(J44="x",ROMAN(COUNTIF(J$2:$J44,"x")),ROW(S43)-COUNTIF(J$2:$J44,"x"))</f>
        <v>36</v>
      </c>
      <c r="L44" s="22" t="s">
        <v>142</v>
      </c>
      <c r="M44" s="19" t="s">
        <v>74</v>
      </c>
      <c r="O44" s="20"/>
      <c r="P44" s="20" t="n">
        <f aca="false">IF(O44="x",ROMAN(COUNTIF($O$2:O44,"x")),ROW(X43)-COUNTIF($O$2:O44,"x"))</f>
        <v>37</v>
      </c>
      <c r="Q44" s="22" t="s">
        <v>136</v>
      </c>
      <c r="R44" s="19" t="s">
        <v>74</v>
      </c>
    </row>
    <row r="45" customFormat="false" ht="12.65" hidden="false" customHeight="false" outlineLevel="0" collapsed="false">
      <c r="A45" s="20" t="n">
        <f aca="false">IF(P45&lt;&gt;"",P45,"")</f>
        <v>38</v>
      </c>
      <c r="B45" s="26" t="str">
        <f aca="false">IF(Q45&lt;&gt;"",Q45,"")</f>
        <v>Digitalización de inscripción de asegurados</v>
      </c>
      <c r="C45" s="27" t="s">
        <v>61</v>
      </c>
      <c r="D45" s="16" t="str">
        <f aca="false">IF(ISBLANK(C45),"",B45)</f>
        <v>Digitalización de inscripción de asegurados</v>
      </c>
      <c r="J45" s="20"/>
      <c r="K45" s="20" t="n">
        <f aca="false">IF(J45="x",ROMAN(COUNTIF(J$2:$J45,"x")),ROW(S44)-COUNTIF(J$2:$J45,"x"))</f>
        <v>37</v>
      </c>
      <c r="L45" s="22" t="s">
        <v>143</v>
      </c>
      <c r="M45" s="19" t="s">
        <v>74</v>
      </c>
      <c r="O45" s="20"/>
      <c r="P45" s="20" t="n">
        <f aca="false">IF(O45="x",ROMAN(COUNTIF($O$2:O45,"x")),ROW(X44)-COUNTIF($O$2:O45,"x"))</f>
        <v>38</v>
      </c>
      <c r="Q45" s="22" t="s">
        <v>137</v>
      </c>
      <c r="R45" s="19" t="s">
        <v>74</v>
      </c>
    </row>
    <row r="46" customFormat="false" ht="12.65" hidden="false" customHeight="false" outlineLevel="0" collapsed="false">
      <c r="A46" s="20" t="n">
        <f aca="false">IF(P46&lt;&gt;"",P46,"")</f>
        <v>39</v>
      </c>
      <c r="B46" s="26" t="str">
        <f aca="false">IF(Q46&lt;&gt;"",Q46,"")</f>
        <v>Otros documentos</v>
      </c>
      <c r="C46" s="27" t="s">
        <v>61</v>
      </c>
      <c r="D46" s="16" t="str">
        <f aca="false">IF(ISBLANK(C46),"",B46)</f>
        <v>Otros documentos</v>
      </c>
      <c r="J46" s="20"/>
      <c r="K46" s="20" t="n">
        <f aca="false">IF(J46="x",ROMAN(COUNTIF(J$2:$J46,"x")),ROW(S45)-COUNTIF(J$2:$J46,"x"))</f>
        <v>38</v>
      </c>
      <c r="L46" s="22" t="s">
        <v>144</v>
      </c>
      <c r="M46" s="19" t="s">
        <v>74</v>
      </c>
      <c r="O46" s="20"/>
      <c r="P46" s="20" t="n">
        <f aca="false">IF(O46="x",ROMAN(COUNTIF($O$2:O46,"x")),ROW(X45)-COUNTIF($O$2:O46,"x"))</f>
        <v>39</v>
      </c>
      <c r="Q46" s="22" t="s">
        <v>139</v>
      </c>
      <c r="R46" s="19" t="s">
        <v>74</v>
      </c>
    </row>
    <row r="47" customFormat="false" ht="12.65" hidden="false" customHeight="false" outlineLevel="0" collapsed="false">
      <c r="A47" s="20" t="str">
        <f aca="false">IF(P47&lt;&gt;"",P47,"")</f>
        <v>VII</v>
      </c>
      <c r="B47" s="26" t="str">
        <f aca="false">IF(Q47&lt;&gt;"",Q47,"")</f>
        <v>CASOS DE ASEGURADOS/EMPLEADORES ASIGNADOS</v>
      </c>
      <c r="C47" s="15"/>
      <c r="D47" s="16" t="str">
        <f aca="false">IF(ISBLANK(C47),"",B47)</f>
        <v/>
      </c>
      <c r="J47" s="20"/>
      <c r="K47" s="20" t="n">
        <f aca="false">IF(J47="x",ROMAN(COUNTIF(J$2:$J47,"x")),ROW(S46)-COUNTIF(J$2:$J47,"x"))</f>
        <v>39</v>
      </c>
      <c r="L47" s="22" t="s">
        <v>145</v>
      </c>
      <c r="M47" s="19" t="s">
        <v>74</v>
      </c>
      <c r="O47" s="20" t="s">
        <v>72</v>
      </c>
      <c r="P47" s="20" t="str">
        <f aca="false">IF(O47="x",ROMAN(COUNTIF($O$2:O47,"x")),ROW(X46)-COUNTIF($O$2:O47,"x"))</f>
        <v>VII</v>
      </c>
      <c r="Q47" s="22" t="s">
        <v>141</v>
      </c>
      <c r="R47" s="19" t="s">
        <v>74</v>
      </c>
    </row>
    <row r="48" customFormat="false" ht="12.65" hidden="false" customHeight="false" outlineLevel="0" collapsed="false">
      <c r="A48" s="20" t="n">
        <f aca="false">IF(P48&lt;&gt;"",P48,"")</f>
        <v>40</v>
      </c>
      <c r="B48" s="26" t="str">
        <f aca="false">IF(Q48&lt;&gt;"",Q48,"")</f>
        <v>Corrección de datos generales de asegurados</v>
      </c>
      <c r="C48" s="27" t="s">
        <v>61</v>
      </c>
      <c r="D48" s="16" t="str">
        <f aca="false">IF(ISBLANK(C48),"",B48)</f>
        <v>Corrección de datos generales de asegurados</v>
      </c>
      <c r="J48" s="20" t="s">
        <v>72</v>
      </c>
      <c r="K48" s="20" t="str">
        <f aca="false">IF(J48="x",ROMAN(COUNTIF(J$2:$J48,"x")),ROW(S47)-COUNTIF(J$2:$J48,"x"))</f>
        <v>VIII</v>
      </c>
      <c r="L48" s="22" t="s">
        <v>146</v>
      </c>
      <c r="M48" s="19" t="s">
        <v>74</v>
      </c>
      <c r="O48" s="20"/>
      <c r="P48" s="20" t="n">
        <f aca="false">IF(O48="x",ROMAN(COUNTIF($O$2:O48,"x")),ROW(X47)-COUNTIF($O$2:O48,"x"))</f>
        <v>40</v>
      </c>
      <c r="Q48" s="22" t="s">
        <v>142</v>
      </c>
      <c r="R48" s="19" t="s">
        <v>74</v>
      </c>
    </row>
    <row r="49" customFormat="false" ht="12.65" hidden="false" customHeight="false" outlineLevel="0" collapsed="false">
      <c r="A49" s="20" t="n">
        <f aca="false">IF(P49&lt;&gt;"",P49,"")</f>
        <v>41</v>
      </c>
      <c r="B49" s="26" t="str">
        <f aca="false">IF(Q49&lt;&gt;"",Q49,"")</f>
        <v>Atención de casos de empleadores</v>
      </c>
      <c r="C49" s="27"/>
      <c r="D49" s="16" t="str">
        <f aca="false">IF(ISBLANK(C49),"",B49)</f>
        <v/>
      </c>
      <c r="J49" s="20"/>
      <c r="K49" s="20" t="n">
        <f aca="false">IF(J49="x",ROMAN(COUNTIF(J$2:$J49,"x")),ROW(S48)-COUNTIF(J$2:$J49,"x"))</f>
        <v>40</v>
      </c>
      <c r="L49" s="22" t="s">
        <v>147</v>
      </c>
      <c r="M49" s="19" t="s">
        <v>74</v>
      </c>
      <c r="O49" s="20"/>
      <c r="P49" s="20" t="n">
        <f aca="false">IF(O49="x",ROMAN(COUNTIF($O$2:O49,"x")),ROW(X48)-COUNTIF($O$2:O49,"x"))</f>
        <v>41</v>
      </c>
      <c r="Q49" s="22" t="s">
        <v>143</v>
      </c>
      <c r="R49" s="19" t="s">
        <v>105</v>
      </c>
    </row>
    <row r="50" customFormat="false" ht="12.65" hidden="false" customHeight="false" outlineLevel="0" collapsed="false">
      <c r="A50" s="20" t="n">
        <f aca="false">IF(P50&lt;&gt;"",P50,"")</f>
        <v>42</v>
      </c>
      <c r="B50" s="26" t="str">
        <f aca="false">IF(Q50&lt;&gt;"",Q50,"")</f>
        <v>Atención de casos de asegurados</v>
      </c>
      <c r="C50" s="27"/>
      <c r="D50" s="16" t="str">
        <f aca="false">IF(ISBLANK(C50),"",B50)</f>
        <v/>
      </c>
      <c r="J50" s="20"/>
      <c r="K50" s="20" t="n">
        <f aca="false">IF(J50="x",ROMAN(COUNTIF(J$2:$J50,"x")),ROW(S49)-COUNTIF(J$2:$J50,"x"))</f>
        <v>41</v>
      </c>
      <c r="L50" s="22" t="s">
        <v>148</v>
      </c>
      <c r="M50" s="19" t="s">
        <v>74</v>
      </c>
      <c r="O50" s="20"/>
      <c r="P50" s="20" t="n">
        <f aca="false">IF(O50="x",ROMAN(COUNTIF($O$2:O50,"x")),ROW(X49)-COUNTIF($O$2:O50,"x"))</f>
        <v>42</v>
      </c>
      <c r="Q50" s="22" t="s">
        <v>144</v>
      </c>
      <c r="R50" s="19" t="s">
        <v>74</v>
      </c>
    </row>
    <row r="51" customFormat="false" ht="12.65" hidden="false" customHeight="false" outlineLevel="0" collapsed="false">
      <c r="A51" s="20" t="n">
        <f aca="false">IF(P51&lt;&gt;"",P51,"")</f>
        <v>43</v>
      </c>
      <c r="B51" s="26" t="str">
        <f aca="false">IF(Q51&lt;&gt;"",Q51,"")</f>
        <v>Revisión casos de NSS Duplicados (DGAF)</v>
      </c>
      <c r="C51" s="27"/>
      <c r="D51" s="16" t="str">
        <f aca="false">IF(ISBLANK(C51),"",B51)</f>
        <v/>
      </c>
      <c r="J51" s="20" t="s">
        <v>72</v>
      </c>
      <c r="K51" s="20" t="str">
        <f aca="false">IF(J51="x",ROMAN(COUNTIF(J$2:$J51,"x")),ROW(S50)-COUNTIF(J$2:$J51,"x"))</f>
        <v>IX</v>
      </c>
      <c r="L51" s="22" t="s">
        <v>149</v>
      </c>
      <c r="M51" s="19" t="s">
        <v>74</v>
      </c>
      <c r="O51" s="20"/>
      <c r="P51" s="20" t="n">
        <f aca="false">IF(O51="x",ROMAN(COUNTIF($O$2:O51,"x")),ROW(X50)-COUNTIF($O$2:O51,"x"))</f>
        <v>43</v>
      </c>
      <c r="Q51" s="22" t="s">
        <v>145</v>
      </c>
      <c r="R51" s="19" t="s">
        <v>74</v>
      </c>
    </row>
    <row r="52" customFormat="false" ht="12.65" hidden="false" customHeight="false" outlineLevel="0" collapsed="false">
      <c r="A52" s="20" t="str">
        <f aca="false">IF(P52&lt;&gt;"",P52,"")</f>
        <v>VIII</v>
      </c>
      <c r="B52" s="26" t="str">
        <f aca="false">IF(Q52&lt;&gt;"",Q52,"")</f>
        <v>ARCHIVO</v>
      </c>
      <c r="C52" s="15"/>
      <c r="D52" s="16" t="str">
        <f aca="false">IF(ISBLANK(C52),"",B52)</f>
        <v/>
      </c>
      <c r="J52" s="20"/>
      <c r="K52" s="20" t="n">
        <f aca="false">IF(J52="x",ROMAN(COUNTIF(J$2:$J52,"x")),ROW(S51)-COUNTIF(J$2:$J52,"x"))</f>
        <v>42</v>
      </c>
      <c r="L52" s="22" t="s">
        <v>150</v>
      </c>
      <c r="M52" s="19" t="s">
        <v>74</v>
      </c>
      <c r="O52" s="20" t="s">
        <v>72</v>
      </c>
      <c r="P52" s="20" t="str">
        <f aca="false">IF(O52="x",ROMAN(COUNTIF($O$2:O52,"x")),ROW(X51)-COUNTIF($O$2:O52,"x"))</f>
        <v>VIII</v>
      </c>
      <c r="Q52" s="22" t="s">
        <v>146</v>
      </c>
      <c r="R52" s="19" t="s">
        <v>74</v>
      </c>
    </row>
    <row r="53" customFormat="false" ht="12.65" hidden="false" customHeight="false" outlineLevel="0" collapsed="false">
      <c r="A53" s="20" t="n">
        <f aca="false">IF(P53&lt;&gt;"",P53,"")</f>
        <v>44</v>
      </c>
      <c r="B53" s="26" t="str">
        <f aca="false">IF(Q53&lt;&gt;"",Q53,"")</f>
        <v>Elaboración de expediente de asegurado</v>
      </c>
      <c r="C53" s="27" t="s">
        <v>61</v>
      </c>
      <c r="D53" s="16" t="str">
        <f aca="false">IF(ISBLANK(C53),"",B53)</f>
        <v>Elaboración de expediente de asegurado</v>
      </c>
      <c r="J53" s="20"/>
      <c r="K53" s="20" t="n">
        <f aca="false">IF(J53="x",ROMAN(COUNTIF(J$2:$J53,"x")),ROW(S52)-COUNTIF(J$2:$J53,"x"))</f>
        <v>43</v>
      </c>
      <c r="L53" s="22" t="s">
        <v>151</v>
      </c>
      <c r="M53" s="19" t="s">
        <v>74</v>
      </c>
      <c r="O53" s="20"/>
      <c r="P53" s="20" t="n">
        <f aca="false">IF(O53="x",ROMAN(COUNTIF($O$2:O53,"x")),ROW(X52)-COUNTIF($O$2:O53,"x"))</f>
        <v>44</v>
      </c>
      <c r="Q53" s="22" t="s">
        <v>147</v>
      </c>
      <c r="R53" s="19" t="s">
        <v>74</v>
      </c>
    </row>
    <row r="54" customFormat="false" ht="12.55" hidden="false" customHeight="true" outlineLevel="0" collapsed="false">
      <c r="A54" s="20" t="n">
        <f aca="false">IF(P54&lt;&gt;"",P54,"")</f>
        <v>45</v>
      </c>
      <c r="B54" s="26" t="str">
        <f aca="false">IF(Q54&lt;&gt;"",Q54,"")</f>
        <v>Elaboración de expediente de empleador</v>
      </c>
      <c r="C54" s="27" t="s">
        <v>61</v>
      </c>
      <c r="D54" s="16" t="str">
        <f aca="false">IF(ISBLANK(C54),"",B54)</f>
        <v>Elaboración de expediente de empleador</v>
      </c>
      <c r="O54" s="20"/>
      <c r="P54" s="20" t="n">
        <f aca="false">IF(O54="x",ROMAN(COUNTIF($O$2:O54,"x")),ROW(X53)-COUNTIF($O$2:O54,"x"))</f>
        <v>45</v>
      </c>
      <c r="Q54" s="22" t="s">
        <v>148</v>
      </c>
      <c r="R54" s="19" t="s">
        <v>74</v>
      </c>
    </row>
    <row r="55" customFormat="false" ht="12.55" hidden="false" customHeight="true" outlineLevel="0" collapsed="false">
      <c r="A55" s="20" t="str">
        <f aca="false">IF(P55&lt;&gt;"",P55,"")</f>
        <v>IX</v>
      </c>
      <c r="B55" s="26" t="str">
        <f aca="false">IF(Q55&lt;&gt;"",Q55,"")</f>
        <v>REPORTE DE AUSENCIA JUSTIFICADA</v>
      </c>
      <c r="C55" s="15"/>
      <c r="D55" s="16" t="str">
        <f aca="false">IF(ISBLANK(C55),"",B55)</f>
        <v/>
      </c>
      <c r="O55" s="20" t="s">
        <v>72</v>
      </c>
      <c r="P55" s="20" t="str">
        <f aca="false">IF(O55="x",ROMAN(COUNTIF($O$2:O55,"x")),ROW(X54)-COUNTIF($O$2:O55,"x"))</f>
        <v>IX</v>
      </c>
      <c r="Q55" s="22" t="s">
        <v>149</v>
      </c>
      <c r="R55" s="19" t="s">
        <v>74</v>
      </c>
    </row>
    <row r="56" customFormat="false" ht="12.55" hidden="false" customHeight="true" outlineLevel="0" collapsed="false">
      <c r="A56" s="20" t="n">
        <f aca="false">IF(P56&lt;&gt;"",P56,"")</f>
        <v>46</v>
      </c>
      <c r="B56" s="26" t="str">
        <f aca="false">IF(Q56&lt;&gt;"",Q56,"")</f>
        <v>Total horas permisos, subsidios y vacaciones</v>
      </c>
      <c r="C56" s="27" t="s">
        <v>61</v>
      </c>
      <c r="D56" s="16" t="str">
        <f aca="false">IF(ISBLANK(C56),"",B56)</f>
        <v>Total horas permisos, subsidios y vacaciones</v>
      </c>
      <c r="O56" s="20"/>
      <c r="P56" s="20" t="n">
        <f aca="false">IF(O56="x",ROMAN(COUNTIF($O$2:O56,"x")),ROW(X55)-COUNTIF($O$2:O56,"x"))</f>
        <v>46</v>
      </c>
      <c r="Q56" s="22" t="s">
        <v>150</v>
      </c>
      <c r="R56" s="19" t="s">
        <v>74</v>
      </c>
    </row>
    <row r="57" customFormat="false" ht="12.55" hidden="false" customHeight="true" outlineLevel="0" collapsed="false">
      <c r="A57" s="20" t="n">
        <f aca="false">IF(P57&lt;&gt;"",P57,"")</f>
        <v>47</v>
      </c>
      <c r="B57" s="26" t="str">
        <f aca="false">IF(Q57&lt;&gt;"",Q57,"")</f>
        <v>Total horas participando en otras actividades institucionales</v>
      </c>
      <c r="C57" s="27" t="s">
        <v>61</v>
      </c>
      <c r="D57" s="16" t="str">
        <f aca="false">IF(ISBLANK(C57),"",B57)</f>
        <v>Total horas participando en otras actividades institucionales</v>
      </c>
      <c r="O57" s="20"/>
      <c r="P57" s="20" t="n">
        <f aca="false">IF(O57="x",ROMAN(COUNTIF($O$2:O57,"x")),ROW(X56)-COUNTIF($O$2:O57,"x"))</f>
        <v>47</v>
      </c>
      <c r="Q57" s="22" t="s">
        <v>151</v>
      </c>
      <c r="R57" s="19" t="s">
        <v>74</v>
      </c>
    </row>
    <row r="69" s="19" customFormat="true" ht="12.55" hidden="true" customHeight="true" outlineLevel="0" collapsed="false">
      <c r="A69" s="15"/>
      <c r="B69" s="16"/>
      <c r="C69" s="17"/>
      <c r="D69" s="16"/>
      <c r="E69" s="16"/>
      <c r="F69" s="16"/>
      <c r="G69" s="18"/>
      <c r="H69" s="16"/>
      <c r="I69" s="16"/>
      <c r="J69" s="20"/>
    </row>
    <row r="79" s="19" customFormat="true" ht="12.55" hidden="true" customHeight="true" outlineLevel="0" collapsed="false">
      <c r="A79" s="15"/>
      <c r="B79" s="16"/>
      <c r="C79" s="17"/>
      <c r="D79" s="16"/>
      <c r="E79" s="16"/>
      <c r="F79" s="16"/>
      <c r="G79" s="18"/>
      <c r="H79" s="16"/>
      <c r="I79" s="16"/>
      <c r="J79" s="20"/>
    </row>
    <row r="82" s="19" customFormat="true" ht="12.55" hidden="true" customHeight="true" outlineLevel="0" collapsed="false">
      <c r="A82" s="15"/>
      <c r="B82" s="16"/>
      <c r="C82" s="17"/>
      <c r="D82" s="16"/>
      <c r="E82" s="16"/>
      <c r="F82" s="16"/>
      <c r="G82" s="18"/>
      <c r="H82" s="16"/>
      <c r="I82" s="16"/>
      <c r="J82" s="20"/>
    </row>
    <row r="87" s="19" customFormat="true" ht="12.55" hidden="true" customHeight="true" outlineLevel="0" collapsed="false">
      <c r="A87" s="15"/>
      <c r="B87" s="16"/>
      <c r="C87" s="17"/>
      <c r="D87" s="16"/>
      <c r="E87" s="16"/>
      <c r="F87" s="16"/>
      <c r="G87" s="18"/>
      <c r="H87" s="16"/>
      <c r="I87" s="16"/>
      <c r="J87" s="20"/>
    </row>
    <row r="90" s="19" customFormat="true" ht="12.55" hidden="true" customHeight="true" outlineLevel="0" collapsed="false">
      <c r="A90" s="15"/>
      <c r="B90" s="16"/>
      <c r="C90" s="17"/>
      <c r="D90" s="16"/>
      <c r="E90" s="16"/>
      <c r="F90" s="16"/>
      <c r="G90" s="18"/>
      <c r="H90" s="16"/>
      <c r="I90" s="16"/>
      <c r="J90" s="20"/>
    </row>
    <row r="94" s="19" customFormat="true" ht="12.55" hidden="true" customHeight="true" outlineLevel="0" collapsed="false">
      <c r="A94" s="15"/>
      <c r="B94" s="16"/>
      <c r="C94" s="17"/>
      <c r="D94" s="16"/>
      <c r="E94" s="16"/>
      <c r="F94" s="16"/>
      <c r="G94" s="18"/>
      <c r="H94" s="16"/>
      <c r="I94" s="16"/>
      <c r="J94" s="20"/>
    </row>
    <row r="99" s="19" customFormat="true" ht="12.55" hidden="true" customHeight="true" outlineLevel="0" collapsed="false">
      <c r="A99" s="15"/>
      <c r="B99" s="16"/>
      <c r="C99" s="17"/>
      <c r="D99" s="16"/>
      <c r="E99" s="16"/>
      <c r="F99" s="16"/>
      <c r="G99" s="18"/>
      <c r="H99" s="16"/>
      <c r="I99" s="16"/>
      <c r="J99" s="20"/>
    </row>
    <row r="102" s="19" customFormat="true" ht="12.55" hidden="true" customHeight="true" outlineLevel="0" collapsed="false">
      <c r="A102" s="15"/>
      <c r="B102" s="16"/>
      <c r="C102" s="17"/>
      <c r="D102" s="16"/>
      <c r="E102" s="16"/>
      <c r="F102" s="16"/>
      <c r="G102" s="18"/>
      <c r="H102" s="16"/>
      <c r="I102" s="16"/>
      <c r="J102" s="20"/>
    </row>
    <row r="1048575" customFormat="false" ht="12.8" hidden="true" customHeight="true" outlineLevel="0" collapsed="false"/>
    <row r="1048576" customFormat="false" ht="12.8" hidden="true" customHeight="true" outlineLevel="0" collapsed="false"/>
  </sheetData>
  <sheetProtection sheet="true" password="ea75" objects="true" scenarios="true" selectLockedCells="true"/>
  <conditionalFormatting sqref="A2:D57">
    <cfRule type="expression" priority="2" aboveAverage="0" equalAverage="0" bottom="0" percent="0" rank="0" text="" dxfId="0">
      <formula>AND(NOT(ISNUMBER($A2)),$A2&lt;&gt;"-")</formula>
    </cfRule>
  </conditionalFormatting>
  <dataValidations count="5">
    <dataValidation allowBlank="false" errorStyle="stop" operator="between" showDropDown="false" showErrorMessage="true" showInputMessage="false" sqref="C2 C58:C1057" type="custom">
      <formula1>AND(ISERROR(_xlfn.ARABIC(A2)),C2="x")</formula1>
      <formula2>0</formula2>
    </dataValidation>
    <dataValidation allowBlank="true" errorStyle="stop" operator="equal" showDropDown="false" showErrorMessage="true" showInputMessage="false" sqref="E2" type="none">
      <formula1>0</formula1>
      <formula2>0</formula2>
    </dataValidation>
    <dataValidation allowBlank="false" errorStyle="stop" operator="between" showDropDown="false" showErrorMessage="true" showInputMessage="false" sqref="C3:C57" type="custom">
      <formula1>AND(ISERROR(_xlfn.ARABIC(A3)),OR( C3="x",C3="X"))</formula1>
      <formula2>0</formula2>
    </dataValidation>
    <dataValidation allowBlank="true" errorStyle="stop" operator="between" showDropDown="false" showErrorMessage="true" showInputMessage="false" sqref="N4" type="custom">
      <formula1>IF(M4="NUMERO",ISNUMBER(N4),TRUE())</formula1>
      <formula2>0</formula2>
    </dataValidation>
    <dataValidation allowBlank="true" errorStyle="stop" operator="between" showDropDown="false" showErrorMessage="true" showInputMessage="false" sqref="G11:G18" type="date">
      <formula1>36526</formula1>
      <formula2>58806</formula2>
    </dataValidation>
  </dataValidations>
  <printOptions headings="false" gridLines="false" gridLinesSet="true" horizontalCentered="true" verticalCentered="true"/>
  <pageMargins left="0.196527777777778" right="0.196527777777778" top="0.196527777777778" bottom="0.1965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M400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1" ySplit="5" topLeftCell="B151" activePane="bottomRight" state="frozen"/>
      <selection pane="topLeft" activeCell="A1" activeCellId="0" sqref="A1"/>
      <selection pane="topRight" activeCell="B1" activeCellId="0" sqref="B1"/>
      <selection pane="bottomLeft" activeCell="A151" activeCellId="0" sqref="A151"/>
      <selection pane="bottomRight" activeCell="D155" activeCellId="0" sqref="D155"/>
    </sheetView>
  </sheetViews>
  <sheetFormatPr defaultColWidth="11.53515625" defaultRowHeight="12.8" customHeight="true" zeroHeight="true" outlineLevelRow="0" outlineLevelCol="0"/>
  <cols>
    <col collapsed="false" customWidth="true" hidden="false" outlineLevel="0" max="1" min="1" style="32" width="7.03"/>
    <col collapsed="false" customWidth="true" hidden="false" outlineLevel="0" max="2" min="2" style="33" width="45.49"/>
    <col collapsed="false" customWidth="true" hidden="false" outlineLevel="0" max="3" min="3" style="33" width="52.87"/>
    <col collapsed="false" customWidth="true" hidden="false" outlineLevel="0" max="4" min="4" style="33" width="35.92"/>
    <col collapsed="false" customWidth="true" hidden="false" outlineLevel="0" max="5" min="5" style="18" width="18.22"/>
    <col collapsed="false" customWidth="true" hidden="false" outlineLevel="0" max="6" min="6" style="18" width="14.93"/>
    <col collapsed="false" customWidth="true" hidden="true" outlineLevel="0" max="7" min="7" style="34" width="10.29"/>
    <col collapsed="false" customWidth="true" hidden="true" outlineLevel="0" max="8" min="8" style="34" width="44.14"/>
    <col collapsed="false" customWidth="true" hidden="true" outlineLevel="0" max="9" min="9" style="18" width="4.26"/>
    <col collapsed="false" customWidth="true" hidden="true" outlineLevel="0" max="10" min="10" style="34" width="39.97"/>
    <col collapsed="false" customWidth="true" hidden="true" outlineLevel="0" max="11" min="11" style="18" width="3.34"/>
    <col collapsed="false" customWidth="true" hidden="true" outlineLevel="0" max="12" min="12" style="16" width="36.81"/>
    <col collapsed="false" customWidth="true" hidden="true" outlineLevel="0" max="13" min="13" style="16" width="3.34"/>
    <col collapsed="false" customWidth="true" hidden="true" outlineLevel="0" max="14" min="14" style="16" width="3.61"/>
    <col collapsed="false" customWidth="true" hidden="true" outlineLevel="0" max="15" min="15" style="16" width="13.07"/>
    <col collapsed="false" customWidth="false" hidden="true" outlineLevel="0" max="16384" min="16" style="16" width="11.53"/>
  </cols>
  <sheetData>
    <row r="1" customFormat="false" ht="28.35" hidden="false" customHeight="true" outlineLevel="0" collapsed="false">
      <c r="A1" s="35" t="s">
        <v>152</v>
      </c>
      <c r="B1" s="35"/>
      <c r="C1" s="35"/>
      <c r="D1" s="35"/>
      <c r="E1" s="35"/>
      <c r="F1" s="35"/>
    </row>
    <row r="2" customFormat="false" ht="28.35" hidden="false" customHeight="true" outlineLevel="0" collapsed="false">
      <c r="A2" s="36" t="s">
        <v>153</v>
      </c>
      <c r="B2" s="37" t="s">
        <v>154</v>
      </c>
      <c r="C2" s="38" t="s">
        <v>155</v>
      </c>
      <c r="D2" s="38"/>
      <c r="E2" s="39" t="s">
        <v>156</v>
      </c>
      <c r="F2" s="37" t="s">
        <v>157</v>
      </c>
    </row>
    <row r="3" customFormat="false" ht="28.35" hidden="false" customHeight="true" outlineLevel="0" collapsed="false">
      <c r="A3" s="40" t="n">
        <v>2</v>
      </c>
      <c r="B3" s="41" t="s">
        <v>158</v>
      </c>
      <c r="C3" s="41" t="s">
        <v>159</v>
      </c>
      <c r="D3" s="41"/>
      <c r="E3" s="42" t="n">
        <v>46054</v>
      </c>
      <c r="F3" s="43" t="n">
        <f aca="false" t="array" ref="F3:F3">INDEX(ESTADISTICAS!AH3:AM3,MAX(IF((ESTADISTICAS!AH3:AM3&lt;&gt;0)*(ESTADISTICAS!AH3:AM3&lt;&gt;"-")*(ESTADISTICAS!AH3:AM3&lt;&gt;""),COLUMN(ESTADISTICAS!AH3:AM3)-COLUMN(ESTADISTICAS!AH3)+1)))</f>
        <v>46085</v>
      </c>
    </row>
    <row r="4" customFormat="false" ht="28.35" hidden="false" customHeight="true" outlineLevel="0" collapsed="false">
      <c r="B4" s="44" t="str">
        <f aca="false">UPPER( IF(AND(A3="", B3="", C3=""),      "favor completar los campos solicitados",  IF(OR(A3="", B3="", C3=""),      IF(AND(A3="", B3&lt;&gt;"", C3&lt;&gt;""), "favor llenar "&amp;A2,     IF(AND(A3&lt;&gt;"", B3="", C3&lt;&gt;""), "favor llenar "&amp;B2,     IF(AND(A3&lt;&gt;"", B3&lt;&gt;"", C3=""), "favor llenar "&amp;C2,     IF(AND(A3="", B3="", C3&lt;&gt;""), _xlfn.CONCAT("favor llenar ",A2," y ", B2),     IF(AND(A3="", B3&lt;&gt;"", C3=""), _xlfn.CONCAT("favor llenar ",A2," y ",C2),     IF(AND(A3&lt;&gt;"", B3="", C3=""), _xlfn.CONCAT("favor llenar ",B2," y ",C2),     ""     )))))),     "" )))</f>
        <v/>
      </c>
      <c r="C4" s="44"/>
      <c r="D4" s="44"/>
      <c r="E4" s="31"/>
      <c r="F4" s="45" t="s">
        <v>160</v>
      </c>
    </row>
    <row r="5" customFormat="false" ht="28.35" hidden="false" customHeight="true" outlineLevel="0" collapsed="false">
      <c r="A5" s="46" t="s">
        <v>161</v>
      </c>
      <c r="B5" s="47" t="s">
        <v>162</v>
      </c>
      <c r="C5" s="47" t="s">
        <v>163</v>
      </c>
      <c r="D5" s="47" t="s">
        <v>164</v>
      </c>
      <c r="E5" s="47" t="s">
        <v>165</v>
      </c>
      <c r="F5" s="46" t="s">
        <v>69</v>
      </c>
    </row>
    <row r="6" customFormat="false" ht="28.35" hidden="false" customHeight="true" outlineLevel="0" collapsed="false">
      <c r="A6" s="48" t="n">
        <f aca="false">IF(AND(NOT(ISBLANK(C6)),NOT(ISBLANK(B6)),NOT(ISBLANK(E6))),(_xlfn.AGGREGATE(2,7,A$5:A6))+1,"")</f>
        <v>1</v>
      </c>
      <c r="B6" s="49" t="s">
        <v>150</v>
      </c>
      <c r="C6" s="49" t="n">
        <v>8</v>
      </c>
      <c r="D6" s="50"/>
      <c r="E6" s="51" t="n">
        <v>46024</v>
      </c>
      <c r="F6" s="52" t="str">
        <f aca="false">IFERROR(VLOOKUP(B6,LISTAS!$Q$2:$R$58,2,0),"")</f>
        <v>NUMERO</v>
      </c>
      <c r="G6" s="34" t="n">
        <f aca="false">IF(ISBLANK(C6),"",  IF(F6="RAZÓN SOCIAL","NUEVO_RP",   IF(F6="NUMERO",      IF(ISNUMBER(VALUE(C6)),VALUE(C6),""),   IF(OR(F6="NSS - NOMBRE",F6="RP - NOMBRE"),      IF(         AND(           NOT(ISERROR(FIND(" - ",C6))),           ISERROR(FIND("  ",C6)),           ISERROR(FIND("–",C6)),           ISERROR(FIND("—",C6)),           ISNUMBER(VALUE(LEFT(C6,FIND(" - ",C6)-1)))         ),         VALUE(LEFT(C6,FIND(" - ",C6)-1)),         ""      ),   ""   )  )))</f>
        <v>8</v>
      </c>
      <c r="H6" s="34" t="str">
        <f aca="false">B6 &amp; "|" &amp; E6 &amp; "|" &amp;(IF(ISBLANK(C6),"",IFERROR(VALUE(LEFT(TRIM(C6),FIND(" ",TRIM(C6)&amp;" ")-1)),"")))</f>
        <v>Total horas permisos, subsidios y vacaciones|46024|8</v>
      </c>
      <c r="I6" s="18" t="n">
        <f aca="false">IF(G6="",0, IF(COUNTIF($H$6:H6,H6)=1,1,0))</f>
        <v>1</v>
      </c>
      <c r="J6" s="34" t="str">
        <f aca="false">IF( OR( ISBLANK(D6), C6=D6, AND( LEFT(D6,7)&lt;&gt;"NOMINA ", OR( ISERROR(FIND(" - ",D6)), NOT(ISNUMBER(VALUE(LEFT(D6,FIND(" - ",D6)-1)))) ) ) ), "", B6 &amp; "|" &amp; E6 &amp; "|" &amp; (IF(ISBLANK(C6), "", IFERROR(VALUE(LEFT(TRIM(C6), FIND(" ", TRIM(C6)&amp;" ")-1)), ""))) &amp; "|" &amp; D6 )</f>
        <v/>
      </c>
      <c r="K6" s="18" t="n">
        <f aca="false">IF(OR(C6="", J6="",G6=""), 0, IF(COUNTIF($J$6:J6, J6)=1, 1, 0))</f>
        <v>0</v>
      </c>
      <c r="L6" s="16" t="str">
        <f aca="false">IF(B6="Inscripción de nuevo registro patronal",B6 &amp; "|" &amp; E6 &amp; "|" &amp; C6,"")</f>
        <v/>
      </c>
      <c r="M6" s="18" t="n">
        <f aca="false">IF(OR(C6="", L6=""), 0, IF(COUNTIF($L$6:L6, L6)=1, 1, 0))</f>
        <v>0</v>
      </c>
    </row>
    <row r="7" customFormat="false" ht="28.35" hidden="false" customHeight="true" outlineLevel="0" collapsed="false">
      <c r="A7" s="48" t="n">
        <f aca="false">IF(AND(NOT(ISBLANK(C7)),NOT(ISBLANK(B7)),NOT(ISBLANK(E7))),(_xlfn.AGGREGATE(2,7,A$5:A7))+1,"")</f>
        <v>2</v>
      </c>
      <c r="B7" s="49" t="s">
        <v>150</v>
      </c>
      <c r="C7" s="49" t="n">
        <v>8</v>
      </c>
      <c r="D7" s="50"/>
      <c r="E7" s="51" t="n">
        <v>46027</v>
      </c>
      <c r="F7" s="52" t="str">
        <f aca="false">IFERROR(VLOOKUP(B7,LISTAS!$Q$2:$R$58,2,0),"")</f>
        <v>NUMERO</v>
      </c>
      <c r="G7" s="34" t="n">
        <f aca="false">IF(ISBLANK(C7),"",  IF(F7="RAZÓN SOCIAL","NUEVO_RP",   IF(F7="NUMERO",      IF(ISNUMBER(VALUE(C7)),VALUE(C7),""),   IF(OR(F7="NSS - NOMBRE",F7="RP - NOMBRE"),      IF(         AND(           NOT(ISERROR(FIND(" - ",C7))),           ISERROR(FIND("  ",C7)),           ISERROR(FIND("–",C7)),           ISERROR(FIND("—",C7)),           ISNUMBER(VALUE(LEFT(C7,FIND(" - ",C7)-1)))         ),         VALUE(LEFT(C7,FIND(" - ",C7)-1)),         ""      ),   ""   )  )))</f>
        <v>8</v>
      </c>
      <c r="H7" s="34" t="str">
        <f aca="false">B7 &amp; "|" &amp; E7 &amp; "|" &amp;(IF(ISBLANK(C7),"",IFERROR(VALUE(LEFT(TRIM(C7),FIND(" ",TRIM(C7)&amp;" ")-1)),"")))</f>
        <v>Total horas permisos, subsidios y vacaciones|46027|8</v>
      </c>
      <c r="I7" s="18" t="n">
        <f aca="false">IF(G7="",0, IF(COUNTIF($H$6:H7,H7)=1,1,0))</f>
        <v>1</v>
      </c>
      <c r="J7" s="34" t="str">
        <f aca="false">IF( OR( ISBLANK(D7), C7=D7, AND( LEFT(D7,7)&lt;&gt;"NOMINA ", OR( ISERROR(FIND(" - ",D7)), NOT(ISNUMBER(VALUE(LEFT(D7,FIND(" - ",D7)-1)))) ) ) ), "", B7 &amp; "|" &amp; E7 &amp; "|" &amp; (IF(ISBLANK(C7), "", IFERROR(VALUE(LEFT(TRIM(C7), FIND(" ", TRIM(C7)&amp;" ")-1)), ""))) &amp; "|" &amp; D7 )</f>
        <v/>
      </c>
      <c r="K7" s="18" t="n">
        <f aca="false">IF(OR(C7="", J7="",G7=""), 0, IF(COUNTIF($J$6:J7, J7)=1, 1, 0))</f>
        <v>0</v>
      </c>
      <c r="L7" s="16" t="str">
        <f aca="false">IF(B7="Inscripción de nuevo registro patronal",B7 &amp; "|" &amp; E7 &amp; "|" &amp; C7,"")</f>
        <v/>
      </c>
      <c r="M7" s="18" t="n">
        <f aca="false">IF(OR(C7="", L7=""), 0, IF(COUNTIF($L$6:L7, L7)=1, 1, 0))</f>
        <v>0</v>
      </c>
    </row>
    <row r="8" customFormat="false" ht="28.35" hidden="false" customHeight="true" outlineLevel="0" collapsed="false">
      <c r="A8" s="48" t="n">
        <f aca="false">IF(AND(NOT(ISBLANK(C8)),NOT(ISBLANK(B8)),NOT(ISBLANK(E8))),(_xlfn.AGGREGATE(2,7,A$5:A8))+1,"")</f>
        <v>3</v>
      </c>
      <c r="B8" s="49" t="s">
        <v>106</v>
      </c>
      <c r="C8" s="49" t="n">
        <v>4</v>
      </c>
      <c r="D8" s="50"/>
      <c r="E8" s="51" t="n">
        <v>46028</v>
      </c>
      <c r="F8" s="52" t="str">
        <f aca="false">IFERROR(VLOOKUP(B8,LISTAS!$Q$2:$R$58,2,0),"")</f>
        <v>NUMERO</v>
      </c>
      <c r="G8" s="34" t="n">
        <f aca="false">IF(ISBLANK(C8),"",  IF(F8="RAZÓN SOCIAL","NUEVO_RP",   IF(F8="NUMERO",      IF(ISNUMBER(VALUE(C8)),VALUE(C8),""),   IF(OR(F8="NSS - NOMBRE",F8="RP - NOMBRE"),      IF(         AND(           NOT(ISERROR(FIND(" - ",C8))),           ISERROR(FIND("  ",C8)),           ISERROR(FIND("–",C8)),           ISERROR(FIND("—",C8)),           ISNUMBER(VALUE(LEFT(C8,FIND(" - ",C8)-1)))         ),         VALUE(LEFT(C8,FIND(" - ",C8)-1)),         ""      ),   ""   )  )))</f>
        <v>4</v>
      </c>
      <c r="H8" s="34" t="str">
        <f aca="false">B8 &amp; "|" &amp; E8 &amp; "|" &amp;(IF(ISBLANK(C8),"",IFERROR(VALUE(LEFT(TRIM(C8),FIND(" ",TRIM(C8)&amp;" ")-1)),"")))</f>
        <v>Atención de llamadas telefónicas de asegurados/público|46028|4</v>
      </c>
      <c r="I8" s="18" t="n">
        <f aca="false">IF(G8="",0, IF(COUNTIF($H$6:H8,H8)=1,1,0))</f>
        <v>1</v>
      </c>
      <c r="J8" s="34" t="str">
        <f aca="false">IF( OR( ISBLANK(D8), C8=D8, AND( LEFT(D8,7)&lt;&gt;"NOMINA ", OR( ISERROR(FIND(" - ",D8)), NOT(ISNUMBER(VALUE(LEFT(D8,FIND(" - ",D8)-1)))) ) ) ), "", B8 &amp; "|" &amp; E8 &amp; "|" &amp; (IF(ISBLANK(C8), "", IFERROR(VALUE(LEFT(TRIM(C8), FIND(" ", TRIM(C8)&amp;" ")-1)), ""))) &amp; "|" &amp; D8 )</f>
        <v/>
      </c>
      <c r="K8" s="18" t="n">
        <f aca="false">IF(OR(C8="", J8="",G8=""), 0, IF(COUNTIF($J$6:J8, J8)=1, 1, 0))</f>
        <v>0</v>
      </c>
      <c r="L8" s="16" t="str">
        <f aca="false">IF(B8="Inscripción de nuevo registro patronal",B8 &amp; "|" &amp; E8 &amp; "|" &amp; C8,"")</f>
        <v/>
      </c>
      <c r="M8" s="18" t="n">
        <f aca="false">IF(OR(C8="", L8=""), 0, IF(COUNTIF($L$6:L8, L8)=1, 1, 0))</f>
        <v>0</v>
      </c>
    </row>
    <row r="9" customFormat="false" ht="28.35" hidden="false" customHeight="true" outlineLevel="0" collapsed="false">
      <c r="A9" s="48" t="n">
        <f aca="false">IF(AND(NOT(ISBLANK(C9)),NOT(ISBLANK(B9)),NOT(ISBLANK(E9))),(_xlfn.AGGREGATE(2,7,A$5:A9))+1,"")</f>
        <v>4</v>
      </c>
      <c r="B9" s="49" t="s">
        <v>89</v>
      </c>
      <c r="C9" s="49" t="s">
        <v>166</v>
      </c>
      <c r="D9" s="50"/>
      <c r="E9" s="51" t="n">
        <v>46028</v>
      </c>
      <c r="F9" s="52" t="str">
        <f aca="false">IFERROR(VLOOKUP(B9,LISTAS!$Q$2:$R$58,2,0),"")</f>
        <v>NSS - NOMBRE</v>
      </c>
      <c r="G9" s="34" t="n">
        <f aca="false">IF(ISBLANK(C9),"",  IF(F9="RAZÓN SOCIAL","NUEVO_RP",   IF(F9="NUMERO",      IF(ISNUMBER(VALUE(C9)),VALUE(C9),""),   IF(OR(F9="NSS - NOMBRE",F9="RP - NOMBRE"),      IF(         AND(           NOT(ISERROR(FIND(" - ",C9))),           ISERROR(FIND("  ",C9)),           ISERROR(FIND("–",C9)),           ISERROR(FIND("—",C9)),           ISNUMBER(VALUE(LEFT(C9,FIND(" - ",C9)-1)))         ),         VALUE(LEFT(C9,FIND(" - ",C9)-1)),         ""      ),   ""   )  )))</f>
        <v>23933633</v>
      </c>
      <c r="H9" s="34" t="str">
        <f aca="false">B9 &amp; "|" &amp; E9 &amp; "|" &amp;(IF(ISBLANK(C9),"",IFERROR(VALUE(LEFT(TRIM(C9),FIND(" ",TRIM(C9)&amp;" ")-1)),"")))</f>
        <v>Reimpresión y entrega de factura facultativa|46028|23933633</v>
      </c>
      <c r="I9" s="18" t="n">
        <f aca="false">IF(G9="",0, IF(COUNTIF($H$6:H9,H9)=1,1,0))</f>
        <v>1</v>
      </c>
      <c r="J9" s="34" t="str">
        <f aca="false">IF( OR( ISBLANK(D9), C9=D9, AND( LEFT(D9,7)&lt;&gt;"NOMINA ", OR( ISERROR(FIND(" - ",D9)), NOT(ISNUMBER(VALUE(LEFT(D9,FIND(" - ",D9)-1)))) ) ) ), "", B9 &amp; "|" &amp; E9 &amp; "|" &amp; (IF(ISBLANK(C9), "", IFERROR(VALUE(LEFT(TRIM(C9), FIND(" ", TRIM(C9)&amp;" ")-1)), ""))) &amp; "|" &amp; D9 )</f>
        <v/>
      </c>
      <c r="K9" s="18" t="n">
        <f aca="false">IF(OR(C9="", J9="",G9=""), 0, IF(COUNTIF($J$6:J9, J9)=1, 1, 0))</f>
        <v>0</v>
      </c>
      <c r="L9" s="16" t="str">
        <f aca="false">IF(B9="Inscripción de nuevo registro patronal",B9 &amp; "|" &amp; E9 &amp; "|" &amp; C9,"")</f>
        <v/>
      </c>
      <c r="M9" s="18" t="n">
        <f aca="false">IF(OR(C9="", L9=""), 0, IF(COUNTIF($L$6:L9, L9)=1, 1, 0))</f>
        <v>0</v>
      </c>
    </row>
    <row r="10" customFormat="false" ht="28.35" hidden="false" customHeight="true" outlineLevel="0" collapsed="false">
      <c r="A10" s="48" t="n">
        <f aca="false">IF(AND(NOT(ISBLANK(C10)),NOT(ISBLANK(B10)),NOT(ISBLANK(E10))),(_xlfn.AGGREGATE(2,7,A$5:A10))+1,"")</f>
        <v>5</v>
      </c>
      <c r="B10" s="49" t="s">
        <v>89</v>
      </c>
      <c r="C10" s="49" t="s">
        <v>167</v>
      </c>
      <c r="D10" s="50"/>
      <c r="E10" s="51" t="n">
        <v>46028</v>
      </c>
      <c r="F10" s="52" t="str">
        <f aca="false">IFERROR(VLOOKUP(B10,LISTAS!$Q$2:$R$58,2,0),"")</f>
        <v>NSS - NOMBRE</v>
      </c>
      <c r="G10" s="34" t="n">
        <f aca="false">IF(ISBLANK(C10),"",  IF(F10="RAZÓN SOCIAL","NUEVO_RP",   IF(F10="NUMERO",      IF(ISNUMBER(VALUE(C10)),VALUE(C10),""),   IF(OR(F10="NSS - NOMBRE",F10="RP - NOMBRE"),      IF(         AND(           NOT(ISERROR(FIND(" - ",C10))),           ISERROR(FIND("  ",C10)),           ISERROR(FIND("–",C10)),           ISERROR(FIND("—",C10)),           ISNUMBER(VALUE(LEFT(C10,FIND(" - ",C10)-1)))         ),         VALUE(LEFT(C10,FIND(" - ",C10)-1)),         ""      ),   ""   )  )))</f>
        <v>30676682</v>
      </c>
      <c r="H10" s="34" t="str">
        <f aca="false">B10 &amp; "|" &amp; E10 &amp; "|" &amp;(IF(ISBLANK(C10),"",IFERROR(VALUE(LEFT(TRIM(C10),FIND(" ",TRIM(C10)&amp;" ")-1)),"")))</f>
        <v>Reimpresión y entrega de factura facultativa|46028|30676682</v>
      </c>
      <c r="I10" s="18" t="n">
        <f aca="false">IF(G10="",0, IF(COUNTIF($H$6:H10,H10)=1,1,0))</f>
        <v>1</v>
      </c>
      <c r="J10" s="34" t="str">
        <f aca="false">IF( OR( ISBLANK(D10), C10=D10, AND( LEFT(D10,7)&lt;&gt;"NOMINA ", OR( ISERROR(FIND(" - ",D10)), NOT(ISNUMBER(VALUE(LEFT(D10,FIND(" - ",D10)-1)))) ) ) ), "", B10 &amp; "|" &amp; E10 &amp; "|" &amp; (IF(ISBLANK(C10), "", IFERROR(VALUE(LEFT(TRIM(C10), FIND(" ", TRIM(C10)&amp;" ")-1)), ""))) &amp; "|" &amp; D10 )</f>
        <v/>
      </c>
      <c r="K10" s="18" t="n">
        <f aca="false">IF(OR(C10="", J10="",G10=""), 0, IF(COUNTIF($J$6:J10, J10)=1, 1, 0))</f>
        <v>0</v>
      </c>
      <c r="L10" s="16" t="str">
        <f aca="false">IF(B10="Inscripción de nuevo registro patronal",B10 &amp; "|" &amp; E10 &amp; "|" &amp; C10,"")</f>
        <v/>
      </c>
      <c r="M10" s="18" t="n">
        <f aca="false">IF(OR(C10="", L10=""), 0, IF(COUNTIF($L$6:L10, L10)=1, 1, 0))</f>
        <v>0</v>
      </c>
    </row>
    <row r="11" customFormat="false" ht="28.35" hidden="false" customHeight="true" outlineLevel="0" collapsed="false">
      <c r="A11" s="48" t="n">
        <f aca="false">IF(AND(NOT(ISBLANK(C11)),NOT(ISBLANK(B11)),NOT(ISBLANK(E11))),(_xlfn.AGGREGATE(2,7,A$5:A11))+1,"")</f>
        <v>6</v>
      </c>
      <c r="B11" s="49" t="s">
        <v>106</v>
      </c>
      <c r="C11" s="49" t="n">
        <v>3</v>
      </c>
      <c r="D11" s="50"/>
      <c r="E11" s="51" t="n">
        <v>46029</v>
      </c>
      <c r="F11" s="52" t="str">
        <f aca="false">IFERROR(VLOOKUP(B11,LISTAS!$Q$2:$R$58,2,0),"")</f>
        <v>NUMERO</v>
      </c>
      <c r="G11" s="34" t="n">
        <f aca="false">IF(ISBLANK(C11),"",  IF(F11="RAZÓN SOCIAL","NUEVO_RP",   IF(F11="NUMERO",      IF(ISNUMBER(VALUE(C11)),VALUE(C11),""),   IF(OR(F11="NSS - NOMBRE",F11="RP - NOMBRE"),      IF(         AND(           NOT(ISERROR(FIND(" - ",C11))),           ISERROR(FIND("  ",C11)),           ISERROR(FIND("–",C11)),           ISERROR(FIND("—",C11)),           ISNUMBER(VALUE(LEFT(C11,FIND(" - ",C11)-1)))         ),         VALUE(LEFT(C11,FIND(" - ",C11)-1)),         ""      ),   ""   )  )))</f>
        <v>3</v>
      </c>
      <c r="H11" s="34" t="str">
        <f aca="false">B11 &amp; "|" &amp; E11 &amp; "|" &amp;(IF(ISBLANK(C11),"",IFERROR(VALUE(LEFT(TRIM(C11),FIND(" ",TRIM(C11)&amp;" ")-1)),"")))</f>
        <v>Atención de llamadas telefónicas de asegurados/público|46029|3</v>
      </c>
      <c r="I11" s="18" t="n">
        <f aca="false">IF(G11="",0, IF(COUNTIF($H$6:H11,H11)=1,1,0))</f>
        <v>1</v>
      </c>
      <c r="J11" s="34" t="str">
        <f aca="false">IF( OR( ISBLANK(D11), C11=D11, AND( LEFT(D11,7)&lt;&gt;"NOMINA ", OR( ISERROR(FIND(" - ",D11)), NOT(ISNUMBER(VALUE(LEFT(D11,FIND(" - ",D11)-1)))) ) ) ), "", B11 &amp; "|" &amp; E11 &amp; "|" &amp; (IF(ISBLANK(C11), "", IFERROR(VALUE(LEFT(TRIM(C11), FIND(" ", TRIM(C11)&amp;" ")-1)), ""))) &amp; "|" &amp; D11 )</f>
        <v/>
      </c>
      <c r="K11" s="18" t="n">
        <f aca="false">IF(OR(C11="", J11="",G11=""), 0, IF(COUNTIF($J$6:J11, J11)=1, 1, 0))</f>
        <v>0</v>
      </c>
      <c r="L11" s="16" t="str">
        <f aca="false">IF(B11="Inscripción de nuevo registro patronal",B11 &amp; "|" &amp; E11 &amp; "|" &amp; C11,"")</f>
        <v/>
      </c>
      <c r="M11" s="18" t="n">
        <f aca="false">IF(OR(C11="", L11=""), 0, IF(COUNTIF($L$6:L11, L11)=1, 1, 0))</f>
        <v>0</v>
      </c>
    </row>
    <row r="12" customFormat="false" ht="28.35" hidden="false" customHeight="true" outlineLevel="0" collapsed="false">
      <c r="A12" s="48" t="n">
        <f aca="false">IF(AND(NOT(ISBLANK(C12)),NOT(ISBLANK(B12)),NOT(ISBLANK(E12))),(_xlfn.AGGREGATE(2,7,A$5:A12))+1,"")</f>
        <v>7</v>
      </c>
      <c r="B12" s="49" t="s">
        <v>106</v>
      </c>
      <c r="C12" s="49" t="n">
        <v>5</v>
      </c>
      <c r="D12" s="50"/>
      <c r="E12" s="51" t="n">
        <v>46030</v>
      </c>
      <c r="F12" s="52" t="str">
        <f aca="false">IFERROR(VLOOKUP(B12,LISTAS!$Q$2:$R$58,2,0),"")</f>
        <v>NUMERO</v>
      </c>
      <c r="G12" s="34" t="n">
        <f aca="false">IF(ISBLANK(C12),"",  IF(F12="RAZÓN SOCIAL","NUEVO_RP",   IF(F12="NUMERO",      IF(ISNUMBER(VALUE(C12)),VALUE(C12),""),   IF(OR(F12="NSS - NOMBRE",F12="RP - NOMBRE"),      IF(         AND(           NOT(ISERROR(FIND(" - ",C12))),           ISERROR(FIND("  ",C12)),           ISERROR(FIND("–",C12)),           ISERROR(FIND("—",C12)),           ISNUMBER(VALUE(LEFT(C12,FIND(" - ",C12)-1)))         ),         VALUE(LEFT(C12,FIND(" - ",C12)-1)),         ""      ),   ""   )  )))</f>
        <v>5</v>
      </c>
      <c r="H12" s="34" t="str">
        <f aca="false">B12 &amp; "|" &amp; E12 &amp; "|" &amp;(IF(ISBLANK(C12),"",IFERROR(VALUE(LEFT(TRIM(C12),FIND(" ",TRIM(C12)&amp;" ")-1)),"")))</f>
        <v>Atención de llamadas telefónicas de asegurados/público|46030|5</v>
      </c>
      <c r="I12" s="18" t="n">
        <f aca="false">IF(G12="",0, IF(COUNTIF($H$6:H12,H12)=1,1,0))</f>
        <v>1</v>
      </c>
      <c r="J12" s="34" t="str">
        <f aca="false">IF( OR( ISBLANK(D12), C12=D12, AND( LEFT(D12,7)&lt;&gt;"NOMINA ", OR( ISERROR(FIND(" - ",D12)), NOT(ISNUMBER(VALUE(LEFT(D12,FIND(" - ",D12)-1)))) ) ) ), "", B12 &amp; "|" &amp; E12 &amp; "|" &amp; (IF(ISBLANK(C12), "", IFERROR(VALUE(LEFT(TRIM(C12), FIND(" ", TRIM(C12)&amp;" ")-1)), ""))) &amp; "|" &amp; D12 )</f>
        <v/>
      </c>
      <c r="K12" s="18" t="n">
        <f aca="false">IF(OR(C12="", J12="",G12=""), 0, IF(COUNTIF($J$6:J12, J12)=1, 1, 0))</f>
        <v>0</v>
      </c>
      <c r="L12" s="16" t="str">
        <f aca="false">IF(B12="Inscripción de nuevo registro patronal",B12 &amp; "|" &amp; E12 &amp; "|" &amp; C12,"")</f>
        <v/>
      </c>
      <c r="M12" s="18" t="n">
        <f aca="false">IF(OR(C12="", L12=""), 0, IF(COUNTIF($L$6:L12, L12)=1, 1, 0))</f>
        <v>0</v>
      </c>
    </row>
    <row r="13" customFormat="false" ht="28.35" hidden="false" customHeight="true" outlineLevel="0" collapsed="false">
      <c r="A13" s="48" t="n">
        <f aca="false">IF(AND(NOT(ISBLANK(C13)),NOT(ISBLANK(B13)),NOT(ISBLANK(E13))),(_xlfn.AGGREGATE(2,7,A$5:A13))+1,"")</f>
        <v>8</v>
      </c>
      <c r="B13" s="49" t="s">
        <v>106</v>
      </c>
      <c r="C13" s="49" t="n">
        <v>8</v>
      </c>
      <c r="D13" s="50"/>
      <c r="E13" s="51" t="n">
        <v>46031</v>
      </c>
      <c r="F13" s="52" t="str">
        <f aca="false">IFERROR(VLOOKUP(B13,LISTAS!$Q$2:$R$58,2,0),"")</f>
        <v>NUMERO</v>
      </c>
      <c r="G13" s="34" t="n">
        <f aca="false">IF(ISBLANK(C13),"",  IF(F13="RAZÓN SOCIAL","NUEVO_RP",   IF(F13="NUMERO",      IF(ISNUMBER(VALUE(C13)),VALUE(C13),""),   IF(OR(F13="NSS - NOMBRE",F13="RP - NOMBRE"),      IF(         AND(           NOT(ISERROR(FIND(" - ",C13))),           ISERROR(FIND("  ",C13)),           ISERROR(FIND("–",C13)),           ISERROR(FIND("—",C13)),           ISNUMBER(VALUE(LEFT(C13,FIND(" - ",C13)-1)))         ),         VALUE(LEFT(C13,FIND(" - ",C13)-1)),         ""      ),   ""   )  )))</f>
        <v>8</v>
      </c>
      <c r="H13" s="34" t="str">
        <f aca="false">B13 &amp; "|" &amp; E13 &amp; "|" &amp;(IF(ISBLANK(C13),"",IFERROR(VALUE(LEFT(TRIM(C13),FIND(" ",TRIM(C13)&amp;" ")-1)),"")))</f>
        <v>Atención de llamadas telefónicas de asegurados/público|46031|8</v>
      </c>
      <c r="I13" s="18" t="n">
        <f aca="false">IF(G13="",0, IF(COUNTIF($H$6:H13,H13)=1,1,0))</f>
        <v>1</v>
      </c>
      <c r="J13" s="34" t="str">
        <f aca="false">IF( OR( ISBLANK(D13), C13=D13, AND( LEFT(D13,7)&lt;&gt;"NOMINA ", OR( ISERROR(FIND(" - ",D13)), NOT(ISNUMBER(VALUE(LEFT(D13,FIND(" - ",D13)-1)))) ) ) ), "", B13 &amp; "|" &amp; E13 &amp; "|" &amp; (IF(ISBLANK(C13), "", IFERROR(VALUE(LEFT(TRIM(C13), FIND(" ", TRIM(C13)&amp;" ")-1)), ""))) &amp; "|" &amp; D13 )</f>
        <v/>
      </c>
      <c r="K13" s="18" t="n">
        <f aca="false">IF(OR(C13="", J13="",G13=""), 0, IF(COUNTIF($J$6:J13, J13)=1, 1, 0))</f>
        <v>0</v>
      </c>
      <c r="L13" s="16" t="str">
        <f aca="false">IF(B13="Inscripción de nuevo registro patronal",B13 &amp; "|" &amp; E13 &amp; "|" &amp; C13,"")</f>
        <v/>
      </c>
      <c r="M13" s="18" t="n">
        <f aca="false">IF(OR(C13="", L13=""), 0, IF(COUNTIF($L$6:L13, L13)=1, 1, 0))</f>
        <v>0</v>
      </c>
    </row>
    <row r="14" customFormat="false" ht="28.35" hidden="false" customHeight="true" outlineLevel="0" collapsed="false">
      <c r="A14" s="48" t="n">
        <f aca="false">IF(AND(NOT(ISBLANK(C14)),NOT(ISBLANK(B14)),NOT(ISBLANK(E14))),(_xlfn.AGGREGATE(2,7,A$5:A14))+1,"")</f>
        <v>9</v>
      </c>
      <c r="B14" s="49" t="s">
        <v>78</v>
      </c>
      <c r="C14" s="49" t="s">
        <v>168</v>
      </c>
      <c r="D14" s="50"/>
      <c r="E14" s="51" t="n">
        <v>46034</v>
      </c>
      <c r="F14" s="52" t="str">
        <f aca="false">IFERROR(VLOOKUP(B14,LISTAS!$Q$2:$R$58,2,0),"")</f>
        <v>NSS - NOMBRE</v>
      </c>
      <c r="G14" s="34" t="n">
        <f aca="false">IF(ISBLANK(C14),"",  IF(F14="RAZÓN SOCIAL","NUEVO_RP",   IF(F14="NUMERO",      IF(ISNUMBER(VALUE(C14)),VALUE(C14),""),   IF(OR(F14="NSS - NOMBRE",F14="RP - NOMBRE"),      IF(         AND(           NOT(ISERROR(FIND(" - ",C14))),           ISERROR(FIND("  ",C14)),           ISERROR(FIND("–",C14)),           ISERROR(FIND("—",C14)),           ISNUMBER(VALUE(LEFT(C14,FIND(" - ",C14)-1)))         ),         VALUE(LEFT(C14,FIND(" - ",C14)-1)),         ""      ),   ""   )  )))</f>
        <v>10461734</v>
      </c>
      <c r="H14" s="34" t="str">
        <f aca="false">B14 &amp; "|" &amp; E14 &amp; "|" &amp;(IF(ISBLANK(C14),"",IFERROR(VALUE(LEFT(TRIM(C14),FIND(" ",TRIM(C14)&amp;" ")-1)),"")))</f>
        <v>Actualización de datos de asegurado/beneficiario/pensionado|46034|10461734</v>
      </c>
      <c r="I14" s="18" t="n">
        <f aca="false">IF(G14="",0, IF(COUNTIF($H$6:H14,H14)=1,1,0))</f>
        <v>1</v>
      </c>
      <c r="J14" s="34" t="str">
        <f aca="false">IF( OR( ISBLANK(D14), C14=D14, AND( LEFT(D14,7)&lt;&gt;"NOMINA ", OR( ISERROR(FIND(" - ",D14)), NOT(ISNUMBER(VALUE(LEFT(D14,FIND(" - ",D14)-1)))) ) ) ), "", B14 &amp; "|" &amp; E14 &amp; "|" &amp; (IF(ISBLANK(C14), "", IFERROR(VALUE(LEFT(TRIM(C14), FIND(" ", TRIM(C14)&amp;" ")-1)), ""))) &amp; "|" &amp; D14 )</f>
        <v/>
      </c>
      <c r="K14" s="18" t="n">
        <f aca="false">IF(OR(C14="", J14="",G14=""), 0, IF(COUNTIF($J$6:J14, J14)=1, 1, 0))</f>
        <v>0</v>
      </c>
      <c r="L14" s="16" t="str">
        <f aca="false">IF(B14="Inscripción de nuevo registro patronal",B14 &amp; "|" &amp; E14 &amp; "|" &amp; C14,"")</f>
        <v/>
      </c>
      <c r="M14" s="18" t="n">
        <f aca="false">IF(OR(C14="", L14=""), 0, IF(COUNTIF($L$6:L14, L14)=1, 1, 0))</f>
        <v>0</v>
      </c>
    </row>
    <row r="15" customFormat="false" ht="28.35" hidden="false" customHeight="true" outlineLevel="0" collapsed="false">
      <c r="A15" s="48" t="n">
        <f aca="false">IF(AND(NOT(ISBLANK(C15)),NOT(ISBLANK(B15)),NOT(ISBLANK(E15))),(_xlfn.AGGREGATE(2,7,A$5:A15))+1,"")</f>
        <v>10</v>
      </c>
      <c r="B15" s="49" t="s">
        <v>78</v>
      </c>
      <c r="C15" s="49" t="s">
        <v>169</v>
      </c>
      <c r="D15" s="50"/>
      <c r="E15" s="51" t="n">
        <v>46034</v>
      </c>
      <c r="F15" s="52" t="str">
        <f aca="false">IFERROR(VLOOKUP(B15,LISTAS!$Q$2:$R$58,2,0),"")</f>
        <v>NSS - NOMBRE</v>
      </c>
      <c r="G15" s="34" t="n">
        <f aca="false">IF(ISBLANK(C15),"",  IF(F15="RAZÓN SOCIAL","NUEVO_RP",   IF(F15="NUMERO",      IF(ISNUMBER(VALUE(C15)),VALUE(C15),""),   IF(OR(F15="NSS - NOMBRE",F15="RP - NOMBRE"),      IF(         AND(           NOT(ISERROR(FIND(" - ",C15))),           ISERROR(FIND("  ",C15)),           ISERROR(FIND("–",C15)),           ISERROR(FIND("—",C15)),           ISNUMBER(VALUE(LEFT(C15,FIND(" - ",C15)-1)))         ),         VALUE(LEFT(C15,FIND(" - ",C15)-1)),         ""      ),   ""   )  )))</f>
        <v>45606346</v>
      </c>
      <c r="H15" s="34" t="str">
        <f aca="false">B15 &amp; "|" &amp; E15 &amp; "|" &amp;(IF(ISBLANK(C15),"",IFERROR(VALUE(LEFT(TRIM(C15),FIND(" ",TRIM(C15)&amp;" ")-1)),"")))</f>
        <v>Actualización de datos de asegurado/beneficiario/pensionado|46034|45606346</v>
      </c>
      <c r="I15" s="18" t="n">
        <f aca="false">IF(G15="",0, IF(COUNTIF($H$6:H15,H15)=1,1,0))</f>
        <v>1</v>
      </c>
      <c r="J15" s="34" t="str">
        <f aca="false">IF( OR( ISBLANK(D15), C15=D15, AND( LEFT(D15,7)&lt;&gt;"NOMINA ", OR( ISERROR(FIND(" - ",D15)), NOT(ISNUMBER(VALUE(LEFT(D15,FIND(" - ",D15)-1)))) ) ) ), "", B15 &amp; "|" &amp; E15 &amp; "|" &amp; (IF(ISBLANK(C15), "", IFERROR(VALUE(LEFT(TRIM(C15), FIND(" ", TRIM(C15)&amp;" ")-1)), ""))) &amp; "|" &amp; D15 )</f>
        <v/>
      </c>
      <c r="K15" s="18" t="n">
        <f aca="false">IF(OR(C15="", J15="",G15=""), 0, IF(COUNTIF($J$6:J15, J15)=1, 1, 0))</f>
        <v>0</v>
      </c>
      <c r="L15" s="16" t="str">
        <f aca="false">IF(B15="Inscripción de nuevo registro patronal",B15 &amp; "|" &amp; E15 &amp; "|" &amp; C15,"")</f>
        <v/>
      </c>
      <c r="M15" s="18" t="n">
        <f aca="false">IF(OR(C15="", L15=""), 0, IF(COUNTIF($L$6:L15, L15)=1, 1, 0))</f>
        <v>0</v>
      </c>
    </row>
    <row r="16" customFormat="false" ht="28.35" hidden="false" customHeight="true" outlineLevel="0" collapsed="false">
      <c r="A16" s="48" t="n">
        <f aca="false">IF(AND(NOT(ISBLANK(C16)),NOT(ISBLANK(B16)),NOT(ISBLANK(E16))),(_xlfn.AGGREGATE(2,7,A$5:A16))+1,"")</f>
        <v>11</v>
      </c>
      <c r="B16" s="49" t="s">
        <v>106</v>
      </c>
      <c r="C16" s="49" t="n">
        <v>1</v>
      </c>
      <c r="D16" s="50"/>
      <c r="E16" s="51" t="n">
        <v>46034</v>
      </c>
      <c r="F16" s="52" t="str">
        <f aca="false">IFERROR(VLOOKUP(B16,LISTAS!$Q$2:$R$58,2,0),"")</f>
        <v>NUMERO</v>
      </c>
      <c r="G16" s="34" t="n">
        <f aca="false">IF(ISBLANK(C16),"",  IF(F16="RAZÓN SOCIAL","NUEVO_RP",   IF(F16="NUMERO",      IF(ISNUMBER(VALUE(C16)),VALUE(C16),""),   IF(OR(F16="NSS - NOMBRE",F16="RP - NOMBRE"),      IF(         AND(           NOT(ISERROR(FIND(" - ",C16))),           ISERROR(FIND("  ",C16)),           ISERROR(FIND("–",C16)),           ISERROR(FIND("—",C16)),           ISNUMBER(VALUE(LEFT(C16,FIND(" - ",C16)-1)))         ),         VALUE(LEFT(C16,FIND(" - ",C16)-1)),         ""      ),   ""   )  )))</f>
        <v>1</v>
      </c>
      <c r="H16" s="34" t="str">
        <f aca="false">B16 &amp; "|" &amp; E16 &amp; "|" &amp;(IF(ISBLANK(C16),"",IFERROR(VALUE(LEFT(TRIM(C16),FIND(" ",TRIM(C16)&amp;" ")-1)),"")))</f>
        <v>Atención de llamadas telefónicas de asegurados/público|46034|1</v>
      </c>
      <c r="I16" s="18" t="n">
        <f aca="false">IF(G16="",0, IF(COUNTIF($H$6:H16,H16)=1,1,0))</f>
        <v>1</v>
      </c>
      <c r="J16" s="34" t="str">
        <f aca="false">IF( OR( ISBLANK(D16), C16=D16, AND( LEFT(D16,7)&lt;&gt;"NOMINA ", OR( ISERROR(FIND(" - ",D16)), NOT(ISNUMBER(VALUE(LEFT(D16,FIND(" - ",D16)-1)))) ) ) ), "", B16 &amp; "|" &amp; E16 &amp; "|" &amp; (IF(ISBLANK(C16), "", IFERROR(VALUE(LEFT(TRIM(C16), FIND(" ", TRIM(C16)&amp;" ")-1)), ""))) &amp; "|" &amp; D16 )</f>
        <v/>
      </c>
      <c r="K16" s="18" t="n">
        <f aca="false">IF(OR(C16="", J16="",G16=""), 0, IF(COUNTIF($J$6:J16, J16)=1, 1, 0))</f>
        <v>0</v>
      </c>
      <c r="L16" s="16" t="str">
        <f aca="false">IF(B16="Inscripción de nuevo registro patronal",B16 &amp; "|" &amp; E16 &amp; "|" &amp; C16,"")</f>
        <v/>
      </c>
      <c r="M16" s="18" t="n">
        <f aca="false">IF(OR(C16="", L16=""), 0, IF(COUNTIF($L$6:L16, L16)=1, 1, 0))</f>
        <v>0</v>
      </c>
    </row>
    <row r="17" customFormat="false" ht="28.35" hidden="false" customHeight="true" outlineLevel="0" collapsed="false">
      <c r="A17" s="48" t="n">
        <f aca="false">IF(AND(NOT(ISBLANK(C17)),NOT(ISBLANK(B17)),NOT(ISBLANK(E17))),(_xlfn.AGGREGATE(2,7,A$5:A17))+1,"")</f>
        <v>12</v>
      </c>
      <c r="B17" s="49" t="s">
        <v>106</v>
      </c>
      <c r="C17" s="49" t="n">
        <v>1</v>
      </c>
      <c r="D17" s="50"/>
      <c r="E17" s="51" t="n">
        <v>46034</v>
      </c>
      <c r="F17" s="52" t="str">
        <f aca="false">IFERROR(VLOOKUP(B17,LISTAS!$Q$2:$R$58,2,0),"")</f>
        <v>NUMERO</v>
      </c>
      <c r="G17" s="34" t="n">
        <f aca="false">IF(ISBLANK(C17),"",  IF(F17="RAZÓN SOCIAL","NUEVO_RP",   IF(F17="NUMERO",      IF(ISNUMBER(VALUE(C17)),VALUE(C17),""),   IF(OR(F17="NSS - NOMBRE",F17="RP - NOMBRE"),      IF(         AND(           NOT(ISERROR(FIND(" - ",C17))),           ISERROR(FIND("  ",C17)),           ISERROR(FIND("–",C17)),           ISERROR(FIND("—",C17)),           ISNUMBER(VALUE(LEFT(C17,FIND(" - ",C17)-1)))         ),         VALUE(LEFT(C17,FIND(" - ",C17)-1)),         ""      ),   ""   )  )))</f>
        <v>1</v>
      </c>
      <c r="H17" s="34" t="str">
        <f aca="false">B17 &amp; "|" &amp; E17 &amp; "|" &amp;(IF(ISBLANK(C17),"",IFERROR(VALUE(LEFT(TRIM(C17),FIND(" ",TRIM(C17)&amp;" ")-1)),"")))</f>
        <v>Atención de llamadas telefónicas de asegurados/público|46034|1</v>
      </c>
      <c r="I17" s="18" t="n">
        <f aca="false">IF(G17="",0, IF(COUNTIF($H$6:H17,H17)=1,1,0))</f>
        <v>0</v>
      </c>
      <c r="J17" s="34" t="str">
        <f aca="false">IF( OR( ISBLANK(D17), C17=D17, AND( LEFT(D17,7)&lt;&gt;"NOMINA ", OR( ISERROR(FIND(" - ",D17)), NOT(ISNUMBER(VALUE(LEFT(D17,FIND(" - ",D17)-1)))) ) ) ), "", B17 &amp; "|" &amp; E17 &amp; "|" &amp; (IF(ISBLANK(C17), "", IFERROR(VALUE(LEFT(TRIM(C17), FIND(" ", TRIM(C17)&amp;" ")-1)), ""))) &amp; "|" &amp; D17 )</f>
        <v/>
      </c>
      <c r="K17" s="18" t="n">
        <f aca="false">IF(OR(C17="", J17="",G17=""), 0, IF(COUNTIF($J$6:J17, J17)=1, 1, 0))</f>
        <v>0</v>
      </c>
      <c r="L17" s="16" t="str">
        <f aca="false">IF(B17="Inscripción de nuevo registro patronal",B17 &amp; "|" &amp; E17 &amp; "|" &amp; C17,"")</f>
        <v/>
      </c>
      <c r="M17" s="18" t="n">
        <f aca="false">IF(OR(C17="", L17=""), 0, IF(COUNTIF($L$6:L17, L17)=1, 1, 0))</f>
        <v>0</v>
      </c>
    </row>
    <row r="18" customFormat="false" ht="28.35" hidden="false" customHeight="true" outlineLevel="0" collapsed="false">
      <c r="A18" s="48" t="n">
        <f aca="false">IF(AND(NOT(ISBLANK(C18)),NOT(ISBLANK(B18)),NOT(ISBLANK(E18))),(_xlfn.AGGREGATE(2,7,A$5:A18))+1,"")</f>
        <v>13</v>
      </c>
      <c r="B18" s="49" t="s">
        <v>106</v>
      </c>
      <c r="C18" s="49" t="n">
        <v>4</v>
      </c>
      <c r="D18" s="50"/>
      <c r="E18" s="51" t="n">
        <v>46034</v>
      </c>
      <c r="F18" s="52" t="str">
        <f aca="false">IFERROR(VLOOKUP(B18,LISTAS!$Q$2:$R$58,2,0),"")</f>
        <v>NUMERO</v>
      </c>
      <c r="G18" s="34" t="n">
        <f aca="false">IF(ISBLANK(C18),"",  IF(F18="RAZÓN SOCIAL","NUEVO_RP",   IF(F18="NUMERO",      IF(ISNUMBER(VALUE(C18)),VALUE(C18),""),   IF(OR(F18="NSS - NOMBRE",F18="RP - NOMBRE"),      IF(         AND(           NOT(ISERROR(FIND(" - ",C18))),           ISERROR(FIND("  ",C18)),           ISERROR(FIND("–",C18)),           ISERROR(FIND("—",C18)),           ISNUMBER(VALUE(LEFT(C18,FIND(" - ",C18)-1)))         ),         VALUE(LEFT(C18,FIND(" - ",C18)-1)),         ""      ),   ""   )  )))</f>
        <v>4</v>
      </c>
      <c r="H18" s="34" t="str">
        <f aca="false">B18 &amp; "|" &amp; E18 &amp; "|" &amp;(IF(ISBLANK(C18),"",IFERROR(VALUE(LEFT(TRIM(C18),FIND(" ",TRIM(C18)&amp;" ")-1)),"")))</f>
        <v>Atención de llamadas telefónicas de asegurados/público|46034|4</v>
      </c>
      <c r="I18" s="18" t="n">
        <f aca="false">IF(G18="",0, IF(COUNTIF($H$6:H18,H18)=1,1,0))</f>
        <v>1</v>
      </c>
      <c r="J18" s="34" t="str">
        <f aca="false">IF( OR( ISBLANK(D18), C18=D18, AND( LEFT(D18,7)&lt;&gt;"NOMINA ", OR( ISERROR(FIND(" - ",D18)), NOT(ISNUMBER(VALUE(LEFT(D18,FIND(" - ",D18)-1)))) ) ) ), "", B18 &amp; "|" &amp; E18 &amp; "|" &amp; (IF(ISBLANK(C18), "", IFERROR(VALUE(LEFT(TRIM(C18), FIND(" ", TRIM(C18)&amp;" ")-1)), ""))) &amp; "|" &amp; D18 )</f>
        <v/>
      </c>
      <c r="K18" s="18" t="n">
        <f aca="false">IF(OR(C18="", J18="",G18=""), 0, IF(COUNTIF($J$6:J18, J18)=1, 1, 0))</f>
        <v>0</v>
      </c>
      <c r="L18" s="16" t="str">
        <f aca="false">IF(B18="Inscripción de nuevo registro patronal",B18 &amp; "|" &amp; E18 &amp; "|" &amp; C18,"")</f>
        <v/>
      </c>
      <c r="M18" s="18" t="n">
        <f aca="false">IF(OR(C18="", L18=""), 0, IF(COUNTIF($L$6:L18, L18)=1, 1, 0))</f>
        <v>0</v>
      </c>
    </row>
    <row r="19" customFormat="false" ht="28.35" hidden="false" customHeight="true" outlineLevel="0" collapsed="false">
      <c r="A19" s="48" t="n">
        <f aca="false">IF(AND(NOT(ISBLANK(C19)),NOT(ISBLANK(B19)),NOT(ISBLANK(E19))),(_xlfn.AGGREGATE(2,7,A$5:A19))+1,"")</f>
        <v>14</v>
      </c>
      <c r="B19" s="49" t="s">
        <v>88</v>
      </c>
      <c r="C19" s="49" t="s">
        <v>168</v>
      </c>
      <c r="D19" s="50"/>
      <c r="E19" s="51" t="n">
        <v>46034</v>
      </c>
      <c r="F19" s="52" t="str">
        <f aca="false">IFERROR(VLOOKUP(B19,LISTAS!$Q$2:$R$58,2,0),"")</f>
        <v>NSS - NOMBRE</v>
      </c>
      <c r="G19" s="34" t="n">
        <f aca="false">IF(ISBLANK(C19),"",  IF(F19="RAZÓN SOCIAL","NUEVO_RP",   IF(F19="NUMERO",      IF(ISNUMBER(VALUE(C19)),VALUE(C19),""),   IF(OR(F19="NSS - NOMBRE",F19="RP - NOMBRE"),      IF(         AND(           NOT(ISERROR(FIND(" - ",C19))),           ISERROR(FIND("  ",C19)),           ISERROR(FIND("–",C19)),           ISERROR(FIND("—",C19)),           ISNUMBER(VALUE(LEFT(C19,FIND(" - ",C19)-1)))         ),         VALUE(LEFT(C19,FIND(" - ",C19)-1)),         ""      ),   ""   )  )))</f>
        <v>10461734</v>
      </c>
      <c r="H19" s="34" t="str">
        <f aca="false">B19 &amp; "|" &amp; E19 &amp; "|" &amp;(IF(ISBLANK(C19),"",IFERROR(VALUE(LEFT(TRIM(C19),FIND(" ",TRIM(C19)&amp;" ")-1)),"")))</f>
        <v>Brindar información de semanas cotizadas|46034|10461734</v>
      </c>
      <c r="I19" s="18" t="n">
        <f aca="false">IF(G19="",0, IF(COUNTIF($H$6:H19,H19)=1,1,0))</f>
        <v>1</v>
      </c>
      <c r="J19" s="34" t="str">
        <f aca="false">IF( OR( ISBLANK(D19), C19=D19, AND( LEFT(D19,7)&lt;&gt;"NOMINA ", OR( ISERROR(FIND(" - ",D19)), NOT(ISNUMBER(VALUE(LEFT(D19,FIND(" - ",D19)-1)))) ) ) ), "", B19 &amp; "|" &amp; E19 &amp; "|" &amp; (IF(ISBLANK(C19), "", IFERROR(VALUE(LEFT(TRIM(C19), FIND(" ", TRIM(C19)&amp;" ")-1)), ""))) &amp; "|" &amp; D19 )</f>
        <v/>
      </c>
      <c r="K19" s="18" t="n">
        <f aca="false">IF(OR(C19="", J19="",G19=""), 0, IF(COUNTIF($J$6:J19, J19)=1, 1, 0))</f>
        <v>0</v>
      </c>
      <c r="L19" s="16" t="str">
        <f aca="false">IF(B19="Inscripción de nuevo registro patronal",B19 &amp; "|" &amp; E19 &amp; "|" &amp; C19,"")</f>
        <v/>
      </c>
      <c r="M19" s="18" t="n">
        <f aca="false">IF(OR(C19="", L19=""), 0, IF(COUNTIF($L$6:L19, L19)=1, 1, 0))</f>
        <v>0</v>
      </c>
    </row>
    <row r="20" customFormat="false" ht="28.35" hidden="false" customHeight="true" outlineLevel="0" collapsed="false">
      <c r="A20" s="48" t="n">
        <f aca="false">IF(AND(NOT(ISBLANK(C20)),NOT(ISBLANK(B20)),NOT(ISBLANK(E20))),(_xlfn.AGGREGATE(2,7,A$5:A20))+1,"")</f>
        <v>15</v>
      </c>
      <c r="B20" s="49" t="s">
        <v>88</v>
      </c>
      <c r="C20" s="49" t="s">
        <v>170</v>
      </c>
      <c r="D20" s="50"/>
      <c r="E20" s="51" t="n">
        <v>46034</v>
      </c>
      <c r="F20" s="52" t="str">
        <f aca="false">IFERROR(VLOOKUP(B20,LISTAS!$Q$2:$R$58,2,0),"")</f>
        <v>NSS - NOMBRE</v>
      </c>
      <c r="G20" s="34" t="n">
        <f aca="false">IF(ISBLANK(C20),"",  IF(F20="RAZÓN SOCIAL","NUEVO_RP",   IF(F20="NUMERO",      IF(ISNUMBER(VALUE(C20)),VALUE(C20),""),   IF(OR(F20="NSS - NOMBRE",F20="RP - NOMBRE"),      IF(         AND(           NOT(ISERROR(FIND(" - ",C20))),           ISERROR(FIND("  ",C20)),           ISERROR(FIND("–",C20)),           ISERROR(FIND("—",C20)),           ISNUMBER(VALUE(LEFT(C20,FIND(" - ",C20)-1)))         ),         VALUE(LEFT(C20,FIND(" - ",C20)-1)),         ""      ),   ""   )  )))</f>
        <v>34355297</v>
      </c>
      <c r="H20" s="34" t="str">
        <f aca="false">B20 &amp; "|" &amp; E20 &amp; "|" &amp;(IF(ISBLANK(C20),"",IFERROR(VALUE(LEFT(TRIM(C20),FIND(" ",TRIM(C20)&amp;" ")-1)),"")))</f>
        <v>Brindar información de semanas cotizadas|46034|34355297</v>
      </c>
      <c r="I20" s="18" t="n">
        <f aca="false">IF(G20="",0, IF(COUNTIF($H$6:H20,H20)=1,1,0))</f>
        <v>1</v>
      </c>
      <c r="J20" s="34" t="str">
        <f aca="false">IF( OR( ISBLANK(D20), C20=D20, AND( LEFT(D20,7)&lt;&gt;"NOMINA ", OR( ISERROR(FIND(" - ",D20)), NOT(ISNUMBER(VALUE(LEFT(D20,FIND(" - ",D20)-1)))) ) ) ), "", B20 &amp; "|" &amp; E20 &amp; "|" &amp; (IF(ISBLANK(C20), "", IFERROR(VALUE(LEFT(TRIM(C20), FIND(" ", TRIM(C20)&amp;" ")-1)), ""))) &amp; "|" &amp; D20 )</f>
        <v/>
      </c>
      <c r="K20" s="18" t="n">
        <f aca="false">IF(OR(C20="", J20="",G20=""), 0, IF(COUNTIF($J$6:J20, J20)=1, 1, 0))</f>
        <v>0</v>
      </c>
      <c r="L20" s="16" t="str">
        <f aca="false">IF(B20="Inscripción de nuevo registro patronal",B20 &amp; "|" &amp; E20 &amp; "|" &amp; C20,"")</f>
        <v/>
      </c>
      <c r="M20" s="18" t="n">
        <f aca="false">IF(OR(C20="", L20=""), 0, IF(COUNTIF($L$6:L20, L20)=1, 1, 0))</f>
        <v>0</v>
      </c>
    </row>
    <row r="21" customFormat="false" ht="28.35" hidden="false" customHeight="true" outlineLevel="0" collapsed="false">
      <c r="A21" s="48" t="n">
        <f aca="false">IF(AND(NOT(ISBLANK(C21)),NOT(ISBLANK(B21)),NOT(ISBLANK(E21))),(_xlfn.AGGREGATE(2,7,A$5:A21))+1,"")</f>
        <v>16</v>
      </c>
      <c r="B21" s="49" t="s">
        <v>88</v>
      </c>
      <c r="C21" s="49" t="s">
        <v>171</v>
      </c>
      <c r="D21" s="50"/>
      <c r="E21" s="51" t="n">
        <v>46034</v>
      </c>
      <c r="F21" s="52" t="str">
        <f aca="false">IFERROR(VLOOKUP(B21,LISTAS!$Q$2:$R$58,2,0),"")</f>
        <v>NSS - NOMBRE</v>
      </c>
      <c r="G21" s="34" t="n">
        <f aca="false">IF(ISBLANK(C21),"",  IF(F21="RAZÓN SOCIAL","NUEVO_RP",   IF(F21="NUMERO",      IF(ISNUMBER(VALUE(C21)),VALUE(C21),""),   IF(OR(F21="NSS - NOMBRE",F21="RP - NOMBRE"),      IF(         AND(           NOT(ISERROR(FIND(" - ",C21))),           ISERROR(FIND("  ",C21)),           ISERROR(FIND("–",C21)),           ISERROR(FIND("—",C21)),           ISNUMBER(VALUE(LEFT(C21,FIND(" - ",C21)-1)))         ),         VALUE(LEFT(C21,FIND(" - ",C21)-1)),         ""      ),   ""   )  )))</f>
        <v>43397936</v>
      </c>
      <c r="H21" s="34" t="str">
        <f aca="false">B21 &amp; "|" &amp; E21 &amp; "|" &amp;(IF(ISBLANK(C21),"",IFERROR(VALUE(LEFT(TRIM(C21),FIND(" ",TRIM(C21)&amp;" ")-1)),"")))</f>
        <v>Brindar información de semanas cotizadas|46034|43397936</v>
      </c>
      <c r="I21" s="18" t="n">
        <f aca="false">IF(G21="",0, IF(COUNTIF($H$6:H21,H21)=1,1,0))</f>
        <v>1</v>
      </c>
      <c r="J21" s="34" t="str">
        <f aca="false">IF( OR( ISBLANK(D21), C21=D21, AND( LEFT(D21,7)&lt;&gt;"NOMINA ", OR( ISERROR(FIND(" - ",D21)), NOT(ISNUMBER(VALUE(LEFT(D21,FIND(" - ",D21)-1)))) ) ) ), "", B21 &amp; "|" &amp; E21 &amp; "|" &amp; (IF(ISBLANK(C21), "", IFERROR(VALUE(LEFT(TRIM(C21), FIND(" ", TRIM(C21)&amp;" ")-1)), ""))) &amp; "|" &amp; D21 )</f>
        <v/>
      </c>
      <c r="K21" s="18" t="n">
        <f aca="false">IF(OR(C21="", J21="",G21=""), 0, IF(COUNTIF($J$6:J21, J21)=1, 1, 0))</f>
        <v>0</v>
      </c>
      <c r="L21" s="16" t="str">
        <f aca="false">IF(B21="Inscripción de nuevo registro patronal",B21 &amp; "|" &amp; E21 &amp; "|" &amp; C21,"")</f>
        <v/>
      </c>
      <c r="M21" s="18" t="n">
        <f aca="false">IF(OR(C21="", L21=""), 0, IF(COUNTIF($L$6:L21, L21)=1, 1, 0))</f>
        <v>0</v>
      </c>
    </row>
    <row r="22" customFormat="false" ht="28.35" hidden="false" customHeight="true" outlineLevel="0" collapsed="false">
      <c r="A22" s="48" t="n">
        <f aca="false">IF(AND(NOT(ISBLANK(C22)),NOT(ISBLANK(B22)),NOT(ISBLANK(E22))),(_xlfn.AGGREGATE(2,7,A$5:A22))+1,"")</f>
        <v>17</v>
      </c>
      <c r="B22" s="49" t="s">
        <v>136</v>
      </c>
      <c r="C22" s="49" t="n">
        <v>1</v>
      </c>
      <c r="D22" s="50"/>
      <c r="E22" s="51" t="n">
        <v>46034</v>
      </c>
      <c r="F22" s="52" t="str">
        <f aca="false">IFERROR(VLOOKUP(B22,LISTAS!$Q$2:$R$58,2,0),"")</f>
        <v>NUMERO</v>
      </c>
      <c r="G22" s="34" t="n">
        <f aca="false">IF(ISBLANK(C22),"",  IF(F22="RAZÓN SOCIAL","NUEVO_RP",   IF(F22="NUMERO",      IF(ISNUMBER(VALUE(C22)),VALUE(C22),""),   IF(OR(F22="NSS - NOMBRE",F22="RP - NOMBRE"),      IF(         AND(           NOT(ISERROR(FIND(" - ",C22))),           ISERROR(FIND("  ",C22)),           ISERROR(FIND("–",C22)),           ISERROR(FIND("—",C22)),           ISNUMBER(VALUE(LEFT(C22,FIND(" - ",C22)-1)))         ),         VALUE(LEFT(C22,FIND(" - ",C22)-1)),         ""      ),   ""   )  )))</f>
        <v>1</v>
      </c>
      <c r="H22" s="34" t="str">
        <f aca="false">B22 &amp; "|" &amp; E22 &amp; "|" &amp;(IF(ISBLANK(C22),"",IFERROR(VALUE(LEFT(TRIM(C22),FIND(" ",TRIM(C22)&amp;" ")-1)),"")))</f>
        <v>Fotos|46034|1</v>
      </c>
      <c r="I22" s="18" t="n">
        <f aca="false">IF(G22="",0, IF(COUNTIF($H$6:H22,H22)=1,1,0))</f>
        <v>1</v>
      </c>
      <c r="J22" s="34" t="str">
        <f aca="false">IF( OR( ISBLANK(D22), C22=D22, AND( LEFT(D22,7)&lt;&gt;"NOMINA ", OR( ISERROR(FIND(" - ",D22)), NOT(ISNUMBER(VALUE(LEFT(D22,FIND(" - ",D22)-1)))) ) ) ), "", B22 &amp; "|" &amp; E22 &amp; "|" &amp; (IF(ISBLANK(C22), "", IFERROR(VALUE(LEFT(TRIM(C22), FIND(" ", TRIM(C22)&amp;" ")-1)), ""))) &amp; "|" &amp; D22 )</f>
        <v/>
      </c>
      <c r="K22" s="18" t="n">
        <f aca="false">IF(OR(C22="", J22="",G22=""), 0, IF(COUNTIF($J$6:J22, J22)=1, 1, 0))</f>
        <v>0</v>
      </c>
      <c r="L22" s="16" t="str">
        <f aca="false">IF(B22="Inscripción de nuevo registro patronal",B22 &amp; "|" &amp; E22 &amp; "|" &amp; C22,"")</f>
        <v/>
      </c>
      <c r="M22" s="18" t="n">
        <f aca="false">IF(OR(C22="", L22=""), 0, IF(COUNTIF($L$6:L22, L22)=1, 1, 0))</f>
        <v>0</v>
      </c>
    </row>
    <row r="23" customFormat="false" ht="28.35" hidden="false" customHeight="true" outlineLevel="0" collapsed="false">
      <c r="A23" s="48" t="n">
        <f aca="false">IF(AND(NOT(ISBLANK(C23)),NOT(ISBLANK(B23)),NOT(ISBLANK(E23))),(_xlfn.AGGREGATE(2,7,A$5:A23))+1,"")</f>
        <v>18</v>
      </c>
      <c r="B23" s="49" t="s">
        <v>89</v>
      </c>
      <c r="C23" s="49" t="s">
        <v>168</v>
      </c>
      <c r="D23" s="50"/>
      <c r="E23" s="51" t="n">
        <v>46034</v>
      </c>
      <c r="F23" s="52" t="str">
        <f aca="false">IFERROR(VLOOKUP(B23,LISTAS!$Q$2:$R$58,2,0),"")</f>
        <v>NSS - NOMBRE</v>
      </c>
      <c r="G23" s="34" t="n">
        <f aca="false">IF(ISBLANK(C23),"",  IF(F23="RAZÓN SOCIAL","NUEVO_RP",   IF(F23="NUMERO",      IF(ISNUMBER(VALUE(C23)),VALUE(C23),""),   IF(OR(F23="NSS - NOMBRE",F23="RP - NOMBRE"),      IF(         AND(           NOT(ISERROR(FIND(" - ",C23))),           ISERROR(FIND("  ",C23)),           ISERROR(FIND("–",C23)),           ISERROR(FIND("—",C23)),           ISNUMBER(VALUE(LEFT(C23,FIND(" - ",C23)-1)))         ),         VALUE(LEFT(C23,FIND(" - ",C23)-1)),         ""      ),   ""   )  )))</f>
        <v>10461734</v>
      </c>
      <c r="H23" s="34" t="str">
        <f aca="false">B23 &amp; "|" &amp; E23 &amp; "|" &amp;(IF(ISBLANK(C23),"",IFERROR(VALUE(LEFT(TRIM(C23),FIND(" ",TRIM(C23)&amp;" ")-1)),"")))</f>
        <v>Reimpresión y entrega de factura facultativa|46034|10461734</v>
      </c>
      <c r="I23" s="18" t="n">
        <f aca="false">IF(G23="",0, IF(COUNTIF($H$6:H23,H23)=1,1,0))</f>
        <v>1</v>
      </c>
      <c r="J23" s="34" t="str">
        <f aca="false">IF( OR( ISBLANK(D23), C23=D23, AND( LEFT(D23,7)&lt;&gt;"NOMINA ", OR( ISERROR(FIND(" - ",D23)), NOT(ISNUMBER(VALUE(LEFT(D23,FIND(" - ",D23)-1)))) ) ) ), "", B23 &amp; "|" &amp; E23 &amp; "|" &amp; (IF(ISBLANK(C23), "", IFERROR(VALUE(LEFT(TRIM(C23), FIND(" ", TRIM(C23)&amp;" ")-1)), ""))) &amp; "|" &amp; D23 )</f>
        <v/>
      </c>
      <c r="K23" s="18" t="n">
        <f aca="false">IF(OR(C23="", J23="",G23=""), 0, IF(COUNTIF($J$6:J23, J23)=1, 1, 0))</f>
        <v>0</v>
      </c>
      <c r="L23" s="16" t="str">
        <f aca="false">IF(B23="Inscripción de nuevo registro patronal",B23 &amp; "|" &amp; E23 &amp; "|" &amp; C23,"")</f>
        <v/>
      </c>
      <c r="M23" s="18" t="n">
        <f aca="false">IF(OR(C23="", L23=""), 0, IF(COUNTIF($L$6:L23, L23)=1, 1, 0))</f>
        <v>0</v>
      </c>
    </row>
    <row r="24" customFormat="false" ht="28.35" hidden="false" customHeight="true" outlineLevel="0" collapsed="false">
      <c r="A24" s="48" t="n">
        <f aca="false">IF(AND(NOT(ISBLANK(C24)),NOT(ISBLANK(B24)),NOT(ISBLANK(E24))),(_xlfn.AGGREGATE(2,7,A$5:A24))+1,"")</f>
        <v>19</v>
      </c>
      <c r="B24" s="49" t="s">
        <v>89</v>
      </c>
      <c r="C24" s="49" t="s">
        <v>172</v>
      </c>
      <c r="D24" s="50"/>
      <c r="E24" s="51" t="n">
        <v>46034</v>
      </c>
      <c r="F24" s="52" t="str">
        <f aca="false">IFERROR(VLOOKUP(B24,LISTAS!$Q$2:$R$58,2,0),"")</f>
        <v>NSS - NOMBRE</v>
      </c>
      <c r="G24" s="34" t="n">
        <f aca="false">IF(ISBLANK(C24),"",  IF(F24="RAZÓN SOCIAL","NUEVO_RP",   IF(F24="NUMERO",      IF(ISNUMBER(VALUE(C24)),VALUE(C24),""),   IF(OR(F24="NSS - NOMBRE",F24="RP - NOMBRE"),      IF(         AND(           NOT(ISERROR(FIND(" - ",C24))),           ISERROR(FIND("  ",C24)),           ISERROR(FIND("–",C24)),           ISERROR(FIND("—",C24)),           ISNUMBER(VALUE(LEFT(C24,FIND(" - ",C24)-1)))         ),         VALUE(LEFT(C24,FIND(" - ",C24)-1)),         ""      ),   ""   )  )))</f>
        <v>46190370</v>
      </c>
      <c r="H24" s="34" t="str">
        <f aca="false">B24 &amp; "|" &amp; E24 &amp; "|" &amp;(IF(ISBLANK(C24),"",IFERROR(VALUE(LEFT(TRIM(C24),FIND(" ",TRIM(C24)&amp;" ")-1)),"")))</f>
        <v>Reimpresión y entrega de factura facultativa|46034|46190370</v>
      </c>
      <c r="I24" s="18" t="n">
        <f aca="false">IF(G24="",0, IF(COUNTIF($H$6:H24,H24)=1,1,0))</f>
        <v>1</v>
      </c>
      <c r="J24" s="34" t="str">
        <f aca="false">IF( OR( ISBLANK(D24), C24=D24, AND( LEFT(D24,7)&lt;&gt;"NOMINA ", OR( ISERROR(FIND(" - ",D24)), NOT(ISNUMBER(VALUE(LEFT(D24,FIND(" - ",D24)-1)))) ) ) ), "", B24 &amp; "|" &amp; E24 &amp; "|" &amp; (IF(ISBLANK(C24), "", IFERROR(VALUE(LEFT(TRIM(C24), FIND(" ", TRIM(C24)&amp;" ")-1)), ""))) &amp; "|" &amp; D24 )</f>
        <v/>
      </c>
      <c r="K24" s="18" t="n">
        <f aca="false">IF(OR(C24="", J24="",G24=""), 0, IF(COUNTIF($J$6:J24, J24)=1, 1, 0))</f>
        <v>0</v>
      </c>
      <c r="L24" s="16" t="str">
        <f aca="false">IF(B24="Inscripción de nuevo registro patronal",B24 &amp; "|" &amp; E24 &amp; "|" &amp; C24,"")</f>
        <v/>
      </c>
      <c r="M24" s="18" t="n">
        <f aca="false">IF(OR(C24="", L24=""), 0, IF(COUNTIF($L$6:L24, L24)=1, 1, 0))</f>
        <v>0</v>
      </c>
    </row>
    <row r="25" customFormat="false" ht="28.35" hidden="false" customHeight="true" outlineLevel="0" collapsed="false">
      <c r="A25" s="48" t="n">
        <f aca="false">IF(AND(NOT(ISBLANK(C25)),NOT(ISBLANK(B25)),NOT(ISBLANK(E25))),(_xlfn.AGGREGATE(2,7,A$5:A25))+1,"")</f>
        <v>20</v>
      </c>
      <c r="B25" s="49" t="s">
        <v>78</v>
      </c>
      <c r="C25" s="49" t="s">
        <v>173</v>
      </c>
      <c r="D25" s="50"/>
      <c r="E25" s="51" t="n">
        <v>46035</v>
      </c>
      <c r="F25" s="52" t="str">
        <f aca="false">IFERROR(VLOOKUP(B25,LISTAS!$Q$2:$R$58,2,0),"")</f>
        <v>NSS - NOMBRE</v>
      </c>
      <c r="G25" s="34" t="n">
        <f aca="false">IF(ISBLANK(C25),"",  IF(F25="RAZÓN SOCIAL","NUEVO_RP",   IF(F25="NUMERO",      IF(ISNUMBER(VALUE(C25)),VALUE(C25),""),   IF(OR(F25="NSS - NOMBRE",F25="RP - NOMBRE"),      IF(         AND(           NOT(ISERROR(FIND(" - ",C25))),           ISERROR(FIND("  ",C25)),           ISERROR(FIND("–",C25)),           ISERROR(FIND("—",C25)),           ISNUMBER(VALUE(LEFT(C25,FIND(" - ",C25)-1)))         ),         VALUE(LEFT(C25,FIND(" - ",C25)-1)),         ""      ),   ""   )  )))</f>
        <v>45160310</v>
      </c>
      <c r="H25" s="34" t="str">
        <f aca="false">B25 &amp; "|" &amp; E25 &amp; "|" &amp;(IF(ISBLANK(C25),"",IFERROR(VALUE(LEFT(TRIM(C25),FIND(" ",TRIM(C25)&amp;" ")-1)),"")))</f>
        <v>Actualización de datos de asegurado/beneficiario/pensionado|46035|45160310</v>
      </c>
      <c r="I25" s="18" t="n">
        <f aca="false">IF(G25="",0, IF(COUNTIF($H$6:H25,H25)=1,1,0))</f>
        <v>1</v>
      </c>
      <c r="J25" s="34" t="str">
        <f aca="false">IF( OR( ISBLANK(D25), C25=D25, AND( LEFT(D25,7)&lt;&gt;"NOMINA ", OR( ISERROR(FIND(" - ",D25)), NOT(ISNUMBER(VALUE(LEFT(D25,FIND(" - ",D25)-1)))) ) ) ), "", B25 &amp; "|" &amp; E25 &amp; "|" &amp; (IF(ISBLANK(C25), "", IFERROR(VALUE(LEFT(TRIM(C25), FIND(" ", TRIM(C25)&amp;" ")-1)), ""))) &amp; "|" &amp; D25 )</f>
        <v/>
      </c>
      <c r="K25" s="18" t="n">
        <f aca="false">IF(OR(C25="", J25="",G25=""), 0, IF(COUNTIF($J$6:J25, J25)=1, 1, 0))</f>
        <v>0</v>
      </c>
      <c r="L25" s="16" t="str">
        <f aca="false">IF(B25="Inscripción de nuevo registro patronal",B25 &amp; "|" &amp; E25 &amp; "|" &amp; C25,"")</f>
        <v/>
      </c>
      <c r="M25" s="18" t="n">
        <f aca="false">IF(OR(C25="", L25=""), 0, IF(COUNTIF($L$6:L25, L25)=1, 1, 0))</f>
        <v>0</v>
      </c>
    </row>
    <row r="26" customFormat="false" ht="28.35" hidden="false" customHeight="true" outlineLevel="0" collapsed="false">
      <c r="A26" s="48" t="n">
        <f aca="false">IF(AND(NOT(ISBLANK(C26)),NOT(ISBLANK(B26)),NOT(ISBLANK(E26))),(_xlfn.AGGREGATE(2,7,A$5:A26))+1,"")</f>
        <v>21</v>
      </c>
      <c r="B26" s="49" t="s">
        <v>78</v>
      </c>
      <c r="C26" s="49" t="s">
        <v>174</v>
      </c>
      <c r="D26" s="50"/>
      <c r="E26" s="51" t="n">
        <v>46035</v>
      </c>
      <c r="F26" s="52" t="str">
        <f aca="false">IFERROR(VLOOKUP(B26,LISTAS!$Q$2:$R$58,2,0),"")</f>
        <v>NSS - NOMBRE</v>
      </c>
      <c r="G26" s="34" t="n">
        <f aca="false">IF(ISBLANK(C26),"",  IF(F26="RAZÓN SOCIAL","NUEVO_RP",   IF(F26="NUMERO",      IF(ISNUMBER(VALUE(C26)),VALUE(C26),""),   IF(OR(F26="NSS - NOMBRE",F26="RP - NOMBRE"),      IF(         AND(           NOT(ISERROR(FIND(" - ",C26))),           ISERROR(FIND("  ",C26)),           ISERROR(FIND("–",C26)),           ISERROR(FIND("—",C26)),           ISNUMBER(VALUE(LEFT(C26,FIND(" - ",C26)-1)))         ),         VALUE(LEFT(C26,FIND(" - ",C26)-1)),         ""      ),   ""   )  )))</f>
        <v>8151209</v>
      </c>
      <c r="H26" s="34" t="str">
        <f aca="false">B26 &amp; "|" &amp; E26 &amp; "|" &amp;(IF(ISBLANK(C26),"",IFERROR(VALUE(LEFT(TRIM(C26),FIND(" ",TRIM(C26)&amp;" ")-1)),"")))</f>
        <v>Actualización de datos de asegurado/beneficiario/pensionado|46035|8151209</v>
      </c>
      <c r="I26" s="18" t="n">
        <f aca="false">IF(G26="",0, IF(COUNTIF($H$6:H26,H26)=1,1,0))</f>
        <v>1</v>
      </c>
      <c r="J26" s="34" t="str">
        <f aca="false">IF( OR( ISBLANK(D26), C26=D26, AND( LEFT(D26,7)&lt;&gt;"NOMINA ", OR( ISERROR(FIND(" - ",D26)), NOT(ISNUMBER(VALUE(LEFT(D26,FIND(" - ",D26)-1)))) ) ) ), "", B26 &amp; "|" &amp; E26 &amp; "|" &amp; (IF(ISBLANK(C26), "", IFERROR(VALUE(LEFT(TRIM(C26), FIND(" ", TRIM(C26)&amp;" ")-1)), ""))) &amp; "|" &amp; D26 )</f>
        <v/>
      </c>
      <c r="K26" s="18" t="n">
        <f aca="false">IF(OR(C26="", J26="",G26=""), 0, IF(COUNTIF($J$6:J26, J26)=1, 1, 0))</f>
        <v>0</v>
      </c>
      <c r="L26" s="16" t="str">
        <f aca="false">IF(B26="Inscripción de nuevo registro patronal",B26 &amp; "|" &amp; E26 &amp; "|" &amp; C26,"")</f>
        <v/>
      </c>
      <c r="M26" s="18" t="n">
        <f aca="false">IF(OR(C26="", L26=""), 0, IF(COUNTIF($L$6:L26, L26)=1, 1, 0))</f>
        <v>0</v>
      </c>
    </row>
    <row r="27" customFormat="false" ht="28.35" hidden="false" customHeight="true" outlineLevel="0" collapsed="false">
      <c r="A27" s="48" t="n">
        <f aca="false">IF(AND(NOT(ISBLANK(C27)),NOT(ISBLANK(B27)),NOT(ISBLANK(E27))),(_xlfn.AGGREGATE(2,7,A$5:A27))+1,"")</f>
        <v>22</v>
      </c>
      <c r="B27" s="49" t="s">
        <v>106</v>
      </c>
      <c r="C27" s="49" t="n">
        <v>2</v>
      </c>
      <c r="D27" s="50"/>
      <c r="E27" s="51" t="n">
        <v>46035</v>
      </c>
      <c r="F27" s="52" t="str">
        <f aca="false">IFERROR(VLOOKUP(B27,LISTAS!$Q$2:$R$58,2,0),"")</f>
        <v>NUMERO</v>
      </c>
      <c r="G27" s="34" t="n">
        <f aca="false">IF(ISBLANK(C27),"",  IF(F27="RAZÓN SOCIAL","NUEVO_RP",   IF(F27="NUMERO",      IF(ISNUMBER(VALUE(C27)),VALUE(C27),""),   IF(OR(F27="NSS - NOMBRE",F27="RP - NOMBRE"),      IF(         AND(           NOT(ISERROR(FIND(" - ",C27))),           ISERROR(FIND("  ",C27)),           ISERROR(FIND("–",C27)),           ISERROR(FIND("—",C27)),           ISNUMBER(VALUE(LEFT(C27,FIND(" - ",C27)-1)))         ),         VALUE(LEFT(C27,FIND(" - ",C27)-1)),         ""      ),   ""   )  )))</f>
        <v>2</v>
      </c>
      <c r="H27" s="34" t="str">
        <f aca="false">B27 &amp; "|" &amp; E27 &amp; "|" &amp;(IF(ISBLANK(C27),"",IFERROR(VALUE(LEFT(TRIM(C27),FIND(" ",TRIM(C27)&amp;" ")-1)),"")))</f>
        <v>Atención de llamadas telefónicas de asegurados/público|46035|2</v>
      </c>
      <c r="I27" s="18" t="n">
        <f aca="false">IF(G27="",0, IF(COUNTIF($H$6:H27,H27)=1,1,0))</f>
        <v>1</v>
      </c>
      <c r="J27" s="34" t="str">
        <f aca="false">IF( OR( ISBLANK(D27), C27=D27, AND( LEFT(D27,7)&lt;&gt;"NOMINA ", OR( ISERROR(FIND(" - ",D27)), NOT(ISNUMBER(VALUE(LEFT(D27,FIND(" - ",D27)-1)))) ) ) ), "", B27 &amp; "|" &amp; E27 &amp; "|" &amp; (IF(ISBLANK(C27), "", IFERROR(VALUE(LEFT(TRIM(C27), FIND(" ", TRIM(C27)&amp;" ")-1)), ""))) &amp; "|" &amp; D27 )</f>
        <v/>
      </c>
      <c r="K27" s="18" t="n">
        <f aca="false">IF(OR(C27="", J27="",G27=""), 0, IF(COUNTIF($J$6:J27, J27)=1, 1, 0))</f>
        <v>0</v>
      </c>
      <c r="L27" s="16" t="str">
        <f aca="false">IF(B27="Inscripción de nuevo registro patronal",B27 &amp; "|" &amp; E27 &amp; "|" &amp; C27,"")</f>
        <v/>
      </c>
      <c r="M27" s="18" t="n">
        <f aca="false">IF(OR(C27="", L27=""), 0, IF(COUNTIF($L$6:L27, L27)=1, 1, 0))</f>
        <v>0</v>
      </c>
    </row>
    <row r="28" customFormat="false" ht="28.35" hidden="false" customHeight="true" outlineLevel="0" collapsed="false">
      <c r="A28" s="48" t="n">
        <f aca="false">IF(AND(NOT(ISBLANK(C28)),NOT(ISBLANK(B28)),NOT(ISBLANK(E28))),(_xlfn.AGGREGATE(2,7,A$5:A28))+1,"")</f>
        <v>23</v>
      </c>
      <c r="B28" s="49" t="s">
        <v>88</v>
      </c>
      <c r="C28" s="49" t="s">
        <v>175</v>
      </c>
      <c r="D28" s="50"/>
      <c r="E28" s="51" t="n">
        <v>46035</v>
      </c>
      <c r="F28" s="52" t="str">
        <f aca="false">IFERROR(VLOOKUP(B28,LISTAS!$Q$2:$R$58,2,0),"")</f>
        <v>NSS - NOMBRE</v>
      </c>
      <c r="G28" s="34" t="n">
        <f aca="false">IF(ISBLANK(C28),"",  IF(F28="RAZÓN SOCIAL","NUEVO_RP",   IF(F28="NUMERO",      IF(ISNUMBER(VALUE(C28)),VALUE(C28),""),   IF(OR(F28="NSS - NOMBRE",F28="RP - NOMBRE"),      IF(         AND(           NOT(ISERROR(FIND(" - ",C28))),           ISERROR(FIND("  ",C28)),           ISERROR(FIND("–",C28)),           ISERROR(FIND("—",C28)),           ISNUMBER(VALUE(LEFT(C28,FIND(" - ",C28)-1)))         ),         VALUE(LEFT(C28,FIND(" - ",C28)-1)),         ""      ),   ""   )  )))</f>
        <v>11963813</v>
      </c>
      <c r="H28" s="34" t="str">
        <f aca="false">B28 &amp; "|" &amp; E28 &amp; "|" &amp;(IF(ISBLANK(C28),"",IFERROR(VALUE(LEFT(TRIM(C28),FIND(" ",TRIM(C28)&amp;" ")-1)),"")))</f>
        <v>Brindar información de semanas cotizadas|46035|11963813</v>
      </c>
      <c r="I28" s="18" t="n">
        <f aca="false">IF(G28="",0, IF(COUNTIF($H$6:H28,H28)=1,1,0))</f>
        <v>1</v>
      </c>
      <c r="J28" s="34" t="str">
        <f aca="false">IF( OR( ISBLANK(D28), C28=D28, AND( LEFT(D28,7)&lt;&gt;"NOMINA ", OR( ISERROR(FIND(" - ",D28)), NOT(ISNUMBER(VALUE(LEFT(D28,FIND(" - ",D28)-1)))) ) ) ), "", B28 &amp; "|" &amp; E28 &amp; "|" &amp; (IF(ISBLANK(C28), "", IFERROR(VALUE(LEFT(TRIM(C28), FIND(" ", TRIM(C28)&amp;" ")-1)), ""))) &amp; "|" &amp; D28 )</f>
        <v/>
      </c>
      <c r="K28" s="18" t="n">
        <f aca="false">IF(OR(C28="", J28="",G28=""), 0, IF(COUNTIF($J$6:J28, J28)=1, 1, 0))</f>
        <v>0</v>
      </c>
      <c r="L28" s="16" t="str">
        <f aca="false">IF(B28="Inscripción de nuevo registro patronal",B28 &amp; "|" &amp; E28 &amp; "|" &amp; C28,"")</f>
        <v/>
      </c>
      <c r="M28" s="18" t="n">
        <f aca="false">IF(OR(C28="", L28=""), 0, IF(COUNTIF($L$6:L28, L28)=1, 1, 0))</f>
        <v>0</v>
      </c>
    </row>
    <row r="29" customFormat="false" ht="28.35" hidden="false" customHeight="true" outlineLevel="0" collapsed="false">
      <c r="A29" s="48" t="n">
        <f aca="false">IF(AND(NOT(ISBLANK(C29)),NOT(ISBLANK(B29)),NOT(ISBLANK(E29))),(_xlfn.AGGREGATE(2,7,A$5:A29))+1,"")</f>
        <v>24</v>
      </c>
      <c r="B29" s="49" t="s">
        <v>88</v>
      </c>
      <c r="C29" s="49" t="s">
        <v>176</v>
      </c>
      <c r="D29" s="50"/>
      <c r="E29" s="51" t="n">
        <v>46035</v>
      </c>
      <c r="F29" s="52" t="str">
        <f aca="false">IFERROR(VLOOKUP(B29,LISTAS!$Q$2:$R$58,2,0),"")</f>
        <v>NSS - NOMBRE</v>
      </c>
      <c r="G29" s="34" t="n">
        <f aca="false">IF(ISBLANK(C29),"",  IF(F29="RAZÓN SOCIAL","NUEVO_RP",   IF(F29="NUMERO",      IF(ISNUMBER(VALUE(C29)),VALUE(C29),""),   IF(OR(F29="NSS - NOMBRE",F29="RP - NOMBRE"),      IF(         AND(           NOT(ISERROR(FIND(" - ",C29))),           ISERROR(FIND("  ",C29)),           ISERROR(FIND("–",C29)),           ISERROR(FIND("—",C29)),           ISNUMBER(VALUE(LEFT(C29,FIND(" - ",C29)-1)))         ),         VALUE(LEFT(C29,FIND(" - ",C29)-1)),         ""      ),   ""   )  )))</f>
        <v>9958498</v>
      </c>
      <c r="H29" s="34" t="str">
        <f aca="false">B29 &amp; "|" &amp; E29 &amp; "|" &amp;(IF(ISBLANK(C29),"",IFERROR(VALUE(LEFT(TRIM(C29),FIND(" ",TRIM(C29)&amp;" ")-1)),"")))</f>
        <v>Brindar información de semanas cotizadas|46035|9958498</v>
      </c>
      <c r="I29" s="18" t="n">
        <f aca="false">IF(G29="",0, IF(COUNTIF($H$6:H29,H29)=1,1,0))</f>
        <v>1</v>
      </c>
      <c r="J29" s="34" t="str">
        <f aca="false">IF( OR( ISBLANK(D29), C29=D29, AND( LEFT(D29,7)&lt;&gt;"NOMINA ", OR( ISERROR(FIND(" - ",D29)), NOT(ISNUMBER(VALUE(LEFT(D29,FIND(" - ",D29)-1)))) ) ) ), "", B29 &amp; "|" &amp; E29 &amp; "|" &amp; (IF(ISBLANK(C29), "", IFERROR(VALUE(LEFT(TRIM(C29), FIND(" ", TRIM(C29)&amp;" ")-1)), ""))) &amp; "|" &amp; D29 )</f>
        <v/>
      </c>
      <c r="K29" s="18" t="n">
        <f aca="false">IF(OR(C29="", J29="",G29=""), 0, IF(COUNTIF($J$6:J29, J29)=1, 1, 0))</f>
        <v>0</v>
      </c>
      <c r="L29" s="16" t="str">
        <f aca="false">IF(B29="Inscripción de nuevo registro patronal",B29 &amp; "|" &amp; E29 &amp; "|" &amp; C29,"")</f>
        <v/>
      </c>
      <c r="M29" s="18" t="n">
        <f aca="false">IF(OR(C29="", L29=""), 0, IF(COUNTIF($L$6:L29, L29)=1, 1, 0))</f>
        <v>0</v>
      </c>
    </row>
    <row r="30" customFormat="false" ht="28.35" hidden="false" customHeight="true" outlineLevel="0" collapsed="false">
      <c r="A30" s="48" t="n">
        <f aca="false">IF(AND(NOT(ISBLANK(C30)),NOT(ISBLANK(B30)),NOT(ISBLANK(E30))),(_xlfn.AGGREGATE(2,7,A$5:A30))+1,"")</f>
        <v>25</v>
      </c>
      <c r="B30" s="49" t="s">
        <v>98</v>
      </c>
      <c r="C30" s="49" t="s">
        <v>173</v>
      </c>
      <c r="D30" s="50"/>
      <c r="E30" s="51" t="n">
        <v>46035</v>
      </c>
      <c r="F30" s="52" t="str">
        <f aca="false">IFERROR(VLOOKUP(B30,LISTAS!$Q$2:$R$58,2,0),"")</f>
        <v>NSS - NOMBRE</v>
      </c>
      <c r="G30" s="34" t="n">
        <f aca="false">IF(ISBLANK(C30),"",  IF(F30="RAZÓN SOCIAL","NUEVO_RP",   IF(F30="NUMERO",      IF(ISNUMBER(VALUE(C30)),VALUE(C30),""),   IF(OR(F30="NSS - NOMBRE",F30="RP - NOMBRE"),      IF(         AND(           NOT(ISERROR(FIND(" - ",C30))),           ISERROR(FIND("  ",C30)),           ISERROR(FIND("–",C30)),           ISERROR(FIND("—",C30)),           ISNUMBER(VALUE(LEFT(C30,FIND(" - ",C30)-1)))         ),         VALUE(LEFT(C30,FIND(" - ",C30)-1)),         ""      ),   ""   )  )))</f>
        <v>45160310</v>
      </c>
      <c r="H30" s="34" t="str">
        <f aca="false">B30 &amp; "|" &amp; E30 &amp; "|" &amp;(IF(ISBLANK(C30),"",IFERROR(VALUE(LEFT(TRIM(C30),FIND(" ",TRIM(C30)&amp;" ")-1)),"")))</f>
        <v>Entrega de carnet de asegurado|46035|45160310</v>
      </c>
      <c r="I30" s="18" t="n">
        <f aca="false">IF(G30="",0, IF(COUNTIF($H$6:H30,H30)=1,1,0))</f>
        <v>1</v>
      </c>
      <c r="J30" s="34" t="str">
        <f aca="false">IF( OR( ISBLANK(D30), C30=D30, AND( LEFT(D30,7)&lt;&gt;"NOMINA ", OR( ISERROR(FIND(" - ",D30)), NOT(ISNUMBER(VALUE(LEFT(D30,FIND(" - ",D30)-1)))) ) ) ), "", B30 &amp; "|" &amp; E30 &amp; "|" &amp; (IF(ISBLANK(C30), "", IFERROR(VALUE(LEFT(TRIM(C30), FIND(" ", TRIM(C30)&amp;" ")-1)), ""))) &amp; "|" &amp; D30 )</f>
        <v/>
      </c>
      <c r="K30" s="18" t="n">
        <f aca="false">IF(OR(C30="", J30="",G30=""), 0, IF(COUNTIF($J$6:J30, J30)=1, 1, 0))</f>
        <v>0</v>
      </c>
      <c r="L30" s="16" t="str">
        <f aca="false">IF(B30="Inscripción de nuevo registro patronal",B30 &amp; "|" &amp; E30 &amp; "|" &amp; C30,"")</f>
        <v/>
      </c>
      <c r="M30" s="18" t="n">
        <f aca="false">IF(OR(C30="", L30=""), 0, IF(COUNTIF($L$6:L30, L30)=1, 1, 0))</f>
        <v>0</v>
      </c>
    </row>
    <row r="31" customFormat="false" ht="28.35" hidden="false" customHeight="true" outlineLevel="0" collapsed="false">
      <c r="A31" s="48" t="n">
        <f aca="false">IF(AND(NOT(ISBLANK(C31)),NOT(ISBLANK(B31)),NOT(ISBLANK(E31))),(_xlfn.AGGREGATE(2,7,A$5:A31))+1,"")</f>
        <v>26</v>
      </c>
      <c r="B31" s="49" t="s">
        <v>101</v>
      </c>
      <c r="C31" s="49" t="s">
        <v>173</v>
      </c>
      <c r="D31" s="50" t="s">
        <v>177</v>
      </c>
      <c r="E31" s="51" t="n">
        <v>46035</v>
      </c>
      <c r="F31" s="52" t="str">
        <f aca="false">IFERROR(VLOOKUP(B31,LISTAS!$Q$2:$R$58,2,0),"")</f>
        <v>NSS - NOMBRE</v>
      </c>
      <c r="G31" s="34" t="n">
        <f aca="false">IF(ISBLANK(C31),"",  IF(F31="RAZÓN SOCIAL","NUEVO_RP",   IF(F31="NUMERO",      IF(ISNUMBER(VALUE(C31)),VALUE(C31),""),   IF(OR(F31="NSS - NOMBRE",F31="RP - NOMBRE"),      IF(         AND(           NOT(ISERROR(FIND(" - ",C31))),           ISERROR(FIND("  ",C31)),           ISERROR(FIND("–",C31)),           ISERROR(FIND("—",C31)),           ISNUMBER(VALUE(LEFT(C31,FIND(" - ",C31)-1)))         ),         VALUE(LEFT(C31,FIND(" - ",C31)-1)),         ""      ),   ""   )  )))</f>
        <v>45160310</v>
      </c>
      <c r="H31" s="34" t="str">
        <f aca="false">B31 &amp; "|" &amp; E31 &amp; "|" &amp;(IF(ISBLANK(C31),"",IFERROR(VALUE(LEFT(TRIM(C31),FIND(" ",TRIM(C31)&amp;" ")-1)),"")))</f>
        <v>Entrega de carnet de beneficiario|46035|45160310</v>
      </c>
      <c r="I31" s="18" t="n">
        <f aca="false">IF(G31="",0, IF(COUNTIF($H$6:H31,H31)=1,1,0))</f>
        <v>1</v>
      </c>
      <c r="J31" s="34" t="str">
        <f aca="false">IF( OR( ISBLANK(D31), C31=D31, AND( LEFT(D31,7)&lt;&gt;"NOMINA ", OR( ISERROR(FIND(" - ",D31)), NOT(ISNUMBER(VALUE(LEFT(D31,FIND(" - ",D31)-1)))) ) ) ), "", B31 &amp; "|" &amp; E31 &amp; "|" &amp; (IF(ISBLANK(C31), "", IFERROR(VALUE(LEFT(TRIM(C31), FIND(" ", TRIM(C31)&amp;" ")-1)), ""))) &amp; "|" &amp; D31 )</f>
        <v>Entrega de carnet de beneficiario|46035|45160310|46104036 - SANDER CAMILO MENOCAL VARGAS</v>
      </c>
      <c r="K31" s="18" t="n">
        <f aca="false">IF(OR(C31="", J31="",G31=""), 0, IF(COUNTIF($J$6:J31, J31)=1, 1, 0))</f>
        <v>1</v>
      </c>
      <c r="L31" s="16" t="str">
        <f aca="false">IF(B31="Inscripción de nuevo registro patronal",B31 &amp; "|" &amp; E31 &amp; "|" &amp; C31,"")</f>
        <v/>
      </c>
      <c r="M31" s="18" t="n">
        <f aca="false">IF(OR(C31="", L31=""), 0, IF(COUNTIF($L$6:L31, L31)=1, 1, 0))</f>
        <v>0</v>
      </c>
    </row>
    <row r="32" customFormat="false" ht="28.35" hidden="false" customHeight="true" outlineLevel="0" collapsed="false">
      <c r="A32" s="48" t="n">
        <f aca="false">IF(AND(NOT(ISBLANK(C32)),NOT(ISBLANK(B32)),NOT(ISBLANK(E32))),(_xlfn.AGGREGATE(2,7,A$5:A32))+1,"")</f>
        <v>27</v>
      </c>
      <c r="B32" s="49" t="s">
        <v>136</v>
      </c>
      <c r="C32" s="49" t="n">
        <v>2</v>
      </c>
      <c r="D32" s="50"/>
      <c r="E32" s="51" t="n">
        <v>46035</v>
      </c>
      <c r="F32" s="52" t="str">
        <f aca="false">IFERROR(VLOOKUP(B32,LISTAS!$Q$2:$R$58,2,0),"")</f>
        <v>NUMERO</v>
      </c>
      <c r="G32" s="34" t="n">
        <f aca="false">IF(ISBLANK(C32),"",  IF(F32="RAZÓN SOCIAL","NUEVO_RP",   IF(F32="NUMERO",      IF(ISNUMBER(VALUE(C32)),VALUE(C32),""),   IF(OR(F32="NSS - NOMBRE",F32="RP - NOMBRE"),      IF(         AND(           NOT(ISERROR(FIND(" - ",C32))),           ISERROR(FIND("  ",C32)),           ISERROR(FIND("–",C32)),           ISERROR(FIND("—",C32)),           ISNUMBER(VALUE(LEFT(C32,FIND(" - ",C32)-1)))         ),         VALUE(LEFT(C32,FIND(" - ",C32)-1)),         ""      ),   ""   )  )))</f>
        <v>2</v>
      </c>
      <c r="H32" s="34" t="str">
        <f aca="false">B32 &amp; "|" &amp; E32 &amp; "|" &amp;(IF(ISBLANK(C32),"",IFERROR(VALUE(LEFT(TRIM(C32),FIND(" ",TRIM(C32)&amp;" ")-1)),"")))</f>
        <v>Fotos|46035|2</v>
      </c>
      <c r="I32" s="18" t="n">
        <f aca="false">IF(G32="",0, IF(COUNTIF($H$6:H32,H32)=1,1,0))</f>
        <v>1</v>
      </c>
      <c r="J32" s="34" t="str">
        <f aca="false">IF( OR( ISBLANK(D32), C32=D32, AND( LEFT(D32,7)&lt;&gt;"NOMINA ", OR( ISERROR(FIND(" - ",D32)), NOT(ISNUMBER(VALUE(LEFT(D32,FIND(" - ",D32)-1)))) ) ) ), "", B32 &amp; "|" &amp; E32 &amp; "|" &amp; (IF(ISBLANK(C32), "", IFERROR(VALUE(LEFT(TRIM(C32), FIND(" ", TRIM(C32)&amp;" ")-1)), ""))) &amp; "|" &amp; D32 )</f>
        <v/>
      </c>
      <c r="K32" s="18" t="n">
        <f aca="false">IF(OR(C32="", J32="",G32=""), 0, IF(COUNTIF($J$6:J32, J32)=1, 1, 0))</f>
        <v>0</v>
      </c>
      <c r="L32" s="16" t="str">
        <f aca="false">IF(B32="Inscripción de nuevo registro patronal",B32 &amp; "|" &amp; E32 &amp; "|" &amp; C32,"")</f>
        <v/>
      </c>
      <c r="M32" s="18" t="n">
        <f aca="false">IF(OR(C32="", L32=""), 0, IF(COUNTIF($L$6:L32, L32)=1, 1, 0))</f>
        <v>0</v>
      </c>
    </row>
    <row r="33" customFormat="false" ht="28.35" hidden="false" customHeight="true" outlineLevel="0" collapsed="false">
      <c r="A33" s="48" t="n">
        <f aca="false">IF(AND(NOT(ISBLANK(C33)),NOT(ISBLANK(B33)),NOT(ISBLANK(E33))),(_xlfn.AGGREGATE(2,7,A$5:A33))+1,"")</f>
        <v>28</v>
      </c>
      <c r="B33" s="49" t="s">
        <v>139</v>
      </c>
      <c r="C33" s="49" t="n">
        <v>3</v>
      </c>
      <c r="D33" s="50"/>
      <c r="E33" s="51" t="n">
        <v>46035</v>
      </c>
      <c r="F33" s="52" t="str">
        <f aca="false">IFERROR(VLOOKUP(B33,LISTAS!$Q$2:$R$58,2,0),"")</f>
        <v>NUMERO</v>
      </c>
      <c r="G33" s="34" t="n">
        <f aca="false">IF(ISBLANK(C33),"",  IF(F33="RAZÓN SOCIAL","NUEVO_RP",   IF(F33="NUMERO",      IF(ISNUMBER(VALUE(C33)),VALUE(C33),""),   IF(OR(F33="NSS - NOMBRE",F33="RP - NOMBRE"),      IF(         AND(           NOT(ISERROR(FIND(" - ",C33))),           ISERROR(FIND("  ",C33)),           ISERROR(FIND("–",C33)),           ISERROR(FIND("—",C33)),           ISNUMBER(VALUE(LEFT(C33,FIND(" - ",C33)-1)))         ),         VALUE(LEFT(C33,FIND(" - ",C33)-1)),         ""      ),   ""   )  )))</f>
        <v>3</v>
      </c>
      <c r="H33" s="34" t="str">
        <f aca="false">B33 &amp; "|" &amp; E33 &amp; "|" &amp;(IF(ISBLANK(C33),"",IFERROR(VALUE(LEFT(TRIM(C33),FIND(" ",TRIM(C33)&amp;" ")-1)),"")))</f>
        <v>Otros documentos|46035|3</v>
      </c>
      <c r="I33" s="18" t="n">
        <f aca="false">IF(G33="",0, IF(COUNTIF($H$6:H33,H33)=1,1,0))</f>
        <v>1</v>
      </c>
      <c r="J33" s="34" t="str">
        <f aca="false">IF( OR( ISBLANK(D33), C33=D33, AND( LEFT(D33,7)&lt;&gt;"NOMINA ", OR( ISERROR(FIND(" - ",D33)), NOT(ISNUMBER(VALUE(LEFT(D33,FIND(" - ",D33)-1)))) ) ) ), "", B33 &amp; "|" &amp; E33 &amp; "|" &amp; (IF(ISBLANK(C33), "", IFERROR(VALUE(LEFT(TRIM(C33), FIND(" ", TRIM(C33)&amp;" ")-1)), ""))) &amp; "|" &amp; D33 )</f>
        <v/>
      </c>
      <c r="K33" s="18" t="n">
        <f aca="false">IF(OR(C33="", J33="",G33=""), 0, IF(COUNTIF($J$6:J33, J33)=1, 1, 0))</f>
        <v>0</v>
      </c>
      <c r="L33" s="16" t="str">
        <f aca="false">IF(B33="Inscripción de nuevo registro patronal",B33 &amp; "|" &amp; E33 &amp; "|" &amp; C33,"")</f>
        <v/>
      </c>
      <c r="M33" s="18" t="n">
        <f aca="false">IF(OR(C33="", L33=""), 0, IF(COUNTIF($L$6:L33, L33)=1, 1, 0))</f>
        <v>0</v>
      </c>
    </row>
    <row r="34" customFormat="false" ht="28.35" hidden="false" customHeight="true" outlineLevel="0" collapsed="false">
      <c r="A34" s="48" t="n">
        <f aca="false">IF(AND(NOT(ISBLANK(C34)),NOT(ISBLANK(B34)),NOT(ISBLANK(E34))),(_xlfn.AGGREGATE(2,7,A$5:A34))+1,"")</f>
        <v>29</v>
      </c>
      <c r="B34" s="49" t="s">
        <v>106</v>
      </c>
      <c r="C34" s="49" t="n">
        <v>3</v>
      </c>
      <c r="D34" s="50"/>
      <c r="E34" s="51" t="n">
        <v>46036</v>
      </c>
      <c r="F34" s="52" t="str">
        <f aca="false">IFERROR(VLOOKUP(B34,LISTAS!$Q$2:$R$58,2,0),"")</f>
        <v>NUMERO</v>
      </c>
      <c r="G34" s="34" t="n">
        <f aca="false">IF(ISBLANK(C34),"",  IF(F34="RAZÓN SOCIAL","NUEVO_RP",   IF(F34="NUMERO",      IF(ISNUMBER(VALUE(C34)),VALUE(C34),""),   IF(OR(F34="NSS - NOMBRE",F34="RP - NOMBRE"),      IF(         AND(           NOT(ISERROR(FIND(" - ",C34))),           ISERROR(FIND("  ",C34)),           ISERROR(FIND("–",C34)),           ISERROR(FIND("—",C34)),           ISNUMBER(VALUE(LEFT(C34,FIND(" - ",C34)-1)))         ),         VALUE(LEFT(C34,FIND(" - ",C34)-1)),         ""      ),   ""   )  )))</f>
        <v>3</v>
      </c>
      <c r="H34" s="34" t="str">
        <f aca="false">B34 &amp; "|" &amp; E34 &amp; "|" &amp;(IF(ISBLANK(C34),"",IFERROR(VALUE(LEFT(TRIM(C34),FIND(" ",TRIM(C34)&amp;" ")-1)),"")))</f>
        <v>Atención de llamadas telefónicas de asegurados/público|46036|3</v>
      </c>
      <c r="I34" s="18" t="n">
        <f aca="false">IF(G34="",0, IF(COUNTIF($H$6:H34,H34)=1,1,0))</f>
        <v>1</v>
      </c>
      <c r="J34" s="34" t="str">
        <f aca="false">IF( OR( ISBLANK(D34), C34=D34, AND( LEFT(D34,7)&lt;&gt;"NOMINA ", OR( ISERROR(FIND(" - ",D34)), NOT(ISNUMBER(VALUE(LEFT(D34,FIND(" - ",D34)-1)))) ) ) ), "", B34 &amp; "|" &amp; E34 &amp; "|" &amp; (IF(ISBLANK(C34), "", IFERROR(VALUE(LEFT(TRIM(C34), FIND(" ", TRIM(C34)&amp;" ")-1)), ""))) &amp; "|" &amp; D34 )</f>
        <v/>
      </c>
      <c r="K34" s="18" t="n">
        <f aca="false">IF(OR(C34="", J34="",G34=""), 0, IF(COUNTIF($J$6:J34, J34)=1, 1, 0))</f>
        <v>0</v>
      </c>
      <c r="L34" s="16" t="str">
        <f aca="false">IF(B34="Inscripción de nuevo registro patronal",B34 &amp; "|" &amp; E34 &amp; "|" &amp; C34,"")</f>
        <v/>
      </c>
      <c r="M34" s="18" t="n">
        <f aca="false">IF(OR(C34="", L34=""), 0, IF(COUNTIF($L$6:L34, L34)=1, 1, 0))</f>
        <v>0</v>
      </c>
    </row>
    <row r="35" customFormat="false" ht="28.35" hidden="false" customHeight="true" outlineLevel="0" collapsed="false">
      <c r="A35" s="48" t="n">
        <f aca="false">IF(AND(NOT(ISBLANK(C35)),NOT(ISBLANK(B35)),NOT(ISBLANK(E35))),(_xlfn.AGGREGATE(2,7,A$5:A35))+1,"")</f>
        <v>30</v>
      </c>
      <c r="B35" s="49" t="s">
        <v>88</v>
      </c>
      <c r="C35" s="49" t="s">
        <v>178</v>
      </c>
      <c r="D35" s="50"/>
      <c r="E35" s="51" t="n">
        <v>46036</v>
      </c>
      <c r="F35" s="52" t="str">
        <f aca="false">IFERROR(VLOOKUP(B35,LISTAS!$Q$2:$R$58,2,0),"")</f>
        <v>NSS - NOMBRE</v>
      </c>
      <c r="G35" s="34" t="n">
        <f aca="false">IF(ISBLANK(C35),"",  IF(F35="RAZÓN SOCIAL","NUEVO_RP",   IF(F35="NUMERO",      IF(ISNUMBER(VALUE(C35)),VALUE(C35),""),   IF(OR(F35="NSS - NOMBRE",F35="RP - NOMBRE"),      IF(         AND(           NOT(ISERROR(FIND(" - ",C35))),           ISERROR(FIND("  ",C35)),           ISERROR(FIND("–",C35)),           ISERROR(FIND("—",C35)),           ISNUMBER(VALUE(LEFT(C35,FIND(" - ",C35)-1)))         ),         VALUE(LEFT(C35,FIND(" - ",C35)-1)),         ""      ),   ""   )  )))</f>
        <v>36800746</v>
      </c>
      <c r="H35" s="34" t="str">
        <f aca="false">B35 &amp; "|" &amp; E35 &amp; "|" &amp;(IF(ISBLANK(C35),"",IFERROR(VALUE(LEFT(TRIM(C35),FIND(" ",TRIM(C35)&amp;" ")-1)),"")))</f>
        <v>Brindar información de semanas cotizadas|46036|36800746</v>
      </c>
      <c r="I35" s="18" t="n">
        <f aca="false">IF(G35="",0, IF(COUNTIF($H$6:H35,H35)=1,1,0))</f>
        <v>1</v>
      </c>
      <c r="J35" s="34" t="str">
        <f aca="false">IF( OR( ISBLANK(D35), C35=D35, AND( LEFT(D35,7)&lt;&gt;"NOMINA ", OR( ISERROR(FIND(" - ",D35)), NOT(ISNUMBER(VALUE(LEFT(D35,FIND(" - ",D35)-1)))) ) ) ), "", B35 &amp; "|" &amp; E35 &amp; "|" &amp; (IF(ISBLANK(C35), "", IFERROR(VALUE(LEFT(TRIM(C35), FIND(" ", TRIM(C35)&amp;" ")-1)), ""))) &amp; "|" &amp; D35 )</f>
        <v/>
      </c>
      <c r="K35" s="18" t="n">
        <f aca="false">IF(OR(C35="", J35="",G35=""), 0, IF(COUNTIF($J$6:J35, J35)=1, 1, 0))</f>
        <v>0</v>
      </c>
      <c r="L35" s="16" t="str">
        <f aca="false">IF(B35="Inscripción de nuevo registro patronal",B35 &amp; "|" &amp; E35 &amp; "|" &amp; C35,"")</f>
        <v/>
      </c>
      <c r="M35" s="18" t="n">
        <f aca="false">IF(OR(C35="", L35=""), 0, IF(COUNTIF($L$6:L35, L35)=1, 1, 0))</f>
        <v>0</v>
      </c>
    </row>
    <row r="36" customFormat="false" ht="28.35" hidden="false" customHeight="true" outlineLevel="0" collapsed="false">
      <c r="A36" s="48" t="n">
        <f aca="false">IF(AND(NOT(ISBLANK(C36)),NOT(ISBLANK(B36)),NOT(ISBLANK(E36))),(_xlfn.AGGREGATE(2,7,A$5:A36))+1,"")</f>
        <v>31</v>
      </c>
      <c r="B36" s="49" t="s">
        <v>136</v>
      </c>
      <c r="C36" s="49" t="n">
        <v>1</v>
      </c>
      <c r="D36" s="50"/>
      <c r="E36" s="51" t="n">
        <v>46036</v>
      </c>
      <c r="F36" s="52" t="str">
        <f aca="false">IFERROR(VLOOKUP(B36,LISTAS!$Q$2:$R$58,2,0),"")</f>
        <v>NUMERO</v>
      </c>
      <c r="G36" s="34" t="n">
        <f aca="false">IF(ISBLANK(C36),"",  IF(F36="RAZÓN SOCIAL","NUEVO_RP",   IF(F36="NUMERO",      IF(ISNUMBER(VALUE(C36)),VALUE(C36),""),   IF(OR(F36="NSS - NOMBRE",F36="RP - NOMBRE"),      IF(         AND(           NOT(ISERROR(FIND(" - ",C36))),           ISERROR(FIND("  ",C36)),           ISERROR(FIND("–",C36)),           ISERROR(FIND("—",C36)),           ISNUMBER(VALUE(LEFT(C36,FIND(" - ",C36)-1)))         ),         VALUE(LEFT(C36,FIND(" - ",C36)-1)),         ""      ),   ""   )  )))</f>
        <v>1</v>
      </c>
      <c r="H36" s="34" t="str">
        <f aca="false">B36 &amp; "|" &amp; E36 &amp; "|" &amp;(IF(ISBLANK(C36),"",IFERROR(VALUE(LEFT(TRIM(C36),FIND(" ",TRIM(C36)&amp;" ")-1)),"")))</f>
        <v>Fotos|46036|1</v>
      </c>
      <c r="I36" s="18" t="n">
        <f aca="false">IF(G36="",0, IF(COUNTIF($H$6:H36,H36)=1,1,0))</f>
        <v>1</v>
      </c>
      <c r="J36" s="34" t="str">
        <f aca="false">IF( OR( ISBLANK(D36), C36=D36, AND( LEFT(D36,7)&lt;&gt;"NOMINA ", OR( ISERROR(FIND(" - ",D36)), NOT(ISNUMBER(VALUE(LEFT(D36,FIND(" - ",D36)-1)))) ) ) ), "", B36 &amp; "|" &amp; E36 &amp; "|" &amp; (IF(ISBLANK(C36), "", IFERROR(VALUE(LEFT(TRIM(C36), FIND(" ", TRIM(C36)&amp;" ")-1)), ""))) &amp; "|" &amp; D36 )</f>
        <v/>
      </c>
      <c r="K36" s="18" t="n">
        <f aca="false">IF(OR(C36="", J36="",G36=""), 0, IF(COUNTIF($J$6:J36, J36)=1, 1, 0))</f>
        <v>0</v>
      </c>
      <c r="L36" s="16" t="str">
        <f aca="false">IF(B36="Inscripción de nuevo registro patronal",B36 &amp; "|" &amp; E36 &amp; "|" &amp; C36,"")</f>
        <v/>
      </c>
      <c r="M36" s="18" t="n">
        <f aca="false">IF(OR(C36="", L36=""), 0, IF(COUNTIF($L$6:L36, L36)=1, 1, 0))</f>
        <v>0</v>
      </c>
    </row>
    <row r="37" customFormat="false" ht="28.35" hidden="false" customHeight="true" outlineLevel="0" collapsed="false">
      <c r="A37" s="48" t="n">
        <f aca="false">IF(AND(NOT(ISBLANK(C37)),NOT(ISBLANK(B37)),NOT(ISBLANK(E37))),(_xlfn.AGGREGATE(2,7,A$5:A37))+1,"")</f>
        <v>32</v>
      </c>
      <c r="B37" s="49" t="s">
        <v>85</v>
      </c>
      <c r="C37" s="49" t="s">
        <v>179</v>
      </c>
      <c r="D37" s="50"/>
      <c r="E37" s="51" t="n">
        <v>46037</v>
      </c>
      <c r="F37" s="52" t="str">
        <f aca="false">IFERROR(VLOOKUP(B37,LISTAS!$Q$2:$R$58,2,0),"")</f>
        <v>NSS - NOMBRE</v>
      </c>
      <c r="G37" s="34" t="n">
        <f aca="false">IF(ISBLANK(C37),"",  IF(F37="RAZÓN SOCIAL","NUEVO_RP",   IF(F37="NUMERO",      IF(ISNUMBER(VALUE(C37)),VALUE(C37),""),   IF(OR(F37="NSS - NOMBRE",F37="RP - NOMBRE"),      IF(         AND(           NOT(ISERROR(FIND(" - ",C37))),           ISERROR(FIND("  ",C37)),           ISERROR(FIND("–",C37)),           ISERROR(FIND("—",C37)),           ISNUMBER(VALUE(LEFT(C37,FIND(" - ",C37)-1)))         ),         VALUE(LEFT(C37,FIND(" - ",C37)-1)),         ""      ),   ""   )  )))</f>
        <v>15624622</v>
      </c>
      <c r="H37" s="34" t="str">
        <f aca="false">B37 &amp; "|" &amp; E37 &amp; "|" &amp;(IF(ISBLANK(C37),"",IFERROR(VALUE(LEFT(TRIM(C37),FIND(" ",TRIM(C37)&amp;" ")-1)),"")))</f>
        <v>Asesoramiento para inscripción del seguro facultativo|46037|15624622</v>
      </c>
      <c r="I37" s="18" t="n">
        <f aca="false">IF(G37="",0, IF(COUNTIF($H$6:H37,H37)=1,1,0))</f>
        <v>1</v>
      </c>
      <c r="J37" s="34" t="str">
        <f aca="false">IF( OR( ISBLANK(D37), C37=D37, AND( LEFT(D37,7)&lt;&gt;"NOMINA ", OR( ISERROR(FIND(" - ",D37)), NOT(ISNUMBER(VALUE(LEFT(D37,FIND(" - ",D37)-1)))) ) ) ), "", B37 &amp; "|" &amp; E37 &amp; "|" &amp; (IF(ISBLANK(C37), "", IFERROR(VALUE(LEFT(TRIM(C37), FIND(" ", TRIM(C37)&amp;" ")-1)), ""))) &amp; "|" &amp; D37 )</f>
        <v/>
      </c>
      <c r="K37" s="18" t="n">
        <f aca="false">IF(OR(C37="", J37="",G37=""), 0, IF(COUNTIF($J$6:J37, J37)=1, 1, 0))</f>
        <v>0</v>
      </c>
      <c r="L37" s="16" t="str">
        <f aca="false">IF(B37="Inscripción de nuevo registro patronal",B37 &amp; "|" &amp; E37 &amp; "|" &amp; C37,"")</f>
        <v/>
      </c>
      <c r="M37" s="18" t="n">
        <f aca="false">IF(OR(C37="", L37=""), 0, IF(COUNTIF($L$6:L37, L37)=1, 1, 0))</f>
        <v>0</v>
      </c>
    </row>
    <row r="38" customFormat="false" ht="28.35" hidden="false" customHeight="true" outlineLevel="0" collapsed="false">
      <c r="A38" s="48" t="n">
        <f aca="false">IF(AND(NOT(ISBLANK(C38)),NOT(ISBLANK(B38)),NOT(ISBLANK(E38))),(_xlfn.AGGREGATE(2,7,A$5:A38))+1,"")</f>
        <v>33</v>
      </c>
      <c r="B38" s="49" t="s">
        <v>106</v>
      </c>
      <c r="C38" s="49" t="n">
        <v>3</v>
      </c>
      <c r="D38" s="50"/>
      <c r="E38" s="51" t="n">
        <v>46037</v>
      </c>
      <c r="F38" s="52" t="str">
        <f aca="false">IFERROR(VLOOKUP(B38,LISTAS!$Q$2:$R$58,2,0),"")</f>
        <v>NUMERO</v>
      </c>
      <c r="G38" s="34" t="n">
        <f aca="false">IF(ISBLANK(C38),"",  IF(F38="RAZÓN SOCIAL","NUEVO_RP",   IF(F38="NUMERO",      IF(ISNUMBER(VALUE(C38)),VALUE(C38),""),   IF(OR(F38="NSS - NOMBRE",F38="RP - NOMBRE"),      IF(         AND(           NOT(ISERROR(FIND(" - ",C38))),           ISERROR(FIND("  ",C38)),           ISERROR(FIND("–",C38)),           ISERROR(FIND("—",C38)),           ISNUMBER(VALUE(LEFT(C38,FIND(" - ",C38)-1)))         ),         VALUE(LEFT(C38,FIND(" - ",C38)-1)),         ""      ),   ""   )  )))</f>
        <v>3</v>
      </c>
      <c r="H38" s="34" t="str">
        <f aca="false">B38 &amp; "|" &amp; E38 &amp; "|" &amp;(IF(ISBLANK(C38),"",IFERROR(VALUE(LEFT(TRIM(C38),FIND(" ",TRIM(C38)&amp;" ")-1)),"")))</f>
        <v>Atención de llamadas telefónicas de asegurados/público|46037|3</v>
      </c>
      <c r="I38" s="18" t="n">
        <f aca="false">IF(G38="",0, IF(COUNTIF($H$6:H38,H38)=1,1,0))</f>
        <v>1</v>
      </c>
      <c r="J38" s="34" t="str">
        <f aca="false">IF( OR( ISBLANK(D38), C38=D38, AND( LEFT(D38,7)&lt;&gt;"NOMINA ", OR( ISERROR(FIND(" - ",D38)), NOT(ISNUMBER(VALUE(LEFT(D38,FIND(" - ",D38)-1)))) ) ) ), "", B38 &amp; "|" &amp; E38 &amp; "|" &amp; (IF(ISBLANK(C38), "", IFERROR(VALUE(LEFT(TRIM(C38), FIND(" ", TRIM(C38)&amp;" ")-1)), ""))) &amp; "|" &amp; D38 )</f>
        <v/>
      </c>
      <c r="K38" s="18" t="n">
        <f aca="false">IF(OR(C38="", J38="",G38=""), 0, IF(COUNTIF($J$6:J38, J38)=1, 1, 0))</f>
        <v>0</v>
      </c>
      <c r="L38" s="16" t="str">
        <f aca="false">IF(B38="Inscripción de nuevo registro patronal",B38 &amp; "|" &amp; E38 &amp; "|" &amp; C38,"")</f>
        <v/>
      </c>
      <c r="M38" s="18" t="n">
        <f aca="false">IF(OR(C38="", L38=""), 0, IF(COUNTIF($L$6:L38, L38)=1, 1, 0))</f>
        <v>0</v>
      </c>
    </row>
    <row r="39" customFormat="false" ht="28.35" hidden="false" customHeight="true" outlineLevel="0" collapsed="false">
      <c r="A39" s="48" t="n">
        <f aca="false">IF(AND(NOT(ISBLANK(C39)),NOT(ISBLANK(B39)),NOT(ISBLANK(E39))),(_xlfn.AGGREGATE(2,7,A$5:A39))+1,"")</f>
        <v>34</v>
      </c>
      <c r="B39" s="49" t="s">
        <v>88</v>
      </c>
      <c r="C39" s="49" t="s">
        <v>179</v>
      </c>
      <c r="D39" s="50"/>
      <c r="E39" s="51" t="n">
        <v>46037</v>
      </c>
      <c r="F39" s="52" t="str">
        <f aca="false">IFERROR(VLOOKUP(B39,LISTAS!$Q$2:$R$58,2,0),"")</f>
        <v>NSS - NOMBRE</v>
      </c>
      <c r="G39" s="34" t="n">
        <f aca="false">IF(ISBLANK(C39),"",  IF(F39="RAZÓN SOCIAL","NUEVO_RP",   IF(F39="NUMERO",      IF(ISNUMBER(VALUE(C39)),VALUE(C39),""),   IF(OR(F39="NSS - NOMBRE",F39="RP - NOMBRE"),      IF(         AND(           NOT(ISERROR(FIND(" - ",C39))),           ISERROR(FIND("  ",C39)),           ISERROR(FIND("–",C39)),           ISERROR(FIND("—",C39)),           ISNUMBER(VALUE(LEFT(C39,FIND(" - ",C39)-1)))         ),         VALUE(LEFT(C39,FIND(" - ",C39)-1)),         ""      ),   ""   )  )))</f>
        <v>15624622</v>
      </c>
      <c r="H39" s="34" t="str">
        <f aca="false">B39 &amp; "|" &amp; E39 &amp; "|" &amp;(IF(ISBLANK(C39),"",IFERROR(VALUE(LEFT(TRIM(C39),FIND(" ",TRIM(C39)&amp;" ")-1)),"")))</f>
        <v>Brindar información de semanas cotizadas|46037|15624622</v>
      </c>
      <c r="I39" s="18" t="n">
        <f aca="false">IF(G39="",0, IF(COUNTIF($H$6:H39,H39)=1,1,0))</f>
        <v>1</v>
      </c>
      <c r="J39" s="34" t="str">
        <f aca="false">IF( OR( ISBLANK(D39), C39=D39, AND( LEFT(D39,7)&lt;&gt;"NOMINA ", OR( ISERROR(FIND(" - ",D39)), NOT(ISNUMBER(VALUE(LEFT(D39,FIND(" - ",D39)-1)))) ) ) ), "", B39 &amp; "|" &amp; E39 &amp; "|" &amp; (IF(ISBLANK(C39), "", IFERROR(VALUE(LEFT(TRIM(C39), FIND(" ", TRIM(C39)&amp;" ")-1)), ""))) &amp; "|" &amp; D39 )</f>
        <v/>
      </c>
      <c r="K39" s="18" t="n">
        <f aca="false">IF(OR(C39="", J39="",G39=""), 0, IF(COUNTIF($J$6:J39, J39)=1, 1, 0))</f>
        <v>0</v>
      </c>
      <c r="L39" s="16" t="str">
        <f aca="false">IF(B39="Inscripción de nuevo registro patronal",B39 &amp; "|" &amp; E39 &amp; "|" &amp; C39,"")</f>
        <v/>
      </c>
      <c r="M39" s="18" t="n">
        <f aca="false">IF(OR(C39="", L39=""), 0, IF(COUNTIF($L$6:L39, L39)=1, 1, 0))</f>
        <v>0</v>
      </c>
    </row>
    <row r="40" customFormat="false" ht="28.35" hidden="false" customHeight="true" outlineLevel="0" collapsed="false">
      <c r="A40" s="48" t="n">
        <f aca="false">IF(AND(NOT(ISBLANK(C40)),NOT(ISBLANK(B40)),NOT(ISBLANK(E40))),(_xlfn.AGGREGATE(2,7,A$5:A40))+1,"")</f>
        <v>35</v>
      </c>
      <c r="B40" s="49" t="s">
        <v>88</v>
      </c>
      <c r="C40" s="49" t="s">
        <v>180</v>
      </c>
      <c r="D40" s="50"/>
      <c r="E40" s="51" t="n">
        <v>46037</v>
      </c>
      <c r="F40" s="52" t="str">
        <f aca="false">IFERROR(VLOOKUP(B40,LISTAS!$Q$2:$R$58,2,0),"")</f>
        <v>NSS - NOMBRE</v>
      </c>
      <c r="G40" s="34" t="n">
        <f aca="false">IF(ISBLANK(C40),"",  IF(F40="RAZÓN SOCIAL","NUEVO_RP",   IF(F40="NUMERO",      IF(ISNUMBER(VALUE(C40)),VALUE(C40),""),   IF(OR(F40="NSS - NOMBRE",F40="RP - NOMBRE"),      IF(         AND(           NOT(ISERROR(FIND(" - ",C40))),           ISERROR(FIND("  ",C40)),           ISERROR(FIND("–",C40)),           ISERROR(FIND("—",C40)),           ISNUMBER(VALUE(LEFT(C40,FIND(" - ",C40)-1)))         ),         VALUE(LEFT(C40,FIND(" - ",C40)-1)),         ""      ),   ""   )  )))</f>
        <v>20631350</v>
      </c>
      <c r="H40" s="34" t="str">
        <f aca="false">B40 &amp; "|" &amp; E40 &amp; "|" &amp;(IF(ISBLANK(C40),"",IFERROR(VALUE(LEFT(TRIM(C40),FIND(" ",TRIM(C40)&amp;" ")-1)),"")))</f>
        <v>Brindar información de semanas cotizadas|46037|20631350</v>
      </c>
      <c r="I40" s="18" t="n">
        <f aca="false">IF(G40="",0, IF(COUNTIF($H$6:H40,H40)=1,1,0))</f>
        <v>1</v>
      </c>
      <c r="J40" s="34" t="str">
        <f aca="false">IF( OR( ISBLANK(D40), C40=D40, AND( LEFT(D40,7)&lt;&gt;"NOMINA ", OR( ISERROR(FIND(" - ",D40)), NOT(ISNUMBER(VALUE(LEFT(D40,FIND(" - ",D40)-1)))) ) ) ), "", B40 &amp; "|" &amp; E40 &amp; "|" &amp; (IF(ISBLANK(C40), "", IFERROR(VALUE(LEFT(TRIM(C40), FIND(" ", TRIM(C40)&amp;" ")-1)), ""))) &amp; "|" &amp; D40 )</f>
        <v/>
      </c>
      <c r="K40" s="18" t="n">
        <f aca="false">IF(OR(C40="", J40="",G40=""), 0, IF(COUNTIF($J$6:J40, J40)=1, 1, 0))</f>
        <v>0</v>
      </c>
      <c r="L40" s="16" t="str">
        <f aca="false">IF(B40="Inscripción de nuevo registro patronal",B40 &amp; "|" &amp; E40 &amp; "|" &amp; C40,"")</f>
        <v/>
      </c>
      <c r="M40" s="18" t="n">
        <f aca="false">IF(OR(C40="", L40=""), 0, IF(COUNTIF($L$6:L40, L40)=1, 1, 0))</f>
        <v>0</v>
      </c>
    </row>
    <row r="41" customFormat="false" ht="28.35" hidden="false" customHeight="true" outlineLevel="0" collapsed="false">
      <c r="A41" s="48" t="n">
        <f aca="false">IF(AND(NOT(ISBLANK(C41)),NOT(ISBLANK(B41)),NOT(ISBLANK(E41))),(_xlfn.AGGREGATE(2,7,A$5:A41))+1,"")</f>
        <v>36</v>
      </c>
      <c r="B41" s="49" t="s">
        <v>137</v>
      </c>
      <c r="C41" s="49" t="n">
        <v>3</v>
      </c>
      <c r="D41" s="50"/>
      <c r="E41" s="51" t="n">
        <v>46037</v>
      </c>
      <c r="F41" s="52" t="str">
        <f aca="false">IFERROR(VLOOKUP(B41,LISTAS!$Q$2:$R$58,2,0),"")</f>
        <v>NUMERO</v>
      </c>
      <c r="G41" s="34" t="n">
        <f aca="false">IF(ISBLANK(C41),"",  IF(F41="RAZÓN SOCIAL","NUEVO_RP",   IF(F41="NUMERO",      IF(ISNUMBER(VALUE(C41)),VALUE(C41),""),   IF(OR(F41="NSS - NOMBRE",F41="RP - NOMBRE"),      IF(         AND(           NOT(ISERROR(FIND(" - ",C41))),           ISERROR(FIND("  ",C41)),           ISERROR(FIND("–",C41)),           ISERROR(FIND("—",C41)),           ISNUMBER(VALUE(LEFT(C41,FIND(" - ",C41)-1)))         ),         VALUE(LEFT(C41,FIND(" - ",C41)-1)),         ""      ),   ""   )  )))</f>
        <v>3</v>
      </c>
      <c r="H41" s="34" t="str">
        <f aca="false">B41 &amp; "|" &amp; E41 &amp; "|" &amp;(IF(ISBLANK(C41),"",IFERROR(VALUE(LEFT(TRIM(C41),FIND(" ",TRIM(C41)&amp;" ")-1)),"")))</f>
        <v>Digitalización de inscripción de asegurados|46037|3</v>
      </c>
      <c r="I41" s="18" t="n">
        <f aca="false">IF(G41="",0, IF(COUNTIF($H$6:H41,H41)=1,1,0))</f>
        <v>1</v>
      </c>
      <c r="J41" s="34" t="str">
        <f aca="false">IF( OR( ISBLANK(D41), C41=D41, AND( LEFT(D41,7)&lt;&gt;"NOMINA ", OR( ISERROR(FIND(" - ",D41)), NOT(ISNUMBER(VALUE(LEFT(D41,FIND(" - ",D41)-1)))) ) ) ), "", B41 &amp; "|" &amp; E41 &amp; "|" &amp; (IF(ISBLANK(C41), "", IFERROR(VALUE(LEFT(TRIM(C41), FIND(" ", TRIM(C41)&amp;" ")-1)), ""))) &amp; "|" &amp; D41 )</f>
        <v/>
      </c>
      <c r="K41" s="18" t="n">
        <f aca="false">IF(OR(C41="", J41="",G41=""), 0, IF(COUNTIF($J$6:J41, J41)=1, 1, 0))</f>
        <v>0</v>
      </c>
      <c r="L41" s="16" t="str">
        <f aca="false">IF(B41="Inscripción de nuevo registro patronal",B41 &amp; "|" &amp; E41 &amp; "|" &amp; C41,"")</f>
        <v/>
      </c>
      <c r="M41" s="18" t="n">
        <f aca="false">IF(OR(C41="", L41=""), 0, IF(COUNTIF($L$6:L41, L41)=1, 1, 0))</f>
        <v>0</v>
      </c>
    </row>
    <row r="42" customFormat="false" ht="28.35" hidden="false" customHeight="true" outlineLevel="0" collapsed="false">
      <c r="A42" s="48" t="n">
        <f aca="false">IF(AND(NOT(ISBLANK(C42)),NOT(ISBLANK(B42)),NOT(ISBLANK(E42))),(_xlfn.AGGREGATE(2,7,A$5:A42))+1,"")</f>
        <v>37</v>
      </c>
      <c r="B42" s="49" t="s">
        <v>122</v>
      </c>
      <c r="C42" s="49" t="s">
        <v>181</v>
      </c>
      <c r="D42" s="50"/>
      <c r="E42" s="51" t="n">
        <v>46037</v>
      </c>
      <c r="F42" s="52" t="str">
        <f aca="false">IFERROR(VLOOKUP(B42,LISTAS!$Q$2:$R$58,2,0),"")</f>
        <v>NSS - NOMBRE</v>
      </c>
      <c r="G42" s="34" t="n">
        <f aca="false">IF(ISBLANK(C42),"",  IF(F42="RAZÓN SOCIAL","NUEVO_RP",   IF(F42="NUMERO",      IF(ISNUMBER(VALUE(C42)),VALUE(C42),""),   IF(OR(F42="NSS - NOMBRE",F42="RP - NOMBRE"),      IF(         AND(           NOT(ISERROR(FIND(" - ",C42))),           ISERROR(FIND("  ",C42)),           ISERROR(FIND("–",C42)),           ISERROR(FIND("—",C42)),           ISNUMBER(VALUE(LEFT(C42,FIND(" - ",C42)-1)))         ),         VALUE(LEFT(C42,FIND(" - ",C42)-1)),         ""      ),   ""   )  )))</f>
        <v>46492458</v>
      </c>
      <c r="H42" s="34" t="str">
        <f aca="false">B42 &amp; "|" &amp; E42 &amp; "|" &amp;(IF(ISBLANK(C42),"",IFERROR(VALUE(LEFT(TRIM(C42),FIND(" ",TRIM(C42)&amp;" ")-1)),"")))</f>
        <v>Generar NSS otros tipos de trámites|46037|46492458</v>
      </c>
      <c r="I42" s="18" t="n">
        <f aca="false">IF(G42="",0, IF(COUNTIF($H$6:H42,H42)=1,1,0))</f>
        <v>1</v>
      </c>
      <c r="J42" s="34" t="str">
        <f aca="false">IF( OR( ISBLANK(D42), C42=D42, AND( LEFT(D42,7)&lt;&gt;"NOMINA ", OR( ISERROR(FIND(" - ",D42)), NOT(ISNUMBER(VALUE(LEFT(D42,FIND(" - ",D42)-1)))) ) ) ), "", B42 &amp; "|" &amp; E42 &amp; "|" &amp; (IF(ISBLANK(C42), "", IFERROR(VALUE(LEFT(TRIM(C42), FIND(" ", TRIM(C42)&amp;" ")-1)), ""))) &amp; "|" &amp; D42 )</f>
        <v/>
      </c>
      <c r="K42" s="18" t="n">
        <f aca="false">IF(OR(C42="", J42="",G42=""), 0, IF(COUNTIF($J$6:J42, J42)=1, 1, 0))</f>
        <v>0</v>
      </c>
      <c r="L42" s="16" t="str">
        <f aca="false">IF(B42="Inscripción de nuevo registro patronal",B42 &amp; "|" &amp; E42 &amp; "|" &amp; C42,"")</f>
        <v/>
      </c>
      <c r="M42" s="18" t="n">
        <f aca="false">IF(OR(C42="", L42=""), 0, IF(COUNTIF($L$6:L42, L42)=1, 1, 0))</f>
        <v>0</v>
      </c>
    </row>
    <row r="43" customFormat="false" ht="28.35" hidden="false" customHeight="true" outlineLevel="0" collapsed="false">
      <c r="A43" s="48" t="n">
        <f aca="false">IF(AND(NOT(ISBLANK(C43)),NOT(ISBLANK(B43)),NOT(ISBLANK(E43))),(_xlfn.AGGREGATE(2,7,A$5:A43))+1,"")</f>
        <v>38</v>
      </c>
      <c r="B43" s="49" t="s">
        <v>122</v>
      </c>
      <c r="C43" s="49" t="s">
        <v>182</v>
      </c>
      <c r="D43" s="50"/>
      <c r="E43" s="51" t="n">
        <v>46037</v>
      </c>
      <c r="F43" s="52" t="str">
        <f aca="false">IFERROR(VLOOKUP(B43,LISTAS!$Q$2:$R$58,2,0),"")</f>
        <v>NSS - NOMBRE</v>
      </c>
      <c r="G43" s="34" t="n">
        <f aca="false">IF(ISBLANK(C43),"",  IF(F43="RAZÓN SOCIAL","NUEVO_RP",   IF(F43="NUMERO",      IF(ISNUMBER(VALUE(C43)),VALUE(C43),""),   IF(OR(F43="NSS - NOMBRE",F43="RP - NOMBRE"),      IF(         AND(           NOT(ISERROR(FIND(" - ",C43))),           ISERROR(FIND("  ",C43)),           ISERROR(FIND("–",C43)),           ISERROR(FIND("—",C43)),           ISNUMBER(VALUE(LEFT(C43,FIND(" - ",C43)-1)))         ),         VALUE(LEFT(C43,FIND(" - ",C43)-1)),         ""      ),   ""   )  )))</f>
        <v>46493462</v>
      </c>
      <c r="H43" s="34" t="str">
        <f aca="false">B43 &amp; "|" &amp; E43 &amp; "|" &amp;(IF(ISBLANK(C43),"",IFERROR(VALUE(LEFT(TRIM(C43),FIND(" ",TRIM(C43)&amp;" ")-1)),"")))</f>
        <v>Generar NSS otros tipos de trámites|46037|46493462</v>
      </c>
      <c r="I43" s="18" t="n">
        <f aca="false">IF(G43="",0, IF(COUNTIF($H$6:H43,H43)=1,1,0))</f>
        <v>1</v>
      </c>
      <c r="J43" s="34" t="str">
        <f aca="false">IF( OR( ISBLANK(D43), C43=D43, AND( LEFT(D43,7)&lt;&gt;"NOMINA ", OR( ISERROR(FIND(" - ",D43)), NOT(ISNUMBER(VALUE(LEFT(D43,FIND(" - ",D43)-1)))) ) ) ), "", B43 &amp; "|" &amp; E43 &amp; "|" &amp; (IF(ISBLANK(C43), "", IFERROR(VALUE(LEFT(TRIM(C43), FIND(" ", TRIM(C43)&amp;" ")-1)), ""))) &amp; "|" &amp; D43 )</f>
        <v/>
      </c>
      <c r="K43" s="18" t="n">
        <f aca="false">IF(OR(C43="", J43="",G43=""), 0, IF(COUNTIF($J$6:J43, J43)=1, 1, 0))</f>
        <v>0</v>
      </c>
      <c r="L43" s="16" t="str">
        <f aca="false">IF(B43="Inscripción de nuevo registro patronal",B43 &amp; "|" &amp; E43 &amp; "|" &amp; C43,"")</f>
        <v/>
      </c>
      <c r="M43" s="18" t="n">
        <f aca="false">IF(OR(C43="", L43=""), 0, IF(COUNTIF($L$6:L43, L43)=1, 1, 0))</f>
        <v>0</v>
      </c>
    </row>
    <row r="44" customFormat="false" ht="28.35" hidden="false" customHeight="true" outlineLevel="0" collapsed="false">
      <c r="A44" s="48" t="n">
        <f aca="false">IF(AND(NOT(ISBLANK(C44)),NOT(ISBLANK(B44)),NOT(ISBLANK(E44))),(_xlfn.AGGREGATE(2,7,A$5:A44))+1,"")</f>
        <v>39</v>
      </c>
      <c r="B44" s="49" t="s">
        <v>122</v>
      </c>
      <c r="C44" s="49" t="s">
        <v>183</v>
      </c>
      <c r="D44" s="50"/>
      <c r="E44" s="51" t="n">
        <v>46037</v>
      </c>
      <c r="F44" s="52" t="str">
        <f aca="false">IFERROR(VLOOKUP(B44,LISTAS!$Q$2:$R$58,2,0),"")</f>
        <v>NSS - NOMBRE</v>
      </c>
      <c r="G44" s="34" t="n">
        <f aca="false">IF(ISBLANK(C44),"",  IF(F44="RAZÓN SOCIAL","NUEVO_RP",   IF(F44="NUMERO",      IF(ISNUMBER(VALUE(C44)),VALUE(C44),""),   IF(OR(F44="NSS - NOMBRE",F44="RP - NOMBRE"),      IF(         AND(           NOT(ISERROR(FIND(" - ",C44))),           ISERROR(FIND("  ",C44)),           ISERROR(FIND("–",C44)),           ISERROR(FIND("—",C44)),           ISNUMBER(VALUE(LEFT(C44,FIND(" - ",C44)-1)))         ),         VALUE(LEFT(C44,FIND(" - ",C44)-1)),         ""      ),   ""   )  )))</f>
        <v>46493635</v>
      </c>
      <c r="H44" s="34" t="str">
        <f aca="false">B44 &amp; "|" &amp; E44 &amp; "|" &amp;(IF(ISBLANK(C44),"",IFERROR(VALUE(LEFT(TRIM(C44),FIND(" ",TRIM(C44)&amp;" ")-1)),"")))</f>
        <v>Generar NSS otros tipos de trámites|46037|46493635</v>
      </c>
      <c r="I44" s="18" t="n">
        <f aca="false">IF(G44="",0, IF(COUNTIF($H$6:H44,H44)=1,1,0))</f>
        <v>1</v>
      </c>
      <c r="J44" s="34" t="str">
        <f aca="false">IF( OR( ISBLANK(D44), C44=D44, AND( LEFT(D44,7)&lt;&gt;"NOMINA ", OR( ISERROR(FIND(" - ",D44)), NOT(ISNUMBER(VALUE(LEFT(D44,FIND(" - ",D44)-1)))) ) ) ), "", B44 &amp; "|" &amp; E44 &amp; "|" &amp; (IF(ISBLANK(C44), "", IFERROR(VALUE(LEFT(TRIM(C44), FIND(" ", TRIM(C44)&amp;" ")-1)), ""))) &amp; "|" &amp; D44 )</f>
        <v/>
      </c>
      <c r="K44" s="18" t="n">
        <f aca="false">IF(OR(C44="", J44="",G44=""), 0, IF(COUNTIF($J$6:J44, J44)=1, 1, 0))</f>
        <v>0</v>
      </c>
      <c r="L44" s="16" t="str">
        <f aca="false">IF(B44="Inscripción de nuevo registro patronal",B44 &amp; "|" &amp; E44 &amp; "|" &amp; C44,"")</f>
        <v/>
      </c>
      <c r="M44" s="18" t="n">
        <f aca="false">IF(OR(C44="", L44=""), 0, IF(COUNTIF($L$6:L44, L44)=1, 1, 0))</f>
        <v>0</v>
      </c>
    </row>
    <row r="45" customFormat="false" ht="28.35" hidden="false" customHeight="true" outlineLevel="0" collapsed="false">
      <c r="A45" s="48" t="n">
        <f aca="false">IF(AND(NOT(ISBLANK(C45)),NOT(ISBLANK(B45)),NOT(ISBLANK(E45))),(_xlfn.AGGREGATE(2,7,A$5:A45))+1,"")</f>
        <v>40</v>
      </c>
      <c r="B45" s="49" t="s">
        <v>120</v>
      </c>
      <c r="C45" s="49" t="s">
        <v>184</v>
      </c>
      <c r="D45" s="50"/>
      <c r="E45" s="51" t="n">
        <v>46037</v>
      </c>
      <c r="F45" s="52" t="str">
        <f aca="false">IFERROR(VLOOKUP(B45,LISTAS!$Q$2:$R$58,2,0),"")</f>
        <v>NSS - NOMBRE</v>
      </c>
      <c r="G45" s="34" t="n">
        <f aca="false">IF(ISBLANK(C45),"",  IF(F45="RAZÓN SOCIAL","NUEVO_RP",   IF(F45="NUMERO",      IF(ISNUMBER(VALUE(C45)),VALUE(C45),""),   IF(OR(F45="NSS - NOMBRE",F45="RP - NOMBRE"),      IF(         AND(           NOT(ISERROR(FIND(" - ",C45))),           ISERROR(FIND("  ",C45)),           ISERROR(FIND("–",C45)),           ISERROR(FIND("—",C45)),           ISNUMBER(VALUE(LEFT(C45,FIND(" - ",C45)-1)))         ),         VALUE(LEFT(C45,FIND(" - ",C45)-1)),         ""      ),   ""   )  )))</f>
        <v>46489502</v>
      </c>
      <c r="H45" s="34" t="str">
        <f aca="false">B45 &amp; "|" &amp; E45 &amp; "|" &amp;(IF(ISBLANK(C45),"",IFERROR(VALUE(LEFT(TRIM(C45),FIND(" ",TRIM(C45)&amp;" ")-1)),"")))</f>
        <v>Generar NSS para inscripción obligatoria sin grabar salario|46037|46489502</v>
      </c>
      <c r="I45" s="18" t="n">
        <f aca="false">IF(G45="",0, IF(COUNTIF($H$6:H45,H45)=1,1,0))</f>
        <v>1</v>
      </c>
      <c r="J45" s="34" t="str">
        <f aca="false">IF( OR( ISBLANK(D45), C45=D45, AND( LEFT(D45,7)&lt;&gt;"NOMINA ", OR( ISERROR(FIND(" - ",D45)), NOT(ISNUMBER(VALUE(LEFT(D45,FIND(" - ",D45)-1)))) ) ) ), "", B45 &amp; "|" &amp; E45 &amp; "|" &amp; (IF(ISBLANK(C45), "", IFERROR(VALUE(LEFT(TRIM(C45), FIND(" ", TRIM(C45)&amp;" ")-1)), ""))) &amp; "|" &amp; D45 )</f>
        <v/>
      </c>
      <c r="K45" s="18" t="n">
        <f aca="false">IF(OR(C45="", J45="",G45=""), 0, IF(COUNTIF($J$6:J45, J45)=1, 1, 0))</f>
        <v>0</v>
      </c>
      <c r="L45" s="16" t="str">
        <f aca="false">IF(B45="Inscripción de nuevo registro patronal",B45 &amp; "|" &amp; E45 &amp; "|" &amp; C45,"")</f>
        <v/>
      </c>
      <c r="M45" s="18" t="n">
        <f aca="false">IF(OR(C45="", L45=""), 0, IF(COUNTIF($L$6:L45, L45)=1, 1, 0))</f>
        <v>0</v>
      </c>
    </row>
    <row r="46" customFormat="false" ht="28.35" hidden="false" customHeight="true" outlineLevel="0" collapsed="false">
      <c r="A46" s="48" t="n">
        <f aca="false">IF(AND(NOT(ISBLANK(C46)),NOT(ISBLANK(B46)),NOT(ISBLANK(E46))),(_xlfn.AGGREGATE(2,7,A$5:A46))+1,"")</f>
        <v>41</v>
      </c>
      <c r="B46" s="49" t="s">
        <v>81</v>
      </c>
      <c r="C46" s="49" t="s">
        <v>185</v>
      </c>
      <c r="D46" s="50" t="s">
        <v>181</v>
      </c>
      <c r="E46" s="51" t="n">
        <v>46037</v>
      </c>
      <c r="F46" s="52" t="str">
        <f aca="false">IFERROR(VLOOKUP(B46,LISTAS!$Q$2:$R$58,2,0),"")</f>
        <v>NSS - NOMBRE</v>
      </c>
      <c r="G46" s="34" t="n">
        <f aca="false">IF(ISBLANK(C46),"",  IF(F46="RAZÓN SOCIAL","NUEVO_RP",   IF(F46="NUMERO",      IF(ISNUMBER(VALUE(C46)),VALUE(C46),""),   IF(OR(F46="NSS - NOMBRE",F46="RP - NOMBRE"),      IF(         AND(           NOT(ISERROR(FIND(" - ",C46))),           ISERROR(FIND("  ",C46)),           ISERROR(FIND("–",C46)),           ISERROR(FIND("—",C46)),           ISNUMBER(VALUE(LEFT(C46,FIND(" - ",C46)-1)))         ),         VALUE(LEFT(C46,FIND(" - ",C46)-1)),         ""      ),   ""   )  )))</f>
        <v>5661037</v>
      </c>
      <c r="H46" s="34" t="str">
        <f aca="false">B46 &amp; "|" &amp; E46 &amp; "|" &amp;(IF(ISBLANK(C46),"",IFERROR(VALUE(LEFT(TRIM(C46),FIND(" ",TRIM(C46)&amp;" ")-1)),"")))</f>
        <v>Inscripción de beneficiarios(as)|46037|5661037</v>
      </c>
      <c r="I46" s="18" t="n">
        <f aca="false">IF(G46="",0, IF(COUNTIF($H$6:H46,H46)=1,1,0))</f>
        <v>1</v>
      </c>
      <c r="J46" s="34" t="str">
        <f aca="false">IF( OR( ISBLANK(D46), C46=D46, AND( LEFT(D46,7)&lt;&gt;"NOMINA ", OR( ISERROR(FIND(" - ",D46)), NOT(ISNUMBER(VALUE(LEFT(D46,FIND(" - ",D46)-1)))) ) ) ), "", B46 &amp; "|" &amp; E46 &amp; "|" &amp; (IF(ISBLANK(C46), "", IFERROR(VALUE(LEFT(TRIM(C46), FIND(" ", TRIM(C46)&amp;" ")-1)), ""))) &amp; "|" &amp; D46 )</f>
        <v>Inscripción de beneficiarios(as)|46037|5661037|46492458 - ANGIE ELIZABETH ORTIZ CARRILLO</v>
      </c>
      <c r="K46" s="18" t="n">
        <f aca="false">IF(OR(C46="", J46="",G46=""), 0, IF(COUNTIF($J$6:J46, J46)=1, 1, 0))</f>
        <v>1</v>
      </c>
      <c r="L46" s="16" t="str">
        <f aca="false">IF(B46="Inscripción de nuevo registro patronal",B46 &amp; "|" &amp; E46 &amp; "|" &amp; C46,"")</f>
        <v/>
      </c>
      <c r="M46" s="18" t="n">
        <f aca="false">IF(OR(C46="", L46=""), 0, IF(COUNTIF($L$6:L46, L46)=1, 1, 0))</f>
        <v>0</v>
      </c>
    </row>
    <row r="47" customFormat="false" ht="28.35" hidden="false" customHeight="true" outlineLevel="0" collapsed="false">
      <c r="A47" s="48" t="n">
        <f aca="false">IF(AND(NOT(ISBLANK(C47)),NOT(ISBLANK(B47)),NOT(ISBLANK(E47))),(_xlfn.AGGREGATE(2,7,A$5:A47))+1,"")</f>
        <v>42</v>
      </c>
      <c r="B47" s="49" t="s">
        <v>126</v>
      </c>
      <c r="C47" s="49" t="n">
        <v>2</v>
      </c>
      <c r="D47" s="50"/>
      <c r="E47" s="51" t="n">
        <v>46037</v>
      </c>
      <c r="F47" s="52" t="str">
        <f aca="false">IFERROR(VLOOKUP(B47,LISTAS!$Q$2:$R$58,2,0),"")</f>
        <v>NUMERO</v>
      </c>
      <c r="G47" s="34" t="n">
        <f aca="false">IF(ISBLANK(C47),"",  IF(F47="RAZÓN SOCIAL","NUEVO_RP",   IF(F47="NUMERO",      IF(ISNUMBER(VALUE(C47)),VALUE(C47),""),   IF(OR(F47="NSS - NOMBRE",F47="RP - NOMBRE"),      IF(         AND(           NOT(ISERROR(FIND(" - ",C47))),           ISERROR(FIND("  ",C47)),           ISERROR(FIND("–",C47)),           ISERROR(FIND("—",C47)),           ISNUMBER(VALUE(LEFT(C47,FIND(" - ",C47)-1)))         ),         VALUE(LEFT(C47,FIND(" - ",C47)-1)),         ""      ),   ""   )  )))</f>
        <v>2</v>
      </c>
      <c r="H47" s="34" t="str">
        <f aca="false">B47 &amp; "|" &amp; E47 &amp; "|" &amp;(IF(ISBLANK(C47),"",IFERROR(VALUE(LEFT(TRIM(C47),FIND(" ",TRIM(C47)&amp;" ")-1)),"")))</f>
        <v>Obligatorio|46037|2</v>
      </c>
      <c r="I47" s="18" t="n">
        <f aca="false">IF(G47="",0, IF(COUNTIF($H$6:H47,H47)=1,1,0))</f>
        <v>1</v>
      </c>
      <c r="J47" s="34" t="str">
        <f aca="false">IF( OR( ISBLANK(D47), C47=D47, AND( LEFT(D47,7)&lt;&gt;"NOMINA ", OR( ISERROR(FIND(" - ",D47)), NOT(ISNUMBER(VALUE(LEFT(D47,FIND(" - ",D47)-1)))) ) ) ), "", B47 &amp; "|" &amp; E47 &amp; "|" &amp; (IF(ISBLANK(C47), "", IFERROR(VALUE(LEFT(TRIM(C47), FIND(" ", TRIM(C47)&amp;" ")-1)), ""))) &amp; "|" &amp; D47 )</f>
        <v/>
      </c>
      <c r="K47" s="18" t="n">
        <f aca="false">IF(OR(C47="", J47="",G47=""), 0, IF(COUNTIF($J$6:J47, J47)=1, 1, 0))</f>
        <v>0</v>
      </c>
      <c r="L47" s="16" t="str">
        <f aca="false">IF(B47="Inscripción de nuevo registro patronal",B47 &amp; "|" &amp; E47 &amp; "|" &amp; C47,"")</f>
        <v/>
      </c>
      <c r="M47" s="18" t="n">
        <f aca="false">IF(OR(C47="", L47=""), 0, IF(COUNTIF($L$6:L47, L47)=1, 1, 0))</f>
        <v>0</v>
      </c>
    </row>
    <row r="48" customFormat="false" ht="28.35" hidden="false" customHeight="true" outlineLevel="0" collapsed="false">
      <c r="A48" s="48" t="n">
        <f aca="false">IF(AND(NOT(ISBLANK(C48)),NOT(ISBLANK(B48)),NOT(ISBLANK(E48))),(_xlfn.AGGREGATE(2,7,A$5:A48))+1,"")</f>
        <v>43</v>
      </c>
      <c r="B48" s="49" t="s">
        <v>139</v>
      </c>
      <c r="C48" s="49" t="n">
        <v>2</v>
      </c>
      <c r="D48" s="50"/>
      <c r="E48" s="51" t="n">
        <v>46037</v>
      </c>
      <c r="F48" s="52" t="str">
        <f aca="false">IFERROR(VLOOKUP(B48,LISTAS!$Q$2:$R$58,2,0),"")</f>
        <v>NUMERO</v>
      </c>
      <c r="G48" s="34" t="n">
        <f aca="false">IF(ISBLANK(C48),"",  IF(F48="RAZÓN SOCIAL","NUEVO_RP",   IF(F48="NUMERO",      IF(ISNUMBER(VALUE(C48)),VALUE(C48),""),   IF(OR(F48="NSS - NOMBRE",F48="RP - NOMBRE"),      IF(         AND(           NOT(ISERROR(FIND(" - ",C48))),           ISERROR(FIND("  ",C48)),           ISERROR(FIND("–",C48)),           ISERROR(FIND("—",C48)),           ISNUMBER(VALUE(LEFT(C48,FIND(" - ",C48)-1)))         ),         VALUE(LEFT(C48,FIND(" - ",C48)-1)),         ""      ),   ""   )  )))</f>
        <v>2</v>
      </c>
      <c r="H48" s="34" t="str">
        <f aca="false">B48 &amp; "|" &amp; E48 &amp; "|" &amp;(IF(ISBLANK(C48),"",IFERROR(VALUE(LEFT(TRIM(C48),FIND(" ",TRIM(C48)&amp;" ")-1)),"")))</f>
        <v>Otros documentos|46037|2</v>
      </c>
      <c r="I48" s="18" t="n">
        <f aca="false">IF(G48="",0, IF(COUNTIF($H$6:H48,H48)=1,1,0))</f>
        <v>1</v>
      </c>
      <c r="J48" s="34" t="str">
        <f aca="false">IF( OR( ISBLANK(D48), C48=D48, AND( LEFT(D48,7)&lt;&gt;"NOMINA ", OR( ISERROR(FIND(" - ",D48)), NOT(ISNUMBER(VALUE(LEFT(D48,FIND(" - ",D48)-1)))) ) ) ), "", B48 &amp; "|" &amp; E48 &amp; "|" &amp; (IF(ISBLANK(C48), "", IFERROR(VALUE(LEFT(TRIM(C48), FIND(" ", TRIM(C48)&amp;" ")-1)), ""))) &amp; "|" &amp; D48 )</f>
        <v/>
      </c>
      <c r="K48" s="18" t="n">
        <f aca="false">IF(OR(C48="", J48="",G48=""), 0, IF(COUNTIF($J$6:J48, J48)=1, 1, 0))</f>
        <v>0</v>
      </c>
      <c r="L48" s="16" t="str">
        <f aca="false">IF(B48="Inscripción de nuevo registro patronal",B48 &amp; "|" &amp; E48 &amp; "|" &amp; C48,"")</f>
        <v/>
      </c>
      <c r="M48" s="18" t="n">
        <f aca="false">IF(OR(C48="", L48=""), 0, IF(COUNTIF($L$6:L48, L48)=1, 1, 0))</f>
        <v>0</v>
      </c>
    </row>
    <row r="49" customFormat="false" ht="28.35" hidden="false" customHeight="true" outlineLevel="0" collapsed="false">
      <c r="A49" s="48" t="n">
        <f aca="false">IF(AND(NOT(ISBLANK(C49)),NOT(ISBLANK(B49)),NOT(ISBLANK(E49))),(_xlfn.AGGREGATE(2,7,A$5:A49))+1,"")</f>
        <v>44</v>
      </c>
      <c r="B49" s="49" t="s">
        <v>119</v>
      </c>
      <c r="C49" s="49" t="n">
        <v>2</v>
      </c>
      <c r="D49" s="50"/>
      <c r="E49" s="51" t="n">
        <v>46037</v>
      </c>
      <c r="F49" s="52" t="str">
        <f aca="false">IFERROR(VLOOKUP(B49,LISTAS!$Q$2:$R$58,2,0),"")</f>
        <v>NUMERO</v>
      </c>
      <c r="G49" s="34" t="n">
        <f aca="false">IF(ISBLANK(C49),"",  IF(F49="RAZÓN SOCIAL","NUEVO_RP",   IF(F49="NUMERO",      IF(ISNUMBER(VALUE(C49)),VALUE(C49),""),   IF(OR(F49="NSS - NOMBRE",F49="RP - NOMBRE"),      IF(         AND(           NOT(ISERROR(FIND(" - ",C49))),           ISERROR(FIND("  ",C49)),           ISERROR(FIND("–",C49)),           ISERROR(FIND("—",C49)),           ISNUMBER(VALUE(LEFT(C49,FIND(" - ",C49)-1)))         ),         VALUE(LEFT(C49,FIND(" - ",C49)-1)),         ""      ),   ""   )  )))</f>
        <v>2</v>
      </c>
      <c r="H49" s="34" t="str">
        <f aca="false">B49 &amp; "|" &amp; E49 &amp; "|" &amp;(IF(ISBLANK(C49),"",IFERROR(VALUE(LEFT(TRIM(C49),FIND(" ",TRIM(C49)&amp;" ")-1)),"")))</f>
        <v>Recepción de inscripción obligatorio por fiscalizador|46037|2</v>
      </c>
      <c r="I49" s="18" t="n">
        <f aca="false">IF(G49="",0, IF(COUNTIF($H$6:H49,H49)=1,1,0))</f>
        <v>1</v>
      </c>
      <c r="J49" s="34" t="str">
        <f aca="false">IF( OR( ISBLANK(D49), C49=D49, AND( LEFT(D49,7)&lt;&gt;"NOMINA ", OR( ISERROR(FIND(" - ",D49)), NOT(ISNUMBER(VALUE(LEFT(D49,FIND(" - ",D49)-1)))) ) ) ), "", B49 &amp; "|" &amp; E49 &amp; "|" &amp; (IF(ISBLANK(C49), "", IFERROR(VALUE(LEFT(TRIM(C49), FIND(" ", TRIM(C49)&amp;" ")-1)), ""))) &amp; "|" &amp; D49 )</f>
        <v/>
      </c>
      <c r="K49" s="18" t="n">
        <f aca="false">IF(OR(C49="", J49="",G49=""), 0, IF(COUNTIF($J$6:J49, J49)=1, 1, 0))</f>
        <v>0</v>
      </c>
      <c r="L49" s="16" t="str">
        <f aca="false">IF(B49="Inscripción de nuevo registro patronal",B49 &amp; "|" &amp; E49 &amp; "|" &amp; C49,"")</f>
        <v/>
      </c>
      <c r="M49" s="18" t="n">
        <f aca="false">IF(OR(C49="", L49=""), 0, IF(COUNTIF($L$6:L49, L49)=1, 1, 0))</f>
        <v>0</v>
      </c>
    </row>
    <row r="50" customFormat="false" ht="28.35" hidden="false" customHeight="true" outlineLevel="0" collapsed="false">
      <c r="A50" s="48" t="n">
        <f aca="false">IF(AND(NOT(ISBLANK(C50)),NOT(ISBLANK(B50)),NOT(ISBLANK(E50))),(_xlfn.AGGREGATE(2,7,A$5:A50))+1,"")</f>
        <v>45</v>
      </c>
      <c r="B50" s="49" t="s">
        <v>78</v>
      </c>
      <c r="C50" s="49" t="s">
        <v>186</v>
      </c>
      <c r="D50" s="50"/>
      <c r="E50" s="51" t="n">
        <v>46038</v>
      </c>
      <c r="F50" s="52" t="str">
        <f aca="false">IFERROR(VLOOKUP(B50,LISTAS!$Q$2:$R$58,2,0),"")</f>
        <v>NSS - NOMBRE</v>
      </c>
      <c r="G50" s="34" t="n">
        <f aca="false">IF(ISBLANK(C50),"",  IF(F50="RAZÓN SOCIAL","NUEVO_RP",   IF(F50="NUMERO",      IF(ISNUMBER(VALUE(C50)),VALUE(C50),""),   IF(OR(F50="NSS - NOMBRE",F50="RP - NOMBRE"),      IF(         AND(           NOT(ISERROR(FIND(" - ",C50))),           ISERROR(FIND("  ",C50)),           ISERROR(FIND("–",C50)),           ISERROR(FIND("—",C50)),           ISNUMBER(VALUE(LEFT(C50,FIND(" - ",C50)-1)))         ),         VALUE(LEFT(C50,FIND(" - ",C50)-1)),         ""      ),   ""   )  )))</f>
        <v>31613624</v>
      </c>
      <c r="H50" s="34" t="str">
        <f aca="false">B50 &amp; "|" &amp; E50 &amp; "|" &amp;(IF(ISBLANK(C50),"",IFERROR(VALUE(LEFT(TRIM(C50),FIND(" ",TRIM(C50)&amp;" ")-1)),"")))</f>
        <v>Actualización de datos de asegurado/beneficiario/pensionado|46038|31613624</v>
      </c>
      <c r="I50" s="18" t="n">
        <f aca="false">IF(G50="",0, IF(COUNTIF($H$6:H50,H50)=1,1,0))</f>
        <v>1</v>
      </c>
      <c r="J50" s="34" t="str">
        <f aca="false">IF( OR( ISBLANK(D50), C50=D50, AND( LEFT(D50,7)&lt;&gt;"NOMINA ", OR( ISERROR(FIND(" - ",D50)), NOT(ISNUMBER(VALUE(LEFT(D50,FIND(" - ",D50)-1)))) ) ) ), "", B50 &amp; "|" &amp; E50 &amp; "|" &amp; (IF(ISBLANK(C50), "", IFERROR(VALUE(LEFT(TRIM(C50), FIND(" ", TRIM(C50)&amp;" ")-1)), ""))) &amp; "|" &amp; D50 )</f>
        <v/>
      </c>
      <c r="K50" s="18" t="n">
        <f aca="false">IF(OR(C50="", J50="",G50=""), 0, IF(COUNTIF($J$6:J50, J50)=1, 1, 0))</f>
        <v>0</v>
      </c>
      <c r="L50" s="16" t="str">
        <f aca="false">IF(B50="Inscripción de nuevo registro patronal",B50 &amp; "|" &amp; E50 &amp; "|" &amp; C50,"")</f>
        <v/>
      </c>
      <c r="M50" s="18" t="n">
        <f aca="false">IF(OR(C50="", L50=""), 0, IF(COUNTIF($L$6:L50, L50)=1, 1, 0))</f>
        <v>0</v>
      </c>
    </row>
    <row r="51" customFormat="false" ht="28.35" hidden="false" customHeight="true" outlineLevel="0" collapsed="false">
      <c r="A51" s="48" t="n">
        <f aca="false">IF(AND(NOT(ISBLANK(C51)),NOT(ISBLANK(B51)),NOT(ISBLANK(E51))),(_xlfn.AGGREGATE(2,7,A$5:A51))+1,"")</f>
        <v>46</v>
      </c>
      <c r="B51" s="49" t="s">
        <v>85</v>
      </c>
      <c r="C51" s="49" t="s">
        <v>187</v>
      </c>
      <c r="D51" s="50"/>
      <c r="E51" s="51" t="n">
        <v>46038</v>
      </c>
      <c r="F51" s="52" t="str">
        <f aca="false">IFERROR(VLOOKUP(B51,LISTAS!$Q$2:$R$58,2,0),"")</f>
        <v>NSS - NOMBRE</v>
      </c>
      <c r="G51" s="34" t="n">
        <f aca="false">IF(ISBLANK(C51),"",  IF(F51="RAZÓN SOCIAL","NUEVO_RP",   IF(F51="NUMERO",      IF(ISNUMBER(VALUE(C51)),VALUE(C51),""),   IF(OR(F51="NSS - NOMBRE",F51="RP - NOMBRE"),      IF(         AND(           NOT(ISERROR(FIND(" - ",C51))),           ISERROR(FIND("  ",C51)),           ISERROR(FIND("–",C51)),           ISERROR(FIND("—",C51)),           ISNUMBER(VALUE(LEFT(C51,FIND(" - ",C51)-1)))         ),         VALUE(LEFT(C51,FIND(" - ",C51)-1)),         ""      ),   ""   )  )))</f>
        <v>46500465</v>
      </c>
      <c r="H51" s="34" t="str">
        <f aca="false">B51 &amp; "|" &amp; E51 &amp; "|" &amp;(IF(ISBLANK(C51),"",IFERROR(VALUE(LEFT(TRIM(C51),FIND(" ",TRIM(C51)&amp;" ")-1)),"")))</f>
        <v>Asesoramiento para inscripción del seguro facultativo|46038|46500465</v>
      </c>
      <c r="I51" s="18" t="n">
        <f aca="false">IF(G51="",0, IF(COUNTIF($H$6:H51,H51)=1,1,0))</f>
        <v>1</v>
      </c>
      <c r="J51" s="34" t="str">
        <f aca="false">IF( OR( ISBLANK(D51), C51=D51, AND( LEFT(D51,7)&lt;&gt;"NOMINA ", OR( ISERROR(FIND(" - ",D51)), NOT(ISNUMBER(VALUE(LEFT(D51,FIND(" - ",D51)-1)))) ) ) ), "", B51 &amp; "|" &amp; E51 &amp; "|" &amp; (IF(ISBLANK(C51), "", IFERROR(VALUE(LEFT(TRIM(C51), FIND(" ", TRIM(C51)&amp;" ")-1)), ""))) &amp; "|" &amp; D51 )</f>
        <v/>
      </c>
      <c r="K51" s="18" t="n">
        <f aca="false">IF(OR(C51="", J51="",G51=""), 0, IF(COUNTIF($J$6:J51, J51)=1, 1, 0))</f>
        <v>0</v>
      </c>
      <c r="L51" s="16" t="str">
        <f aca="false">IF(B51="Inscripción de nuevo registro patronal",B51 &amp; "|" &amp; E51 &amp; "|" &amp; C51,"")</f>
        <v/>
      </c>
      <c r="M51" s="18" t="n">
        <f aca="false">IF(OR(C51="", L51=""), 0, IF(COUNTIF($L$6:L51, L51)=1, 1, 0))</f>
        <v>0</v>
      </c>
    </row>
    <row r="52" customFormat="false" ht="28.35" hidden="false" customHeight="true" outlineLevel="0" collapsed="false">
      <c r="A52" s="48" t="n">
        <f aca="false">IF(AND(NOT(ISBLANK(C52)),NOT(ISBLANK(B52)),NOT(ISBLANK(E52))),(_xlfn.AGGREGATE(2,7,A$5:A52))+1,"")</f>
        <v>47</v>
      </c>
      <c r="B52" s="49" t="s">
        <v>106</v>
      </c>
      <c r="C52" s="49" t="n">
        <v>1</v>
      </c>
      <c r="D52" s="50"/>
      <c r="E52" s="51" t="n">
        <v>46038</v>
      </c>
      <c r="F52" s="52" t="str">
        <f aca="false">IFERROR(VLOOKUP(B52,LISTAS!$Q$2:$R$58,2,0),"")</f>
        <v>NUMERO</v>
      </c>
      <c r="G52" s="34" t="n">
        <f aca="false">IF(ISBLANK(C52),"",  IF(F52="RAZÓN SOCIAL","NUEVO_RP",   IF(F52="NUMERO",      IF(ISNUMBER(VALUE(C52)),VALUE(C52),""),   IF(OR(F52="NSS - NOMBRE",F52="RP - NOMBRE"),      IF(         AND(           NOT(ISERROR(FIND(" - ",C52))),           ISERROR(FIND("  ",C52)),           ISERROR(FIND("–",C52)),           ISERROR(FIND("—",C52)),           ISNUMBER(VALUE(LEFT(C52,FIND(" - ",C52)-1)))         ),         VALUE(LEFT(C52,FIND(" - ",C52)-1)),         ""      ),   ""   )  )))</f>
        <v>1</v>
      </c>
      <c r="H52" s="34" t="str">
        <f aca="false">B52 &amp; "|" &amp; E52 &amp; "|" &amp;(IF(ISBLANK(C52),"",IFERROR(VALUE(LEFT(TRIM(C52),FIND(" ",TRIM(C52)&amp;" ")-1)),"")))</f>
        <v>Atención de llamadas telefónicas de asegurados/público|46038|1</v>
      </c>
      <c r="I52" s="18" t="n">
        <f aca="false">IF(G52="",0, IF(COUNTIF($H$6:H52,H52)=1,1,0))</f>
        <v>1</v>
      </c>
      <c r="J52" s="34" t="str">
        <f aca="false">IF( OR( ISBLANK(D52), C52=D52, AND( LEFT(D52,7)&lt;&gt;"NOMINA ", OR( ISERROR(FIND(" - ",D52)), NOT(ISNUMBER(VALUE(LEFT(D52,FIND(" - ",D52)-1)))) ) ) ), "", B52 &amp; "|" &amp; E52 &amp; "|" &amp; (IF(ISBLANK(C52), "", IFERROR(VALUE(LEFT(TRIM(C52), FIND(" ", TRIM(C52)&amp;" ")-1)), ""))) &amp; "|" &amp; D52 )</f>
        <v/>
      </c>
      <c r="K52" s="18" t="n">
        <f aca="false">IF(OR(C52="", J52="",G52=""), 0, IF(COUNTIF($J$6:J52, J52)=1, 1, 0))</f>
        <v>0</v>
      </c>
      <c r="L52" s="16" t="str">
        <f aca="false">IF(B52="Inscripción de nuevo registro patronal",B52 &amp; "|" &amp; E52 &amp; "|" &amp; C52,"")</f>
        <v/>
      </c>
      <c r="M52" s="18" t="n">
        <f aca="false">IF(OR(C52="", L52=""), 0, IF(COUNTIF($L$6:L52, L52)=1, 1, 0))</f>
        <v>0</v>
      </c>
    </row>
    <row r="53" customFormat="false" ht="28.35" hidden="false" customHeight="true" outlineLevel="0" collapsed="false">
      <c r="A53" s="48" t="n">
        <f aca="false">IF(AND(NOT(ISBLANK(C53)),NOT(ISBLANK(B53)),NOT(ISBLANK(E53))),(_xlfn.AGGREGATE(2,7,A$5:A53))+1,"")</f>
        <v>48</v>
      </c>
      <c r="B53" s="49" t="s">
        <v>137</v>
      </c>
      <c r="C53" s="49" t="n">
        <v>1</v>
      </c>
      <c r="D53" s="50"/>
      <c r="E53" s="51" t="n">
        <v>46038</v>
      </c>
      <c r="F53" s="52" t="str">
        <f aca="false">IFERROR(VLOOKUP(B53,LISTAS!$Q$2:$R$58,2,0),"")</f>
        <v>NUMERO</v>
      </c>
      <c r="G53" s="34" t="n">
        <f aca="false">IF(ISBLANK(C53),"",  IF(F53="RAZÓN SOCIAL","NUEVO_RP",   IF(F53="NUMERO",      IF(ISNUMBER(VALUE(C53)),VALUE(C53),""),   IF(OR(F53="NSS - NOMBRE",F53="RP - NOMBRE"),      IF(         AND(           NOT(ISERROR(FIND(" - ",C53))),           ISERROR(FIND("  ",C53)),           ISERROR(FIND("–",C53)),           ISERROR(FIND("—",C53)),           ISNUMBER(VALUE(LEFT(C53,FIND(" - ",C53)-1)))         ),         VALUE(LEFT(C53,FIND(" - ",C53)-1)),         ""      ),   ""   )  )))</f>
        <v>1</v>
      </c>
      <c r="H53" s="34" t="str">
        <f aca="false">B53 &amp; "|" &amp; E53 &amp; "|" &amp;(IF(ISBLANK(C53),"",IFERROR(VALUE(LEFT(TRIM(C53),FIND(" ",TRIM(C53)&amp;" ")-1)),"")))</f>
        <v>Digitalización de inscripción de asegurados|46038|1</v>
      </c>
      <c r="I53" s="18" t="n">
        <f aca="false">IF(G53="",0, IF(COUNTIF($H$6:H53,H53)=1,1,0))</f>
        <v>1</v>
      </c>
      <c r="J53" s="34" t="str">
        <f aca="false">IF( OR( ISBLANK(D53), C53=D53, AND( LEFT(D53,7)&lt;&gt;"NOMINA ", OR( ISERROR(FIND(" - ",D53)), NOT(ISNUMBER(VALUE(LEFT(D53,FIND(" - ",D53)-1)))) ) ) ), "", B53 &amp; "|" &amp; E53 &amp; "|" &amp; (IF(ISBLANK(C53), "", IFERROR(VALUE(LEFT(TRIM(C53), FIND(" ", TRIM(C53)&amp;" ")-1)), ""))) &amp; "|" &amp; D53 )</f>
        <v/>
      </c>
      <c r="K53" s="18" t="n">
        <f aca="false">IF(OR(C53="", J53="",G53=""), 0, IF(COUNTIF($J$6:J53, J53)=1, 1, 0))</f>
        <v>0</v>
      </c>
      <c r="L53" s="16" t="str">
        <f aca="false">IF(B53="Inscripción de nuevo registro patronal",B53 &amp; "|" &amp; E53 &amp; "|" &amp; C53,"")</f>
        <v/>
      </c>
      <c r="M53" s="18" t="n">
        <f aca="false">IF(OR(C53="", L53=""), 0, IF(COUNTIF($L$6:L53, L53)=1, 1, 0))</f>
        <v>0</v>
      </c>
    </row>
    <row r="54" customFormat="false" ht="28.35" hidden="false" customHeight="true" outlineLevel="0" collapsed="false">
      <c r="A54" s="48" t="n">
        <f aca="false">IF(AND(NOT(ISBLANK(C54)),NOT(ISBLANK(B54)),NOT(ISBLANK(E54))),(_xlfn.AGGREGATE(2,7,A$5:A54))+1,"")</f>
        <v>49</v>
      </c>
      <c r="B54" s="49" t="s">
        <v>136</v>
      </c>
      <c r="C54" s="49" t="n">
        <v>2</v>
      </c>
      <c r="D54" s="50"/>
      <c r="E54" s="51" t="n">
        <v>46038</v>
      </c>
      <c r="F54" s="52" t="str">
        <f aca="false">IFERROR(VLOOKUP(B54,LISTAS!$Q$2:$R$58,2,0),"")</f>
        <v>NUMERO</v>
      </c>
      <c r="G54" s="34" t="n">
        <f aca="false">IF(ISBLANK(C54),"",  IF(F54="RAZÓN SOCIAL","NUEVO_RP",   IF(F54="NUMERO",      IF(ISNUMBER(VALUE(C54)),VALUE(C54),""),   IF(OR(F54="NSS - NOMBRE",F54="RP - NOMBRE"),      IF(         AND(           NOT(ISERROR(FIND(" - ",C54))),           ISERROR(FIND("  ",C54)),           ISERROR(FIND("–",C54)),           ISERROR(FIND("—",C54)),           ISNUMBER(VALUE(LEFT(C54,FIND(" - ",C54)-1)))         ),         VALUE(LEFT(C54,FIND(" - ",C54)-1)),         ""      ),   ""   )  )))</f>
        <v>2</v>
      </c>
      <c r="H54" s="34" t="str">
        <f aca="false">B54 &amp; "|" &amp; E54 &amp; "|" &amp;(IF(ISBLANK(C54),"",IFERROR(VALUE(LEFT(TRIM(C54),FIND(" ",TRIM(C54)&amp;" ")-1)),"")))</f>
        <v>Fotos|46038|2</v>
      </c>
      <c r="I54" s="18" t="n">
        <f aca="false">IF(G54="",0, IF(COUNTIF($H$6:H54,H54)=1,1,0))</f>
        <v>1</v>
      </c>
      <c r="J54" s="34" t="str">
        <f aca="false">IF( OR( ISBLANK(D54), C54=D54, AND( LEFT(D54,7)&lt;&gt;"NOMINA ", OR( ISERROR(FIND(" - ",D54)), NOT(ISNUMBER(VALUE(LEFT(D54,FIND(" - ",D54)-1)))) ) ) ), "", B54 &amp; "|" &amp; E54 &amp; "|" &amp; (IF(ISBLANK(C54), "", IFERROR(VALUE(LEFT(TRIM(C54), FIND(" ", TRIM(C54)&amp;" ")-1)), ""))) &amp; "|" &amp; D54 )</f>
        <v/>
      </c>
      <c r="K54" s="18" t="n">
        <f aca="false">IF(OR(C54="", J54="",G54=""), 0, IF(COUNTIF($J$6:J54, J54)=1, 1, 0))</f>
        <v>0</v>
      </c>
      <c r="L54" s="16" t="str">
        <f aca="false">IF(B54="Inscripción de nuevo registro patronal",B54 &amp; "|" &amp; E54 &amp; "|" &amp; C54,"")</f>
        <v/>
      </c>
      <c r="M54" s="18" t="n">
        <f aca="false">IF(OR(C54="", L54=""), 0, IF(COUNTIF($L$6:L54, L54)=1, 1, 0))</f>
        <v>0</v>
      </c>
    </row>
    <row r="55" customFormat="false" ht="28.35" hidden="false" customHeight="true" outlineLevel="0" collapsed="false">
      <c r="A55" s="48" t="n">
        <f aca="false">IF(AND(NOT(ISBLANK(C55)),NOT(ISBLANK(B55)),NOT(ISBLANK(E55))),(_xlfn.AGGREGATE(2,7,A$5:A55))+1,"")</f>
        <v>50</v>
      </c>
      <c r="B55" s="49" t="s">
        <v>122</v>
      </c>
      <c r="C55" s="49" t="s">
        <v>187</v>
      </c>
      <c r="D55" s="50"/>
      <c r="E55" s="51" t="n">
        <v>46038</v>
      </c>
      <c r="F55" s="52" t="str">
        <f aca="false">IFERROR(VLOOKUP(B55,LISTAS!$Q$2:$R$58,2,0),"")</f>
        <v>NSS - NOMBRE</v>
      </c>
      <c r="G55" s="34" t="n">
        <f aca="false">IF(ISBLANK(C55),"",  IF(F55="RAZÓN SOCIAL","NUEVO_RP",   IF(F55="NUMERO",      IF(ISNUMBER(VALUE(C55)),VALUE(C55),""),   IF(OR(F55="NSS - NOMBRE",F55="RP - NOMBRE"),      IF(         AND(           NOT(ISERROR(FIND(" - ",C55))),           ISERROR(FIND("  ",C55)),           ISERROR(FIND("–",C55)),           ISERROR(FIND("—",C55)),           ISNUMBER(VALUE(LEFT(C55,FIND(" - ",C55)-1)))         ),         VALUE(LEFT(C55,FIND(" - ",C55)-1)),         ""      ),   ""   )  )))</f>
        <v>46500465</v>
      </c>
      <c r="H55" s="34" t="str">
        <f aca="false">B55 &amp; "|" &amp; E55 &amp; "|" &amp;(IF(ISBLANK(C55),"",IFERROR(VALUE(LEFT(TRIM(C55),FIND(" ",TRIM(C55)&amp;" ")-1)),"")))</f>
        <v>Generar NSS otros tipos de trámites|46038|46500465</v>
      </c>
      <c r="I55" s="18" t="n">
        <f aca="false">IF(G55="",0, IF(COUNTIF($H$6:H55,H55)=1,1,0))</f>
        <v>1</v>
      </c>
      <c r="J55" s="34" t="str">
        <f aca="false">IF( OR( ISBLANK(D55), C55=D55, AND( LEFT(D55,7)&lt;&gt;"NOMINA ", OR( ISERROR(FIND(" - ",D55)), NOT(ISNUMBER(VALUE(LEFT(D55,FIND(" - ",D55)-1)))) ) ) ), "", B55 &amp; "|" &amp; E55 &amp; "|" &amp; (IF(ISBLANK(C55), "", IFERROR(VALUE(LEFT(TRIM(C55), FIND(" ", TRIM(C55)&amp;" ")-1)), ""))) &amp; "|" &amp; D55 )</f>
        <v/>
      </c>
      <c r="K55" s="18" t="n">
        <f aca="false">IF(OR(C55="", J55="",G55=""), 0, IF(COUNTIF($J$6:J55, J55)=1, 1, 0))</f>
        <v>0</v>
      </c>
      <c r="L55" s="16" t="str">
        <f aca="false">IF(B55="Inscripción de nuevo registro patronal",B55 &amp; "|" &amp; E55 &amp; "|" &amp; C55,"")</f>
        <v/>
      </c>
      <c r="M55" s="18" t="n">
        <f aca="false">IF(OR(C55="", L55=""), 0, IF(COUNTIF($L$6:L55, L55)=1, 1, 0))</f>
        <v>0</v>
      </c>
    </row>
    <row r="56" customFormat="false" ht="28.35" hidden="false" customHeight="true" outlineLevel="0" collapsed="false">
      <c r="A56" s="48" t="n">
        <f aca="false">IF(AND(NOT(ISBLANK(C56)),NOT(ISBLANK(B56)),NOT(ISBLANK(E56))),(_xlfn.AGGREGATE(2,7,A$5:A56))+1,"")</f>
        <v>51</v>
      </c>
      <c r="B56" s="49" t="s">
        <v>122</v>
      </c>
      <c r="C56" s="49" t="s">
        <v>188</v>
      </c>
      <c r="D56" s="50"/>
      <c r="E56" s="51" t="n">
        <v>46038</v>
      </c>
      <c r="F56" s="52" t="str">
        <f aca="false">IFERROR(VLOOKUP(B56,LISTAS!$Q$2:$R$58,2,0),"")</f>
        <v>NSS - NOMBRE</v>
      </c>
      <c r="G56" s="34" t="n">
        <f aca="false">IF(ISBLANK(C56),"",  IF(F56="RAZÓN SOCIAL","NUEVO_RP",   IF(F56="NUMERO",      IF(ISNUMBER(VALUE(C56)),VALUE(C56),""),   IF(OR(F56="NSS - NOMBRE",F56="RP - NOMBRE"),      IF(         AND(           NOT(ISERROR(FIND(" - ",C56))),           ISERROR(FIND("  ",C56)),           ISERROR(FIND("–",C56)),           ISERROR(FIND("—",C56)),           ISNUMBER(VALUE(LEFT(C56,FIND(" - ",C56)-1)))         ),         VALUE(LEFT(C56,FIND(" - ",C56)-1)),         ""      ),   ""   )  )))</f>
        <v>46500579</v>
      </c>
      <c r="H56" s="34" t="str">
        <f aca="false">B56 &amp; "|" &amp; E56 &amp; "|" &amp;(IF(ISBLANK(C56),"",IFERROR(VALUE(LEFT(TRIM(C56),FIND(" ",TRIM(C56)&amp;" ")-1)),"")))</f>
        <v>Generar NSS otros tipos de trámites|46038|46500579</v>
      </c>
      <c r="I56" s="18" t="n">
        <f aca="false">IF(G56="",0, IF(COUNTIF($H$6:H56,H56)=1,1,0))</f>
        <v>1</v>
      </c>
      <c r="J56" s="34" t="str">
        <f aca="false">IF( OR( ISBLANK(D56), C56=D56, AND( LEFT(D56,7)&lt;&gt;"NOMINA ", OR( ISERROR(FIND(" - ",D56)), NOT(ISNUMBER(VALUE(LEFT(D56,FIND(" - ",D56)-1)))) ) ) ), "", B56 &amp; "|" &amp; E56 &amp; "|" &amp; (IF(ISBLANK(C56), "", IFERROR(VALUE(LEFT(TRIM(C56), FIND(" ", TRIM(C56)&amp;" ")-1)), ""))) &amp; "|" &amp; D56 )</f>
        <v/>
      </c>
      <c r="K56" s="18" t="n">
        <f aca="false">IF(OR(C56="", J56="",G56=""), 0, IF(COUNTIF($J$6:J56, J56)=1, 1, 0))</f>
        <v>0</v>
      </c>
      <c r="L56" s="16" t="str">
        <f aca="false">IF(B56="Inscripción de nuevo registro patronal",B56 &amp; "|" &amp; E56 &amp; "|" &amp; C56,"")</f>
        <v/>
      </c>
      <c r="M56" s="18" t="n">
        <f aca="false">IF(OR(C56="", L56=""), 0, IF(COUNTIF($L$6:L56, L56)=1, 1, 0))</f>
        <v>0</v>
      </c>
    </row>
    <row r="57" customFormat="false" ht="28.35" hidden="false" customHeight="true" outlineLevel="0" collapsed="false">
      <c r="A57" s="48" t="n">
        <f aca="false">IF(AND(NOT(ISBLANK(C57)),NOT(ISBLANK(B57)),NOT(ISBLANK(E57))),(_xlfn.AGGREGATE(2,7,A$5:A57))+1,"")</f>
        <v>52</v>
      </c>
      <c r="B57" s="49" t="s">
        <v>87</v>
      </c>
      <c r="C57" s="49" t="s">
        <v>187</v>
      </c>
      <c r="D57" s="50"/>
      <c r="E57" s="51" t="n">
        <v>46038</v>
      </c>
      <c r="F57" s="52" t="str">
        <f aca="false">IFERROR(VLOOKUP(B57,LISTAS!$Q$2:$R$58,2,0),"")</f>
        <v>NSS - NOMBRE</v>
      </c>
      <c r="G57" s="34" t="n">
        <f aca="false">IF(ISBLANK(C57),"",  IF(F57="RAZÓN SOCIAL","NUEVO_RP",   IF(F57="NUMERO",      IF(ISNUMBER(VALUE(C57)),VALUE(C57),""),   IF(OR(F57="NSS - NOMBRE",F57="RP - NOMBRE"),      IF(         AND(           NOT(ISERROR(FIND(" - ",C57))),           ISERROR(FIND("  ",C57)),           ISERROR(FIND("–",C57)),           ISERROR(FIND("—",C57)),           ISNUMBER(VALUE(LEFT(C57,FIND(" - ",C57)-1)))         ),         VALUE(LEFT(C57,FIND(" - ",C57)-1)),         ""      ),   ""   )  )))</f>
        <v>46500465</v>
      </c>
      <c r="H57" s="34" t="str">
        <f aca="false">B57 &amp; "|" &amp; E57 &amp; "|" &amp;(IF(ISBLANK(C57),"",IFERROR(VALUE(LEFT(TRIM(C57),FIND(" ",TRIM(C57)&amp;" ")-1)),"")))</f>
        <v>Inscripción de asegurado en facultativo|46038|46500465</v>
      </c>
      <c r="I57" s="18" t="n">
        <f aca="false">IF(G57="",0, IF(COUNTIF($H$6:H57,H57)=1,1,0))</f>
        <v>1</v>
      </c>
      <c r="J57" s="34" t="str">
        <f aca="false">IF( OR( ISBLANK(D57), C57=D57, AND( LEFT(D57,7)&lt;&gt;"NOMINA ", OR( ISERROR(FIND(" - ",D57)), NOT(ISNUMBER(VALUE(LEFT(D57,FIND(" - ",D57)-1)))) ) ) ), "", B57 &amp; "|" &amp; E57 &amp; "|" &amp; (IF(ISBLANK(C57), "", IFERROR(VALUE(LEFT(TRIM(C57), FIND(" ", TRIM(C57)&amp;" ")-1)), ""))) &amp; "|" &amp; D57 )</f>
        <v/>
      </c>
      <c r="K57" s="18" t="n">
        <f aca="false">IF(OR(C57="", J57="",G57=""), 0, IF(COUNTIF($J$6:J57, J57)=1, 1, 0))</f>
        <v>0</v>
      </c>
      <c r="L57" s="16" t="str">
        <f aca="false">IF(B57="Inscripción de nuevo registro patronal",B57 &amp; "|" &amp; E57 &amp; "|" &amp; C57,"")</f>
        <v/>
      </c>
      <c r="M57" s="18" t="n">
        <f aca="false">IF(OR(C57="", L57=""), 0, IF(COUNTIF($L$6:L57, L57)=1, 1, 0))</f>
        <v>0</v>
      </c>
    </row>
    <row r="58" customFormat="false" ht="28.35" hidden="false" customHeight="true" outlineLevel="0" collapsed="false">
      <c r="A58" s="48" t="n">
        <f aca="false">IF(AND(NOT(ISBLANK(C58)),NOT(ISBLANK(B58)),NOT(ISBLANK(E58))),(_xlfn.AGGREGATE(2,7,A$5:A58))+1,"")</f>
        <v>53</v>
      </c>
      <c r="B58" s="49" t="s">
        <v>81</v>
      </c>
      <c r="C58" s="49" t="s">
        <v>187</v>
      </c>
      <c r="D58" s="50" t="s">
        <v>188</v>
      </c>
      <c r="E58" s="51" t="n">
        <v>46038</v>
      </c>
      <c r="F58" s="52" t="str">
        <f aca="false">IFERROR(VLOOKUP(B58,LISTAS!$Q$2:$R$58,2,0),"")</f>
        <v>NSS - NOMBRE</v>
      </c>
      <c r="G58" s="34" t="n">
        <f aca="false">IF(ISBLANK(C58),"",  IF(F58="RAZÓN SOCIAL","NUEVO_RP",   IF(F58="NUMERO",      IF(ISNUMBER(VALUE(C58)),VALUE(C58),""),   IF(OR(F58="NSS - NOMBRE",F58="RP - NOMBRE"),      IF(         AND(           NOT(ISERROR(FIND(" - ",C58))),           ISERROR(FIND("  ",C58)),           ISERROR(FIND("–",C58)),           ISERROR(FIND("—",C58)),           ISNUMBER(VALUE(LEFT(C58,FIND(" - ",C58)-1)))         ),         VALUE(LEFT(C58,FIND(" - ",C58)-1)),         ""      ),   ""   )  )))</f>
        <v>46500465</v>
      </c>
      <c r="H58" s="34" t="str">
        <f aca="false">B58 &amp; "|" &amp; E58 &amp; "|" &amp;(IF(ISBLANK(C58),"",IFERROR(VALUE(LEFT(TRIM(C58),FIND(" ",TRIM(C58)&amp;" ")-1)),"")))</f>
        <v>Inscripción de beneficiarios(as)|46038|46500465</v>
      </c>
      <c r="I58" s="18" t="n">
        <f aca="false">IF(G58="",0, IF(COUNTIF($H$6:H58,H58)=1,1,0))</f>
        <v>1</v>
      </c>
      <c r="J58" s="34" t="str">
        <f aca="false">IF( OR( ISBLANK(D58), C58=D58, AND( LEFT(D58,7)&lt;&gt;"NOMINA ", OR( ISERROR(FIND(" - ",D58)), NOT(ISNUMBER(VALUE(LEFT(D58,FIND(" - ",D58)-1)))) ) ) ), "", B58 &amp; "|" &amp; E58 &amp; "|" &amp; (IF(ISBLANK(C58), "", IFERROR(VALUE(LEFT(TRIM(C58), FIND(" ", TRIM(C58)&amp;" ")-1)), ""))) &amp; "|" &amp; D58 )</f>
        <v>Inscripción de beneficiarios(as)|46038|46500465|46500579 - YULIANA SOFIA RUIZ GUTIERREZ</v>
      </c>
      <c r="K58" s="18" t="n">
        <f aca="false">IF(OR(C58="", J58="",G58=""), 0, IF(COUNTIF($J$6:J58, J58)=1, 1, 0))</f>
        <v>1</v>
      </c>
      <c r="L58" s="16" t="str">
        <f aca="false">IF(B58="Inscripción de nuevo registro patronal",B58 &amp; "|" &amp; E58 &amp; "|" &amp; C58,"")</f>
        <v/>
      </c>
      <c r="M58" s="18" t="n">
        <f aca="false">IF(OR(C58="", L58=""), 0, IF(COUNTIF($L$6:L58, L58)=1, 1, 0))</f>
        <v>0</v>
      </c>
    </row>
    <row r="59" customFormat="false" ht="28.35" hidden="false" customHeight="true" outlineLevel="0" collapsed="false">
      <c r="A59" s="48" t="n">
        <f aca="false">IF(AND(NOT(ISBLANK(C59)),NOT(ISBLANK(B59)),NOT(ISBLANK(E59))),(_xlfn.AGGREGATE(2,7,A$5:A59))+1,"")</f>
        <v>54</v>
      </c>
      <c r="B59" s="49" t="s">
        <v>139</v>
      </c>
      <c r="C59" s="49" t="n">
        <v>4</v>
      </c>
      <c r="D59" s="50"/>
      <c r="E59" s="51" t="n">
        <v>46038</v>
      </c>
      <c r="F59" s="52" t="str">
        <f aca="false">IFERROR(VLOOKUP(B59,LISTAS!$Q$2:$R$58,2,0),"")</f>
        <v>NUMERO</v>
      </c>
      <c r="G59" s="34" t="n">
        <f aca="false">IF(ISBLANK(C59),"",  IF(F59="RAZÓN SOCIAL","NUEVO_RP",   IF(F59="NUMERO",      IF(ISNUMBER(VALUE(C59)),VALUE(C59),""),   IF(OR(F59="NSS - NOMBRE",F59="RP - NOMBRE"),      IF(         AND(           NOT(ISERROR(FIND(" - ",C59))),           ISERROR(FIND("  ",C59)),           ISERROR(FIND("–",C59)),           ISERROR(FIND("—",C59)),           ISNUMBER(VALUE(LEFT(C59,FIND(" - ",C59)-1)))         ),         VALUE(LEFT(C59,FIND(" - ",C59)-1)),         ""      ),   ""   )  )))</f>
        <v>4</v>
      </c>
      <c r="H59" s="34" t="str">
        <f aca="false">B59 &amp; "|" &amp; E59 &amp; "|" &amp;(IF(ISBLANK(C59),"",IFERROR(VALUE(LEFT(TRIM(C59),FIND(" ",TRIM(C59)&amp;" ")-1)),"")))</f>
        <v>Otros documentos|46038|4</v>
      </c>
      <c r="I59" s="18" t="n">
        <f aca="false">IF(G59="",0, IF(COUNTIF($H$6:H59,H59)=1,1,0))</f>
        <v>1</v>
      </c>
      <c r="J59" s="34" t="str">
        <f aca="false">IF( OR( ISBLANK(D59), C59=D59, AND( LEFT(D59,7)&lt;&gt;"NOMINA ", OR( ISERROR(FIND(" - ",D59)), NOT(ISNUMBER(VALUE(LEFT(D59,FIND(" - ",D59)-1)))) ) ) ), "", B59 &amp; "|" &amp; E59 &amp; "|" &amp; (IF(ISBLANK(C59), "", IFERROR(VALUE(LEFT(TRIM(C59), FIND(" ", TRIM(C59)&amp;" ")-1)), ""))) &amp; "|" &amp; D59 )</f>
        <v/>
      </c>
      <c r="K59" s="18" t="n">
        <f aca="false">IF(OR(C59="", J59="",G59=""), 0, IF(COUNTIF($J$6:J59, J59)=1, 1, 0))</f>
        <v>0</v>
      </c>
      <c r="L59" s="16" t="str">
        <f aca="false">IF(B59="Inscripción de nuevo registro patronal",B59 &amp; "|" &amp; E59 &amp; "|" &amp; C59,"")</f>
        <v/>
      </c>
      <c r="M59" s="18" t="n">
        <f aca="false">IF(OR(C59="", L59=""), 0, IF(COUNTIF($L$6:L59, L59)=1, 1, 0))</f>
        <v>0</v>
      </c>
    </row>
    <row r="60" customFormat="false" ht="28.35" hidden="false" customHeight="true" outlineLevel="0" collapsed="false">
      <c r="A60" s="48" t="n">
        <f aca="false">IF(AND(NOT(ISBLANK(C60)),NOT(ISBLANK(B60)),NOT(ISBLANK(E60))),(_xlfn.AGGREGATE(2,7,A$5:A60))+1,"")</f>
        <v>55</v>
      </c>
      <c r="B60" s="49" t="s">
        <v>106</v>
      </c>
      <c r="C60" s="49" t="n">
        <v>4</v>
      </c>
      <c r="D60" s="50"/>
      <c r="E60" s="51" t="n">
        <v>46041</v>
      </c>
      <c r="F60" s="52" t="str">
        <f aca="false">IFERROR(VLOOKUP(B60,LISTAS!$Q$2:$R$58,2,0),"")</f>
        <v>NUMERO</v>
      </c>
      <c r="G60" s="34" t="n">
        <f aca="false">IF(ISBLANK(C60),"",  IF(F60="RAZÓN SOCIAL","NUEVO_RP",   IF(F60="NUMERO",      IF(ISNUMBER(VALUE(C60)),VALUE(C60),""),   IF(OR(F60="NSS - NOMBRE",F60="RP - NOMBRE"),      IF(         AND(           NOT(ISERROR(FIND(" - ",C60))),           ISERROR(FIND("  ",C60)),           ISERROR(FIND("–",C60)),           ISERROR(FIND("—",C60)),           ISNUMBER(VALUE(LEFT(C60,FIND(" - ",C60)-1)))         ),         VALUE(LEFT(C60,FIND(" - ",C60)-1)),         ""      ),   ""   )  )))</f>
        <v>4</v>
      </c>
      <c r="H60" s="34" t="str">
        <f aca="false">B60 &amp; "|" &amp; E60 &amp; "|" &amp;(IF(ISBLANK(C60),"",IFERROR(VALUE(LEFT(TRIM(C60),FIND(" ",TRIM(C60)&amp;" ")-1)),"")))</f>
        <v>Atención de llamadas telefónicas de asegurados/público|46041|4</v>
      </c>
      <c r="I60" s="18" t="n">
        <f aca="false">IF(G60="",0, IF(COUNTIF($H$6:H60,H60)=1,1,0))</f>
        <v>1</v>
      </c>
      <c r="J60" s="34" t="str">
        <f aca="false">IF( OR( ISBLANK(D60), C60=D60, AND( LEFT(D60,7)&lt;&gt;"NOMINA ", OR( ISERROR(FIND(" - ",D60)), NOT(ISNUMBER(VALUE(LEFT(D60,FIND(" - ",D60)-1)))) ) ) ), "", B60 &amp; "|" &amp; E60 &amp; "|" &amp; (IF(ISBLANK(C60), "", IFERROR(VALUE(LEFT(TRIM(C60), FIND(" ", TRIM(C60)&amp;" ")-1)), ""))) &amp; "|" &amp; D60 )</f>
        <v/>
      </c>
      <c r="K60" s="18" t="n">
        <f aca="false">IF(OR(C60="", J60="",G60=""), 0, IF(COUNTIF($J$6:J60, J60)=1, 1, 0))</f>
        <v>0</v>
      </c>
      <c r="L60" s="16" t="str">
        <f aca="false">IF(B60="Inscripción de nuevo registro patronal",B60 &amp; "|" &amp; E60 &amp; "|" &amp; C60,"")</f>
        <v/>
      </c>
      <c r="M60" s="18" t="n">
        <f aca="false">IF(OR(C60="", L60=""), 0, IF(COUNTIF($L$6:L60, L60)=1, 1, 0))</f>
        <v>0</v>
      </c>
    </row>
    <row r="61" customFormat="false" ht="28.35" hidden="false" customHeight="true" outlineLevel="0" collapsed="false">
      <c r="A61" s="48" t="n">
        <f aca="false">IF(AND(NOT(ISBLANK(C61)),NOT(ISBLANK(B61)),NOT(ISBLANK(E61))),(_xlfn.AGGREGATE(2,7,A$5:A61))+1,"")</f>
        <v>56</v>
      </c>
      <c r="B61" s="49" t="s">
        <v>106</v>
      </c>
      <c r="C61" s="49" t="n">
        <v>6</v>
      </c>
      <c r="D61" s="50"/>
      <c r="E61" s="51" t="n">
        <v>46042</v>
      </c>
      <c r="F61" s="52" t="str">
        <f aca="false">IFERROR(VLOOKUP(B61,LISTAS!$Q$2:$R$58,2,0),"")</f>
        <v>NUMERO</v>
      </c>
      <c r="G61" s="34" t="n">
        <f aca="false">IF(ISBLANK(C61),"",  IF(F61="RAZÓN SOCIAL","NUEVO_RP",   IF(F61="NUMERO",      IF(ISNUMBER(VALUE(C61)),VALUE(C61),""),   IF(OR(F61="NSS - NOMBRE",F61="RP - NOMBRE"),      IF(         AND(           NOT(ISERROR(FIND(" - ",C61))),           ISERROR(FIND("  ",C61)),           ISERROR(FIND("–",C61)),           ISERROR(FIND("—",C61)),           ISNUMBER(VALUE(LEFT(C61,FIND(" - ",C61)-1)))         ),         VALUE(LEFT(C61,FIND(" - ",C61)-1)),         ""      ),   ""   )  )))</f>
        <v>6</v>
      </c>
      <c r="H61" s="34" t="str">
        <f aca="false">B61 &amp; "|" &amp; E61 &amp; "|" &amp;(IF(ISBLANK(C61),"",IFERROR(VALUE(LEFT(TRIM(C61),FIND(" ",TRIM(C61)&amp;" ")-1)),"")))</f>
        <v>Atención de llamadas telefónicas de asegurados/público|46042|6</v>
      </c>
      <c r="I61" s="18" t="n">
        <f aca="false">IF(G61="",0, IF(COUNTIF($H$6:H61,H61)=1,1,0))</f>
        <v>1</v>
      </c>
      <c r="J61" s="34" t="str">
        <f aca="false">IF( OR( ISBLANK(D61), C61=D61, AND( LEFT(D61,7)&lt;&gt;"NOMINA ", OR( ISERROR(FIND(" - ",D61)), NOT(ISNUMBER(VALUE(LEFT(D61,FIND(" - ",D61)-1)))) ) ) ), "", B61 &amp; "|" &amp; E61 &amp; "|" &amp; (IF(ISBLANK(C61), "", IFERROR(VALUE(LEFT(TRIM(C61), FIND(" ", TRIM(C61)&amp;" ")-1)), ""))) &amp; "|" &amp; D61 )</f>
        <v/>
      </c>
      <c r="K61" s="18" t="n">
        <f aca="false">IF(OR(C61="", J61="",G61=""), 0, IF(COUNTIF($J$6:J61, J61)=1, 1, 0))</f>
        <v>0</v>
      </c>
      <c r="L61" s="16" t="str">
        <f aca="false">IF(B61="Inscripción de nuevo registro patronal",B61 &amp; "|" &amp; E61 &amp; "|" &amp; C61,"")</f>
        <v/>
      </c>
      <c r="M61" s="18" t="n">
        <f aca="false">IF(OR(C61="", L61=""), 0, IF(COUNTIF($L$6:L61, L61)=1, 1, 0))</f>
        <v>0</v>
      </c>
    </row>
    <row r="62" customFormat="false" ht="28.35" hidden="false" customHeight="true" outlineLevel="0" collapsed="false">
      <c r="A62" s="48" t="n">
        <f aca="false">IF(AND(NOT(ISBLANK(C62)),NOT(ISBLANK(B62)),NOT(ISBLANK(E62))),(_xlfn.AGGREGATE(2,7,A$5:A62))+1,"")</f>
        <v>57</v>
      </c>
      <c r="B62" s="49" t="s">
        <v>88</v>
      </c>
      <c r="C62" s="49" t="s">
        <v>189</v>
      </c>
      <c r="D62" s="50"/>
      <c r="E62" s="51" t="n">
        <v>46042</v>
      </c>
      <c r="F62" s="52" t="str">
        <f aca="false">IFERROR(VLOOKUP(B62,LISTAS!$Q$2:$R$58,2,0),"")</f>
        <v>NSS - NOMBRE</v>
      </c>
      <c r="G62" s="34" t="n">
        <f aca="false">IF(ISBLANK(C62),"",  IF(F62="RAZÓN SOCIAL","NUEVO_RP",   IF(F62="NUMERO",      IF(ISNUMBER(VALUE(C62)),VALUE(C62),""),   IF(OR(F62="NSS - NOMBRE",F62="RP - NOMBRE"),      IF(         AND(           NOT(ISERROR(FIND(" - ",C62))),           ISERROR(FIND("  ",C62)),           ISERROR(FIND("–",C62)),           ISERROR(FIND("—",C62)),           ISNUMBER(VALUE(LEFT(C62,FIND(" - ",C62)-1)))         ),         VALUE(LEFT(C62,FIND(" - ",C62)-1)),         ""      ),   ""   )  )))</f>
        <v>13523295</v>
      </c>
      <c r="H62" s="34" t="str">
        <f aca="false">B62 &amp; "|" &amp; E62 &amp; "|" &amp;(IF(ISBLANK(C62),"",IFERROR(VALUE(LEFT(TRIM(C62),FIND(" ",TRIM(C62)&amp;" ")-1)),"")))</f>
        <v>Brindar información de semanas cotizadas|46042|13523295</v>
      </c>
      <c r="I62" s="18" t="n">
        <f aca="false">IF(G62="",0, IF(COUNTIF($H$6:H62,H62)=1,1,0))</f>
        <v>1</v>
      </c>
      <c r="J62" s="34" t="str">
        <f aca="false">IF( OR( ISBLANK(D62), C62=D62, AND( LEFT(D62,7)&lt;&gt;"NOMINA ", OR( ISERROR(FIND(" - ",D62)), NOT(ISNUMBER(VALUE(LEFT(D62,FIND(" - ",D62)-1)))) ) ) ), "", B62 &amp; "|" &amp; E62 &amp; "|" &amp; (IF(ISBLANK(C62), "", IFERROR(VALUE(LEFT(TRIM(C62), FIND(" ", TRIM(C62)&amp;" ")-1)), ""))) &amp; "|" &amp; D62 )</f>
        <v/>
      </c>
      <c r="K62" s="18" t="n">
        <f aca="false">IF(OR(C62="", J62="",G62=""), 0, IF(COUNTIF($J$6:J62, J62)=1, 1, 0))</f>
        <v>0</v>
      </c>
      <c r="L62" s="16" t="str">
        <f aca="false">IF(B62="Inscripción de nuevo registro patronal",B62 &amp; "|" &amp; E62 &amp; "|" &amp; C62,"")</f>
        <v/>
      </c>
      <c r="M62" s="18" t="n">
        <f aca="false">IF(OR(C62="", L62=""), 0, IF(COUNTIF($L$6:L62, L62)=1, 1, 0))</f>
        <v>0</v>
      </c>
    </row>
    <row r="63" customFormat="false" ht="28.35" hidden="false" customHeight="true" outlineLevel="0" collapsed="false">
      <c r="A63" s="48" t="n">
        <f aca="false">IF(AND(NOT(ISBLANK(C63)),NOT(ISBLANK(B63)),NOT(ISBLANK(E63))),(_xlfn.AGGREGATE(2,7,A$5:A63))+1,"")</f>
        <v>58</v>
      </c>
      <c r="B63" s="49" t="s">
        <v>106</v>
      </c>
      <c r="C63" s="49" t="n">
        <v>1</v>
      </c>
      <c r="D63" s="50"/>
      <c r="E63" s="51" t="n">
        <v>46043</v>
      </c>
      <c r="F63" s="52" t="str">
        <f aca="false">IFERROR(VLOOKUP(B63,LISTAS!$Q$2:$R$58,2,0),"")</f>
        <v>NUMERO</v>
      </c>
      <c r="G63" s="34" t="n">
        <f aca="false">IF(ISBLANK(C63),"",  IF(F63="RAZÓN SOCIAL","NUEVO_RP",   IF(F63="NUMERO",      IF(ISNUMBER(VALUE(C63)),VALUE(C63),""),   IF(OR(F63="NSS - NOMBRE",F63="RP - NOMBRE"),      IF(         AND(           NOT(ISERROR(FIND(" - ",C63))),           ISERROR(FIND("  ",C63)),           ISERROR(FIND("–",C63)),           ISERROR(FIND("—",C63)),           ISNUMBER(VALUE(LEFT(C63,FIND(" - ",C63)-1)))         ),         VALUE(LEFT(C63,FIND(" - ",C63)-1)),         ""      ),   ""   )  )))</f>
        <v>1</v>
      </c>
      <c r="H63" s="34" t="str">
        <f aca="false">B63 &amp; "|" &amp; E63 &amp; "|" &amp;(IF(ISBLANK(C63),"",IFERROR(VALUE(LEFT(TRIM(C63),FIND(" ",TRIM(C63)&amp;" ")-1)),"")))</f>
        <v>Atención de llamadas telefónicas de asegurados/público|46043|1</v>
      </c>
      <c r="I63" s="18" t="n">
        <f aca="false">IF(G63="",0, IF(COUNTIF($H$6:H63,H63)=1,1,0))</f>
        <v>1</v>
      </c>
      <c r="J63" s="34" t="str">
        <f aca="false">IF( OR( ISBLANK(D63), C63=D63, AND( LEFT(D63,7)&lt;&gt;"NOMINA ", OR( ISERROR(FIND(" - ",D63)), NOT(ISNUMBER(VALUE(LEFT(D63,FIND(" - ",D63)-1)))) ) ) ), "", B63 &amp; "|" &amp; E63 &amp; "|" &amp; (IF(ISBLANK(C63), "", IFERROR(VALUE(LEFT(TRIM(C63), FIND(" ", TRIM(C63)&amp;" ")-1)), ""))) &amp; "|" &amp; D63 )</f>
        <v/>
      </c>
      <c r="K63" s="18" t="n">
        <f aca="false">IF(OR(C63="", J63="",G63=""), 0, IF(COUNTIF($J$6:J63, J63)=1, 1, 0))</f>
        <v>0</v>
      </c>
      <c r="L63" s="16" t="str">
        <f aca="false">IF(B63="Inscripción de nuevo registro patronal",B63 &amp; "|" &amp; E63 &amp; "|" &amp; C63,"")</f>
        <v/>
      </c>
      <c r="M63" s="18" t="n">
        <f aca="false">IF(OR(C63="", L63=""), 0, IF(COUNTIF($L$6:L63, L63)=1, 1, 0))</f>
        <v>0</v>
      </c>
    </row>
    <row r="64" customFormat="false" ht="28.35" hidden="false" customHeight="true" outlineLevel="0" collapsed="false">
      <c r="A64" s="48" t="n">
        <f aca="false">IF(AND(NOT(ISBLANK(C64)),NOT(ISBLANK(B64)),NOT(ISBLANK(E64))),(_xlfn.AGGREGATE(2,7,A$5:A64))+1,"")</f>
        <v>59</v>
      </c>
      <c r="B64" s="49" t="s">
        <v>88</v>
      </c>
      <c r="C64" s="49" t="s">
        <v>190</v>
      </c>
      <c r="D64" s="50"/>
      <c r="E64" s="51" t="n">
        <v>46043</v>
      </c>
      <c r="F64" s="52" t="str">
        <f aca="false">IFERROR(VLOOKUP(B64,LISTAS!$Q$2:$R$58,2,0),"")</f>
        <v>NSS - NOMBRE</v>
      </c>
      <c r="G64" s="34" t="n">
        <f aca="false">IF(ISBLANK(C64),"",  IF(F64="RAZÓN SOCIAL","NUEVO_RP",   IF(F64="NUMERO",      IF(ISNUMBER(VALUE(C64)),VALUE(C64),""),   IF(OR(F64="NSS - NOMBRE",F64="RP - NOMBRE"),      IF(         AND(           NOT(ISERROR(FIND(" - ",C64))),           ISERROR(FIND("  ",C64)),           ISERROR(FIND("–",C64)),           ISERROR(FIND("—",C64)),           ISNUMBER(VALUE(LEFT(C64,FIND(" - ",C64)-1)))         ),         VALUE(LEFT(C64,FIND(" - ",C64)-1)),         ""      ),   ""   )  )))</f>
        <v>15709260</v>
      </c>
      <c r="H64" s="34" t="str">
        <f aca="false">B64 &amp; "|" &amp; E64 &amp; "|" &amp;(IF(ISBLANK(C64),"",IFERROR(VALUE(LEFT(TRIM(C64),FIND(" ",TRIM(C64)&amp;" ")-1)),"")))</f>
        <v>Brindar información de semanas cotizadas|46043|15709260</v>
      </c>
      <c r="I64" s="18" t="n">
        <f aca="false">IF(G64="",0, IF(COUNTIF($H$6:H64,H64)=1,1,0))</f>
        <v>1</v>
      </c>
      <c r="J64" s="34" t="str">
        <f aca="false">IF( OR( ISBLANK(D64), C64=D64, AND( LEFT(D64,7)&lt;&gt;"NOMINA ", OR( ISERROR(FIND(" - ",D64)), NOT(ISNUMBER(VALUE(LEFT(D64,FIND(" - ",D64)-1)))) ) ) ), "", B64 &amp; "|" &amp; E64 &amp; "|" &amp; (IF(ISBLANK(C64), "", IFERROR(VALUE(LEFT(TRIM(C64), FIND(" ", TRIM(C64)&amp;" ")-1)), ""))) &amp; "|" &amp; D64 )</f>
        <v/>
      </c>
      <c r="K64" s="18" t="n">
        <f aca="false">IF(OR(C64="", J64="",G64=""), 0, IF(COUNTIF($J$6:J64, J64)=1, 1, 0))</f>
        <v>0</v>
      </c>
      <c r="L64" s="16" t="str">
        <f aca="false">IF(B64="Inscripción de nuevo registro patronal",B64 &amp; "|" &amp; E64 &amp; "|" &amp; C64,"")</f>
        <v/>
      </c>
      <c r="M64" s="18" t="n">
        <f aca="false">IF(OR(C64="", L64=""), 0, IF(COUNTIF($L$6:L64, L64)=1, 1, 0))</f>
        <v>0</v>
      </c>
    </row>
    <row r="65" customFormat="false" ht="28.35" hidden="false" customHeight="true" outlineLevel="0" collapsed="false">
      <c r="A65" s="48" t="n">
        <f aca="false">IF(AND(NOT(ISBLANK(C65)),NOT(ISBLANK(B65)),NOT(ISBLANK(E65))),(_xlfn.AGGREGATE(2,7,A$5:A65))+1,"")</f>
        <v>60</v>
      </c>
      <c r="B65" s="49" t="s">
        <v>88</v>
      </c>
      <c r="C65" s="49" t="s">
        <v>191</v>
      </c>
      <c r="D65" s="50"/>
      <c r="E65" s="51" t="n">
        <v>46043</v>
      </c>
      <c r="F65" s="52" t="str">
        <f aca="false">IFERROR(VLOOKUP(B65,LISTAS!$Q$2:$R$58,2,0),"")</f>
        <v>NSS - NOMBRE</v>
      </c>
      <c r="G65" s="34" t="n">
        <f aca="false">IF(ISBLANK(C65),"",  IF(F65="RAZÓN SOCIAL","NUEVO_RP",   IF(F65="NUMERO",      IF(ISNUMBER(VALUE(C65)),VALUE(C65),""),   IF(OR(F65="NSS - NOMBRE",F65="RP - NOMBRE"),      IF(         AND(           NOT(ISERROR(FIND(" - ",C65))),           ISERROR(FIND("  ",C65)),           ISERROR(FIND("–",C65)),           ISERROR(FIND("—",C65)),           ISNUMBER(VALUE(LEFT(C65,FIND(" - ",C65)-1)))         ),         VALUE(LEFT(C65,FIND(" - ",C65)-1)),         ""      ),   ""   )  )))</f>
        <v>39582241</v>
      </c>
      <c r="H65" s="34" t="str">
        <f aca="false">B65 &amp; "|" &amp; E65 &amp; "|" &amp;(IF(ISBLANK(C65),"",IFERROR(VALUE(LEFT(TRIM(C65),FIND(" ",TRIM(C65)&amp;" ")-1)),"")))</f>
        <v>Brindar información de semanas cotizadas|46043|39582241</v>
      </c>
      <c r="I65" s="18" t="n">
        <f aca="false">IF(G65="",0, IF(COUNTIF($H$6:H65,H65)=1,1,0))</f>
        <v>1</v>
      </c>
      <c r="J65" s="34" t="str">
        <f aca="false">IF( OR( ISBLANK(D65), C65=D65, AND( LEFT(D65,7)&lt;&gt;"NOMINA ", OR( ISERROR(FIND(" - ",D65)), NOT(ISNUMBER(VALUE(LEFT(D65,FIND(" - ",D65)-1)))) ) ) ), "", B65 &amp; "|" &amp; E65 &amp; "|" &amp; (IF(ISBLANK(C65), "", IFERROR(VALUE(LEFT(TRIM(C65), FIND(" ", TRIM(C65)&amp;" ")-1)), ""))) &amp; "|" &amp; D65 )</f>
        <v/>
      </c>
      <c r="K65" s="18" t="n">
        <f aca="false">IF(OR(C65="", J65="",G65=""), 0, IF(COUNTIF($J$6:J65, J65)=1, 1, 0))</f>
        <v>0</v>
      </c>
      <c r="L65" s="16" t="str">
        <f aca="false">IF(B65="Inscripción de nuevo registro patronal",B65 &amp; "|" &amp; E65 &amp; "|" &amp; C65,"")</f>
        <v/>
      </c>
      <c r="M65" s="18" t="n">
        <f aca="false">IF(OR(C65="", L65=""), 0, IF(COUNTIF($L$6:L65, L65)=1, 1, 0))</f>
        <v>0</v>
      </c>
    </row>
    <row r="66" customFormat="false" ht="28.35" hidden="false" customHeight="true" outlineLevel="0" collapsed="false">
      <c r="A66" s="48" t="n">
        <f aca="false">IF(AND(NOT(ISBLANK(C66)),NOT(ISBLANK(B66)),NOT(ISBLANK(E66))),(_xlfn.AGGREGATE(2,7,A$5:A66))+1,"")</f>
        <v>61</v>
      </c>
      <c r="B66" s="49" t="s">
        <v>88</v>
      </c>
      <c r="C66" s="49" t="s">
        <v>192</v>
      </c>
      <c r="D66" s="50"/>
      <c r="E66" s="51" t="n">
        <v>46043</v>
      </c>
      <c r="F66" s="52" t="str">
        <f aca="false">IFERROR(VLOOKUP(B66,LISTAS!$Q$2:$R$58,2,0),"")</f>
        <v>NSS - NOMBRE</v>
      </c>
      <c r="G66" s="34" t="n">
        <f aca="false">IF(ISBLANK(C66),"",  IF(F66="RAZÓN SOCIAL","NUEVO_RP",   IF(F66="NUMERO",      IF(ISNUMBER(VALUE(C66)),VALUE(C66),""),   IF(OR(F66="NSS - NOMBRE",F66="RP - NOMBRE"),      IF(         AND(           NOT(ISERROR(FIND(" - ",C66))),           ISERROR(FIND("  ",C66)),           ISERROR(FIND("–",C66)),           ISERROR(FIND("—",C66)),           ISNUMBER(VALUE(LEFT(C66,FIND(" - ",C66)-1)))         ),         VALUE(LEFT(C66,FIND(" - ",C66)-1)),         ""      ),   ""   )  )))</f>
        <v>5626186</v>
      </c>
      <c r="H66" s="34" t="str">
        <f aca="false">B66 &amp; "|" &amp; E66 &amp; "|" &amp;(IF(ISBLANK(C66),"",IFERROR(VALUE(LEFT(TRIM(C66),FIND(" ",TRIM(C66)&amp;" ")-1)),"")))</f>
        <v>Brindar información de semanas cotizadas|46043|5626186</v>
      </c>
      <c r="I66" s="18" t="n">
        <f aca="false">IF(G66="",0, IF(COUNTIF($H$6:H66,H66)=1,1,0))</f>
        <v>1</v>
      </c>
      <c r="J66" s="34" t="str">
        <f aca="false">IF( OR( ISBLANK(D66), C66=D66, AND( LEFT(D66,7)&lt;&gt;"NOMINA ", OR( ISERROR(FIND(" - ",D66)), NOT(ISNUMBER(VALUE(LEFT(D66,FIND(" - ",D66)-1)))) ) ) ), "", B66 &amp; "|" &amp; E66 &amp; "|" &amp; (IF(ISBLANK(C66), "", IFERROR(VALUE(LEFT(TRIM(C66), FIND(" ", TRIM(C66)&amp;" ")-1)), ""))) &amp; "|" &amp; D66 )</f>
        <v/>
      </c>
      <c r="K66" s="18" t="n">
        <f aca="false">IF(OR(C66="", J66="",G66=""), 0, IF(COUNTIF($J$6:J66, J66)=1, 1, 0))</f>
        <v>0</v>
      </c>
      <c r="L66" s="16" t="str">
        <f aca="false">IF(B66="Inscripción de nuevo registro patronal",B66 &amp; "|" &amp; E66 &amp; "|" &amp; C66,"")</f>
        <v/>
      </c>
      <c r="M66" s="18" t="n">
        <f aca="false">IF(OR(C66="", L66=""), 0, IF(COUNTIF($L$6:L66, L66)=1, 1, 0))</f>
        <v>0</v>
      </c>
    </row>
    <row r="67" customFormat="false" ht="28.35" hidden="false" customHeight="true" outlineLevel="0" collapsed="false">
      <c r="A67" s="48" t="n">
        <f aca="false">IF(AND(NOT(ISBLANK(C67)),NOT(ISBLANK(B67)),NOT(ISBLANK(E67))),(_xlfn.AGGREGATE(2,7,A$5:A67))+1,"")</f>
        <v>62</v>
      </c>
      <c r="B67" s="49" t="s">
        <v>106</v>
      </c>
      <c r="C67" s="49" t="n">
        <v>7</v>
      </c>
      <c r="D67" s="50"/>
      <c r="E67" s="51" t="n">
        <v>46044</v>
      </c>
      <c r="F67" s="52" t="str">
        <f aca="false">IFERROR(VLOOKUP(B67,LISTAS!$Q$2:$R$58,2,0),"")</f>
        <v>NUMERO</v>
      </c>
      <c r="G67" s="34" t="n">
        <f aca="false">IF(ISBLANK(C67),"",  IF(F67="RAZÓN SOCIAL","NUEVO_RP",   IF(F67="NUMERO",      IF(ISNUMBER(VALUE(C67)),VALUE(C67),""),   IF(OR(F67="NSS - NOMBRE",F67="RP - NOMBRE"),      IF(         AND(           NOT(ISERROR(FIND(" - ",C67))),           ISERROR(FIND("  ",C67)),           ISERROR(FIND("–",C67)),           ISERROR(FIND("—",C67)),           ISNUMBER(VALUE(LEFT(C67,FIND(" - ",C67)-1)))         ),         VALUE(LEFT(C67,FIND(" - ",C67)-1)),         ""      ),   ""   )  )))</f>
        <v>7</v>
      </c>
      <c r="H67" s="34" t="str">
        <f aca="false">B67 &amp; "|" &amp; E67 &amp; "|" &amp;(IF(ISBLANK(C67),"",IFERROR(VALUE(LEFT(TRIM(C67),FIND(" ",TRIM(C67)&amp;" ")-1)),"")))</f>
        <v>Atención de llamadas telefónicas de asegurados/público|46044|7</v>
      </c>
      <c r="I67" s="18" t="n">
        <f aca="false">IF(G67="",0, IF(COUNTIF($H$6:H67,H67)=1,1,0))</f>
        <v>1</v>
      </c>
      <c r="J67" s="34" t="str">
        <f aca="false">IF( OR( ISBLANK(D67), C67=D67, AND( LEFT(D67,7)&lt;&gt;"NOMINA ", OR( ISERROR(FIND(" - ",D67)), NOT(ISNUMBER(VALUE(LEFT(D67,FIND(" - ",D67)-1)))) ) ) ), "", B67 &amp; "|" &amp; E67 &amp; "|" &amp; (IF(ISBLANK(C67), "", IFERROR(VALUE(LEFT(TRIM(C67), FIND(" ", TRIM(C67)&amp;" ")-1)), ""))) &amp; "|" &amp; D67 )</f>
        <v/>
      </c>
      <c r="K67" s="18" t="n">
        <f aca="false">IF(OR(C67="", J67="",G67=""), 0, IF(COUNTIF($J$6:J67, J67)=1, 1, 0))</f>
        <v>0</v>
      </c>
      <c r="L67" s="16" t="str">
        <f aca="false">IF(B67="Inscripción de nuevo registro patronal",B67 &amp; "|" &amp; E67 &amp; "|" &amp; C67,"")</f>
        <v/>
      </c>
      <c r="M67" s="18" t="n">
        <f aca="false">IF(OR(C67="", L67=""), 0, IF(COUNTIF($L$6:L67, L67)=1, 1, 0))</f>
        <v>0</v>
      </c>
    </row>
    <row r="68" customFormat="false" ht="28.35" hidden="false" customHeight="true" outlineLevel="0" collapsed="false">
      <c r="A68" s="48" t="n">
        <f aca="false">IF(AND(NOT(ISBLANK(C68)),NOT(ISBLANK(B68)),NOT(ISBLANK(E68))),(_xlfn.AGGREGATE(2,7,A$5:A68))+1,"")</f>
        <v>63</v>
      </c>
      <c r="B68" s="49" t="s">
        <v>88</v>
      </c>
      <c r="C68" s="49" t="s">
        <v>193</v>
      </c>
      <c r="D68" s="50"/>
      <c r="E68" s="51" t="n">
        <v>46045</v>
      </c>
      <c r="F68" s="52" t="str">
        <f aca="false">IFERROR(VLOOKUP(B68,LISTAS!$Q$2:$R$58,2,0),"")</f>
        <v>NSS - NOMBRE</v>
      </c>
      <c r="G68" s="34" t="n">
        <f aca="false">IF(ISBLANK(C68),"",  IF(F68="RAZÓN SOCIAL","NUEVO_RP",   IF(F68="NUMERO",      IF(ISNUMBER(VALUE(C68)),VALUE(C68),""),   IF(OR(F68="NSS - NOMBRE",F68="RP - NOMBRE"),      IF(         AND(           NOT(ISERROR(FIND(" - ",C68))),           ISERROR(FIND("  ",C68)),           ISERROR(FIND("–",C68)),           ISERROR(FIND("—",C68)),           ISNUMBER(VALUE(LEFT(C68,FIND(" - ",C68)-1)))         ),         VALUE(LEFT(C68,FIND(" - ",C68)-1)),         ""      ),   ""   )  )))</f>
        <v>23458215</v>
      </c>
      <c r="H68" s="34" t="str">
        <f aca="false">B68 &amp; "|" &amp; E68 &amp; "|" &amp;(IF(ISBLANK(C68),"",IFERROR(VALUE(LEFT(TRIM(C68),FIND(" ",TRIM(C68)&amp;" ")-1)),"")))</f>
        <v>Brindar información de semanas cotizadas|46045|23458215</v>
      </c>
      <c r="I68" s="18" t="n">
        <f aca="false">IF(G68="",0, IF(COUNTIF($H$6:H68,H68)=1,1,0))</f>
        <v>1</v>
      </c>
      <c r="J68" s="34" t="str">
        <f aca="false">IF( OR( ISBLANK(D68), C68=D68, AND( LEFT(D68,7)&lt;&gt;"NOMINA ", OR( ISERROR(FIND(" - ",D68)), NOT(ISNUMBER(VALUE(LEFT(D68,FIND(" - ",D68)-1)))) ) ) ), "", B68 &amp; "|" &amp; E68 &amp; "|" &amp; (IF(ISBLANK(C68), "", IFERROR(VALUE(LEFT(TRIM(C68), FIND(" ", TRIM(C68)&amp;" ")-1)), ""))) &amp; "|" &amp; D68 )</f>
        <v/>
      </c>
      <c r="K68" s="18" t="n">
        <f aca="false">IF(OR(C68="", J68="",G68=""), 0, IF(COUNTIF($J$6:J68, J68)=1, 1, 0))</f>
        <v>0</v>
      </c>
      <c r="L68" s="16" t="str">
        <f aca="false">IF(B68="Inscripción de nuevo registro patronal",B68 &amp; "|" &amp; E68 &amp; "|" &amp; C68,"")</f>
        <v/>
      </c>
      <c r="M68" s="18" t="n">
        <f aca="false">IF(OR(C68="", L68=""), 0, IF(COUNTIF($L$6:L68, L68)=1, 1, 0))</f>
        <v>0</v>
      </c>
    </row>
    <row r="69" customFormat="false" ht="28.35" hidden="false" customHeight="true" outlineLevel="0" collapsed="false">
      <c r="A69" s="48" t="n">
        <f aca="false">IF(AND(NOT(ISBLANK(C69)),NOT(ISBLANK(B69)),NOT(ISBLANK(E69))),(_xlfn.AGGREGATE(2,7,A$5:A69))+1,"")</f>
        <v>64</v>
      </c>
      <c r="B69" s="49" t="s">
        <v>106</v>
      </c>
      <c r="C69" s="49" t="n">
        <v>4</v>
      </c>
      <c r="D69" s="50"/>
      <c r="E69" s="51" t="n">
        <v>46048</v>
      </c>
      <c r="F69" s="52" t="str">
        <f aca="false">IFERROR(VLOOKUP(B69,LISTAS!$Q$2:$R$58,2,0),"")</f>
        <v>NUMERO</v>
      </c>
      <c r="G69" s="34" t="n">
        <f aca="false">IF(ISBLANK(C69),"",  IF(F69="RAZÓN SOCIAL","NUEVO_RP",   IF(F69="NUMERO",      IF(ISNUMBER(VALUE(C69)),VALUE(C69),""),   IF(OR(F69="NSS - NOMBRE",F69="RP - NOMBRE"),      IF(         AND(           NOT(ISERROR(FIND(" - ",C69))),           ISERROR(FIND("  ",C69)),           ISERROR(FIND("–",C69)),           ISERROR(FIND("—",C69)),           ISNUMBER(VALUE(LEFT(C69,FIND(" - ",C69)-1)))         ),         VALUE(LEFT(C69,FIND(" - ",C69)-1)),         ""      ),   ""   )  )))</f>
        <v>4</v>
      </c>
      <c r="H69" s="34" t="str">
        <f aca="false">B69 &amp; "|" &amp; E69 &amp; "|" &amp;(IF(ISBLANK(C69),"",IFERROR(VALUE(LEFT(TRIM(C69),FIND(" ",TRIM(C69)&amp;" ")-1)),"")))</f>
        <v>Atención de llamadas telefónicas de asegurados/público|46048|4</v>
      </c>
      <c r="I69" s="18" t="n">
        <f aca="false">IF(G69="",0, IF(COUNTIF($H$6:H69,H69)=1,1,0))</f>
        <v>1</v>
      </c>
      <c r="J69" s="34" t="str">
        <f aca="false">IF( OR( ISBLANK(D69), C69=D69, AND( LEFT(D69,7)&lt;&gt;"NOMINA ", OR( ISERROR(FIND(" - ",D69)), NOT(ISNUMBER(VALUE(LEFT(D69,FIND(" - ",D69)-1)))) ) ) ), "", B69 &amp; "|" &amp; E69 &amp; "|" &amp; (IF(ISBLANK(C69), "", IFERROR(VALUE(LEFT(TRIM(C69), FIND(" ", TRIM(C69)&amp;" ")-1)), ""))) &amp; "|" &amp; D69 )</f>
        <v/>
      </c>
      <c r="K69" s="18" t="n">
        <f aca="false">IF(OR(C69="", J69="",G69=""), 0, IF(COUNTIF($J$6:J69, J69)=1, 1, 0))</f>
        <v>0</v>
      </c>
      <c r="L69" s="16" t="str">
        <f aca="false">IF(B69="Inscripción de nuevo registro patronal",B69 &amp; "|" &amp; E69 &amp; "|" &amp; C69,"")</f>
        <v/>
      </c>
      <c r="M69" s="18" t="n">
        <f aca="false">IF(OR(C69="", L69=""), 0, IF(COUNTIF($L$6:L69, L69)=1, 1, 0))</f>
        <v>0</v>
      </c>
    </row>
    <row r="70" customFormat="false" ht="28.35" hidden="false" customHeight="true" outlineLevel="0" collapsed="false">
      <c r="A70" s="48" t="n">
        <f aca="false">IF(AND(NOT(ISBLANK(C70)),NOT(ISBLANK(B70)),NOT(ISBLANK(E70))),(_xlfn.AGGREGATE(2,7,A$5:A70))+1,"")</f>
        <v>65</v>
      </c>
      <c r="B70" s="49" t="s">
        <v>78</v>
      </c>
      <c r="C70" s="49" t="s">
        <v>194</v>
      </c>
      <c r="D70" s="50"/>
      <c r="E70" s="51" t="n">
        <v>46049</v>
      </c>
      <c r="F70" s="52" t="str">
        <f aca="false">IFERROR(VLOOKUP(B70,LISTAS!$Q$2:$R$58,2,0),"")</f>
        <v>NSS - NOMBRE</v>
      </c>
      <c r="G70" s="34" t="n">
        <f aca="false">IF(ISBLANK(C70),"",  IF(F70="RAZÓN SOCIAL","NUEVO_RP",   IF(F70="NUMERO",      IF(ISNUMBER(VALUE(C70)),VALUE(C70),""),   IF(OR(F70="NSS - NOMBRE",F70="RP - NOMBRE"),      IF(         AND(           NOT(ISERROR(FIND(" - ",C70))),           ISERROR(FIND("  ",C70)),           ISERROR(FIND("–",C70)),           ISERROR(FIND("—",C70)),           ISNUMBER(VALUE(LEFT(C70,FIND(" - ",C70)-1)))         ),         VALUE(LEFT(C70,FIND(" - ",C70)-1)),         ""      ),   ""   )  )))</f>
        <v>1349106</v>
      </c>
      <c r="H70" s="34" t="str">
        <f aca="false">B70 &amp; "|" &amp; E70 &amp; "|" &amp;(IF(ISBLANK(C70),"",IFERROR(VALUE(LEFT(TRIM(C70),FIND(" ",TRIM(C70)&amp;" ")-1)),"")))</f>
        <v>Actualización de datos de asegurado/beneficiario/pensionado|46049|1349106</v>
      </c>
      <c r="I70" s="18" t="n">
        <f aca="false">IF(G70="",0, IF(COUNTIF($H$6:H70,H70)=1,1,0))</f>
        <v>1</v>
      </c>
      <c r="J70" s="34" t="str">
        <f aca="false">IF( OR( ISBLANK(D70), C70=D70, AND( LEFT(D70,7)&lt;&gt;"NOMINA ", OR( ISERROR(FIND(" - ",D70)), NOT(ISNUMBER(VALUE(LEFT(D70,FIND(" - ",D70)-1)))) ) ) ), "", B70 &amp; "|" &amp; E70 &amp; "|" &amp; (IF(ISBLANK(C70), "", IFERROR(VALUE(LEFT(TRIM(C70), FIND(" ", TRIM(C70)&amp;" ")-1)), ""))) &amp; "|" &amp; D70 )</f>
        <v/>
      </c>
      <c r="K70" s="18" t="n">
        <f aca="false">IF(OR(C70="", J70="",G70=""), 0, IF(COUNTIF($J$6:J70, J70)=1, 1, 0))</f>
        <v>0</v>
      </c>
      <c r="L70" s="16" t="str">
        <f aca="false">IF(B70="Inscripción de nuevo registro patronal",B70 &amp; "|" &amp; E70 &amp; "|" &amp; C70,"")</f>
        <v/>
      </c>
      <c r="M70" s="18" t="n">
        <f aca="false">IF(OR(C70="", L70=""), 0, IF(COUNTIF($L$6:L70, L70)=1, 1, 0))</f>
        <v>0</v>
      </c>
    </row>
    <row r="71" customFormat="false" ht="28.35" hidden="false" customHeight="true" outlineLevel="0" collapsed="false">
      <c r="A71" s="48" t="n">
        <f aca="false">IF(AND(NOT(ISBLANK(C71)),NOT(ISBLANK(B71)),NOT(ISBLANK(E71))),(_xlfn.AGGREGATE(2,7,A$5:A71))+1,"")</f>
        <v>66</v>
      </c>
      <c r="B71" s="49" t="s">
        <v>78</v>
      </c>
      <c r="C71" s="49" t="s">
        <v>195</v>
      </c>
      <c r="D71" s="50"/>
      <c r="E71" s="51" t="n">
        <v>46049</v>
      </c>
      <c r="F71" s="52" t="str">
        <f aca="false">IFERROR(VLOOKUP(B71,LISTAS!$Q$2:$R$58,2,0),"")</f>
        <v>NSS - NOMBRE</v>
      </c>
      <c r="G71" s="34" t="n">
        <f aca="false">IF(ISBLANK(C71),"",  IF(F71="RAZÓN SOCIAL","NUEVO_RP",   IF(F71="NUMERO",      IF(ISNUMBER(VALUE(C71)),VALUE(C71),""),   IF(OR(F71="NSS - NOMBRE",F71="RP - NOMBRE"),      IF(         AND(           NOT(ISERROR(FIND(" - ",C71))),           ISERROR(FIND("  ",C71)),           ISERROR(FIND("–",C71)),           ISERROR(FIND("—",C71)),           ISNUMBER(VALUE(LEFT(C71,FIND(" - ",C71)-1)))         ),         VALUE(LEFT(C71,FIND(" - ",C71)-1)),         ""      ),   ""   )  )))</f>
        <v>44339236</v>
      </c>
      <c r="H71" s="34" t="str">
        <f aca="false">B71 &amp; "|" &amp; E71 &amp; "|" &amp;(IF(ISBLANK(C71),"",IFERROR(VALUE(LEFT(TRIM(C71),FIND(" ",TRIM(C71)&amp;" ")-1)),"")))</f>
        <v>Actualización de datos de asegurado/beneficiario/pensionado|46049|44339236</v>
      </c>
      <c r="I71" s="18" t="n">
        <f aca="false">IF(G71="",0, IF(COUNTIF($H$6:H71,H71)=1,1,0))</f>
        <v>1</v>
      </c>
      <c r="J71" s="34" t="str">
        <f aca="false">IF( OR( ISBLANK(D71), C71=D71, AND( LEFT(D71,7)&lt;&gt;"NOMINA ", OR( ISERROR(FIND(" - ",D71)), NOT(ISNUMBER(VALUE(LEFT(D71,FIND(" - ",D71)-1)))) ) ) ), "", B71 &amp; "|" &amp; E71 &amp; "|" &amp; (IF(ISBLANK(C71), "", IFERROR(VALUE(LEFT(TRIM(C71), FIND(" ", TRIM(C71)&amp;" ")-1)), ""))) &amp; "|" &amp; D71 )</f>
        <v/>
      </c>
      <c r="K71" s="18" t="n">
        <f aca="false">IF(OR(C71="", J71="",G71=""), 0, IF(COUNTIF($J$6:J71, J71)=1, 1, 0))</f>
        <v>0</v>
      </c>
      <c r="L71" s="16" t="str">
        <f aca="false">IF(B71="Inscripción de nuevo registro patronal",B71 &amp; "|" &amp; E71 &amp; "|" &amp; C71,"")</f>
        <v/>
      </c>
      <c r="M71" s="18" t="n">
        <f aca="false">IF(OR(C71="", L71=""), 0, IF(COUNTIF($L$6:L71, L71)=1, 1, 0))</f>
        <v>0</v>
      </c>
    </row>
    <row r="72" customFormat="false" ht="28.35" hidden="false" customHeight="true" outlineLevel="0" collapsed="false">
      <c r="A72" s="48" t="n">
        <f aca="false">IF(AND(NOT(ISBLANK(C72)),NOT(ISBLANK(B72)),NOT(ISBLANK(E72))),(_xlfn.AGGREGATE(2,7,A$5:A72))+1,"")</f>
        <v>67</v>
      </c>
      <c r="B72" s="49" t="s">
        <v>130</v>
      </c>
      <c r="C72" s="49" t="n">
        <v>6</v>
      </c>
      <c r="D72" s="50"/>
      <c r="E72" s="51" t="n">
        <v>46049</v>
      </c>
      <c r="F72" s="52" t="str">
        <f aca="false">IFERROR(VLOOKUP(B72,LISTAS!$Q$2:$R$58,2,0),"")</f>
        <v>NUMERO</v>
      </c>
      <c r="G72" s="34" t="n">
        <f aca="false">IF(ISBLANK(C72),"",  IF(F72="RAZÓN SOCIAL","NUEVO_RP",   IF(F72="NUMERO",      IF(ISNUMBER(VALUE(C72)),VALUE(C72),""),   IF(OR(F72="NSS - NOMBRE",F72="RP - NOMBRE"),      IF(         AND(           NOT(ISERROR(FIND(" - ",C72))),           ISERROR(FIND("  ",C72)),           ISERROR(FIND("–",C72)),           ISERROR(FIND("—",C72)),           ISNUMBER(VALUE(LEFT(C72,FIND(" - ",C72)-1)))         ),         VALUE(LEFT(C72,FIND(" - ",C72)-1)),         ""      ),   ""   )  )))</f>
        <v>6</v>
      </c>
      <c r="H72" s="34" t="str">
        <f aca="false">B72 &amp; "|" &amp; E72 &amp; "|" &amp;(IF(ISBLANK(C72),"",IFERROR(VALUE(LEFT(TRIM(C72),FIND(" ",TRIM(C72)&amp;" ")-1)),"")))</f>
        <v>Actualización de datos de asegurados sin grabar salario|46049|6</v>
      </c>
      <c r="I72" s="18" t="n">
        <f aca="false">IF(G72="",0, IF(COUNTIF($H$6:H72,H72)=1,1,0))</f>
        <v>1</v>
      </c>
      <c r="J72" s="34" t="str">
        <f aca="false">IF( OR( ISBLANK(D72), C72=D72, AND( LEFT(D72,7)&lt;&gt;"NOMINA ", OR( ISERROR(FIND(" - ",D72)), NOT(ISNUMBER(VALUE(LEFT(D72,FIND(" - ",D72)-1)))) ) ) ), "", B72 &amp; "|" &amp; E72 &amp; "|" &amp; (IF(ISBLANK(C72), "", IFERROR(VALUE(LEFT(TRIM(C72), FIND(" ", TRIM(C72)&amp;" ")-1)), ""))) &amp; "|" &amp; D72 )</f>
        <v/>
      </c>
      <c r="K72" s="18" t="n">
        <f aca="false">IF(OR(C72="", J72="",G72=""), 0, IF(COUNTIF($J$6:J72, J72)=1, 1, 0))</f>
        <v>0</v>
      </c>
      <c r="L72" s="16" t="str">
        <f aca="false">IF(B72="Inscripción de nuevo registro patronal",B72 &amp; "|" &amp; E72 &amp; "|" &amp; C72,"")</f>
        <v/>
      </c>
      <c r="M72" s="18" t="n">
        <f aca="false">IF(OR(C72="", L72=""), 0, IF(COUNTIF($L$6:L72, L72)=1, 1, 0))</f>
        <v>0</v>
      </c>
    </row>
    <row r="73" customFormat="false" ht="28.35" hidden="false" customHeight="true" outlineLevel="0" collapsed="false">
      <c r="A73" s="48" t="n">
        <f aca="false">IF(AND(NOT(ISBLANK(C73)),NOT(ISBLANK(B73)),NOT(ISBLANK(E73))),(_xlfn.AGGREGATE(2,7,A$5:A73))+1,"")</f>
        <v>68</v>
      </c>
      <c r="B73" s="49" t="s">
        <v>137</v>
      </c>
      <c r="C73" s="49" t="n">
        <v>6</v>
      </c>
      <c r="D73" s="49"/>
      <c r="E73" s="51" t="n">
        <v>46049</v>
      </c>
      <c r="F73" s="52" t="str">
        <f aca="false">IFERROR(VLOOKUP(B73,LISTAS!$Q$2:$R$58,2,0),"")</f>
        <v>NUMERO</v>
      </c>
      <c r="G73" s="34" t="n">
        <f aca="false">IF(ISBLANK(C73),"",  IF(F73="RAZÓN SOCIAL","NUEVO_RP",   IF(F73="NUMERO",      IF(ISNUMBER(VALUE(C73)),VALUE(C73),""),   IF(OR(F73="NSS - NOMBRE",F73="RP - NOMBRE"),      IF(         AND(           NOT(ISERROR(FIND(" - ",C73))),           ISERROR(FIND("  ",C73)),           ISERROR(FIND("–",C73)),           ISERROR(FIND("—",C73)),           ISNUMBER(VALUE(LEFT(C73,FIND(" - ",C73)-1)))         ),         VALUE(LEFT(C73,FIND(" - ",C73)-1)),         ""      ),   ""   )  )))</f>
        <v>6</v>
      </c>
      <c r="H73" s="34" t="str">
        <f aca="false">B73 &amp; "|" &amp; E73 &amp; "|" &amp;(IF(ISBLANK(C73),"",IFERROR(VALUE(LEFT(TRIM(C73),FIND(" ",TRIM(C73)&amp;" ")-1)),"")))</f>
        <v>Digitalización de inscripción de asegurados|46049|6</v>
      </c>
      <c r="I73" s="18" t="n">
        <f aca="false">IF(G73="",0, IF(COUNTIF($H$6:H73,H73)=1,1,0))</f>
        <v>1</v>
      </c>
      <c r="J73" s="34" t="str">
        <f aca="false">IF( OR( ISBLANK(D73), C73=D73, AND( LEFT(D73,7)&lt;&gt;"NOMINA ", OR( ISERROR(FIND(" - ",D73)), NOT(ISNUMBER(VALUE(LEFT(D73,FIND(" - ",D73)-1)))) ) ) ), "", B73 &amp; "|" &amp; E73 &amp; "|" &amp; (IF(ISBLANK(C73), "", IFERROR(VALUE(LEFT(TRIM(C73), FIND(" ", TRIM(C73)&amp;" ")-1)), ""))) &amp; "|" &amp; D73 )</f>
        <v/>
      </c>
      <c r="K73" s="18" t="n">
        <f aca="false">IF(OR(C73="", J73="",G73=""), 0, IF(COUNTIF($J$6:J73, J73)=1, 1, 0))</f>
        <v>0</v>
      </c>
      <c r="L73" s="16" t="str">
        <f aca="false">IF(B73="Inscripción de nuevo registro patronal",B73 &amp; "|" &amp; E73 &amp; "|" &amp; C73,"")</f>
        <v/>
      </c>
      <c r="M73" s="18" t="n">
        <f aca="false">IF(OR(C73="", L73=""), 0, IF(COUNTIF($L$6:L73, L73)=1, 1, 0))</f>
        <v>0</v>
      </c>
    </row>
    <row r="74" customFormat="false" ht="28.35" hidden="false" customHeight="true" outlineLevel="0" collapsed="false">
      <c r="A74" s="48" t="n">
        <f aca="false">IF(AND(NOT(ISBLANK(C74)),NOT(ISBLANK(B74)),NOT(ISBLANK(E74))),(_xlfn.AGGREGATE(2,7,A$5:A74))+1,"")</f>
        <v>69</v>
      </c>
      <c r="B74" s="49" t="s">
        <v>139</v>
      </c>
      <c r="C74" s="49" t="n">
        <v>1</v>
      </c>
      <c r="D74" s="50"/>
      <c r="E74" s="51" t="n">
        <v>46049</v>
      </c>
      <c r="F74" s="52" t="str">
        <f aca="false">IFERROR(VLOOKUP(B74,LISTAS!$Q$2:$R$58,2,0),"")</f>
        <v>NUMERO</v>
      </c>
      <c r="G74" s="34" t="n">
        <f aca="false">IF(ISBLANK(C74),"",  IF(F74="RAZÓN SOCIAL","NUEVO_RP",   IF(F74="NUMERO",      IF(ISNUMBER(VALUE(C74)),VALUE(C74),""),   IF(OR(F74="NSS - NOMBRE",F74="RP - NOMBRE"),      IF(         AND(           NOT(ISERROR(FIND(" - ",C74))),           ISERROR(FIND("  ",C74)),           ISERROR(FIND("–",C74)),           ISERROR(FIND("—",C74)),           ISNUMBER(VALUE(LEFT(C74,FIND(" - ",C74)-1)))         ),         VALUE(LEFT(C74,FIND(" - ",C74)-1)),         ""      ),   ""   )  )))</f>
        <v>1</v>
      </c>
      <c r="H74" s="34" t="str">
        <f aca="false">B74 &amp; "|" &amp; E74 &amp; "|" &amp;(IF(ISBLANK(C74),"",IFERROR(VALUE(LEFT(TRIM(C74),FIND(" ",TRIM(C74)&amp;" ")-1)),"")))</f>
        <v>Otros documentos|46049|1</v>
      </c>
      <c r="I74" s="18" t="n">
        <f aca="false">IF(G74="",0, IF(COUNTIF($H$6:H74,H74)=1,1,0))</f>
        <v>1</v>
      </c>
      <c r="J74" s="34" t="str">
        <f aca="false">IF( OR( ISBLANK(D74), C74=D74, AND( LEFT(D74,7)&lt;&gt;"NOMINA ", OR( ISERROR(FIND(" - ",D74)), NOT(ISNUMBER(VALUE(LEFT(D74,FIND(" - ",D74)-1)))) ) ) ), "", B74 &amp; "|" &amp; E74 &amp; "|" &amp; (IF(ISBLANK(C74), "", IFERROR(VALUE(LEFT(TRIM(C74), FIND(" ", TRIM(C74)&amp;" ")-1)), ""))) &amp; "|" &amp; D74 )</f>
        <v/>
      </c>
      <c r="K74" s="18" t="n">
        <f aca="false">IF(OR(C74="", J74="",G74=""), 0, IF(COUNTIF($J$6:J74, J74)=1, 1, 0))</f>
        <v>0</v>
      </c>
      <c r="L74" s="16" t="str">
        <f aca="false">IF(B74="Inscripción de nuevo registro patronal",B74 &amp; "|" &amp; E74 &amp; "|" &amp; C74,"")</f>
        <v/>
      </c>
      <c r="M74" s="18" t="n">
        <f aca="false">IF(OR(C74="", L74=""), 0, IF(COUNTIF($L$6:L74, L74)=1, 1, 0))</f>
        <v>0</v>
      </c>
    </row>
    <row r="75" customFormat="false" ht="28.35" hidden="false" customHeight="true" outlineLevel="0" collapsed="false">
      <c r="A75" s="48" t="n">
        <f aca="false">IF(AND(NOT(ISBLANK(C75)),NOT(ISBLANK(B75)),NOT(ISBLANK(E75))),(_xlfn.AGGREGATE(2,7,A$5:A75))+1,"")</f>
        <v>70</v>
      </c>
      <c r="B75" s="49" t="s">
        <v>106</v>
      </c>
      <c r="C75" s="49" t="n">
        <v>8</v>
      </c>
      <c r="D75" s="50"/>
      <c r="E75" s="51" t="n">
        <v>46050</v>
      </c>
      <c r="F75" s="52" t="str">
        <f aca="false">IFERROR(VLOOKUP(B75,LISTAS!$Q$2:$R$58,2,0),"")</f>
        <v>NUMERO</v>
      </c>
      <c r="G75" s="34" t="n">
        <f aca="false">IF(ISBLANK(C75),"",  IF(F75="RAZÓN SOCIAL","NUEVO_RP",   IF(F75="NUMERO",      IF(ISNUMBER(VALUE(C75)),VALUE(C75),""),   IF(OR(F75="NSS - NOMBRE",F75="RP - NOMBRE"),      IF(         AND(           NOT(ISERROR(FIND(" - ",C75))),           ISERROR(FIND("  ",C75)),           ISERROR(FIND("–",C75)),           ISERROR(FIND("—",C75)),           ISNUMBER(VALUE(LEFT(C75,FIND(" - ",C75)-1)))         ),         VALUE(LEFT(C75,FIND(" - ",C75)-1)),         ""      ),   ""   )  )))</f>
        <v>8</v>
      </c>
      <c r="H75" s="34" t="str">
        <f aca="false">B75 &amp; "|" &amp; E75 &amp; "|" &amp;(IF(ISBLANK(C75),"",IFERROR(VALUE(LEFT(TRIM(C75),FIND(" ",TRIM(C75)&amp;" ")-1)),"")))</f>
        <v>Atención de llamadas telefónicas de asegurados/público|46050|8</v>
      </c>
      <c r="I75" s="18" t="n">
        <f aca="false">IF(G75="",0, IF(COUNTIF($H$6:H75,H75)=1,1,0))</f>
        <v>1</v>
      </c>
      <c r="J75" s="34" t="str">
        <f aca="false">IF( OR( ISBLANK(D75), C75=D75, AND( LEFT(D75,7)&lt;&gt;"NOMINA ", OR( ISERROR(FIND(" - ",D75)), NOT(ISNUMBER(VALUE(LEFT(D75,FIND(" - ",D75)-1)))) ) ) ), "", B75 &amp; "|" &amp; E75 &amp; "|" &amp; (IF(ISBLANK(C75), "", IFERROR(VALUE(LEFT(TRIM(C75), FIND(" ", TRIM(C75)&amp;" ")-1)), ""))) &amp; "|" &amp; D75 )</f>
        <v/>
      </c>
      <c r="K75" s="18" t="n">
        <f aca="false">IF(OR(C75="", J75="",G75=""), 0, IF(COUNTIF($J$6:J75, J75)=1, 1, 0))</f>
        <v>0</v>
      </c>
      <c r="L75" s="16" t="str">
        <f aca="false">IF(B75="Inscripción de nuevo registro patronal",B75 &amp; "|" &amp; E75 &amp; "|" &amp; C75,"")</f>
        <v/>
      </c>
      <c r="M75" s="18" t="n">
        <f aca="false">IF(OR(C75="", L75=""), 0, IF(COUNTIF($L$6:L75, L75)=1, 1, 0))</f>
        <v>0</v>
      </c>
    </row>
    <row r="76" customFormat="false" ht="28.35" hidden="false" customHeight="true" outlineLevel="0" collapsed="false">
      <c r="A76" s="48" t="n">
        <f aca="false">IF(AND(NOT(ISBLANK(C76)),NOT(ISBLANK(B76)),NOT(ISBLANK(E76))),(_xlfn.AGGREGATE(2,7,A$5:A76))+1,"")</f>
        <v>71</v>
      </c>
      <c r="B76" s="49" t="s">
        <v>137</v>
      </c>
      <c r="C76" s="49" t="n">
        <v>1</v>
      </c>
      <c r="D76" s="50"/>
      <c r="E76" s="51" t="n">
        <v>46050</v>
      </c>
      <c r="F76" s="52" t="str">
        <f aca="false">IFERROR(VLOOKUP(B76,LISTAS!$Q$2:$R$58,2,0),"")</f>
        <v>NUMERO</v>
      </c>
      <c r="G76" s="34" t="n">
        <f aca="false">IF(ISBLANK(C76),"",  IF(F76="RAZÓN SOCIAL","NUEVO_RP",   IF(F76="NUMERO",      IF(ISNUMBER(VALUE(C76)),VALUE(C76),""),   IF(OR(F76="NSS - NOMBRE",F76="RP - NOMBRE"),      IF(         AND(           NOT(ISERROR(FIND(" - ",C76))),           ISERROR(FIND("  ",C76)),           ISERROR(FIND("–",C76)),           ISERROR(FIND("—",C76)),           ISNUMBER(VALUE(LEFT(C76,FIND(" - ",C76)-1)))         ),         VALUE(LEFT(C76,FIND(" - ",C76)-1)),         ""      ),   ""   )  )))</f>
        <v>1</v>
      </c>
      <c r="H76" s="34" t="str">
        <f aca="false">B76 &amp; "|" &amp; E76 &amp; "|" &amp;(IF(ISBLANK(C76),"",IFERROR(VALUE(LEFT(TRIM(C76),FIND(" ",TRIM(C76)&amp;" ")-1)),"")))</f>
        <v>Digitalización de inscripción de asegurados|46050|1</v>
      </c>
      <c r="I76" s="18" t="n">
        <f aca="false">IF(G76="",0, IF(COUNTIF($H$6:H76,H76)=1,1,0))</f>
        <v>1</v>
      </c>
      <c r="J76" s="34" t="str">
        <f aca="false">IF( OR( ISBLANK(D76), C76=D76, AND( LEFT(D76,7)&lt;&gt;"NOMINA ", OR( ISERROR(FIND(" - ",D76)), NOT(ISNUMBER(VALUE(LEFT(D76,FIND(" - ",D76)-1)))) ) ) ), "", B76 &amp; "|" &amp; E76 &amp; "|" &amp; (IF(ISBLANK(C76), "", IFERROR(VALUE(LEFT(TRIM(C76), FIND(" ", TRIM(C76)&amp;" ")-1)), ""))) &amp; "|" &amp; D76 )</f>
        <v/>
      </c>
      <c r="K76" s="18" t="n">
        <f aca="false">IF(OR(C76="", J76="",G76=""), 0, IF(COUNTIF($J$6:J76, J76)=1, 1, 0))</f>
        <v>0</v>
      </c>
      <c r="L76" s="16" t="str">
        <f aca="false">IF(B76="Inscripción de nuevo registro patronal",B76 &amp; "|" &amp; E76 &amp; "|" &amp; C76,"")</f>
        <v/>
      </c>
      <c r="M76" s="18" t="n">
        <f aca="false">IF(OR(C76="", L76=""), 0, IF(COUNTIF($L$6:L76, L76)=1, 1, 0))</f>
        <v>0</v>
      </c>
    </row>
    <row r="77" customFormat="false" ht="28.35" hidden="false" customHeight="true" outlineLevel="0" collapsed="false">
      <c r="A77" s="48" t="n">
        <f aca="false">IF(AND(NOT(ISBLANK(C77)),NOT(ISBLANK(B77)),NOT(ISBLANK(E77))),(_xlfn.AGGREGATE(2,7,A$5:A77))+1,"")</f>
        <v>72</v>
      </c>
      <c r="B77" s="49" t="s">
        <v>120</v>
      </c>
      <c r="C77" s="49" t="s">
        <v>196</v>
      </c>
      <c r="D77" s="50"/>
      <c r="E77" s="51" t="n">
        <v>46050</v>
      </c>
      <c r="F77" s="52" t="str">
        <f aca="false">IFERROR(VLOOKUP(B77,LISTAS!$Q$2:$R$58,2,0),"")</f>
        <v>NSS - NOMBRE</v>
      </c>
      <c r="G77" s="34" t="n">
        <f aca="false">IF(ISBLANK(C77),"",  IF(F77="RAZÓN SOCIAL","NUEVO_RP",   IF(F77="NUMERO",      IF(ISNUMBER(VALUE(C77)),VALUE(C77),""),   IF(OR(F77="NSS - NOMBRE",F77="RP - NOMBRE"),      IF(         AND(           NOT(ISERROR(FIND(" - ",C77))),           ISERROR(FIND("  ",C77)),           ISERROR(FIND("–",C77)),           ISERROR(FIND("—",C77)),           ISNUMBER(VALUE(LEFT(C77,FIND(" - ",C77)-1)))         ),         VALUE(LEFT(C77,FIND(" - ",C77)-1)),         ""      ),   ""   )  )))</f>
        <v>46554444</v>
      </c>
      <c r="H77" s="34" t="str">
        <f aca="false">B77 &amp; "|" &amp; E77 &amp; "|" &amp;(IF(ISBLANK(C77),"",IFERROR(VALUE(LEFT(TRIM(C77),FIND(" ",TRIM(C77)&amp;" ")-1)),"")))</f>
        <v>Generar NSS para inscripción obligatoria sin grabar salario|46050|46554444</v>
      </c>
      <c r="I77" s="18" t="n">
        <f aca="false">IF(G77="",0, IF(COUNTIF($H$6:H77,H77)=1,1,0))</f>
        <v>1</v>
      </c>
      <c r="J77" s="34" t="str">
        <f aca="false">IF( OR( ISBLANK(D77), C77=D77, AND( LEFT(D77,7)&lt;&gt;"NOMINA ", OR( ISERROR(FIND(" - ",D77)), NOT(ISNUMBER(VALUE(LEFT(D77,FIND(" - ",D77)-1)))) ) ) ), "", B77 &amp; "|" &amp; E77 &amp; "|" &amp; (IF(ISBLANK(C77), "", IFERROR(VALUE(LEFT(TRIM(C77), FIND(" ", TRIM(C77)&amp;" ")-1)), ""))) &amp; "|" &amp; D77 )</f>
        <v/>
      </c>
      <c r="K77" s="18" t="n">
        <f aca="false">IF(OR(C77="", J77="",G77=""), 0, IF(COUNTIF($J$6:J77, J77)=1, 1, 0))</f>
        <v>0</v>
      </c>
      <c r="L77" s="16" t="str">
        <f aca="false">IF(B77="Inscripción de nuevo registro patronal",B77 &amp; "|" &amp; E77 &amp; "|" &amp; C77,"")</f>
        <v/>
      </c>
      <c r="M77" s="18" t="n">
        <f aca="false">IF(OR(C77="", L77=""), 0, IF(COUNTIF($L$6:L77, L77)=1, 1, 0))</f>
        <v>0</v>
      </c>
    </row>
    <row r="78" customFormat="false" ht="28.35" hidden="false" customHeight="true" outlineLevel="0" collapsed="false">
      <c r="A78" s="48" t="n">
        <f aca="false">IF(AND(NOT(ISBLANK(C78)),NOT(ISBLANK(B78)),NOT(ISBLANK(E78))),(_xlfn.AGGREGATE(2,7,A$5:A78))+1,"")</f>
        <v>73</v>
      </c>
      <c r="B78" s="49" t="s">
        <v>139</v>
      </c>
      <c r="C78" s="49" t="n">
        <v>3</v>
      </c>
      <c r="D78" s="50"/>
      <c r="E78" s="51" t="n">
        <v>46050</v>
      </c>
      <c r="F78" s="52" t="str">
        <f aca="false">IFERROR(VLOOKUP(B78,LISTAS!$Q$2:$R$58,2,0),"")</f>
        <v>NUMERO</v>
      </c>
      <c r="G78" s="34" t="n">
        <f aca="false">IF(ISBLANK(C78),"",  IF(F78="RAZÓN SOCIAL","NUEVO_RP",   IF(F78="NUMERO",      IF(ISNUMBER(VALUE(C78)),VALUE(C78),""),   IF(OR(F78="NSS - NOMBRE",F78="RP - NOMBRE"),      IF(         AND(           NOT(ISERROR(FIND(" - ",C78))),           ISERROR(FIND("  ",C78)),           ISERROR(FIND("–",C78)),           ISERROR(FIND("—",C78)),           ISNUMBER(VALUE(LEFT(C78,FIND(" - ",C78)-1)))         ),         VALUE(LEFT(C78,FIND(" - ",C78)-1)),         ""      ),   ""   )  )))</f>
        <v>3</v>
      </c>
      <c r="H78" s="34" t="str">
        <f aca="false">B78 &amp; "|" &amp; E78 &amp; "|" &amp;(IF(ISBLANK(C78),"",IFERROR(VALUE(LEFT(TRIM(C78),FIND(" ",TRIM(C78)&amp;" ")-1)),"")))</f>
        <v>Otros documentos|46050|3</v>
      </c>
      <c r="I78" s="18" t="n">
        <f aca="false">IF(G78="",0, IF(COUNTIF($H$6:H78,H78)=1,1,0))</f>
        <v>1</v>
      </c>
      <c r="J78" s="34" t="str">
        <f aca="false">IF( OR( ISBLANK(D78), C78=D78, AND( LEFT(D78,7)&lt;&gt;"NOMINA ", OR( ISERROR(FIND(" - ",D78)), NOT(ISNUMBER(VALUE(LEFT(D78,FIND(" - ",D78)-1)))) ) ) ), "", B78 &amp; "|" &amp; E78 &amp; "|" &amp; (IF(ISBLANK(C78), "", IFERROR(VALUE(LEFT(TRIM(C78), FIND(" ", TRIM(C78)&amp;" ")-1)), ""))) &amp; "|" &amp; D78 )</f>
        <v/>
      </c>
      <c r="K78" s="18" t="n">
        <f aca="false">IF(OR(C78="", J78="",G78=""), 0, IF(COUNTIF($J$6:J78, J78)=1, 1, 0))</f>
        <v>0</v>
      </c>
      <c r="L78" s="16" t="str">
        <f aca="false">IF(B78="Inscripción de nuevo registro patronal",B78 &amp; "|" &amp; E78 &amp; "|" &amp; C78,"")</f>
        <v/>
      </c>
      <c r="M78" s="18" t="n">
        <f aca="false">IF(OR(C78="", L78=""), 0, IF(COUNTIF($L$6:L78, L78)=1, 1, 0))</f>
        <v>0</v>
      </c>
    </row>
    <row r="79" customFormat="false" ht="28.35" hidden="false" customHeight="true" outlineLevel="0" collapsed="false">
      <c r="A79" s="48" t="n">
        <f aca="false">IF(AND(NOT(ISBLANK(C79)),NOT(ISBLANK(B79)),NOT(ISBLANK(E79))),(_xlfn.AGGREGATE(2,7,A$5:A79))+1,"")</f>
        <v>74</v>
      </c>
      <c r="B79" s="49" t="s">
        <v>78</v>
      </c>
      <c r="C79" s="49" t="s">
        <v>197</v>
      </c>
      <c r="D79" s="50"/>
      <c r="E79" s="51" t="n">
        <v>46051</v>
      </c>
      <c r="F79" s="52" t="str">
        <f aca="false">IFERROR(VLOOKUP(B79,LISTAS!$Q$2:$R$58,2,0),"")</f>
        <v>NSS - NOMBRE</v>
      </c>
      <c r="G79" s="34" t="n">
        <f aca="false">IF(ISBLANK(C79),"",  IF(F79="RAZÓN SOCIAL","NUEVO_RP",   IF(F79="NUMERO",      IF(ISNUMBER(VALUE(C79)),VALUE(C79),""),   IF(OR(F79="NSS - NOMBRE",F79="RP - NOMBRE"),      IF(         AND(           NOT(ISERROR(FIND(" - ",C79))),           ISERROR(FIND("  ",C79)),           ISERROR(FIND("–",C79)),           ISERROR(FIND("—",C79)),           ISNUMBER(VALUE(LEFT(C79,FIND(" - ",C79)-1)))         ),         VALUE(LEFT(C79,FIND(" - ",C79)-1)),         ""      ),   ""   )  )))</f>
        <v>45864234</v>
      </c>
      <c r="H79" s="34" t="str">
        <f aca="false">B79 &amp; "|" &amp; E79 &amp; "|" &amp;(IF(ISBLANK(C79),"",IFERROR(VALUE(LEFT(TRIM(C79),FIND(" ",TRIM(C79)&amp;" ")-1)),"")))</f>
        <v>Actualización de datos de asegurado/beneficiario/pensionado|46051|45864234</v>
      </c>
      <c r="I79" s="18" t="n">
        <f aca="false">IF(G79="",0, IF(COUNTIF($H$6:H79,H79)=1,1,0))</f>
        <v>1</v>
      </c>
      <c r="J79" s="34" t="str">
        <f aca="false">IF( OR( ISBLANK(D79), C79=D79, AND( LEFT(D79,7)&lt;&gt;"NOMINA ", OR( ISERROR(FIND(" - ",D79)), NOT(ISNUMBER(VALUE(LEFT(D79,FIND(" - ",D79)-1)))) ) ) ), "", B79 &amp; "|" &amp; E79 &amp; "|" &amp; (IF(ISBLANK(C79), "", IFERROR(VALUE(LEFT(TRIM(C79), FIND(" ", TRIM(C79)&amp;" ")-1)), ""))) &amp; "|" &amp; D79 )</f>
        <v/>
      </c>
      <c r="K79" s="18" t="n">
        <f aca="false">IF(OR(C79="", J79="",G79=""), 0, IF(COUNTIF($J$6:J79, J79)=1, 1, 0))</f>
        <v>0</v>
      </c>
      <c r="L79" s="16" t="str">
        <f aca="false">IF(B79="Inscripción de nuevo registro patronal",B79 &amp; "|" &amp; E79 &amp; "|" &amp; C79,"")</f>
        <v/>
      </c>
      <c r="M79" s="18" t="n">
        <f aca="false">IF(OR(C79="", L79=""), 0, IF(COUNTIF($L$6:L79, L79)=1, 1, 0))</f>
        <v>0</v>
      </c>
    </row>
    <row r="80" customFormat="false" ht="28.35" hidden="false" customHeight="true" outlineLevel="0" collapsed="false">
      <c r="A80" s="48" t="n">
        <f aca="false">IF(AND(NOT(ISBLANK(C80)),NOT(ISBLANK(B80)),NOT(ISBLANK(E80))),(_xlfn.AGGREGATE(2,7,A$5:A80))+1,"")</f>
        <v>75</v>
      </c>
      <c r="B80" s="49" t="s">
        <v>137</v>
      </c>
      <c r="C80" s="49" t="n">
        <v>2</v>
      </c>
      <c r="D80" s="50"/>
      <c r="E80" s="51" t="n">
        <v>46052</v>
      </c>
      <c r="F80" s="52" t="str">
        <f aca="false">IFERROR(VLOOKUP(B80,LISTAS!$Q$2:$R$58,2,0),"")</f>
        <v>NUMERO</v>
      </c>
      <c r="G80" s="34" t="n">
        <f aca="false">IF(ISBLANK(C80),"",  IF(F80="RAZÓN SOCIAL","NUEVO_RP",   IF(F80="NUMERO",      IF(ISNUMBER(VALUE(C80)),VALUE(C80),""),   IF(OR(F80="NSS - NOMBRE",F80="RP - NOMBRE"),      IF(         AND(           NOT(ISERROR(FIND(" - ",C80))),           ISERROR(FIND("  ",C80)),           ISERROR(FIND("–",C80)),           ISERROR(FIND("—",C80)),           ISNUMBER(VALUE(LEFT(C80,FIND(" - ",C80)-1)))         ),         VALUE(LEFT(C80,FIND(" - ",C80)-1)),         ""      ),   ""   )  )))</f>
        <v>2</v>
      </c>
      <c r="H80" s="34" t="str">
        <f aca="false">B80 &amp; "|" &amp; E80 &amp; "|" &amp;(IF(ISBLANK(C80),"",IFERROR(VALUE(LEFT(TRIM(C80),FIND(" ",TRIM(C80)&amp;" ")-1)),"")))</f>
        <v>Digitalización de inscripción de asegurados|46052|2</v>
      </c>
      <c r="I80" s="18" t="n">
        <f aca="false">IF(G80="",0, IF(COUNTIF($H$6:H80,H80)=1,1,0))</f>
        <v>1</v>
      </c>
      <c r="J80" s="34" t="str">
        <f aca="false">IF( OR( ISBLANK(D80), C80=D80, AND( LEFT(D80,7)&lt;&gt;"NOMINA ", OR( ISERROR(FIND(" - ",D80)), NOT(ISNUMBER(VALUE(LEFT(D80,FIND(" - ",D80)-1)))) ) ) ), "", B80 &amp; "|" &amp; E80 &amp; "|" &amp; (IF(ISBLANK(C80), "", IFERROR(VALUE(LEFT(TRIM(C80), FIND(" ", TRIM(C80)&amp;" ")-1)), ""))) &amp; "|" &amp; D80 )</f>
        <v/>
      </c>
      <c r="K80" s="18" t="n">
        <f aca="false">IF(OR(C80="", J80="",G80=""), 0, IF(COUNTIF($J$6:J80, J80)=1, 1, 0))</f>
        <v>0</v>
      </c>
      <c r="L80" s="16" t="str">
        <f aca="false">IF(B80="Inscripción de nuevo registro patronal",B80 &amp; "|" &amp; E80 &amp; "|" &amp; C80,"")</f>
        <v/>
      </c>
      <c r="M80" s="18" t="n">
        <f aca="false">IF(OR(C80="", L80=""), 0, IF(COUNTIF($L$6:L80, L80)=1, 1, 0))</f>
        <v>0</v>
      </c>
    </row>
    <row r="81" customFormat="false" ht="28.35" hidden="false" customHeight="true" outlineLevel="0" collapsed="false">
      <c r="A81" s="48" t="n">
        <f aca="false">IF(AND(NOT(ISBLANK(C81)),NOT(ISBLANK(B81)),NOT(ISBLANK(E81))),(_xlfn.AGGREGATE(2,7,A$5:A81))+1,"")</f>
        <v>76</v>
      </c>
      <c r="B81" s="49" t="s">
        <v>136</v>
      </c>
      <c r="C81" s="49" t="n">
        <v>1</v>
      </c>
      <c r="D81" s="50"/>
      <c r="E81" s="51" t="n">
        <v>46052</v>
      </c>
      <c r="F81" s="52" t="str">
        <f aca="false">IFERROR(VLOOKUP(B81,LISTAS!$Q$2:$R$58,2,0),"")</f>
        <v>NUMERO</v>
      </c>
      <c r="G81" s="34" t="n">
        <f aca="false">IF(ISBLANK(C81),"",  IF(F81="RAZÓN SOCIAL","NUEVO_RP",   IF(F81="NUMERO",      IF(ISNUMBER(VALUE(C81)),VALUE(C81),""),   IF(OR(F81="NSS - NOMBRE",F81="RP - NOMBRE"),      IF(         AND(           NOT(ISERROR(FIND(" - ",C81))),           ISERROR(FIND("  ",C81)),           ISERROR(FIND("–",C81)),           ISERROR(FIND("—",C81)),           ISNUMBER(VALUE(LEFT(C81,FIND(" - ",C81)-1)))         ),         VALUE(LEFT(C81,FIND(" - ",C81)-1)),         ""      ),   ""   )  )))</f>
        <v>1</v>
      </c>
      <c r="H81" s="34" t="str">
        <f aca="false">B81 &amp; "|" &amp; E81 &amp; "|" &amp;(IF(ISBLANK(C81),"",IFERROR(VALUE(LEFT(TRIM(C81),FIND(" ",TRIM(C81)&amp;" ")-1)),"")))</f>
        <v>Fotos|46052|1</v>
      </c>
      <c r="I81" s="18" t="n">
        <f aca="false">IF(G81="",0, IF(COUNTIF($H$6:H81,H81)=1,1,0))</f>
        <v>1</v>
      </c>
      <c r="J81" s="34" t="str">
        <f aca="false">IF( OR( ISBLANK(D81), C81=D81, AND( LEFT(D81,7)&lt;&gt;"NOMINA ", OR( ISERROR(FIND(" - ",D81)), NOT(ISNUMBER(VALUE(LEFT(D81,FIND(" - ",D81)-1)))) ) ) ), "", B81 &amp; "|" &amp; E81 &amp; "|" &amp; (IF(ISBLANK(C81), "", IFERROR(VALUE(LEFT(TRIM(C81), FIND(" ", TRIM(C81)&amp;" ")-1)), ""))) &amp; "|" &amp; D81 )</f>
        <v/>
      </c>
      <c r="K81" s="18" t="n">
        <f aca="false">IF(OR(C81="", J81="",G81=""), 0, IF(COUNTIF($J$6:J81, J81)=1, 1, 0))</f>
        <v>0</v>
      </c>
      <c r="L81" s="16" t="str">
        <f aca="false">IF(B81="Inscripción de nuevo registro patronal",B81 &amp; "|" &amp; E81 &amp; "|" &amp; C81,"")</f>
        <v/>
      </c>
      <c r="M81" s="18" t="n">
        <f aca="false">IF(OR(C81="", L81=""), 0, IF(COUNTIF($L$6:L81, L81)=1, 1, 0))</f>
        <v>0</v>
      </c>
    </row>
    <row r="82" customFormat="false" ht="28.35" hidden="false" customHeight="true" outlineLevel="0" collapsed="false">
      <c r="A82" s="48" t="n">
        <f aca="false">IF(AND(NOT(ISBLANK(C82)),NOT(ISBLANK(B82)),NOT(ISBLANK(E82))),(_xlfn.AGGREGATE(2,7,A$5:A82))+1,"")</f>
        <v>77</v>
      </c>
      <c r="B82" s="49" t="s">
        <v>126</v>
      </c>
      <c r="C82" s="49" t="n">
        <v>1</v>
      </c>
      <c r="D82" s="50"/>
      <c r="E82" s="51" t="n">
        <v>46052</v>
      </c>
      <c r="F82" s="52" t="str">
        <f aca="false">IFERROR(VLOOKUP(B82,LISTAS!$Q$2:$R$58,2,0),"")</f>
        <v>NUMERO</v>
      </c>
      <c r="G82" s="34" t="n">
        <f aca="false">IF(ISBLANK(C82),"",  IF(F82="RAZÓN SOCIAL","NUEVO_RP",   IF(F82="NUMERO",      IF(ISNUMBER(VALUE(C82)),VALUE(C82),""),   IF(OR(F82="NSS - NOMBRE",F82="RP - NOMBRE"),      IF(         AND(           NOT(ISERROR(FIND(" - ",C82))),           ISERROR(FIND("  ",C82)),           ISERROR(FIND("–",C82)),           ISERROR(FIND("—",C82)),           ISNUMBER(VALUE(LEFT(C82,FIND(" - ",C82)-1)))         ),         VALUE(LEFT(C82,FIND(" - ",C82)-1)),         ""      ),   ""   )  )))</f>
        <v>1</v>
      </c>
      <c r="H82" s="34" t="str">
        <f aca="false">B82 &amp; "|" &amp; E82 &amp; "|" &amp;(IF(ISBLANK(C82),"",IFERROR(VALUE(LEFT(TRIM(C82),FIND(" ",TRIM(C82)&amp;" ")-1)),"")))</f>
        <v>Obligatorio|46052|1</v>
      </c>
      <c r="I82" s="18" t="n">
        <f aca="false">IF(G82="",0, IF(COUNTIF($H$6:H82,H82)=1,1,0))</f>
        <v>1</v>
      </c>
      <c r="J82" s="34" t="str">
        <f aca="false">IF( OR( ISBLANK(D82), C82=D82, AND( LEFT(D82,7)&lt;&gt;"NOMINA ", OR( ISERROR(FIND(" - ",D82)), NOT(ISNUMBER(VALUE(LEFT(D82,FIND(" - ",D82)-1)))) ) ) ), "", B82 &amp; "|" &amp; E82 &amp; "|" &amp; (IF(ISBLANK(C82), "", IFERROR(VALUE(LEFT(TRIM(C82), FIND(" ", TRIM(C82)&amp;" ")-1)), ""))) &amp; "|" &amp; D82 )</f>
        <v/>
      </c>
      <c r="K82" s="18" t="n">
        <f aca="false">IF(OR(C82="", J82="",G82=""), 0, IF(COUNTIF($J$6:J82, J82)=1, 1, 0))</f>
        <v>0</v>
      </c>
      <c r="L82" s="16" t="str">
        <f aca="false">IF(B82="Inscripción de nuevo registro patronal",B82 &amp; "|" &amp; E82 &amp; "|" &amp; C82,"")</f>
        <v/>
      </c>
      <c r="M82" s="18" t="n">
        <f aca="false">IF(OR(C82="", L82=""), 0, IF(COUNTIF($L$6:L82, L82)=1, 1, 0))</f>
        <v>0</v>
      </c>
    </row>
    <row r="83" customFormat="false" ht="28.35" hidden="false" customHeight="true" outlineLevel="0" collapsed="false">
      <c r="A83" s="48" t="n">
        <f aca="false">IF(AND(NOT(ISBLANK(C83)),NOT(ISBLANK(B83)),NOT(ISBLANK(E83))),(_xlfn.AGGREGATE(2,7,A$5:A83))+1,"")</f>
        <v>78</v>
      </c>
      <c r="B83" s="49" t="s">
        <v>121</v>
      </c>
      <c r="C83" s="49" t="n">
        <v>1</v>
      </c>
      <c r="D83" s="50"/>
      <c r="E83" s="51" t="n">
        <v>46052</v>
      </c>
      <c r="F83" s="52" t="str">
        <f aca="false">IFERROR(VLOOKUP(B83,LISTAS!$Q$2:$R$58,2,0),"")</f>
        <v>NUMERO</v>
      </c>
      <c r="G83" s="34" t="n">
        <f aca="false">IF(ISBLANK(C83),"",  IF(F83="RAZÓN SOCIAL","NUEVO_RP",   IF(F83="NUMERO",      IF(ISNUMBER(VALUE(C83)),VALUE(C83),""),   IF(OR(F83="NSS - NOMBRE",F83="RP - NOMBRE"),      IF(         AND(           NOT(ISERROR(FIND(" - ",C83))),           ISERROR(FIND("  ",C83)),           ISERROR(FIND("–",C83)),           ISERROR(FIND("—",C83)),           ISNUMBER(VALUE(LEFT(C83,FIND(" - ",C83)-1)))         ),         VALUE(LEFT(C83,FIND(" - ",C83)-1)),         ""      ),   ""   )  )))</f>
        <v>1</v>
      </c>
      <c r="H83" s="34" t="str">
        <f aca="false">B83 &amp; "|" &amp; E83 &amp; "|" &amp;(IF(ISBLANK(C83),"",IFERROR(VALUE(LEFT(TRIM(C83),FIND(" ",TRIM(C83)&amp;" ")-1)),"")))</f>
        <v>Recepción de inscripción obligatorio por empleador|46052|1</v>
      </c>
      <c r="I83" s="18" t="n">
        <f aca="false">IF(G83="",0, IF(COUNTIF($H$6:H83,H83)=1,1,0))</f>
        <v>1</v>
      </c>
      <c r="J83" s="34" t="str">
        <f aca="false">IF( OR( ISBLANK(D83), C83=D83, AND( LEFT(D83,7)&lt;&gt;"NOMINA ", OR( ISERROR(FIND(" - ",D83)), NOT(ISNUMBER(VALUE(LEFT(D83,FIND(" - ",D83)-1)))) ) ) ), "", B83 &amp; "|" &amp; E83 &amp; "|" &amp; (IF(ISBLANK(C83), "", IFERROR(VALUE(LEFT(TRIM(C83), FIND(" ", TRIM(C83)&amp;" ")-1)), ""))) &amp; "|" &amp; D83 )</f>
        <v/>
      </c>
      <c r="K83" s="18" t="n">
        <f aca="false">IF(OR(C83="", J83="",G83=""), 0, IF(COUNTIF($J$6:J83, J83)=1, 1, 0))</f>
        <v>0</v>
      </c>
      <c r="L83" s="16" t="str">
        <f aca="false">IF(B83="Inscripción de nuevo registro patronal",B83 &amp; "|" &amp; E83 &amp; "|" &amp; C83,"")</f>
        <v/>
      </c>
      <c r="M83" s="18" t="n">
        <f aca="false">IF(OR(C83="", L83=""), 0, IF(COUNTIF($L$6:L83, L83)=1, 1, 0))</f>
        <v>0</v>
      </c>
    </row>
    <row r="84" customFormat="false" ht="28.35" hidden="false" customHeight="true" outlineLevel="0" collapsed="false">
      <c r="A84" s="48" t="n">
        <f aca="false">IF(AND(NOT(ISBLANK(C84)),NOT(ISBLANK(B84)),NOT(ISBLANK(E84))),(_xlfn.AGGREGATE(2,7,A$5:A84))+1,"")</f>
        <v>79</v>
      </c>
      <c r="B84" s="49" t="s">
        <v>85</v>
      </c>
      <c r="C84" s="49" t="s">
        <v>198</v>
      </c>
      <c r="D84" s="50"/>
      <c r="E84" s="51" t="n">
        <v>46056</v>
      </c>
      <c r="F84" s="52" t="str">
        <f aca="false">IFERROR(VLOOKUP(B84,LISTAS!$Q$2:$R$58,2,0),"")</f>
        <v>NSS - NOMBRE</v>
      </c>
      <c r="G84" s="34" t="n">
        <f aca="false">IF(ISBLANK(C84),"",  IF(F84="RAZÓN SOCIAL","NUEVO_RP",   IF(F84="NUMERO",      IF(ISNUMBER(VALUE(C84)),VALUE(C84),""),   IF(OR(F84="NSS - NOMBRE",F84="RP - NOMBRE"),      IF(         AND(           NOT(ISERROR(FIND(" - ",C84))),           ISERROR(FIND("  ",C84)),           ISERROR(FIND("–",C84)),           ISERROR(FIND("—",C84)),           ISNUMBER(VALUE(LEFT(C84,FIND(" - ",C84)-1)))         ),         VALUE(LEFT(C84,FIND(" - ",C84)-1)),         ""      ),   ""   )  )))</f>
        <v>31038029</v>
      </c>
      <c r="H84" s="34" t="str">
        <f aca="false">B84 &amp; "|" &amp; E84 &amp; "|" &amp;(IF(ISBLANK(C84),"",IFERROR(VALUE(LEFT(TRIM(C84),FIND(" ",TRIM(C84)&amp;" ")-1)),"")))</f>
        <v>Asesoramiento para inscripción del seguro facultativo|46056|31038029</v>
      </c>
      <c r="I84" s="18" t="n">
        <f aca="false">IF(G84="",0, IF(COUNTIF($H$6:H84,H84)=1,1,0))</f>
        <v>1</v>
      </c>
      <c r="J84" s="34" t="str">
        <f aca="false">IF( OR( ISBLANK(D84), C84=D84, AND( LEFT(D84,7)&lt;&gt;"NOMINA ", OR( ISERROR(FIND(" - ",D84)), NOT(ISNUMBER(VALUE(LEFT(D84,FIND(" - ",D84)-1)))) ) ) ), "", B84 &amp; "|" &amp; E84 &amp; "|" &amp; (IF(ISBLANK(C84), "", IFERROR(VALUE(LEFT(TRIM(C84), FIND(" ", TRIM(C84)&amp;" ")-1)), ""))) &amp; "|" &amp; D84 )</f>
        <v/>
      </c>
      <c r="K84" s="18" t="n">
        <f aca="false">IF(OR(C84="", J84="",G84=""), 0, IF(COUNTIF($J$6:J84, J84)=1, 1, 0))</f>
        <v>0</v>
      </c>
      <c r="L84" s="16" t="str">
        <f aca="false">IF(B84="Inscripción de nuevo registro patronal",B84 &amp; "|" &amp; E84 &amp; "|" &amp; C84,"")</f>
        <v/>
      </c>
      <c r="M84" s="18" t="n">
        <f aca="false">IF(OR(C84="", L84=""), 0, IF(COUNTIF($L$6:L84, L84)=1, 1, 0))</f>
        <v>0</v>
      </c>
    </row>
    <row r="85" customFormat="false" ht="28.35" hidden="false" customHeight="true" outlineLevel="0" collapsed="false">
      <c r="A85" s="48" t="n">
        <f aca="false">IF(AND(NOT(ISBLANK(C85)),NOT(ISBLANK(B85)),NOT(ISBLANK(E85))),(_xlfn.AGGREGATE(2,7,A$5:A85))+1,"")</f>
        <v>80</v>
      </c>
      <c r="B85" s="49" t="s">
        <v>136</v>
      </c>
      <c r="C85" s="49" t="n">
        <v>2</v>
      </c>
      <c r="D85" s="50"/>
      <c r="E85" s="51" t="n">
        <v>46056</v>
      </c>
      <c r="F85" s="52" t="str">
        <f aca="false">IFERROR(VLOOKUP(B85,LISTAS!$Q$2:$R$58,2,0),"")</f>
        <v>NUMERO</v>
      </c>
      <c r="G85" s="34" t="n">
        <f aca="false">IF(ISBLANK(C85),"",  IF(F85="RAZÓN SOCIAL","NUEVO_RP",   IF(F85="NUMERO",      IF(ISNUMBER(VALUE(C85)),VALUE(C85),""),   IF(OR(F85="NSS - NOMBRE",F85="RP - NOMBRE"),      IF(         AND(           NOT(ISERROR(FIND(" - ",C85))),           ISERROR(FIND("  ",C85)),           ISERROR(FIND("–",C85)),           ISERROR(FIND("—",C85)),           ISNUMBER(VALUE(LEFT(C85,FIND(" - ",C85)-1)))         ),         VALUE(LEFT(C85,FIND(" - ",C85)-1)),         ""      ),   ""   )  )))</f>
        <v>2</v>
      </c>
      <c r="H85" s="34" t="str">
        <f aca="false">B85 &amp; "|" &amp; E85 &amp; "|" &amp;(IF(ISBLANK(C85),"",IFERROR(VALUE(LEFT(TRIM(C85),FIND(" ",TRIM(C85)&amp;" ")-1)),"")))</f>
        <v>Fotos|46056|2</v>
      </c>
      <c r="I85" s="18" t="n">
        <f aca="false">IF(G85="",0, IF(COUNTIF($H$6:H85,H85)=1,1,0))</f>
        <v>1</v>
      </c>
      <c r="J85" s="34" t="str">
        <f aca="false">IF( OR( ISBLANK(D85), C85=D85, AND( LEFT(D85,7)&lt;&gt;"NOMINA ", OR( ISERROR(FIND(" - ",D85)), NOT(ISNUMBER(VALUE(LEFT(D85,FIND(" - ",D85)-1)))) ) ) ), "", B85 &amp; "|" &amp; E85 &amp; "|" &amp; (IF(ISBLANK(C85), "", IFERROR(VALUE(LEFT(TRIM(C85), FIND(" ", TRIM(C85)&amp;" ")-1)), ""))) &amp; "|" &amp; D85 )</f>
        <v/>
      </c>
      <c r="K85" s="18" t="n">
        <f aca="false">IF(OR(C85="", J85="",G85=""), 0, IF(COUNTIF($J$6:J85, J85)=1, 1, 0))</f>
        <v>0</v>
      </c>
      <c r="L85" s="16" t="str">
        <f aca="false">IF(B85="Inscripción de nuevo registro patronal",B85 &amp; "|" &amp; E85 &amp; "|" &amp; C85,"")</f>
        <v/>
      </c>
      <c r="M85" s="18" t="n">
        <f aca="false">IF(OR(C85="", L85=""), 0, IF(COUNTIF($L$6:L85, L85)=1, 1, 0))</f>
        <v>0</v>
      </c>
    </row>
    <row r="86" customFormat="false" ht="28.35" hidden="false" customHeight="true" outlineLevel="0" collapsed="false">
      <c r="A86" s="48" t="n">
        <f aca="false">IF(AND(NOT(ISBLANK(C86)),NOT(ISBLANK(B86)),NOT(ISBLANK(E86))),(_xlfn.AGGREGATE(2,7,A$5:A86))+1,"")</f>
        <v>81</v>
      </c>
      <c r="B86" s="49" t="s">
        <v>122</v>
      </c>
      <c r="C86" s="49" t="s">
        <v>199</v>
      </c>
      <c r="D86" s="50"/>
      <c r="E86" s="51" t="n">
        <v>46056</v>
      </c>
      <c r="F86" s="52" t="str">
        <f aca="false">IFERROR(VLOOKUP(B86,LISTAS!$Q$2:$R$58,2,0),"")</f>
        <v>NSS - NOMBRE</v>
      </c>
      <c r="G86" s="34" t="n">
        <f aca="false">IF(ISBLANK(C86),"",  IF(F86="RAZÓN SOCIAL","NUEVO_RP",   IF(F86="NUMERO",      IF(ISNUMBER(VALUE(C86)),VALUE(C86),""),   IF(OR(F86="NSS - NOMBRE",F86="RP - NOMBRE"),      IF(         AND(           NOT(ISERROR(FIND(" - ",C86))),           ISERROR(FIND("  ",C86)),           ISERROR(FIND("–",C86)),           ISERROR(FIND("—",C86)),           ISNUMBER(VALUE(LEFT(C86,FIND(" - ",C86)-1)))         ),         VALUE(LEFT(C86,FIND(" - ",C86)-1)),         ""      ),   ""   )  )))</f>
        <v>46573870</v>
      </c>
      <c r="H86" s="34" t="str">
        <f aca="false">B86 &amp; "|" &amp; E86 &amp; "|" &amp;(IF(ISBLANK(C86),"",IFERROR(VALUE(LEFT(TRIM(C86),FIND(" ",TRIM(C86)&amp;" ")-1)),"")))</f>
        <v>Generar NSS otros tipos de trámites|46056|46573870</v>
      </c>
      <c r="I86" s="18" t="n">
        <f aca="false">IF(G86="",0, IF(COUNTIF($H$6:H86,H86)=1,1,0))</f>
        <v>1</v>
      </c>
      <c r="J86" s="34" t="str">
        <f aca="false">IF( OR( ISBLANK(D86), C86=D86, AND( LEFT(D86,7)&lt;&gt;"NOMINA ", OR( ISERROR(FIND(" - ",D86)), NOT(ISNUMBER(VALUE(LEFT(D86,FIND(" - ",D86)-1)))) ) ) ), "", B86 &amp; "|" &amp; E86 &amp; "|" &amp; (IF(ISBLANK(C86), "", IFERROR(VALUE(LEFT(TRIM(C86), FIND(" ", TRIM(C86)&amp;" ")-1)), ""))) &amp; "|" &amp; D86 )</f>
        <v/>
      </c>
      <c r="K86" s="18" t="n">
        <f aca="false">IF(OR(C86="", J86="",G86=""), 0, IF(COUNTIF($J$6:J86, J86)=1, 1, 0))</f>
        <v>0</v>
      </c>
      <c r="L86" s="16" t="str">
        <f aca="false">IF(B86="Inscripción de nuevo registro patronal",B86 &amp; "|" &amp; E86 &amp; "|" &amp; C86,"")</f>
        <v/>
      </c>
      <c r="M86" s="18" t="n">
        <f aca="false">IF(OR(C86="", L86=""), 0, IF(COUNTIF($L$6:L86, L86)=1, 1, 0))</f>
        <v>0</v>
      </c>
    </row>
    <row r="87" customFormat="false" ht="28.35" hidden="false" customHeight="true" outlineLevel="0" collapsed="false">
      <c r="A87" s="48" t="n">
        <f aca="false">IF(AND(NOT(ISBLANK(C87)),NOT(ISBLANK(B87)),NOT(ISBLANK(E87))),(_xlfn.AGGREGATE(2,7,A$5:A87))+1,"")</f>
        <v>82</v>
      </c>
      <c r="B87" s="49" t="s">
        <v>87</v>
      </c>
      <c r="C87" s="49" t="s">
        <v>198</v>
      </c>
      <c r="D87" s="50"/>
      <c r="E87" s="51" t="n">
        <v>46056</v>
      </c>
      <c r="F87" s="52" t="str">
        <f aca="false">IFERROR(VLOOKUP(B87,LISTAS!$Q$2:$R$58,2,0),"")</f>
        <v>NSS - NOMBRE</v>
      </c>
      <c r="G87" s="34" t="n">
        <f aca="false">IF(ISBLANK(C87),"",  IF(F87="RAZÓN SOCIAL","NUEVO_RP",   IF(F87="NUMERO",      IF(ISNUMBER(VALUE(C87)),VALUE(C87),""),   IF(OR(F87="NSS - NOMBRE",F87="RP - NOMBRE"),      IF(         AND(           NOT(ISERROR(FIND(" - ",C87))),           ISERROR(FIND("  ",C87)),           ISERROR(FIND("–",C87)),           ISERROR(FIND("—",C87)),           ISNUMBER(VALUE(LEFT(C87,FIND(" - ",C87)-1)))         ),         VALUE(LEFT(C87,FIND(" - ",C87)-1)),         ""      ),   ""   )  )))</f>
        <v>31038029</v>
      </c>
      <c r="H87" s="34" t="str">
        <f aca="false">B87 &amp; "|" &amp; E87 &amp; "|" &amp;(IF(ISBLANK(C87),"",IFERROR(VALUE(LEFT(TRIM(C87),FIND(" ",TRIM(C87)&amp;" ")-1)),"")))</f>
        <v>Inscripción de asegurado en facultativo|46056|31038029</v>
      </c>
      <c r="I87" s="18" t="n">
        <f aca="false">IF(G87="",0, IF(COUNTIF($H$6:H87,H87)=1,1,0))</f>
        <v>1</v>
      </c>
      <c r="J87" s="34" t="str">
        <f aca="false">IF( OR( ISBLANK(D87), C87=D87, AND( LEFT(D87,7)&lt;&gt;"NOMINA ", OR( ISERROR(FIND(" - ",D87)), NOT(ISNUMBER(VALUE(LEFT(D87,FIND(" - ",D87)-1)))) ) ) ), "", B87 &amp; "|" &amp; E87 &amp; "|" &amp; (IF(ISBLANK(C87), "", IFERROR(VALUE(LEFT(TRIM(C87), FIND(" ", TRIM(C87)&amp;" ")-1)), ""))) &amp; "|" &amp; D87 )</f>
        <v/>
      </c>
      <c r="K87" s="18" t="n">
        <f aca="false">IF(OR(C87="", J87="",G87=""), 0, IF(COUNTIF($J$6:J87, J87)=1, 1, 0))</f>
        <v>0</v>
      </c>
      <c r="L87" s="16" t="str">
        <f aca="false">IF(B87="Inscripción de nuevo registro patronal",B87 &amp; "|" &amp; E87 &amp; "|" &amp; C87,"")</f>
        <v/>
      </c>
      <c r="M87" s="18" t="n">
        <f aca="false">IF(OR(C87="", L87=""), 0, IF(COUNTIF($L$6:L87, L87)=1, 1, 0))</f>
        <v>0</v>
      </c>
    </row>
    <row r="88" customFormat="false" ht="28.35" hidden="false" customHeight="true" outlineLevel="0" collapsed="false">
      <c r="A88" s="48" t="n">
        <f aca="false">IF(AND(NOT(ISBLANK(C88)),NOT(ISBLANK(B88)),NOT(ISBLANK(E88))),(_xlfn.AGGREGATE(2,7,A$5:A88))+1,"")</f>
        <v>83</v>
      </c>
      <c r="B88" s="49" t="s">
        <v>81</v>
      </c>
      <c r="C88" s="49" t="s">
        <v>200</v>
      </c>
      <c r="D88" s="50" t="s">
        <v>199</v>
      </c>
      <c r="E88" s="51" t="n">
        <v>46056</v>
      </c>
      <c r="F88" s="52" t="str">
        <f aca="false">IFERROR(VLOOKUP(B88,LISTAS!$Q$2:$R$58,2,0),"")</f>
        <v>NSS - NOMBRE</v>
      </c>
      <c r="G88" s="34" t="n">
        <f aca="false">IF(ISBLANK(C88),"",  IF(F88="RAZÓN SOCIAL","NUEVO_RP",   IF(F88="NUMERO",      IF(ISNUMBER(VALUE(C88)),VALUE(C88),""),   IF(OR(F88="NSS - NOMBRE",F88="RP - NOMBRE"),      IF(         AND(           NOT(ISERROR(FIND(" - ",C88))),           ISERROR(FIND("  ",C88)),           ISERROR(FIND("–",C88)),           ISERROR(FIND("—",C88)),           ISNUMBER(VALUE(LEFT(C88,FIND(" - ",C88)-1)))         ),         VALUE(LEFT(C88,FIND(" - ",C88)-1)),         ""      ),   ""   )  )))</f>
        <v>45990898</v>
      </c>
      <c r="H88" s="34" t="str">
        <f aca="false">B88 &amp; "|" &amp; E88 &amp; "|" &amp;(IF(ISBLANK(C88),"",IFERROR(VALUE(LEFT(TRIM(C88),FIND(" ",TRIM(C88)&amp;" ")-1)),"")))</f>
        <v>Inscripción de beneficiarios(as)|46056|45990898</v>
      </c>
      <c r="I88" s="18" t="n">
        <f aca="false">IF(G88="",0, IF(COUNTIF($H$6:H88,H88)=1,1,0))</f>
        <v>1</v>
      </c>
      <c r="J88" s="34" t="str">
        <f aca="false">IF( OR( ISBLANK(D88), C88=D88, AND( LEFT(D88,7)&lt;&gt;"NOMINA ", OR( ISERROR(FIND(" - ",D88)), NOT(ISNUMBER(VALUE(LEFT(D88,FIND(" - ",D88)-1)))) ) ) ), "", B88 &amp; "|" &amp; E88 &amp; "|" &amp; (IF(ISBLANK(C88), "", IFERROR(VALUE(LEFT(TRIM(C88), FIND(" ", TRIM(C88)&amp;" ")-1)), ""))) &amp; "|" &amp; D88 )</f>
        <v>Inscripción de beneficiarios(as)|46056|45990898|46573870 - OLGA RACHEL RODRIGUEZ MENDOZA</v>
      </c>
      <c r="K88" s="18" t="n">
        <f aca="false">IF(OR(C88="", J88="",G88=""), 0, IF(COUNTIF($J$6:J88, J88)=1, 1, 0))</f>
        <v>1</v>
      </c>
      <c r="L88" s="16" t="str">
        <f aca="false">IF(B88="Inscripción de nuevo registro patronal",B88 &amp; "|" &amp; E88 &amp; "|" &amp; C88,"")</f>
        <v/>
      </c>
      <c r="M88" s="18" t="n">
        <f aca="false">IF(OR(C88="", L88=""), 0, IF(COUNTIF($L$6:L88, L88)=1, 1, 0))</f>
        <v>0</v>
      </c>
    </row>
    <row r="89" customFormat="false" ht="28.35" hidden="false" customHeight="true" outlineLevel="0" collapsed="false">
      <c r="A89" s="48" t="n">
        <f aca="false">IF(AND(NOT(ISBLANK(C89)),NOT(ISBLANK(B89)),NOT(ISBLANK(E89))),(_xlfn.AGGREGATE(2,7,A$5:A89))+1,"")</f>
        <v>84</v>
      </c>
      <c r="B89" s="49" t="s">
        <v>139</v>
      </c>
      <c r="C89" s="49" t="n">
        <v>1</v>
      </c>
      <c r="D89" s="50"/>
      <c r="E89" s="51" t="n">
        <v>46056</v>
      </c>
      <c r="F89" s="52" t="str">
        <f aca="false">IFERROR(VLOOKUP(B89,LISTAS!$Q$2:$R$58,2,0),"")</f>
        <v>NUMERO</v>
      </c>
      <c r="G89" s="34" t="n">
        <f aca="false">IF(ISBLANK(C89),"",  IF(F89="RAZÓN SOCIAL","NUEVO_RP",   IF(F89="NUMERO",      IF(ISNUMBER(VALUE(C89)),VALUE(C89),""),   IF(OR(F89="NSS - NOMBRE",F89="RP - NOMBRE"),      IF(         AND(           NOT(ISERROR(FIND(" - ",C89))),           ISERROR(FIND("  ",C89)),           ISERROR(FIND("–",C89)),           ISERROR(FIND("—",C89)),           ISNUMBER(VALUE(LEFT(C89,FIND(" - ",C89)-1)))         ),         VALUE(LEFT(C89,FIND(" - ",C89)-1)),         ""      ),   ""   )  )))</f>
        <v>1</v>
      </c>
      <c r="H89" s="34" t="str">
        <f aca="false">B89 &amp; "|" &amp; E89 &amp; "|" &amp;(IF(ISBLANK(C89),"",IFERROR(VALUE(LEFT(TRIM(C89),FIND(" ",TRIM(C89)&amp;" ")-1)),"")))</f>
        <v>Otros documentos|46056|1</v>
      </c>
      <c r="I89" s="18" t="n">
        <f aca="false">IF(G89="",0, IF(COUNTIF($H$6:H89,H89)=1,1,0))</f>
        <v>1</v>
      </c>
      <c r="J89" s="34" t="str">
        <f aca="false">IF( OR( ISBLANK(D89), C89=D89, AND( LEFT(D89,7)&lt;&gt;"NOMINA ", OR( ISERROR(FIND(" - ",D89)), NOT(ISNUMBER(VALUE(LEFT(D89,FIND(" - ",D89)-1)))) ) ) ), "", B89 &amp; "|" &amp; E89 &amp; "|" &amp; (IF(ISBLANK(C89), "", IFERROR(VALUE(LEFT(TRIM(C89), FIND(" ", TRIM(C89)&amp;" ")-1)), ""))) &amp; "|" &amp; D89 )</f>
        <v/>
      </c>
      <c r="K89" s="18" t="n">
        <f aca="false">IF(OR(C89="", J89="",G89=""), 0, IF(COUNTIF($J$6:J89, J89)=1, 1, 0))</f>
        <v>0</v>
      </c>
      <c r="L89" s="16" t="str">
        <f aca="false">IF(B89="Inscripción de nuevo registro patronal",B89 &amp; "|" &amp; E89 &amp; "|" &amp; C89,"")</f>
        <v/>
      </c>
      <c r="M89" s="18" t="n">
        <f aca="false">IF(OR(C89="", L89=""), 0, IF(COUNTIF($L$6:L89, L89)=1, 1, 0))</f>
        <v>0</v>
      </c>
    </row>
    <row r="90" customFormat="false" ht="28.35" hidden="false" customHeight="true" outlineLevel="0" collapsed="false">
      <c r="A90" s="48" t="n">
        <f aca="false">IF(AND(NOT(ISBLANK(C90)),NOT(ISBLANK(B90)),NOT(ISBLANK(E90))),(_xlfn.AGGREGATE(2,7,A$5:A90))+1,"")</f>
        <v>85</v>
      </c>
      <c r="B90" s="49" t="s">
        <v>88</v>
      </c>
      <c r="C90" s="49" t="s">
        <v>201</v>
      </c>
      <c r="D90" s="50"/>
      <c r="E90" s="51" t="n">
        <v>46056</v>
      </c>
      <c r="F90" s="52" t="str">
        <f aca="false">IFERROR(VLOOKUP(B90,LISTAS!$Q$2:$R$58,2,0),"")</f>
        <v>NSS - NOMBRE</v>
      </c>
      <c r="G90" s="34" t="n">
        <f aca="false">IF(ISBLANK(C90),"",  IF(F90="RAZÓN SOCIAL","NUEVO_RP",   IF(F90="NUMERO",      IF(ISNUMBER(VALUE(C90)),VALUE(C90),""),   IF(OR(F90="NSS - NOMBRE",F90="RP - NOMBRE"),      IF(         AND(           NOT(ISERROR(FIND(" - ",C90))),           ISERROR(FIND("  ",C90)),           ISERROR(FIND("–",C90)),           ISERROR(FIND("—",C90)),           ISNUMBER(VALUE(LEFT(C90,FIND(" - ",C90)-1)))         ),         VALUE(LEFT(C90,FIND(" - ",C90)-1)),         ""      ),   ""   )  )))</f>
        <v>20853189</v>
      </c>
      <c r="H90" s="34" t="str">
        <f aca="false">B90 &amp; "|" &amp; E90 &amp; "|" &amp;(IF(ISBLANK(C90),"",IFERROR(VALUE(LEFT(TRIM(C90),FIND(" ",TRIM(C90)&amp;" ")-1)),"")))</f>
        <v>Brindar información de semanas cotizadas|46056|20853189</v>
      </c>
      <c r="I90" s="18" t="n">
        <f aca="false">IF(G90="",0, IF(COUNTIF($H$6:H90,H90)=1,1,0))</f>
        <v>1</v>
      </c>
      <c r="J90" s="34" t="str">
        <f aca="false">IF( OR( ISBLANK(D90), C90=D90, AND( LEFT(D90,7)&lt;&gt;"NOMINA ", OR( ISERROR(FIND(" - ",D90)), NOT(ISNUMBER(VALUE(LEFT(D90,FIND(" - ",D90)-1)))) ) ) ), "", B90 &amp; "|" &amp; E90 &amp; "|" &amp; (IF(ISBLANK(C90), "", IFERROR(VALUE(LEFT(TRIM(C90), FIND(" ", TRIM(C90)&amp;" ")-1)), ""))) &amp; "|" &amp; D90 )</f>
        <v/>
      </c>
      <c r="K90" s="18" t="n">
        <f aca="false">IF(OR(C90="", J90="",G90=""), 0, IF(COUNTIF($J$6:J90, J90)=1, 1, 0))</f>
        <v>0</v>
      </c>
      <c r="L90" s="16" t="str">
        <f aca="false">IF(B90="Inscripción de nuevo registro patronal",B90 &amp; "|" &amp; E90 &amp; "|" &amp; C90,"")</f>
        <v/>
      </c>
      <c r="M90" s="18" t="n">
        <f aca="false">IF(OR(C90="", L90=""), 0, IF(COUNTIF($L$6:L90, L90)=1, 1, 0))</f>
        <v>0</v>
      </c>
    </row>
    <row r="91" customFormat="false" ht="28.35" hidden="false" customHeight="true" outlineLevel="0" collapsed="false">
      <c r="A91" s="48" t="n">
        <f aca="false">IF(AND(NOT(ISBLANK(C91)),NOT(ISBLANK(B91)),NOT(ISBLANK(E91))),(_xlfn.AGGREGATE(2,7,A$5:A91))+1,"")</f>
        <v>86</v>
      </c>
      <c r="B91" s="49" t="s">
        <v>88</v>
      </c>
      <c r="C91" s="49" t="s">
        <v>202</v>
      </c>
      <c r="D91" s="49"/>
      <c r="E91" s="51" t="n">
        <v>46056</v>
      </c>
      <c r="F91" s="52" t="str">
        <f aca="false">IFERROR(VLOOKUP(B91,LISTAS!$Q$2:$R$58,2,0),"")</f>
        <v>NSS - NOMBRE</v>
      </c>
      <c r="G91" s="34" t="n">
        <f aca="false">IF(ISBLANK(C91),"",  IF(F91="RAZÓN SOCIAL","NUEVO_RP",   IF(F91="NUMERO",      IF(ISNUMBER(VALUE(C91)),VALUE(C91),""),   IF(OR(F91="NSS - NOMBRE",F91="RP - NOMBRE"),      IF(         AND(           NOT(ISERROR(FIND(" - ",C91))),           ISERROR(FIND("  ",C91)),           ISERROR(FIND("–",C91)),           ISERROR(FIND("—",C91)),           ISNUMBER(VALUE(LEFT(C91,FIND(" - ",C91)-1)))         ),         VALUE(LEFT(C91,FIND(" - ",C91)-1)),         ""      ),   ""   )  )))</f>
        <v>17133382</v>
      </c>
      <c r="H91" s="34" t="str">
        <f aca="false">B91 &amp; "|" &amp; E91 &amp; "|" &amp;(IF(ISBLANK(C91),"",IFERROR(VALUE(LEFT(TRIM(C91),FIND(" ",TRIM(C91)&amp;" ")-1)),"")))</f>
        <v>Brindar información de semanas cotizadas|46056|17133382</v>
      </c>
      <c r="I91" s="18" t="n">
        <f aca="false">IF(G91="",0, IF(COUNTIF($H$6:H91,H91)=1,1,0))</f>
        <v>1</v>
      </c>
      <c r="J91" s="34" t="str">
        <f aca="false">IF( OR( ISBLANK(D91), C91=D91, AND( LEFT(D91,7)&lt;&gt;"NOMINA ", OR( ISERROR(FIND(" - ",D91)), NOT(ISNUMBER(VALUE(LEFT(D91,FIND(" - ",D91)-1)))) ) ) ), "", B91 &amp; "|" &amp; E91 &amp; "|" &amp; (IF(ISBLANK(C91), "", IFERROR(VALUE(LEFT(TRIM(C91), FIND(" ", TRIM(C91)&amp;" ")-1)), ""))) &amp; "|" &amp; D91 )</f>
        <v/>
      </c>
      <c r="K91" s="18" t="n">
        <f aca="false">IF(OR(C91="", J91="",G91=""), 0, IF(COUNTIF($J$6:J91, J91)=1, 1, 0))</f>
        <v>0</v>
      </c>
      <c r="L91" s="16" t="str">
        <f aca="false">IF(B91="Inscripción de nuevo registro patronal",B91 &amp; "|" &amp; E91 &amp; "|" &amp; C91,"")</f>
        <v/>
      </c>
      <c r="M91" s="18" t="n">
        <f aca="false">IF(OR(C91="", L91=""), 0, IF(COUNTIF($L$6:L91, L91)=1, 1, 0))</f>
        <v>0</v>
      </c>
    </row>
    <row r="92" customFormat="false" ht="28.35" hidden="false" customHeight="true" outlineLevel="0" collapsed="false">
      <c r="A92" s="48" t="n">
        <f aca="false">IF(AND(NOT(ISBLANK(C92)),NOT(ISBLANK(B92)),NOT(ISBLANK(E92))),(_xlfn.AGGREGATE(2,7,A$5:A92))+1,"")</f>
        <v>87</v>
      </c>
      <c r="B92" s="49" t="s">
        <v>88</v>
      </c>
      <c r="C92" s="49" t="s">
        <v>203</v>
      </c>
      <c r="D92" s="49"/>
      <c r="E92" s="51" t="n">
        <v>46056</v>
      </c>
      <c r="F92" s="52" t="str">
        <f aca="false">IFERROR(VLOOKUP(B92,LISTAS!$Q$2:$R$58,2,0),"")</f>
        <v>NSS - NOMBRE</v>
      </c>
      <c r="G92" s="34" t="n">
        <f aca="false">IF(ISBLANK(C92),"",  IF(F92="RAZÓN SOCIAL","NUEVO_RP",   IF(F92="NUMERO",      IF(ISNUMBER(VALUE(C92)),VALUE(C92),""),   IF(OR(F92="NSS - NOMBRE",F92="RP - NOMBRE"),      IF(         AND(           NOT(ISERROR(FIND(" - ",C92))),           ISERROR(FIND("  ",C92)),           ISERROR(FIND("–",C92)),           ISERROR(FIND("—",C92)),           ISNUMBER(VALUE(LEFT(C92,FIND(" - ",C92)-1)))         ),         VALUE(LEFT(C92,FIND(" - ",C92)-1)),         ""      ),   ""   )  )))</f>
        <v>18093045</v>
      </c>
      <c r="H92" s="34" t="str">
        <f aca="false">B92 &amp; "|" &amp; E92 &amp; "|" &amp;(IF(ISBLANK(C92),"",IFERROR(VALUE(LEFT(TRIM(C92),FIND(" ",TRIM(C92)&amp;" ")-1)),"")))</f>
        <v>Brindar información de semanas cotizadas|46056|18093045</v>
      </c>
      <c r="I92" s="18" t="n">
        <f aca="false">IF(G92="",0, IF(COUNTIF($H$6:H92,H92)=1,1,0))</f>
        <v>1</v>
      </c>
      <c r="J92" s="34" t="str">
        <f aca="false">IF( OR( ISBLANK(D92), C92=D92, AND( LEFT(D92,7)&lt;&gt;"NOMINA ", OR( ISERROR(FIND(" - ",D92)), NOT(ISNUMBER(VALUE(LEFT(D92,FIND(" - ",D92)-1)))) ) ) ), "", B92 &amp; "|" &amp; E92 &amp; "|" &amp; (IF(ISBLANK(C92), "", IFERROR(VALUE(LEFT(TRIM(C92), FIND(" ", TRIM(C92)&amp;" ")-1)), ""))) &amp; "|" &amp; D92 )</f>
        <v/>
      </c>
      <c r="K92" s="18" t="n">
        <f aca="false">IF(OR(C92="", J92="",G92=""), 0, IF(COUNTIF($J$6:J92, J92)=1, 1, 0))</f>
        <v>0</v>
      </c>
      <c r="L92" s="16" t="str">
        <f aca="false">IF(B92="Inscripción de nuevo registro patronal",B92 &amp; "|" &amp; E92 &amp; "|" &amp; C92,"")</f>
        <v/>
      </c>
      <c r="M92" s="18" t="n">
        <f aca="false">IF(OR(C92="", L92=""), 0, IF(COUNTIF($L$6:L92, L92)=1, 1, 0))</f>
        <v>0</v>
      </c>
    </row>
    <row r="93" customFormat="false" ht="28.35" hidden="false" customHeight="true" outlineLevel="0" collapsed="false">
      <c r="A93" s="48" t="n">
        <f aca="false">IF(AND(NOT(ISBLANK(C93)),NOT(ISBLANK(B93)),NOT(ISBLANK(E93))),(_xlfn.AGGREGATE(2,7,A$5:A93))+1,"")</f>
        <v>88</v>
      </c>
      <c r="B93" s="49" t="s">
        <v>106</v>
      </c>
      <c r="C93" s="49" t="n">
        <v>5</v>
      </c>
      <c r="D93" s="50"/>
      <c r="E93" s="51" t="n">
        <v>46056</v>
      </c>
      <c r="F93" s="52" t="str">
        <f aca="false">IFERROR(VLOOKUP(B93,LISTAS!$Q$2:$R$58,2,0),"")</f>
        <v>NUMERO</v>
      </c>
      <c r="G93" s="34" t="n">
        <f aca="false">IF(ISBLANK(C93),"",  IF(F93="RAZÓN SOCIAL","NUEVO_RP",   IF(F93="NUMERO",      IF(ISNUMBER(VALUE(C93)),VALUE(C93),""),   IF(OR(F93="NSS - NOMBRE",F93="RP - NOMBRE"),      IF(         AND(           NOT(ISERROR(FIND(" - ",C93))),           ISERROR(FIND("  ",C93)),           ISERROR(FIND("–",C93)),           ISERROR(FIND("—",C93)),           ISNUMBER(VALUE(LEFT(C93,FIND(" - ",C93)-1)))         ),         VALUE(LEFT(C93,FIND(" - ",C93)-1)),         ""      ),   ""   )  )))</f>
        <v>5</v>
      </c>
      <c r="H93" s="34" t="str">
        <f aca="false">B93 &amp; "|" &amp; E93 &amp; "|" &amp;(IF(ISBLANK(C93),"",IFERROR(VALUE(LEFT(TRIM(C93),FIND(" ",TRIM(C93)&amp;" ")-1)),"")))</f>
        <v>Atención de llamadas telefónicas de asegurados/público|46056|5</v>
      </c>
      <c r="I93" s="18" t="n">
        <f aca="false">IF(G93="",0, IF(COUNTIF($H$6:H93,H93)=1,1,0))</f>
        <v>1</v>
      </c>
      <c r="J93" s="34" t="str">
        <f aca="false">IF( OR( ISBLANK(D93), C93=D93, AND( LEFT(D93,7)&lt;&gt;"NOMINA ", OR( ISERROR(FIND(" - ",D93)), NOT(ISNUMBER(VALUE(LEFT(D93,FIND(" - ",D93)-1)))) ) ) ), "", B93 &amp; "|" &amp; E93 &amp; "|" &amp; (IF(ISBLANK(C93), "", IFERROR(VALUE(LEFT(TRIM(C93), FIND(" ", TRIM(C93)&amp;" ")-1)), ""))) &amp; "|" &amp; D93 )</f>
        <v/>
      </c>
      <c r="K93" s="18" t="n">
        <f aca="false">IF(OR(C93="", J93="",G93=""), 0, IF(COUNTIF($J$6:J93, J93)=1, 1, 0))</f>
        <v>0</v>
      </c>
      <c r="L93" s="16" t="str">
        <f aca="false">IF(B93="Inscripción de nuevo registro patronal",B93 &amp; "|" &amp; E93 &amp; "|" &amp; C93,"")</f>
        <v/>
      </c>
      <c r="M93" s="18" t="n">
        <f aca="false">IF(OR(C93="", L93=""), 0, IF(COUNTIF($L$6:L93, L93)=1, 1, 0))</f>
        <v>0</v>
      </c>
    </row>
    <row r="94" customFormat="false" ht="28.35" hidden="false" customHeight="true" outlineLevel="0" collapsed="false">
      <c r="A94" s="48" t="n">
        <f aca="false">IF(AND(NOT(ISBLANK(C94)),NOT(ISBLANK(B94)),NOT(ISBLANK(E94))),(_xlfn.AGGREGATE(2,7,A$5:A94))+1,"")</f>
        <v>89</v>
      </c>
      <c r="B94" s="49" t="s">
        <v>106</v>
      </c>
      <c r="C94" s="49" t="n">
        <v>3</v>
      </c>
      <c r="D94" s="50"/>
      <c r="E94" s="51" t="n">
        <v>46057</v>
      </c>
      <c r="F94" s="52" t="str">
        <f aca="false">IFERROR(VLOOKUP(B94,LISTAS!$Q$2:$R$58,2,0),"")</f>
        <v>NUMERO</v>
      </c>
      <c r="G94" s="34" t="n">
        <f aca="false">IF(ISBLANK(C94),"",  IF(F94="RAZÓN SOCIAL","NUEVO_RP",   IF(F94="NUMERO",      IF(ISNUMBER(VALUE(C94)),VALUE(C94),""),   IF(OR(F94="NSS - NOMBRE",F94="RP - NOMBRE"),      IF(         AND(           NOT(ISERROR(FIND(" - ",C94))),           ISERROR(FIND("  ",C94)),           ISERROR(FIND("–",C94)),           ISERROR(FIND("—",C94)),           ISNUMBER(VALUE(LEFT(C94,FIND(" - ",C94)-1)))         ),         VALUE(LEFT(C94,FIND(" - ",C94)-1)),         ""      ),   ""   )  )))</f>
        <v>3</v>
      </c>
      <c r="H94" s="34" t="str">
        <f aca="false">B94 &amp; "|" &amp; E94 &amp; "|" &amp;(IF(ISBLANK(C94),"",IFERROR(VALUE(LEFT(TRIM(C94),FIND(" ",TRIM(C94)&amp;" ")-1)),"")))</f>
        <v>Atención de llamadas telefónicas de asegurados/público|46057|3</v>
      </c>
      <c r="I94" s="18" t="n">
        <f aca="false">IF(G94="",0, IF(COUNTIF($H$6:H94,H94)=1,1,0))</f>
        <v>1</v>
      </c>
      <c r="J94" s="34" t="str">
        <f aca="false">IF( OR( ISBLANK(D94), C94=D94, AND( LEFT(D94,7)&lt;&gt;"NOMINA ", OR( ISERROR(FIND(" - ",D94)), NOT(ISNUMBER(VALUE(LEFT(D94,FIND(" - ",D94)-1)))) ) ) ), "", B94 &amp; "|" &amp; E94 &amp; "|" &amp; (IF(ISBLANK(C94), "", IFERROR(VALUE(LEFT(TRIM(C94), FIND(" ", TRIM(C94)&amp;" ")-1)), ""))) &amp; "|" &amp; D94 )</f>
        <v/>
      </c>
      <c r="K94" s="18" t="n">
        <f aca="false">IF(OR(C94="", J94="",G94=""), 0, IF(COUNTIF($J$6:J94, J94)=1, 1, 0))</f>
        <v>0</v>
      </c>
      <c r="L94" s="16" t="str">
        <f aca="false">IF(B94="Inscripción de nuevo registro patronal",B94 &amp; "|" &amp; E94 &amp; "|" &amp; C94,"")</f>
        <v/>
      </c>
      <c r="M94" s="18" t="n">
        <f aca="false">IF(OR(C94="", L94=""), 0, IF(COUNTIF($L$6:L94, L94)=1, 1, 0))</f>
        <v>0</v>
      </c>
    </row>
    <row r="95" customFormat="false" ht="28.35" hidden="false" customHeight="true" outlineLevel="0" collapsed="false">
      <c r="A95" s="48" t="n">
        <f aca="false">IF(AND(NOT(ISBLANK(C95)),NOT(ISBLANK(B95)),NOT(ISBLANK(E95))),(_xlfn.AGGREGATE(2,7,A$5:A95))+1,"")</f>
        <v>90</v>
      </c>
      <c r="B95" s="49" t="s">
        <v>106</v>
      </c>
      <c r="C95" s="49" t="n">
        <v>3</v>
      </c>
      <c r="D95" s="50"/>
      <c r="E95" s="51" t="n">
        <v>46058</v>
      </c>
      <c r="F95" s="52" t="str">
        <f aca="false">IFERROR(VLOOKUP(B95,LISTAS!$Q$2:$R$58,2,0),"")</f>
        <v>NUMERO</v>
      </c>
      <c r="G95" s="34" t="n">
        <f aca="false">IF(ISBLANK(C95),"",  IF(F95="RAZÓN SOCIAL","NUEVO_RP",   IF(F95="NUMERO",      IF(ISNUMBER(VALUE(C95)),VALUE(C95),""),   IF(OR(F95="NSS - NOMBRE",F95="RP - NOMBRE"),      IF(         AND(           NOT(ISERROR(FIND(" - ",C95))),           ISERROR(FIND("  ",C95)),           ISERROR(FIND("–",C95)),           ISERROR(FIND("—",C95)),           ISNUMBER(VALUE(LEFT(C95,FIND(" - ",C95)-1)))         ),         VALUE(LEFT(C95,FIND(" - ",C95)-1)),         ""      ),   ""   )  )))</f>
        <v>3</v>
      </c>
      <c r="H95" s="34" t="str">
        <f aca="false">B95 &amp; "|" &amp; E95 &amp; "|" &amp;(IF(ISBLANK(C95),"",IFERROR(VALUE(LEFT(TRIM(C95),FIND(" ",TRIM(C95)&amp;" ")-1)),"")))</f>
        <v>Atención de llamadas telefónicas de asegurados/público|46058|3</v>
      </c>
      <c r="I95" s="18" t="n">
        <f aca="false">IF(G95="",0, IF(COUNTIF($H$6:H95,H95)=1,1,0))</f>
        <v>1</v>
      </c>
      <c r="J95" s="34" t="str">
        <f aca="false">IF( OR( ISBLANK(D95), C95=D95, AND( LEFT(D95,7)&lt;&gt;"NOMINA ", OR( ISERROR(FIND(" - ",D95)), NOT(ISNUMBER(VALUE(LEFT(D95,FIND(" - ",D95)-1)))) ) ) ), "", B95 &amp; "|" &amp; E95 &amp; "|" &amp; (IF(ISBLANK(C95), "", IFERROR(VALUE(LEFT(TRIM(C95), FIND(" ", TRIM(C95)&amp;" ")-1)), ""))) &amp; "|" &amp; D95 )</f>
        <v/>
      </c>
      <c r="K95" s="18" t="n">
        <f aca="false">IF(OR(C95="", J95="",G95=""), 0, IF(COUNTIF($J$6:J95, J95)=1, 1, 0))</f>
        <v>0</v>
      </c>
      <c r="L95" s="16" t="str">
        <f aca="false">IF(B95="Inscripción de nuevo registro patronal",B95 &amp; "|" &amp; E95 &amp; "|" &amp; C95,"")</f>
        <v/>
      </c>
      <c r="M95" s="18" t="n">
        <f aca="false">IF(OR(C95="", L95=""), 0, IF(COUNTIF($L$6:L95, L95)=1, 1, 0))</f>
        <v>0</v>
      </c>
    </row>
    <row r="96" customFormat="false" ht="28.35" hidden="false" customHeight="true" outlineLevel="0" collapsed="false">
      <c r="A96" s="48" t="n">
        <f aca="false">IF(AND(NOT(ISBLANK(C96)),NOT(ISBLANK(B96)),NOT(ISBLANK(E96))),(_xlfn.AGGREGATE(2,7,A$5:A96))+1,"")</f>
        <v>91</v>
      </c>
      <c r="B96" s="49" t="s">
        <v>137</v>
      </c>
      <c r="C96" s="49" t="n">
        <v>1</v>
      </c>
      <c r="D96" s="50"/>
      <c r="E96" s="51" t="n">
        <v>46058</v>
      </c>
      <c r="F96" s="52" t="str">
        <f aca="false">IFERROR(VLOOKUP(B96,LISTAS!$Q$2:$R$58,2,0),"")</f>
        <v>NUMERO</v>
      </c>
      <c r="G96" s="34" t="n">
        <f aca="false">IF(ISBLANK(C96),"",  IF(F96="RAZÓN SOCIAL","NUEVO_RP",   IF(F96="NUMERO",      IF(ISNUMBER(VALUE(C96)),VALUE(C96),""),   IF(OR(F96="NSS - NOMBRE",F96="RP - NOMBRE"),      IF(         AND(           NOT(ISERROR(FIND(" - ",C96))),           ISERROR(FIND("  ",C96)),           ISERROR(FIND("–",C96)),           ISERROR(FIND("—",C96)),           ISNUMBER(VALUE(LEFT(C96,FIND(" - ",C96)-1)))         ),         VALUE(LEFT(C96,FIND(" - ",C96)-1)),         ""      ),   ""   )  )))</f>
        <v>1</v>
      </c>
      <c r="H96" s="34" t="str">
        <f aca="false">B96 &amp; "|" &amp; E96 &amp; "|" &amp;(IF(ISBLANK(C96),"",IFERROR(VALUE(LEFT(TRIM(C96),FIND(" ",TRIM(C96)&amp;" ")-1)),"")))</f>
        <v>Digitalización de inscripción de asegurados|46058|1</v>
      </c>
      <c r="I96" s="18" t="n">
        <f aca="false">IF(G96="",0, IF(COUNTIF($H$6:H96,H96)=1,1,0))</f>
        <v>1</v>
      </c>
      <c r="J96" s="34" t="str">
        <f aca="false">IF( OR( ISBLANK(D96), C96=D96, AND( LEFT(D96,7)&lt;&gt;"NOMINA ", OR( ISERROR(FIND(" - ",D96)), NOT(ISNUMBER(VALUE(LEFT(D96,FIND(" - ",D96)-1)))) ) ) ), "", B96 &amp; "|" &amp; E96 &amp; "|" &amp; (IF(ISBLANK(C96), "", IFERROR(VALUE(LEFT(TRIM(C96), FIND(" ", TRIM(C96)&amp;" ")-1)), ""))) &amp; "|" &amp; D96 )</f>
        <v/>
      </c>
      <c r="K96" s="18" t="n">
        <f aca="false">IF(OR(C96="", J96="",G96=""), 0, IF(COUNTIF($J$6:J96, J96)=1, 1, 0))</f>
        <v>0</v>
      </c>
      <c r="L96" s="16" t="str">
        <f aca="false">IF(B96="Inscripción de nuevo registro patronal",B96 &amp; "|" &amp; E96 &amp; "|" &amp; C96,"")</f>
        <v/>
      </c>
      <c r="M96" s="18" t="n">
        <f aca="false">IF(OR(C96="", L96=""), 0, IF(COUNTIF($L$6:L96, L96)=1, 1, 0))</f>
        <v>0</v>
      </c>
    </row>
    <row r="97" customFormat="false" ht="28.35" hidden="false" customHeight="true" outlineLevel="0" collapsed="false">
      <c r="A97" s="48" t="n">
        <f aca="false">IF(AND(NOT(ISBLANK(C97)),NOT(ISBLANK(B97)),NOT(ISBLANK(E97))),(_xlfn.AGGREGATE(2,7,A$5:A97))+1,"")</f>
        <v>92</v>
      </c>
      <c r="B97" s="49" t="s">
        <v>136</v>
      </c>
      <c r="C97" s="49" t="n">
        <v>1</v>
      </c>
      <c r="D97" s="50"/>
      <c r="E97" s="51" t="n">
        <v>46058</v>
      </c>
      <c r="F97" s="52" t="str">
        <f aca="false">IFERROR(VLOOKUP(B97,LISTAS!$Q$2:$R$58,2,0),"")</f>
        <v>NUMERO</v>
      </c>
      <c r="G97" s="34" t="n">
        <f aca="false">IF(ISBLANK(C97),"",  IF(F97="RAZÓN SOCIAL","NUEVO_RP",   IF(F97="NUMERO",      IF(ISNUMBER(VALUE(C97)),VALUE(C97),""),   IF(OR(F97="NSS - NOMBRE",F97="RP - NOMBRE"),      IF(         AND(           NOT(ISERROR(FIND(" - ",C97))),           ISERROR(FIND("  ",C97)),           ISERROR(FIND("–",C97)),           ISERROR(FIND("—",C97)),           ISNUMBER(VALUE(LEFT(C97,FIND(" - ",C97)-1)))         ),         VALUE(LEFT(C97,FIND(" - ",C97)-1)),         ""      ),   ""   )  )))</f>
        <v>1</v>
      </c>
      <c r="H97" s="34" t="str">
        <f aca="false">B97 &amp; "|" &amp; E97 &amp; "|" &amp;(IF(ISBLANK(C97),"",IFERROR(VALUE(LEFT(TRIM(C97),FIND(" ",TRIM(C97)&amp;" ")-1)),"")))</f>
        <v>Fotos|46058|1</v>
      </c>
      <c r="I97" s="18" t="n">
        <f aca="false">IF(G97="",0, IF(COUNTIF($H$6:H97,H97)=1,1,0))</f>
        <v>1</v>
      </c>
      <c r="J97" s="34" t="str">
        <f aca="false">IF( OR( ISBLANK(D97), C97=D97, AND( LEFT(D97,7)&lt;&gt;"NOMINA ", OR( ISERROR(FIND(" - ",D97)), NOT(ISNUMBER(VALUE(LEFT(D97,FIND(" - ",D97)-1)))) ) ) ), "", B97 &amp; "|" &amp; E97 &amp; "|" &amp; (IF(ISBLANK(C97), "", IFERROR(VALUE(LEFT(TRIM(C97), FIND(" ", TRIM(C97)&amp;" ")-1)), ""))) &amp; "|" &amp; D97 )</f>
        <v/>
      </c>
      <c r="K97" s="18" t="n">
        <f aca="false">IF(OR(C97="", J97="",G97=""), 0, IF(COUNTIF($J$6:J97, J97)=1, 1, 0))</f>
        <v>0</v>
      </c>
      <c r="L97" s="16" t="str">
        <f aca="false">IF(B97="Inscripción de nuevo registro patronal",B97 &amp; "|" &amp; E97 &amp; "|" &amp; C97,"")</f>
        <v/>
      </c>
      <c r="M97" s="18" t="n">
        <f aca="false">IF(OR(C97="", L97=""), 0, IF(COUNTIF($L$6:L97, L97)=1, 1, 0))</f>
        <v>0</v>
      </c>
    </row>
    <row r="98" customFormat="false" ht="28.35" hidden="false" customHeight="true" outlineLevel="0" collapsed="false">
      <c r="A98" s="48" t="n">
        <f aca="false">IF(AND(NOT(ISBLANK(C98)),NOT(ISBLANK(B98)),NOT(ISBLANK(E98))),(_xlfn.AGGREGATE(2,7,A$5:A98))+1,"")</f>
        <v>93</v>
      </c>
      <c r="B98" s="49" t="s">
        <v>139</v>
      </c>
      <c r="C98" s="49" t="n">
        <v>1</v>
      </c>
      <c r="D98" s="50"/>
      <c r="E98" s="51" t="n">
        <v>46058</v>
      </c>
      <c r="F98" s="52" t="str">
        <f aca="false">IFERROR(VLOOKUP(B98,LISTAS!$Q$2:$R$58,2,0),"")</f>
        <v>NUMERO</v>
      </c>
      <c r="G98" s="34" t="n">
        <f aca="false">IF(ISBLANK(C98),"",  IF(F98="RAZÓN SOCIAL","NUEVO_RP",   IF(F98="NUMERO",      IF(ISNUMBER(VALUE(C98)),VALUE(C98),""),   IF(OR(F98="NSS - NOMBRE",F98="RP - NOMBRE"),      IF(         AND(           NOT(ISERROR(FIND(" - ",C98))),           ISERROR(FIND("  ",C98)),           ISERROR(FIND("–",C98)),           ISERROR(FIND("—",C98)),           ISNUMBER(VALUE(LEFT(C98,FIND(" - ",C98)-1)))         ),         VALUE(LEFT(C98,FIND(" - ",C98)-1)),         ""      ),   ""   )  )))</f>
        <v>1</v>
      </c>
      <c r="H98" s="34" t="str">
        <f aca="false">B98 &amp; "|" &amp; E98 &amp; "|" &amp;(IF(ISBLANK(C98),"",IFERROR(VALUE(LEFT(TRIM(C98),FIND(" ",TRIM(C98)&amp;" ")-1)),"")))</f>
        <v>Otros documentos|46058|1</v>
      </c>
      <c r="I98" s="18" t="n">
        <f aca="false">IF(G98="",0, IF(COUNTIF($H$6:H98,H98)=1,1,0))</f>
        <v>1</v>
      </c>
      <c r="J98" s="34" t="str">
        <f aca="false">IF( OR( ISBLANK(D98), C98=D98, AND( LEFT(D98,7)&lt;&gt;"NOMINA ", OR( ISERROR(FIND(" - ",D98)), NOT(ISNUMBER(VALUE(LEFT(D98,FIND(" - ",D98)-1)))) ) ) ), "", B98 &amp; "|" &amp; E98 &amp; "|" &amp; (IF(ISBLANK(C98), "", IFERROR(VALUE(LEFT(TRIM(C98), FIND(" ", TRIM(C98)&amp;" ")-1)), ""))) &amp; "|" &amp; D98 )</f>
        <v/>
      </c>
      <c r="K98" s="18" t="n">
        <f aca="false">IF(OR(C98="", J98="",G98=""), 0, IF(COUNTIF($J$6:J98, J98)=1, 1, 0))</f>
        <v>0</v>
      </c>
      <c r="L98" s="16" t="str">
        <f aca="false">IF(B98="Inscripción de nuevo registro patronal",B98 &amp; "|" &amp; E98 &amp; "|" &amp; C98,"")</f>
        <v/>
      </c>
      <c r="M98" s="18" t="n">
        <f aca="false">IF(OR(C98="", L98=""), 0, IF(COUNTIF($L$6:L98, L98)=1, 1, 0))</f>
        <v>0</v>
      </c>
    </row>
    <row r="99" customFormat="false" ht="28.35" hidden="false" customHeight="true" outlineLevel="0" collapsed="false">
      <c r="A99" s="48" t="n">
        <f aca="false">IF(AND(NOT(ISBLANK(C99)),NOT(ISBLANK(B99)),NOT(ISBLANK(E99))),(_xlfn.AGGREGATE(2,7,A$5:A99))+1,"")</f>
        <v>94</v>
      </c>
      <c r="B99" s="49" t="s">
        <v>78</v>
      </c>
      <c r="C99" s="49" t="s">
        <v>204</v>
      </c>
      <c r="D99" s="50"/>
      <c r="E99" s="51" t="n">
        <v>46059</v>
      </c>
      <c r="F99" s="52" t="str">
        <f aca="false">IFERROR(VLOOKUP(B99,LISTAS!$Q$2:$R$58,2,0),"")</f>
        <v>NSS - NOMBRE</v>
      </c>
      <c r="G99" s="34" t="n">
        <f aca="false">IF(ISBLANK(C99),"",  IF(F99="RAZÓN SOCIAL","NUEVO_RP",   IF(F99="NUMERO",      IF(ISNUMBER(VALUE(C99)),VALUE(C99),""),   IF(OR(F99="NSS - NOMBRE",F99="RP - NOMBRE"),      IF(         AND(           NOT(ISERROR(FIND(" - ",C99))),           ISERROR(FIND("  ",C99)),           ISERROR(FIND("–",C99)),           ISERROR(FIND("—",C99)),           ISNUMBER(VALUE(LEFT(C99,FIND(" - ",C99)-1)))         ),         VALUE(LEFT(C99,FIND(" - ",C99)-1)),         ""      ),   ""   )  )))</f>
        <v>126155</v>
      </c>
      <c r="H99" s="34" t="str">
        <f aca="false">B99 &amp; "|" &amp; E99 &amp; "|" &amp;(IF(ISBLANK(C99),"",IFERROR(VALUE(LEFT(TRIM(C99),FIND(" ",TRIM(C99)&amp;" ")-1)),"")))</f>
        <v>Actualización de datos de asegurado/beneficiario/pensionado|46059|126155</v>
      </c>
      <c r="I99" s="18" t="n">
        <f aca="false">IF(G99="",0, IF(COUNTIF($H$6:H99,H99)=1,1,0))</f>
        <v>1</v>
      </c>
      <c r="J99" s="34" t="str">
        <f aca="false">IF( OR( ISBLANK(D99), C99=D99, AND( LEFT(D99,7)&lt;&gt;"NOMINA ", OR( ISERROR(FIND(" - ",D99)), NOT(ISNUMBER(VALUE(LEFT(D99,FIND(" - ",D99)-1)))) ) ) ), "", B99 &amp; "|" &amp; E99 &amp; "|" &amp; (IF(ISBLANK(C99), "", IFERROR(VALUE(LEFT(TRIM(C99), FIND(" ", TRIM(C99)&amp;" ")-1)), ""))) &amp; "|" &amp; D99 )</f>
        <v/>
      </c>
      <c r="K99" s="18" t="n">
        <f aca="false">IF(OR(C99="", J99="",G99=""), 0, IF(COUNTIF($J$6:J99, J99)=1, 1, 0))</f>
        <v>0</v>
      </c>
      <c r="L99" s="16" t="str">
        <f aca="false">IF(B99="Inscripción de nuevo registro patronal",B99 &amp; "|" &amp; E99 &amp; "|" &amp; C99,"")</f>
        <v/>
      </c>
      <c r="M99" s="18" t="n">
        <f aca="false">IF(OR(C99="", L99=""), 0, IF(COUNTIF($L$6:L99, L99)=1, 1, 0))</f>
        <v>0</v>
      </c>
    </row>
    <row r="100" customFormat="false" ht="28.35" hidden="false" customHeight="true" outlineLevel="0" collapsed="false">
      <c r="A100" s="48" t="n">
        <f aca="false">IF(AND(NOT(ISBLANK(C100)),NOT(ISBLANK(B100)),NOT(ISBLANK(E100))),(_xlfn.AGGREGATE(2,7,A$5:A100))+1,"")</f>
        <v>95</v>
      </c>
      <c r="B100" s="49" t="s">
        <v>78</v>
      </c>
      <c r="C100" s="49" t="s">
        <v>205</v>
      </c>
      <c r="D100" s="50"/>
      <c r="E100" s="51" t="n">
        <v>46059</v>
      </c>
      <c r="F100" s="52" t="str">
        <f aca="false">IFERROR(VLOOKUP(B100,LISTAS!$Q$2:$R$58,2,0),"")</f>
        <v>NSS - NOMBRE</v>
      </c>
      <c r="G100" s="34" t="n">
        <f aca="false">IF(ISBLANK(C100),"",  IF(F100="RAZÓN SOCIAL","NUEVO_RP",   IF(F100="NUMERO",      IF(ISNUMBER(VALUE(C100)),VALUE(C100),""),   IF(OR(F100="NSS - NOMBRE",F100="RP - NOMBRE"),      IF(         AND(           NOT(ISERROR(FIND(" - ",C100))),           ISERROR(FIND("  ",C100)),           ISERROR(FIND("–",C100)),           ISERROR(FIND("—",C100)),           ISNUMBER(VALUE(LEFT(C100,FIND(" - ",C100)-1)))         ),         VALUE(LEFT(C100,FIND(" - ",C100)-1)),         ""      ),   ""   )  )))</f>
        <v>44112969</v>
      </c>
      <c r="H100" s="34" t="str">
        <f aca="false">B100 &amp; "|" &amp; E100 &amp; "|" &amp;(IF(ISBLANK(C100),"",IFERROR(VALUE(LEFT(TRIM(C100),FIND(" ",TRIM(C100)&amp;" ")-1)),"")))</f>
        <v>Actualización de datos de asegurado/beneficiario/pensionado|46059|44112969</v>
      </c>
      <c r="I100" s="18" t="n">
        <f aca="false">IF(G100="",0, IF(COUNTIF($H$6:H100,H100)=1,1,0))</f>
        <v>1</v>
      </c>
      <c r="J100" s="34" t="str">
        <f aca="false">IF( OR( ISBLANK(D100), C100=D100, AND( LEFT(D100,7)&lt;&gt;"NOMINA ", OR( ISERROR(FIND(" - ",D100)), NOT(ISNUMBER(VALUE(LEFT(D100,FIND(" - ",D100)-1)))) ) ) ), "", B100 &amp; "|" &amp; E100 &amp; "|" &amp; (IF(ISBLANK(C100), "", IFERROR(VALUE(LEFT(TRIM(C100), FIND(" ", TRIM(C100)&amp;" ")-1)), ""))) &amp; "|" &amp; D100 )</f>
        <v/>
      </c>
      <c r="K100" s="18" t="n">
        <f aca="false">IF(OR(C100="", J100="",G100=""), 0, IF(COUNTIF($J$6:J100, J100)=1, 1, 0))</f>
        <v>0</v>
      </c>
      <c r="L100" s="16" t="str">
        <f aca="false">IF(B100="Inscripción de nuevo registro patronal",B100 &amp; "|" &amp; E100 &amp; "|" &amp; C100,"")</f>
        <v/>
      </c>
      <c r="M100" s="18" t="n">
        <f aca="false">IF(OR(C100="", L100=""), 0, IF(COUNTIF($L$6:L100, L100)=1, 1, 0))</f>
        <v>0</v>
      </c>
    </row>
    <row r="101" customFormat="false" ht="28.35" hidden="false" customHeight="true" outlineLevel="0" collapsed="false">
      <c r="A101" s="48" t="n">
        <f aca="false">IF(AND(NOT(ISBLANK(C101)),NOT(ISBLANK(B101)),NOT(ISBLANK(E101))),(_xlfn.AGGREGATE(2,7,A$5:A101))+1,"")</f>
        <v>96</v>
      </c>
      <c r="B101" s="49" t="s">
        <v>106</v>
      </c>
      <c r="C101" s="49" t="n">
        <v>4</v>
      </c>
      <c r="D101" s="50"/>
      <c r="E101" s="51" t="n">
        <v>46059</v>
      </c>
      <c r="F101" s="52" t="str">
        <f aca="false">IFERROR(VLOOKUP(B101,LISTAS!$Q$2:$R$58,2,0),"")</f>
        <v>NUMERO</v>
      </c>
      <c r="G101" s="34" t="n">
        <f aca="false">IF(ISBLANK(C101),"",  IF(F101="RAZÓN SOCIAL","NUEVO_RP",   IF(F101="NUMERO",      IF(ISNUMBER(VALUE(C101)),VALUE(C101),""),   IF(OR(F101="NSS - NOMBRE",F101="RP - NOMBRE"),      IF(         AND(           NOT(ISERROR(FIND(" - ",C101))),           ISERROR(FIND("  ",C101)),           ISERROR(FIND("–",C101)),           ISERROR(FIND("—",C101)),           ISNUMBER(VALUE(LEFT(C101,FIND(" - ",C101)-1)))         ),         VALUE(LEFT(C101,FIND(" - ",C101)-1)),         ""      ),   ""   )  )))</f>
        <v>4</v>
      </c>
      <c r="H101" s="34" t="str">
        <f aca="false">B101 &amp; "|" &amp; E101 &amp; "|" &amp;(IF(ISBLANK(C101),"",IFERROR(VALUE(LEFT(TRIM(C101),FIND(" ",TRIM(C101)&amp;" ")-1)),"")))</f>
        <v>Atención de llamadas telefónicas de asegurados/público|46059|4</v>
      </c>
      <c r="I101" s="18" t="n">
        <f aca="false">IF(G101="",0, IF(COUNTIF($H$6:H101,H101)=1,1,0))</f>
        <v>1</v>
      </c>
      <c r="J101" s="34" t="str">
        <f aca="false">IF( OR( ISBLANK(D101), C101=D101, AND( LEFT(D101,7)&lt;&gt;"NOMINA ", OR( ISERROR(FIND(" - ",D101)), NOT(ISNUMBER(VALUE(LEFT(D101,FIND(" - ",D101)-1)))) ) ) ), "", B101 &amp; "|" &amp; E101 &amp; "|" &amp; (IF(ISBLANK(C101), "", IFERROR(VALUE(LEFT(TRIM(C101), FIND(" ", TRIM(C101)&amp;" ")-1)), ""))) &amp; "|" &amp; D101 )</f>
        <v/>
      </c>
      <c r="K101" s="18" t="n">
        <f aca="false">IF(OR(C101="", J101="",G101=""), 0, IF(COUNTIF($J$6:J101, J101)=1, 1, 0))</f>
        <v>0</v>
      </c>
      <c r="L101" s="16" t="str">
        <f aca="false">IF(B101="Inscripción de nuevo registro patronal",B101 &amp; "|" &amp; E101 &amp; "|" &amp; C101,"")</f>
        <v/>
      </c>
      <c r="M101" s="18" t="n">
        <f aca="false">IF(OR(C101="", L101=""), 0, IF(COUNTIF($L$6:L101, L101)=1, 1, 0))</f>
        <v>0</v>
      </c>
    </row>
    <row r="102" customFormat="false" ht="28.35" hidden="false" customHeight="true" outlineLevel="0" collapsed="false">
      <c r="A102" s="48" t="n">
        <f aca="false">IF(AND(NOT(ISBLANK(C102)),NOT(ISBLANK(B102)),NOT(ISBLANK(E102))),(_xlfn.AGGREGATE(2,7,A$5:A102))+1,"")</f>
        <v>97</v>
      </c>
      <c r="B102" s="49" t="s">
        <v>126</v>
      </c>
      <c r="C102" s="49" t="n">
        <v>1</v>
      </c>
      <c r="D102" s="50"/>
      <c r="E102" s="51" t="n">
        <v>46059</v>
      </c>
      <c r="F102" s="52" t="str">
        <f aca="false">IFERROR(VLOOKUP(B102,LISTAS!$Q$2:$R$58,2,0),"")</f>
        <v>NUMERO</v>
      </c>
      <c r="G102" s="34" t="n">
        <f aca="false">IF(ISBLANK(C102),"",  IF(F102="RAZÓN SOCIAL","NUEVO_RP",   IF(F102="NUMERO",      IF(ISNUMBER(VALUE(C102)),VALUE(C102),""),   IF(OR(F102="NSS - NOMBRE",F102="RP - NOMBRE"),      IF(         AND(           NOT(ISERROR(FIND(" - ",C102))),           ISERROR(FIND("  ",C102)),           ISERROR(FIND("–",C102)),           ISERROR(FIND("—",C102)),           ISNUMBER(VALUE(LEFT(C102,FIND(" - ",C102)-1)))         ),         VALUE(LEFT(C102,FIND(" - ",C102)-1)),         ""      ),   ""   )  )))</f>
        <v>1</v>
      </c>
      <c r="H102" s="34" t="str">
        <f aca="false">B102 &amp; "|" &amp; E102 &amp; "|" &amp;(IF(ISBLANK(C102),"",IFERROR(VALUE(LEFT(TRIM(C102),FIND(" ",TRIM(C102)&amp;" ")-1)),"")))</f>
        <v>Obligatorio|46059|1</v>
      </c>
      <c r="I102" s="18" t="n">
        <f aca="false">IF(G102="",0, IF(COUNTIF($H$6:H102,H102)=1,1,0))</f>
        <v>1</v>
      </c>
      <c r="J102" s="34" t="str">
        <f aca="false">IF( OR( ISBLANK(D102), C102=D102, AND( LEFT(D102,7)&lt;&gt;"NOMINA ", OR( ISERROR(FIND(" - ",D102)), NOT(ISNUMBER(VALUE(LEFT(D102,FIND(" - ",D102)-1)))) ) ) ), "", B102 &amp; "|" &amp; E102 &amp; "|" &amp; (IF(ISBLANK(C102), "", IFERROR(VALUE(LEFT(TRIM(C102), FIND(" ", TRIM(C102)&amp;" ")-1)), ""))) &amp; "|" &amp; D102 )</f>
        <v/>
      </c>
      <c r="K102" s="18" t="n">
        <f aca="false">IF(OR(C102="", J102="",G102=""), 0, IF(COUNTIF($J$6:J102, J102)=1, 1, 0))</f>
        <v>0</v>
      </c>
      <c r="L102" s="16" t="str">
        <f aca="false">IF(B102="Inscripción de nuevo registro patronal",B102 &amp; "|" &amp; E102 &amp; "|" &amp; C102,"")</f>
        <v/>
      </c>
      <c r="M102" s="18" t="n">
        <f aca="false">IF(OR(C102="", L102=""), 0, IF(COUNTIF($L$6:L102, L102)=1, 1, 0))</f>
        <v>0</v>
      </c>
    </row>
    <row r="103" customFormat="false" ht="28.35" hidden="false" customHeight="true" outlineLevel="0" collapsed="false">
      <c r="A103" s="48" t="n">
        <f aca="false">IF(AND(NOT(ISBLANK(C103)),NOT(ISBLANK(B103)),NOT(ISBLANK(E103))),(_xlfn.AGGREGATE(2,7,A$5:A103))+1,"")</f>
        <v>98</v>
      </c>
      <c r="B103" s="49" t="s">
        <v>121</v>
      </c>
      <c r="C103" s="49" t="n">
        <v>1</v>
      </c>
      <c r="D103" s="50"/>
      <c r="E103" s="51" t="n">
        <v>46059</v>
      </c>
      <c r="F103" s="52" t="str">
        <f aca="false">IFERROR(VLOOKUP(B103,LISTAS!$Q$2:$R$58,2,0),"")</f>
        <v>NUMERO</v>
      </c>
      <c r="G103" s="34" t="n">
        <f aca="false">IF(ISBLANK(C103),"",  IF(F103="RAZÓN SOCIAL","NUEVO_RP",   IF(F103="NUMERO",      IF(ISNUMBER(VALUE(C103)),VALUE(C103),""),   IF(OR(F103="NSS - NOMBRE",F103="RP - NOMBRE"),      IF(         AND(           NOT(ISERROR(FIND(" - ",C103))),           ISERROR(FIND("  ",C103)),           ISERROR(FIND("–",C103)),           ISERROR(FIND("—",C103)),           ISNUMBER(VALUE(LEFT(C103,FIND(" - ",C103)-1)))         ),         VALUE(LEFT(C103,FIND(" - ",C103)-1)),         ""      ),   ""   )  )))</f>
        <v>1</v>
      </c>
      <c r="H103" s="34" t="str">
        <f aca="false">B103 &amp; "|" &amp; E103 &amp; "|" &amp;(IF(ISBLANK(C103),"",IFERROR(VALUE(LEFT(TRIM(C103),FIND(" ",TRIM(C103)&amp;" ")-1)),"")))</f>
        <v>Recepción de inscripción obligatorio por empleador|46059|1</v>
      </c>
      <c r="I103" s="18" t="n">
        <f aca="false">IF(G103="",0, IF(COUNTIF($H$6:H103,H103)=1,1,0))</f>
        <v>1</v>
      </c>
      <c r="J103" s="34" t="str">
        <f aca="false">IF( OR( ISBLANK(D103), C103=D103, AND( LEFT(D103,7)&lt;&gt;"NOMINA ", OR( ISERROR(FIND(" - ",D103)), NOT(ISNUMBER(VALUE(LEFT(D103,FIND(" - ",D103)-1)))) ) ) ), "", B103 &amp; "|" &amp; E103 &amp; "|" &amp; (IF(ISBLANK(C103), "", IFERROR(VALUE(LEFT(TRIM(C103), FIND(" ", TRIM(C103)&amp;" ")-1)), ""))) &amp; "|" &amp; D103 )</f>
        <v/>
      </c>
      <c r="K103" s="18" t="n">
        <f aca="false">IF(OR(C103="", J103="",G103=""), 0, IF(COUNTIF($J$6:J103, J103)=1, 1, 0))</f>
        <v>0</v>
      </c>
      <c r="L103" s="16" t="str">
        <f aca="false">IF(B103="Inscripción de nuevo registro patronal",B103 &amp; "|" &amp; E103 &amp; "|" &amp; C103,"")</f>
        <v/>
      </c>
      <c r="M103" s="18" t="n">
        <f aca="false">IF(OR(C103="", L103=""), 0, IF(COUNTIF($L$6:L103, L103)=1, 1, 0))</f>
        <v>0</v>
      </c>
    </row>
    <row r="104" customFormat="false" ht="28.35" hidden="false" customHeight="true" outlineLevel="0" collapsed="false">
      <c r="A104" s="48" t="n">
        <f aca="false">IF(AND(NOT(ISBLANK(C104)),NOT(ISBLANK(B104)),NOT(ISBLANK(E104))),(_xlfn.AGGREGATE(2,7,A$5:A104))+1,"")</f>
        <v>99</v>
      </c>
      <c r="B104" s="49" t="s">
        <v>83</v>
      </c>
      <c r="C104" s="49" t="s">
        <v>206</v>
      </c>
      <c r="D104" s="50"/>
      <c r="E104" s="51" t="n">
        <v>46059</v>
      </c>
      <c r="F104" s="52" t="str">
        <f aca="false">IFERROR(VLOOKUP(B104,LISTAS!$Q$2:$R$58,2,0),"")</f>
        <v>NSS - NOMBRE</v>
      </c>
      <c r="G104" s="34" t="n">
        <f aca="false">IF(ISBLANK(C104),"",  IF(F104="RAZÓN SOCIAL","NUEVO_RP",   IF(F104="NUMERO",      IF(ISNUMBER(VALUE(C104)),VALUE(C104),""),   IF(OR(F104="NSS - NOMBRE",F104="RP - NOMBRE"),      IF(         AND(           NOT(ISERROR(FIND(" - ",C104))),           ISERROR(FIND("  ",C104)),           ISERROR(FIND("–",C104)),           ISERROR(FIND("—",C104)),           ISNUMBER(VALUE(LEFT(C104,FIND(" - ",C104)-1)))         ),         VALUE(LEFT(C104,FIND(" - ",C104)-1)),         ""      ),   ""   )  )))</f>
        <v>10545285</v>
      </c>
      <c r="H104" s="34" t="str">
        <f aca="false">B104 &amp; "|" &amp; E104 &amp; "|" &amp;(IF(ISBLANK(C104),"",IFERROR(VALUE(LEFT(TRIM(C104),FIND(" ",TRIM(C104)&amp;" ")-1)),"")))</f>
        <v>Registro de defunción|46059|10545285</v>
      </c>
      <c r="I104" s="18" t="n">
        <f aca="false">IF(G104="",0, IF(COUNTIF($H$6:H104,H104)=1,1,0))</f>
        <v>1</v>
      </c>
      <c r="J104" s="34" t="str">
        <f aca="false">IF( OR( ISBLANK(D104), C104=D104, AND( LEFT(D104,7)&lt;&gt;"NOMINA ", OR( ISERROR(FIND(" - ",D104)), NOT(ISNUMBER(VALUE(LEFT(D104,FIND(" - ",D104)-1)))) ) ) ), "", B104 &amp; "|" &amp; E104 &amp; "|" &amp; (IF(ISBLANK(C104), "", IFERROR(VALUE(LEFT(TRIM(C104), FIND(" ", TRIM(C104)&amp;" ")-1)), ""))) &amp; "|" &amp; D104 )</f>
        <v/>
      </c>
      <c r="K104" s="18" t="n">
        <f aca="false">IF(OR(C104="", J104="",G104=""), 0, IF(COUNTIF($J$6:J104, J104)=1, 1, 0))</f>
        <v>0</v>
      </c>
      <c r="L104" s="16" t="str">
        <f aca="false">IF(B104="Inscripción de nuevo registro patronal",B104 &amp; "|" &amp; E104 &amp; "|" &amp; C104,"")</f>
        <v/>
      </c>
      <c r="M104" s="18" t="n">
        <f aca="false">IF(OR(C104="", L104=""), 0, IF(COUNTIF($L$6:L104, L104)=1, 1, 0))</f>
        <v>0</v>
      </c>
    </row>
    <row r="105" customFormat="false" ht="28.35" hidden="false" customHeight="true" outlineLevel="0" collapsed="false">
      <c r="A105" s="48" t="n">
        <f aca="false">IF(AND(NOT(ISBLANK(C105)),NOT(ISBLANK(B105)),NOT(ISBLANK(E105))),(_xlfn.AGGREGATE(2,7,A$5:A105))+1,"")</f>
        <v>100</v>
      </c>
      <c r="B105" s="49" t="s">
        <v>83</v>
      </c>
      <c r="C105" s="49" t="s">
        <v>204</v>
      </c>
      <c r="D105" s="50"/>
      <c r="E105" s="51" t="n">
        <v>46059</v>
      </c>
      <c r="F105" s="52" t="str">
        <f aca="false">IFERROR(VLOOKUP(B105,LISTAS!$Q$2:$R$58,2,0),"")</f>
        <v>NSS - NOMBRE</v>
      </c>
      <c r="G105" s="34" t="n">
        <f aca="false">IF(ISBLANK(C105),"",  IF(F105="RAZÓN SOCIAL","NUEVO_RP",   IF(F105="NUMERO",      IF(ISNUMBER(VALUE(C105)),VALUE(C105),""),   IF(OR(F105="NSS - NOMBRE",F105="RP - NOMBRE"),      IF(         AND(           NOT(ISERROR(FIND(" - ",C105))),           ISERROR(FIND("  ",C105)),           ISERROR(FIND("–",C105)),           ISERROR(FIND("—",C105)),           ISNUMBER(VALUE(LEFT(C105,FIND(" - ",C105)-1)))         ),         VALUE(LEFT(C105,FIND(" - ",C105)-1)),         ""      ),   ""   )  )))</f>
        <v>126155</v>
      </c>
      <c r="H105" s="34" t="str">
        <f aca="false">B105 &amp; "|" &amp; E105 &amp; "|" &amp;(IF(ISBLANK(C105),"",IFERROR(VALUE(LEFT(TRIM(C105),FIND(" ",TRIM(C105)&amp;" ")-1)),"")))</f>
        <v>Registro de defunción|46059|126155</v>
      </c>
      <c r="I105" s="18" t="n">
        <f aca="false">IF(G105="",0, IF(COUNTIF($H$6:H105,H105)=1,1,0))</f>
        <v>1</v>
      </c>
      <c r="J105" s="34" t="str">
        <f aca="false">IF( OR( ISBLANK(D105), C105=D105, AND( LEFT(D105,7)&lt;&gt;"NOMINA ", OR( ISERROR(FIND(" - ",D105)), NOT(ISNUMBER(VALUE(LEFT(D105,FIND(" - ",D105)-1)))) ) ) ), "", B105 &amp; "|" &amp; E105 &amp; "|" &amp; (IF(ISBLANK(C105), "", IFERROR(VALUE(LEFT(TRIM(C105), FIND(" ", TRIM(C105)&amp;" ")-1)), ""))) &amp; "|" &amp; D105 )</f>
        <v/>
      </c>
      <c r="K105" s="18" t="n">
        <f aca="false">IF(OR(C105="", J105="",G105=""), 0, IF(COUNTIF($J$6:J105, J105)=1, 1, 0))</f>
        <v>0</v>
      </c>
      <c r="L105" s="16" t="str">
        <f aca="false">IF(B105="Inscripción de nuevo registro patronal",B105 &amp; "|" &amp; E105 &amp; "|" &amp; C105,"")</f>
        <v/>
      </c>
      <c r="M105" s="18" t="n">
        <f aca="false">IF(OR(C105="", L105=""), 0, IF(COUNTIF($L$6:L105, L105)=1, 1, 0))</f>
        <v>0</v>
      </c>
    </row>
    <row r="106" customFormat="false" ht="28.35" hidden="false" customHeight="true" outlineLevel="0" collapsed="false">
      <c r="A106" s="48" t="n">
        <f aca="false">IF(AND(NOT(ISBLANK(C106)),NOT(ISBLANK(B106)),NOT(ISBLANK(E106))),(_xlfn.AGGREGATE(2,7,A$5:A106))+1,"")</f>
        <v>101</v>
      </c>
      <c r="B106" s="49" t="s">
        <v>83</v>
      </c>
      <c r="C106" s="49" t="s">
        <v>207</v>
      </c>
      <c r="D106" s="50"/>
      <c r="E106" s="51" t="n">
        <v>46059</v>
      </c>
      <c r="F106" s="52" t="str">
        <f aca="false">IFERROR(VLOOKUP(B106,LISTAS!$Q$2:$R$58,2,0),"")</f>
        <v>NSS - NOMBRE</v>
      </c>
      <c r="G106" s="34" t="n">
        <f aca="false">IF(ISBLANK(C106),"",  IF(F106="RAZÓN SOCIAL","NUEVO_RP",   IF(F106="NUMERO",      IF(ISNUMBER(VALUE(C106)),VALUE(C106),""),   IF(OR(F106="NSS - NOMBRE",F106="RP - NOMBRE"),      IF(         AND(           NOT(ISERROR(FIND(" - ",C106))),           ISERROR(FIND("  ",C106)),           ISERROR(FIND("–",C106)),           ISERROR(FIND("—",C106)),           ISNUMBER(VALUE(LEFT(C106,FIND(" - ",C106)-1)))         ),         VALUE(LEFT(C106,FIND(" - ",C106)-1)),         ""      ),   ""   )  )))</f>
        <v>4519162</v>
      </c>
      <c r="H106" s="34" t="str">
        <f aca="false">B106 &amp; "|" &amp; E106 &amp; "|" &amp;(IF(ISBLANK(C106),"",IFERROR(VALUE(LEFT(TRIM(C106),FIND(" ",TRIM(C106)&amp;" ")-1)),"")))</f>
        <v>Registro de defunción|46059|4519162</v>
      </c>
      <c r="I106" s="18" t="n">
        <f aca="false">IF(G106="",0, IF(COUNTIF($H$6:H106,H106)=1,1,0))</f>
        <v>1</v>
      </c>
      <c r="J106" s="34" t="str">
        <f aca="false">IF( OR( ISBLANK(D106), C106=D106, AND( LEFT(D106,7)&lt;&gt;"NOMINA ", OR( ISERROR(FIND(" - ",D106)), NOT(ISNUMBER(VALUE(LEFT(D106,FIND(" - ",D106)-1)))) ) ) ), "", B106 &amp; "|" &amp; E106 &amp; "|" &amp; (IF(ISBLANK(C106), "", IFERROR(VALUE(LEFT(TRIM(C106), FIND(" ", TRIM(C106)&amp;" ")-1)), ""))) &amp; "|" &amp; D106 )</f>
        <v/>
      </c>
      <c r="K106" s="18" t="n">
        <f aca="false">IF(OR(C106="", J106="",G106=""), 0, IF(COUNTIF($J$6:J106, J106)=1, 1, 0))</f>
        <v>0</v>
      </c>
      <c r="L106" s="16" t="str">
        <f aca="false">IF(B106="Inscripción de nuevo registro patronal",B106 &amp; "|" &amp; E106 &amp; "|" &amp; C106,"")</f>
        <v/>
      </c>
      <c r="M106" s="18" t="n">
        <f aca="false">IF(OR(C106="", L106=""), 0, IF(COUNTIF($L$6:L106, L106)=1, 1, 0))</f>
        <v>0</v>
      </c>
    </row>
    <row r="107" customFormat="false" ht="28.35" hidden="false" customHeight="true" outlineLevel="0" collapsed="false">
      <c r="A107" s="48" t="n">
        <f aca="false">IF(AND(NOT(ISBLANK(C107)),NOT(ISBLANK(B107)),NOT(ISBLANK(E107))),(_xlfn.AGGREGATE(2,7,A$5:A107))+1,"")</f>
        <v>102</v>
      </c>
      <c r="B107" s="49" t="s">
        <v>83</v>
      </c>
      <c r="C107" s="49" t="s">
        <v>208</v>
      </c>
      <c r="D107" s="50"/>
      <c r="E107" s="51" t="n">
        <v>46059</v>
      </c>
      <c r="F107" s="52" t="str">
        <f aca="false">IFERROR(VLOOKUP(B107,LISTAS!$Q$2:$R$58,2,0),"")</f>
        <v>NSS - NOMBRE</v>
      </c>
      <c r="G107" s="34" t="n">
        <f aca="false">IF(ISBLANK(C107),"",  IF(F107="RAZÓN SOCIAL","NUEVO_RP",   IF(F107="NUMERO",      IF(ISNUMBER(VALUE(C107)),VALUE(C107),""),   IF(OR(F107="NSS - NOMBRE",F107="RP - NOMBRE"),      IF(         AND(           NOT(ISERROR(FIND(" - ",C107))),           ISERROR(FIND("  ",C107)),           ISERROR(FIND("–",C107)),           ISERROR(FIND("—",C107)),           ISNUMBER(VALUE(LEFT(C107,FIND(" - ",C107)-1)))         ),         VALUE(LEFT(C107,FIND(" - ",C107)-1)),         ""      ),   ""   )  )))</f>
        <v>10151774</v>
      </c>
      <c r="H107" s="34" t="str">
        <f aca="false">B107 &amp; "|" &amp; E107 &amp; "|" &amp;(IF(ISBLANK(C107),"",IFERROR(VALUE(LEFT(TRIM(C107),FIND(" ",TRIM(C107)&amp;" ")-1)),"")))</f>
        <v>Registro de defunción|46059|10151774</v>
      </c>
      <c r="I107" s="18" t="n">
        <f aca="false">IF(G107="",0, IF(COUNTIF($H$6:H107,H107)=1,1,0))</f>
        <v>1</v>
      </c>
      <c r="J107" s="34" t="str">
        <f aca="false">IF( OR( ISBLANK(D107), C107=D107, AND( LEFT(D107,7)&lt;&gt;"NOMINA ", OR( ISERROR(FIND(" - ",D107)), NOT(ISNUMBER(VALUE(LEFT(D107,FIND(" - ",D107)-1)))) ) ) ), "", B107 &amp; "|" &amp; E107 &amp; "|" &amp; (IF(ISBLANK(C107), "", IFERROR(VALUE(LEFT(TRIM(C107), FIND(" ", TRIM(C107)&amp;" ")-1)), ""))) &amp; "|" &amp; D107 )</f>
        <v/>
      </c>
      <c r="K107" s="18" t="n">
        <f aca="false">IF(OR(C107="", J107="",G107=""), 0, IF(COUNTIF($J$6:J107, J107)=1, 1, 0))</f>
        <v>0</v>
      </c>
      <c r="L107" s="16" t="str">
        <f aca="false">IF(B107="Inscripción de nuevo registro patronal",B107 &amp; "|" &amp; E107 &amp; "|" &amp; C107,"")</f>
        <v/>
      </c>
      <c r="M107" s="18" t="n">
        <f aca="false">IF(OR(C107="", L107=""), 0, IF(COUNTIF($L$6:L107, L107)=1, 1, 0))</f>
        <v>0</v>
      </c>
    </row>
    <row r="108" customFormat="false" ht="28.35" hidden="false" customHeight="true" outlineLevel="0" collapsed="false">
      <c r="A108" s="48" t="n">
        <f aca="false">IF(AND(NOT(ISBLANK(C108)),NOT(ISBLANK(B108)),NOT(ISBLANK(E108))),(_xlfn.AGGREGATE(2,7,A$5:A108))+1,"")</f>
        <v>103</v>
      </c>
      <c r="B108" s="49" t="s">
        <v>137</v>
      </c>
      <c r="C108" s="49" t="n">
        <v>1</v>
      </c>
      <c r="D108" s="50"/>
      <c r="E108" s="51" t="n">
        <v>46059</v>
      </c>
      <c r="F108" s="52" t="str">
        <f aca="false">IFERROR(VLOOKUP(B108,LISTAS!$Q$2:$R$58,2,0),"")</f>
        <v>NUMERO</v>
      </c>
      <c r="G108" s="34" t="n">
        <f aca="false">IF(ISBLANK(C108),"",  IF(F108="RAZÓN SOCIAL","NUEVO_RP",   IF(F108="NUMERO",      IF(ISNUMBER(VALUE(C108)),VALUE(C108),""),   IF(OR(F108="NSS - NOMBRE",F108="RP - NOMBRE"),      IF(         AND(           NOT(ISERROR(FIND(" - ",C108))),           ISERROR(FIND("  ",C108)),           ISERROR(FIND("–",C108)),           ISERROR(FIND("—",C108)),           ISNUMBER(VALUE(LEFT(C108,FIND(" - ",C108)-1)))         ),         VALUE(LEFT(C108,FIND(" - ",C108)-1)),         ""      ),   ""   )  )))</f>
        <v>1</v>
      </c>
      <c r="H108" s="34" t="str">
        <f aca="false">B108 &amp; "|" &amp; E108 &amp; "|" &amp;(IF(ISBLANK(C108),"",IFERROR(VALUE(LEFT(TRIM(C108),FIND(" ",TRIM(C108)&amp;" ")-1)),"")))</f>
        <v>Digitalización de inscripción de asegurados|46059|1</v>
      </c>
      <c r="I108" s="18" t="n">
        <f aca="false">IF(G108="",0, IF(COUNTIF($H$6:H108,H108)=1,1,0))</f>
        <v>1</v>
      </c>
      <c r="J108" s="34" t="str">
        <f aca="false">IF( OR( ISBLANK(D108), C108=D108, AND( LEFT(D108,7)&lt;&gt;"NOMINA ", OR( ISERROR(FIND(" - ",D108)), NOT(ISNUMBER(VALUE(LEFT(D108,FIND(" - ",D108)-1)))) ) ) ), "", B108 &amp; "|" &amp; E108 &amp; "|" &amp; (IF(ISBLANK(C108), "", IFERROR(VALUE(LEFT(TRIM(C108), FIND(" ", TRIM(C108)&amp;" ")-1)), ""))) &amp; "|" &amp; D108 )</f>
        <v/>
      </c>
      <c r="K108" s="18" t="n">
        <f aca="false">IF(OR(C108="", J108="",G108=""), 0, IF(COUNTIF($J$6:J108, J108)=1, 1, 0))</f>
        <v>0</v>
      </c>
      <c r="L108" s="16" t="str">
        <f aca="false">IF(B108="Inscripción de nuevo registro patronal",B108 &amp; "|" &amp; E108 &amp; "|" &amp; C108,"")</f>
        <v/>
      </c>
      <c r="M108" s="18" t="n">
        <f aca="false">IF(OR(C108="", L108=""), 0, IF(COUNTIF($L$6:L108, L108)=1, 1, 0))</f>
        <v>0</v>
      </c>
    </row>
    <row r="109" customFormat="false" ht="28.35" hidden="false" customHeight="true" outlineLevel="0" collapsed="false">
      <c r="A109" s="48" t="n">
        <f aca="false">IF(AND(NOT(ISBLANK(C109)),NOT(ISBLANK(B109)),NOT(ISBLANK(E109))),(_xlfn.AGGREGATE(2,7,A$5:A109))+1,"")</f>
        <v>104</v>
      </c>
      <c r="B109" s="49" t="s">
        <v>139</v>
      </c>
      <c r="C109" s="49" t="n">
        <v>15</v>
      </c>
      <c r="D109" s="50"/>
      <c r="E109" s="51" t="n">
        <v>46059</v>
      </c>
      <c r="F109" s="52" t="str">
        <f aca="false">IFERROR(VLOOKUP(B109,LISTAS!$Q$2:$R$58,2,0),"")</f>
        <v>NUMERO</v>
      </c>
      <c r="G109" s="34" t="n">
        <f aca="false">IF(ISBLANK(C109),"",  IF(F109="RAZÓN SOCIAL","NUEVO_RP",   IF(F109="NUMERO",      IF(ISNUMBER(VALUE(C109)),VALUE(C109),""),   IF(OR(F109="NSS - NOMBRE",F109="RP - NOMBRE"),      IF(         AND(           NOT(ISERROR(FIND(" - ",C109))),           ISERROR(FIND("  ",C109)),           ISERROR(FIND("–",C109)),           ISERROR(FIND("—",C109)),           ISNUMBER(VALUE(LEFT(C109,FIND(" - ",C109)-1)))         ),         VALUE(LEFT(C109,FIND(" - ",C109)-1)),         ""      ),   ""   )  )))</f>
        <v>15</v>
      </c>
      <c r="H109" s="34" t="str">
        <f aca="false">B109 &amp; "|" &amp; E109 &amp; "|" &amp;(IF(ISBLANK(C109),"",IFERROR(VALUE(LEFT(TRIM(C109),FIND(" ",TRIM(C109)&amp;" ")-1)),"")))</f>
        <v>Otros documentos|46059|15</v>
      </c>
      <c r="I109" s="18" t="n">
        <f aca="false">IF(G109="",0, IF(COUNTIF($H$6:H109,H109)=1,1,0))</f>
        <v>1</v>
      </c>
      <c r="J109" s="34" t="str">
        <f aca="false">IF( OR( ISBLANK(D109), C109=D109, AND( LEFT(D109,7)&lt;&gt;"NOMINA ", OR( ISERROR(FIND(" - ",D109)), NOT(ISNUMBER(VALUE(LEFT(D109,FIND(" - ",D109)-1)))) ) ) ), "", B109 &amp; "|" &amp; E109 &amp; "|" &amp; (IF(ISBLANK(C109), "", IFERROR(VALUE(LEFT(TRIM(C109), FIND(" ", TRIM(C109)&amp;" ")-1)), ""))) &amp; "|" &amp; D109 )</f>
        <v/>
      </c>
      <c r="K109" s="18" t="n">
        <f aca="false">IF(OR(C109="", J109="",G109=""), 0, IF(COUNTIF($J$6:J109, J109)=1, 1, 0))</f>
        <v>0</v>
      </c>
      <c r="L109" s="16" t="str">
        <f aca="false">IF(B109="Inscripción de nuevo registro patronal",B109 &amp; "|" &amp; E109 &amp; "|" &amp; C109,"")</f>
        <v/>
      </c>
      <c r="M109" s="18" t="n">
        <f aca="false">IF(OR(C109="", L109=""), 0, IF(COUNTIF($L$6:L109, L109)=1, 1, 0))</f>
        <v>0</v>
      </c>
    </row>
    <row r="110" customFormat="false" ht="28.35" hidden="false" customHeight="true" outlineLevel="0" collapsed="false">
      <c r="A110" s="48" t="n">
        <f aca="false">IF(AND(NOT(ISBLANK(C110)),NOT(ISBLANK(B110)),NOT(ISBLANK(E110))),(_xlfn.AGGREGATE(2,7,A$5:A110))+1,"")</f>
        <v>105</v>
      </c>
      <c r="B110" s="49" t="s">
        <v>78</v>
      </c>
      <c r="C110" s="49" t="s">
        <v>209</v>
      </c>
      <c r="D110" s="50"/>
      <c r="E110" s="51" t="n">
        <v>46062</v>
      </c>
      <c r="F110" s="52" t="str">
        <f aca="false">IFERROR(VLOOKUP(B110,LISTAS!$Q$2:$R$58,2,0),"")</f>
        <v>NSS - NOMBRE</v>
      </c>
      <c r="G110" s="34" t="n">
        <f aca="false">IF(ISBLANK(C110),"",  IF(F110="RAZÓN SOCIAL","NUEVO_RP",   IF(F110="NUMERO",      IF(ISNUMBER(VALUE(C110)),VALUE(C110),""),   IF(OR(F110="NSS - NOMBRE",F110="RP - NOMBRE"),      IF(         AND(           NOT(ISERROR(FIND(" - ",C110))),           ISERROR(FIND("  ",C110)),           ISERROR(FIND("–",C110)),           ISERROR(FIND("—",C110)),           ISNUMBER(VALUE(LEFT(C110,FIND(" - ",C110)-1)))         ),         VALUE(LEFT(C110,FIND(" - ",C110)-1)),         ""      ),   ""   )  )))</f>
        <v>30553846</v>
      </c>
      <c r="H110" s="34" t="str">
        <f aca="false">B110 &amp; "|" &amp; E110 &amp; "|" &amp;(IF(ISBLANK(C110),"",IFERROR(VALUE(LEFT(TRIM(C110),FIND(" ",TRIM(C110)&amp;" ")-1)),"")))</f>
        <v>Actualización de datos de asegurado/beneficiario/pensionado|46062|30553846</v>
      </c>
      <c r="I110" s="18" t="n">
        <f aca="false">IF(G110="",0, IF(COUNTIF($H$6:H110,H110)=1,1,0))</f>
        <v>1</v>
      </c>
      <c r="J110" s="34" t="str">
        <f aca="false">IF( OR( ISBLANK(D110), C110=D110, AND( LEFT(D110,7)&lt;&gt;"NOMINA ", OR( ISERROR(FIND(" - ",D110)), NOT(ISNUMBER(VALUE(LEFT(D110,FIND(" - ",D110)-1)))) ) ) ), "", B110 &amp; "|" &amp; E110 &amp; "|" &amp; (IF(ISBLANK(C110), "", IFERROR(VALUE(LEFT(TRIM(C110), FIND(" ", TRIM(C110)&amp;" ")-1)), ""))) &amp; "|" &amp; D110 )</f>
        <v/>
      </c>
      <c r="K110" s="18" t="n">
        <f aca="false">IF(OR(C110="", J110="",G110=""), 0, IF(COUNTIF($J$6:J110, J110)=1, 1, 0))</f>
        <v>0</v>
      </c>
      <c r="L110" s="16" t="str">
        <f aca="false">IF(B110="Inscripción de nuevo registro patronal",B110 &amp; "|" &amp; E110 &amp; "|" &amp; C110,"")</f>
        <v/>
      </c>
      <c r="M110" s="18" t="n">
        <f aca="false">IF(OR(C110="", L110=""), 0, IF(COUNTIF($L$6:L110, L110)=1, 1, 0))</f>
        <v>0</v>
      </c>
    </row>
    <row r="111" customFormat="false" ht="28.35" hidden="false" customHeight="true" outlineLevel="0" collapsed="false">
      <c r="A111" s="48" t="n">
        <f aca="false">IF(AND(NOT(ISBLANK(C111)),NOT(ISBLANK(B111)),NOT(ISBLANK(E111))),(_xlfn.AGGREGATE(2,7,A$5:A111))+1,"")</f>
        <v>106</v>
      </c>
      <c r="B111" s="49" t="s">
        <v>88</v>
      </c>
      <c r="C111" s="49" t="s">
        <v>210</v>
      </c>
      <c r="D111" s="50"/>
      <c r="E111" s="51" t="n">
        <v>46062</v>
      </c>
      <c r="F111" s="52" t="str">
        <f aca="false">IFERROR(VLOOKUP(B111,LISTAS!$Q$2:$R$58,2,0),"")</f>
        <v>NSS - NOMBRE</v>
      </c>
      <c r="G111" s="34" t="n">
        <f aca="false">IF(ISBLANK(C111),"",  IF(F111="RAZÓN SOCIAL","NUEVO_RP",   IF(F111="NUMERO",      IF(ISNUMBER(VALUE(C111)),VALUE(C111),""),   IF(OR(F111="NSS - NOMBRE",F111="RP - NOMBRE"),      IF(         AND(           NOT(ISERROR(FIND(" - ",C111))),           ISERROR(FIND("  ",C111)),           ISERROR(FIND("–",C111)),           ISERROR(FIND("—",C111)),           ISNUMBER(VALUE(LEFT(C111,FIND(" - ",C111)-1)))         ),         VALUE(LEFT(C111,FIND(" - ",C111)-1)),         ""      ),   ""   )  )))</f>
        <v>23330865</v>
      </c>
      <c r="H111" s="34" t="str">
        <f aca="false">B111 &amp; "|" &amp; E111 &amp; "|" &amp;(IF(ISBLANK(C111),"",IFERROR(VALUE(LEFT(TRIM(C111),FIND(" ",TRIM(C111)&amp;" ")-1)),"")))</f>
        <v>Brindar información de semanas cotizadas|46062|23330865</v>
      </c>
      <c r="I111" s="18" t="n">
        <f aca="false">IF(G111="",0, IF(COUNTIF($H$6:H111,H111)=1,1,0))</f>
        <v>1</v>
      </c>
      <c r="J111" s="34" t="str">
        <f aca="false">IF( OR( ISBLANK(D111), C111=D111, AND( LEFT(D111,7)&lt;&gt;"NOMINA ", OR( ISERROR(FIND(" - ",D111)), NOT(ISNUMBER(VALUE(LEFT(D111,FIND(" - ",D111)-1)))) ) ) ), "", B111 &amp; "|" &amp; E111 &amp; "|" &amp; (IF(ISBLANK(C111), "", IFERROR(VALUE(LEFT(TRIM(C111), FIND(" ", TRIM(C111)&amp;" ")-1)), ""))) &amp; "|" &amp; D111 )</f>
        <v/>
      </c>
      <c r="K111" s="18" t="n">
        <f aca="false">IF(OR(C111="", J111="",G111=""), 0, IF(COUNTIF($J$6:J111, J111)=1, 1, 0))</f>
        <v>0</v>
      </c>
      <c r="L111" s="16" t="str">
        <f aca="false">IF(B111="Inscripción de nuevo registro patronal",B111 &amp; "|" &amp; E111 &amp; "|" &amp; C111,"")</f>
        <v/>
      </c>
      <c r="M111" s="18" t="n">
        <f aca="false">IF(OR(C111="", L111=""), 0, IF(COUNTIF($L$6:L111, L111)=1, 1, 0))</f>
        <v>0</v>
      </c>
    </row>
    <row r="112" customFormat="false" ht="28.35" hidden="false" customHeight="true" outlineLevel="0" collapsed="false">
      <c r="A112" s="48" t="n">
        <f aca="false">IF(AND(NOT(ISBLANK(C112)),NOT(ISBLANK(B112)),NOT(ISBLANK(E112))),(_xlfn.AGGREGATE(2,7,A$5:A112))+1,"")</f>
        <v>107</v>
      </c>
      <c r="B112" s="49" t="s">
        <v>120</v>
      </c>
      <c r="C112" s="49" t="s">
        <v>211</v>
      </c>
      <c r="D112" s="50"/>
      <c r="E112" s="51" t="n">
        <v>46062</v>
      </c>
      <c r="F112" s="52" t="str">
        <f aca="false">IFERROR(VLOOKUP(B112,LISTAS!$Q$2:$R$58,2,0),"")</f>
        <v>NSS - NOMBRE</v>
      </c>
      <c r="G112" s="34" t="n">
        <f aca="false">IF(ISBLANK(C112),"",  IF(F112="RAZÓN SOCIAL","NUEVO_RP",   IF(F112="NUMERO",      IF(ISNUMBER(VALUE(C112)),VALUE(C112),""),   IF(OR(F112="NSS - NOMBRE",F112="RP - NOMBRE"),      IF(         AND(           NOT(ISERROR(FIND(" - ",C112))),           ISERROR(FIND("  ",C112)),           ISERROR(FIND("–",C112)),           ISERROR(FIND("—",C112)),           ISNUMBER(VALUE(LEFT(C112,FIND(" - ",C112)-1)))         ),         VALUE(LEFT(C112,FIND(" - ",C112)-1)),         ""      ),   ""   )  )))</f>
        <v>46595771</v>
      </c>
      <c r="H112" s="34" t="str">
        <f aca="false">B112 &amp; "|" &amp; E112 &amp; "|" &amp;(IF(ISBLANK(C112),"",IFERROR(VALUE(LEFT(TRIM(C112),FIND(" ",TRIM(C112)&amp;" ")-1)),"")))</f>
        <v>Generar NSS para inscripción obligatoria sin grabar salario|46062|46595771</v>
      </c>
      <c r="I112" s="18" t="n">
        <f aca="false">IF(G112="",0, IF(COUNTIF($H$6:H112,H112)=1,1,0))</f>
        <v>1</v>
      </c>
      <c r="J112" s="34" t="str">
        <f aca="false">IF( OR( ISBLANK(D112), C112=D112, AND( LEFT(D112,7)&lt;&gt;"NOMINA ", OR( ISERROR(FIND(" - ",D112)), NOT(ISNUMBER(VALUE(LEFT(D112,FIND(" - ",D112)-1)))) ) ) ), "", B112 &amp; "|" &amp; E112 &amp; "|" &amp; (IF(ISBLANK(C112), "", IFERROR(VALUE(LEFT(TRIM(C112), FIND(" ", TRIM(C112)&amp;" ")-1)), ""))) &amp; "|" &amp; D112 )</f>
        <v/>
      </c>
      <c r="K112" s="18" t="n">
        <f aca="false">IF(OR(C112="", J112="",G112=""), 0, IF(COUNTIF($J$6:J112, J112)=1, 1, 0))</f>
        <v>0</v>
      </c>
      <c r="L112" s="16" t="str">
        <f aca="false">IF(B112="Inscripción de nuevo registro patronal",B112 &amp; "|" &amp; E112 &amp; "|" &amp; C112,"")</f>
        <v/>
      </c>
      <c r="M112" s="18" t="n">
        <f aca="false">IF(OR(C112="", L112=""), 0, IF(COUNTIF($L$6:L112, L112)=1, 1, 0))</f>
        <v>0</v>
      </c>
    </row>
    <row r="113" customFormat="false" ht="28.35" hidden="false" customHeight="true" outlineLevel="0" collapsed="false">
      <c r="A113" s="48" t="n">
        <f aca="false">IF(AND(NOT(ISBLANK(C113)),NOT(ISBLANK(B113)),NOT(ISBLANK(E113))),(_xlfn.AGGREGATE(2,7,A$5:A113))+1,"")</f>
        <v>108</v>
      </c>
      <c r="B113" s="49" t="s">
        <v>126</v>
      </c>
      <c r="C113" s="49" t="n">
        <v>2</v>
      </c>
      <c r="D113" s="50"/>
      <c r="E113" s="51" t="n">
        <v>46062</v>
      </c>
      <c r="F113" s="52" t="str">
        <f aca="false">IFERROR(VLOOKUP(B113,LISTAS!$Q$2:$R$58,2,0),"")</f>
        <v>NUMERO</v>
      </c>
      <c r="G113" s="34" t="n">
        <f aca="false">IF(ISBLANK(C113),"",  IF(F113="RAZÓN SOCIAL","NUEVO_RP",   IF(F113="NUMERO",      IF(ISNUMBER(VALUE(C113)),VALUE(C113),""),   IF(OR(F113="NSS - NOMBRE",F113="RP - NOMBRE"),      IF(         AND(           NOT(ISERROR(FIND(" - ",C113))),           ISERROR(FIND("  ",C113)),           ISERROR(FIND("–",C113)),           ISERROR(FIND("—",C113)),           ISNUMBER(VALUE(LEFT(C113,FIND(" - ",C113)-1)))         ),         VALUE(LEFT(C113,FIND(" - ",C113)-1)),         ""      ),   ""   )  )))</f>
        <v>2</v>
      </c>
      <c r="H113" s="34" t="str">
        <f aca="false">B113 &amp; "|" &amp; E113 &amp; "|" &amp;(IF(ISBLANK(C113),"",IFERROR(VALUE(LEFT(TRIM(C113),FIND(" ",TRIM(C113)&amp;" ")-1)),"")))</f>
        <v>Obligatorio|46062|2</v>
      </c>
      <c r="I113" s="18" t="n">
        <f aca="false">IF(G113="",0, IF(COUNTIF($H$6:H113,H113)=1,1,0))</f>
        <v>1</v>
      </c>
      <c r="J113" s="34" t="str">
        <f aca="false">IF( OR( ISBLANK(D113), C113=D113, AND( LEFT(D113,7)&lt;&gt;"NOMINA ", OR( ISERROR(FIND(" - ",D113)), NOT(ISNUMBER(VALUE(LEFT(D113,FIND(" - ",D113)-1)))) ) ) ), "", B113 &amp; "|" &amp; E113 &amp; "|" &amp; (IF(ISBLANK(C113), "", IFERROR(VALUE(LEFT(TRIM(C113), FIND(" ", TRIM(C113)&amp;" ")-1)), ""))) &amp; "|" &amp; D113 )</f>
        <v/>
      </c>
      <c r="K113" s="18" t="n">
        <f aca="false">IF(OR(C113="", J113="",G113=""), 0, IF(COUNTIF($J$6:J113, J113)=1, 1, 0))</f>
        <v>0</v>
      </c>
      <c r="L113" s="16" t="str">
        <f aca="false">IF(B113="Inscripción de nuevo registro patronal",B113 &amp; "|" &amp; E113 &amp; "|" &amp; C113,"")</f>
        <v/>
      </c>
      <c r="M113" s="18" t="n">
        <f aca="false">IF(OR(C113="", L113=""), 0, IF(COUNTIF($L$6:L113, L113)=1, 1, 0))</f>
        <v>0</v>
      </c>
    </row>
    <row r="114" customFormat="false" ht="28.35" hidden="false" customHeight="true" outlineLevel="0" collapsed="false">
      <c r="A114" s="48" t="n">
        <f aca="false">IF(AND(NOT(ISBLANK(C114)),NOT(ISBLANK(B114)),NOT(ISBLANK(E114))),(_xlfn.AGGREGATE(2,7,A$5:A114))+1,"")</f>
        <v>109</v>
      </c>
      <c r="B114" s="49" t="s">
        <v>121</v>
      </c>
      <c r="C114" s="49" t="n">
        <v>2</v>
      </c>
      <c r="D114" s="50"/>
      <c r="E114" s="51" t="n">
        <v>46062</v>
      </c>
      <c r="F114" s="52" t="str">
        <f aca="false">IFERROR(VLOOKUP(B114,LISTAS!$Q$2:$R$58,2,0),"")</f>
        <v>NUMERO</v>
      </c>
      <c r="G114" s="34" t="n">
        <f aca="false">IF(ISBLANK(C114),"",  IF(F114="RAZÓN SOCIAL","NUEVO_RP",   IF(F114="NUMERO",      IF(ISNUMBER(VALUE(C114)),VALUE(C114),""),   IF(OR(F114="NSS - NOMBRE",F114="RP - NOMBRE"),      IF(         AND(           NOT(ISERROR(FIND(" - ",C114))),           ISERROR(FIND("  ",C114)),           ISERROR(FIND("–",C114)),           ISERROR(FIND("—",C114)),           ISNUMBER(VALUE(LEFT(C114,FIND(" - ",C114)-1)))         ),         VALUE(LEFT(C114,FIND(" - ",C114)-1)),         ""      ),   ""   )  )))</f>
        <v>2</v>
      </c>
      <c r="H114" s="34" t="str">
        <f aca="false">B114 &amp; "|" &amp; E114 &amp; "|" &amp;(IF(ISBLANK(C114),"",IFERROR(VALUE(LEFT(TRIM(C114),FIND(" ",TRIM(C114)&amp;" ")-1)),"")))</f>
        <v>Recepción de inscripción obligatorio por empleador|46062|2</v>
      </c>
      <c r="I114" s="18" t="n">
        <f aca="false">IF(G114="",0, IF(COUNTIF($H$6:H114,H114)=1,1,0))</f>
        <v>1</v>
      </c>
      <c r="J114" s="34" t="str">
        <f aca="false">IF( OR( ISBLANK(D114), C114=D114, AND( LEFT(D114,7)&lt;&gt;"NOMINA ", OR( ISERROR(FIND(" - ",D114)), NOT(ISNUMBER(VALUE(LEFT(D114,FIND(" - ",D114)-1)))) ) ) ), "", B114 &amp; "|" &amp; E114 &amp; "|" &amp; (IF(ISBLANK(C114), "", IFERROR(VALUE(LEFT(TRIM(C114), FIND(" ", TRIM(C114)&amp;" ")-1)), ""))) &amp; "|" &amp; D114 )</f>
        <v/>
      </c>
      <c r="K114" s="18" t="n">
        <f aca="false">IF(OR(C114="", J114="",G114=""), 0, IF(COUNTIF($J$6:J114, J114)=1, 1, 0))</f>
        <v>0</v>
      </c>
      <c r="L114" s="16" t="str">
        <f aca="false">IF(B114="Inscripción de nuevo registro patronal",B114 &amp; "|" &amp; E114 &amp; "|" &amp; C114,"")</f>
        <v/>
      </c>
      <c r="M114" s="18" t="n">
        <f aca="false">IF(OR(C114="", L114=""), 0, IF(COUNTIF($L$6:L114, L114)=1, 1, 0))</f>
        <v>0</v>
      </c>
    </row>
    <row r="115" customFormat="false" ht="28.35" hidden="false" customHeight="true" outlineLevel="0" collapsed="false">
      <c r="A115" s="48" t="n">
        <f aca="false">IF(AND(NOT(ISBLANK(C115)),NOT(ISBLANK(B115)),NOT(ISBLANK(E115))),(_xlfn.AGGREGATE(2,7,A$5:A115))+1,"")</f>
        <v>110</v>
      </c>
      <c r="B115" s="49" t="s">
        <v>137</v>
      </c>
      <c r="C115" s="49" t="n">
        <v>1</v>
      </c>
      <c r="D115" s="50"/>
      <c r="E115" s="51" t="n">
        <v>46062</v>
      </c>
      <c r="F115" s="52" t="str">
        <f aca="false">IFERROR(VLOOKUP(B115,LISTAS!$Q$2:$R$58,2,0),"")</f>
        <v>NUMERO</v>
      </c>
      <c r="G115" s="34" t="n">
        <f aca="false">IF(ISBLANK(C115),"",  IF(F115="RAZÓN SOCIAL","NUEVO_RP",   IF(F115="NUMERO",      IF(ISNUMBER(VALUE(C115)),VALUE(C115),""),   IF(OR(F115="NSS - NOMBRE",F115="RP - NOMBRE"),      IF(         AND(           NOT(ISERROR(FIND(" - ",C115))),           ISERROR(FIND("  ",C115)),           ISERROR(FIND("–",C115)),           ISERROR(FIND("—",C115)),           ISNUMBER(VALUE(LEFT(C115,FIND(" - ",C115)-1)))         ),         VALUE(LEFT(C115,FIND(" - ",C115)-1)),         ""      ),   ""   )  )))</f>
        <v>1</v>
      </c>
      <c r="H115" s="34" t="str">
        <f aca="false">B115 &amp; "|" &amp; E115 &amp; "|" &amp;(IF(ISBLANK(C115),"",IFERROR(VALUE(LEFT(TRIM(C115),FIND(" ",TRIM(C115)&amp;" ")-1)),"")))</f>
        <v>Digitalización de inscripción de asegurados|46062|1</v>
      </c>
      <c r="I115" s="18" t="n">
        <f aca="false">IF(G115="",0, IF(COUNTIF($H$6:H115,H115)=1,1,0))</f>
        <v>1</v>
      </c>
      <c r="J115" s="34" t="str">
        <f aca="false">IF( OR( ISBLANK(D115), C115=D115, AND( LEFT(D115,7)&lt;&gt;"NOMINA ", OR( ISERROR(FIND(" - ",D115)), NOT(ISNUMBER(VALUE(LEFT(D115,FIND(" - ",D115)-1)))) ) ) ), "", B115 &amp; "|" &amp; E115 &amp; "|" &amp; (IF(ISBLANK(C115), "", IFERROR(VALUE(LEFT(TRIM(C115), FIND(" ", TRIM(C115)&amp;" ")-1)), ""))) &amp; "|" &amp; D115 )</f>
        <v/>
      </c>
      <c r="K115" s="18" t="n">
        <f aca="false">IF(OR(C115="", J115="",G115=""), 0, IF(COUNTIF($J$6:J115, J115)=1, 1, 0))</f>
        <v>0</v>
      </c>
      <c r="L115" s="16" t="str">
        <f aca="false">IF(B115="Inscripción de nuevo registro patronal",B115 &amp; "|" &amp; E115 &amp; "|" &amp; C115,"")</f>
        <v/>
      </c>
      <c r="M115" s="18" t="n">
        <f aca="false">IF(OR(C115="", L115=""), 0, IF(COUNTIF($L$6:L115, L115)=1, 1, 0))</f>
        <v>0</v>
      </c>
    </row>
    <row r="116" customFormat="false" ht="28.35" hidden="false" customHeight="true" outlineLevel="0" collapsed="false">
      <c r="A116" s="48" t="n">
        <f aca="false">IF(AND(NOT(ISBLANK(C116)),NOT(ISBLANK(B116)),NOT(ISBLANK(E116))),(_xlfn.AGGREGATE(2,7,A$5:A116))+1,"")</f>
        <v>111</v>
      </c>
      <c r="B116" s="49" t="s">
        <v>139</v>
      </c>
      <c r="C116" s="49" t="n">
        <v>5</v>
      </c>
      <c r="D116" s="50"/>
      <c r="E116" s="51" t="n">
        <v>46062</v>
      </c>
      <c r="F116" s="52" t="str">
        <f aca="false">IFERROR(VLOOKUP(B116,LISTAS!$Q$2:$R$58,2,0),"")</f>
        <v>NUMERO</v>
      </c>
      <c r="G116" s="34" t="n">
        <f aca="false">IF(ISBLANK(C116),"",  IF(F116="RAZÓN SOCIAL","NUEVO_RP",   IF(F116="NUMERO",      IF(ISNUMBER(VALUE(C116)),VALUE(C116),""),   IF(OR(F116="NSS - NOMBRE",F116="RP - NOMBRE"),      IF(         AND(           NOT(ISERROR(FIND(" - ",C116))),           ISERROR(FIND("  ",C116)),           ISERROR(FIND("–",C116)),           ISERROR(FIND("—",C116)),           ISNUMBER(VALUE(LEFT(C116,FIND(" - ",C116)-1)))         ),         VALUE(LEFT(C116,FIND(" - ",C116)-1)),         ""      ),   ""   )  )))</f>
        <v>5</v>
      </c>
      <c r="H116" s="34" t="str">
        <f aca="false">B116 &amp; "|" &amp; E116 &amp; "|" &amp;(IF(ISBLANK(C116),"",IFERROR(VALUE(LEFT(TRIM(C116),FIND(" ",TRIM(C116)&amp;" ")-1)),"")))</f>
        <v>Otros documentos|46062|5</v>
      </c>
      <c r="I116" s="18" t="n">
        <f aca="false">IF(G116="",0, IF(COUNTIF($H$6:H116,H116)=1,1,0))</f>
        <v>1</v>
      </c>
      <c r="J116" s="34" t="str">
        <f aca="false">IF( OR( ISBLANK(D116), C116=D116, AND( LEFT(D116,7)&lt;&gt;"NOMINA ", OR( ISERROR(FIND(" - ",D116)), NOT(ISNUMBER(VALUE(LEFT(D116,FIND(" - ",D116)-1)))) ) ) ), "", B116 &amp; "|" &amp; E116 &amp; "|" &amp; (IF(ISBLANK(C116), "", IFERROR(VALUE(LEFT(TRIM(C116), FIND(" ", TRIM(C116)&amp;" ")-1)), ""))) &amp; "|" &amp; D116 )</f>
        <v/>
      </c>
      <c r="K116" s="18" t="n">
        <f aca="false">IF(OR(C116="", J116="",G116=""), 0, IF(COUNTIF($J$6:J116, J116)=1, 1, 0))</f>
        <v>0</v>
      </c>
      <c r="L116" s="16" t="str">
        <f aca="false">IF(B116="Inscripción de nuevo registro patronal",B116 &amp; "|" &amp; E116 &amp; "|" &amp; C116,"")</f>
        <v/>
      </c>
      <c r="M116" s="18" t="n">
        <f aca="false">IF(OR(C116="", L116=""), 0, IF(COUNTIF($L$6:L116, L116)=1, 1, 0))</f>
        <v>0</v>
      </c>
    </row>
    <row r="117" customFormat="false" ht="28.35" hidden="false" customHeight="true" outlineLevel="0" collapsed="false">
      <c r="A117" s="48" t="n">
        <f aca="false">IF(AND(NOT(ISBLANK(C117)),NOT(ISBLANK(B117)),NOT(ISBLANK(E117))),(_xlfn.AGGREGATE(2,7,A$5:A117))+1,"")</f>
        <v>112</v>
      </c>
      <c r="B117" s="49" t="s">
        <v>106</v>
      </c>
      <c r="C117" s="49" t="n">
        <v>4</v>
      </c>
      <c r="D117" s="50"/>
      <c r="E117" s="51" t="n">
        <v>46062</v>
      </c>
      <c r="F117" s="52" t="str">
        <f aca="false">IFERROR(VLOOKUP(B117,LISTAS!$Q$2:$R$58,2,0),"")</f>
        <v>NUMERO</v>
      </c>
      <c r="G117" s="34" t="n">
        <f aca="false">IF(ISBLANK(C117),"",  IF(F117="RAZÓN SOCIAL","NUEVO_RP",   IF(F117="NUMERO",      IF(ISNUMBER(VALUE(C117)),VALUE(C117),""),   IF(OR(F117="NSS - NOMBRE",F117="RP - NOMBRE"),      IF(         AND(           NOT(ISERROR(FIND(" - ",C117))),           ISERROR(FIND("  ",C117)),           ISERROR(FIND("–",C117)),           ISERROR(FIND("—",C117)),           ISNUMBER(VALUE(LEFT(C117,FIND(" - ",C117)-1)))         ),         VALUE(LEFT(C117,FIND(" - ",C117)-1)),         ""      ),   ""   )  )))</f>
        <v>4</v>
      </c>
      <c r="H117" s="34" t="str">
        <f aca="false">B117 &amp; "|" &amp; E117 &amp; "|" &amp;(IF(ISBLANK(C117),"",IFERROR(VALUE(LEFT(TRIM(C117),FIND(" ",TRIM(C117)&amp;" ")-1)),"")))</f>
        <v>Atención de llamadas telefónicas de asegurados/público|46062|4</v>
      </c>
      <c r="I117" s="18" t="n">
        <f aca="false">IF(G117="",0, IF(COUNTIF($H$6:H117,H117)=1,1,0))</f>
        <v>1</v>
      </c>
      <c r="J117" s="34" t="str">
        <f aca="false">IF( OR( ISBLANK(D117), C117=D117, AND( LEFT(D117,7)&lt;&gt;"NOMINA ", OR( ISERROR(FIND(" - ",D117)), NOT(ISNUMBER(VALUE(LEFT(D117,FIND(" - ",D117)-1)))) ) ) ), "", B117 &amp; "|" &amp; E117 &amp; "|" &amp; (IF(ISBLANK(C117), "", IFERROR(VALUE(LEFT(TRIM(C117), FIND(" ", TRIM(C117)&amp;" ")-1)), ""))) &amp; "|" &amp; D117 )</f>
        <v/>
      </c>
      <c r="K117" s="18" t="n">
        <f aca="false">IF(OR(C117="", J117="",G117=""), 0, IF(COUNTIF($J$6:J117, J117)=1, 1, 0))</f>
        <v>0</v>
      </c>
      <c r="L117" s="16" t="str">
        <f aca="false">IF(B117="Inscripción de nuevo registro patronal",B117 &amp; "|" &amp; E117 &amp; "|" &amp; C117,"")</f>
        <v/>
      </c>
      <c r="M117" s="18" t="n">
        <f aca="false">IF(OR(C117="", L117=""), 0, IF(COUNTIF($L$6:L117, L117)=1, 1, 0))</f>
        <v>0</v>
      </c>
    </row>
    <row r="118" customFormat="false" ht="28.35" hidden="false" customHeight="true" outlineLevel="0" collapsed="false">
      <c r="A118" s="48" t="n">
        <f aca="false">IF(AND(NOT(ISBLANK(C118)),NOT(ISBLANK(B118)),NOT(ISBLANK(E118))),(_xlfn.AGGREGATE(2,7,A$5:A118))+1,"")</f>
        <v>113</v>
      </c>
      <c r="B118" s="49" t="s">
        <v>78</v>
      </c>
      <c r="C118" s="49" t="s">
        <v>212</v>
      </c>
      <c r="D118" s="50"/>
      <c r="E118" s="51" t="n">
        <v>46063</v>
      </c>
      <c r="F118" s="52" t="str">
        <f aca="false">IFERROR(VLOOKUP(B118,LISTAS!$Q$2:$R$58,2,0),"")</f>
        <v>NSS - NOMBRE</v>
      </c>
      <c r="G118" s="34" t="n">
        <f aca="false">IF(ISBLANK(C118),"",  IF(F118="RAZÓN SOCIAL","NUEVO_RP",   IF(F118="NUMERO",      IF(ISNUMBER(VALUE(C118)),VALUE(C118),""),   IF(OR(F118="NSS - NOMBRE",F118="RP - NOMBRE"),      IF(         AND(           NOT(ISERROR(FIND(" - ",C118))),           ISERROR(FIND("  ",C118)),           ISERROR(FIND("–",C118)),           ISERROR(FIND("—",C118)),           ISNUMBER(VALUE(LEFT(C118,FIND(" - ",C118)-1)))         ),         VALUE(LEFT(C118,FIND(" - ",C118)-1)),         ""      ),   ""   )  )))</f>
        <v>23763502</v>
      </c>
      <c r="H118" s="34" t="str">
        <f aca="false">B118 &amp; "|" &amp; E118 &amp; "|" &amp;(IF(ISBLANK(C118),"",IFERROR(VALUE(LEFT(TRIM(C118),FIND(" ",TRIM(C118)&amp;" ")-1)),"")))</f>
        <v>Actualización de datos de asegurado/beneficiario/pensionado|46063|23763502</v>
      </c>
      <c r="I118" s="18" t="n">
        <f aca="false">IF(G118="",0, IF(COUNTIF($H$6:H118,H118)=1,1,0))</f>
        <v>1</v>
      </c>
      <c r="J118" s="34" t="str">
        <f aca="false">IF( OR( ISBLANK(D118), C118=D118, AND( LEFT(D118,7)&lt;&gt;"NOMINA ", OR( ISERROR(FIND(" - ",D118)), NOT(ISNUMBER(VALUE(LEFT(D118,FIND(" - ",D118)-1)))) ) ) ), "", B118 &amp; "|" &amp; E118 &amp; "|" &amp; (IF(ISBLANK(C118), "", IFERROR(VALUE(LEFT(TRIM(C118), FIND(" ", TRIM(C118)&amp;" ")-1)), ""))) &amp; "|" &amp; D118 )</f>
        <v/>
      </c>
      <c r="K118" s="18" t="n">
        <f aca="false">IF(OR(C118="", J118="",G118=""), 0, IF(COUNTIF($J$6:J118, J118)=1, 1, 0))</f>
        <v>0</v>
      </c>
      <c r="L118" s="16" t="str">
        <f aca="false">IF(B118="Inscripción de nuevo registro patronal",B118 &amp; "|" &amp; E118 &amp; "|" &amp; C118,"")</f>
        <v/>
      </c>
      <c r="M118" s="18" t="n">
        <f aca="false">IF(OR(C118="", L118=""), 0, IF(COUNTIF($L$6:L118, L118)=1, 1, 0))</f>
        <v>0</v>
      </c>
    </row>
    <row r="119" customFormat="false" ht="28.35" hidden="false" customHeight="true" outlineLevel="0" collapsed="false">
      <c r="A119" s="48" t="n">
        <f aca="false">IF(AND(NOT(ISBLANK(C119)),NOT(ISBLANK(B119)),NOT(ISBLANK(E119))),(_xlfn.AGGREGATE(2,7,A$5:A119))+1,"")</f>
        <v>114</v>
      </c>
      <c r="B119" s="49" t="s">
        <v>85</v>
      </c>
      <c r="C119" s="49" t="s">
        <v>213</v>
      </c>
      <c r="D119" s="50"/>
      <c r="E119" s="51" t="n">
        <v>46063</v>
      </c>
      <c r="F119" s="52" t="str">
        <f aca="false">IFERROR(VLOOKUP(B119,LISTAS!$Q$2:$R$58,2,0),"")</f>
        <v>NSS - NOMBRE</v>
      </c>
      <c r="G119" s="34" t="n">
        <f aca="false">IF(ISBLANK(C119),"",  IF(F119="RAZÓN SOCIAL","NUEVO_RP",   IF(F119="NUMERO",      IF(ISNUMBER(VALUE(C119)),VALUE(C119),""),   IF(OR(F119="NSS - NOMBRE",F119="RP - NOMBRE"),      IF(         AND(           NOT(ISERROR(FIND(" - ",C119))),           ISERROR(FIND("  ",C119)),           ISERROR(FIND("–",C119)),           ISERROR(FIND("—",C119)),           ISNUMBER(VALUE(LEFT(C119,FIND(" - ",C119)-1)))         ),         VALUE(LEFT(C119,FIND(" - ",C119)-1)),         ""      ),   ""   )  )))</f>
        <v>10999864</v>
      </c>
      <c r="H119" s="34" t="str">
        <f aca="false">B119 &amp; "|" &amp; E119 &amp; "|" &amp;(IF(ISBLANK(C119),"",IFERROR(VALUE(LEFT(TRIM(C119),FIND(" ",TRIM(C119)&amp;" ")-1)),"")))</f>
        <v>Asesoramiento para inscripción del seguro facultativo|46063|10999864</v>
      </c>
      <c r="I119" s="18" t="n">
        <f aca="false">IF(G119="",0, IF(COUNTIF($H$6:H119,H119)=1,1,0))</f>
        <v>1</v>
      </c>
      <c r="J119" s="34" t="str">
        <f aca="false">IF( OR( ISBLANK(D119), C119=D119, AND( LEFT(D119,7)&lt;&gt;"NOMINA ", OR( ISERROR(FIND(" - ",D119)), NOT(ISNUMBER(VALUE(LEFT(D119,FIND(" - ",D119)-1)))) ) ) ), "", B119 &amp; "|" &amp; E119 &amp; "|" &amp; (IF(ISBLANK(C119), "", IFERROR(VALUE(LEFT(TRIM(C119), FIND(" ", TRIM(C119)&amp;" ")-1)), ""))) &amp; "|" &amp; D119 )</f>
        <v/>
      </c>
      <c r="K119" s="18" t="n">
        <f aca="false">IF(OR(C119="", J119="",G119=""), 0, IF(COUNTIF($J$6:J119, J119)=1, 1, 0))</f>
        <v>0</v>
      </c>
      <c r="L119" s="16" t="str">
        <f aca="false">IF(B119="Inscripción de nuevo registro patronal",B119 &amp; "|" &amp; E119 &amp; "|" &amp; C119,"")</f>
        <v/>
      </c>
      <c r="M119" s="18" t="n">
        <f aca="false">IF(OR(C119="", L119=""), 0, IF(COUNTIF($L$6:L119, L119)=1, 1, 0))</f>
        <v>0</v>
      </c>
    </row>
    <row r="120" customFormat="false" ht="28.35" hidden="false" customHeight="true" outlineLevel="0" collapsed="false">
      <c r="A120" s="48" t="n">
        <f aca="false">IF(AND(NOT(ISBLANK(C120)),NOT(ISBLANK(B120)),NOT(ISBLANK(E120))),(_xlfn.AGGREGATE(2,7,A$5:A120))+1,"")</f>
        <v>115</v>
      </c>
      <c r="B120" s="49" t="s">
        <v>85</v>
      </c>
      <c r="C120" s="49" t="s">
        <v>214</v>
      </c>
      <c r="D120" s="50"/>
      <c r="E120" s="51" t="n">
        <v>46063</v>
      </c>
      <c r="F120" s="52" t="str">
        <f aca="false">IFERROR(VLOOKUP(B120,LISTAS!$Q$2:$R$58,2,0),"")</f>
        <v>NSS - NOMBRE</v>
      </c>
      <c r="G120" s="34" t="n">
        <f aca="false">IF(ISBLANK(C120),"",  IF(F120="RAZÓN SOCIAL","NUEVO_RP",   IF(F120="NUMERO",      IF(ISNUMBER(VALUE(C120)),VALUE(C120),""),   IF(OR(F120="NSS - NOMBRE",F120="RP - NOMBRE"),      IF(         AND(           NOT(ISERROR(FIND(" - ",C120))),           ISERROR(FIND("  ",C120)),           ISERROR(FIND("–",C120)),           ISERROR(FIND("—",C120)),           ISNUMBER(VALUE(LEFT(C120,FIND(" - ",C120)-1)))         ),         VALUE(LEFT(C120,FIND(" - ",C120)-1)),         ""      ),   ""   )  )))</f>
        <v>1287369</v>
      </c>
      <c r="H120" s="34" t="str">
        <f aca="false">B120 &amp; "|" &amp; E120 &amp; "|" &amp;(IF(ISBLANK(C120),"",IFERROR(VALUE(LEFT(TRIM(C120),FIND(" ",TRIM(C120)&amp;" ")-1)),"")))</f>
        <v>Asesoramiento para inscripción del seguro facultativo|46063|1287369</v>
      </c>
      <c r="I120" s="18" t="n">
        <f aca="false">IF(G120="",0, IF(COUNTIF($H$6:H120,H120)=1,1,0))</f>
        <v>1</v>
      </c>
      <c r="J120" s="34" t="str">
        <f aca="false">IF( OR( ISBLANK(D120), C120=D120, AND( LEFT(D120,7)&lt;&gt;"NOMINA ", OR( ISERROR(FIND(" - ",D120)), NOT(ISNUMBER(VALUE(LEFT(D120,FIND(" - ",D120)-1)))) ) ) ), "", B120 &amp; "|" &amp; E120 &amp; "|" &amp; (IF(ISBLANK(C120), "", IFERROR(VALUE(LEFT(TRIM(C120), FIND(" ", TRIM(C120)&amp;" ")-1)), ""))) &amp; "|" &amp; D120 )</f>
        <v/>
      </c>
      <c r="K120" s="18" t="n">
        <f aca="false">IF(OR(C120="", J120="",G120=""), 0, IF(COUNTIF($J$6:J120, J120)=1, 1, 0))</f>
        <v>0</v>
      </c>
      <c r="L120" s="16" t="str">
        <f aca="false">IF(B120="Inscripción de nuevo registro patronal",B120 &amp; "|" &amp; E120 &amp; "|" &amp; C120,"")</f>
        <v/>
      </c>
      <c r="M120" s="18" t="n">
        <f aca="false">IF(OR(C120="", L120=""), 0, IF(COUNTIF($L$6:L120, L120)=1, 1, 0))</f>
        <v>0</v>
      </c>
    </row>
    <row r="121" customFormat="false" ht="28.35" hidden="false" customHeight="true" outlineLevel="0" collapsed="false">
      <c r="A121" s="48" t="n">
        <f aca="false">IF(AND(NOT(ISBLANK(C121)),NOT(ISBLANK(B121)),NOT(ISBLANK(E121))),(_xlfn.AGGREGATE(2,7,A$5:A121))+1,"")</f>
        <v>116</v>
      </c>
      <c r="B121" s="49" t="s">
        <v>106</v>
      </c>
      <c r="C121" s="49" t="n">
        <v>5</v>
      </c>
      <c r="D121" s="50"/>
      <c r="E121" s="51" t="n">
        <v>46063</v>
      </c>
      <c r="F121" s="52" t="str">
        <f aca="false">IFERROR(VLOOKUP(B121,LISTAS!$Q$2:$R$58,2,0),"")</f>
        <v>NUMERO</v>
      </c>
      <c r="G121" s="34" t="n">
        <f aca="false">IF(ISBLANK(C121),"",  IF(F121="RAZÓN SOCIAL","NUEVO_RP",   IF(F121="NUMERO",      IF(ISNUMBER(VALUE(C121)),VALUE(C121),""),   IF(OR(F121="NSS - NOMBRE",F121="RP - NOMBRE"),      IF(         AND(           NOT(ISERROR(FIND(" - ",C121))),           ISERROR(FIND("  ",C121)),           ISERROR(FIND("–",C121)),           ISERROR(FIND("—",C121)),           ISNUMBER(VALUE(LEFT(C121,FIND(" - ",C121)-1)))         ),         VALUE(LEFT(C121,FIND(" - ",C121)-1)),         ""      ),   ""   )  )))</f>
        <v>5</v>
      </c>
      <c r="H121" s="34" t="str">
        <f aca="false">B121 &amp; "|" &amp; E121 &amp; "|" &amp;(IF(ISBLANK(C121),"",IFERROR(VALUE(LEFT(TRIM(C121),FIND(" ",TRIM(C121)&amp;" ")-1)),"")))</f>
        <v>Atención de llamadas telefónicas de asegurados/público|46063|5</v>
      </c>
      <c r="I121" s="18" t="n">
        <f aca="false">IF(G121="",0, IF(COUNTIF($H$6:H121,H121)=1,1,0))</f>
        <v>1</v>
      </c>
      <c r="J121" s="34" t="str">
        <f aca="false">IF( OR( ISBLANK(D121), C121=D121, AND( LEFT(D121,7)&lt;&gt;"NOMINA ", OR( ISERROR(FIND(" - ",D121)), NOT(ISNUMBER(VALUE(LEFT(D121,FIND(" - ",D121)-1)))) ) ) ), "", B121 &amp; "|" &amp; E121 &amp; "|" &amp; (IF(ISBLANK(C121), "", IFERROR(VALUE(LEFT(TRIM(C121), FIND(" ", TRIM(C121)&amp;" ")-1)), ""))) &amp; "|" &amp; D121 )</f>
        <v/>
      </c>
      <c r="K121" s="18" t="n">
        <f aca="false">IF(OR(C121="", J121="",G121=""), 0, IF(COUNTIF($J$6:J121, J121)=1, 1, 0))</f>
        <v>0</v>
      </c>
      <c r="L121" s="16" t="str">
        <f aca="false">IF(B121="Inscripción de nuevo registro patronal",B121 &amp; "|" &amp; E121 &amp; "|" &amp; C121,"")</f>
        <v/>
      </c>
      <c r="M121" s="18" t="n">
        <f aca="false">IF(OR(C121="", L121=""), 0, IF(COUNTIF($L$6:L121, L121)=1, 1, 0))</f>
        <v>0</v>
      </c>
    </row>
    <row r="122" customFormat="false" ht="28.35" hidden="false" customHeight="true" outlineLevel="0" collapsed="false">
      <c r="A122" s="48" t="n">
        <f aca="false">IF(AND(NOT(ISBLANK(C122)),NOT(ISBLANK(B122)),NOT(ISBLANK(E122))),(_xlfn.AGGREGATE(2,7,A$5:A122))+1,"")</f>
        <v>117</v>
      </c>
      <c r="B122" s="49" t="s">
        <v>122</v>
      </c>
      <c r="C122" s="49" t="s">
        <v>215</v>
      </c>
      <c r="D122" s="50"/>
      <c r="E122" s="51" t="n">
        <v>46063</v>
      </c>
      <c r="F122" s="52" t="str">
        <f aca="false">IFERROR(VLOOKUP(B122,LISTAS!$Q$2:$R$58,2,0),"")</f>
        <v>NSS - NOMBRE</v>
      </c>
      <c r="G122" s="34" t="n">
        <f aca="false">IF(ISBLANK(C122),"",  IF(F122="RAZÓN SOCIAL","NUEVO_RP",   IF(F122="NUMERO",      IF(ISNUMBER(VALUE(C122)),VALUE(C122),""),   IF(OR(F122="NSS - NOMBRE",F122="RP - NOMBRE"),      IF(         AND(           NOT(ISERROR(FIND(" - ",C122))),           ISERROR(FIND("  ",C122)),           ISERROR(FIND("–",C122)),           ISERROR(FIND("—",C122)),           ISNUMBER(VALUE(LEFT(C122,FIND(" - ",C122)-1)))         ),         VALUE(LEFT(C122,FIND(" - ",C122)-1)),         ""      ),   ""   )  )))</f>
        <v>46601393</v>
      </c>
      <c r="H122" s="34" t="str">
        <f aca="false">B122 &amp; "|" &amp; E122 &amp; "|" &amp;(IF(ISBLANK(C122),"",IFERROR(VALUE(LEFT(TRIM(C122),FIND(" ",TRIM(C122)&amp;" ")-1)),"")))</f>
        <v>Generar NSS otros tipos de trámites|46063|46601393</v>
      </c>
      <c r="I122" s="18" t="n">
        <f aca="false">IF(G122="",0, IF(COUNTIF($H$6:H122,H122)=1,1,0))</f>
        <v>1</v>
      </c>
      <c r="J122" s="34" t="str">
        <f aca="false">IF( OR( ISBLANK(D122), C122=D122, AND( LEFT(D122,7)&lt;&gt;"NOMINA ", OR( ISERROR(FIND(" - ",D122)), NOT(ISNUMBER(VALUE(LEFT(D122,FIND(" - ",D122)-1)))) ) ) ), "", B122 &amp; "|" &amp; E122 &amp; "|" &amp; (IF(ISBLANK(C122), "", IFERROR(VALUE(LEFT(TRIM(C122), FIND(" ", TRIM(C122)&amp;" ")-1)), ""))) &amp; "|" &amp; D122 )</f>
        <v/>
      </c>
      <c r="K122" s="18" t="n">
        <f aca="false">IF(OR(C122="", J122="",G122=""), 0, IF(COUNTIF($J$6:J122, J122)=1, 1, 0))</f>
        <v>0</v>
      </c>
      <c r="L122" s="16" t="str">
        <f aca="false">IF(B122="Inscripción de nuevo registro patronal",B122 &amp; "|" &amp; E122 &amp; "|" &amp; C122,"")</f>
        <v/>
      </c>
      <c r="M122" s="18" t="n">
        <f aca="false">IF(OR(C122="", L122=""), 0, IF(COUNTIF($L$6:L122, L122)=1, 1, 0))</f>
        <v>0</v>
      </c>
    </row>
    <row r="123" customFormat="false" ht="28.35" hidden="false" customHeight="true" outlineLevel="0" collapsed="false">
      <c r="A123" s="48" t="n">
        <f aca="false">IF(AND(NOT(ISBLANK(C123)),NOT(ISBLANK(B123)),NOT(ISBLANK(E123))),(_xlfn.AGGREGATE(2,7,A$5:A123))+1,"")</f>
        <v>118</v>
      </c>
      <c r="B123" s="49" t="s">
        <v>122</v>
      </c>
      <c r="C123" s="49" t="s">
        <v>216</v>
      </c>
      <c r="D123" s="50"/>
      <c r="E123" s="51" t="n">
        <v>46063</v>
      </c>
      <c r="F123" s="52" t="str">
        <f aca="false">IFERROR(VLOOKUP(B123,LISTAS!$Q$2:$R$58,2,0),"")</f>
        <v>NSS - NOMBRE</v>
      </c>
      <c r="G123" s="34" t="n">
        <f aca="false">IF(ISBLANK(C123),"",  IF(F123="RAZÓN SOCIAL","NUEVO_RP",   IF(F123="NUMERO",      IF(ISNUMBER(VALUE(C123)),VALUE(C123),""),   IF(OR(F123="NSS - NOMBRE",F123="RP - NOMBRE"),      IF(         AND(           NOT(ISERROR(FIND(" - ",C123))),           ISERROR(FIND("  ",C123)),           ISERROR(FIND("–",C123)),           ISERROR(FIND("—",C123)),           ISNUMBER(VALUE(LEFT(C123,FIND(" - ",C123)-1)))         ),         VALUE(LEFT(C123,FIND(" - ",C123)-1)),         ""      ),   ""   )  )))</f>
        <v>46604169</v>
      </c>
      <c r="H123" s="34" t="str">
        <f aca="false">B123 &amp; "|" &amp; E123 &amp; "|" &amp;(IF(ISBLANK(C123),"",IFERROR(VALUE(LEFT(TRIM(C123),FIND(" ",TRIM(C123)&amp;" ")-1)),"")))</f>
        <v>Generar NSS otros tipos de trámites|46063|46604169</v>
      </c>
      <c r="I123" s="18" t="n">
        <f aca="false">IF(G123="",0, IF(COUNTIF($H$6:H123,H123)=1,1,0))</f>
        <v>1</v>
      </c>
      <c r="J123" s="34" t="str">
        <f aca="false">IF( OR( ISBLANK(D123), C123=D123, AND( LEFT(D123,7)&lt;&gt;"NOMINA ", OR( ISERROR(FIND(" - ",D123)), NOT(ISNUMBER(VALUE(LEFT(D123,FIND(" - ",D123)-1)))) ) ) ), "", B123 &amp; "|" &amp; E123 &amp; "|" &amp; (IF(ISBLANK(C123), "", IFERROR(VALUE(LEFT(TRIM(C123), FIND(" ", TRIM(C123)&amp;" ")-1)), ""))) &amp; "|" &amp; D123 )</f>
        <v/>
      </c>
      <c r="K123" s="18" t="n">
        <f aca="false">IF(OR(C123="", J123="",G123=""), 0, IF(COUNTIF($J$6:J123, J123)=1, 1, 0))</f>
        <v>0</v>
      </c>
      <c r="L123" s="16" t="str">
        <f aca="false">IF(B123="Inscripción de nuevo registro patronal",B123 &amp; "|" &amp; E123 &amp; "|" &amp; C123,"")</f>
        <v/>
      </c>
      <c r="M123" s="18" t="n">
        <f aca="false">IF(OR(C123="", L123=""), 0, IF(COUNTIF($L$6:L123, L123)=1, 1, 0))</f>
        <v>0</v>
      </c>
    </row>
    <row r="124" customFormat="false" ht="28.35" hidden="false" customHeight="true" outlineLevel="0" collapsed="false">
      <c r="A124" s="48" t="n">
        <f aca="false">IF(AND(NOT(ISBLANK(C124)),NOT(ISBLANK(B124)),NOT(ISBLANK(E124))),(_xlfn.AGGREGATE(2,7,A$5:A124))+1,"")</f>
        <v>119</v>
      </c>
      <c r="B124" s="49" t="s">
        <v>87</v>
      </c>
      <c r="C124" s="49" t="s">
        <v>213</v>
      </c>
      <c r="D124" s="50"/>
      <c r="E124" s="51" t="n">
        <v>46063</v>
      </c>
      <c r="F124" s="52" t="str">
        <f aca="false">IFERROR(VLOOKUP(B124,LISTAS!$Q$2:$R$58,2,0),"")</f>
        <v>NSS - NOMBRE</v>
      </c>
      <c r="G124" s="34" t="n">
        <f aca="false">IF(ISBLANK(C124),"",  IF(F124="RAZÓN SOCIAL","NUEVO_RP",   IF(F124="NUMERO",      IF(ISNUMBER(VALUE(C124)),VALUE(C124),""),   IF(OR(F124="NSS - NOMBRE",F124="RP - NOMBRE"),      IF(         AND(           NOT(ISERROR(FIND(" - ",C124))),           ISERROR(FIND("  ",C124)),           ISERROR(FIND("–",C124)),           ISERROR(FIND("—",C124)),           ISNUMBER(VALUE(LEFT(C124,FIND(" - ",C124)-1)))         ),         VALUE(LEFT(C124,FIND(" - ",C124)-1)),         ""      ),   ""   )  )))</f>
        <v>10999864</v>
      </c>
      <c r="H124" s="34" t="str">
        <f aca="false">B124 &amp; "|" &amp; E124 &amp; "|" &amp;(IF(ISBLANK(C124),"",IFERROR(VALUE(LEFT(TRIM(C124),FIND(" ",TRIM(C124)&amp;" ")-1)),"")))</f>
        <v>Inscripción de asegurado en facultativo|46063|10999864</v>
      </c>
      <c r="I124" s="18" t="n">
        <f aca="false">IF(G124="",0, IF(COUNTIF($H$6:H124,H124)=1,1,0))</f>
        <v>1</v>
      </c>
      <c r="J124" s="34" t="str">
        <f aca="false">IF( OR( ISBLANK(D124), C124=D124, AND( LEFT(D124,7)&lt;&gt;"NOMINA ", OR( ISERROR(FIND(" - ",D124)), NOT(ISNUMBER(VALUE(LEFT(D124,FIND(" - ",D124)-1)))) ) ) ), "", B124 &amp; "|" &amp; E124 &amp; "|" &amp; (IF(ISBLANK(C124), "", IFERROR(VALUE(LEFT(TRIM(C124), FIND(" ", TRIM(C124)&amp;" ")-1)), ""))) &amp; "|" &amp; D124 )</f>
        <v/>
      </c>
      <c r="K124" s="18" t="n">
        <f aca="false">IF(OR(C124="", J124="",G124=""), 0, IF(COUNTIF($J$6:J124, J124)=1, 1, 0))</f>
        <v>0</v>
      </c>
      <c r="L124" s="16" t="str">
        <f aca="false">IF(B124="Inscripción de nuevo registro patronal",B124 &amp; "|" &amp; E124 &amp; "|" &amp; C124,"")</f>
        <v/>
      </c>
      <c r="M124" s="18" t="n">
        <f aca="false">IF(OR(C124="", L124=""), 0, IF(COUNTIF($L$6:L124, L124)=1, 1, 0))</f>
        <v>0</v>
      </c>
    </row>
    <row r="125" customFormat="false" ht="28.35" hidden="false" customHeight="true" outlineLevel="0" collapsed="false">
      <c r="A125" s="48" t="n">
        <f aca="false">IF(AND(NOT(ISBLANK(C125)),NOT(ISBLANK(B125)),NOT(ISBLANK(E125))),(_xlfn.AGGREGATE(2,7,A$5:A125))+1,"")</f>
        <v>120</v>
      </c>
      <c r="B125" s="49" t="s">
        <v>87</v>
      </c>
      <c r="C125" s="49" t="s">
        <v>214</v>
      </c>
      <c r="D125" s="50"/>
      <c r="E125" s="51" t="n">
        <v>46063</v>
      </c>
      <c r="F125" s="52" t="str">
        <f aca="false">IFERROR(VLOOKUP(B125,LISTAS!$Q$2:$R$58,2,0),"")</f>
        <v>NSS - NOMBRE</v>
      </c>
      <c r="G125" s="34" t="n">
        <f aca="false">IF(ISBLANK(C125),"",  IF(F125="RAZÓN SOCIAL","NUEVO_RP",   IF(F125="NUMERO",      IF(ISNUMBER(VALUE(C125)),VALUE(C125),""),   IF(OR(F125="NSS - NOMBRE",F125="RP - NOMBRE"),      IF(         AND(           NOT(ISERROR(FIND(" - ",C125))),           ISERROR(FIND("  ",C125)),           ISERROR(FIND("–",C125)),           ISERROR(FIND("—",C125)),           ISNUMBER(VALUE(LEFT(C125,FIND(" - ",C125)-1)))         ),         VALUE(LEFT(C125,FIND(" - ",C125)-1)),         ""      ),   ""   )  )))</f>
        <v>1287369</v>
      </c>
      <c r="H125" s="34" t="str">
        <f aca="false">B125 &amp; "|" &amp; E125 &amp; "|" &amp;(IF(ISBLANK(C125),"",IFERROR(VALUE(LEFT(TRIM(C125),FIND(" ",TRIM(C125)&amp;" ")-1)),"")))</f>
        <v>Inscripción de asegurado en facultativo|46063|1287369</v>
      </c>
      <c r="I125" s="18" t="n">
        <f aca="false">IF(G125="",0, IF(COUNTIF($H$6:H125,H125)=1,1,0))</f>
        <v>1</v>
      </c>
      <c r="J125" s="34" t="str">
        <f aca="false">IF( OR( ISBLANK(D125), C125=D125, AND( LEFT(D125,7)&lt;&gt;"NOMINA ", OR( ISERROR(FIND(" - ",D125)), NOT(ISNUMBER(VALUE(LEFT(D125,FIND(" - ",D125)-1)))) ) ) ), "", B125 &amp; "|" &amp; E125 &amp; "|" &amp; (IF(ISBLANK(C125), "", IFERROR(VALUE(LEFT(TRIM(C125), FIND(" ", TRIM(C125)&amp;" ")-1)), ""))) &amp; "|" &amp; D125 )</f>
        <v/>
      </c>
      <c r="K125" s="18" t="n">
        <f aca="false">IF(OR(C125="", J125="",G125=""), 0, IF(COUNTIF($J$6:J125, J125)=1, 1, 0))</f>
        <v>0</v>
      </c>
      <c r="L125" s="16" t="str">
        <f aca="false">IF(B125="Inscripción de nuevo registro patronal",B125 &amp; "|" &amp; E125 &amp; "|" &amp; C125,"")</f>
        <v/>
      </c>
      <c r="M125" s="18" t="n">
        <f aca="false">IF(OR(C125="", L125=""), 0, IF(COUNTIF($L$6:L125, L125)=1, 1, 0))</f>
        <v>0</v>
      </c>
    </row>
    <row r="126" customFormat="false" ht="28.35" hidden="false" customHeight="true" outlineLevel="0" collapsed="false">
      <c r="A126" s="48" t="n">
        <f aca="false">IF(AND(NOT(ISBLANK(C126)),NOT(ISBLANK(B126)),NOT(ISBLANK(E126))),(_xlfn.AGGREGATE(2,7,A$5:A126))+1,"")</f>
        <v>121</v>
      </c>
      <c r="B126" s="49" t="s">
        <v>81</v>
      </c>
      <c r="C126" s="49" t="s">
        <v>212</v>
      </c>
      <c r="D126" s="50" t="s">
        <v>216</v>
      </c>
      <c r="E126" s="51" t="n">
        <v>46063</v>
      </c>
      <c r="F126" s="52" t="str">
        <f aca="false">IFERROR(VLOOKUP(B126,LISTAS!$Q$2:$R$58,2,0),"")</f>
        <v>NSS - NOMBRE</v>
      </c>
      <c r="G126" s="34" t="n">
        <f aca="false">IF(ISBLANK(C126),"",  IF(F126="RAZÓN SOCIAL","NUEVO_RP",   IF(F126="NUMERO",      IF(ISNUMBER(VALUE(C126)),VALUE(C126),""),   IF(OR(F126="NSS - NOMBRE",F126="RP - NOMBRE"),      IF(         AND(           NOT(ISERROR(FIND(" - ",C126))),           ISERROR(FIND("  ",C126)),           ISERROR(FIND("–",C126)),           ISERROR(FIND("—",C126)),           ISNUMBER(VALUE(LEFT(C126,FIND(" - ",C126)-1)))         ),         VALUE(LEFT(C126,FIND(" - ",C126)-1)),         ""      ),   ""   )  )))</f>
        <v>23763502</v>
      </c>
      <c r="H126" s="34" t="str">
        <f aca="false">B126 &amp; "|" &amp; E126 &amp; "|" &amp;(IF(ISBLANK(C126),"",IFERROR(VALUE(LEFT(TRIM(C126),FIND(" ",TRIM(C126)&amp;" ")-1)),"")))</f>
        <v>Inscripción de beneficiarios(as)|46063|23763502</v>
      </c>
      <c r="I126" s="18" t="n">
        <f aca="false">IF(G126="",0, IF(COUNTIF($H$6:H126,H126)=1,1,0))</f>
        <v>1</v>
      </c>
      <c r="J126" s="34" t="str">
        <f aca="false">IF( OR( ISBLANK(D126), C126=D126, AND( LEFT(D126,7)&lt;&gt;"NOMINA ", OR( ISERROR(FIND(" - ",D126)), NOT(ISNUMBER(VALUE(LEFT(D126,FIND(" - ",D126)-1)))) ) ) ), "", B126 &amp; "|" &amp; E126 &amp; "|" &amp; (IF(ISBLANK(C126), "", IFERROR(VALUE(LEFT(TRIM(C126), FIND(" ", TRIM(C126)&amp;" ")-1)), ""))) &amp; "|" &amp; D126 )</f>
        <v>Inscripción de beneficiarios(as)|46063|23763502|46604169 - FRANCISCA LIZZETH LORIO COREA</v>
      </c>
      <c r="K126" s="18" t="n">
        <f aca="false">IF(OR(C126="", J126="",G126=""), 0, IF(COUNTIF($J$6:J126, J126)=1, 1, 0))</f>
        <v>1</v>
      </c>
      <c r="L126" s="16" t="str">
        <f aca="false">IF(B126="Inscripción de nuevo registro patronal",B126 &amp; "|" &amp; E126 &amp; "|" &amp; C126,"")</f>
        <v/>
      </c>
      <c r="M126" s="18" t="n">
        <f aca="false">IF(OR(C126="", L126=""), 0, IF(COUNTIF($L$6:L126, L126)=1, 1, 0))</f>
        <v>0</v>
      </c>
    </row>
    <row r="127" customFormat="false" ht="28.35" hidden="false" customHeight="true" outlineLevel="0" collapsed="false">
      <c r="A127" s="48" t="n">
        <f aca="false">IF(AND(NOT(ISBLANK(C127)),NOT(ISBLANK(B127)),NOT(ISBLANK(E127))),(_xlfn.AGGREGATE(2,7,A$5:A127))+1,"")</f>
        <v>122</v>
      </c>
      <c r="B127" s="49" t="s">
        <v>136</v>
      </c>
      <c r="C127" s="49" t="n">
        <v>4</v>
      </c>
      <c r="D127" s="50"/>
      <c r="E127" s="51" t="n">
        <v>46063</v>
      </c>
      <c r="F127" s="52" t="str">
        <f aca="false">IFERROR(VLOOKUP(B127,LISTAS!$Q$2:$R$58,2,0),"")</f>
        <v>NUMERO</v>
      </c>
      <c r="G127" s="34" t="n">
        <f aca="false">IF(ISBLANK(C127),"",  IF(F127="RAZÓN SOCIAL","NUEVO_RP",   IF(F127="NUMERO",      IF(ISNUMBER(VALUE(C127)),VALUE(C127),""),   IF(OR(F127="NSS - NOMBRE",F127="RP - NOMBRE"),      IF(         AND(           NOT(ISERROR(FIND(" - ",C127))),           ISERROR(FIND("  ",C127)),           ISERROR(FIND("–",C127)),           ISERROR(FIND("—",C127)),           ISNUMBER(VALUE(LEFT(C127,FIND(" - ",C127)-1)))         ),         VALUE(LEFT(C127,FIND(" - ",C127)-1)),         ""      ),   ""   )  )))</f>
        <v>4</v>
      </c>
      <c r="H127" s="34" t="str">
        <f aca="false">B127 &amp; "|" &amp; E127 &amp; "|" &amp;(IF(ISBLANK(C127),"",IFERROR(VALUE(LEFT(TRIM(C127),FIND(" ",TRIM(C127)&amp;" ")-1)),"")))</f>
        <v>Fotos|46063|4</v>
      </c>
      <c r="I127" s="18" t="n">
        <f aca="false">IF(G127="",0, IF(COUNTIF($H$6:H127,H127)=1,1,0))</f>
        <v>1</v>
      </c>
      <c r="J127" s="34" t="str">
        <f aca="false">IF( OR( ISBLANK(D127), C127=D127, AND( LEFT(D127,7)&lt;&gt;"NOMINA ", OR( ISERROR(FIND(" - ",D127)), NOT(ISNUMBER(VALUE(LEFT(D127,FIND(" - ",D127)-1)))) ) ) ), "", B127 &amp; "|" &amp; E127 &amp; "|" &amp; (IF(ISBLANK(C127), "", IFERROR(VALUE(LEFT(TRIM(C127), FIND(" ", TRIM(C127)&amp;" ")-1)), ""))) &amp; "|" &amp; D127 )</f>
        <v/>
      </c>
      <c r="K127" s="18" t="n">
        <f aca="false">IF(OR(C127="", J127="",G127=""), 0, IF(COUNTIF($J$6:J127, J127)=1, 1, 0))</f>
        <v>0</v>
      </c>
      <c r="L127" s="16" t="str">
        <f aca="false">IF(B127="Inscripción de nuevo registro patronal",B127 &amp; "|" &amp; E127 &amp; "|" &amp; C127,"")</f>
        <v/>
      </c>
      <c r="M127" s="18" t="n">
        <f aca="false">IF(OR(C127="", L127=""), 0, IF(COUNTIF($L$6:L127, L127)=1, 1, 0))</f>
        <v>0</v>
      </c>
    </row>
    <row r="128" customFormat="false" ht="28.35" hidden="false" customHeight="true" outlineLevel="0" collapsed="false">
      <c r="A128" s="48" t="n">
        <f aca="false">IF(AND(NOT(ISBLANK(C128)),NOT(ISBLANK(B128)),NOT(ISBLANK(E128))),(_xlfn.AGGREGATE(2,7,A$5:A128))+1,"")</f>
        <v>123</v>
      </c>
      <c r="B128" s="49" t="s">
        <v>137</v>
      </c>
      <c r="C128" s="49" t="n">
        <v>2</v>
      </c>
      <c r="D128" s="50"/>
      <c r="E128" s="51" t="n">
        <v>46063</v>
      </c>
      <c r="F128" s="52" t="str">
        <f aca="false">IFERROR(VLOOKUP(B128,LISTAS!$Q$2:$R$58,2,0),"")</f>
        <v>NUMERO</v>
      </c>
      <c r="G128" s="34" t="n">
        <f aca="false">IF(ISBLANK(C128),"",  IF(F128="RAZÓN SOCIAL","NUEVO_RP",   IF(F128="NUMERO",      IF(ISNUMBER(VALUE(C128)),VALUE(C128),""),   IF(OR(F128="NSS - NOMBRE",F128="RP - NOMBRE"),      IF(         AND(           NOT(ISERROR(FIND(" - ",C128))),           ISERROR(FIND("  ",C128)),           ISERROR(FIND("–",C128)),           ISERROR(FIND("—",C128)),           ISNUMBER(VALUE(LEFT(C128,FIND(" - ",C128)-1)))         ),         VALUE(LEFT(C128,FIND(" - ",C128)-1)),         ""      ),   ""   )  )))</f>
        <v>2</v>
      </c>
      <c r="H128" s="34" t="str">
        <f aca="false">B128 &amp; "|" &amp; E128 &amp; "|" &amp;(IF(ISBLANK(C128),"",IFERROR(VALUE(LEFT(TRIM(C128),FIND(" ",TRIM(C128)&amp;" ")-1)),"")))</f>
        <v>Digitalización de inscripción de asegurados|46063|2</v>
      </c>
      <c r="I128" s="18" t="n">
        <f aca="false">IF(G128="",0, IF(COUNTIF($H$6:H128,H128)=1,1,0))</f>
        <v>1</v>
      </c>
      <c r="J128" s="34" t="str">
        <f aca="false">IF( OR( ISBLANK(D128), C128=D128, AND( LEFT(D128,7)&lt;&gt;"NOMINA ", OR( ISERROR(FIND(" - ",D128)), NOT(ISNUMBER(VALUE(LEFT(D128,FIND(" - ",D128)-1)))) ) ) ), "", B128 &amp; "|" &amp; E128 &amp; "|" &amp; (IF(ISBLANK(C128), "", IFERROR(VALUE(LEFT(TRIM(C128), FIND(" ", TRIM(C128)&amp;" ")-1)), ""))) &amp; "|" &amp; D128 )</f>
        <v/>
      </c>
      <c r="K128" s="18" t="n">
        <f aca="false">IF(OR(C128="", J128="",G128=""), 0, IF(COUNTIF($J$6:J128, J128)=1, 1, 0))</f>
        <v>0</v>
      </c>
      <c r="L128" s="16" t="str">
        <f aca="false">IF(B128="Inscripción de nuevo registro patronal",B128 &amp; "|" &amp; E128 &amp; "|" &amp; C128,"")</f>
        <v/>
      </c>
      <c r="M128" s="18" t="n">
        <f aca="false">IF(OR(C128="", L128=""), 0, IF(COUNTIF($L$6:L128, L128)=1, 1, 0))</f>
        <v>0</v>
      </c>
    </row>
    <row r="129" customFormat="false" ht="28.35" hidden="false" customHeight="true" outlineLevel="0" collapsed="false">
      <c r="A129" s="48" t="n">
        <f aca="false">IF(AND(NOT(ISBLANK(C129)),NOT(ISBLANK(B129)),NOT(ISBLANK(E129))),(_xlfn.AGGREGATE(2,7,A$5:A129))+1,"")</f>
        <v>124</v>
      </c>
      <c r="B129" s="49" t="s">
        <v>139</v>
      </c>
      <c r="C129" s="49" t="n">
        <v>3</v>
      </c>
      <c r="D129" s="50"/>
      <c r="E129" s="51" t="n">
        <v>46063</v>
      </c>
      <c r="F129" s="52" t="str">
        <f aca="false">IFERROR(VLOOKUP(B129,LISTAS!$Q$2:$R$58,2,0),"")</f>
        <v>NUMERO</v>
      </c>
      <c r="G129" s="34" t="n">
        <f aca="false">IF(ISBLANK(C129),"",  IF(F129="RAZÓN SOCIAL","NUEVO_RP",   IF(F129="NUMERO",      IF(ISNUMBER(VALUE(C129)),VALUE(C129),""),   IF(OR(F129="NSS - NOMBRE",F129="RP - NOMBRE"),      IF(         AND(           NOT(ISERROR(FIND(" - ",C129))),           ISERROR(FIND("  ",C129)),           ISERROR(FIND("–",C129)),           ISERROR(FIND("—",C129)),           ISNUMBER(VALUE(LEFT(C129,FIND(" - ",C129)-1)))         ),         VALUE(LEFT(C129,FIND(" - ",C129)-1)),         ""      ),   ""   )  )))</f>
        <v>3</v>
      </c>
      <c r="H129" s="34" t="str">
        <f aca="false">B129 &amp; "|" &amp; E129 &amp; "|" &amp;(IF(ISBLANK(C129),"",IFERROR(VALUE(LEFT(TRIM(C129),FIND(" ",TRIM(C129)&amp;" ")-1)),"")))</f>
        <v>Otros documentos|46063|3</v>
      </c>
      <c r="I129" s="18" t="n">
        <f aca="false">IF(G129="",0, IF(COUNTIF($H$6:H129,H129)=1,1,0))</f>
        <v>1</v>
      </c>
      <c r="J129" s="34" t="str">
        <f aca="false">IF( OR( ISBLANK(D129), C129=D129, AND( LEFT(D129,7)&lt;&gt;"NOMINA ", OR( ISERROR(FIND(" - ",D129)), NOT(ISNUMBER(VALUE(LEFT(D129,FIND(" - ",D129)-1)))) ) ) ), "", B129 &amp; "|" &amp; E129 &amp; "|" &amp; (IF(ISBLANK(C129), "", IFERROR(VALUE(LEFT(TRIM(C129), FIND(" ", TRIM(C129)&amp;" ")-1)), ""))) &amp; "|" &amp; D129 )</f>
        <v/>
      </c>
      <c r="K129" s="18" t="n">
        <f aca="false">IF(OR(C129="", J129="",G129=""), 0, IF(COUNTIF($J$6:J129, J129)=1, 1, 0))</f>
        <v>0</v>
      </c>
      <c r="L129" s="16" t="str">
        <f aca="false">IF(B129="Inscripción de nuevo registro patronal",B129 &amp; "|" &amp; E129 &amp; "|" &amp; C129,"")</f>
        <v/>
      </c>
      <c r="M129" s="18" t="n">
        <f aca="false">IF(OR(C129="", L129=""), 0, IF(COUNTIF($L$6:L129, L129)=1, 1, 0))</f>
        <v>0</v>
      </c>
    </row>
    <row r="130" customFormat="false" ht="28.35" hidden="false" customHeight="true" outlineLevel="0" collapsed="false">
      <c r="A130" s="48" t="n">
        <f aca="false">IF(AND(NOT(ISBLANK(C130)),NOT(ISBLANK(B130)),NOT(ISBLANK(E130))),(_xlfn.AGGREGATE(2,7,A$5:A130))+1,"")</f>
        <v>125</v>
      </c>
      <c r="B130" s="49" t="s">
        <v>78</v>
      </c>
      <c r="C130" s="49" t="s">
        <v>217</v>
      </c>
      <c r="D130" s="50"/>
      <c r="E130" s="51" t="n">
        <v>46064</v>
      </c>
      <c r="F130" s="52" t="str">
        <f aca="false">IFERROR(VLOOKUP(B130,LISTAS!$Q$2:$R$58,2,0),"")</f>
        <v>NSS - NOMBRE</v>
      </c>
      <c r="G130" s="34" t="n">
        <f aca="false">IF(ISBLANK(C130),"",  IF(F130="RAZÓN SOCIAL","NUEVO_RP",   IF(F130="NUMERO",      IF(ISNUMBER(VALUE(C130)),VALUE(C130),""),   IF(OR(F130="NSS - NOMBRE",F130="RP - NOMBRE"),      IF(         AND(           NOT(ISERROR(FIND(" - ",C130))),           ISERROR(FIND("  ",C130)),           ISERROR(FIND("–",C130)),           ISERROR(FIND("—",C130)),           ISNUMBER(VALUE(LEFT(C130,FIND(" - ",C130)-1)))         ),         VALUE(LEFT(C130,FIND(" - ",C130)-1)),         ""      ),   ""   )  )))</f>
        <v>15820088</v>
      </c>
      <c r="H130" s="34" t="str">
        <f aca="false">B130 &amp; "|" &amp; E130 &amp; "|" &amp;(IF(ISBLANK(C130),"",IFERROR(VALUE(LEFT(TRIM(C130),FIND(" ",TRIM(C130)&amp;" ")-1)),"")))</f>
        <v>Actualización de datos de asegurado/beneficiario/pensionado|46064|15820088</v>
      </c>
      <c r="I130" s="18" t="n">
        <f aca="false">IF(G130="",0, IF(COUNTIF($H$6:H130,H130)=1,1,0))</f>
        <v>1</v>
      </c>
      <c r="J130" s="34" t="str">
        <f aca="false">IF( OR( ISBLANK(D130), C130=D130, AND( LEFT(D130,7)&lt;&gt;"NOMINA ", OR( ISERROR(FIND(" - ",D130)), NOT(ISNUMBER(VALUE(LEFT(D130,FIND(" - ",D130)-1)))) ) ) ), "", B130 &amp; "|" &amp; E130 &amp; "|" &amp; (IF(ISBLANK(C130), "", IFERROR(VALUE(LEFT(TRIM(C130), FIND(" ", TRIM(C130)&amp;" ")-1)), ""))) &amp; "|" &amp; D130 )</f>
        <v/>
      </c>
      <c r="K130" s="18" t="n">
        <f aca="false">IF(OR(C130="", J130="",G130=""), 0, IF(COUNTIF($J$6:J130, J130)=1, 1, 0))</f>
        <v>0</v>
      </c>
      <c r="L130" s="16" t="str">
        <f aca="false">IF(B130="Inscripción de nuevo registro patronal",B130 &amp; "|" &amp; E130 &amp; "|" &amp; C130,"")</f>
        <v/>
      </c>
      <c r="M130" s="18" t="n">
        <f aca="false">IF(OR(C130="", L130=""), 0, IF(COUNTIF($L$6:L130, L130)=1, 1, 0))</f>
        <v>0</v>
      </c>
    </row>
    <row r="131" customFormat="false" ht="28.35" hidden="false" customHeight="true" outlineLevel="0" collapsed="false">
      <c r="A131" s="48" t="n">
        <f aca="false">IF(AND(NOT(ISBLANK(C131)),NOT(ISBLANK(B131)),NOT(ISBLANK(E131))),(_xlfn.AGGREGATE(2,7,A$5:A131))+1,"")</f>
        <v>126</v>
      </c>
      <c r="B131" s="49" t="s">
        <v>88</v>
      </c>
      <c r="C131" s="49" t="s">
        <v>218</v>
      </c>
      <c r="D131" s="50"/>
      <c r="E131" s="51" t="n">
        <v>46064</v>
      </c>
      <c r="F131" s="52" t="str">
        <f aca="false">IFERROR(VLOOKUP(B131,LISTAS!$Q$2:$R$58,2,0),"")</f>
        <v>NSS - NOMBRE</v>
      </c>
      <c r="G131" s="34" t="n">
        <f aca="false">IF(ISBLANK(C131),"",  IF(F131="RAZÓN SOCIAL","NUEVO_RP",   IF(F131="NUMERO",      IF(ISNUMBER(VALUE(C131)),VALUE(C131),""),   IF(OR(F131="NSS - NOMBRE",F131="RP - NOMBRE"),      IF(         AND(           NOT(ISERROR(FIND(" - ",C131))),           ISERROR(FIND("  ",C131)),           ISERROR(FIND("–",C131)),           ISERROR(FIND("—",C131)),           ISNUMBER(VALUE(LEFT(C131,FIND(" - ",C131)-1)))         ),         VALUE(LEFT(C131,FIND(" - ",C131)-1)),         ""      ),   ""   )  )))</f>
        <v>18408654</v>
      </c>
      <c r="H131" s="34" t="str">
        <f aca="false">B131 &amp; "|" &amp; E131 &amp; "|" &amp;(IF(ISBLANK(C131),"",IFERROR(VALUE(LEFT(TRIM(C131),FIND(" ",TRIM(C131)&amp;" ")-1)),"")))</f>
        <v>Brindar información de semanas cotizadas|46064|18408654</v>
      </c>
      <c r="I131" s="18" t="n">
        <f aca="false">IF(G131="",0, IF(COUNTIF($H$6:H131,H131)=1,1,0))</f>
        <v>1</v>
      </c>
      <c r="J131" s="34" t="str">
        <f aca="false">IF( OR( ISBLANK(D131), C131=D131, AND( LEFT(D131,7)&lt;&gt;"NOMINA ", OR( ISERROR(FIND(" - ",D131)), NOT(ISNUMBER(VALUE(LEFT(D131,FIND(" - ",D131)-1)))) ) ) ), "", B131 &amp; "|" &amp; E131 &amp; "|" &amp; (IF(ISBLANK(C131), "", IFERROR(VALUE(LEFT(TRIM(C131), FIND(" ", TRIM(C131)&amp;" ")-1)), ""))) &amp; "|" &amp; D131 )</f>
        <v/>
      </c>
      <c r="K131" s="18" t="n">
        <f aca="false">IF(OR(C131="", J131="",G131=""), 0, IF(COUNTIF($J$6:J131, J131)=1, 1, 0))</f>
        <v>0</v>
      </c>
      <c r="L131" s="16" t="str">
        <f aca="false">IF(B131="Inscripción de nuevo registro patronal",B131 &amp; "|" &amp; E131 &amp; "|" &amp; C131,"")</f>
        <v/>
      </c>
      <c r="M131" s="18" t="n">
        <f aca="false">IF(OR(C131="", L131=""), 0, IF(COUNTIF($L$6:L131, L131)=1, 1, 0))</f>
        <v>0</v>
      </c>
    </row>
    <row r="132" customFormat="false" ht="28.35" hidden="false" customHeight="true" outlineLevel="0" collapsed="false">
      <c r="A132" s="48" t="n">
        <f aca="false">IF(AND(NOT(ISBLANK(C132)),NOT(ISBLANK(B132)),NOT(ISBLANK(E132))),(_xlfn.AGGREGATE(2,7,A$5:A132))+1,"")</f>
        <v>127</v>
      </c>
      <c r="B132" s="49" t="s">
        <v>88</v>
      </c>
      <c r="C132" s="49" t="s">
        <v>219</v>
      </c>
      <c r="D132" s="50"/>
      <c r="E132" s="51" t="n">
        <v>46064</v>
      </c>
      <c r="F132" s="52" t="str">
        <f aca="false">IFERROR(VLOOKUP(B132,LISTAS!$Q$2:$R$58,2,0),"")</f>
        <v>NSS - NOMBRE</v>
      </c>
      <c r="G132" s="34" t="n">
        <f aca="false">IF(ISBLANK(C132),"",  IF(F132="RAZÓN SOCIAL","NUEVO_RP",   IF(F132="NUMERO",      IF(ISNUMBER(VALUE(C132)),VALUE(C132),""),   IF(OR(F132="NSS - NOMBRE",F132="RP - NOMBRE"),      IF(         AND(           NOT(ISERROR(FIND(" - ",C132))),           ISERROR(FIND("  ",C132)),           ISERROR(FIND("–",C132)),           ISERROR(FIND("—",C132)),           ISNUMBER(VALUE(LEFT(C132,FIND(" - ",C132)-1)))         ),         VALUE(LEFT(C132,FIND(" - ",C132)-1)),         ""      ),   ""   )  )))</f>
        <v>26751917</v>
      </c>
      <c r="H132" s="34" t="str">
        <f aca="false">B132 &amp; "|" &amp; E132 &amp; "|" &amp;(IF(ISBLANK(C132),"",IFERROR(VALUE(LEFT(TRIM(C132),FIND(" ",TRIM(C132)&amp;" ")-1)),"")))</f>
        <v>Brindar información de semanas cotizadas|46064|26751917</v>
      </c>
      <c r="I132" s="18" t="n">
        <f aca="false">IF(G132="",0, IF(COUNTIF($H$6:H132,H132)=1,1,0))</f>
        <v>1</v>
      </c>
      <c r="J132" s="34" t="str">
        <f aca="false">IF( OR( ISBLANK(D132), C132=D132, AND( LEFT(D132,7)&lt;&gt;"NOMINA ", OR( ISERROR(FIND(" - ",D132)), NOT(ISNUMBER(VALUE(LEFT(D132,FIND(" - ",D132)-1)))) ) ) ), "", B132 &amp; "|" &amp; E132 &amp; "|" &amp; (IF(ISBLANK(C132), "", IFERROR(VALUE(LEFT(TRIM(C132), FIND(" ", TRIM(C132)&amp;" ")-1)), ""))) &amp; "|" &amp; D132 )</f>
        <v/>
      </c>
      <c r="K132" s="18" t="n">
        <f aca="false">IF(OR(C132="", J132="",G132=""), 0, IF(COUNTIF($J$6:J132, J132)=1, 1, 0))</f>
        <v>0</v>
      </c>
      <c r="L132" s="16" t="str">
        <f aca="false">IF(B132="Inscripción de nuevo registro patronal",B132 &amp; "|" &amp; E132 &amp; "|" &amp; C132,"")</f>
        <v/>
      </c>
      <c r="M132" s="18" t="n">
        <f aca="false">IF(OR(C132="", L132=""), 0, IF(COUNTIF($L$6:L132, L132)=1, 1, 0))</f>
        <v>0</v>
      </c>
    </row>
    <row r="133" customFormat="false" ht="28.35" hidden="false" customHeight="true" outlineLevel="0" collapsed="false">
      <c r="A133" s="48" t="n">
        <f aca="false">IF(AND(NOT(ISBLANK(C133)),NOT(ISBLANK(B133)),NOT(ISBLANK(E133))),(_xlfn.AGGREGATE(2,7,A$5:A133))+1,"")</f>
        <v>128</v>
      </c>
      <c r="B133" s="49" t="s">
        <v>122</v>
      </c>
      <c r="C133" s="49" t="s">
        <v>220</v>
      </c>
      <c r="D133" s="50"/>
      <c r="E133" s="51" t="n">
        <v>46064</v>
      </c>
      <c r="F133" s="52" t="str">
        <f aca="false">IFERROR(VLOOKUP(B133,LISTAS!$Q$2:$R$58,2,0),"")</f>
        <v>NSS - NOMBRE</v>
      </c>
      <c r="G133" s="34" t="n">
        <f aca="false">IF(ISBLANK(C133),"",  IF(F133="RAZÓN SOCIAL","NUEVO_RP",   IF(F133="NUMERO",      IF(ISNUMBER(VALUE(C133)),VALUE(C133),""),   IF(OR(F133="NSS - NOMBRE",F133="RP - NOMBRE"),      IF(         AND(           NOT(ISERROR(FIND(" - ",C133))),           ISERROR(FIND("  ",C133)),           ISERROR(FIND("–",C133)),           ISERROR(FIND("—",C133)),           ISNUMBER(VALUE(LEFT(C133,FIND(" - ",C133)-1)))         ),         VALUE(LEFT(C133,FIND(" - ",C133)-1)),         ""      ),   ""   )  )))</f>
        <v>46612667</v>
      </c>
      <c r="H133" s="34" t="str">
        <f aca="false">B133 &amp; "|" &amp; E133 &amp; "|" &amp;(IF(ISBLANK(C133),"",IFERROR(VALUE(LEFT(TRIM(C133),FIND(" ",TRIM(C133)&amp;" ")-1)),"")))</f>
        <v>Generar NSS otros tipos de trámites|46064|46612667</v>
      </c>
      <c r="I133" s="18" t="n">
        <f aca="false">IF(G133="",0, IF(COUNTIF($H$6:H133,H133)=1,1,0))</f>
        <v>1</v>
      </c>
      <c r="J133" s="34" t="str">
        <f aca="false">IF( OR( ISBLANK(D133), C133=D133, AND( LEFT(D133,7)&lt;&gt;"NOMINA ", OR( ISERROR(FIND(" - ",D133)), NOT(ISNUMBER(VALUE(LEFT(D133,FIND(" - ",D133)-1)))) ) ) ), "", B133 &amp; "|" &amp; E133 &amp; "|" &amp; (IF(ISBLANK(C133), "", IFERROR(VALUE(LEFT(TRIM(C133), FIND(" ", TRIM(C133)&amp;" ")-1)), ""))) &amp; "|" &amp; D133 )</f>
        <v/>
      </c>
      <c r="K133" s="18" t="n">
        <f aca="false">IF(OR(C133="", J133="",G133=""), 0, IF(COUNTIF($J$6:J133, J133)=1, 1, 0))</f>
        <v>0</v>
      </c>
      <c r="L133" s="16" t="str">
        <f aca="false">IF(B133="Inscripción de nuevo registro patronal",B133 &amp; "|" &amp; E133 &amp; "|" &amp; C133,"")</f>
        <v/>
      </c>
      <c r="M133" s="18" t="n">
        <f aca="false">IF(OR(C133="", L133=""), 0, IF(COUNTIF($L$6:L133, L133)=1, 1, 0))</f>
        <v>0</v>
      </c>
    </row>
    <row r="134" customFormat="false" ht="28.35" hidden="false" customHeight="true" outlineLevel="0" collapsed="false">
      <c r="A134" s="48" t="n">
        <f aca="false">IF(AND(NOT(ISBLANK(C134)),NOT(ISBLANK(B134)),NOT(ISBLANK(E134))),(_xlfn.AGGREGATE(2,7,A$5:A134))+1,"")</f>
        <v>129</v>
      </c>
      <c r="B134" s="49" t="s">
        <v>89</v>
      </c>
      <c r="C134" s="49" t="s">
        <v>221</v>
      </c>
      <c r="D134" s="50"/>
      <c r="E134" s="51" t="n">
        <v>46064</v>
      </c>
      <c r="F134" s="52" t="str">
        <f aca="false">IFERROR(VLOOKUP(B134,LISTAS!$Q$2:$R$58,2,0),"")</f>
        <v>NSS - NOMBRE</v>
      </c>
      <c r="G134" s="34" t="n">
        <f aca="false">IF(ISBLANK(C134),"",  IF(F134="RAZÓN SOCIAL","NUEVO_RP",   IF(F134="NUMERO",      IF(ISNUMBER(VALUE(C134)),VALUE(C134),""),   IF(OR(F134="NSS - NOMBRE",F134="RP - NOMBRE"),      IF(         AND(           NOT(ISERROR(FIND(" - ",C134))),           ISERROR(FIND("  ",C134)),           ISERROR(FIND("–",C134)),           ISERROR(FIND("—",C134)),           ISNUMBER(VALUE(LEFT(C134,FIND(" - ",C134)-1)))         ),         VALUE(LEFT(C134,FIND(" - ",C134)-1)),         ""      ),   ""   )  )))</f>
        <v>15596538</v>
      </c>
      <c r="H134" s="34" t="str">
        <f aca="false">B134 &amp; "|" &amp; E134 &amp; "|" &amp;(IF(ISBLANK(C134),"",IFERROR(VALUE(LEFT(TRIM(C134),FIND(" ",TRIM(C134)&amp;" ")-1)),"")))</f>
        <v>Reimpresión y entrega de factura facultativa|46064|15596538</v>
      </c>
      <c r="I134" s="18" t="n">
        <f aca="false">IF(G134="",0, IF(COUNTIF($H$6:H134,H134)=1,1,0))</f>
        <v>1</v>
      </c>
      <c r="J134" s="34" t="str">
        <f aca="false">IF( OR( ISBLANK(D134), C134=D134, AND( LEFT(D134,7)&lt;&gt;"NOMINA ", OR( ISERROR(FIND(" - ",D134)), NOT(ISNUMBER(VALUE(LEFT(D134,FIND(" - ",D134)-1)))) ) ) ), "", B134 &amp; "|" &amp; E134 &amp; "|" &amp; (IF(ISBLANK(C134), "", IFERROR(VALUE(LEFT(TRIM(C134), FIND(" ", TRIM(C134)&amp;" ")-1)), ""))) &amp; "|" &amp; D134 )</f>
        <v/>
      </c>
      <c r="K134" s="18" t="n">
        <f aca="false">IF(OR(C134="", J134="",G134=""), 0, IF(COUNTIF($J$6:J134, J134)=1, 1, 0))</f>
        <v>0</v>
      </c>
      <c r="L134" s="16" t="str">
        <f aca="false">IF(B134="Inscripción de nuevo registro patronal",B134 &amp; "|" &amp; E134 &amp; "|" &amp; C134,"")</f>
        <v/>
      </c>
      <c r="M134" s="18" t="n">
        <f aca="false">IF(OR(C134="", L134=""), 0, IF(COUNTIF($L$6:L134, L134)=1, 1, 0))</f>
        <v>0</v>
      </c>
    </row>
    <row r="135" customFormat="false" ht="28.35" hidden="false" customHeight="true" outlineLevel="0" collapsed="false">
      <c r="A135" s="48" t="n">
        <f aca="false">IF(AND(NOT(ISBLANK(C135)),NOT(ISBLANK(B135)),NOT(ISBLANK(E135))),(_xlfn.AGGREGATE(2,7,A$5:A135))+1,"")</f>
        <v>130</v>
      </c>
      <c r="B135" s="49" t="s">
        <v>79</v>
      </c>
      <c r="C135" s="49" t="s">
        <v>222</v>
      </c>
      <c r="D135" s="50"/>
      <c r="E135" s="51" t="n">
        <v>46064</v>
      </c>
      <c r="F135" s="52" t="str">
        <f aca="false">IFERROR(VLOOKUP(B135,LISTAS!$Q$2:$R$58,2,0),"")</f>
        <v>RAZÓN SOCIAL</v>
      </c>
      <c r="G135" s="34" t="str">
        <f aca="false">IF(ISBLANK(C135),"",  IF(F135="RAZÓN SOCIAL","NUEVO_RP",   IF(F135="NUMERO",      IF(ISNUMBER(VALUE(C135)),VALUE(C135),""),   IF(OR(F135="NSS - NOMBRE",F135="RP - NOMBRE"),      IF(         AND(           NOT(ISERROR(FIND(" - ",C135))),           ISERROR(FIND("  ",C135)),           ISERROR(FIND("–",C135)),           ISERROR(FIND("—",C135)),           ISNUMBER(VALUE(LEFT(C135,FIND(" - ",C135)-1)))         ),         VALUE(LEFT(C135,FIND(" - ",C135)-1)),         ""      ),   ""   )  )))</f>
        <v>NUEVO_RP</v>
      </c>
      <c r="H135" s="34" t="str">
        <f aca="false">B135 &amp; "|" &amp; E135 &amp; "|" &amp;(IF(ISBLANK(C135),"",IFERROR(VALUE(LEFT(TRIM(C135),FIND(" ",TRIM(C135)&amp;" ")-1)),"")))</f>
        <v>Inscripción de nuevo registro patronal|46064|</v>
      </c>
      <c r="I135" s="18" t="n">
        <f aca="false">IF(G135="",0, IF(COUNTIF($H$6:H135,H135)=1,1,0))</f>
        <v>1</v>
      </c>
      <c r="J135" s="34" t="str">
        <f aca="false">IF( OR( ISBLANK(D135), C135=D135, AND( LEFT(D135,7)&lt;&gt;"NOMINA ", OR( ISERROR(FIND(" - ",D135)), NOT(ISNUMBER(VALUE(LEFT(D135,FIND(" - ",D135)-1)))) ) ) ), "", B135 &amp; "|" &amp; E135 &amp; "|" &amp; (IF(ISBLANK(C135), "", IFERROR(VALUE(LEFT(TRIM(C135), FIND(" ", TRIM(C135)&amp;" ")-1)), ""))) &amp; "|" &amp; D135 )</f>
        <v/>
      </c>
      <c r="K135" s="18" t="n">
        <f aca="false">IF(OR(C135="", J135="",G135=""), 0, IF(COUNTIF($J$6:J135, J135)=1, 1, 0))</f>
        <v>0</v>
      </c>
      <c r="L135" s="16" t="str">
        <f aca="false">IF(B135="Inscripción de nuevo registro patronal",B135 &amp; "|" &amp; E135 &amp; "|" &amp; C135,"")</f>
        <v>Inscripción de nuevo registro patronal|46064|TOUCHED BY SILENCE SOCIEDAD ANÓNIMA</v>
      </c>
      <c r="M135" s="18" t="n">
        <f aca="false">IF(OR(C135="", L135=""), 0, IF(COUNTIF($L$6:L135, L135)=1, 1, 0))</f>
        <v>1</v>
      </c>
    </row>
    <row r="136" customFormat="false" ht="28.35" hidden="false" customHeight="true" outlineLevel="0" collapsed="false">
      <c r="A136" s="48" t="n">
        <f aca="false">IF(AND(NOT(ISBLANK(C136)),NOT(ISBLANK(B136)),NOT(ISBLANK(E136))),(_xlfn.AGGREGATE(2,7,A$5:A136))+1,"")</f>
        <v>131</v>
      </c>
      <c r="B136" s="49" t="s">
        <v>82</v>
      </c>
      <c r="C136" s="49" t="s">
        <v>223</v>
      </c>
      <c r="D136" s="50" t="s">
        <v>224</v>
      </c>
      <c r="E136" s="51" t="n">
        <v>46064</v>
      </c>
      <c r="F136" s="52" t="str">
        <f aca="false">IFERROR(VLOOKUP(B136,LISTAS!$Q$2:$R$58,2,0),"")</f>
        <v>RP - NOMBRE</v>
      </c>
      <c r="G136" s="34" t="n">
        <f aca="false">IF(ISBLANK(C136),"",  IF(F136="RAZÓN SOCIAL","NUEVO_RP",   IF(F136="NUMERO",      IF(ISNUMBER(VALUE(C136)),VALUE(C136),""),   IF(OR(F136="NSS - NOMBRE",F136="RP - NOMBRE"),      IF(         AND(           NOT(ISERROR(FIND(" - ",C136))),           ISERROR(FIND("  ",C136)),           ISERROR(FIND("–",C136)),           ISERROR(FIND("—",C136)),           ISNUMBER(VALUE(LEFT(C136,FIND(" - ",C136)-1)))         ),         VALUE(LEFT(C136,FIND(" - ",C136)-1)),         ""      ),   ""   )  )))</f>
        <v>143800</v>
      </c>
      <c r="H136" s="34" t="str">
        <f aca="false">B136 &amp; "|" &amp; E136 &amp; "|" &amp;(IF(ISBLANK(C136),"",IFERROR(VALUE(LEFT(TRIM(C136),FIND(" ",TRIM(C136)&amp;" ")-1)),"")))</f>
        <v>Apertura de nómina|46064|143800</v>
      </c>
      <c r="I136" s="18" t="n">
        <f aca="false">IF(G136="",0, IF(COUNTIF($H$6:H136,H136)=1,1,0))</f>
        <v>1</v>
      </c>
      <c r="J136" s="34" t="str">
        <f aca="false">IF( OR( ISBLANK(D136), C136=D136, AND( LEFT(D136,7)&lt;&gt;"NOMINA ", OR( ISERROR(FIND(" - ",D136)), NOT(ISNUMBER(VALUE(LEFT(D136,FIND(" - ",D136)-1)))) ) ) ), "", B136 &amp; "|" &amp; E136 &amp; "|" &amp; (IF(ISBLANK(C136), "", IFERROR(VALUE(LEFT(TRIM(C136), FIND(" ", TRIM(C136)&amp;" ")-1)), ""))) &amp; "|" &amp; D136 )</f>
        <v>Apertura de nómina|46064|143800|NOMINA 1</v>
      </c>
      <c r="K136" s="18" t="n">
        <f aca="false">IF(OR(C136="", J136="",G136=""), 0, IF(COUNTIF($J$6:J136, J136)=1, 1, 0))</f>
        <v>1</v>
      </c>
      <c r="L136" s="16" t="str">
        <f aca="false">IF(B136="Inscripción de nuevo registro patronal",B136 &amp; "|" &amp; E136 &amp; "|" &amp; C136,"")</f>
        <v/>
      </c>
      <c r="M136" s="18" t="n">
        <f aca="false">IF(OR(C136="", L136=""), 0, IF(COUNTIF($L$6:L136, L136)=1, 1, 0))</f>
        <v>0</v>
      </c>
    </row>
    <row r="137" customFormat="false" ht="28.35" hidden="false" customHeight="true" outlineLevel="0" collapsed="false">
      <c r="A137" s="48" t="n">
        <f aca="false">IF(AND(NOT(ISBLANK(C137)),NOT(ISBLANK(B137)),NOT(ISBLANK(E137))),(_xlfn.AGGREGATE(2,7,A$5:A137))+1,"")</f>
        <v>132</v>
      </c>
      <c r="B137" s="49" t="s">
        <v>136</v>
      </c>
      <c r="C137" s="49" t="n">
        <v>1</v>
      </c>
      <c r="D137" s="50"/>
      <c r="E137" s="51" t="n">
        <v>46064</v>
      </c>
      <c r="F137" s="52" t="str">
        <f aca="false">IFERROR(VLOOKUP(B137,LISTAS!$Q$2:$R$58,2,0),"")</f>
        <v>NUMERO</v>
      </c>
      <c r="G137" s="34" t="n">
        <f aca="false">IF(ISBLANK(C137),"",  IF(F137="RAZÓN SOCIAL","NUEVO_RP",   IF(F137="NUMERO",      IF(ISNUMBER(VALUE(C137)),VALUE(C137),""),   IF(OR(F137="NSS - NOMBRE",F137="RP - NOMBRE"),      IF(         AND(           NOT(ISERROR(FIND(" - ",C137))),           ISERROR(FIND("  ",C137)),           ISERROR(FIND("–",C137)),           ISERROR(FIND("—",C137)),           ISNUMBER(VALUE(LEFT(C137,FIND(" - ",C137)-1)))         ),         VALUE(LEFT(C137,FIND(" - ",C137)-1)),         ""      ),   ""   )  )))</f>
        <v>1</v>
      </c>
      <c r="H137" s="34" t="str">
        <f aca="false">B137 &amp; "|" &amp; E137 &amp; "|" &amp;(IF(ISBLANK(C137),"",IFERROR(VALUE(LEFT(TRIM(C137),FIND(" ",TRIM(C137)&amp;" ")-1)),"")))</f>
        <v>Fotos|46064|1</v>
      </c>
      <c r="I137" s="18" t="n">
        <f aca="false">IF(G137="",0, IF(COUNTIF($H$6:H137,H137)=1,1,0))</f>
        <v>1</v>
      </c>
      <c r="J137" s="34" t="str">
        <f aca="false">IF( OR( ISBLANK(D137), C137=D137, AND( LEFT(D137,7)&lt;&gt;"NOMINA ", OR( ISERROR(FIND(" - ",D137)), NOT(ISNUMBER(VALUE(LEFT(D137,FIND(" - ",D137)-1)))) ) ) ), "", B137 &amp; "|" &amp; E137 &amp; "|" &amp; (IF(ISBLANK(C137), "", IFERROR(VALUE(LEFT(TRIM(C137), FIND(" ", TRIM(C137)&amp;" ")-1)), ""))) &amp; "|" &amp; D137 )</f>
        <v/>
      </c>
      <c r="K137" s="18" t="n">
        <f aca="false">IF(OR(C137="", J137="",G137=""), 0, IF(COUNTIF($J$6:J137, J137)=1, 1, 0))</f>
        <v>0</v>
      </c>
      <c r="L137" s="16" t="str">
        <f aca="false">IF(B137="Inscripción de nuevo registro patronal",B137 &amp; "|" &amp; E137 &amp; "|" &amp; C137,"")</f>
        <v/>
      </c>
      <c r="M137" s="18" t="n">
        <f aca="false">IF(OR(C137="", L137=""), 0, IF(COUNTIF($L$6:L137, L137)=1, 1, 0))</f>
        <v>0</v>
      </c>
    </row>
    <row r="138" customFormat="false" ht="28.35" hidden="false" customHeight="true" outlineLevel="0" collapsed="false">
      <c r="A138" s="48" t="n">
        <f aca="false">IF(AND(NOT(ISBLANK(C138)),NOT(ISBLANK(B138)),NOT(ISBLANK(E138))),(_xlfn.AGGREGATE(2,7,A$5:A138))+1,"")</f>
        <v>133</v>
      </c>
      <c r="B138" s="49" t="s">
        <v>139</v>
      </c>
      <c r="C138" s="49" t="n">
        <v>2</v>
      </c>
      <c r="D138" s="50"/>
      <c r="E138" s="51" t="n">
        <v>46064</v>
      </c>
      <c r="F138" s="52" t="str">
        <f aca="false">IFERROR(VLOOKUP(B138,LISTAS!$Q$2:$R$58,2,0),"")</f>
        <v>NUMERO</v>
      </c>
      <c r="G138" s="34" t="n">
        <f aca="false">IF(ISBLANK(C138),"",  IF(F138="RAZÓN SOCIAL","NUEVO_RP",   IF(F138="NUMERO",      IF(ISNUMBER(VALUE(C138)),VALUE(C138),""),   IF(OR(F138="NSS - NOMBRE",F138="RP - NOMBRE"),      IF(         AND(           NOT(ISERROR(FIND(" - ",C138))),           ISERROR(FIND("  ",C138)),           ISERROR(FIND("–",C138)),           ISERROR(FIND("—",C138)),           ISNUMBER(VALUE(LEFT(C138,FIND(" - ",C138)-1)))         ),         VALUE(LEFT(C138,FIND(" - ",C138)-1)),         ""      ),   ""   )  )))</f>
        <v>2</v>
      </c>
      <c r="H138" s="34" t="str">
        <f aca="false">B138 &amp; "|" &amp; E138 &amp; "|" &amp;(IF(ISBLANK(C138),"",IFERROR(VALUE(LEFT(TRIM(C138),FIND(" ",TRIM(C138)&amp;" ")-1)),"")))</f>
        <v>Otros documentos|46064|2</v>
      </c>
      <c r="I138" s="18" t="n">
        <f aca="false">IF(G138="",0, IF(COUNTIF($H$6:H138,H138)=1,1,0))</f>
        <v>1</v>
      </c>
      <c r="J138" s="34" t="str">
        <f aca="false">IF( OR( ISBLANK(D138), C138=D138, AND( LEFT(D138,7)&lt;&gt;"NOMINA ", OR( ISERROR(FIND(" - ",D138)), NOT(ISNUMBER(VALUE(LEFT(D138,FIND(" - ",D138)-1)))) ) ) ), "", B138 &amp; "|" &amp; E138 &amp; "|" &amp; (IF(ISBLANK(C138), "", IFERROR(VALUE(LEFT(TRIM(C138), FIND(" ", TRIM(C138)&amp;" ")-1)), ""))) &amp; "|" &amp; D138 )</f>
        <v/>
      </c>
      <c r="K138" s="18" t="n">
        <f aca="false">IF(OR(C138="", J138="",G138=""), 0, IF(COUNTIF($J$6:J138, J138)=1, 1, 0))</f>
        <v>0</v>
      </c>
      <c r="L138" s="16" t="str">
        <f aca="false">IF(B138="Inscripción de nuevo registro patronal",B138 &amp; "|" &amp; E138 &amp; "|" &amp; C138,"")</f>
        <v/>
      </c>
      <c r="M138" s="18" t="n">
        <f aca="false">IF(OR(C138="", L138=""), 0, IF(COUNTIF($L$6:L138, L138)=1, 1, 0))</f>
        <v>0</v>
      </c>
    </row>
    <row r="139" customFormat="false" ht="28.35" hidden="false" customHeight="true" outlineLevel="0" collapsed="false">
      <c r="A139" s="48" t="n">
        <f aca="false">IF(AND(NOT(ISBLANK(C139)),NOT(ISBLANK(B139)),NOT(ISBLANK(E139))),(_xlfn.AGGREGATE(2,7,A$5:A139))+1,"")</f>
        <v>134</v>
      </c>
      <c r="B139" s="49" t="s">
        <v>94</v>
      </c>
      <c r="C139" s="49" t="s">
        <v>214</v>
      </c>
      <c r="D139" s="50"/>
      <c r="E139" s="51" t="n">
        <v>46064</v>
      </c>
      <c r="F139" s="52" t="str">
        <f aca="false">IFERROR(VLOOKUP(B139,LISTAS!$Q$2:$R$58,2,0),"")</f>
        <v>NSS - NOMBRE</v>
      </c>
      <c r="G139" s="34" t="n">
        <f aca="false">IF(ISBLANK(C139),"",  IF(F139="RAZÓN SOCIAL","NUEVO_RP",   IF(F139="NUMERO",      IF(ISNUMBER(VALUE(C139)),VALUE(C139),""),   IF(OR(F139="NSS - NOMBRE",F139="RP - NOMBRE"),      IF(         AND(           NOT(ISERROR(FIND(" - ",C139))),           ISERROR(FIND("  ",C139)),           ISERROR(FIND("–",C139)),           ISERROR(FIND("—",C139)),           ISNUMBER(VALUE(LEFT(C139,FIND(" - ",C139)-1)))         ),         VALUE(LEFT(C139,FIND(" - ",C139)-1)),         ""      ),   ""   )  )))</f>
        <v>1287369</v>
      </c>
      <c r="H139" s="34" t="str">
        <f aca="false">B139 &amp; "|" &amp; E139 &amp; "|" &amp;(IF(ISBLANK(C139),"",IFERROR(VALUE(LEFT(TRIM(C139),FIND(" ",TRIM(C139)&amp;" ")-1)),"")))</f>
        <v>Solicitud de carnet de asegurado|46064|1287369</v>
      </c>
      <c r="I139" s="18" t="n">
        <f aca="false">IF(G139="",0, IF(COUNTIF($H$6:H139,H139)=1,1,0))</f>
        <v>1</v>
      </c>
      <c r="J139" s="34" t="str">
        <f aca="false">IF( OR( ISBLANK(D139), C139=D139, AND( LEFT(D139,7)&lt;&gt;"NOMINA ", OR( ISERROR(FIND(" - ",D139)), NOT(ISNUMBER(VALUE(LEFT(D139,FIND(" - ",D139)-1)))) ) ) ), "", B139 &amp; "|" &amp; E139 &amp; "|" &amp; (IF(ISBLANK(C139), "", IFERROR(VALUE(LEFT(TRIM(C139), FIND(" ", TRIM(C139)&amp;" ")-1)), ""))) &amp; "|" &amp; D139 )</f>
        <v/>
      </c>
      <c r="K139" s="18" t="n">
        <f aca="false">IF(OR(C139="", J139="",G139=""), 0, IF(COUNTIF($J$6:J139, J139)=1, 1, 0))</f>
        <v>0</v>
      </c>
      <c r="L139" s="16" t="str">
        <f aca="false">IF(B139="Inscripción de nuevo registro patronal",B139 &amp; "|" &amp; E139 &amp; "|" &amp; C139,"")</f>
        <v/>
      </c>
      <c r="M139" s="18" t="n">
        <f aca="false">IF(OR(C139="", L139=""), 0, IF(COUNTIF($L$6:L139, L139)=1, 1, 0))</f>
        <v>0</v>
      </c>
    </row>
    <row r="140" customFormat="false" ht="28.35" hidden="false" customHeight="true" outlineLevel="0" collapsed="false">
      <c r="A140" s="48" t="n">
        <f aca="false">IF(AND(NOT(ISBLANK(C140)),NOT(ISBLANK(B140)),NOT(ISBLANK(E140))),(_xlfn.AGGREGATE(2,7,A$5:A140))+1,"")</f>
        <v>135</v>
      </c>
      <c r="B140" s="49" t="s">
        <v>94</v>
      </c>
      <c r="C140" s="49" t="s">
        <v>212</v>
      </c>
      <c r="D140" s="50"/>
      <c r="E140" s="51" t="n">
        <v>46064</v>
      </c>
      <c r="F140" s="52" t="str">
        <f aca="false">IFERROR(VLOOKUP(B140,LISTAS!$Q$2:$R$58,2,0),"")</f>
        <v>NSS - NOMBRE</v>
      </c>
      <c r="G140" s="34" t="n">
        <f aca="false">IF(ISBLANK(C140),"",  IF(F140="RAZÓN SOCIAL","NUEVO_RP",   IF(F140="NUMERO",      IF(ISNUMBER(VALUE(C140)),VALUE(C140),""),   IF(OR(F140="NSS - NOMBRE",F140="RP - NOMBRE"),      IF(         AND(           NOT(ISERROR(FIND(" - ",C140))),           ISERROR(FIND("  ",C140)),           ISERROR(FIND("–",C140)),           ISERROR(FIND("—",C140)),           ISNUMBER(VALUE(LEFT(C140,FIND(" - ",C140)-1)))         ),         VALUE(LEFT(C140,FIND(" - ",C140)-1)),         ""      ),   ""   )  )))</f>
        <v>23763502</v>
      </c>
      <c r="H140" s="34" t="str">
        <f aca="false">B140 &amp; "|" &amp; E140 &amp; "|" &amp;(IF(ISBLANK(C140),"",IFERROR(VALUE(LEFT(TRIM(C140),FIND(" ",TRIM(C140)&amp;" ")-1)),"")))</f>
        <v>Solicitud de carnet de asegurado|46064|23763502</v>
      </c>
      <c r="I140" s="18" t="n">
        <f aca="false">IF(G140="",0, IF(COUNTIF($H$6:H140,H140)=1,1,0))</f>
        <v>1</v>
      </c>
      <c r="J140" s="34" t="str">
        <f aca="false">IF( OR( ISBLANK(D140), C140=D140, AND( LEFT(D140,7)&lt;&gt;"NOMINA ", OR( ISERROR(FIND(" - ",D140)), NOT(ISNUMBER(VALUE(LEFT(D140,FIND(" - ",D140)-1)))) ) ) ), "", B140 &amp; "|" &amp; E140 &amp; "|" &amp; (IF(ISBLANK(C140), "", IFERROR(VALUE(LEFT(TRIM(C140), FIND(" ", TRIM(C140)&amp;" ")-1)), ""))) &amp; "|" &amp; D140 )</f>
        <v/>
      </c>
      <c r="K140" s="18" t="n">
        <f aca="false">IF(OR(C140="", J140="",G140=""), 0, IF(COUNTIF($J$6:J140, J140)=1, 1, 0))</f>
        <v>0</v>
      </c>
      <c r="L140" s="16" t="str">
        <f aca="false">IF(B140="Inscripción de nuevo registro patronal",B140 &amp; "|" &amp; E140 &amp; "|" &amp; C140,"")</f>
        <v/>
      </c>
      <c r="M140" s="18" t="n">
        <f aca="false">IF(OR(C140="", L140=""), 0, IF(COUNTIF($L$6:L140, L140)=1, 1, 0))</f>
        <v>0</v>
      </c>
    </row>
    <row r="141" customFormat="false" ht="28.35" hidden="false" customHeight="true" outlineLevel="0" collapsed="false">
      <c r="A141" s="48" t="n">
        <f aca="false">IF(AND(NOT(ISBLANK(C141)),NOT(ISBLANK(B141)),NOT(ISBLANK(E141))),(_xlfn.AGGREGATE(2,7,A$5:A141))+1,"")</f>
        <v>136</v>
      </c>
      <c r="B141" s="49" t="s">
        <v>94</v>
      </c>
      <c r="C141" s="49" t="s">
        <v>200</v>
      </c>
      <c r="D141" s="50"/>
      <c r="E141" s="51" t="n">
        <v>46064</v>
      </c>
      <c r="F141" s="52" t="str">
        <f aca="false">IFERROR(VLOOKUP(B141,LISTAS!$Q$2:$R$58,2,0),"")</f>
        <v>NSS - NOMBRE</v>
      </c>
      <c r="G141" s="34" t="n">
        <f aca="false">IF(ISBLANK(C141),"",  IF(F141="RAZÓN SOCIAL","NUEVO_RP",   IF(F141="NUMERO",      IF(ISNUMBER(VALUE(C141)),VALUE(C141),""),   IF(OR(F141="NSS - NOMBRE",F141="RP - NOMBRE"),      IF(         AND(           NOT(ISERROR(FIND(" - ",C141))),           ISERROR(FIND("  ",C141)),           ISERROR(FIND("–",C141)),           ISERROR(FIND("—",C141)),           ISNUMBER(VALUE(LEFT(C141,FIND(" - ",C141)-1)))         ),         VALUE(LEFT(C141,FIND(" - ",C141)-1)),         ""      ),   ""   )  )))</f>
        <v>45990898</v>
      </c>
      <c r="H141" s="34" t="str">
        <f aca="false">B141 &amp; "|" &amp; E141 &amp; "|" &amp;(IF(ISBLANK(C141),"",IFERROR(VALUE(LEFT(TRIM(C141),FIND(" ",TRIM(C141)&amp;" ")-1)),"")))</f>
        <v>Solicitud de carnet de asegurado|46064|45990898</v>
      </c>
      <c r="I141" s="18" t="n">
        <f aca="false">IF(G141="",0, IF(COUNTIF($H$6:H141,H141)=1,1,0))</f>
        <v>1</v>
      </c>
      <c r="J141" s="34" t="str">
        <f aca="false">IF( OR( ISBLANK(D141), C141=D141, AND( LEFT(D141,7)&lt;&gt;"NOMINA ", OR( ISERROR(FIND(" - ",D141)), NOT(ISNUMBER(VALUE(LEFT(D141,FIND(" - ",D141)-1)))) ) ) ), "", B141 &amp; "|" &amp; E141 &amp; "|" &amp; (IF(ISBLANK(C141), "", IFERROR(VALUE(LEFT(TRIM(C141), FIND(" ", TRIM(C141)&amp;" ")-1)), ""))) &amp; "|" &amp; D141 )</f>
        <v/>
      </c>
      <c r="K141" s="18" t="n">
        <f aca="false">IF(OR(C141="", J141="",G141=""), 0, IF(COUNTIF($J$6:J141, J141)=1, 1, 0))</f>
        <v>0</v>
      </c>
      <c r="L141" s="16" t="str">
        <f aca="false">IF(B141="Inscripción de nuevo registro patronal",B141 &amp; "|" &amp; E141 &amp; "|" &amp; C141,"")</f>
        <v/>
      </c>
      <c r="M141" s="18" t="n">
        <f aca="false">IF(OR(C141="", L141=""), 0, IF(COUNTIF($L$6:L141, L141)=1, 1, 0))</f>
        <v>0</v>
      </c>
    </row>
    <row r="142" customFormat="false" ht="28.35" hidden="false" customHeight="true" outlineLevel="0" collapsed="false">
      <c r="A142" s="48" t="n">
        <f aca="false">IF(AND(NOT(ISBLANK(C142)),NOT(ISBLANK(B142)),NOT(ISBLANK(E142))),(_xlfn.AGGREGATE(2,7,A$5:A142))+1,"")</f>
        <v>137</v>
      </c>
      <c r="B142" s="49" t="s">
        <v>94</v>
      </c>
      <c r="C142" s="49" t="s">
        <v>198</v>
      </c>
      <c r="D142" s="50"/>
      <c r="E142" s="51" t="n">
        <v>46064</v>
      </c>
      <c r="F142" s="52" t="str">
        <f aca="false">IFERROR(VLOOKUP(B142,LISTAS!$Q$2:$R$58,2,0),"")</f>
        <v>NSS - NOMBRE</v>
      </c>
      <c r="G142" s="34" t="n">
        <f aca="false">IF(ISBLANK(C142),"",  IF(F142="RAZÓN SOCIAL","NUEVO_RP",   IF(F142="NUMERO",      IF(ISNUMBER(VALUE(C142)),VALUE(C142),""),   IF(OR(F142="NSS - NOMBRE",F142="RP - NOMBRE"),      IF(         AND(           NOT(ISERROR(FIND(" - ",C142))),           ISERROR(FIND("  ",C142)),           ISERROR(FIND("–",C142)),           ISERROR(FIND("—",C142)),           ISNUMBER(VALUE(LEFT(C142,FIND(" - ",C142)-1)))         ),         VALUE(LEFT(C142,FIND(" - ",C142)-1)),         ""      ),   ""   )  )))</f>
        <v>31038029</v>
      </c>
      <c r="H142" s="34" t="str">
        <f aca="false">B142 &amp; "|" &amp; E142 &amp; "|" &amp;(IF(ISBLANK(C142),"",IFERROR(VALUE(LEFT(TRIM(C142),FIND(" ",TRIM(C142)&amp;" ")-1)),"")))</f>
        <v>Solicitud de carnet de asegurado|46064|31038029</v>
      </c>
      <c r="I142" s="18" t="n">
        <f aca="false">IF(G142="",0, IF(COUNTIF($H$6:H142,H142)=1,1,0))</f>
        <v>1</v>
      </c>
      <c r="J142" s="34" t="str">
        <f aca="false">IF( OR( ISBLANK(D142), C142=D142, AND( LEFT(D142,7)&lt;&gt;"NOMINA ", OR( ISERROR(FIND(" - ",D142)), NOT(ISNUMBER(VALUE(LEFT(D142,FIND(" - ",D142)-1)))) ) ) ), "", B142 &amp; "|" &amp; E142 &amp; "|" &amp; (IF(ISBLANK(C142), "", IFERROR(VALUE(LEFT(TRIM(C142), FIND(" ", TRIM(C142)&amp;" ")-1)), ""))) &amp; "|" &amp; D142 )</f>
        <v/>
      </c>
      <c r="K142" s="18" t="n">
        <f aca="false">IF(OR(C142="", J142="",G142=""), 0, IF(COUNTIF($J$6:J142, J142)=1, 1, 0))</f>
        <v>0</v>
      </c>
      <c r="L142" s="16" t="str">
        <f aca="false">IF(B142="Inscripción de nuevo registro patronal",B142 &amp; "|" &amp; E142 &amp; "|" &amp; C142,"")</f>
        <v/>
      </c>
      <c r="M142" s="18" t="n">
        <f aca="false">IF(OR(C142="", L142=""), 0, IF(COUNTIF($L$6:L142, L142)=1, 1, 0))</f>
        <v>0</v>
      </c>
    </row>
    <row r="143" customFormat="false" ht="28.35" hidden="false" customHeight="true" outlineLevel="0" collapsed="false">
      <c r="A143" s="48" t="n">
        <f aca="false">IF(AND(NOT(ISBLANK(C143)),NOT(ISBLANK(B143)),NOT(ISBLANK(E143))),(_xlfn.AGGREGATE(2,7,A$5:A143))+1,"")</f>
        <v>138</v>
      </c>
      <c r="B143" s="49" t="s">
        <v>94</v>
      </c>
      <c r="C143" s="49" t="s">
        <v>186</v>
      </c>
      <c r="D143" s="50"/>
      <c r="E143" s="51" t="n">
        <v>46064</v>
      </c>
      <c r="F143" s="52" t="str">
        <f aca="false">IFERROR(VLOOKUP(B143,LISTAS!$Q$2:$R$58,2,0),"")</f>
        <v>NSS - NOMBRE</v>
      </c>
      <c r="G143" s="34" t="n">
        <f aca="false">IF(ISBLANK(C143),"",  IF(F143="RAZÓN SOCIAL","NUEVO_RP",   IF(F143="NUMERO",      IF(ISNUMBER(VALUE(C143)),VALUE(C143),""),   IF(OR(F143="NSS - NOMBRE",F143="RP - NOMBRE"),      IF(         AND(           NOT(ISERROR(FIND(" - ",C143))),           ISERROR(FIND("  ",C143)),           ISERROR(FIND("–",C143)),           ISERROR(FIND("—",C143)),           ISNUMBER(VALUE(LEFT(C143,FIND(" - ",C143)-1)))         ),         VALUE(LEFT(C143,FIND(" - ",C143)-1)),         ""      ),   ""   )  )))</f>
        <v>31613624</v>
      </c>
      <c r="H143" s="34" t="str">
        <f aca="false">B143 &amp; "|" &amp; E143 &amp; "|" &amp;(IF(ISBLANK(C143),"",IFERROR(VALUE(LEFT(TRIM(C143),FIND(" ",TRIM(C143)&amp;" ")-1)),"")))</f>
        <v>Solicitud de carnet de asegurado|46064|31613624</v>
      </c>
      <c r="I143" s="18" t="n">
        <f aca="false">IF(G143="",0, IF(COUNTIF($H$6:H143,H143)=1,1,0))</f>
        <v>1</v>
      </c>
      <c r="J143" s="34" t="str">
        <f aca="false">IF( OR( ISBLANK(D143), C143=D143, AND( LEFT(D143,7)&lt;&gt;"NOMINA ", OR( ISERROR(FIND(" - ",D143)), NOT(ISNUMBER(VALUE(LEFT(D143,FIND(" - ",D143)-1)))) ) ) ), "", B143 &amp; "|" &amp; E143 &amp; "|" &amp; (IF(ISBLANK(C143), "", IFERROR(VALUE(LEFT(TRIM(C143), FIND(" ", TRIM(C143)&amp;" ")-1)), ""))) &amp; "|" &amp; D143 )</f>
        <v/>
      </c>
      <c r="K143" s="18" t="n">
        <f aca="false">IF(OR(C143="", J143="",G143=""), 0, IF(COUNTIF($J$6:J143, J143)=1, 1, 0))</f>
        <v>0</v>
      </c>
      <c r="L143" s="16" t="str">
        <f aca="false">IF(B143="Inscripción de nuevo registro patronal",B143 &amp; "|" &amp; E143 &amp; "|" &amp; C143,"")</f>
        <v/>
      </c>
      <c r="M143" s="18" t="n">
        <f aca="false">IF(OR(C143="", L143=""), 0, IF(COUNTIF($L$6:L143, L143)=1, 1, 0))</f>
        <v>0</v>
      </c>
    </row>
    <row r="144" customFormat="false" ht="28.35" hidden="false" customHeight="true" outlineLevel="0" collapsed="false">
      <c r="A144" s="48" t="n">
        <f aca="false">IF(AND(NOT(ISBLANK(C144)),NOT(ISBLANK(B144)),NOT(ISBLANK(E144))),(_xlfn.AGGREGATE(2,7,A$5:A144))+1,"")</f>
        <v>139</v>
      </c>
      <c r="B144" s="49" t="s">
        <v>94</v>
      </c>
      <c r="C144" s="49" t="s">
        <v>187</v>
      </c>
      <c r="D144" s="50"/>
      <c r="E144" s="51" t="n">
        <v>46064</v>
      </c>
      <c r="F144" s="52" t="str">
        <f aca="false">IFERROR(VLOOKUP(B144,LISTAS!$Q$2:$R$58,2,0),"")</f>
        <v>NSS - NOMBRE</v>
      </c>
      <c r="G144" s="34" t="n">
        <f aca="false">IF(ISBLANK(C144),"",  IF(F144="RAZÓN SOCIAL","NUEVO_RP",   IF(F144="NUMERO",      IF(ISNUMBER(VALUE(C144)),VALUE(C144),""),   IF(OR(F144="NSS - NOMBRE",F144="RP - NOMBRE"),      IF(         AND(           NOT(ISERROR(FIND(" - ",C144))),           ISERROR(FIND("  ",C144)),           ISERROR(FIND("–",C144)),           ISERROR(FIND("—",C144)),           ISNUMBER(VALUE(LEFT(C144,FIND(" - ",C144)-1)))         ),         VALUE(LEFT(C144,FIND(" - ",C144)-1)),         ""      ),   ""   )  )))</f>
        <v>46500465</v>
      </c>
      <c r="H144" s="34" t="str">
        <f aca="false">B144 &amp; "|" &amp; E144 &amp; "|" &amp;(IF(ISBLANK(C144),"",IFERROR(VALUE(LEFT(TRIM(C144),FIND(" ",TRIM(C144)&amp;" ")-1)),"")))</f>
        <v>Solicitud de carnet de asegurado|46064|46500465</v>
      </c>
      <c r="I144" s="18" t="n">
        <f aca="false">IF(G144="",0, IF(COUNTIF($H$6:H144,H144)=1,1,0))</f>
        <v>1</v>
      </c>
      <c r="J144" s="34" t="str">
        <f aca="false">IF( OR( ISBLANK(D144), C144=D144, AND( LEFT(D144,7)&lt;&gt;"NOMINA ", OR( ISERROR(FIND(" - ",D144)), NOT(ISNUMBER(VALUE(LEFT(D144,FIND(" - ",D144)-1)))) ) ) ), "", B144 &amp; "|" &amp; E144 &amp; "|" &amp; (IF(ISBLANK(C144), "", IFERROR(VALUE(LEFT(TRIM(C144), FIND(" ", TRIM(C144)&amp;" ")-1)), ""))) &amp; "|" &amp; D144 )</f>
        <v/>
      </c>
      <c r="K144" s="18" t="n">
        <f aca="false">IF(OR(C144="", J144="",G144=""), 0, IF(COUNTIF($J$6:J144, J144)=1, 1, 0))</f>
        <v>0</v>
      </c>
      <c r="L144" s="16" t="str">
        <f aca="false">IF(B144="Inscripción de nuevo registro patronal",B144 &amp; "|" &amp; E144 &amp; "|" &amp; C144,"")</f>
        <v/>
      </c>
      <c r="M144" s="18" t="n">
        <f aca="false">IF(OR(C144="", L144=""), 0, IF(COUNTIF($L$6:L144, L144)=1, 1, 0))</f>
        <v>0</v>
      </c>
    </row>
    <row r="145" customFormat="false" ht="28.35" hidden="false" customHeight="true" outlineLevel="0" collapsed="false">
      <c r="A145" s="48" t="n">
        <f aca="false">IF(AND(NOT(ISBLANK(C145)),NOT(ISBLANK(B145)),NOT(ISBLANK(E145))),(_xlfn.AGGREGATE(2,7,A$5:A145))+1,"")</f>
        <v>140</v>
      </c>
      <c r="B145" s="49" t="s">
        <v>94</v>
      </c>
      <c r="C145" s="49" t="s">
        <v>169</v>
      </c>
      <c r="D145" s="50"/>
      <c r="E145" s="51" t="n">
        <v>46064</v>
      </c>
      <c r="F145" s="52" t="str">
        <f aca="false">IFERROR(VLOOKUP(B145,LISTAS!$Q$2:$R$58,2,0),"")</f>
        <v>NSS - NOMBRE</v>
      </c>
      <c r="G145" s="34" t="n">
        <f aca="false">IF(ISBLANK(C145),"",  IF(F145="RAZÓN SOCIAL","NUEVO_RP",   IF(F145="NUMERO",      IF(ISNUMBER(VALUE(C145)),VALUE(C145),""),   IF(OR(F145="NSS - NOMBRE",F145="RP - NOMBRE"),      IF(         AND(           NOT(ISERROR(FIND(" - ",C145))),           ISERROR(FIND("  ",C145)),           ISERROR(FIND("–",C145)),           ISERROR(FIND("—",C145)),           ISNUMBER(VALUE(LEFT(C145,FIND(" - ",C145)-1)))         ),         VALUE(LEFT(C145,FIND(" - ",C145)-1)),         ""      ),   ""   )  )))</f>
        <v>45606346</v>
      </c>
      <c r="H145" s="34" t="str">
        <f aca="false">B145 &amp; "|" &amp; E145 &amp; "|" &amp;(IF(ISBLANK(C145),"",IFERROR(VALUE(LEFT(TRIM(C145),FIND(" ",TRIM(C145)&amp;" ")-1)),"")))</f>
        <v>Solicitud de carnet de asegurado|46064|45606346</v>
      </c>
      <c r="I145" s="18" t="n">
        <f aca="false">IF(G145="",0, IF(COUNTIF($H$6:H145,H145)=1,1,0))</f>
        <v>1</v>
      </c>
      <c r="J145" s="34" t="str">
        <f aca="false">IF( OR( ISBLANK(D145), C145=D145, AND( LEFT(D145,7)&lt;&gt;"NOMINA ", OR( ISERROR(FIND(" - ",D145)), NOT(ISNUMBER(VALUE(LEFT(D145,FIND(" - ",D145)-1)))) ) ) ), "", B145 &amp; "|" &amp; E145 &amp; "|" &amp; (IF(ISBLANK(C145), "", IFERROR(VALUE(LEFT(TRIM(C145), FIND(" ", TRIM(C145)&amp;" ")-1)), ""))) &amp; "|" &amp; D145 )</f>
        <v/>
      </c>
      <c r="K145" s="18" t="n">
        <f aca="false">IF(OR(C145="", J145="",G145=""), 0, IF(COUNTIF($J$6:J145, J145)=1, 1, 0))</f>
        <v>0</v>
      </c>
      <c r="L145" s="16" t="str">
        <f aca="false">IF(B145="Inscripción de nuevo registro patronal",B145 &amp; "|" &amp; E145 &amp; "|" &amp; C145,"")</f>
        <v/>
      </c>
      <c r="M145" s="18" t="n">
        <f aca="false">IF(OR(C145="", L145=""), 0, IF(COUNTIF($L$6:L145, L145)=1, 1, 0))</f>
        <v>0</v>
      </c>
    </row>
    <row r="146" customFormat="false" ht="28.35" hidden="false" customHeight="true" outlineLevel="0" collapsed="false">
      <c r="A146" s="48" t="n">
        <f aca="false">IF(AND(NOT(ISBLANK(C146)),NOT(ISBLANK(B146)),NOT(ISBLANK(E146))),(_xlfn.AGGREGATE(2,7,A$5:A146))+1,"")</f>
        <v>141</v>
      </c>
      <c r="B146" s="49" t="s">
        <v>96</v>
      </c>
      <c r="C146" s="49" t="s">
        <v>212</v>
      </c>
      <c r="D146" s="50" t="s">
        <v>216</v>
      </c>
      <c r="E146" s="51" t="n">
        <v>46064</v>
      </c>
      <c r="F146" s="52" t="str">
        <f aca="false">IFERROR(VLOOKUP(B146,LISTAS!$Q$2:$R$58,2,0),"")</f>
        <v>NSS - NOMBRE</v>
      </c>
      <c r="G146" s="34" t="n">
        <f aca="false">IF(ISBLANK(C146),"",  IF(F146="RAZÓN SOCIAL","NUEVO_RP",   IF(F146="NUMERO",      IF(ISNUMBER(VALUE(C146)),VALUE(C146),""),   IF(OR(F146="NSS - NOMBRE",F146="RP - NOMBRE"),      IF(         AND(           NOT(ISERROR(FIND(" - ",C146))),           ISERROR(FIND("  ",C146)),           ISERROR(FIND("–",C146)),           ISERROR(FIND("—",C146)),           ISNUMBER(VALUE(LEFT(C146,FIND(" - ",C146)-1)))         ),         VALUE(LEFT(C146,FIND(" - ",C146)-1)),         ""      ),   ""   )  )))</f>
        <v>23763502</v>
      </c>
      <c r="H146" s="34" t="str">
        <f aca="false">B146 &amp; "|" &amp; E146 &amp; "|" &amp;(IF(ISBLANK(C146),"",IFERROR(VALUE(LEFT(TRIM(C146),FIND(" ",TRIM(C146)&amp;" ")-1)),"")))</f>
        <v>Solicitud de carnet de beneficiario|46064|23763502</v>
      </c>
      <c r="I146" s="18" t="n">
        <f aca="false">IF(G146="",0, IF(COUNTIF($H$6:H146,H146)=1,1,0))</f>
        <v>1</v>
      </c>
      <c r="J146" s="34" t="str">
        <f aca="false">IF( OR( ISBLANK(D146), C146=D146, AND( LEFT(D146,7)&lt;&gt;"NOMINA ", OR( ISERROR(FIND(" - ",D146)), NOT(ISNUMBER(VALUE(LEFT(D146,FIND(" - ",D146)-1)))) ) ) ), "", B146 &amp; "|" &amp; E146 &amp; "|" &amp; (IF(ISBLANK(C146), "", IFERROR(VALUE(LEFT(TRIM(C146), FIND(" ", TRIM(C146)&amp;" ")-1)), ""))) &amp; "|" &amp; D146 )</f>
        <v>Solicitud de carnet de beneficiario|46064|23763502|46604169 - FRANCISCA LIZZETH LORIO COREA</v>
      </c>
      <c r="K146" s="18" t="n">
        <f aca="false">IF(OR(C146="", J146="",G146=""), 0, IF(COUNTIF($J$6:J146, J146)=1, 1, 0))</f>
        <v>1</v>
      </c>
      <c r="L146" s="16" t="str">
        <f aca="false">IF(B146="Inscripción de nuevo registro patronal",B146 &amp; "|" &amp; E146 &amp; "|" &amp; C146,"")</f>
        <v/>
      </c>
      <c r="M146" s="18" t="n">
        <f aca="false">IF(OR(C146="", L146=""), 0, IF(COUNTIF($L$6:L146, L146)=1, 1, 0))</f>
        <v>0</v>
      </c>
    </row>
    <row r="147" customFormat="false" ht="28.35" hidden="false" customHeight="true" outlineLevel="0" collapsed="false">
      <c r="A147" s="48" t="n">
        <f aca="false">IF(AND(NOT(ISBLANK(C147)),NOT(ISBLANK(B147)),NOT(ISBLANK(E147))),(_xlfn.AGGREGATE(2,7,A$5:A147))+1,"")</f>
        <v>142</v>
      </c>
      <c r="B147" s="49" t="s">
        <v>96</v>
      </c>
      <c r="C147" s="49" t="s">
        <v>200</v>
      </c>
      <c r="D147" s="50" t="s">
        <v>199</v>
      </c>
      <c r="E147" s="51" t="n">
        <v>46064</v>
      </c>
      <c r="F147" s="52" t="str">
        <f aca="false">IFERROR(VLOOKUP(B147,LISTAS!$Q$2:$R$58,2,0),"")</f>
        <v>NSS - NOMBRE</v>
      </c>
      <c r="G147" s="34" t="n">
        <f aca="false">IF(ISBLANK(C147),"",  IF(F147="RAZÓN SOCIAL","NUEVO_RP",   IF(F147="NUMERO",      IF(ISNUMBER(VALUE(C147)),VALUE(C147),""),   IF(OR(F147="NSS - NOMBRE",F147="RP - NOMBRE"),      IF(         AND(           NOT(ISERROR(FIND(" - ",C147))),           ISERROR(FIND("  ",C147)),           ISERROR(FIND("–",C147)),           ISERROR(FIND("—",C147)),           ISNUMBER(VALUE(LEFT(C147,FIND(" - ",C147)-1)))         ),         VALUE(LEFT(C147,FIND(" - ",C147)-1)),         ""      ),   ""   )  )))</f>
        <v>45990898</v>
      </c>
      <c r="H147" s="34" t="str">
        <f aca="false">B147 &amp; "|" &amp; E147 &amp; "|" &amp;(IF(ISBLANK(C147),"",IFERROR(VALUE(LEFT(TRIM(C147),FIND(" ",TRIM(C147)&amp;" ")-1)),"")))</f>
        <v>Solicitud de carnet de beneficiario|46064|45990898</v>
      </c>
      <c r="I147" s="18" t="n">
        <f aca="false">IF(G147="",0, IF(COUNTIF($H$6:H147,H147)=1,1,0))</f>
        <v>1</v>
      </c>
      <c r="J147" s="34" t="str">
        <f aca="false">IF( OR( ISBLANK(D147), C147=D147, AND( LEFT(D147,7)&lt;&gt;"NOMINA ", OR( ISERROR(FIND(" - ",D147)), NOT(ISNUMBER(VALUE(LEFT(D147,FIND(" - ",D147)-1)))) ) ) ), "", B147 &amp; "|" &amp; E147 &amp; "|" &amp; (IF(ISBLANK(C147), "", IFERROR(VALUE(LEFT(TRIM(C147), FIND(" ", TRIM(C147)&amp;" ")-1)), ""))) &amp; "|" &amp; D147 )</f>
        <v>Solicitud de carnet de beneficiario|46064|45990898|46573870 - OLGA RACHEL RODRIGUEZ MENDOZA</v>
      </c>
      <c r="K147" s="18" t="n">
        <f aca="false">IF(OR(C147="", J147="",G147=""), 0, IF(COUNTIF($J$6:J147, J147)=1, 1, 0))</f>
        <v>1</v>
      </c>
      <c r="L147" s="16" t="str">
        <f aca="false">IF(B147="Inscripción de nuevo registro patronal",B147 &amp; "|" &amp; E147 &amp; "|" &amp; C147,"")</f>
        <v/>
      </c>
      <c r="M147" s="18" t="n">
        <f aca="false">IF(OR(C147="", L147=""), 0, IF(COUNTIF($L$6:L147, L147)=1, 1, 0))</f>
        <v>0</v>
      </c>
    </row>
    <row r="148" customFormat="false" ht="28.35" hidden="false" customHeight="true" outlineLevel="0" collapsed="false">
      <c r="A148" s="48" t="n">
        <f aca="false">IF(AND(NOT(ISBLANK(C148)),NOT(ISBLANK(B148)),NOT(ISBLANK(E148))),(_xlfn.AGGREGATE(2,7,A$5:A148))+1,"")</f>
        <v>143</v>
      </c>
      <c r="B148" s="49" t="s">
        <v>96</v>
      </c>
      <c r="C148" s="49" t="s">
        <v>185</v>
      </c>
      <c r="D148" s="50" t="s">
        <v>181</v>
      </c>
      <c r="E148" s="51" t="n">
        <v>46064</v>
      </c>
      <c r="F148" s="52" t="str">
        <f aca="false">IFERROR(VLOOKUP(B148,LISTAS!$Q$2:$R$58,2,0),"")</f>
        <v>NSS - NOMBRE</v>
      </c>
      <c r="G148" s="34" t="n">
        <f aca="false">IF(ISBLANK(C148),"",  IF(F148="RAZÓN SOCIAL","NUEVO_RP",   IF(F148="NUMERO",      IF(ISNUMBER(VALUE(C148)),VALUE(C148),""),   IF(OR(F148="NSS - NOMBRE",F148="RP - NOMBRE"),      IF(         AND(           NOT(ISERROR(FIND(" - ",C148))),           ISERROR(FIND("  ",C148)),           ISERROR(FIND("–",C148)),           ISERROR(FIND("—",C148)),           ISNUMBER(VALUE(LEFT(C148,FIND(" - ",C148)-1)))         ),         VALUE(LEFT(C148,FIND(" - ",C148)-1)),         ""      ),   ""   )  )))</f>
        <v>5661037</v>
      </c>
      <c r="H148" s="34" t="str">
        <f aca="false">B148 &amp; "|" &amp; E148 &amp; "|" &amp;(IF(ISBLANK(C148),"",IFERROR(VALUE(LEFT(TRIM(C148),FIND(" ",TRIM(C148)&amp;" ")-1)),"")))</f>
        <v>Solicitud de carnet de beneficiario|46064|5661037</v>
      </c>
      <c r="I148" s="18" t="n">
        <f aca="false">IF(G148="",0, IF(COUNTIF($H$6:H148,H148)=1,1,0))</f>
        <v>1</v>
      </c>
      <c r="J148" s="34" t="str">
        <f aca="false">IF( OR( ISBLANK(D148), C148=D148, AND( LEFT(D148,7)&lt;&gt;"NOMINA ", OR( ISERROR(FIND(" - ",D148)), NOT(ISNUMBER(VALUE(LEFT(D148,FIND(" - ",D148)-1)))) ) ) ), "", B148 &amp; "|" &amp; E148 &amp; "|" &amp; (IF(ISBLANK(C148), "", IFERROR(VALUE(LEFT(TRIM(C148), FIND(" ", TRIM(C148)&amp;" ")-1)), ""))) &amp; "|" &amp; D148 )</f>
        <v>Solicitud de carnet de beneficiario|46064|5661037|46492458 - ANGIE ELIZABETH ORTIZ CARRILLO</v>
      </c>
      <c r="K148" s="18" t="n">
        <f aca="false">IF(OR(C148="", J148="",G148=""), 0, IF(COUNTIF($J$6:J148, J148)=1, 1, 0))</f>
        <v>1</v>
      </c>
      <c r="L148" s="16" t="str">
        <f aca="false">IF(B148="Inscripción de nuevo registro patronal",B148 &amp; "|" &amp; E148 &amp; "|" &amp; C148,"")</f>
        <v/>
      </c>
      <c r="M148" s="18" t="n">
        <f aca="false">IF(OR(C148="", L148=""), 0, IF(COUNTIF($L$6:L148, L148)=1, 1, 0))</f>
        <v>0</v>
      </c>
    </row>
    <row r="149" customFormat="false" ht="28.35" hidden="false" customHeight="true" outlineLevel="0" collapsed="false">
      <c r="A149" s="48" t="n">
        <f aca="false">IF(AND(NOT(ISBLANK(C149)),NOT(ISBLANK(B149)),NOT(ISBLANK(E149))),(_xlfn.AGGREGATE(2,7,A$5:A149))+1,"")</f>
        <v>144</v>
      </c>
      <c r="B149" s="49" t="s">
        <v>98</v>
      </c>
      <c r="C149" s="49" t="s">
        <v>225</v>
      </c>
      <c r="D149" s="50"/>
      <c r="E149" s="51" t="n">
        <v>46064</v>
      </c>
      <c r="F149" s="52" t="str">
        <f aca="false">IFERROR(VLOOKUP(B149,LISTAS!$Q$2:$R$58,2,0),"")</f>
        <v>NSS - NOMBRE</v>
      </c>
      <c r="G149" s="34" t="n">
        <f aca="false">IF(ISBLANK(C149),"",  IF(F149="RAZÓN SOCIAL","NUEVO_RP",   IF(F149="NUMERO",      IF(ISNUMBER(VALUE(C149)),VALUE(C149),""),   IF(OR(F149="NSS - NOMBRE",F149="RP - NOMBRE"),      IF(         AND(           NOT(ISERROR(FIND(" - ",C149))),           ISERROR(FIND("  ",C149)),           ISERROR(FIND("–",C149)),           ISERROR(FIND("—",C149)),           ISNUMBER(VALUE(LEFT(C149,FIND(" - ",C149)-1)))         ),         VALUE(LEFT(C149,FIND(" - ",C149)-1)),         ""      ),   ""   )  )))</f>
        <v>16568749</v>
      </c>
      <c r="H149" s="34" t="str">
        <f aca="false">B149 &amp; "|" &amp; E149 &amp; "|" &amp;(IF(ISBLANK(C149),"",IFERROR(VALUE(LEFT(TRIM(C149),FIND(" ",TRIM(C149)&amp;" ")-1)),"")))</f>
        <v>Entrega de carnet de asegurado|46064|16568749</v>
      </c>
      <c r="I149" s="18" t="n">
        <f aca="false">IF(G149="",0, IF(COUNTIF($H$6:H149,H149)=1,1,0))</f>
        <v>1</v>
      </c>
      <c r="J149" s="34" t="str">
        <f aca="false">IF( OR( ISBLANK(D149), C149=D149, AND( LEFT(D149,7)&lt;&gt;"NOMINA ", OR( ISERROR(FIND(" - ",D149)), NOT(ISNUMBER(VALUE(LEFT(D149,FIND(" - ",D149)-1)))) ) ) ), "", B149 &amp; "|" &amp; E149 &amp; "|" &amp; (IF(ISBLANK(C149), "", IFERROR(VALUE(LEFT(TRIM(C149), FIND(" ", TRIM(C149)&amp;" ")-1)), ""))) &amp; "|" &amp; D149 )</f>
        <v/>
      </c>
      <c r="K149" s="18" t="n">
        <f aca="false">IF(OR(C149="", J149="",G149=""), 0, IF(COUNTIF($J$6:J149, J149)=1, 1, 0))</f>
        <v>0</v>
      </c>
      <c r="L149" s="16" t="str">
        <f aca="false">IF(B149="Inscripción de nuevo registro patronal",B149 &amp; "|" &amp; E149 &amp; "|" &amp; C149,"")</f>
        <v/>
      </c>
      <c r="M149" s="18" t="n">
        <f aca="false">IF(OR(C149="", L149=""), 0, IF(COUNTIF($L$6:L149, L149)=1, 1, 0))</f>
        <v>0</v>
      </c>
    </row>
    <row r="150" customFormat="false" ht="28.35" hidden="false" customHeight="true" outlineLevel="0" collapsed="false">
      <c r="A150" s="48" t="n">
        <f aca="false">IF(AND(NOT(ISBLANK(C150)),NOT(ISBLANK(B150)),NOT(ISBLANK(E150))),(_xlfn.AGGREGATE(2,7,A$5:A150))+1,"")</f>
        <v>145</v>
      </c>
      <c r="B150" s="49" t="s">
        <v>98</v>
      </c>
      <c r="C150" s="49" t="s">
        <v>226</v>
      </c>
      <c r="D150" s="50"/>
      <c r="E150" s="51" t="n">
        <v>46064</v>
      </c>
      <c r="F150" s="52" t="str">
        <f aca="false">IFERROR(VLOOKUP(B150,LISTAS!$Q$2:$R$58,2,0),"")</f>
        <v>NSS - NOMBRE</v>
      </c>
      <c r="G150" s="34" t="n">
        <f aca="false">IF(ISBLANK(C150),"",  IF(F150="RAZÓN SOCIAL","NUEVO_RP",   IF(F150="NUMERO",      IF(ISNUMBER(VALUE(C150)),VALUE(C150),""),   IF(OR(F150="NSS - NOMBRE",F150="RP - NOMBRE"),      IF(         AND(           NOT(ISERROR(FIND(" - ",C150))),           ISERROR(FIND("  ",C150)),           ISERROR(FIND("–",C150)),           ISERROR(FIND("—",C150)),           ISNUMBER(VALUE(LEFT(C150,FIND(" - ",C150)-1)))         ),         VALUE(LEFT(C150,FIND(" - ",C150)-1)),         ""      ),   ""   )  )))</f>
        <v>24020978</v>
      </c>
      <c r="H150" s="34" t="str">
        <f aca="false">B150 &amp; "|" &amp; E150 &amp; "|" &amp;(IF(ISBLANK(C150),"",IFERROR(VALUE(LEFT(TRIM(C150),FIND(" ",TRIM(C150)&amp;" ")-1)),"")))</f>
        <v>Entrega de carnet de asegurado|46064|24020978</v>
      </c>
      <c r="I150" s="18" t="n">
        <f aca="false">IF(G150="",0, IF(COUNTIF($H$6:H150,H150)=1,1,0))</f>
        <v>1</v>
      </c>
      <c r="J150" s="34" t="str">
        <f aca="false">IF( OR( ISBLANK(D150), C150=D150, AND( LEFT(D150,7)&lt;&gt;"NOMINA ", OR( ISERROR(FIND(" - ",D150)), NOT(ISNUMBER(VALUE(LEFT(D150,FIND(" - ",D150)-1)))) ) ) ), "", B150 &amp; "|" &amp; E150 &amp; "|" &amp; (IF(ISBLANK(C150), "", IFERROR(VALUE(LEFT(TRIM(C150), FIND(" ", TRIM(C150)&amp;" ")-1)), ""))) &amp; "|" &amp; D150 )</f>
        <v/>
      </c>
      <c r="K150" s="18" t="n">
        <f aca="false">IF(OR(C150="", J150="",G150=""), 0, IF(COUNTIF($J$6:J150, J150)=1, 1, 0))</f>
        <v>0</v>
      </c>
      <c r="L150" s="16" t="str">
        <f aca="false">IF(B150="Inscripción de nuevo registro patronal",B150 &amp; "|" &amp; E150 &amp; "|" &amp; C150,"")</f>
        <v/>
      </c>
      <c r="M150" s="18" t="n">
        <f aca="false">IF(OR(C150="", L150=""), 0, IF(COUNTIF($L$6:L150, L150)=1, 1, 0))</f>
        <v>0</v>
      </c>
    </row>
    <row r="151" customFormat="false" ht="28.35" hidden="false" customHeight="true" outlineLevel="0" collapsed="false">
      <c r="A151" s="48" t="n">
        <f aca="false">IF(AND(NOT(ISBLANK(C151)),NOT(ISBLANK(B151)),NOT(ISBLANK(E151))),(_xlfn.AGGREGATE(2,7,A$5:A151))+1,"")</f>
        <v>146</v>
      </c>
      <c r="B151" s="49" t="s">
        <v>88</v>
      </c>
      <c r="C151" s="49" t="s">
        <v>227</v>
      </c>
      <c r="D151" s="50"/>
      <c r="E151" s="51" t="n">
        <v>46065</v>
      </c>
      <c r="F151" s="52" t="str">
        <f aca="false">IFERROR(VLOOKUP(B151,LISTAS!$Q$2:$R$58,2,0),"")</f>
        <v>NSS - NOMBRE</v>
      </c>
      <c r="G151" s="34" t="n">
        <f aca="false">IF(ISBLANK(C151),"",  IF(F151="RAZÓN SOCIAL","NUEVO_RP",   IF(F151="NUMERO",      IF(ISNUMBER(VALUE(C151)),VALUE(C151),""),   IF(OR(F151="NSS - NOMBRE",F151="RP - NOMBRE"),      IF(         AND(           NOT(ISERROR(FIND(" - ",C151))),           ISERROR(FIND("  ",C151)),           ISERROR(FIND("–",C151)),           ISERROR(FIND("—",C151)),           ISNUMBER(VALUE(LEFT(C151,FIND(" - ",C151)-1)))         ),         VALUE(LEFT(C151,FIND(" - ",C151)-1)),         ""      ),   ""   )  )))</f>
        <v>5509584</v>
      </c>
      <c r="H151" s="34" t="str">
        <f aca="false">B151 &amp; "|" &amp; E151 &amp; "|" &amp;(IF(ISBLANK(C151),"",IFERROR(VALUE(LEFT(TRIM(C151),FIND(" ",TRIM(C151)&amp;" ")-1)),"")))</f>
        <v>Brindar información de semanas cotizadas|46065|5509584</v>
      </c>
      <c r="I151" s="18" t="n">
        <f aca="false">IF(G151="",0, IF(COUNTIF($H$6:H151,H151)=1,1,0))</f>
        <v>1</v>
      </c>
      <c r="J151" s="34" t="str">
        <f aca="false">IF( OR( ISBLANK(D151), C151=D151, AND( LEFT(D151,7)&lt;&gt;"NOMINA ", OR( ISERROR(FIND(" - ",D151)), NOT(ISNUMBER(VALUE(LEFT(D151,FIND(" - ",D151)-1)))) ) ) ), "", B151 &amp; "|" &amp; E151 &amp; "|" &amp; (IF(ISBLANK(C151), "", IFERROR(VALUE(LEFT(TRIM(C151), FIND(" ", TRIM(C151)&amp;" ")-1)), ""))) &amp; "|" &amp; D151 )</f>
        <v/>
      </c>
      <c r="K151" s="18" t="n">
        <f aca="false">IF(OR(C151="", J151="",G151=""), 0, IF(COUNTIF($J$6:J151, J151)=1, 1, 0))</f>
        <v>0</v>
      </c>
      <c r="L151" s="16" t="str">
        <f aca="false">IF(B151="Inscripción de nuevo registro patronal",B151 &amp; "|" &amp; E151 &amp; "|" &amp; C151,"")</f>
        <v/>
      </c>
      <c r="M151" s="18" t="n">
        <f aca="false">IF(OR(C151="", L151=""), 0, IF(COUNTIF($L$6:L151, L151)=1, 1, 0))</f>
        <v>0</v>
      </c>
    </row>
    <row r="152" customFormat="false" ht="28.35" hidden="false" customHeight="true" outlineLevel="0" collapsed="false">
      <c r="A152" s="48" t="n">
        <f aca="false">IF(AND(NOT(ISBLANK(C152)),NOT(ISBLANK(B152)),NOT(ISBLANK(E152))),(_xlfn.AGGREGATE(2,7,A$5:A152))+1,"")</f>
        <v>147</v>
      </c>
      <c r="B152" s="49" t="s">
        <v>122</v>
      </c>
      <c r="C152" s="49" t="s">
        <v>228</v>
      </c>
      <c r="D152" s="49"/>
      <c r="E152" s="51" t="n">
        <v>46065</v>
      </c>
      <c r="F152" s="52" t="str">
        <f aca="false">IFERROR(VLOOKUP(B152,LISTAS!$Q$2:$R$58,2,0),"")</f>
        <v>NSS - NOMBRE</v>
      </c>
      <c r="G152" s="34" t="n">
        <f aca="false">IF(ISBLANK(C152),"",  IF(F152="RAZÓN SOCIAL","NUEVO_RP",   IF(F152="NUMERO",      IF(ISNUMBER(VALUE(C152)),VALUE(C152),""),   IF(OR(F152="NSS - NOMBRE",F152="RP - NOMBRE"),      IF(         AND(           NOT(ISERROR(FIND(" - ",C152))),           ISERROR(FIND("  ",C152)),           ISERROR(FIND("–",C152)),           ISERROR(FIND("—",C152)),           ISNUMBER(VALUE(LEFT(C152,FIND(" - ",C152)-1)))         ),         VALUE(LEFT(C152,FIND(" - ",C152)-1)),         ""      ),   ""   )  )))</f>
        <v>46613709</v>
      </c>
      <c r="H152" s="34" t="str">
        <f aca="false">B152 &amp; "|" &amp; E152 &amp; "|" &amp;(IF(ISBLANK(C152),"",IFERROR(VALUE(LEFT(TRIM(C152),FIND(" ",TRIM(C152)&amp;" ")-1)),"")))</f>
        <v>Generar NSS otros tipos de trámites|46065|46613709</v>
      </c>
      <c r="I152" s="18" t="n">
        <f aca="false">IF(G152="",0, IF(COUNTIF($H$6:H152,H152)=1,1,0))</f>
        <v>1</v>
      </c>
      <c r="J152" s="34" t="str">
        <f aca="false">IF( OR( ISBLANK(D152), C152=D152, AND( LEFT(D152,7)&lt;&gt;"NOMINA ", OR( ISERROR(FIND(" - ",D152)), NOT(ISNUMBER(VALUE(LEFT(D152,FIND(" - ",D152)-1)))) ) ) ), "", B152 &amp; "|" &amp; E152 &amp; "|" &amp; (IF(ISBLANK(C152), "", IFERROR(VALUE(LEFT(TRIM(C152), FIND(" ", TRIM(C152)&amp;" ")-1)), ""))) &amp; "|" &amp; D152 )</f>
        <v/>
      </c>
      <c r="K152" s="18" t="n">
        <f aca="false">IF(OR(C152="", J152="",G152=""), 0, IF(COUNTIF($J$6:J152, J152)=1, 1, 0))</f>
        <v>0</v>
      </c>
      <c r="L152" s="16" t="str">
        <f aca="false">IF(B152="Inscripción de nuevo registro patronal",B152 &amp; "|" &amp; E152 &amp; "|" &amp; C152,"")</f>
        <v/>
      </c>
      <c r="M152" s="18" t="n">
        <f aca="false">IF(OR(C152="", L152=""), 0, IF(COUNTIF($L$6:L152, L152)=1, 1, 0))</f>
        <v>0</v>
      </c>
    </row>
    <row r="153" customFormat="false" ht="28.35" hidden="false" customHeight="true" outlineLevel="0" collapsed="false">
      <c r="A153" s="48" t="n">
        <f aca="false">IF(AND(NOT(ISBLANK(C153)),NOT(ISBLANK(B153)),NOT(ISBLANK(E153))),(_xlfn.AGGREGATE(2,7,A$5:A153))+1,"")</f>
        <v>148</v>
      </c>
      <c r="B153" s="49" t="s">
        <v>137</v>
      </c>
      <c r="C153" s="49" t="n">
        <v>4</v>
      </c>
      <c r="D153" s="50"/>
      <c r="E153" s="51" t="n">
        <v>46066</v>
      </c>
      <c r="F153" s="52" t="str">
        <f aca="false">IFERROR(VLOOKUP(B153,LISTAS!$Q$2:$R$58,2,0),"")</f>
        <v>NUMERO</v>
      </c>
      <c r="G153" s="34" t="n">
        <f aca="false">IF(ISBLANK(C153),"",  IF(F153="RAZÓN SOCIAL","NUEVO_RP",   IF(F153="NUMERO",      IF(ISNUMBER(VALUE(C153)),VALUE(C153),""),   IF(OR(F153="NSS - NOMBRE",F153="RP - NOMBRE"),      IF(         AND(           NOT(ISERROR(FIND(" - ",C153))),           ISERROR(FIND("  ",C153)),           ISERROR(FIND("–",C153)),           ISERROR(FIND("—",C153)),           ISNUMBER(VALUE(LEFT(C153,FIND(" - ",C153)-1)))         ),         VALUE(LEFT(C153,FIND(" - ",C153)-1)),         ""      ),   ""   )  )))</f>
        <v>4</v>
      </c>
      <c r="H153" s="34" t="str">
        <f aca="false">B153 &amp; "|" &amp; E153 &amp; "|" &amp;(IF(ISBLANK(C153),"",IFERROR(VALUE(LEFT(TRIM(C153),FIND(" ",TRIM(C153)&amp;" ")-1)),"")))</f>
        <v>Digitalización de inscripción de asegurados|46066|4</v>
      </c>
      <c r="I153" s="18" t="n">
        <f aca="false">IF(G153="",0, IF(COUNTIF($H$6:H153,H153)=1,1,0))</f>
        <v>1</v>
      </c>
      <c r="J153" s="34" t="str">
        <f aca="false">IF( OR( ISBLANK(D153), C153=D153, AND( LEFT(D153,7)&lt;&gt;"NOMINA ", OR( ISERROR(FIND(" - ",D153)), NOT(ISNUMBER(VALUE(LEFT(D153,FIND(" - ",D153)-1)))) ) ) ), "", B153 &amp; "|" &amp; E153 &amp; "|" &amp; (IF(ISBLANK(C153), "", IFERROR(VALUE(LEFT(TRIM(C153), FIND(" ", TRIM(C153)&amp;" ")-1)), ""))) &amp; "|" &amp; D153 )</f>
        <v/>
      </c>
      <c r="K153" s="18" t="n">
        <f aca="false">IF(OR(C153="", J153="",G153=""), 0, IF(COUNTIF($J$6:J153, J153)=1, 1, 0))</f>
        <v>0</v>
      </c>
      <c r="L153" s="16" t="str">
        <f aca="false">IF(B153="Inscripción de nuevo registro patronal",B153 &amp; "|" &amp; E153 &amp; "|" &amp; C153,"")</f>
        <v/>
      </c>
      <c r="M153" s="18" t="n">
        <f aca="false">IF(OR(C153="", L153=""), 0, IF(COUNTIF($L$6:L153, L153)=1, 1, 0))</f>
        <v>0</v>
      </c>
    </row>
    <row r="154" customFormat="false" ht="28.35" hidden="false" customHeight="true" outlineLevel="0" collapsed="false">
      <c r="A154" s="48" t="n">
        <f aca="false">IF(AND(NOT(ISBLANK(C154)),NOT(ISBLANK(B154)),NOT(ISBLANK(E154))),(_xlfn.AGGREGATE(2,7,A$5:A154))+1,"")</f>
        <v>149</v>
      </c>
      <c r="B154" s="49" t="s">
        <v>139</v>
      </c>
      <c r="C154" s="49" t="n">
        <v>3</v>
      </c>
      <c r="D154" s="50"/>
      <c r="E154" s="51" t="n">
        <v>46066</v>
      </c>
      <c r="F154" s="52" t="str">
        <f aca="false">IFERROR(VLOOKUP(B154,LISTAS!$Q$2:$R$58,2,0),"")</f>
        <v>NUMERO</v>
      </c>
      <c r="G154" s="34" t="n">
        <f aca="false">IF(ISBLANK(C154),"",  IF(F154="RAZÓN SOCIAL","NUEVO_RP",   IF(F154="NUMERO",      IF(ISNUMBER(VALUE(C154)),VALUE(C154),""),   IF(OR(F154="NSS - NOMBRE",F154="RP - NOMBRE"),      IF(         AND(           NOT(ISERROR(FIND(" - ",C154))),           ISERROR(FIND("  ",C154)),           ISERROR(FIND("–",C154)),           ISERROR(FIND("—",C154)),           ISNUMBER(VALUE(LEFT(C154,FIND(" - ",C154)-1)))         ),         VALUE(LEFT(C154,FIND(" - ",C154)-1)),         ""      ),   ""   )  )))</f>
        <v>3</v>
      </c>
      <c r="H154" s="34" t="str">
        <f aca="false">B154 &amp; "|" &amp; E154 &amp; "|" &amp;(IF(ISBLANK(C154),"",IFERROR(VALUE(LEFT(TRIM(C154),FIND(" ",TRIM(C154)&amp;" ")-1)),"")))</f>
        <v>Otros documentos|46066|3</v>
      </c>
      <c r="I154" s="18" t="n">
        <f aca="false">IF(G154="",0, IF(COUNTIF($H$6:H154,H154)=1,1,0))</f>
        <v>1</v>
      </c>
      <c r="J154" s="34" t="str">
        <f aca="false">IF( OR( ISBLANK(D154), C154=D154, AND( LEFT(D154,7)&lt;&gt;"NOMINA ", OR( ISERROR(FIND(" - ",D154)), NOT(ISNUMBER(VALUE(LEFT(D154,FIND(" - ",D154)-1)))) ) ) ), "", B154 &amp; "|" &amp; E154 &amp; "|" &amp; (IF(ISBLANK(C154), "", IFERROR(VALUE(LEFT(TRIM(C154), FIND(" ", TRIM(C154)&amp;" ")-1)), ""))) &amp; "|" &amp; D154 )</f>
        <v/>
      </c>
      <c r="K154" s="18" t="n">
        <f aca="false">IF(OR(C154="", J154="",G154=""), 0, IF(COUNTIF($J$6:J154, J154)=1, 1, 0))</f>
        <v>0</v>
      </c>
      <c r="L154" s="16" t="str">
        <f aca="false">IF(B154="Inscripción de nuevo registro patronal",B154 &amp; "|" &amp; E154 &amp; "|" &amp; C154,"")</f>
        <v/>
      </c>
      <c r="M154" s="18" t="n">
        <f aca="false">IF(OR(C154="", L154=""), 0, IF(COUNTIF($L$6:L154, L154)=1, 1, 0))</f>
        <v>0</v>
      </c>
    </row>
    <row r="155" customFormat="false" ht="28.35" hidden="false" customHeight="true" outlineLevel="0" collapsed="false">
      <c r="A155" s="48" t="str">
        <f aca="false">IF(AND(NOT(ISBLANK(C155)),NOT(ISBLANK(B155)),NOT(ISBLANK(E155))),(_xlfn.AGGREGATE(2,7,A$5:A155))+1,"")</f>
        <v/>
      </c>
      <c r="B155" s="49"/>
      <c r="C155" s="49"/>
      <c r="D155" s="50"/>
      <c r="E155" s="51"/>
      <c r="F155" s="52" t="str">
        <f aca="false">IFERROR(VLOOKUP(B155,LISTAS!$Q$2:$R$58,2,0),"")</f>
        <v/>
      </c>
      <c r="G155" s="34" t="str">
        <f aca="false">IF(ISBLANK(C155),"",  IF(F155="RAZÓN SOCIAL","NUEVO_RP",   IF(F155="NUMERO",      IF(ISNUMBER(VALUE(C155)),VALUE(C155),""),   IF(OR(F155="NSS - NOMBRE",F155="RP - NOMBRE"),      IF(         AND(           NOT(ISERROR(FIND(" - ",C155))),           ISERROR(FIND("  ",C155)),           ISERROR(FIND("–",C155)),           ISERROR(FIND("—",C155)),           ISNUMBER(VALUE(LEFT(C155,FIND(" - ",C155)-1)))         ),         VALUE(LEFT(C155,FIND(" - ",C155)-1)),         ""      ),   ""   )  )))</f>
        <v/>
      </c>
      <c r="H155" s="34" t="str">
        <f aca="false">B155 &amp; "|" &amp; E155 &amp; "|" &amp;(IF(ISBLANK(C155),"",IFERROR(VALUE(LEFT(TRIM(C155),FIND(" ",TRIM(C155)&amp;" ")-1)),"")))</f>
        <v>||</v>
      </c>
      <c r="I155" s="18" t="n">
        <f aca="false">IF(G155="",0, IF(COUNTIF($H$6:H155,H155)=1,1,0))</f>
        <v>0</v>
      </c>
      <c r="J155" s="34" t="str">
        <f aca="false">IF( OR( ISBLANK(D155), C155=D155, AND( LEFT(D155,7)&lt;&gt;"NOMINA ", OR( ISERROR(FIND(" - ",D155)), NOT(ISNUMBER(VALUE(LEFT(D155,FIND(" - ",D155)-1)))) ) ) ), "", B155 &amp; "|" &amp; E155 &amp; "|" &amp; (IF(ISBLANK(C155), "", IFERROR(VALUE(LEFT(TRIM(C155), FIND(" ", TRIM(C155)&amp;" ")-1)), ""))) &amp; "|" &amp; D155 )</f>
        <v/>
      </c>
      <c r="K155" s="18" t="n">
        <f aca="false">IF(OR(C155="", J155="",G155=""), 0, IF(COUNTIF($J$6:J155, J155)=1, 1, 0))</f>
        <v>0</v>
      </c>
      <c r="L155" s="16" t="str">
        <f aca="false">IF(B155="Inscripción de nuevo registro patronal",B155 &amp; "|" &amp; E155 &amp; "|" &amp; C155,"")</f>
        <v/>
      </c>
      <c r="M155" s="18" t="n">
        <f aca="false">IF(OR(C155="", L155=""), 0, IF(COUNTIF($L$6:L155, L155)=1, 1, 0))</f>
        <v>0</v>
      </c>
    </row>
    <row r="156" customFormat="false" ht="28.35" hidden="false" customHeight="true" outlineLevel="0" collapsed="false">
      <c r="A156" s="48" t="str">
        <f aca="false">IF(AND(NOT(ISBLANK(C156)),NOT(ISBLANK(B156)),NOT(ISBLANK(E156))),(_xlfn.AGGREGATE(2,7,A$5:A156))+1,"")</f>
        <v/>
      </c>
      <c r="B156" s="49"/>
      <c r="C156" s="49"/>
      <c r="D156" s="50"/>
      <c r="E156" s="51"/>
      <c r="F156" s="52" t="str">
        <f aca="false">IFERROR(VLOOKUP(B156,LISTAS!$Q$2:$R$58,2,0),"")</f>
        <v/>
      </c>
      <c r="G156" s="34" t="str">
        <f aca="false">IF(ISBLANK(C156),"",  IF(F156="RAZÓN SOCIAL","NUEVO_RP",   IF(F156="NUMERO",      IF(ISNUMBER(VALUE(C156)),VALUE(C156),""),   IF(OR(F156="NSS - NOMBRE",F156="RP - NOMBRE"),      IF(         AND(           NOT(ISERROR(FIND(" - ",C156))),           ISERROR(FIND("  ",C156)),           ISERROR(FIND("–",C156)),           ISERROR(FIND("—",C156)),           ISNUMBER(VALUE(LEFT(C156,FIND(" - ",C156)-1)))         ),         VALUE(LEFT(C156,FIND(" - ",C156)-1)),         ""      ),   ""   )  )))</f>
        <v/>
      </c>
      <c r="H156" s="34" t="str">
        <f aca="false">B156 &amp; "|" &amp; E156 &amp; "|" &amp;(IF(ISBLANK(C156),"",IFERROR(VALUE(LEFT(TRIM(C156),FIND(" ",TRIM(C156)&amp;" ")-1)),"")))</f>
        <v>||</v>
      </c>
      <c r="I156" s="18" t="n">
        <f aca="false">IF(G156="",0, IF(COUNTIF($H$6:H156,H156)=1,1,0))</f>
        <v>0</v>
      </c>
      <c r="J156" s="34" t="str">
        <f aca="false">IF( OR( ISBLANK(D156), C156=D156, AND( LEFT(D156,7)&lt;&gt;"NOMINA ", OR( ISERROR(FIND(" - ",D156)), NOT(ISNUMBER(VALUE(LEFT(D156,FIND(" - ",D156)-1)))) ) ) ), "", B156 &amp; "|" &amp; E156 &amp; "|" &amp; (IF(ISBLANK(C156), "", IFERROR(VALUE(LEFT(TRIM(C156), FIND(" ", TRIM(C156)&amp;" ")-1)), ""))) &amp; "|" &amp; D156 )</f>
        <v/>
      </c>
      <c r="K156" s="18" t="n">
        <f aca="false">IF(OR(C156="", J156="",G156=""), 0, IF(COUNTIF($J$6:J156, J156)=1, 1, 0))</f>
        <v>0</v>
      </c>
      <c r="L156" s="16" t="str">
        <f aca="false">IF(B156="Inscripción de nuevo registro patronal",B156 &amp; "|" &amp; E156 &amp; "|" &amp; C156,"")</f>
        <v/>
      </c>
      <c r="M156" s="18" t="n">
        <f aca="false">IF(OR(C156="", L156=""), 0, IF(COUNTIF($L$6:L156, L156)=1, 1, 0))</f>
        <v>0</v>
      </c>
    </row>
    <row r="157" customFormat="false" ht="28.35" hidden="false" customHeight="true" outlineLevel="0" collapsed="false">
      <c r="A157" s="48" t="str">
        <f aca="false">IF(AND(NOT(ISBLANK(C157)),NOT(ISBLANK(B157)),NOT(ISBLANK(E157))),(_xlfn.AGGREGATE(2,7,A$5:A157))+1,"")</f>
        <v/>
      </c>
      <c r="B157" s="49"/>
      <c r="C157" s="49"/>
      <c r="D157" s="50"/>
      <c r="E157" s="51"/>
      <c r="F157" s="52" t="str">
        <f aca="false">IFERROR(VLOOKUP(B157,LISTAS!$Q$2:$R$58,2,0),"")</f>
        <v/>
      </c>
      <c r="G157" s="34" t="str">
        <f aca="false">IF(ISBLANK(C157),"",  IF(F157="RAZÓN SOCIAL","NUEVO_RP",   IF(F157="NUMERO",      IF(ISNUMBER(VALUE(C157)),VALUE(C157),""),   IF(OR(F157="NSS - NOMBRE",F157="RP - NOMBRE"),      IF(         AND(           NOT(ISERROR(FIND(" - ",C157))),           ISERROR(FIND("  ",C157)),           ISERROR(FIND("–",C157)),           ISERROR(FIND("—",C157)),           ISNUMBER(VALUE(LEFT(C157,FIND(" - ",C157)-1)))         ),         VALUE(LEFT(C157,FIND(" - ",C157)-1)),         ""      ),   ""   )  )))</f>
        <v/>
      </c>
      <c r="H157" s="34" t="str">
        <f aca="false">B157 &amp; "|" &amp; E157 &amp; "|" &amp;(IF(ISBLANK(C157),"",IFERROR(VALUE(LEFT(TRIM(C157),FIND(" ",TRIM(C157)&amp;" ")-1)),"")))</f>
        <v>||</v>
      </c>
      <c r="I157" s="18" t="n">
        <f aca="false">IF(G157="",0, IF(COUNTIF($H$6:H157,H157)=1,1,0))</f>
        <v>0</v>
      </c>
      <c r="J157" s="34" t="str">
        <f aca="false">IF( OR( ISBLANK(D157), C157=D157, AND( LEFT(D157,7)&lt;&gt;"NOMINA ", OR( ISERROR(FIND(" - ",D157)), NOT(ISNUMBER(VALUE(LEFT(D157,FIND(" - ",D157)-1)))) ) ) ), "", B157 &amp; "|" &amp; E157 &amp; "|" &amp; (IF(ISBLANK(C157), "", IFERROR(VALUE(LEFT(TRIM(C157), FIND(" ", TRIM(C157)&amp;" ")-1)), ""))) &amp; "|" &amp; D157 )</f>
        <v/>
      </c>
      <c r="K157" s="18" t="n">
        <f aca="false">IF(OR(C157="", J157="",G157=""), 0, IF(COUNTIF($J$6:J157, J157)=1, 1, 0))</f>
        <v>0</v>
      </c>
      <c r="L157" s="16" t="str">
        <f aca="false">IF(B157="Inscripción de nuevo registro patronal",B157 &amp; "|" &amp; E157 &amp; "|" &amp; C157,"")</f>
        <v/>
      </c>
      <c r="M157" s="18" t="n">
        <f aca="false">IF(OR(C157="", L157=""), 0, IF(COUNTIF($L$6:L157, L157)=1, 1, 0))</f>
        <v>0</v>
      </c>
    </row>
    <row r="158" customFormat="false" ht="28.35" hidden="false" customHeight="true" outlineLevel="0" collapsed="false">
      <c r="A158" s="48" t="str">
        <f aca="false">IF(AND(NOT(ISBLANK(C158)),NOT(ISBLANK(B158)),NOT(ISBLANK(E158))),(_xlfn.AGGREGATE(2,7,A$5:A158))+1,"")</f>
        <v/>
      </c>
      <c r="B158" s="49"/>
      <c r="C158" s="49"/>
      <c r="D158" s="50"/>
      <c r="E158" s="51"/>
      <c r="F158" s="52" t="str">
        <f aca="false">IFERROR(VLOOKUP(B158,LISTAS!$Q$2:$R$58,2,0),"")</f>
        <v/>
      </c>
      <c r="G158" s="34" t="str">
        <f aca="false">IF(ISBLANK(C158),"",  IF(F158="RAZÓN SOCIAL","NUEVO_RP",   IF(F158="NUMERO",      IF(ISNUMBER(VALUE(C158)),VALUE(C158),""),   IF(OR(F158="NSS - NOMBRE",F158="RP - NOMBRE"),      IF(         AND(           NOT(ISERROR(FIND(" - ",C158))),           ISERROR(FIND("  ",C158)),           ISERROR(FIND("–",C158)),           ISERROR(FIND("—",C158)),           ISNUMBER(VALUE(LEFT(C158,FIND(" - ",C158)-1)))         ),         VALUE(LEFT(C158,FIND(" - ",C158)-1)),         ""      ),   ""   )  )))</f>
        <v/>
      </c>
      <c r="H158" s="34" t="str">
        <f aca="false">B158 &amp; "|" &amp; E158 &amp; "|" &amp;(IF(ISBLANK(C158),"",IFERROR(VALUE(LEFT(TRIM(C158),FIND(" ",TRIM(C158)&amp;" ")-1)),"")))</f>
        <v>||</v>
      </c>
      <c r="I158" s="18" t="n">
        <f aca="false">IF(G158="",0, IF(COUNTIF($H$6:H158,H158)=1,1,0))</f>
        <v>0</v>
      </c>
      <c r="J158" s="34" t="str">
        <f aca="false">IF( OR( ISBLANK(D158), C158=D158, AND( LEFT(D158,7)&lt;&gt;"NOMINA ", OR( ISERROR(FIND(" - ",D158)), NOT(ISNUMBER(VALUE(LEFT(D158,FIND(" - ",D158)-1)))) ) ) ), "", B158 &amp; "|" &amp; E158 &amp; "|" &amp; (IF(ISBLANK(C158), "", IFERROR(VALUE(LEFT(TRIM(C158), FIND(" ", TRIM(C158)&amp;" ")-1)), ""))) &amp; "|" &amp; D158 )</f>
        <v/>
      </c>
      <c r="K158" s="18" t="n">
        <f aca="false">IF(OR(C158="", J158="",G158=""), 0, IF(COUNTIF($J$6:J158, J158)=1, 1, 0))</f>
        <v>0</v>
      </c>
      <c r="L158" s="16" t="str">
        <f aca="false">IF(B158="Inscripción de nuevo registro patronal",B158 &amp; "|" &amp; E158 &amp; "|" &amp; C158,"")</f>
        <v/>
      </c>
      <c r="M158" s="18" t="n">
        <f aca="false">IF(OR(C158="", L158=""), 0, IF(COUNTIF($L$6:L158, L158)=1, 1, 0))</f>
        <v>0</v>
      </c>
    </row>
    <row r="159" customFormat="false" ht="28.35" hidden="false" customHeight="true" outlineLevel="0" collapsed="false">
      <c r="A159" s="48" t="str">
        <f aca="false">IF(AND(NOT(ISBLANK(C159)),NOT(ISBLANK(B159)),NOT(ISBLANK(E159))),(_xlfn.AGGREGATE(2,7,A$5:A159))+1,"")</f>
        <v/>
      </c>
      <c r="B159" s="49"/>
      <c r="C159" s="49"/>
      <c r="D159" s="50"/>
      <c r="E159" s="51"/>
      <c r="F159" s="52" t="str">
        <f aca="false">IFERROR(VLOOKUP(B159,LISTAS!$Q$2:$R$58,2,0),"")</f>
        <v/>
      </c>
      <c r="G159" s="34" t="str">
        <f aca="false">IF(ISBLANK(C159),"",  IF(F159="RAZÓN SOCIAL","NUEVO_RP",   IF(F159="NUMERO",      IF(ISNUMBER(VALUE(C159)),VALUE(C159),""),   IF(OR(F159="NSS - NOMBRE",F159="RP - NOMBRE"),      IF(         AND(           NOT(ISERROR(FIND(" - ",C159))),           ISERROR(FIND("  ",C159)),           ISERROR(FIND("–",C159)),           ISERROR(FIND("—",C159)),           ISNUMBER(VALUE(LEFT(C159,FIND(" - ",C159)-1)))         ),         VALUE(LEFT(C159,FIND(" - ",C159)-1)),         ""      ),   ""   )  )))</f>
        <v/>
      </c>
      <c r="H159" s="34" t="str">
        <f aca="false">B159 &amp; "|" &amp; E159 &amp; "|" &amp;(IF(ISBLANK(C159),"",IFERROR(VALUE(LEFT(TRIM(C159),FIND(" ",TRIM(C159)&amp;" ")-1)),"")))</f>
        <v>||</v>
      </c>
      <c r="I159" s="18" t="n">
        <f aca="false">IF(G159="",0, IF(COUNTIF($H$6:H159,H159)=1,1,0))</f>
        <v>0</v>
      </c>
      <c r="J159" s="34" t="str">
        <f aca="false">IF( OR( ISBLANK(D159), C159=D159, AND( LEFT(D159,7)&lt;&gt;"NOMINA ", OR( ISERROR(FIND(" - ",D159)), NOT(ISNUMBER(VALUE(LEFT(D159,FIND(" - ",D159)-1)))) ) ) ), "", B159 &amp; "|" &amp; E159 &amp; "|" &amp; (IF(ISBLANK(C159), "", IFERROR(VALUE(LEFT(TRIM(C159), FIND(" ", TRIM(C159)&amp;" ")-1)), ""))) &amp; "|" &amp; D159 )</f>
        <v/>
      </c>
      <c r="K159" s="18" t="n">
        <f aca="false">IF(OR(C159="", J159="",G159=""), 0, IF(COUNTIF($J$6:J159, J159)=1, 1, 0))</f>
        <v>0</v>
      </c>
      <c r="L159" s="16" t="str">
        <f aca="false">IF(B159="Inscripción de nuevo registro patronal",B159 &amp; "|" &amp; E159 &amp; "|" &amp; C159,"")</f>
        <v/>
      </c>
      <c r="M159" s="18" t="n">
        <f aca="false">IF(OR(C159="", L159=""), 0, IF(COUNTIF($L$6:L159, L159)=1, 1, 0))</f>
        <v>0</v>
      </c>
    </row>
    <row r="160" customFormat="false" ht="28.35" hidden="false" customHeight="true" outlineLevel="0" collapsed="false">
      <c r="A160" s="48" t="str">
        <f aca="false">IF(AND(NOT(ISBLANK(C160)),NOT(ISBLANK(B160)),NOT(ISBLANK(E160))),(_xlfn.AGGREGATE(2,7,A$5:A160))+1,"")</f>
        <v/>
      </c>
      <c r="B160" s="49"/>
      <c r="C160" s="49"/>
      <c r="D160" s="50"/>
      <c r="E160" s="51"/>
      <c r="F160" s="52" t="str">
        <f aca="false">IFERROR(VLOOKUP(B160,LISTAS!$Q$2:$R$58,2,0),"")</f>
        <v/>
      </c>
      <c r="G160" s="34" t="str">
        <f aca="false">IF(ISBLANK(C160),"",  IF(F160="RAZÓN SOCIAL","NUEVO_RP",   IF(F160="NUMERO",      IF(ISNUMBER(VALUE(C160)),VALUE(C160),""),   IF(OR(F160="NSS - NOMBRE",F160="RP - NOMBRE"),      IF(         AND(           NOT(ISERROR(FIND(" - ",C160))),           ISERROR(FIND("  ",C160)),           ISERROR(FIND("–",C160)),           ISERROR(FIND("—",C160)),           ISNUMBER(VALUE(LEFT(C160,FIND(" - ",C160)-1)))         ),         VALUE(LEFT(C160,FIND(" - ",C160)-1)),         ""      ),   ""   )  )))</f>
        <v/>
      </c>
      <c r="H160" s="34" t="str">
        <f aca="false">B160 &amp; "|" &amp; E160 &amp; "|" &amp;(IF(ISBLANK(C160),"",IFERROR(VALUE(LEFT(TRIM(C160),FIND(" ",TRIM(C160)&amp;" ")-1)),"")))</f>
        <v>||</v>
      </c>
      <c r="I160" s="18" t="n">
        <f aca="false">IF(G160="",0, IF(COUNTIF($H$6:H160,H160)=1,1,0))</f>
        <v>0</v>
      </c>
      <c r="J160" s="34" t="str">
        <f aca="false">IF( OR( ISBLANK(D160), C160=D160, AND( LEFT(D160,7)&lt;&gt;"NOMINA ", OR( ISERROR(FIND(" - ",D160)), NOT(ISNUMBER(VALUE(LEFT(D160,FIND(" - ",D160)-1)))) ) ) ), "", B160 &amp; "|" &amp; E160 &amp; "|" &amp; (IF(ISBLANK(C160), "", IFERROR(VALUE(LEFT(TRIM(C160), FIND(" ", TRIM(C160)&amp;" ")-1)), ""))) &amp; "|" &amp; D160 )</f>
        <v/>
      </c>
      <c r="K160" s="18" t="n">
        <f aca="false">IF(OR(C160="", J160="",G160=""), 0, IF(COUNTIF($J$6:J160, J160)=1, 1, 0))</f>
        <v>0</v>
      </c>
      <c r="L160" s="16" t="str">
        <f aca="false">IF(B160="Inscripción de nuevo registro patronal",B160 &amp; "|" &amp; E160 &amp; "|" &amp; C160,"")</f>
        <v/>
      </c>
      <c r="M160" s="18" t="n">
        <f aca="false">IF(OR(C160="", L160=""), 0, IF(COUNTIF($L$6:L160, L160)=1, 1, 0))</f>
        <v>0</v>
      </c>
    </row>
    <row r="161" customFormat="false" ht="28.35" hidden="false" customHeight="true" outlineLevel="0" collapsed="false">
      <c r="A161" s="48" t="str">
        <f aca="false">IF(AND(NOT(ISBLANK(C161)),NOT(ISBLANK(B161)),NOT(ISBLANK(E161))),(_xlfn.AGGREGATE(2,7,A$5:A161))+1,"")</f>
        <v/>
      </c>
      <c r="B161" s="49"/>
      <c r="C161" s="49"/>
      <c r="D161" s="50"/>
      <c r="E161" s="51"/>
      <c r="F161" s="52" t="str">
        <f aca="false">IFERROR(VLOOKUP(B161,LISTAS!$Q$2:$R$58,2,0),"")</f>
        <v/>
      </c>
      <c r="G161" s="34" t="str">
        <f aca="false">IF(ISBLANK(C161),"",  IF(F161="RAZÓN SOCIAL","NUEVO_RP",   IF(F161="NUMERO",      IF(ISNUMBER(VALUE(C161)),VALUE(C161),""),   IF(OR(F161="NSS - NOMBRE",F161="RP - NOMBRE"),      IF(         AND(           NOT(ISERROR(FIND(" - ",C161))),           ISERROR(FIND("  ",C161)),           ISERROR(FIND("–",C161)),           ISERROR(FIND("—",C161)),           ISNUMBER(VALUE(LEFT(C161,FIND(" - ",C161)-1)))         ),         VALUE(LEFT(C161,FIND(" - ",C161)-1)),         ""      ),   ""   )  )))</f>
        <v/>
      </c>
      <c r="H161" s="34" t="str">
        <f aca="false">B161 &amp; "|" &amp; E161 &amp; "|" &amp;(IF(ISBLANK(C161),"",IFERROR(VALUE(LEFT(TRIM(C161),FIND(" ",TRIM(C161)&amp;" ")-1)),"")))</f>
        <v>||</v>
      </c>
      <c r="I161" s="18" t="n">
        <f aca="false">IF(G161="",0, IF(COUNTIF($H$6:H161,H161)=1,1,0))</f>
        <v>0</v>
      </c>
      <c r="J161" s="34" t="str">
        <f aca="false">IF( OR( ISBLANK(D161), C161=D161, AND( LEFT(D161,7)&lt;&gt;"NOMINA ", OR( ISERROR(FIND(" - ",D161)), NOT(ISNUMBER(VALUE(LEFT(D161,FIND(" - ",D161)-1)))) ) ) ), "", B161 &amp; "|" &amp; E161 &amp; "|" &amp; (IF(ISBLANK(C161), "", IFERROR(VALUE(LEFT(TRIM(C161), FIND(" ", TRIM(C161)&amp;" ")-1)), ""))) &amp; "|" &amp; D161 )</f>
        <v/>
      </c>
      <c r="K161" s="18" t="n">
        <f aca="false">IF(OR(C161="", J161="",G161=""), 0, IF(COUNTIF($J$6:J161, J161)=1, 1, 0))</f>
        <v>0</v>
      </c>
      <c r="L161" s="16" t="str">
        <f aca="false">IF(B161="Inscripción de nuevo registro patronal",B161 &amp; "|" &amp; E161 &amp; "|" &amp; C161,"")</f>
        <v/>
      </c>
      <c r="M161" s="18" t="n">
        <f aca="false">IF(OR(C161="", L161=""), 0, IF(COUNTIF($L$6:L161, L161)=1, 1, 0))</f>
        <v>0</v>
      </c>
    </row>
    <row r="162" customFormat="false" ht="28.35" hidden="false" customHeight="true" outlineLevel="0" collapsed="false">
      <c r="A162" s="48" t="str">
        <f aca="false">IF(AND(NOT(ISBLANK(C162)),NOT(ISBLANK(B162)),NOT(ISBLANK(E162))),(_xlfn.AGGREGATE(2,7,A$5:A162))+1,"")</f>
        <v/>
      </c>
      <c r="B162" s="49"/>
      <c r="C162" s="49"/>
      <c r="D162" s="50"/>
      <c r="E162" s="51"/>
      <c r="F162" s="52" t="str">
        <f aca="false">IFERROR(VLOOKUP(B162,LISTAS!$Q$2:$R$58,2,0),"")</f>
        <v/>
      </c>
      <c r="G162" s="34" t="str">
        <f aca="false">IF(ISBLANK(C162),"",  IF(F162="RAZÓN SOCIAL","NUEVO_RP",   IF(F162="NUMERO",      IF(ISNUMBER(VALUE(C162)),VALUE(C162),""),   IF(OR(F162="NSS - NOMBRE",F162="RP - NOMBRE"),      IF(         AND(           NOT(ISERROR(FIND(" - ",C162))),           ISERROR(FIND("  ",C162)),           ISERROR(FIND("–",C162)),           ISERROR(FIND("—",C162)),           ISNUMBER(VALUE(LEFT(C162,FIND(" - ",C162)-1)))         ),         VALUE(LEFT(C162,FIND(" - ",C162)-1)),         ""      ),   ""   )  )))</f>
        <v/>
      </c>
      <c r="H162" s="34" t="str">
        <f aca="false">B162 &amp; "|" &amp; E162 &amp; "|" &amp;(IF(ISBLANK(C162),"",IFERROR(VALUE(LEFT(TRIM(C162),FIND(" ",TRIM(C162)&amp;" ")-1)),"")))</f>
        <v>||</v>
      </c>
      <c r="I162" s="18" t="n">
        <f aca="false">IF(G162="",0, IF(COUNTIF($H$6:H162,H162)=1,1,0))</f>
        <v>0</v>
      </c>
      <c r="J162" s="34" t="str">
        <f aca="false">IF( OR( ISBLANK(D162), C162=D162, AND( LEFT(D162,7)&lt;&gt;"NOMINA ", OR( ISERROR(FIND(" - ",D162)), NOT(ISNUMBER(VALUE(LEFT(D162,FIND(" - ",D162)-1)))) ) ) ), "", B162 &amp; "|" &amp; E162 &amp; "|" &amp; (IF(ISBLANK(C162), "", IFERROR(VALUE(LEFT(TRIM(C162), FIND(" ", TRIM(C162)&amp;" ")-1)), ""))) &amp; "|" &amp; D162 )</f>
        <v/>
      </c>
      <c r="K162" s="18" t="n">
        <f aca="false">IF(OR(C162="", J162="",G162=""), 0, IF(COUNTIF($J$6:J162, J162)=1, 1, 0))</f>
        <v>0</v>
      </c>
      <c r="L162" s="16" t="str">
        <f aca="false">IF(B162="Inscripción de nuevo registro patronal",B162 &amp; "|" &amp; E162 &amp; "|" &amp; C162,"")</f>
        <v/>
      </c>
      <c r="M162" s="18" t="n">
        <f aca="false">IF(OR(C162="", L162=""), 0, IF(COUNTIF($L$6:L162, L162)=1, 1, 0))</f>
        <v>0</v>
      </c>
    </row>
    <row r="163" customFormat="false" ht="28.35" hidden="false" customHeight="true" outlineLevel="0" collapsed="false">
      <c r="A163" s="48" t="str">
        <f aca="false">IF(AND(NOT(ISBLANK(C163)),NOT(ISBLANK(B163)),NOT(ISBLANK(E163))),(_xlfn.AGGREGATE(2,7,A$5:A163))+1,"")</f>
        <v/>
      </c>
      <c r="B163" s="49"/>
      <c r="C163" s="49"/>
      <c r="D163" s="50"/>
      <c r="E163" s="51"/>
      <c r="F163" s="52" t="str">
        <f aca="false">IFERROR(VLOOKUP(B163,LISTAS!$Q$2:$R$58,2,0),"")</f>
        <v/>
      </c>
      <c r="G163" s="34" t="str">
        <f aca="false">IF(ISBLANK(C163),"",  IF(F163="RAZÓN SOCIAL","NUEVO_RP",   IF(F163="NUMERO",      IF(ISNUMBER(VALUE(C163)),VALUE(C163),""),   IF(OR(F163="NSS - NOMBRE",F163="RP - NOMBRE"),      IF(         AND(           NOT(ISERROR(FIND(" - ",C163))),           ISERROR(FIND("  ",C163)),           ISERROR(FIND("–",C163)),           ISERROR(FIND("—",C163)),           ISNUMBER(VALUE(LEFT(C163,FIND(" - ",C163)-1)))         ),         VALUE(LEFT(C163,FIND(" - ",C163)-1)),         ""      ),   ""   )  )))</f>
        <v/>
      </c>
      <c r="H163" s="34" t="str">
        <f aca="false">B163 &amp; "|" &amp; E163 &amp; "|" &amp;(IF(ISBLANK(C163),"",IFERROR(VALUE(LEFT(TRIM(C163),FIND(" ",TRIM(C163)&amp;" ")-1)),"")))</f>
        <v>||</v>
      </c>
      <c r="I163" s="18" t="n">
        <f aca="false">IF(G163="",0, IF(COUNTIF($H$6:H163,H163)=1,1,0))</f>
        <v>0</v>
      </c>
      <c r="J163" s="34" t="str">
        <f aca="false">IF( OR( ISBLANK(D163), C163=D163, AND( LEFT(D163,7)&lt;&gt;"NOMINA ", OR( ISERROR(FIND(" - ",D163)), NOT(ISNUMBER(VALUE(LEFT(D163,FIND(" - ",D163)-1)))) ) ) ), "", B163 &amp; "|" &amp; E163 &amp; "|" &amp; (IF(ISBLANK(C163), "", IFERROR(VALUE(LEFT(TRIM(C163), FIND(" ", TRIM(C163)&amp;" ")-1)), ""))) &amp; "|" &amp; D163 )</f>
        <v/>
      </c>
      <c r="K163" s="18" t="n">
        <f aca="false">IF(OR(C163="", J163="",G163=""), 0, IF(COUNTIF($J$6:J163, J163)=1, 1, 0))</f>
        <v>0</v>
      </c>
      <c r="L163" s="16" t="str">
        <f aca="false">IF(B163="Inscripción de nuevo registro patronal",B163 &amp; "|" &amp; E163 &amp; "|" &amp; C163,"")</f>
        <v/>
      </c>
      <c r="M163" s="18" t="n">
        <f aca="false">IF(OR(C163="", L163=""), 0, IF(COUNTIF($L$6:L163, L163)=1, 1, 0))</f>
        <v>0</v>
      </c>
    </row>
    <row r="164" customFormat="false" ht="28.35" hidden="false" customHeight="true" outlineLevel="0" collapsed="false">
      <c r="A164" s="48" t="str">
        <f aca="false">IF(AND(NOT(ISBLANK(C164)),NOT(ISBLANK(B164)),NOT(ISBLANK(E164))),(_xlfn.AGGREGATE(2,7,A$5:A164))+1,"")</f>
        <v/>
      </c>
      <c r="B164" s="49"/>
      <c r="C164" s="49"/>
      <c r="D164" s="50"/>
      <c r="E164" s="51"/>
      <c r="F164" s="52" t="str">
        <f aca="false">IFERROR(VLOOKUP(B164,LISTAS!$Q$2:$R$58,2,0),"")</f>
        <v/>
      </c>
      <c r="G164" s="34" t="str">
        <f aca="false">IF(ISBLANK(C164),"",  IF(F164="RAZÓN SOCIAL","NUEVO_RP",   IF(F164="NUMERO",      IF(ISNUMBER(VALUE(C164)),VALUE(C164),""),   IF(OR(F164="NSS - NOMBRE",F164="RP - NOMBRE"),      IF(         AND(           NOT(ISERROR(FIND(" - ",C164))),           ISERROR(FIND("  ",C164)),           ISERROR(FIND("–",C164)),           ISERROR(FIND("—",C164)),           ISNUMBER(VALUE(LEFT(C164,FIND(" - ",C164)-1)))         ),         VALUE(LEFT(C164,FIND(" - ",C164)-1)),         ""      ),   ""   )  )))</f>
        <v/>
      </c>
      <c r="H164" s="34" t="str">
        <f aca="false">B164 &amp; "|" &amp; E164 &amp; "|" &amp;(IF(ISBLANK(C164),"",IFERROR(VALUE(LEFT(TRIM(C164),FIND(" ",TRIM(C164)&amp;" ")-1)),"")))</f>
        <v>||</v>
      </c>
      <c r="I164" s="18" t="n">
        <f aca="false">IF(G164="",0, IF(COUNTIF($H$6:H164,H164)=1,1,0))</f>
        <v>0</v>
      </c>
      <c r="J164" s="34" t="str">
        <f aca="false">IF( OR( ISBLANK(D164), C164=D164, AND( LEFT(D164,7)&lt;&gt;"NOMINA ", OR( ISERROR(FIND(" - ",D164)), NOT(ISNUMBER(VALUE(LEFT(D164,FIND(" - ",D164)-1)))) ) ) ), "", B164 &amp; "|" &amp; E164 &amp; "|" &amp; (IF(ISBLANK(C164), "", IFERROR(VALUE(LEFT(TRIM(C164), FIND(" ", TRIM(C164)&amp;" ")-1)), ""))) &amp; "|" &amp; D164 )</f>
        <v/>
      </c>
      <c r="K164" s="18" t="n">
        <f aca="false">IF(OR(C164="", J164="",G164=""), 0, IF(COUNTIF($J$6:J164, J164)=1, 1, 0))</f>
        <v>0</v>
      </c>
      <c r="L164" s="16" t="str">
        <f aca="false">IF(B164="Inscripción de nuevo registro patronal",B164 &amp; "|" &amp; E164 &amp; "|" &amp; C164,"")</f>
        <v/>
      </c>
      <c r="M164" s="18" t="n">
        <f aca="false">IF(OR(C164="", L164=""), 0, IF(COUNTIF($L$6:L164, L164)=1, 1, 0))</f>
        <v>0</v>
      </c>
    </row>
    <row r="165" customFormat="false" ht="28.35" hidden="false" customHeight="true" outlineLevel="0" collapsed="false">
      <c r="A165" s="48" t="str">
        <f aca="false">IF(AND(NOT(ISBLANK(C165)),NOT(ISBLANK(B165)),NOT(ISBLANK(E165))),(_xlfn.AGGREGATE(2,7,A$5:A165))+1,"")</f>
        <v/>
      </c>
      <c r="B165" s="49"/>
      <c r="C165" s="49"/>
      <c r="D165" s="50"/>
      <c r="E165" s="51"/>
      <c r="F165" s="52" t="str">
        <f aca="false">IFERROR(VLOOKUP(B165,LISTAS!$Q$2:$R$58,2,0),"")</f>
        <v/>
      </c>
      <c r="G165" s="34" t="str">
        <f aca="false">IF(ISBLANK(C165),"",  IF(F165="RAZÓN SOCIAL","NUEVO_RP",   IF(F165="NUMERO",      IF(ISNUMBER(VALUE(C165)),VALUE(C165),""),   IF(OR(F165="NSS - NOMBRE",F165="RP - NOMBRE"),      IF(         AND(           NOT(ISERROR(FIND(" - ",C165))),           ISERROR(FIND("  ",C165)),           ISERROR(FIND("–",C165)),           ISERROR(FIND("—",C165)),           ISNUMBER(VALUE(LEFT(C165,FIND(" - ",C165)-1)))         ),         VALUE(LEFT(C165,FIND(" - ",C165)-1)),         ""      ),   ""   )  )))</f>
        <v/>
      </c>
      <c r="H165" s="34" t="str">
        <f aca="false">B165 &amp; "|" &amp; E165 &amp; "|" &amp;(IF(ISBLANK(C165),"",IFERROR(VALUE(LEFT(TRIM(C165),FIND(" ",TRIM(C165)&amp;" ")-1)),"")))</f>
        <v>||</v>
      </c>
      <c r="I165" s="18" t="n">
        <f aca="false">IF(G165="",0, IF(COUNTIF($H$6:H165,H165)=1,1,0))</f>
        <v>0</v>
      </c>
      <c r="J165" s="34" t="str">
        <f aca="false">IF( OR( ISBLANK(D165), C165=D165, AND( LEFT(D165,7)&lt;&gt;"NOMINA ", OR( ISERROR(FIND(" - ",D165)), NOT(ISNUMBER(VALUE(LEFT(D165,FIND(" - ",D165)-1)))) ) ) ), "", B165 &amp; "|" &amp; E165 &amp; "|" &amp; (IF(ISBLANK(C165), "", IFERROR(VALUE(LEFT(TRIM(C165), FIND(" ", TRIM(C165)&amp;" ")-1)), ""))) &amp; "|" &amp; D165 )</f>
        <v/>
      </c>
      <c r="K165" s="18" t="n">
        <f aca="false">IF(OR(C165="", J165="",G165=""), 0, IF(COUNTIF($J$6:J165, J165)=1, 1, 0))</f>
        <v>0</v>
      </c>
      <c r="L165" s="16" t="str">
        <f aca="false">IF(B165="Inscripción de nuevo registro patronal",B165 &amp; "|" &amp; E165 &amp; "|" &amp; C165,"")</f>
        <v/>
      </c>
      <c r="M165" s="18" t="n">
        <f aca="false">IF(OR(C165="", L165=""), 0, IF(COUNTIF($L$6:L165, L165)=1, 1, 0))</f>
        <v>0</v>
      </c>
    </row>
    <row r="166" customFormat="false" ht="28.35" hidden="false" customHeight="true" outlineLevel="0" collapsed="false">
      <c r="A166" s="48" t="str">
        <f aca="false">IF(AND(NOT(ISBLANK(C166)),NOT(ISBLANK(B166)),NOT(ISBLANK(E166))),(_xlfn.AGGREGATE(2,7,A$5:A166))+1,"")</f>
        <v/>
      </c>
      <c r="B166" s="49"/>
      <c r="C166" s="49"/>
      <c r="D166" s="50"/>
      <c r="E166" s="51"/>
      <c r="F166" s="52" t="str">
        <f aca="false">IFERROR(VLOOKUP(B166,LISTAS!$Q$2:$R$58,2,0),"")</f>
        <v/>
      </c>
      <c r="G166" s="34" t="str">
        <f aca="false">IF(ISBLANK(C166),"",  IF(F166="RAZÓN SOCIAL","NUEVO_RP",   IF(F166="NUMERO",      IF(ISNUMBER(VALUE(C166)),VALUE(C166),""),   IF(OR(F166="NSS - NOMBRE",F166="RP - NOMBRE"),      IF(         AND(           NOT(ISERROR(FIND(" - ",C166))),           ISERROR(FIND("  ",C166)),           ISERROR(FIND("–",C166)),           ISERROR(FIND("—",C166)),           ISNUMBER(VALUE(LEFT(C166,FIND(" - ",C166)-1)))         ),         VALUE(LEFT(C166,FIND(" - ",C166)-1)),         ""      ),   ""   )  )))</f>
        <v/>
      </c>
      <c r="H166" s="34" t="str">
        <f aca="false">B166 &amp; "|" &amp; E166 &amp; "|" &amp;(IF(ISBLANK(C166),"",IFERROR(VALUE(LEFT(TRIM(C166),FIND(" ",TRIM(C166)&amp;" ")-1)),"")))</f>
        <v>||</v>
      </c>
      <c r="I166" s="18" t="n">
        <f aca="false">IF(G166="",0, IF(COUNTIF($H$6:H166,H166)=1,1,0))</f>
        <v>0</v>
      </c>
      <c r="J166" s="34" t="str">
        <f aca="false">IF( OR( ISBLANK(D166), C166=D166, AND( LEFT(D166,7)&lt;&gt;"NOMINA ", OR( ISERROR(FIND(" - ",D166)), NOT(ISNUMBER(VALUE(LEFT(D166,FIND(" - ",D166)-1)))) ) ) ), "", B166 &amp; "|" &amp; E166 &amp; "|" &amp; (IF(ISBLANK(C166), "", IFERROR(VALUE(LEFT(TRIM(C166), FIND(" ", TRIM(C166)&amp;" ")-1)), ""))) &amp; "|" &amp; D166 )</f>
        <v/>
      </c>
      <c r="K166" s="18" t="n">
        <f aca="false">IF(OR(C166="", J166="",G166=""), 0, IF(COUNTIF($J$6:J166, J166)=1, 1, 0))</f>
        <v>0</v>
      </c>
      <c r="L166" s="16" t="str">
        <f aca="false">IF(B166="Inscripción de nuevo registro patronal",B166 &amp; "|" &amp; E166 &amp; "|" &amp; C166,"")</f>
        <v/>
      </c>
      <c r="M166" s="18" t="n">
        <f aca="false">IF(OR(C166="", L166=""), 0, IF(COUNTIF($L$6:L166, L166)=1, 1, 0))</f>
        <v>0</v>
      </c>
    </row>
    <row r="167" customFormat="false" ht="28.35" hidden="false" customHeight="true" outlineLevel="0" collapsed="false">
      <c r="A167" s="48" t="str">
        <f aca="false">IF(AND(NOT(ISBLANK(C167)),NOT(ISBLANK(B167)),NOT(ISBLANK(E167))),(_xlfn.AGGREGATE(2,7,A$5:A167))+1,"")</f>
        <v/>
      </c>
      <c r="B167" s="49"/>
      <c r="C167" s="49"/>
      <c r="D167" s="50"/>
      <c r="E167" s="51"/>
      <c r="F167" s="52" t="str">
        <f aca="false">IFERROR(VLOOKUP(B167,LISTAS!$Q$2:$R$58,2,0),"")</f>
        <v/>
      </c>
      <c r="G167" s="34" t="str">
        <f aca="false">IF(ISBLANK(C167),"",  IF(F167="RAZÓN SOCIAL","NUEVO_RP",   IF(F167="NUMERO",      IF(ISNUMBER(VALUE(C167)),VALUE(C167),""),   IF(OR(F167="NSS - NOMBRE",F167="RP - NOMBRE"),      IF(         AND(           NOT(ISERROR(FIND(" - ",C167))),           ISERROR(FIND("  ",C167)),           ISERROR(FIND("–",C167)),           ISERROR(FIND("—",C167)),           ISNUMBER(VALUE(LEFT(C167,FIND(" - ",C167)-1)))         ),         VALUE(LEFT(C167,FIND(" - ",C167)-1)),         ""      ),   ""   )  )))</f>
        <v/>
      </c>
      <c r="H167" s="34" t="str">
        <f aca="false">B167 &amp; "|" &amp; E167 &amp; "|" &amp;(IF(ISBLANK(C167),"",IFERROR(VALUE(LEFT(TRIM(C167),FIND(" ",TRIM(C167)&amp;" ")-1)),"")))</f>
        <v>||</v>
      </c>
      <c r="I167" s="18" t="n">
        <f aca="false">IF(G167="",0, IF(COUNTIF($H$6:H167,H167)=1,1,0))</f>
        <v>0</v>
      </c>
      <c r="J167" s="34" t="str">
        <f aca="false">IF( OR( ISBLANK(D167), C167=D167, AND( LEFT(D167,7)&lt;&gt;"NOMINA ", OR( ISERROR(FIND(" - ",D167)), NOT(ISNUMBER(VALUE(LEFT(D167,FIND(" - ",D167)-1)))) ) ) ), "", B167 &amp; "|" &amp; E167 &amp; "|" &amp; (IF(ISBLANK(C167), "", IFERROR(VALUE(LEFT(TRIM(C167), FIND(" ", TRIM(C167)&amp;" ")-1)), ""))) &amp; "|" &amp; D167 )</f>
        <v/>
      </c>
      <c r="K167" s="18" t="n">
        <f aca="false">IF(OR(C167="", J167="",G167=""), 0, IF(COUNTIF($J$6:J167, J167)=1, 1, 0))</f>
        <v>0</v>
      </c>
      <c r="L167" s="16" t="str">
        <f aca="false">IF(B167="Inscripción de nuevo registro patronal",B167 &amp; "|" &amp; E167 &amp; "|" &amp; C167,"")</f>
        <v/>
      </c>
      <c r="M167" s="18" t="n">
        <f aca="false">IF(OR(C167="", L167=""), 0, IF(COUNTIF($L$6:L167, L167)=1, 1, 0))</f>
        <v>0</v>
      </c>
    </row>
    <row r="168" customFormat="false" ht="28.35" hidden="false" customHeight="true" outlineLevel="0" collapsed="false">
      <c r="A168" s="48" t="str">
        <f aca="false">IF(AND(NOT(ISBLANK(C168)),NOT(ISBLANK(B168)),NOT(ISBLANK(E168))),(_xlfn.AGGREGATE(2,7,A$5:A168))+1,"")</f>
        <v/>
      </c>
      <c r="B168" s="49"/>
      <c r="C168" s="49"/>
      <c r="D168" s="50"/>
      <c r="E168" s="51"/>
      <c r="F168" s="52" t="str">
        <f aca="false">IFERROR(VLOOKUP(B168,LISTAS!$Q$2:$R$58,2,0),"")</f>
        <v/>
      </c>
      <c r="G168" s="34" t="str">
        <f aca="false">IF(ISBLANK(C168),"",  IF(F168="RAZÓN SOCIAL","NUEVO_RP",   IF(F168="NUMERO",      IF(ISNUMBER(VALUE(C168)),VALUE(C168),""),   IF(OR(F168="NSS - NOMBRE",F168="RP - NOMBRE"),      IF(         AND(           NOT(ISERROR(FIND(" - ",C168))),           ISERROR(FIND("  ",C168)),           ISERROR(FIND("–",C168)),           ISERROR(FIND("—",C168)),           ISNUMBER(VALUE(LEFT(C168,FIND(" - ",C168)-1)))         ),         VALUE(LEFT(C168,FIND(" - ",C168)-1)),         ""      ),   ""   )  )))</f>
        <v/>
      </c>
      <c r="H168" s="34" t="str">
        <f aca="false">B168 &amp; "|" &amp; E168 &amp; "|" &amp;(IF(ISBLANK(C168),"",IFERROR(VALUE(LEFT(TRIM(C168),FIND(" ",TRIM(C168)&amp;" ")-1)),"")))</f>
        <v>||</v>
      </c>
      <c r="I168" s="18" t="n">
        <f aca="false">IF(G168="",0, IF(COUNTIF($H$6:H168,H168)=1,1,0))</f>
        <v>0</v>
      </c>
      <c r="J168" s="34" t="str">
        <f aca="false">IF( OR( ISBLANK(D168), C168=D168, AND( LEFT(D168,7)&lt;&gt;"NOMINA ", OR( ISERROR(FIND(" - ",D168)), NOT(ISNUMBER(VALUE(LEFT(D168,FIND(" - ",D168)-1)))) ) ) ), "", B168 &amp; "|" &amp; E168 &amp; "|" &amp; (IF(ISBLANK(C168), "", IFERROR(VALUE(LEFT(TRIM(C168), FIND(" ", TRIM(C168)&amp;" ")-1)), ""))) &amp; "|" &amp; D168 )</f>
        <v/>
      </c>
      <c r="K168" s="18" t="n">
        <f aca="false">IF(OR(C168="", J168="",G168=""), 0, IF(COUNTIF($J$6:J168, J168)=1, 1, 0))</f>
        <v>0</v>
      </c>
      <c r="L168" s="16" t="str">
        <f aca="false">IF(B168="Inscripción de nuevo registro patronal",B168 &amp; "|" &amp; E168 &amp; "|" &amp; C168,"")</f>
        <v/>
      </c>
      <c r="M168" s="18" t="n">
        <f aca="false">IF(OR(C168="", L168=""), 0, IF(COUNTIF($L$6:L168, L168)=1, 1, 0))</f>
        <v>0</v>
      </c>
    </row>
    <row r="169" customFormat="false" ht="28.35" hidden="false" customHeight="true" outlineLevel="0" collapsed="false">
      <c r="A169" s="48" t="str">
        <f aca="false">IF(AND(NOT(ISBLANK(C169)),NOT(ISBLANK(B169)),NOT(ISBLANK(E169))),(_xlfn.AGGREGATE(2,7,A$5:A169))+1,"")</f>
        <v/>
      </c>
      <c r="B169" s="49"/>
      <c r="C169" s="49"/>
      <c r="D169" s="50"/>
      <c r="E169" s="51"/>
      <c r="F169" s="52" t="str">
        <f aca="false">IFERROR(VLOOKUP(B169,LISTAS!$Q$2:$R$58,2,0),"")</f>
        <v/>
      </c>
      <c r="G169" s="34" t="str">
        <f aca="false">IF(ISBLANK(C169),"",  IF(F169="RAZÓN SOCIAL","NUEVO_RP",   IF(F169="NUMERO",      IF(ISNUMBER(VALUE(C169)),VALUE(C169),""),   IF(OR(F169="NSS - NOMBRE",F169="RP - NOMBRE"),      IF(         AND(           NOT(ISERROR(FIND(" - ",C169))),           ISERROR(FIND("  ",C169)),           ISERROR(FIND("–",C169)),           ISERROR(FIND("—",C169)),           ISNUMBER(VALUE(LEFT(C169,FIND(" - ",C169)-1)))         ),         VALUE(LEFT(C169,FIND(" - ",C169)-1)),         ""      ),   ""   )  )))</f>
        <v/>
      </c>
      <c r="H169" s="34" t="str">
        <f aca="false">B169 &amp; "|" &amp; E169 &amp; "|" &amp;(IF(ISBLANK(C169),"",IFERROR(VALUE(LEFT(TRIM(C169),FIND(" ",TRIM(C169)&amp;" ")-1)),"")))</f>
        <v>||</v>
      </c>
      <c r="I169" s="18" t="n">
        <f aca="false">IF(G169="",0, IF(COUNTIF($H$6:H169,H169)=1,1,0))</f>
        <v>0</v>
      </c>
      <c r="J169" s="34" t="str">
        <f aca="false">IF( OR( ISBLANK(D169), C169=D169, AND( LEFT(D169,7)&lt;&gt;"NOMINA ", OR( ISERROR(FIND(" - ",D169)), NOT(ISNUMBER(VALUE(LEFT(D169,FIND(" - ",D169)-1)))) ) ) ), "", B169 &amp; "|" &amp; E169 &amp; "|" &amp; (IF(ISBLANK(C169), "", IFERROR(VALUE(LEFT(TRIM(C169), FIND(" ", TRIM(C169)&amp;" ")-1)), ""))) &amp; "|" &amp; D169 )</f>
        <v/>
      </c>
      <c r="K169" s="18" t="n">
        <f aca="false">IF(OR(C169="", J169="",G169=""), 0, IF(COUNTIF($J$6:J169, J169)=1, 1, 0))</f>
        <v>0</v>
      </c>
      <c r="L169" s="16" t="str">
        <f aca="false">IF(B169="Inscripción de nuevo registro patronal",B169 &amp; "|" &amp; E169 &amp; "|" &amp; C169,"")</f>
        <v/>
      </c>
      <c r="M169" s="18" t="n">
        <f aca="false">IF(OR(C169="", L169=""), 0, IF(COUNTIF($L$6:L169, L169)=1, 1, 0))</f>
        <v>0</v>
      </c>
    </row>
    <row r="170" customFormat="false" ht="28.35" hidden="false" customHeight="true" outlineLevel="0" collapsed="false">
      <c r="A170" s="48" t="str">
        <f aca="false">IF(AND(NOT(ISBLANK(C170)),NOT(ISBLANK(B170)),NOT(ISBLANK(E170))),(_xlfn.AGGREGATE(2,7,A$5:A170))+1,"")</f>
        <v/>
      </c>
      <c r="B170" s="49"/>
      <c r="C170" s="49"/>
      <c r="D170" s="50"/>
      <c r="E170" s="51"/>
      <c r="F170" s="52" t="str">
        <f aca="false">IFERROR(VLOOKUP(B170,LISTAS!$Q$2:$R$58,2,0),"")</f>
        <v/>
      </c>
      <c r="G170" s="34" t="str">
        <f aca="false">IF(ISBLANK(C170),"",  IF(F170="RAZÓN SOCIAL","NUEVO_RP",   IF(F170="NUMERO",      IF(ISNUMBER(VALUE(C170)),VALUE(C170),""),   IF(OR(F170="NSS - NOMBRE",F170="RP - NOMBRE"),      IF(         AND(           NOT(ISERROR(FIND(" - ",C170))),           ISERROR(FIND("  ",C170)),           ISERROR(FIND("–",C170)),           ISERROR(FIND("—",C170)),           ISNUMBER(VALUE(LEFT(C170,FIND(" - ",C170)-1)))         ),         VALUE(LEFT(C170,FIND(" - ",C170)-1)),         ""      ),   ""   )  )))</f>
        <v/>
      </c>
      <c r="H170" s="34" t="str">
        <f aca="false">B170 &amp; "|" &amp; E170 &amp; "|" &amp;(IF(ISBLANK(C170),"",IFERROR(VALUE(LEFT(TRIM(C170),FIND(" ",TRIM(C170)&amp;" ")-1)),"")))</f>
        <v>||</v>
      </c>
      <c r="I170" s="18" t="n">
        <f aca="false">IF(G170="",0, IF(COUNTIF($H$6:H170,H170)=1,1,0))</f>
        <v>0</v>
      </c>
      <c r="J170" s="34" t="str">
        <f aca="false">IF( OR( ISBLANK(D170), C170=D170, AND( LEFT(D170,7)&lt;&gt;"NOMINA ", OR( ISERROR(FIND(" - ",D170)), NOT(ISNUMBER(VALUE(LEFT(D170,FIND(" - ",D170)-1)))) ) ) ), "", B170 &amp; "|" &amp; E170 &amp; "|" &amp; (IF(ISBLANK(C170), "", IFERROR(VALUE(LEFT(TRIM(C170), FIND(" ", TRIM(C170)&amp;" ")-1)), ""))) &amp; "|" &amp; D170 )</f>
        <v/>
      </c>
      <c r="K170" s="18" t="n">
        <f aca="false">IF(OR(C170="", J170="",G170=""), 0, IF(COUNTIF($J$6:J170, J170)=1, 1, 0))</f>
        <v>0</v>
      </c>
      <c r="L170" s="16" t="str">
        <f aca="false">IF(B170="Inscripción de nuevo registro patronal",B170 &amp; "|" &amp; E170 &amp; "|" &amp; C170,"")</f>
        <v/>
      </c>
      <c r="M170" s="18" t="n">
        <f aca="false">IF(OR(C170="", L170=""), 0, IF(COUNTIF($L$6:L170, L170)=1, 1, 0))</f>
        <v>0</v>
      </c>
    </row>
    <row r="171" customFormat="false" ht="28.35" hidden="false" customHeight="true" outlineLevel="0" collapsed="false">
      <c r="A171" s="48" t="str">
        <f aca="false">IF(AND(NOT(ISBLANK(C171)),NOT(ISBLANK(B171)),NOT(ISBLANK(E171))),(_xlfn.AGGREGATE(2,7,A$5:A171))+1,"")</f>
        <v/>
      </c>
      <c r="B171" s="49"/>
      <c r="C171" s="49"/>
      <c r="D171" s="50"/>
      <c r="E171" s="51"/>
      <c r="F171" s="52" t="str">
        <f aca="false">IFERROR(VLOOKUP(B171,LISTAS!$Q$2:$R$58,2,0),"")</f>
        <v/>
      </c>
      <c r="G171" s="34" t="str">
        <f aca="false">IF(ISBLANK(C171),"",  IF(F171="RAZÓN SOCIAL","NUEVO_RP",   IF(F171="NUMERO",      IF(ISNUMBER(VALUE(C171)),VALUE(C171),""),   IF(OR(F171="NSS - NOMBRE",F171="RP - NOMBRE"),      IF(         AND(           NOT(ISERROR(FIND(" - ",C171))),           ISERROR(FIND("  ",C171)),           ISERROR(FIND("–",C171)),           ISERROR(FIND("—",C171)),           ISNUMBER(VALUE(LEFT(C171,FIND(" - ",C171)-1)))         ),         VALUE(LEFT(C171,FIND(" - ",C171)-1)),         ""      ),   ""   )  )))</f>
        <v/>
      </c>
      <c r="H171" s="34" t="str">
        <f aca="false">B171 &amp; "|" &amp; E171 &amp; "|" &amp;(IF(ISBLANK(C171),"",IFERROR(VALUE(LEFT(TRIM(C171),FIND(" ",TRIM(C171)&amp;" ")-1)),"")))</f>
        <v>||</v>
      </c>
      <c r="I171" s="18" t="n">
        <f aca="false">IF(G171="",0, IF(COUNTIF($H$6:H171,H171)=1,1,0))</f>
        <v>0</v>
      </c>
      <c r="J171" s="34" t="str">
        <f aca="false">IF( OR( ISBLANK(D171), C171=D171, AND( LEFT(D171,7)&lt;&gt;"NOMINA ", OR( ISERROR(FIND(" - ",D171)), NOT(ISNUMBER(VALUE(LEFT(D171,FIND(" - ",D171)-1)))) ) ) ), "", B171 &amp; "|" &amp; E171 &amp; "|" &amp; (IF(ISBLANK(C171), "", IFERROR(VALUE(LEFT(TRIM(C171), FIND(" ", TRIM(C171)&amp;" ")-1)), ""))) &amp; "|" &amp; D171 )</f>
        <v/>
      </c>
      <c r="K171" s="18" t="n">
        <f aca="false">IF(OR(C171="", J171="",G171=""), 0, IF(COUNTIF($J$6:J171, J171)=1, 1, 0))</f>
        <v>0</v>
      </c>
      <c r="L171" s="16" t="str">
        <f aca="false">IF(B171="Inscripción de nuevo registro patronal",B171 &amp; "|" &amp; E171 &amp; "|" &amp; C171,"")</f>
        <v/>
      </c>
      <c r="M171" s="18" t="n">
        <f aca="false">IF(OR(C171="", L171=""), 0, IF(COUNTIF($L$6:L171, L171)=1, 1, 0))</f>
        <v>0</v>
      </c>
    </row>
    <row r="172" customFormat="false" ht="28.35" hidden="false" customHeight="true" outlineLevel="0" collapsed="false">
      <c r="A172" s="48" t="str">
        <f aca="false">IF(AND(NOT(ISBLANK(C172)),NOT(ISBLANK(B172)),NOT(ISBLANK(E172))),(_xlfn.AGGREGATE(2,7,A$5:A172))+1,"")</f>
        <v/>
      </c>
      <c r="B172" s="49"/>
      <c r="C172" s="49"/>
      <c r="D172" s="50"/>
      <c r="E172" s="51"/>
      <c r="F172" s="52" t="str">
        <f aca="false">IFERROR(VLOOKUP(B172,LISTAS!$Q$2:$R$58,2,0),"")</f>
        <v/>
      </c>
      <c r="G172" s="34" t="str">
        <f aca="false">IF(ISBLANK(C172),"",  IF(F172="RAZÓN SOCIAL","NUEVO_RP",   IF(F172="NUMERO",      IF(ISNUMBER(VALUE(C172)),VALUE(C172),""),   IF(OR(F172="NSS - NOMBRE",F172="RP - NOMBRE"),      IF(         AND(           NOT(ISERROR(FIND(" - ",C172))),           ISERROR(FIND("  ",C172)),           ISERROR(FIND("–",C172)),           ISERROR(FIND("—",C172)),           ISNUMBER(VALUE(LEFT(C172,FIND(" - ",C172)-1)))         ),         VALUE(LEFT(C172,FIND(" - ",C172)-1)),         ""      ),   ""   )  )))</f>
        <v/>
      </c>
      <c r="H172" s="34" t="str">
        <f aca="false">B172 &amp; "|" &amp; E172 &amp; "|" &amp;(IF(ISBLANK(C172),"",IFERROR(VALUE(LEFT(TRIM(C172),FIND(" ",TRIM(C172)&amp;" ")-1)),"")))</f>
        <v>||</v>
      </c>
      <c r="I172" s="18" t="n">
        <f aca="false">IF(G172="",0, IF(COUNTIF($H$6:H172,H172)=1,1,0))</f>
        <v>0</v>
      </c>
      <c r="J172" s="34" t="str">
        <f aca="false">IF( OR( ISBLANK(D172), C172=D172, AND( LEFT(D172,7)&lt;&gt;"NOMINA ", OR( ISERROR(FIND(" - ",D172)), NOT(ISNUMBER(VALUE(LEFT(D172,FIND(" - ",D172)-1)))) ) ) ), "", B172 &amp; "|" &amp; E172 &amp; "|" &amp; (IF(ISBLANK(C172), "", IFERROR(VALUE(LEFT(TRIM(C172), FIND(" ", TRIM(C172)&amp;" ")-1)), ""))) &amp; "|" &amp; D172 )</f>
        <v/>
      </c>
      <c r="K172" s="18" t="n">
        <f aca="false">IF(OR(C172="", J172="",G172=""), 0, IF(COUNTIF($J$6:J172, J172)=1, 1, 0))</f>
        <v>0</v>
      </c>
      <c r="L172" s="16" t="str">
        <f aca="false">IF(B172="Inscripción de nuevo registro patronal",B172 &amp; "|" &amp; E172 &amp; "|" &amp; C172,"")</f>
        <v/>
      </c>
      <c r="M172" s="18" t="n">
        <f aca="false">IF(OR(C172="", L172=""), 0, IF(COUNTIF($L$6:L172, L172)=1, 1, 0))</f>
        <v>0</v>
      </c>
    </row>
    <row r="173" customFormat="false" ht="28.35" hidden="false" customHeight="true" outlineLevel="0" collapsed="false">
      <c r="A173" s="48" t="str">
        <f aca="false">IF(AND(NOT(ISBLANK(C173)),NOT(ISBLANK(B173)),NOT(ISBLANK(E173))),(_xlfn.AGGREGATE(2,7,A$5:A173))+1,"")</f>
        <v/>
      </c>
      <c r="B173" s="49"/>
      <c r="C173" s="49"/>
      <c r="D173" s="50"/>
      <c r="E173" s="51"/>
      <c r="F173" s="52" t="str">
        <f aca="false">IFERROR(VLOOKUP(B173,LISTAS!$Q$2:$R$58,2,0),"")</f>
        <v/>
      </c>
      <c r="G173" s="34" t="str">
        <f aca="false">IF(ISBLANK(C173),"",  IF(F173="RAZÓN SOCIAL","NUEVO_RP",   IF(F173="NUMERO",      IF(ISNUMBER(VALUE(C173)),VALUE(C173),""),   IF(OR(F173="NSS - NOMBRE",F173="RP - NOMBRE"),      IF(         AND(           NOT(ISERROR(FIND(" - ",C173))),           ISERROR(FIND("  ",C173)),           ISERROR(FIND("–",C173)),           ISERROR(FIND("—",C173)),           ISNUMBER(VALUE(LEFT(C173,FIND(" - ",C173)-1)))         ),         VALUE(LEFT(C173,FIND(" - ",C173)-1)),         ""      ),   ""   )  )))</f>
        <v/>
      </c>
      <c r="H173" s="34" t="str">
        <f aca="false">B173 &amp; "|" &amp; E173 &amp; "|" &amp;(IF(ISBLANK(C173),"",IFERROR(VALUE(LEFT(TRIM(C173),FIND(" ",TRIM(C173)&amp;" ")-1)),"")))</f>
        <v>||</v>
      </c>
      <c r="I173" s="18" t="n">
        <f aca="false">IF(G173="",0, IF(COUNTIF($H$6:H173,H173)=1,1,0))</f>
        <v>0</v>
      </c>
      <c r="J173" s="34" t="str">
        <f aca="false">IF( OR( ISBLANK(D173), C173=D173, AND( LEFT(D173,7)&lt;&gt;"NOMINA ", OR( ISERROR(FIND(" - ",D173)), NOT(ISNUMBER(VALUE(LEFT(D173,FIND(" - ",D173)-1)))) ) ) ), "", B173 &amp; "|" &amp; E173 &amp; "|" &amp; (IF(ISBLANK(C173), "", IFERROR(VALUE(LEFT(TRIM(C173), FIND(" ", TRIM(C173)&amp;" ")-1)), ""))) &amp; "|" &amp; D173 )</f>
        <v/>
      </c>
      <c r="K173" s="18" t="n">
        <f aca="false">IF(OR(C173="", J173="",G173=""), 0, IF(COUNTIF($J$6:J173, J173)=1, 1, 0))</f>
        <v>0</v>
      </c>
      <c r="L173" s="16" t="str">
        <f aca="false">IF(B173="Inscripción de nuevo registro patronal",B173 &amp; "|" &amp; E173 &amp; "|" &amp; C173,"")</f>
        <v/>
      </c>
      <c r="M173" s="18" t="n">
        <f aca="false">IF(OR(C173="", L173=""), 0, IF(COUNTIF($L$6:L173, L173)=1, 1, 0))</f>
        <v>0</v>
      </c>
    </row>
    <row r="174" customFormat="false" ht="28.35" hidden="false" customHeight="true" outlineLevel="0" collapsed="false">
      <c r="A174" s="48" t="str">
        <f aca="false">IF(AND(NOT(ISBLANK(C174)),NOT(ISBLANK(B174)),NOT(ISBLANK(E174))),(_xlfn.AGGREGATE(2,7,A$5:A174))+1,"")</f>
        <v/>
      </c>
      <c r="B174" s="49"/>
      <c r="C174" s="49"/>
      <c r="D174" s="49"/>
      <c r="E174" s="51"/>
      <c r="F174" s="52" t="str">
        <f aca="false">IFERROR(VLOOKUP(B174,LISTAS!$Q$2:$R$58,2,0),"")</f>
        <v/>
      </c>
      <c r="G174" s="34" t="str">
        <f aca="false">IF(ISBLANK(C174),"",  IF(F174="RAZÓN SOCIAL","NUEVO_RP",   IF(F174="NUMERO",      IF(ISNUMBER(VALUE(C174)),VALUE(C174),""),   IF(OR(F174="NSS - NOMBRE",F174="RP - NOMBRE"),      IF(         AND(           NOT(ISERROR(FIND(" - ",C174))),           ISERROR(FIND("  ",C174)),           ISERROR(FIND("–",C174)),           ISERROR(FIND("—",C174)),           ISNUMBER(VALUE(LEFT(C174,FIND(" - ",C174)-1)))         ),         VALUE(LEFT(C174,FIND(" - ",C174)-1)),         ""      ),   ""   )  )))</f>
        <v/>
      </c>
      <c r="H174" s="34" t="str">
        <f aca="false">B174 &amp; "|" &amp; E174 &amp; "|" &amp;(IF(ISBLANK(C174),"",IFERROR(VALUE(LEFT(TRIM(C174),FIND(" ",TRIM(C174)&amp;" ")-1)),"")))</f>
        <v>||</v>
      </c>
      <c r="I174" s="18" t="n">
        <f aca="false">IF(G174="",0, IF(COUNTIF($H$6:H174,H174)=1,1,0))</f>
        <v>0</v>
      </c>
      <c r="J174" s="34" t="str">
        <f aca="false">IF( OR( ISBLANK(D174), C174=D174, AND( LEFT(D174,7)&lt;&gt;"NOMINA ", OR( ISERROR(FIND(" - ",D174)), NOT(ISNUMBER(VALUE(LEFT(D174,FIND(" - ",D174)-1)))) ) ) ), "", B174 &amp; "|" &amp; E174 &amp; "|" &amp; (IF(ISBLANK(C174), "", IFERROR(VALUE(LEFT(TRIM(C174), FIND(" ", TRIM(C174)&amp;" ")-1)), ""))) &amp; "|" &amp; D174 )</f>
        <v/>
      </c>
      <c r="K174" s="18" t="n">
        <f aca="false">IF(OR(C174="", J174="",G174=""), 0, IF(COUNTIF($J$6:J174, J174)=1, 1, 0))</f>
        <v>0</v>
      </c>
      <c r="L174" s="16" t="str">
        <f aca="false">IF(B174="Inscripción de nuevo registro patronal",B174 &amp; "|" &amp; E174 &amp; "|" &amp; C174,"")</f>
        <v/>
      </c>
      <c r="M174" s="18" t="n">
        <f aca="false">IF(OR(C174="", L174=""), 0, IF(COUNTIF($L$6:L174, L174)=1, 1, 0))</f>
        <v>0</v>
      </c>
    </row>
    <row r="175" customFormat="false" ht="28.35" hidden="false" customHeight="true" outlineLevel="0" collapsed="false">
      <c r="A175" s="48" t="str">
        <f aca="false">IF(AND(NOT(ISBLANK(C175)),NOT(ISBLANK(B175)),NOT(ISBLANK(E175))),(_xlfn.AGGREGATE(2,7,A$5:A175))+1,"")</f>
        <v/>
      </c>
      <c r="B175" s="49"/>
      <c r="C175" s="49"/>
      <c r="D175" s="49"/>
      <c r="E175" s="51"/>
      <c r="F175" s="52" t="str">
        <f aca="false">IFERROR(VLOOKUP(B175,LISTAS!$Q$2:$R$58,2,0),"")</f>
        <v/>
      </c>
      <c r="G175" s="34" t="str">
        <f aca="false">IF(ISBLANK(C175),"",  IF(F175="RAZÓN SOCIAL","NUEVO_RP",   IF(F175="NUMERO",      IF(ISNUMBER(VALUE(C175)),VALUE(C175),""),   IF(OR(F175="NSS - NOMBRE",F175="RP - NOMBRE"),      IF(         AND(           NOT(ISERROR(FIND(" - ",C175))),           ISERROR(FIND("  ",C175)),           ISERROR(FIND("–",C175)),           ISERROR(FIND("—",C175)),           ISNUMBER(VALUE(LEFT(C175,FIND(" - ",C175)-1)))         ),         VALUE(LEFT(C175,FIND(" - ",C175)-1)),         ""      ),   ""   )  )))</f>
        <v/>
      </c>
      <c r="H175" s="34" t="str">
        <f aca="false">B175 &amp; "|" &amp; E175 &amp; "|" &amp;(IF(ISBLANK(C175),"",IFERROR(VALUE(LEFT(TRIM(C175),FIND(" ",TRIM(C175)&amp;" ")-1)),"")))</f>
        <v>||</v>
      </c>
      <c r="I175" s="18" t="n">
        <f aca="false">IF(G175="",0, IF(COUNTIF($H$6:H175,H175)=1,1,0))</f>
        <v>0</v>
      </c>
      <c r="J175" s="34" t="str">
        <f aca="false">IF( OR( ISBLANK(D175), C175=D175, AND( LEFT(D175,7)&lt;&gt;"NOMINA ", OR( ISERROR(FIND(" - ",D175)), NOT(ISNUMBER(VALUE(LEFT(D175,FIND(" - ",D175)-1)))) ) ) ), "", B175 &amp; "|" &amp; E175 &amp; "|" &amp; (IF(ISBLANK(C175), "", IFERROR(VALUE(LEFT(TRIM(C175), FIND(" ", TRIM(C175)&amp;" ")-1)), ""))) &amp; "|" &amp; D175 )</f>
        <v/>
      </c>
      <c r="K175" s="18" t="n">
        <f aca="false">IF(OR(C175="", J175="",G175=""), 0, IF(COUNTIF($J$6:J175, J175)=1, 1, 0))</f>
        <v>0</v>
      </c>
      <c r="L175" s="16" t="str">
        <f aca="false">IF(B175="Inscripción de nuevo registro patronal",B175 &amp; "|" &amp; E175 &amp; "|" &amp; C175,"")</f>
        <v/>
      </c>
      <c r="M175" s="18" t="n">
        <f aca="false">IF(OR(C175="", L175=""), 0, IF(COUNTIF($L$6:L175, L175)=1, 1, 0))</f>
        <v>0</v>
      </c>
    </row>
    <row r="176" customFormat="false" ht="28.35" hidden="false" customHeight="true" outlineLevel="0" collapsed="false">
      <c r="A176" s="48" t="str">
        <f aca="false">IF(AND(NOT(ISBLANK(C176)),NOT(ISBLANK(B176)),NOT(ISBLANK(E176))),(_xlfn.AGGREGATE(2,7,A$5:A176))+1,"")</f>
        <v/>
      </c>
      <c r="B176" s="49"/>
      <c r="C176" s="49"/>
      <c r="D176" s="49"/>
      <c r="E176" s="51"/>
      <c r="F176" s="52" t="str">
        <f aca="false">IFERROR(VLOOKUP(B176,LISTAS!$Q$2:$R$58,2,0),"")</f>
        <v/>
      </c>
      <c r="G176" s="34" t="str">
        <f aca="false">IF(ISBLANK(C176),"",  IF(F176="RAZÓN SOCIAL","NUEVO_RP",   IF(F176="NUMERO",      IF(ISNUMBER(VALUE(C176)),VALUE(C176),""),   IF(OR(F176="NSS - NOMBRE",F176="RP - NOMBRE"),      IF(         AND(           NOT(ISERROR(FIND(" - ",C176))),           ISERROR(FIND("  ",C176)),           ISERROR(FIND("–",C176)),           ISERROR(FIND("—",C176)),           ISNUMBER(VALUE(LEFT(C176,FIND(" - ",C176)-1)))         ),         VALUE(LEFT(C176,FIND(" - ",C176)-1)),         ""      ),   ""   )  )))</f>
        <v/>
      </c>
      <c r="H176" s="34" t="str">
        <f aca="false">B176 &amp; "|" &amp; E176 &amp; "|" &amp;(IF(ISBLANK(C176),"",IFERROR(VALUE(LEFT(TRIM(C176),FIND(" ",TRIM(C176)&amp;" ")-1)),"")))</f>
        <v>||</v>
      </c>
      <c r="I176" s="18" t="n">
        <f aca="false">IF(G176="",0, IF(COUNTIF($H$6:H176,H176)=1,1,0))</f>
        <v>0</v>
      </c>
      <c r="J176" s="34" t="str">
        <f aca="false">IF( OR( ISBLANK(D176), C176=D176, AND( LEFT(D176,7)&lt;&gt;"NOMINA ", OR( ISERROR(FIND(" - ",D176)), NOT(ISNUMBER(VALUE(LEFT(D176,FIND(" - ",D176)-1)))) ) ) ), "", B176 &amp; "|" &amp; E176 &amp; "|" &amp; (IF(ISBLANK(C176), "", IFERROR(VALUE(LEFT(TRIM(C176), FIND(" ", TRIM(C176)&amp;" ")-1)), ""))) &amp; "|" &amp; D176 )</f>
        <v/>
      </c>
      <c r="K176" s="18" t="n">
        <f aca="false">IF(OR(C176="", J176="",G176=""), 0, IF(COUNTIF($J$6:J176, J176)=1, 1, 0))</f>
        <v>0</v>
      </c>
      <c r="L176" s="16" t="str">
        <f aca="false">IF(B176="Inscripción de nuevo registro patronal",B176 &amp; "|" &amp; E176 &amp; "|" &amp; C176,"")</f>
        <v/>
      </c>
      <c r="M176" s="18" t="n">
        <f aca="false">IF(OR(C176="", L176=""), 0, IF(COUNTIF($L$6:L176, L176)=1, 1, 0))</f>
        <v>0</v>
      </c>
    </row>
    <row r="177" customFormat="false" ht="28.35" hidden="false" customHeight="true" outlineLevel="0" collapsed="false">
      <c r="A177" s="48" t="str">
        <f aca="false">IF(AND(NOT(ISBLANK(C177)),NOT(ISBLANK(B177)),NOT(ISBLANK(E177))),(_xlfn.AGGREGATE(2,7,A$5:A177))+1,"")</f>
        <v/>
      </c>
      <c r="B177" s="49"/>
      <c r="C177" s="49"/>
      <c r="D177" s="50"/>
      <c r="E177" s="51"/>
      <c r="F177" s="52" t="str">
        <f aca="false">IFERROR(VLOOKUP(B177,LISTAS!$Q$2:$R$58,2,0),"")</f>
        <v/>
      </c>
      <c r="G177" s="34" t="str">
        <f aca="false">IF(ISBLANK(C177),"",  IF(F177="RAZÓN SOCIAL","NUEVO_RP",   IF(F177="NUMERO",      IF(ISNUMBER(VALUE(C177)),VALUE(C177),""),   IF(OR(F177="NSS - NOMBRE",F177="RP - NOMBRE"),      IF(         AND(           NOT(ISERROR(FIND(" - ",C177))),           ISERROR(FIND("  ",C177)),           ISERROR(FIND("–",C177)),           ISERROR(FIND("—",C177)),           ISNUMBER(VALUE(LEFT(C177,FIND(" - ",C177)-1)))         ),         VALUE(LEFT(C177,FIND(" - ",C177)-1)),         ""      ),   ""   )  )))</f>
        <v/>
      </c>
      <c r="H177" s="34" t="str">
        <f aca="false">B177 &amp; "|" &amp; E177 &amp; "|" &amp;(IF(ISBLANK(C177),"",IFERROR(VALUE(LEFT(TRIM(C177),FIND(" ",TRIM(C177)&amp;" ")-1)),"")))</f>
        <v>||</v>
      </c>
      <c r="I177" s="18" t="n">
        <f aca="false">IF(G177="",0, IF(COUNTIF($H$6:H177,H177)=1,1,0))</f>
        <v>0</v>
      </c>
      <c r="J177" s="34" t="str">
        <f aca="false">IF( OR( ISBLANK(D177), C177=D177, AND( LEFT(D177,7)&lt;&gt;"NOMINA ", OR( ISERROR(FIND(" - ",D177)), NOT(ISNUMBER(VALUE(LEFT(D177,FIND(" - ",D177)-1)))) ) ) ), "", B177 &amp; "|" &amp; E177 &amp; "|" &amp; (IF(ISBLANK(C177), "", IFERROR(VALUE(LEFT(TRIM(C177), FIND(" ", TRIM(C177)&amp;" ")-1)), ""))) &amp; "|" &amp; D177 )</f>
        <v/>
      </c>
      <c r="K177" s="18" t="n">
        <f aca="false">IF(OR(C177="", J177="",G177=""), 0, IF(COUNTIF($J$6:J177, J177)=1, 1, 0))</f>
        <v>0</v>
      </c>
      <c r="L177" s="16" t="str">
        <f aca="false">IF(B177="Inscripción de nuevo registro patronal",B177 &amp; "|" &amp; E177 &amp; "|" &amp; C177,"")</f>
        <v/>
      </c>
      <c r="M177" s="18" t="n">
        <f aca="false">IF(OR(C177="", L177=""), 0, IF(COUNTIF($L$6:L177, L177)=1, 1, 0))</f>
        <v>0</v>
      </c>
    </row>
    <row r="178" customFormat="false" ht="28.35" hidden="false" customHeight="true" outlineLevel="0" collapsed="false">
      <c r="A178" s="48" t="str">
        <f aca="false">IF(AND(NOT(ISBLANK(C178)),NOT(ISBLANK(B178)),NOT(ISBLANK(E178))),(_xlfn.AGGREGATE(2,7,A$5:A178))+1,"")</f>
        <v/>
      </c>
      <c r="B178" s="49"/>
      <c r="C178" s="49"/>
      <c r="D178" s="50"/>
      <c r="E178" s="51"/>
      <c r="F178" s="52" t="str">
        <f aca="false">IFERROR(VLOOKUP(B178,LISTAS!$Q$2:$R$58,2,0),"")</f>
        <v/>
      </c>
      <c r="G178" s="34" t="str">
        <f aca="false">IF(ISBLANK(C178),"",  IF(F178="RAZÓN SOCIAL","NUEVO_RP",   IF(F178="NUMERO",      IF(ISNUMBER(VALUE(C178)),VALUE(C178),""),   IF(OR(F178="NSS - NOMBRE",F178="RP - NOMBRE"),      IF(         AND(           NOT(ISERROR(FIND(" - ",C178))),           ISERROR(FIND("  ",C178)),           ISERROR(FIND("–",C178)),           ISERROR(FIND("—",C178)),           ISNUMBER(VALUE(LEFT(C178,FIND(" - ",C178)-1)))         ),         VALUE(LEFT(C178,FIND(" - ",C178)-1)),         ""      ),   ""   )  )))</f>
        <v/>
      </c>
      <c r="H178" s="34" t="str">
        <f aca="false">B178 &amp; "|" &amp; E178 &amp; "|" &amp;(IF(ISBLANK(C178),"",IFERROR(VALUE(LEFT(TRIM(C178),FIND(" ",TRIM(C178)&amp;" ")-1)),"")))</f>
        <v>||</v>
      </c>
      <c r="I178" s="18" t="n">
        <f aca="false">IF(G178="",0, IF(COUNTIF($H$6:H178,H178)=1,1,0))</f>
        <v>0</v>
      </c>
      <c r="J178" s="34" t="str">
        <f aca="false">IF( OR( ISBLANK(D178), C178=D178, AND( LEFT(D178,7)&lt;&gt;"NOMINA ", OR( ISERROR(FIND(" - ",D178)), NOT(ISNUMBER(VALUE(LEFT(D178,FIND(" - ",D178)-1)))) ) ) ), "", B178 &amp; "|" &amp; E178 &amp; "|" &amp; (IF(ISBLANK(C178), "", IFERROR(VALUE(LEFT(TRIM(C178), FIND(" ", TRIM(C178)&amp;" ")-1)), ""))) &amp; "|" &amp; D178 )</f>
        <v/>
      </c>
      <c r="K178" s="18" t="n">
        <f aca="false">IF(OR(C178="", J178="",G178=""), 0, IF(COUNTIF($J$6:J178, J178)=1, 1, 0))</f>
        <v>0</v>
      </c>
      <c r="L178" s="16" t="str">
        <f aca="false">IF(B178="Inscripción de nuevo registro patronal",B178 &amp; "|" &amp; E178 &amp; "|" &amp; C178,"")</f>
        <v/>
      </c>
      <c r="M178" s="18" t="n">
        <f aca="false">IF(OR(C178="", L178=""), 0, IF(COUNTIF($L$6:L178, L178)=1, 1, 0))</f>
        <v>0</v>
      </c>
    </row>
    <row r="179" customFormat="false" ht="28.35" hidden="false" customHeight="true" outlineLevel="0" collapsed="false">
      <c r="A179" s="48" t="str">
        <f aca="false">IF(AND(NOT(ISBLANK(C179)),NOT(ISBLANK(B179)),NOT(ISBLANK(E179))),(_xlfn.AGGREGATE(2,7,A$5:A179))+1,"")</f>
        <v/>
      </c>
      <c r="B179" s="49"/>
      <c r="C179" s="49"/>
      <c r="D179" s="50"/>
      <c r="E179" s="51"/>
      <c r="F179" s="52" t="str">
        <f aca="false">IFERROR(VLOOKUP(B179,LISTAS!$Q$2:$R$58,2,0),"")</f>
        <v/>
      </c>
      <c r="G179" s="34" t="str">
        <f aca="false">IF(ISBLANK(C179),"",  IF(F179="RAZÓN SOCIAL","NUEVO_RP",   IF(F179="NUMERO",      IF(ISNUMBER(VALUE(C179)),VALUE(C179),""),   IF(OR(F179="NSS - NOMBRE",F179="RP - NOMBRE"),      IF(         AND(           NOT(ISERROR(FIND(" - ",C179))),           ISERROR(FIND("  ",C179)),           ISERROR(FIND("–",C179)),           ISERROR(FIND("—",C179)),           ISNUMBER(VALUE(LEFT(C179,FIND(" - ",C179)-1)))         ),         VALUE(LEFT(C179,FIND(" - ",C179)-1)),         ""      ),   ""   )  )))</f>
        <v/>
      </c>
      <c r="H179" s="34" t="str">
        <f aca="false">B179 &amp; "|" &amp; E179 &amp; "|" &amp;(IF(ISBLANK(C179),"",IFERROR(VALUE(LEFT(TRIM(C179),FIND(" ",TRIM(C179)&amp;" ")-1)),"")))</f>
        <v>||</v>
      </c>
      <c r="I179" s="18" t="n">
        <f aca="false">IF(G179="",0, IF(COUNTIF($H$6:H179,H179)=1,1,0))</f>
        <v>0</v>
      </c>
      <c r="J179" s="34" t="str">
        <f aca="false">IF( OR( ISBLANK(D179), C179=D179, AND( LEFT(D179,7)&lt;&gt;"NOMINA ", OR( ISERROR(FIND(" - ",D179)), NOT(ISNUMBER(VALUE(LEFT(D179,FIND(" - ",D179)-1)))) ) ) ), "", B179 &amp; "|" &amp; E179 &amp; "|" &amp; (IF(ISBLANK(C179), "", IFERROR(VALUE(LEFT(TRIM(C179), FIND(" ", TRIM(C179)&amp;" ")-1)), ""))) &amp; "|" &amp; D179 )</f>
        <v/>
      </c>
      <c r="K179" s="18" t="n">
        <f aca="false">IF(OR(C179="", J179="",G179=""), 0, IF(COUNTIF($J$6:J179, J179)=1, 1, 0))</f>
        <v>0</v>
      </c>
      <c r="L179" s="16" t="str">
        <f aca="false">IF(B179="Inscripción de nuevo registro patronal",B179 &amp; "|" &amp; E179 &amp; "|" &amp; C179,"")</f>
        <v/>
      </c>
      <c r="M179" s="18" t="n">
        <f aca="false">IF(OR(C179="", L179=""), 0, IF(COUNTIF($L$6:L179, L179)=1, 1, 0))</f>
        <v>0</v>
      </c>
    </row>
    <row r="180" customFormat="false" ht="28.35" hidden="false" customHeight="true" outlineLevel="0" collapsed="false">
      <c r="A180" s="48" t="str">
        <f aca="false">IF(AND(NOT(ISBLANK(C180)),NOT(ISBLANK(B180)),NOT(ISBLANK(E180))),(_xlfn.AGGREGATE(2,7,A$5:A180))+1,"")</f>
        <v/>
      </c>
      <c r="B180" s="49"/>
      <c r="C180" s="49"/>
      <c r="D180" s="50"/>
      <c r="E180" s="51"/>
      <c r="F180" s="52" t="str">
        <f aca="false">IFERROR(VLOOKUP(B180,LISTAS!$Q$2:$R$58,2,0),"")</f>
        <v/>
      </c>
      <c r="G180" s="34" t="str">
        <f aca="false">IF(ISBLANK(C180),"",  IF(F180="RAZÓN SOCIAL","NUEVO_RP",   IF(F180="NUMERO",      IF(ISNUMBER(VALUE(C180)),VALUE(C180),""),   IF(OR(F180="NSS - NOMBRE",F180="RP - NOMBRE"),      IF(         AND(           NOT(ISERROR(FIND(" - ",C180))),           ISERROR(FIND("  ",C180)),           ISERROR(FIND("–",C180)),           ISERROR(FIND("—",C180)),           ISNUMBER(VALUE(LEFT(C180,FIND(" - ",C180)-1)))         ),         VALUE(LEFT(C180,FIND(" - ",C180)-1)),         ""      ),   ""   )  )))</f>
        <v/>
      </c>
      <c r="H180" s="34" t="str">
        <f aca="false">B180 &amp; "|" &amp; E180 &amp; "|" &amp;(IF(ISBLANK(C180),"",IFERROR(VALUE(LEFT(TRIM(C180),FIND(" ",TRIM(C180)&amp;" ")-1)),"")))</f>
        <v>||</v>
      </c>
      <c r="I180" s="18" t="n">
        <f aca="false">IF(G180="",0, IF(COUNTIF($H$6:H180,H180)=1,1,0))</f>
        <v>0</v>
      </c>
      <c r="J180" s="34" t="str">
        <f aca="false">IF( OR( ISBLANK(D180), C180=D180, AND( LEFT(D180,7)&lt;&gt;"NOMINA ", OR( ISERROR(FIND(" - ",D180)), NOT(ISNUMBER(VALUE(LEFT(D180,FIND(" - ",D180)-1)))) ) ) ), "", B180 &amp; "|" &amp; E180 &amp; "|" &amp; (IF(ISBLANK(C180), "", IFERROR(VALUE(LEFT(TRIM(C180), FIND(" ", TRIM(C180)&amp;" ")-1)), ""))) &amp; "|" &amp; D180 )</f>
        <v/>
      </c>
      <c r="K180" s="18" t="n">
        <f aca="false">IF(OR(C180="", J180="",G180=""), 0, IF(COUNTIF($J$6:J180, J180)=1, 1, 0))</f>
        <v>0</v>
      </c>
      <c r="L180" s="16" t="str">
        <f aca="false">IF(B180="Inscripción de nuevo registro patronal",B180 &amp; "|" &amp; E180 &amp; "|" &amp; C180,"")</f>
        <v/>
      </c>
      <c r="M180" s="18" t="n">
        <f aca="false">IF(OR(C180="", L180=""), 0, IF(COUNTIF($L$6:L180, L180)=1, 1, 0))</f>
        <v>0</v>
      </c>
    </row>
    <row r="181" customFormat="false" ht="28.35" hidden="false" customHeight="true" outlineLevel="0" collapsed="false">
      <c r="A181" s="48" t="str">
        <f aca="false">IF(AND(NOT(ISBLANK(C181)),NOT(ISBLANK(B181)),NOT(ISBLANK(E181))),(_xlfn.AGGREGATE(2,7,A$5:A181))+1,"")</f>
        <v/>
      </c>
      <c r="B181" s="49"/>
      <c r="C181" s="49"/>
      <c r="D181" s="49"/>
      <c r="E181" s="51"/>
      <c r="F181" s="52" t="str">
        <f aca="false">IFERROR(VLOOKUP(B181,LISTAS!$Q$2:$R$58,2,0),"")</f>
        <v/>
      </c>
      <c r="G181" s="34" t="str">
        <f aca="false">IF(ISBLANK(C181),"",  IF(F181="RAZÓN SOCIAL","NUEVO_RP",   IF(F181="NUMERO",      IF(ISNUMBER(VALUE(C181)),VALUE(C181),""),   IF(OR(F181="NSS - NOMBRE",F181="RP - NOMBRE"),      IF(         AND(           NOT(ISERROR(FIND(" - ",C181))),           ISERROR(FIND("  ",C181)),           ISERROR(FIND("–",C181)),           ISERROR(FIND("—",C181)),           ISNUMBER(VALUE(LEFT(C181,FIND(" - ",C181)-1)))         ),         VALUE(LEFT(C181,FIND(" - ",C181)-1)),         ""      ),   ""   )  )))</f>
        <v/>
      </c>
      <c r="H181" s="34" t="str">
        <f aca="false">B181 &amp; "|" &amp; E181 &amp; "|" &amp;(IF(ISBLANK(C181),"",IFERROR(VALUE(LEFT(TRIM(C181),FIND(" ",TRIM(C181)&amp;" ")-1)),"")))</f>
        <v>||</v>
      </c>
      <c r="I181" s="18" t="n">
        <f aca="false">IF(G181="",0, IF(COUNTIF($H$6:H181,H181)=1,1,0))</f>
        <v>0</v>
      </c>
      <c r="J181" s="34" t="str">
        <f aca="false">IF( OR( ISBLANK(D181), C181=D181, AND( LEFT(D181,7)&lt;&gt;"NOMINA ", OR( ISERROR(FIND(" - ",D181)), NOT(ISNUMBER(VALUE(LEFT(D181,FIND(" - ",D181)-1)))) ) ) ), "", B181 &amp; "|" &amp; E181 &amp; "|" &amp; (IF(ISBLANK(C181), "", IFERROR(VALUE(LEFT(TRIM(C181), FIND(" ", TRIM(C181)&amp;" ")-1)), ""))) &amp; "|" &amp; D181 )</f>
        <v/>
      </c>
      <c r="K181" s="18" t="n">
        <f aca="false">IF(OR(C181="", J181="",G181=""), 0, IF(COUNTIF($J$6:J181, J181)=1, 1, 0))</f>
        <v>0</v>
      </c>
      <c r="L181" s="16" t="str">
        <f aca="false">IF(B181="Inscripción de nuevo registro patronal",B181 &amp; "|" &amp; E181 &amp; "|" &amp; C181,"")</f>
        <v/>
      </c>
      <c r="M181" s="18" t="n">
        <f aca="false">IF(OR(C181="", L181=""), 0, IF(COUNTIF($L$6:L181, L181)=1, 1, 0))</f>
        <v>0</v>
      </c>
    </row>
    <row r="182" customFormat="false" ht="28.35" hidden="false" customHeight="true" outlineLevel="0" collapsed="false">
      <c r="A182" s="48" t="str">
        <f aca="false">IF(AND(NOT(ISBLANK(C182)),NOT(ISBLANK(B182)),NOT(ISBLANK(E182))),(_xlfn.AGGREGATE(2,7,A$5:A182))+1,"")</f>
        <v/>
      </c>
      <c r="B182" s="49"/>
      <c r="C182" s="49"/>
      <c r="D182" s="49"/>
      <c r="E182" s="51"/>
      <c r="F182" s="52" t="str">
        <f aca="false">IFERROR(VLOOKUP(B182,LISTAS!$Q$2:$R$58,2,0),"")</f>
        <v/>
      </c>
      <c r="G182" s="34" t="str">
        <f aca="false">IF(ISBLANK(C182),"",  IF(F182="RAZÓN SOCIAL","NUEVO_RP",   IF(F182="NUMERO",      IF(ISNUMBER(VALUE(C182)),VALUE(C182),""),   IF(OR(F182="NSS - NOMBRE",F182="RP - NOMBRE"),      IF(         AND(           NOT(ISERROR(FIND(" - ",C182))),           ISERROR(FIND("  ",C182)),           ISERROR(FIND("–",C182)),           ISERROR(FIND("—",C182)),           ISNUMBER(VALUE(LEFT(C182,FIND(" - ",C182)-1)))         ),         VALUE(LEFT(C182,FIND(" - ",C182)-1)),         ""      ),   ""   )  )))</f>
        <v/>
      </c>
      <c r="H182" s="34" t="str">
        <f aca="false">B182 &amp; "|" &amp; E182 &amp; "|" &amp;(IF(ISBLANK(C182),"",IFERROR(VALUE(LEFT(TRIM(C182),FIND(" ",TRIM(C182)&amp;" ")-1)),"")))</f>
        <v>||</v>
      </c>
      <c r="I182" s="18" t="n">
        <f aca="false">IF(G182="",0, IF(COUNTIF($H$6:H182,H182)=1,1,0))</f>
        <v>0</v>
      </c>
      <c r="J182" s="34" t="str">
        <f aca="false">IF( OR( ISBLANK(D182), C182=D182, AND( LEFT(D182,7)&lt;&gt;"NOMINA ", OR( ISERROR(FIND(" - ",D182)), NOT(ISNUMBER(VALUE(LEFT(D182,FIND(" - ",D182)-1)))) ) ) ), "", B182 &amp; "|" &amp; E182 &amp; "|" &amp; (IF(ISBLANK(C182), "", IFERROR(VALUE(LEFT(TRIM(C182), FIND(" ", TRIM(C182)&amp;" ")-1)), ""))) &amp; "|" &amp; D182 )</f>
        <v/>
      </c>
      <c r="K182" s="18" t="n">
        <f aca="false">IF(OR(C182="", J182="",G182=""), 0, IF(COUNTIF($J$6:J182, J182)=1, 1, 0))</f>
        <v>0</v>
      </c>
      <c r="L182" s="16" t="str">
        <f aca="false">IF(B182="Inscripción de nuevo registro patronal",B182 &amp; "|" &amp; E182 &amp; "|" &amp; C182,"")</f>
        <v/>
      </c>
      <c r="M182" s="18" t="n">
        <f aca="false">IF(OR(C182="", L182=""), 0, IF(COUNTIF($L$6:L182, L182)=1, 1, 0))</f>
        <v>0</v>
      </c>
    </row>
    <row r="183" customFormat="false" ht="28.35" hidden="false" customHeight="true" outlineLevel="0" collapsed="false">
      <c r="A183" s="48" t="str">
        <f aca="false">IF(AND(NOT(ISBLANK(C183)),NOT(ISBLANK(B183)),NOT(ISBLANK(E183))),(_xlfn.AGGREGATE(2,7,A$5:A183))+1,"")</f>
        <v/>
      </c>
      <c r="B183" s="49"/>
      <c r="C183" s="49"/>
      <c r="D183" s="50"/>
      <c r="E183" s="51"/>
      <c r="F183" s="52" t="str">
        <f aca="false">IFERROR(VLOOKUP(B183,LISTAS!$Q$2:$R$58,2,0),"")</f>
        <v/>
      </c>
      <c r="G183" s="34" t="str">
        <f aca="false">IF(ISBLANK(C183),"",  IF(F183="RAZÓN SOCIAL","NUEVO_RP",   IF(F183="NUMERO",      IF(ISNUMBER(VALUE(C183)),VALUE(C183),""),   IF(OR(F183="NSS - NOMBRE",F183="RP - NOMBRE"),      IF(         AND(           NOT(ISERROR(FIND(" - ",C183))),           ISERROR(FIND("  ",C183)),           ISERROR(FIND("–",C183)),           ISERROR(FIND("—",C183)),           ISNUMBER(VALUE(LEFT(C183,FIND(" - ",C183)-1)))         ),         VALUE(LEFT(C183,FIND(" - ",C183)-1)),         ""      ),   ""   )  )))</f>
        <v/>
      </c>
      <c r="H183" s="34" t="str">
        <f aca="false">B183 &amp; "|" &amp; E183 &amp; "|" &amp;(IF(ISBLANK(C183),"",IFERROR(VALUE(LEFT(TRIM(C183),FIND(" ",TRIM(C183)&amp;" ")-1)),"")))</f>
        <v>||</v>
      </c>
      <c r="I183" s="18" t="n">
        <f aca="false">IF(G183="",0, IF(COUNTIF($H$6:H183,H183)=1,1,0))</f>
        <v>0</v>
      </c>
      <c r="J183" s="34" t="str">
        <f aca="false">IF( OR( ISBLANK(D183), C183=D183, AND( LEFT(D183,7)&lt;&gt;"NOMINA ", OR( ISERROR(FIND(" - ",D183)), NOT(ISNUMBER(VALUE(LEFT(D183,FIND(" - ",D183)-1)))) ) ) ), "", B183 &amp; "|" &amp; E183 &amp; "|" &amp; (IF(ISBLANK(C183), "", IFERROR(VALUE(LEFT(TRIM(C183), FIND(" ", TRIM(C183)&amp;" ")-1)), ""))) &amp; "|" &amp; D183 )</f>
        <v/>
      </c>
      <c r="K183" s="18" t="n">
        <f aca="false">IF(OR(C183="", J183="",G183=""), 0, IF(COUNTIF($J$6:J183, J183)=1, 1, 0))</f>
        <v>0</v>
      </c>
      <c r="L183" s="16" t="str">
        <f aca="false">IF(B183="Inscripción de nuevo registro patronal",B183 &amp; "|" &amp; E183 &amp; "|" &amp; C183,"")</f>
        <v/>
      </c>
      <c r="M183" s="18" t="n">
        <f aca="false">IF(OR(C183="", L183=""), 0, IF(COUNTIF($L$6:L183, L183)=1, 1, 0))</f>
        <v>0</v>
      </c>
    </row>
    <row r="184" customFormat="false" ht="28.35" hidden="false" customHeight="true" outlineLevel="0" collapsed="false">
      <c r="A184" s="48" t="str">
        <f aca="false">IF(AND(NOT(ISBLANK(C184)),NOT(ISBLANK(B184)),NOT(ISBLANK(E184))),(_xlfn.AGGREGATE(2,7,A$5:A184))+1,"")</f>
        <v/>
      </c>
      <c r="B184" s="49"/>
      <c r="C184" s="49"/>
      <c r="D184" s="49"/>
      <c r="E184" s="51"/>
      <c r="F184" s="52" t="str">
        <f aca="false">IFERROR(VLOOKUP(B184,LISTAS!$Q$2:$R$58,2,0),"")</f>
        <v/>
      </c>
      <c r="G184" s="34" t="str">
        <f aca="false">IF(ISBLANK(C184),"",  IF(F184="RAZÓN SOCIAL","NUEVO_RP",   IF(F184="NUMERO",      IF(ISNUMBER(VALUE(C184)),VALUE(C184),""),   IF(OR(F184="NSS - NOMBRE",F184="RP - NOMBRE"),      IF(         AND(           NOT(ISERROR(FIND(" - ",C184))),           ISERROR(FIND("  ",C184)),           ISERROR(FIND("–",C184)),           ISERROR(FIND("—",C184)),           ISNUMBER(VALUE(LEFT(C184,FIND(" - ",C184)-1)))         ),         VALUE(LEFT(C184,FIND(" - ",C184)-1)),         ""      ),   ""   )  )))</f>
        <v/>
      </c>
      <c r="H184" s="34" t="str">
        <f aca="false">B184 &amp; "|" &amp; E184 &amp; "|" &amp;(IF(ISBLANK(C184),"",IFERROR(VALUE(LEFT(TRIM(C184),FIND(" ",TRIM(C184)&amp;" ")-1)),"")))</f>
        <v>||</v>
      </c>
      <c r="I184" s="18" t="n">
        <f aca="false">IF(G184="",0, IF(COUNTIF($H$6:H184,H184)=1,1,0))</f>
        <v>0</v>
      </c>
      <c r="J184" s="34" t="str">
        <f aca="false">IF( OR( ISBLANK(D184), C184=D184, AND( LEFT(D184,7)&lt;&gt;"NOMINA ", OR( ISERROR(FIND(" - ",D184)), NOT(ISNUMBER(VALUE(LEFT(D184,FIND(" - ",D184)-1)))) ) ) ), "", B184 &amp; "|" &amp; E184 &amp; "|" &amp; (IF(ISBLANK(C184), "", IFERROR(VALUE(LEFT(TRIM(C184), FIND(" ", TRIM(C184)&amp;" ")-1)), ""))) &amp; "|" &amp; D184 )</f>
        <v/>
      </c>
      <c r="K184" s="18" t="n">
        <f aca="false">IF(OR(C184="", J184="",G184=""), 0, IF(COUNTIF($J$6:J184, J184)=1, 1, 0))</f>
        <v>0</v>
      </c>
      <c r="L184" s="16" t="str">
        <f aca="false">IF(B184="Inscripción de nuevo registro patronal",B184 &amp; "|" &amp; E184 &amp; "|" &amp; C184,"")</f>
        <v/>
      </c>
      <c r="M184" s="18" t="n">
        <f aca="false">IF(OR(C184="", L184=""), 0, IF(COUNTIF($L$6:L184, L184)=1, 1, 0))</f>
        <v>0</v>
      </c>
    </row>
    <row r="185" customFormat="false" ht="28.35" hidden="false" customHeight="true" outlineLevel="0" collapsed="false">
      <c r="A185" s="48" t="str">
        <f aca="false">IF(AND(NOT(ISBLANK(C185)),NOT(ISBLANK(B185)),NOT(ISBLANK(E185))),(_xlfn.AGGREGATE(2,7,A$5:A185))+1,"")</f>
        <v/>
      </c>
      <c r="B185" s="49"/>
      <c r="C185" s="49"/>
      <c r="D185" s="50"/>
      <c r="E185" s="51"/>
      <c r="F185" s="52" t="str">
        <f aca="false">IFERROR(VLOOKUP(B185,LISTAS!$Q$2:$R$58,2,0),"")</f>
        <v/>
      </c>
      <c r="G185" s="34" t="str">
        <f aca="false">IF(ISBLANK(C185),"",  IF(F185="RAZÓN SOCIAL","NUEVO_RP",   IF(F185="NUMERO",      IF(ISNUMBER(VALUE(C185)),VALUE(C185),""),   IF(OR(F185="NSS - NOMBRE",F185="RP - NOMBRE"),      IF(         AND(           NOT(ISERROR(FIND(" - ",C185))),           ISERROR(FIND("  ",C185)),           ISERROR(FIND("–",C185)),           ISERROR(FIND("—",C185)),           ISNUMBER(VALUE(LEFT(C185,FIND(" - ",C185)-1)))         ),         VALUE(LEFT(C185,FIND(" - ",C185)-1)),         ""      ),   ""   )  )))</f>
        <v/>
      </c>
      <c r="H185" s="34" t="str">
        <f aca="false">B185 &amp; "|" &amp; E185 &amp; "|" &amp;(IF(ISBLANK(C185),"",IFERROR(VALUE(LEFT(TRIM(C185),FIND(" ",TRIM(C185)&amp;" ")-1)),"")))</f>
        <v>||</v>
      </c>
      <c r="I185" s="18" t="n">
        <f aca="false">IF(G185="",0, IF(COUNTIF($H$6:H185,H185)=1,1,0))</f>
        <v>0</v>
      </c>
      <c r="J185" s="34" t="str">
        <f aca="false">IF( OR( ISBLANK(D185), C185=D185, AND( LEFT(D185,7)&lt;&gt;"NOMINA ", OR( ISERROR(FIND(" - ",D185)), NOT(ISNUMBER(VALUE(LEFT(D185,FIND(" - ",D185)-1)))) ) ) ), "", B185 &amp; "|" &amp; E185 &amp; "|" &amp; (IF(ISBLANK(C185), "", IFERROR(VALUE(LEFT(TRIM(C185), FIND(" ", TRIM(C185)&amp;" ")-1)), ""))) &amp; "|" &amp; D185 )</f>
        <v/>
      </c>
      <c r="K185" s="18" t="n">
        <f aca="false">IF(OR(C185="", J185="",G185=""), 0, IF(COUNTIF($J$6:J185, J185)=1, 1, 0))</f>
        <v>0</v>
      </c>
      <c r="L185" s="16" t="str">
        <f aca="false">IF(B185="Inscripción de nuevo registro patronal",B185 &amp; "|" &amp; E185 &amp; "|" &amp; C185,"")</f>
        <v/>
      </c>
      <c r="M185" s="18" t="n">
        <f aca="false">IF(OR(C185="", L185=""), 0, IF(COUNTIF($L$6:L185, L185)=1, 1, 0))</f>
        <v>0</v>
      </c>
    </row>
    <row r="186" customFormat="false" ht="28.35" hidden="false" customHeight="true" outlineLevel="0" collapsed="false">
      <c r="A186" s="48" t="str">
        <f aca="false">IF(AND(NOT(ISBLANK(C186)),NOT(ISBLANK(B186)),NOT(ISBLANK(E186))),(_xlfn.AGGREGATE(2,7,A$5:A186))+1,"")</f>
        <v/>
      </c>
      <c r="B186" s="49"/>
      <c r="C186" s="49"/>
      <c r="D186" s="50"/>
      <c r="E186" s="51"/>
      <c r="F186" s="52" t="str">
        <f aca="false">IFERROR(VLOOKUP(B186,LISTAS!$Q$2:$R$58,2,0),"")</f>
        <v/>
      </c>
      <c r="G186" s="34" t="str">
        <f aca="false">IF(ISBLANK(C186),"",  IF(F186="RAZÓN SOCIAL","NUEVO_RP",   IF(F186="NUMERO",      IF(ISNUMBER(VALUE(C186)),VALUE(C186),""),   IF(OR(F186="NSS - NOMBRE",F186="RP - NOMBRE"),      IF(         AND(           NOT(ISERROR(FIND(" - ",C186))),           ISERROR(FIND("  ",C186)),           ISERROR(FIND("–",C186)),           ISERROR(FIND("—",C186)),           ISNUMBER(VALUE(LEFT(C186,FIND(" - ",C186)-1)))         ),         VALUE(LEFT(C186,FIND(" - ",C186)-1)),         ""      ),   ""   )  )))</f>
        <v/>
      </c>
      <c r="H186" s="34" t="str">
        <f aca="false">B186 &amp; "|" &amp; E186 &amp; "|" &amp;(IF(ISBLANK(C186),"",IFERROR(VALUE(LEFT(TRIM(C186),FIND(" ",TRIM(C186)&amp;" ")-1)),"")))</f>
        <v>||</v>
      </c>
      <c r="I186" s="18" t="n">
        <f aca="false">IF(G186="",0, IF(COUNTIF($H$6:H186,H186)=1,1,0))</f>
        <v>0</v>
      </c>
      <c r="J186" s="34" t="str">
        <f aca="false">IF( OR( ISBLANK(D186), C186=D186, AND( LEFT(D186,7)&lt;&gt;"NOMINA ", OR( ISERROR(FIND(" - ",D186)), NOT(ISNUMBER(VALUE(LEFT(D186,FIND(" - ",D186)-1)))) ) ) ), "", B186 &amp; "|" &amp; E186 &amp; "|" &amp; (IF(ISBLANK(C186), "", IFERROR(VALUE(LEFT(TRIM(C186), FIND(" ", TRIM(C186)&amp;" ")-1)), ""))) &amp; "|" &amp; D186 )</f>
        <v/>
      </c>
      <c r="K186" s="18" t="n">
        <f aca="false">IF(OR(C186="", J186="",G186=""), 0, IF(COUNTIF($J$6:J186, J186)=1, 1, 0))</f>
        <v>0</v>
      </c>
      <c r="L186" s="16" t="str">
        <f aca="false">IF(B186="Inscripción de nuevo registro patronal",B186 &amp; "|" &amp; E186 &amp; "|" &amp; C186,"")</f>
        <v/>
      </c>
      <c r="M186" s="18" t="n">
        <f aca="false">IF(OR(C186="", L186=""), 0, IF(COUNTIF($L$6:L186, L186)=1, 1, 0))</f>
        <v>0</v>
      </c>
    </row>
    <row r="187" customFormat="false" ht="28.35" hidden="false" customHeight="true" outlineLevel="0" collapsed="false">
      <c r="A187" s="48" t="str">
        <f aca="false">IF(AND(NOT(ISBLANK(C187)),NOT(ISBLANK(B187)),NOT(ISBLANK(E187))),(_xlfn.AGGREGATE(2,7,A$5:A187))+1,"")</f>
        <v/>
      </c>
      <c r="B187" s="49"/>
      <c r="C187" s="49"/>
      <c r="D187" s="50"/>
      <c r="E187" s="51"/>
      <c r="F187" s="52" t="str">
        <f aca="false">IFERROR(VLOOKUP(B187,LISTAS!$Q$2:$R$58,2,0),"")</f>
        <v/>
      </c>
      <c r="G187" s="34" t="str">
        <f aca="false">IF(ISBLANK(C187),"",  IF(F187="RAZÓN SOCIAL","NUEVO_RP",   IF(F187="NUMERO",      IF(ISNUMBER(VALUE(C187)),VALUE(C187),""),   IF(OR(F187="NSS - NOMBRE",F187="RP - NOMBRE"),      IF(         AND(           NOT(ISERROR(FIND(" - ",C187))),           ISERROR(FIND("  ",C187)),           ISERROR(FIND("–",C187)),           ISERROR(FIND("—",C187)),           ISNUMBER(VALUE(LEFT(C187,FIND(" - ",C187)-1)))         ),         VALUE(LEFT(C187,FIND(" - ",C187)-1)),         ""      ),   ""   )  )))</f>
        <v/>
      </c>
      <c r="H187" s="34" t="str">
        <f aca="false">B187 &amp; "|" &amp; E187 &amp; "|" &amp;(IF(ISBLANK(C187),"",IFERROR(VALUE(LEFT(TRIM(C187),FIND(" ",TRIM(C187)&amp;" ")-1)),"")))</f>
        <v>||</v>
      </c>
      <c r="I187" s="18" t="n">
        <f aca="false">IF(G187="",0, IF(COUNTIF($H$6:H187,H187)=1,1,0))</f>
        <v>0</v>
      </c>
      <c r="J187" s="34" t="str">
        <f aca="false">IF( OR( ISBLANK(D187), C187=D187, AND( LEFT(D187,7)&lt;&gt;"NOMINA ", OR( ISERROR(FIND(" - ",D187)), NOT(ISNUMBER(VALUE(LEFT(D187,FIND(" - ",D187)-1)))) ) ) ), "", B187 &amp; "|" &amp; E187 &amp; "|" &amp; (IF(ISBLANK(C187), "", IFERROR(VALUE(LEFT(TRIM(C187), FIND(" ", TRIM(C187)&amp;" ")-1)), ""))) &amp; "|" &amp; D187 )</f>
        <v/>
      </c>
      <c r="K187" s="18" t="n">
        <f aca="false">IF(OR(C187="", J187="",G187=""), 0, IF(COUNTIF($J$6:J187, J187)=1, 1, 0))</f>
        <v>0</v>
      </c>
      <c r="L187" s="16" t="str">
        <f aca="false">IF(B187="Inscripción de nuevo registro patronal",B187 &amp; "|" &amp; E187 &amp; "|" &amp; C187,"")</f>
        <v/>
      </c>
      <c r="M187" s="18" t="n">
        <f aca="false">IF(OR(C187="", L187=""), 0, IF(COUNTIF($L$6:L187, L187)=1, 1, 0))</f>
        <v>0</v>
      </c>
    </row>
    <row r="188" customFormat="false" ht="28.35" hidden="false" customHeight="true" outlineLevel="0" collapsed="false">
      <c r="A188" s="48" t="str">
        <f aca="false">IF(AND(NOT(ISBLANK(C188)),NOT(ISBLANK(B188)),NOT(ISBLANK(E188))),(_xlfn.AGGREGATE(2,7,A$5:A188))+1,"")</f>
        <v/>
      </c>
      <c r="B188" s="49"/>
      <c r="C188" s="49"/>
      <c r="D188" s="50"/>
      <c r="E188" s="51"/>
      <c r="F188" s="52" t="str">
        <f aca="false">IFERROR(VLOOKUP(B188,LISTAS!$Q$2:$R$58,2,0),"")</f>
        <v/>
      </c>
      <c r="G188" s="34" t="str">
        <f aca="false">IF(ISBLANK(C188),"",  IF(F188="RAZÓN SOCIAL","NUEVO_RP",   IF(F188="NUMERO",      IF(ISNUMBER(VALUE(C188)),VALUE(C188),""),   IF(OR(F188="NSS - NOMBRE",F188="RP - NOMBRE"),      IF(         AND(           NOT(ISERROR(FIND(" - ",C188))),           ISERROR(FIND("  ",C188)),           ISERROR(FIND("–",C188)),           ISERROR(FIND("—",C188)),           ISNUMBER(VALUE(LEFT(C188,FIND(" - ",C188)-1)))         ),         VALUE(LEFT(C188,FIND(" - ",C188)-1)),         ""      ),   ""   )  )))</f>
        <v/>
      </c>
      <c r="H188" s="34" t="str">
        <f aca="false">B188 &amp; "|" &amp; E188 &amp; "|" &amp;(IF(ISBLANK(C188),"",IFERROR(VALUE(LEFT(TRIM(C188),FIND(" ",TRIM(C188)&amp;" ")-1)),"")))</f>
        <v>||</v>
      </c>
      <c r="I188" s="18" t="n">
        <f aca="false">IF(G188="",0, IF(COUNTIF($H$6:H188,H188)=1,1,0))</f>
        <v>0</v>
      </c>
      <c r="J188" s="34" t="str">
        <f aca="false">IF( OR( ISBLANK(D188), C188=D188, AND( LEFT(D188,7)&lt;&gt;"NOMINA ", OR( ISERROR(FIND(" - ",D188)), NOT(ISNUMBER(VALUE(LEFT(D188,FIND(" - ",D188)-1)))) ) ) ), "", B188 &amp; "|" &amp; E188 &amp; "|" &amp; (IF(ISBLANK(C188), "", IFERROR(VALUE(LEFT(TRIM(C188), FIND(" ", TRIM(C188)&amp;" ")-1)), ""))) &amp; "|" &amp; D188 )</f>
        <v/>
      </c>
      <c r="K188" s="18" t="n">
        <f aca="false">IF(OR(C188="", J188="",G188=""), 0, IF(COUNTIF($J$6:J188, J188)=1, 1, 0))</f>
        <v>0</v>
      </c>
      <c r="L188" s="16" t="str">
        <f aca="false">IF(B188="Inscripción de nuevo registro patronal",B188 &amp; "|" &amp; E188 &amp; "|" &amp; C188,"")</f>
        <v/>
      </c>
      <c r="M188" s="18" t="n">
        <f aca="false">IF(OR(C188="", L188=""), 0, IF(COUNTIF($L$6:L188, L188)=1, 1, 0))</f>
        <v>0</v>
      </c>
    </row>
    <row r="189" customFormat="false" ht="28.35" hidden="false" customHeight="true" outlineLevel="0" collapsed="false">
      <c r="A189" s="48" t="str">
        <f aca="false">IF(AND(NOT(ISBLANK(C189)),NOT(ISBLANK(B189)),NOT(ISBLANK(E189))),(_xlfn.AGGREGATE(2,7,A$5:A189))+1,"")</f>
        <v/>
      </c>
      <c r="B189" s="49"/>
      <c r="C189" s="49"/>
      <c r="D189" s="49"/>
      <c r="E189" s="51"/>
      <c r="F189" s="52" t="str">
        <f aca="false">IFERROR(VLOOKUP(B189,LISTAS!$Q$2:$R$58,2,0),"")</f>
        <v/>
      </c>
      <c r="G189" s="34" t="str">
        <f aca="false">IF(ISBLANK(C189),"",  IF(F189="RAZÓN SOCIAL","NUEVO_RP",   IF(F189="NUMERO",      IF(ISNUMBER(VALUE(C189)),VALUE(C189),""),   IF(OR(F189="NSS - NOMBRE",F189="RP - NOMBRE"),      IF(         AND(           NOT(ISERROR(FIND(" - ",C189))),           ISERROR(FIND("  ",C189)),           ISERROR(FIND("–",C189)),           ISERROR(FIND("—",C189)),           ISNUMBER(VALUE(LEFT(C189,FIND(" - ",C189)-1)))         ),         VALUE(LEFT(C189,FIND(" - ",C189)-1)),         ""      ),   ""   )  )))</f>
        <v/>
      </c>
      <c r="H189" s="34" t="str">
        <f aca="false">B189 &amp; "|" &amp; E189 &amp; "|" &amp;(IF(ISBLANK(C189),"",IFERROR(VALUE(LEFT(TRIM(C189),FIND(" ",TRIM(C189)&amp;" ")-1)),"")))</f>
        <v>||</v>
      </c>
      <c r="I189" s="18" t="n">
        <f aca="false">IF(G189="",0, IF(COUNTIF($H$6:H189,H189)=1,1,0))</f>
        <v>0</v>
      </c>
      <c r="J189" s="34" t="str">
        <f aca="false">IF( OR( ISBLANK(D189), C189=D189, AND( LEFT(D189,7)&lt;&gt;"NOMINA ", OR( ISERROR(FIND(" - ",D189)), NOT(ISNUMBER(VALUE(LEFT(D189,FIND(" - ",D189)-1)))) ) ) ), "", B189 &amp; "|" &amp; E189 &amp; "|" &amp; (IF(ISBLANK(C189), "", IFERROR(VALUE(LEFT(TRIM(C189), FIND(" ", TRIM(C189)&amp;" ")-1)), ""))) &amp; "|" &amp; D189 )</f>
        <v/>
      </c>
      <c r="K189" s="18" t="n">
        <f aca="false">IF(OR(C189="", J189="",G189=""), 0, IF(COUNTIF($J$6:J189, J189)=1, 1, 0))</f>
        <v>0</v>
      </c>
      <c r="L189" s="16" t="str">
        <f aca="false">IF(B189="Inscripción de nuevo registro patronal",B189 &amp; "|" &amp; E189 &amp; "|" &amp; C189,"")</f>
        <v/>
      </c>
      <c r="M189" s="18" t="n">
        <f aca="false">IF(OR(C189="", L189=""), 0, IF(COUNTIF($L$6:L189, L189)=1, 1, 0))</f>
        <v>0</v>
      </c>
    </row>
    <row r="190" customFormat="false" ht="28.35" hidden="false" customHeight="true" outlineLevel="0" collapsed="false">
      <c r="A190" s="48" t="str">
        <f aca="false">IF(AND(NOT(ISBLANK(C190)),NOT(ISBLANK(B190)),NOT(ISBLANK(E190))),(_xlfn.AGGREGATE(2,7,A$5:A190))+1,"")</f>
        <v/>
      </c>
      <c r="B190" s="49"/>
      <c r="C190" s="49"/>
      <c r="D190" s="49"/>
      <c r="E190" s="51"/>
      <c r="F190" s="52" t="str">
        <f aca="false">IFERROR(VLOOKUP(B190,LISTAS!$Q$2:$R$58,2,0),"")</f>
        <v/>
      </c>
      <c r="G190" s="34" t="str">
        <f aca="false">IF(ISBLANK(C190),"",  IF(F190="RAZÓN SOCIAL","NUEVO_RP",   IF(F190="NUMERO",      IF(ISNUMBER(VALUE(C190)),VALUE(C190),""),   IF(OR(F190="NSS - NOMBRE",F190="RP - NOMBRE"),      IF(         AND(           NOT(ISERROR(FIND(" - ",C190))),           ISERROR(FIND("  ",C190)),           ISERROR(FIND("–",C190)),           ISERROR(FIND("—",C190)),           ISNUMBER(VALUE(LEFT(C190,FIND(" - ",C190)-1)))         ),         VALUE(LEFT(C190,FIND(" - ",C190)-1)),         ""      ),   ""   )  )))</f>
        <v/>
      </c>
      <c r="H190" s="34" t="str">
        <f aca="false">B190 &amp; "|" &amp; E190 &amp; "|" &amp;(IF(ISBLANK(C190),"",IFERROR(VALUE(LEFT(TRIM(C190),FIND(" ",TRIM(C190)&amp;" ")-1)),"")))</f>
        <v>||</v>
      </c>
      <c r="I190" s="18" t="n">
        <f aca="false">IF(G190="",0, IF(COUNTIF($H$6:H190,H190)=1,1,0))</f>
        <v>0</v>
      </c>
      <c r="J190" s="34" t="str">
        <f aca="false">IF( OR( ISBLANK(D190), C190=D190, AND( LEFT(D190,7)&lt;&gt;"NOMINA ", OR( ISERROR(FIND(" - ",D190)), NOT(ISNUMBER(VALUE(LEFT(D190,FIND(" - ",D190)-1)))) ) ) ), "", B190 &amp; "|" &amp; E190 &amp; "|" &amp; (IF(ISBLANK(C190), "", IFERROR(VALUE(LEFT(TRIM(C190), FIND(" ", TRIM(C190)&amp;" ")-1)), ""))) &amp; "|" &amp; D190 )</f>
        <v/>
      </c>
      <c r="K190" s="18" t="n">
        <f aca="false">IF(OR(C190="", J190="",G190=""), 0, IF(COUNTIF($J$6:J190, J190)=1, 1, 0))</f>
        <v>0</v>
      </c>
      <c r="L190" s="16" t="str">
        <f aca="false">IF(B190="Inscripción de nuevo registro patronal",B190 &amp; "|" &amp; E190 &amp; "|" &amp; C190,"")</f>
        <v/>
      </c>
      <c r="M190" s="18" t="n">
        <f aca="false">IF(OR(C190="", L190=""), 0, IF(COUNTIF($L$6:L190, L190)=1, 1, 0))</f>
        <v>0</v>
      </c>
    </row>
    <row r="191" customFormat="false" ht="28.35" hidden="false" customHeight="true" outlineLevel="0" collapsed="false">
      <c r="A191" s="48" t="str">
        <f aca="false">IF(AND(NOT(ISBLANK(C191)),NOT(ISBLANK(B191)),NOT(ISBLANK(E191))),(_xlfn.AGGREGATE(2,7,A$5:A191))+1,"")</f>
        <v/>
      </c>
      <c r="B191" s="49"/>
      <c r="C191" s="49"/>
      <c r="D191" s="49"/>
      <c r="E191" s="51"/>
      <c r="F191" s="52" t="str">
        <f aca="false">IFERROR(VLOOKUP(B191,LISTAS!$Q$2:$R$58,2,0),"")</f>
        <v/>
      </c>
      <c r="G191" s="34" t="str">
        <f aca="false">IF(ISBLANK(C191),"",  IF(F191="RAZÓN SOCIAL","NUEVO_RP",   IF(F191="NUMERO",      IF(ISNUMBER(VALUE(C191)),VALUE(C191),""),   IF(OR(F191="NSS - NOMBRE",F191="RP - NOMBRE"),      IF(         AND(           NOT(ISERROR(FIND(" - ",C191))),           ISERROR(FIND("  ",C191)),           ISERROR(FIND("–",C191)),           ISERROR(FIND("—",C191)),           ISNUMBER(VALUE(LEFT(C191,FIND(" - ",C191)-1)))         ),         VALUE(LEFT(C191,FIND(" - ",C191)-1)),         ""      ),   ""   )  )))</f>
        <v/>
      </c>
      <c r="H191" s="34" t="str">
        <f aca="false">B191 &amp; "|" &amp; E191 &amp; "|" &amp;(IF(ISBLANK(C191),"",IFERROR(VALUE(LEFT(TRIM(C191),FIND(" ",TRIM(C191)&amp;" ")-1)),"")))</f>
        <v>||</v>
      </c>
      <c r="I191" s="18" t="n">
        <f aca="false">IF(G191="",0, IF(COUNTIF($H$6:H191,H191)=1,1,0))</f>
        <v>0</v>
      </c>
      <c r="J191" s="34" t="str">
        <f aca="false">IF( OR( ISBLANK(D191), C191=D191, AND( LEFT(D191,7)&lt;&gt;"NOMINA ", OR( ISERROR(FIND(" - ",D191)), NOT(ISNUMBER(VALUE(LEFT(D191,FIND(" - ",D191)-1)))) ) ) ), "", B191 &amp; "|" &amp; E191 &amp; "|" &amp; (IF(ISBLANK(C191), "", IFERROR(VALUE(LEFT(TRIM(C191), FIND(" ", TRIM(C191)&amp;" ")-1)), ""))) &amp; "|" &amp; D191 )</f>
        <v/>
      </c>
      <c r="K191" s="18" t="n">
        <f aca="false">IF(OR(C191="", J191="",G191=""), 0, IF(COUNTIF($J$6:J191, J191)=1, 1, 0))</f>
        <v>0</v>
      </c>
      <c r="L191" s="16" t="str">
        <f aca="false">IF(B191="Inscripción de nuevo registro patronal",B191 &amp; "|" &amp; E191 &amp; "|" &amp; C191,"")</f>
        <v/>
      </c>
      <c r="M191" s="18" t="n">
        <f aca="false">IF(OR(C191="", L191=""), 0, IF(COUNTIF($L$6:L191, L191)=1, 1, 0))</f>
        <v>0</v>
      </c>
    </row>
    <row r="192" customFormat="false" ht="28.35" hidden="false" customHeight="true" outlineLevel="0" collapsed="false">
      <c r="A192" s="48" t="str">
        <f aca="false">IF(AND(NOT(ISBLANK(C192)),NOT(ISBLANK(B192)),NOT(ISBLANK(E192))),(_xlfn.AGGREGATE(2,7,A$5:A192))+1,"")</f>
        <v/>
      </c>
      <c r="B192" s="49"/>
      <c r="C192" s="49"/>
      <c r="D192" s="49"/>
      <c r="E192" s="51"/>
      <c r="F192" s="52" t="str">
        <f aca="false">IFERROR(VLOOKUP(B192,LISTAS!$Q$2:$R$58,2,0),"")</f>
        <v/>
      </c>
      <c r="G192" s="34" t="str">
        <f aca="false">IF(ISBLANK(C192),"",  IF(F192="RAZÓN SOCIAL","NUEVO_RP",   IF(F192="NUMERO",      IF(ISNUMBER(VALUE(C192)),VALUE(C192),""),   IF(OR(F192="NSS - NOMBRE",F192="RP - NOMBRE"),      IF(         AND(           NOT(ISERROR(FIND(" - ",C192))),           ISERROR(FIND("  ",C192)),           ISERROR(FIND("–",C192)),           ISERROR(FIND("—",C192)),           ISNUMBER(VALUE(LEFT(C192,FIND(" - ",C192)-1)))         ),         VALUE(LEFT(C192,FIND(" - ",C192)-1)),         ""      ),   ""   )  )))</f>
        <v/>
      </c>
      <c r="H192" s="34" t="str">
        <f aca="false">B192 &amp; "|" &amp; E192 &amp; "|" &amp;(IF(ISBLANK(C192),"",IFERROR(VALUE(LEFT(TRIM(C192),FIND(" ",TRIM(C192)&amp;" ")-1)),"")))</f>
        <v>||</v>
      </c>
      <c r="I192" s="18" t="n">
        <f aca="false">IF(G192="",0, IF(COUNTIF($H$6:H192,H192)=1,1,0))</f>
        <v>0</v>
      </c>
      <c r="J192" s="34" t="str">
        <f aca="false">IF( OR( ISBLANK(D192), C192=D192, AND( LEFT(D192,7)&lt;&gt;"NOMINA ", OR( ISERROR(FIND(" - ",D192)), NOT(ISNUMBER(VALUE(LEFT(D192,FIND(" - ",D192)-1)))) ) ) ), "", B192 &amp; "|" &amp; E192 &amp; "|" &amp; (IF(ISBLANK(C192), "", IFERROR(VALUE(LEFT(TRIM(C192), FIND(" ", TRIM(C192)&amp;" ")-1)), ""))) &amp; "|" &amp; D192 )</f>
        <v/>
      </c>
      <c r="K192" s="18" t="n">
        <f aca="false">IF(OR(C192="", J192="",G192=""), 0, IF(COUNTIF($J$6:J192, J192)=1, 1, 0))</f>
        <v>0</v>
      </c>
      <c r="L192" s="16" t="str">
        <f aca="false">IF(B192="Inscripción de nuevo registro patronal",B192 &amp; "|" &amp; E192 &amp; "|" &amp; C192,"")</f>
        <v/>
      </c>
      <c r="M192" s="18" t="n">
        <f aca="false">IF(OR(C192="", L192=""), 0, IF(COUNTIF($L$6:L192, L192)=1, 1, 0))</f>
        <v>0</v>
      </c>
    </row>
    <row r="193" customFormat="false" ht="28.35" hidden="false" customHeight="true" outlineLevel="0" collapsed="false">
      <c r="A193" s="48" t="str">
        <f aca="false">IF(AND(NOT(ISBLANK(C193)),NOT(ISBLANK(B193)),NOT(ISBLANK(E193))),(_xlfn.AGGREGATE(2,7,A$5:A193))+1,"")</f>
        <v/>
      </c>
      <c r="B193" s="49"/>
      <c r="C193" s="49"/>
      <c r="D193" s="50"/>
      <c r="E193" s="51"/>
      <c r="F193" s="52" t="str">
        <f aca="false">IFERROR(VLOOKUP(B193,LISTAS!$Q$2:$R$58,2,0),"")</f>
        <v/>
      </c>
      <c r="G193" s="34" t="str">
        <f aca="false">IF(ISBLANK(C193),"",  IF(F193="RAZÓN SOCIAL","NUEVO_RP",   IF(F193="NUMERO",      IF(ISNUMBER(VALUE(C193)),VALUE(C193),""),   IF(OR(F193="NSS - NOMBRE",F193="RP - NOMBRE"),      IF(         AND(           NOT(ISERROR(FIND(" - ",C193))),           ISERROR(FIND("  ",C193)),           ISERROR(FIND("–",C193)),           ISERROR(FIND("—",C193)),           ISNUMBER(VALUE(LEFT(C193,FIND(" - ",C193)-1)))         ),         VALUE(LEFT(C193,FIND(" - ",C193)-1)),         ""      ),   ""   )  )))</f>
        <v/>
      </c>
      <c r="H193" s="34" t="str">
        <f aca="false">B193 &amp; "|" &amp; E193 &amp; "|" &amp;(IF(ISBLANK(C193),"",IFERROR(VALUE(LEFT(TRIM(C193),FIND(" ",TRIM(C193)&amp;" ")-1)),"")))</f>
        <v>||</v>
      </c>
      <c r="I193" s="18" t="n">
        <f aca="false">IF(G193="",0, IF(COUNTIF($H$6:H193,H193)=1,1,0))</f>
        <v>0</v>
      </c>
      <c r="J193" s="34" t="str">
        <f aca="false">IF( OR( ISBLANK(D193), C193=D193, AND( LEFT(D193,7)&lt;&gt;"NOMINA ", OR( ISERROR(FIND(" - ",D193)), NOT(ISNUMBER(VALUE(LEFT(D193,FIND(" - ",D193)-1)))) ) ) ), "", B193 &amp; "|" &amp; E193 &amp; "|" &amp; (IF(ISBLANK(C193), "", IFERROR(VALUE(LEFT(TRIM(C193), FIND(" ", TRIM(C193)&amp;" ")-1)), ""))) &amp; "|" &amp; D193 )</f>
        <v/>
      </c>
      <c r="K193" s="18" t="n">
        <f aca="false">IF(OR(C193="", J193="",G193=""), 0, IF(COUNTIF($J$6:J193, J193)=1, 1, 0))</f>
        <v>0</v>
      </c>
      <c r="L193" s="16" t="str">
        <f aca="false">IF(B193="Inscripción de nuevo registro patronal",B193 &amp; "|" &amp; E193 &amp; "|" &amp; C193,"")</f>
        <v/>
      </c>
      <c r="M193" s="18" t="n">
        <f aca="false">IF(OR(C193="", L193=""), 0, IF(COUNTIF($L$6:L193, L193)=1, 1, 0))</f>
        <v>0</v>
      </c>
    </row>
    <row r="194" customFormat="false" ht="28.35" hidden="false" customHeight="true" outlineLevel="0" collapsed="false">
      <c r="A194" s="48" t="str">
        <f aca="false">IF(AND(NOT(ISBLANK(C194)),NOT(ISBLANK(B194)),NOT(ISBLANK(E194))),(_xlfn.AGGREGATE(2,7,A$5:A194))+1,"")</f>
        <v/>
      </c>
      <c r="B194" s="49"/>
      <c r="C194" s="49"/>
      <c r="D194" s="50"/>
      <c r="E194" s="51"/>
      <c r="F194" s="52" t="str">
        <f aca="false">IFERROR(VLOOKUP(B194,LISTAS!$Q$2:$R$58,2,0),"")</f>
        <v/>
      </c>
      <c r="G194" s="34" t="str">
        <f aca="false">IF(ISBLANK(C194),"",  IF(F194="RAZÓN SOCIAL","NUEVO_RP",   IF(F194="NUMERO",      IF(ISNUMBER(VALUE(C194)),VALUE(C194),""),   IF(OR(F194="NSS - NOMBRE",F194="RP - NOMBRE"),      IF(         AND(           NOT(ISERROR(FIND(" - ",C194))),           ISERROR(FIND("  ",C194)),           ISERROR(FIND("–",C194)),           ISERROR(FIND("—",C194)),           ISNUMBER(VALUE(LEFT(C194,FIND(" - ",C194)-1)))         ),         VALUE(LEFT(C194,FIND(" - ",C194)-1)),         ""      ),   ""   )  )))</f>
        <v/>
      </c>
      <c r="H194" s="34" t="str">
        <f aca="false">B194 &amp; "|" &amp; E194 &amp; "|" &amp;(IF(ISBLANK(C194),"",IFERROR(VALUE(LEFT(TRIM(C194),FIND(" ",TRIM(C194)&amp;" ")-1)),"")))</f>
        <v>||</v>
      </c>
      <c r="I194" s="18" t="n">
        <f aca="false">IF(G194="",0, IF(COUNTIF($H$6:H194,H194)=1,1,0))</f>
        <v>0</v>
      </c>
      <c r="J194" s="34" t="str">
        <f aca="false">IF( OR( ISBLANK(D194), C194=D194, AND( LEFT(D194,7)&lt;&gt;"NOMINA ", OR( ISERROR(FIND(" - ",D194)), NOT(ISNUMBER(VALUE(LEFT(D194,FIND(" - ",D194)-1)))) ) ) ), "", B194 &amp; "|" &amp; E194 &amp; "|" &amp; (IF(ISBLANK(C194), "", IFERROR(VALUE(LEFT(TRIM(C194), FIND(" ", TRIM(C194)&amp;" ")-1)), ""))) &amp; "|" &amp; D194 )</f>
        <v/>
      </c>
      <c r="K194" s="18" t="n">
        <f aca="false">IF(OR(C194="", J194="",G194=""), 0, IF(COUNTIF($J$6:J194, J194)=1, 1, 0))</f>
        <v>0</v>
      </c>
      <c r="L194" s="16" t="str">
        <f aca="false">IF(B194="Inscripción de nuevo registro patronal",B194 &amp; "|" &amp; E194 &amp; "|" &amp; C194,"")</f>
        <v/>
      </c>
      <c r="M194" s="18" t="n">
        <f aca="false">IF(OR(C194="", L194=""), 0, IF(COUNTIF($L$6:L194, L194)=1, 1, 0))</f>
        <v>0</v>
      </c>
    </row>
    <row r="195" customFormat="false" ht="28.35" hidden="false" customHeight="true" outlineLevel="0" collapsed="false">
      <c r="A195" s="48" t="str">
        <f aca="false">IF(AND(NOT(ISBLANK(C195)),NOT(ISBLANK(B195)),NOT(ISBLANK(E195))),(_xlfn.AGGREGATE(2,7,A$5:A195))+1,"")</f>
        <v/>
      </c>
      <c r="B195" s="49"/>
      <c r="C195" s="49"/>
      <c r="D195" s="50"/>
      <c r="E195" s="51"/>
      <c r="F195" s="52" t="str">
        <f aca="false">IFERROR(VLOOKUP(B195,LISTAS!$Q$2:$R$58,2,0),"")</f>
        <v/>
      </c>
      <c r="G195" s="34" t="str">
        <f aca="false">IF(ISBLANK(C195),"",  IF(F195="RAZÓN SOCIAL","NUEVO_RP",   IF(F195="NUMERO",      IF(ISNUMBER(VALUE(C195)),VALUE(C195),""),   IF(OR(F195="NSS - NOMBRE",F195="RP - NOMBRE"),      IF(         AND(           NOT(ISERROR(FIND(" - ",C195))),           ISERROR(FIND("  ",C195)),           ISERROR(FIND("–",C195)),           ISERROR(FIND("—",C195)),           ISNUMBER(VALUE(LEFT(C195,FIND(" - ",C195)-1)))         ),         VALUE(LEFT(C195,FIND(" - ",C195)-1)),         ""      ),   ""   )  )))</f>
        <v/>
      </c>
      <c r="H195" s="34" t="str">
        <f aca="false">B195 &amp; "|" &amp; E195 &amp; "|" &amp;(IF(ISBLANK(C195),"",IFERROR(VALUE(LEFT(TRIM(C195),FIND(" ",TRIM(C195)&amp;" ")-1)),"")))</f>
        <v>||</v>
      </c>
      <c r="I195" s="18" t="n">
        <f aca="false">IF(G195="",0, IF(COUNTIF($H$6:H195,H195)=1,1,0))</f>
        <v>0</v>
      </c>
      <c r="J195" s="34" t="str">
        <f aca="false">IF( OR( ISBLANK(D195), C195=D195, AND( LEFT(D195,7)&lt;&gt;"NOMINA ", OR( ISERROR(FIND(" - ",D195)), NOT(ISNUMBER(VALUE(LEFT(D195,FIND(" - ",D195)-1)))) ) ) ), "", B195 &amp; "|" &amp; E195 &amp; "|" &amp; (IF(ISBLANK(C195), "", IFERROR(VALUE(LEFT(TRIM(C195), FIND(" ", TRIM(C195)&amp;" ")-1)), ""))) &amp; "|" &amp; D195 )</f>
        <v/>
      </c>
      <c r="K195" s="18" t="n">
        <f aca="false">IF(OR(C195="", J195="",G195=""), 0, IF(COUNTIF($J$6:J195, J195)=1, 1, 0))</f>
        <v>0</v>
      </c>
      <c r="L195" s="16" t="str">
        <f aca="false">IF(B195="Inscripción de nuevo registro patronal",B195 &amp; "|" &amp; E195 &amp; "|" &amp; C195,"")</f>
        <v/>
      </c>
      <c r="M195" s="18" t="n">
        <f aca="false">IF(OR(C195="", L195=""), 0, IF(COUNTIF($L$6:L195, L195)=1, 1, 0))</f>
        <v>0</v>
      </c>
    </row>
    <row r="196" customFormat="false" ht="28.35" hidden="false" customHeight="true" outlineLevel="0" collapsed="false">
      <c r="A196" s="48" t="str">
        <f aca="false">IF(AND(NOT(ISBLANK(C196)),NOT(ISBLANK(B196)),NOT(ISBLANK(E196))),(_xlfn.AGGREGATE(2,7,A$5:A196))+1,"")</f>
        <v/>
      </c>
      <c r="B196" s="49"/>
      <c r="C196" s="49"/>
      <c r="D196" s="50"/>
      <c r="E196" s="51"/>
      <c r="F196" s="52" t="str">
        <f aca="false">IFERROR(VLOOKUP(B196,LISTAS!$Q$2:$R$58,2,0),"")</f>
        <v/>
      </c>
      <c r="G196" s="34" t="str">
        <f aca="false">IF(ISBLANK(C196),"",  IF(F196="RAZÓN SOCIAL","NUEVO_RP",   IF(F196="NUMERO",      IF(ISNUMBER(VALUE(C196)),VALUE(C196),""),   IF(OR(F196="NSS - NOMBRE",F196="RP - NOMBRE"),      IF(         AND(           NOT(ISERROR(FIND(" - ",C196))),           ISERROR(FIND("  ",C196)),           ISERROR(FIND("–",C196)),           ISERROR(FIND("—",C196)),           ISNUMBER(VALUE(LEFT(C196,FIND(" - ",C196)-1)))         ),         VALUE(LEFT(C196,FIND(" - ",C196)-1)),         ""      ),   ""   )  )))</f>
        <v/>
      </c>
      <c r="H196" s="34" t="str">
        <f aca="false">B196 &amp; "|" &amp; E196 &amp; "|" &amp;(IF(ISBLANK(C196),"",IFERROR(VALUE(LEFT(TRIM(C196),FIND(" ",TRIM(C196)&amp;" ")-1)),"")))</f>
        <v>||</v>
      </c>
      <c r="I196" s="18" t="n">
        <f aca="false">IF(G196="",0, IF(COUNTIF($H$6:H196,H196)=1,1,0))</f>
        <v>0</v>
      </c>
      <c r="J196" s="34" t="str">
        <f aca="false">IF( OR( ISBLANK(D196), C196=D196, AND( LEFT(D196,7)&lt;&gt;"NOMINA ", OR( ISERROR(FIND(" - ",D196)), NOT(ISNUMBER(VALUE(LEFT(D196,FIND(" - ",D196)-1)))) ) ) ), "", B196 &amp; "|" &amp; E196 &amp; "|" &amp; (IF(ISBLANK(C196), "", IFERROR(VALUE(LEFT(TRIM(C196), FIND(" ", TRIM(C196)&amp;" ")-1)), ""))) &amp; "|" &amp; D196 )</f>
        <v/>
      </c>
      <c r="K196" s="18" t="n">
        <f aca="false">IF(OR(C196="", J196="",G196=""), 0, IF(COUNTIF($J$6:J196, J196)=1, 1, 0))</f>
        <v>0</v>
      </c>
      <c r="L196" s="16" t="str">
        <f aca="false">IF(B196="Inscripción de nuevo registro patronal",B196 &amp; "|" &amp; E196 &amp; "|" &amp; C196,"")</f>
        <v/>
      </c>
      <c r="M196" s="18" t="n">
        <f aca="false">IF(OR(C196="", L196=""), 0, IF(COUNTIF($L$6:L196, L196)=1, 1, 0))</f>
        <v>0</v>
      </c>
    </row>
    <row r="197" customFormat="false" ht="28.35" hidden="false" customHeight="true" outlineLevel="0" collapsed="false">
      <c r="A197" s="48" t="str">
        <f aca="false">IF(AND(NOT(ISBLANK(C197)),NOT(ISBLANK(B197)),NOT(ISBLANK(E197))),(_xlfn.AGGREGATE(2,7,A$5:A197))+1,"")</f>
        <v/>
      </c>
      <c r="B197" s="49"/>
      <c r="C197" s="49"/>
      <c r="D197" s="50"/>
      <c r="E197" s="51"/>
      <c r="F197" s="52" t="str">
        <f aca="false">IFERROR(VLOOKUP(B197,LISTAS!$Q$2:$R$58,2,0),"")</f>
        <v/>
      </c>
      <c r="G197" s="34" t="str">
        <f aca="false">IF(ISBLANK(C197),"",  IF(F197="RAZÓN SOCIAL","NUEVO_RP",   IF(F197="NUMERO",      IF(ISNUMBER(VALUE(C197)),VALUE(C197),""),   IF(OR(F197="NSS - NOMBRE",F197="RP - NOMBRE"),      IF(         AND(           NOT(ISERROR(FIND(" - ",C197))),           ISERROR(FIND("  ",C197)),           ISERROR(FIND("–",C197)),           ISERROR(FIND("—",C197)),           ISNUMBER(VALUE(LEFT(C197,FIND(" - ",C197)-1)))         ),         VALUE(LEFT(C197,FIND(" - ",C197)-1)),         ""      ),   ""   )  )))</f>
        <v/>
      </c>
      <c r="H197" s="34" t="str">
        <f aca="false">B197 &amp; "|" &amp; E197 &amp; "|" &amp;(IF(ISBLANK(C197),"",IFERROR(VALUE(LEFT(TRIM(C197),FIND(" ",TRIM(C197)&amp;" ")-1)),"")))</f>
        <v>||</v>
      </c>
      <c r="I197" s="18" t="n">
        <f aca="false">IF(G197="",0, IF(COUNTIF($H$6:H197,H197)=1,1,0))</f>
        <v>0</v>
      </c>
      <c r="J197" s="34" t="str">
        <f aca="false">IF( OR( ISBLANK(D197), C197=D197, AND( LEFT(D197,7)&lt;&gt;"NOMINA ", OR( ISERROR(FIND(" - ",D197)), NOT(ISNUMBER(VALUE(LEFT(D197,FIND(" - ",D197)-1)))) ) ) ), "", B197 &amp; "|" &amp; E197 &amp; "|" &amp; (IF(ISBLANK(C197), "", IFERROR(VALUE(LEFT(TRIM(C197), FIND(" ", TRIM(C197)&amp;" ")-1)), ""))) &amp; "|" &amp; D197 )</f>
        <v/>
      </c>
      <c r="K197" s="18" t="n">
        <f aca="false">IF(OR(C197="", J197="",G197=""), 0, IF(COUNTIF($J$6:J197, J197)=1, 1, 0))</f>
        <v>0</v>
      </c>
      <c r="L197" s="16" t="str">
        <f aca="false">IF(B197="Inscripción de nuevo registro patronal",B197 &amp; "|" &amp; E197 &amp; "|" &amp; C197,"")</f>
        <v/>
      </c>
      <c r="M197" s="18" t="n">
        <f aca="false">IF(OR(C197="", L197=""), 0, IF(COUNTIF($L$6:L197, L197)=1, 1, 0))</f>
        <v>0</v>
      </c>
    </row>
    <row r="198" customFormat="false" ht="28.35" hidden="false" customHeight="true" outlineLevel="0" collapsed="false">
      <c r="A198" s="48" t="str">
        <f aca="false">IF(AND(NOT(ISBLANK(C198)),NOT(ISBLANK(B198)),NOT(ISBLANK(E198))),(_xlfn.AGGREGATE(2,7,A$5:A198))+1,"")</f>
        <v/>
      </c>
      <c r="B198" s="49"/>
      <c r="C198" s="49"/>
      <c r="D198" s="50"/>
      <c r="E198" s="51"/>
      <c r="F198" s="52" t="str">
        <f aca="false">IFERROR(VLOOKUP(B198,LISTAS!$Q$2:$R$58,2,0),"")</f>
        <v/>
      </c>
      <c r="G198" s="34" t="str">
        <f aca="false">IF(ISBLANK(C198),"",  IF(F198="RAZÓN SOCIAL","NUEVO_RP",   IF(F198="NUMERO",      IF(ISNUMBER(VALUE(C198)),VALUE(C198),""),   IF(OR(F198="NSS - NOMBRE",F198="RP - NOMBRE"),      IF(         AND(           NOT(ISERROR(FIND(" - ",C198))),           ISERROR(FIND("  ",C198)),           ISERROR(FIND("–",C198)),           ISERROR(FIND("—",C198)),           ISNUMBER(VALUE(LEFT(C198,FIND(" - ",C198)-1)))         ),         VALUE(LEFT(C198,FIND(" - ",C198)-1)),         ""      ),   ""   )  )))</f>
        <v/>
      </c>
      <c r="H198" s="34" t="str">
        <f aca="false">B198 &amp; "|" &amp; E198 &amp; "|" &amp;(IF(ISBLANK(C198),"",IFERROR(VALUE(LEFT(TRIM(C198),FIND(" ",TRIM(C198)&amp;" ")-1)),"")))</f>
        <v>||</v>
      </c>
      <c r="I198" s="18" t="n">
        <f aca="false">IF(G198="",0, IF(COUNTIF($H$6:H198,H198)=1,1,0))</f>
        <v>0</v>
      </c>
      <c r="J198" s="34" t="str">
        <f aca="false">IF( OR( ISBLANK(D198), C198=D198, AND( LEFT(D198,7)&lt;&gt;"NOMINA ", OR( ISERROR(FIND(" - ",D198)), NOT(ISNUMBER(VALUE(LEFT(D198,FIND(" - ",D198)-1)))) ) ) ), "", B198 &amp; "|" &amp; E198 &amp; "|" &amp; (IF(ISBLANK(C198), "", IFERROR(VALUE(LEFT(TRIM(C198), FIND(" ", TRIM(C198)&amp;" ")-1)), ""))) &amp; "|" &amp; D198 )</f>
        <v/>
      </c>
      <c r="K198" s="18" t="n">
        <f aca="false">IF(OR(C198="", J198="",G198=""), 0, IF(COUNTIF($J$6:J198, J198)=1, 1, 0))</f>
        <v>0</v>
      </c>
      <c r="L198" s="16" t="str">
        <f aca="false">IF(B198="Inscripción de nuevo registro patronal",B198 &amp; "|" &amp; E198 &amp; "|" &amp; C198,"")</f>
        <v/>
      </c>
      <c r="M198" s="18" t="n">
        <f aca="false">IF(OR(C198="", L198=""), 0, IF(COUNTIF($L$6:L198, L198)=1, 1, 0))</f>
        <v>0</v>
      </c>
    </row>
    <row r="199" customFormat="false" ht="28.35" hidden="false" customHeight="true" outlineLevel="0" collapsed="false">
      <c r="A199" s="48" t="str">
        <f aca="false">IF(AND(NOT(ISBLANK(C199)),NOT(ISBLANK(B199)),NOT(ISBLANK(E199))),(_xlfn.AGGREGATE(2,7,A$5:A199))+1,"")</f>
        <v/>
      </c>
      <c r="B199" s="49"/>
      <c r="C199" s="49"/>
      <c r="D199" s="50"/>
      <c r="E199" s="51"/>
      <c r="F199" s="52" t="str">
        <f aca="false">IFERROR(VLOOKUP(B199,LISTAS!$Q$2:$R$58,2,0),"")</f>
        <v/>
      </c>
      <c r="G199" s="34" t="str">
        <f aca="false">IF(ISBLANK(C199),"",  IF(F199="RAZÓN SOCIAL","NUEVO_RP",   IF(F199="NUMERO",      IF(ISNUMBER(VALUE(C199)),VALUE(C199),""),   IF(OR(F199="NSS - NOMBRE",F199="RP - NOMBRE"),      IF(         AND(           NOT(ISERROR(FIND(" - ",C199))),           ISERROR(FIND("  ",C199)),           ISERROR(FIND("–",C199)),           ISERROR(FIND("—",C199)),           ISNUMBER(VALUE(LEFT(C199,FIND(" - ",C199)-1)))         ),         VALUE(LEFT(C199,FIND(" - ",C199)-1)),         ""      ),   ""   )  )))</f>
        <v/>
      </c>
      <c r="H199" s="34" t="str">
        <f aca="false">B199 &amp; "|" &amp; E199 &amp; "|" &amp;(IF(ISBLANK(C199),"",IFERROR(VALUE(LEFT(TRIM(C199),FIND(" ",TRIM(C199)&amp;" ")-1)),"")))</f>
        <v>||</v>
      </c>
      <c r="I199" s="18" t="n">
        <f aca="false">IF(G199="",0, IF(COUNTIF($H$6:H199,H199)=1,1,0))</f>
        <v>0</v>
      </c>
      <c r="J199" s="34" t="str">
        <f aca="false">IF( OR( ISBLANK(D199), C199=D199, AND( LEFT(D199,7)&lt;&gt;"NOMINA ", OR( ISERROR(FIND(" - ",D199)), NOT(ISNUMBER(VALUE(LEFT(D199,FIND(" - ",D199)-1)))) ) ) ), "", B199 &amp; "|" &amp; E199 &amp; "|" &amp; (IF(ISBLANK(C199), "", IFERROR(VALUE(LEFT(TRIM(C199), FIND(" ", TRIM(C199)&amp;" ")-1)), ""))) &amp; "|" &amp; D199 )</f>
        <v/>
      </c>
      <c r="K199" s="18" t="n">
        <f aca="false">IF(OR(C199="", J199="",G199=""), 0, IF(COUNTIF($J$6:J199, J199)=1, 1, 0))</f>
        <v>0</v>
      </c>
      <c r="L199" s="16" t="str">
        <f aca="false">IF(B199="Inscripción de nuevo registro patronal",B199 &amp; "|" &amp; E199 &amp; "|" &amp; C199,"")</f>
        <v/>
      </c>
      <c r="M199" s="18" t="n">
        <f aca="false">IF(OR(C199="", L199=""), 0, IF(COUNTIF($L$6:L199, L199)=1, 1, 0))</f>
        <v>0</v>
      </c>
    </row>
    <row r="200" customFormat="false" ht="28.35" hidden="false" customHeight="true" outlineLevel="0" collapsed="false">
      <c r="A200" s="48" t="str">
        <f aca="false">IF(AND(NOT(ISBLANK(C200)),NOT(ISBLANK(B200)),NOT(ISBLANK(E200))),(_xlfn.AGGREGATE(2,7,A$5:A200))+1,"")</f>
        <v/>
      </c>
      <c r="B200" s="49"/>
      <c r="C200" s="49"/>
      <c r="D200" s="50"/>
      <c r="E200" s="51"/>
      <c r="F200" s="52" t="str">
        <f aca="false">IFERROR(VLOOKUP(B200,LISTAS!$Q$2:$R$58,2,0),"")</f>
        <v/>
      </c>
      <c r="G200" s="34" t="str">
        <f aca="false">IF(ISBLANK(C200),"",  IF(F200="RAZÓN SOCIAL","NUEVO_RP",   IF(F200="NUMERO",      IF(ISNUMBER(VALUE(C200)),VALUE(C200),""),   IF(OR(F200="NSS - NOMBRE",F200="RP - NOMBRE"),      IF(         AND(           NOT(ISERROR(FIND(" - ",C200))),           ISERROR(FIND("  ",C200)),           ISERROR(FIND("–",C200)),           ISERROR(FIND("—",C200)),           ISNUMBER(VALUE(LEFT(C200,FIND(" - ",C200)-1)))         ),         VALUE(LEFT(C200,FIND(" - ",C200)-1)),         ""      ),   ""   )  )))</f>
        <v/>
      </c>
      <c r="H200" s="34" t="str">
        <f aca="false">B200 &amp; "|" &amp; E200 &amp; "|" &amp;(IF(ISBLANK(C200),"",IFERROR(VALUE(LEFT(TRIM(C200),FIND(" ",TRIM(C200)&amp;" ")-1)),"")))</f>
        <v>||</v>
      </c>
      <c r="I200" s="18" t="n">
        <f aca="false">IF(G200="",0, IF(COUNTIF($H$6:H200,H200)=1,1,0))</f>
        <v>0</v>
      </c>
      <c r="J200" s="34" t="str">
        <f aca="false">IF( OR( ISBLANK(D200), C200=D200, AND( LEFT(D200,7)&lt;&gt;"NOMINA ", OR( ISERROR(FIND(" - ",D200)), NOT(ISNUMBER(VALUE(LEFT(D200,FIND(" - ",D200)-1)))) ) ) ), "", B200 &amp; "|" &amp; E200 &amp; "|" &amp; (IF(ISBLANK(C200), "", IFERROR(VALUE(LEFT(TRIM(C200), FIND(" ", TRIM(C200)&amp;" ")-1)), ""))) &amp; "|" &amp; D200 )</f>
        <v/>
      </c>
      <c r="K200" s="18" t="n">
        <f aca="false">IF(OR(C200="", J200="",G200=""), 0, IF(COUNTIF($J$6:J200, J200)=1, 1, 0))</f>
        <v>0</v>
      </c>
      <c r="L200" s="16" t="str">
        <f aca="false">IF(B200="Inscripción de nuevo registro patronal",B200 &amp; "|" &amp; E200 &amp; "|" &amp; C200,"")</f>
        <v/>
      </c>
      <c r="M200" s="18" t="n">
        <f aca="false">IF(OR(C200="", L200=""), 0, IF(COUNTIF($L$6:L200, L200)=1, 1, 0))</f>
        <v>0</v>
      </c>
    </row>
    <row r="201" customFormat="false" ht="28.35" hidden="false" customHeight="true" outlineLevel="0" collapsed="false">
      <c r="A201" s="48" t="str">
        <f aca="false">IF(AND(NOT(ISBLANK(C201)),NOT(ISBLANK(B201)),NOT(ISBLANK(E201))),(_xlfn.AGGREGATE(2,7,A$5:A201))+1,"")</f>
        <v/>
      </c>
      <c r="B201" s="49"/>
      <c r="C201" s="49"/>
      <c r="D201" s="50"/>
      <c r="E201" s="51"/>
      <c r="F201" s="52" t="str">
        <f aca="false">IFERROR(VLOOKUP(B201,LISTAS!$Q$2:$R$58,2,0),"")</f>
        <v/>
      </c>
      <c r="G201" s="34" t="str">
        <f aca="false">IF(ISBLANK(C201),"",  IF(F201="RAZÓN SOCIAL","NUEVO_RP",   IF(F201="NUMERO",      IF(ISNUMBER(VALUE(C201)),VALUE(C201),""),   IF(OR(F201="NSS - NOMBRE",F201="RP - NOMBRE"),      IF(         AND(           NOT(ISERROR(FIND(" - ",C201))),           ISERROR(FIND("  ",C201)),           ISERROR(FIND("–",C201)),           ISERROR(FIND("—",C201)),           ISNUMBER(VALUE(LEFT(C201,FIND(" - ",C201)-1)))         ),         VALUE(LEFT(C201,FIND(" - ",C201)-1)),         ""      ),   ""   )  )))</f>
        <v/>
      </c>
      <c r="H201" s="34" t="str">
        <f aca="false">B201 &amp; "|" &amp; E201 &amp; "|" &amp;(IF(ISBLANK(C201),"",IFERROR(VALUE(LEFT(TRIM(C201),FIND(" ",TRIM(C201)&amp;" ")-1)),"")))</f>
        <v>||</v>
      </c>
      <c r="I201" s="18" t="n">
        <f aca="false">IF(G201="",0, IF(COUNTIF($H$6:H201,H201)=1,1,0))</f>
        <v>0</v>
      </c>
      <c r="J201" s="34" t="str">
        <f aca="false">IF( OR( ISBLANK(D201), C201=D201, AND( LEFT(D201,7)&lt;&gt;"NOMINA ", OR( ISERROR(FIND(" - ",D201)), NOT(ISNUMBER(VALUE(LEFT(D201,FIND(" - ",D201)-1)))) ) ) ), "", B201 &amp; "|" &amp; E201 &amp; "|" &amp; (IF(ISBLANK(C201), "", IFERROR(VALUE(LEFT(TRIM(C201), FIND(" ", TRIM(C201)&amp;" ")-1)), ""))) &amp; "|" &amp; D201 )</f>
        <v/>
      </c>
      <c r="K201" s="18" t="n">
        <f aca="false">IF(OR(C201="", J201="",G201=""), 0, IF(COUNTIF($J$6:J201, J201)=1, 1, 0))</f>
        <v>0</v>
      </c>
      <c r="L201" s="16" t="str">
        <f aca="false">IF(B201="Inscripción de nuevo registro patronal",B201 &amp; "|" &amp; E201 &amp; "|" &amp; C201,"")</f>
        <v/>
      </c>
      <c r="M201" s="18" t="n">
        <f aca="false">IF(OR(C201="", L201=""), 0, IF(COUNTIF($L$6:L201, L201)=1, 1, 0))</f>
        <v>0</v>
      </c>
    </row>
    <row r="202" customFormat="false" ht="28.35" hidden="false" customHeight="true" outlineLevel="0" collapsed="false">
      <c r="A202" s="48" t="str">
        <f aca="false">IF(AND(NOT(ISBLANK(C202)),NOT(ISBLANK(B202)),NOT(ISBLANK(E202))),(_xlfn.AGGREGATE(2,7,A$5:A202))+1,"")</f>
        <v/>
      </c>
      <c r="B202" s="49"/>
      <c r="C202" s="49"/>
      <c r="D202" s="50"/>
      <c r="E202" s="51"/>
      <c r="F202" s="52" t="str">
        <f aca="false">IFERROR(VLOOKUP(B202,LISTAS!$Q$2:$R$58,2,0),"")</f>
        <v/>
      </c>
      <c r="G202" s="34" t="str">
        <f aca="false">IF(ISBLANK(C202),"",  IF(F202="RAZÓN SOCIAL","NUEVO_RP",   IF(F202="NUMERO",      IF(ISNUMBER(VALUE(C202)),VALUE(C202),""),   IF(OR(F202="NSS - NOMBRE",F202="RP - NOMBRE"),      IF(         AND(           NOT(ISERROR(FIND(" - ",C202))),           ISERROR(FIND("  ",C202)),           ISERROR(FIND("–",C202)),           ISERROR(FIND("—",C202)),           ISNUMBER(VALUE(LEFT(C202,FIND(" - ",C202)-1)))         ),         VALUE(LEFT(C202,FIND(" - ",C202)-1)),         ""      ),   ""   )  )))</f>
        <v/>
      </c>
      <c r="H202" s="34" t="str">
        <f aca="false">B202 &amp; "|" &amp; E202 &amp; "|" &amp;(IF(ISBLANK(C202),"",IFERROR(VALUE(LEFT(TRIM(C202),FIND(" ",TRIM(C202)&amp;" ")-1)),"")))</f>
        <v>||</v>
      </c>
      <c r="I202" s="18" t="n">
        <f aca="false">IF(G202="",0, IF(COUNTIF($H$6:H202,H202)=1,1,0))</f>
        <v>0</v>
      </c>
      <c r="J202" s="34" t="str">
        <f aca="false">IF( OR( ISBLANK(D202), C202=D202, AND( LEFT(D202,7)&lt;&gt;"NOMINA ", OR( ISERROR(FIND(" - ",D202)), NOT(ISNUMBER(VALUE(LEFT(D202,FIND(" - ",D202)-1)))) ) ) ), "", B202 &amp; "|" &amp; E202 &amp; "|" &amp; (IF(ISBLANK(C202), "", IFERROR(VALUE(LEFT(TRIM(C202), FIND(" ", TRIM(C202)&amp;" ")-1)), ""))) &amp; "|" &amp; D202 )</f>
        <v/>
      </c>
      <c r="K202" s="18" t="n">
        <f aca="false">IF(OR(C202="", J202="",G202=""), 0, IF(COUNTIF($J$6:J202, J202)=1, 1, 0))</f>
        <v>0</v>
      </c>
      <c r="L202" s="16" t="str">
        <f aca="false">IF(B202="Inscripción de nuevo registro patronal",B202 &amp; "|" &amp; E202 &amp; "|" &amp; C202,"")</f>
        <v/>
      </c>
      <c r="M202" s="18" t="n">
        <f aca="false">IF(OR(C202="", L202=""), 0, IF(COUNTIF($L$6:L202, L202)=1, 1, 0))</f>
        <v>0</v>
      </c>
    </row>
    <row r="203" customFormat="false" ht="28.35" hidden="false" customHeight="true" outlineLevel="0" collapsed="false">
      <c r="A203" s="48" t="str">
        <f aca="false">IF(AND(NOT(ISBLANK(C203)),NOT(ISBLANK(B203)),NOT(ISBLANK(E203))),(_xlfn.AGGREGATE(2,7,A$5:A203))+1,"")</f>
        <v/>
      </c>
      <c r="B203" s="49"/>
      <c r="C203" s="49"/>
      <c r="D203" s="50"/>
      <c r="E203" s="51"/>
      <c r="F203" s="52" t="str">
        <f aca="false">IFERROR(VLOOKUP(B203,LISTAS!$Q$2:$R$58,2,0),"")</f>
        <v/>
      </c>
      <c r="G203" s="34" t="str">
        <f aca="false">IF(ISBLANK(C203),"",  IF(F203="RAZÓN SOCIAL","NUEVO_RP",   IF(F203="NUMERO",      IF(ISNUMBER(VALUE(C203)),VALUE(C203),""),   IF(OR(F203="NSS - NOMBRE",F203="RP - NOMBRE"),      IF(         AND(           NOT(ISERROR(FIND(" - ",C203))),           ISERROR(FIND("  ",C203)),           ISERROR(FIND("–",C203)),           ISERROR(FIND("—",C203)),           ISNUMBER(VALUE(LEFT(C203,FIND(" - ",C203)-1)))         ),         VALUE(LEFT(C203,FIND(" - ",C203)-1)),         ""      ),   ""   )  )))</f>
        <v/>
      </c>
      <c r="H203" s="34" t="str">
        <f aca="false">B203 &amp; "|" &amp; E203 &amp; "|" &amp;(IF(ISBLANK(C203),"",IFERROR(VALUE(LEFT(TRIM(C203),FIND(" ",TRIM(C203)&amp;" ")-1)),"")))</f>
        <v>||</v>
      </c>
      <c r="I203" s="18" t="n">
        <f aca="false">IF(G203="",0, IF(COUNTIF($H$6:H203,H203)=1,1,0))</f>
        <v>0</v>
      </c>
      <c r="J203" s="34" t="str">
        <f aca="false">IF( OR( ISBLANK(D203), C203=D203, AND( LEFT(D203,7)&lt;&gt;"NOMINA ", OR( ISERROR(FIND(" - ",D203)), NOT(ISNUMBER(VALUE(LEFT(D203,FIND(" - ",D203)-1)))) ) ) ), "", B203 &amp; "|" &amp; E203 &amp; "|" &amp; (IF(ISBLANK(C203), "", IFERROR(VALUE(LEFT(TRIM(C203), FIND(" ", TRIM(C203)&amp;" ")-1)), ""))) &amp; "|" &amp; D203 )</f>
        <v/>
      </c>
      <c r="K203" s="18" t="n">
        <f aca="false">IF(OR(C203="", J203="",G203=""), 0, IF(COUNTIF($J$6:J203, J203)=1, 1, 0))</f>
        <v>0</v>
      </c>
      <c r="L203" s="16" t="str">
        <f aca="false">IF(B203="Inscripción de nuevo registro patronal",B203 &amp; "|" &amp; E203 &amp; "|" &amp; C203,"")</f>
        <v/>
      </c>
      <c r="M203" s="18" t="n">
        <f aca="false">IF(OR(C203="", L203=""), 0, IF(COUNTIF($L$6:L203, L203)=1, 1, 0))</f>
        <v>0</v>
      </c>
    </row>
    <row r="204" customFormat="false" ht="28.35" hidden="false" customHeight="true" outlineLevel="0" collapsed="false">
      <c r="A204" s="48" t="str">
        <f aca="false">IF(AND(NOT(ISBLANK(C204)),NOT(ISBLANK(B204)),NOT(ISBLANK(E204))),(_xlfn.AGGREGATE(2,7,A$5:A204))+1,"")</f>
        <v/>
      </c>
      <c r="B204" s="49"/>
      <c r="C204" s="49"/>
      <c r="D204" s="50"/>
      <c r="E204" s="51"/>
      <c r="F204" s="52" t="str">
        <f aca="false">IFERROR(VLOOKUP(B204,LISTAS!$Q$2:$R$58,2,0),"")</f>
        <v/>
      </c>
      <c r="G204" s="34" t="str">
        <f aca="false">IF(ISBLANK(C204),"",  IF(F204="RAZÓN SOCIAL","NUEVO_RP",   IF(F204="NUMERO",      IF(ISNUMBER(VALUE(C204)),VALUE(C204),""),   IF(OR(F204="NSS - NOMBRE",F204="RP - NOMBRE"),      IF(         AND(           NOT(ISERROR(FIND(" - ",C204))),           ISERROR(FIND("  ",C204)),           ISERROR(FIND("–",C204)),           ISERROR(FIND("—",C204)),           ISNUMBER(VALUE(LEFT(C204,FIND(" - ",C204)-1)))         ),         VALUE(LEFT(C204,FIND(" - ",C204)-1)),         ""      ),   ""   )  )))</f>
        <v/>
      </c>
      <c r="H204" s="34" t="str">
        <f aca="false">B204 &amp; "|" &amp; E204 &amp; "|" &amp;(IF(ISBLANK(C204),"",IFERROR(VALUE(LEFT(TRIM(C204),FIND(" ",TRIM(C204)&amp;" ")-1)),"")))</f>
        <v>||</v>
      </c>
      <c r="I204" s="18" t="n">
        <f aca="false">IF(G204="",0, IF(COUNTIF($H$6:H204,H204)=1,1,0))</f>
        <v>0</v>
      </c>
      <c r="J204" s="34" t="str">
        <f aca="false">IF( OR( ISBLANK(D204), C204=D204, AND( LEFT(D204,7)&lt;&gt;"NOMINA ", OR( ISERROR(FIND(" - ",D204)), NOT(ISNUMBER(VALUE(LEFT(D204,FIND(" - ",D204)-1)))) ) ) ), "", B204 &amp; "|" &amp; E204 &amp; "|" &amp; (IF(ISBLANK(C204), "", IFERROR(VALUE(LEFT(TRIM(C204), FIND(" ", TRIM(C204)&amp;" ")-1)), ""))) &amp; "|" &amp; D204 )</f>
        <v/>
      </c>
      <c r="K204" s="18" t="n">
        <f aca="false">IF(OR(C204="", J204="",G204=""), 0, IF(COUNTIF($J$6:J204, J204)=1, 1, 0))</f>
        <v>0</v>
      </c>
      <c r="L204" s="16" t="str">
        <f aca="false">IF(B204="Inscripción de nuevo registro patronal",B204 &amp; "|" &amp; E204 &amp; "|" &amp; C204,"")</f>
        <v/>
      </c>
      <c r="M204" s="18" t="n">
        <f aca="false">IF(OR(C204="", L204=""), 0, IF(COUNTIF($L$6:L204, L204)=1, 1, 0))</f>
        <v>0</v>
      </c>
    </row>
    <row r="205" customFormat="false" ht="28.35" hidden="false" customHeight="true" outlineLevel="0" collapsed="false">
      <c r="A205" s="48" t="str">
        <f aca="false">IF(AND(NOT(ISBLANK(C205)),NOT(ISBLANK(B205)),NOT(ISBLANK(E205))),(_xlfn.AGGREGATE(2,7,A$5:A205))+1,"")</f>
        <v/>
      </c>
      <c r="B205" s="49"/>
      <c r="C205" s="49"/>
      <c r="D205" s="50"/>
      <c r="E205" s="51"/>
      <c r="F205" s="52" t="str">
        <f aca="false">IFERROR(VLOOKUP(B205,LISTAS!$Q$2:$R$58,2,0),"")</f>
        <v/>
      </c>
      <c r="G205" s="34" t="str">
        <f aca="false">IF(ISBLANK(C205),"",  IF(F205="RAZÓN SOCIAL","NUEVO_RP",   IF(F205="NUMERO",      IF(ISNUMBER(VALUE(C205)),VALUE(C205),""),   IF(OR(F205="NSS - NOMBRE",F205="RP - NOMBRE"),      IF(         AND(           NOT(ISERROR(FIND(" - ",C205))),           ISERROR(FIND("  ",C205)),           ISERROR(FIND("–",C205)),           ISERROR(FIND("—",C205)),           ISNUMBER(VALUE(LEFT(C205,FIND(" - ",C205)-1)))         ),         VALUE(LEFT(C205,FIND(" - ",C205)-1)),         ""      ),   ""   )  )))</f>
        <v/>
      </c>
      <c r="H205" s="34" t="str">
        <f aca="false">B205 &amp; "|" &amp; E205 &amp; "|" &amp;(IF(ISBLANK(C205),"",IFERROR(VALUE(LEFT(TRIM(C205),FIND(" ",TRIM(C205)&amp;" ")-1)),"")))</f>
        <v>||</v>
      </c>
      <c r="I205" s="18" t="n">
        <f aca="false">IF(G205="",0, IF(COUNTIF($H$6:H205,H205)=1,1,0))</f>
        <v>0</v>
      </c>
      <c r="J205" s="34" t="str">
        <f aca="false">IF( OR( ISBLANK(D205), C205=D205, AND( LEFT(D205,7)&lt;&gt;"NOMINA ", OR( ISERROR(FIND(" - ",D205)), NOT(ISNUMBER(VALUE(LEFT(D205,FIND(" - ",D205)-1)))) ) ) ), "", B205 &amp; "|" &amp; E205 &amp; "|" &amp; (IF(ISBLANK(C205), "", IFERROR(VALUE(LEFT(TRIM(C205), FIND(" ", TRIM(C205)&amp;" ")-1)), ""))) &amp; "|" &amp; D205 )</f>
        <v/>
      </c>
      <c r="K205" s="18" t="n">
        <f aca="false">IF(OR(C205="", J205="",G205=""), 0, IF(COUNTIF($J$6:J205, J205)=1, 1, 0))</f>
        <v>0</v>
      </c>
      <c r="L205" s="16" t="str">
        <f aca="false">IF(B205="Inscripción de nuevo registro patronal",B205 &amp; "|" &amp; E205 &amp; "|" &amp; C205,"")</f>
        <v/>
      </c>
      <c r="M205" s="18" t="n">
        <f aca="false">IF(OR(C205="", L205=""), 0, IF(COUNTIF($L$6:L205, L205)=1, 1, 0))</f>
        <v>0</v>
      </c>
    </row>
    <row r="206" customFormat="false" ht="28.35" hidden="false" customHeight="true" outlineLevel="0" collapsed="false">
      <c r="A206" s="48" t="str">
        <f aca="false">IF(AND(NOT(ISBLANK(C206)),NOT(ISBLANK(B206)),NOT(ISBLANK(E206))),(_xlfn.AGGREGATE(2,7,A$5:A206))+1,"")</f>
        <v/>
      </c>
      <c r="B206" s="49"/>
      <c r="C206" s="49"/>
      <c r="D206" s="50"/>
      <c r="E206" s="51"/>
      <c r="F206" s="52" t="str">
        <f aca="false">IFERROR(VLOOKUP(B206,LISTAS!$Q$2:$R$58,2,0),"")</f>
        <v/>
      </c>
      <c r="G206" s="34" t="str">
        <f aca="false">IF(ISBLANK(C206),"",  IF(F206="RAZÓN SOCIAL","NUEVO_RP",   IF(F206="NUMERO",      IF(ISNUMBER(VALUE(C206)),VALUE(C206),""),   IF(OR(F206="NSS - NOMBRE",F206="RP - NOMBRE"),      IF(         AND(           NOT(ISERROR(FIND(" - ",C206))),           ISERROR(FIND("  ",C206)),           ISERROR(FIND("–",C206)),           ISERROR(FIND("—",C206)),           ISNUMBER(VALUE(LEFT(C206,FIND(" - ",C206)-1)))         ),         VALUE(LEFT(C206,FIND(" - ",C206)-1)),         ""      ),   ""   )  )))</f>
        <v/>
      </c>
      <c r="H206" s="34" t="str">
        <f aca="false">B206 &amp; "|" &amp; E206 &amp; "|" &amp;(IF(ISBLANK(C206),"",IFERROR(VALUE(LEFT(TRIM(C206),FIND(" ",TRIM(C206)&amp;" ")-1)),"")))</f>
        <v>||</v>
      </c>
      <c r="I206" s="18" t="n">
        <f aca="false">IF(G206="",0, IF(COUNTIF($H$6:H206,H206)=1,1,0))</f>
        <v>0</v>
      </c>
      <c r="J206" s="34" t="str">
        <f aca="false">IF( OR( ISBLANK(D206), C206=D206, AND( LEFT(D206,7)&lt;&gt;"NOMINA ", OR( ISERROR(FIND(" - ",D206)), NOT(ISNUMBER(VALUE(LEFT(D206,FIND(" - ",D206)-1)))) ) ) ), "", B206 &amp; "|" &amp; E206 &amp; "|" &amp; (IF(ISBLANK(C206), "", IFERROR(VALUE(LEFT(TRIM(C206), FIND(" ", TRIM(C206)&amp;" ")-1)), ""))) &amp; "|" &amp; D206 )</f>
        <v/>
      </c>
      <c r="K206" s="18" t="n">
        <f aca="false">IF(OR(C206="", J206="",G206=""), 0, IF(COUNTIF($J$6:J206, J206)=1, 1, 0))</f>
        <v>0</v>
      </c>
      <c r="L206" s="16" t="str">
        <f aca="false">IF(B206="Inscripción de nuevo registro patronal",B206 &amp; "|" &amp; E206 &amp; "|" &amp; C206,"")</f>
        <v/>
      </c>
      <c r="M206" s="18" t="n">
        <f aca="false">IF(OR(C206="", L206=""), 0, IF(COUNTIF($L$6:L206, L206)=1, 1, 0))</f>
        <v>0</v>
      </c>
    </row>
    <row r="207" customFormat="false" ht="28.35" hidden="false" customHeight="true" outlineLevel="0" collapsed="false">
      <c r="A207" s="48" t="str">
        <f aca="false">IF(AND(NOT(ISBLANK(C207)),NOT(ISBLANK(B207)),NOT(ISBLANK(E207))),(_xlfn.AGGREGATE(2,7,A$5:A207))+1,"")</f>
        <v/>
      </c>
      <c r="B207" s="49"/>
      <c r="C207" s="49"/>
      <c r="D207" s="50"/>
      <c r="E207" s="51"/>
      <c r="F207" s="52" t="str">
        <f aca="false">IFERROR(VLOOKUP(B207,LISTAS!$Q$2:$R$58,2,0),"")</f>
        <v/>
      </c>
      <c r="G207" s="34" t="str">
        <f aca="false">IF(ISBLANK(C207),"",  IF(F207="RAZÓN SOCIAL","NUEVO_RP",   IF(F207="NUMERO",      IF(ISNUMBER(VALUE(C207)),VALUE(C207),""),   IF(OR(F207="NSS - NOMBRE",F207="RP - NOMBRE"),      IF(         AND(           NOT(ISERROR(FIND(" - ",C207))),           ISERROR(FIND("  ",C207)),           ISERROR(FIND("–",C207)),           ISERROR(FIND("—",C207)),           ISNUMBER(VALUE(LEFT(C207,FIND(" - ",C207)-1)))         ),         VALUE(LEFT(C207,FIND(" - ",C207)-1)),         ""      ),   ""   )  )))</f>
        <v/>
      </c>
      <c r="H207" s="34" t="str">
        <f aca="false">B207 &amp; "|" &amp; E207 &amp; "|" &amp;(IF(ISBLANK(C207),"",IFERROR(VALUE(LEFT(TRIM(C207),FIND(" ",TRIM(C207)&amp;" ")-1)),"")))</f>
        <v>||</v>
      </c>
      <c r="I207" s="18" t="n">
        <f aca="false">IF(G207="",0, IF(COUNTIF($H$6:H207,H207)=1,1,0))</f>
        <v>0</v>
      </c>
      <c r="J207" s="34" t="str">
        <f aca="false">IF( OR( ISBLANK(D207), C207=D207, AND( LEFT(D207,7)&lt;&gt;"NOMINA ", OR( ISERROR(FIND(" - ",D207)), NOT(ISNUMBER(VALUE(LEFT(D207,FIND(" - ",D207)-1)))) ) ) ), "", B207 &amp; "|" &amp; E207 &amp; "|" &amp; (IF(ISBLANK(C207), "", IFERROR(VALUE(LEFT(TRIM(C207), FIND(" ", TRIM(C207)&amp;" ")-1)), ""))) &amp; "|" &amp; D207 )</f>
        <v/>
      </c>
      <c r="K207" s="18" t="n">
        <f aca="false">IF(OR(C207="", J207="",G207=""), 0, IF(COUNTIF($J$6:J207, J207)=1, 1, 0))</f>
        <v>0</v>
      </c>
      <c r="L207" s="16" t="str">
        <f aca="false">IF(B207="Inscripción de nuevo registro patronal",B207 &amp; "|" &amp; E207 &amp; "|" &amp; C207,"")</f>
        <v/>
      </c>
      <c r="M207" s="18" t="n">
        <f aca="false">IF(OR(C207="", L207=""), 0, IF(COUNTIF($L$6:L207, L207)=1, 1, 0))</f>
        <v>0</v>
      </c>
    </row>
    <row r="208" customFormat="false" ht="28.35" hidden="false" customHeight="true" outlineLevel="0" collapsed="false">
      <c r="A208" s="48" t="str">
        <f aca="false">IF(AND(NOT(ISBLANK(C208)),NOT(ISBLANK(B208)),NOT(ISBLANK(E208))),(_xlfn.AGGREGATE(2,7,A$5:A208))+1,"")</f>
        <v/>
      </c>
      <c r="B208" s="49"/>
      <c r="C208" s="49"/>
      <c r="D208" s="50"/>
      <c r="E208" s="51"/>
      <c r="F208" s="52" t="str">
        <f aca="false">IFERROR(VLOOKUP(B208,LISTAS!$Q$2:$R$58,2,0),"")</f>
        <v/>
      </c>
      <c r="G208" s="34" t="str">
        <f aca="false">IF(ISBLANK(C208),"",  IF(F208="RAZÓN SOCIAL","NUEVO_RP",   IF(F208="NUMERO",      IF(ISNUMBER(VALUE(C208)),VALUE(C208),""),   IF(OR(F208="NSS - NOMBRE",F208="RP - NOMBRE"),      IF(         AND(           NOT(ISERROR(FIND(" - ",C208))),           ISERROR(FIND("  ",C208)),           ISERROR(FIND("–",C208)),           ISERROR(FIND("—",C208)),           ISNUMBER(VALUE(LEFT(C208,FIND(" - ",C208)-1)))         ),         VALUE(LEFT(C208,FIND(" - ",C208)-1)),         ""      ),   ""   )  )))</f>
        <v/>
      </c>
      <c r="H208" s="34" t="str">
        <f aca="false">B208 &amp; "|" &amp; E208 &amp; "|" &amp;(IF(ISBLANK(C208),"",IFERROR(VALUE(LEFT(TRIM(C208),FIND(" ",TRIM(C208)&amp;" ")-1)),"")))</f>
        <v>||</v>
      </c>
      <c r="I208" s="18" t="n">
        <f aca="false">IF(G208="",0, IF(COUNTIF($H$6:H208,H208)=1,1,0))</f>
        <v>0</v>
      </c>
      <c r="J208" s="34" t="str">
        <f aca="false">IF( OR( ISBLANK(D208), C208=D208, AND( LEFT(D208,7)&lt;&gt;"NOMINA ", OR( ISERROR(FIND(" - ",D208)), NOT(ISNUMBER(VALUE(LEFT(D208,FIND(" - ",D208)-1)))) ) ) ), "", B208 &amp; "|" &amp; E208 &amp; "|" &amp; (IF(ISBLANK(C208), "", IFERROR(VALUE(LEFT(TRIM(C208), FIND(" ", TRIM(C208)&amp;" ")-1)), ""))) &amp; "|" &amp; D208 )</f>
        <v/>
      </c>
      <c r="K208" s="18" t="n">
        <f aca="false">IF(OR(C208="", J208="",G208=""), 0, IF(COUNTIF($J$6:J208, J208)=1, 1, 0))</f>
        <v>0</v>
      </c>
      <c r="L208" s="16" t="str">
        <f aca="false">IF(B208="Inscripción de nuevo registro patronal",B208 &amp; "|" &amp; E208 &amp; "|" &amp; C208,"")</f>
        <v/>
      </c>
      <c r="M208" s="18" t="n">
        <f aca="false">IF(OR(C208="", L208=""), 0, IF(COUNTIF($L$6:L208, L208)=1, 1, 0))</f>
        <v>0</v>
      </c>
    </row>
    <row r="209" customFormat="false" ht="28.35" hidden="false" customHeight="true" outlineLevel="0" collapsed="false">
      <c r="A209" s="48" t="str">
        <f aca="false">IF(AND(NOT(ISBLANK(C209)),NOT(ISBLANK(B209)),NOT(ISBLANK(E209))),(_xlfn.AGGREGATE(2,7,A$5:A209))+1,"")</f>
        <v/>
      </c>
      <c r="B209" s="49"/>
      <c r="C209" s="49"/>
      <c r="D209" s="50"/>
      <c r="E209" s="51"/>
      <c r="F209" s="52" t="str">
        <f aca="false">IFERROR(VLOOKUP(B209,LISTAS!$Q$2:$R$58,2,0),"")</f>
        <v/>
      </c>
      <c r="G209" s="34" t="str">
        <f aca="false">IF(ISBLANK(C209),"",  IF(F209="RAZÓN SOCIAL","NUEVO_RP",   IF(F209="NUMERO",      IF(ISNUMBER(VALUE(C209)),VALUE(C209),""),   IF(OR(F209="NSS - NOMBRE",F209="RP - NOMBRE"),      IF(         AND(           NOT(ISERROR(FIND(" - ",C209))),           ISERROR(FIND("  ",C209)),           ISERROR(FIND("–",C209)),           ISERROR(FIND("—",C209)),           ISNUMBER(VALUE(LEFT(C209,FIND(" - ",C209)-1)))         ),         VALUE(LEFT(C209,FIND(" - ",C209)-1)),         ""      ),   ""   )  )))</f>
        <v/>
      </c>
      <c r="H209" s="34" t="str">
        <f aca="false">B209 &amp; "|" &amp; E209 &amp; "|" &amp;(IF(ISBLANK(C209),"",IFERROR(VALUE(LEFT(TRIM(C209),FIND(" ",TRIM(C209)&amp;" ")-1)),"")))</f>
        <v>||</v>
      </c>
      <c r="I209" s="18" t="n">
        <f aca="false">IF(G209="",0, IF(COUNTIF($H$6:H209,H209)=1,1,0))</f>
        <v>0</v>
      </c>
      <c r="J209" s="34" t="str">
        <f aca="false">IF( OR( ISBLANK(D209), C209=D209, AND( LEFT(D209,7)&lt;&gt;"NOMINA ", OR( ISERROR(FIND(" - ",D209)), NOT(ISNUMBER(VALUE(LEFT(D209,FIND(" - ",D209)-1)))) ) ) ), "", B209 &amp; "|" &amp; E209 &amp; "|" &amp; (IF(ISBLANK(C209), "", IFERROR(VALUE(LEFT(TRIM(C209), FIND(" ", TRIM(C209)&amp;" ")-1)), ""))) &amp; "|" &amp; D209 )</f>
        <v/>
      </c>
      <c r="K209" s="18" t="n">
        <f aca="false">IF(OR(C209="", J209="",G209=""), 0, IF(COUNTIF($J$6:J209, J209)=1, 1, 0))</f>
        <v>0</v>
      </c>
      <c r="L209" s="16" t="str">
        <f aca="false">IF(B209="Inscripción de nuevo registro patronal",B209 &amp; "|" &amp; E209 &amp; "|" &amp; C209,"")</f>
        <v/>
      </c>
      <c r="M209" s="18" t="n">
        <f aca="false">IF(OR(C209="", L209=""), 0, IF(COUNTIF($L$6:L209, L209)=1, 1, 0))</f>
        <v>0</v>
      </c>
    </row>
    <row r="210" customFormat="false" ht="28.35" hidden="false" customHeight="true" outlineLevel="0" collapsed="false">
      <c r="A210" s="48" t="str">
        <f aca="false">IF(AND(NOT(ISBLANK(C210)),NOT(ISBLANK(B210)),NOT(ISBLANK(E210))),(_xlfn.AGGREGATE(2,7,A$5:A210))+1,"")</f>
        <v/>
      </c>
      <c r="B210" s="49"/>
      <c r="C210" s="49"/>
      <c r="D210" s="50"/>
      <c r="E210" s="51"/>
      <c r="F210" s="52" t="str">
        <f aca="false">IFERROR(VLOOKUP(B210,LISTAS!$Q$2:$R$58,2,0),"")</f>
        <v/>
      </c>
      <c r="G210" s="34" t="str">
        <f aca="false">IF(ISBLANK(C210),"",  IF(F210="RAZÓN SOCIAL","NUEVO_RP",   IF(F210="NUMERO",      IF(ISNUMBER(VALUE(C210)),VALUE(C210),""),   IF(OR(F210="NSS - NOMBRE",F210="RP - NOMBRE"),      IF(         AND(           NOT(ISERROR(FIND(" - ",C210))),           ISERROR(FIND("  ",C210)),           ISERROR(FIND("–",C210)),           ISERROR(FIND("—",C210)),           ISNUMBER(VALUE(LEFT(C210,FIND(" - ",C210)-1)))         ),         VALUE(LEFT(C210,FIND(" - ",C210)-1)),         ""      ),   ""   )  )))</f>
        <v/>
      </c>
      <c r="H210" s="34" t="str">
        <f aca="false">B210 &amp; "|" &amp; E210 &amp; "|" &amp;(IF(ISBLANK(C210),"",IFERROR(VALUE(LEFT(TRIM(C210),FIND(" ",TRIM(C210)&amp;" ")-1)),"")))</f>
        <v>||</v>
      </c>
      <c r="I210" s="18" t="n">
        <f aca="false">IF(G210="",0, IF(COUNTIF($H$6:H210,H210)=1,1,0))</f>
        <v>0</v>
      </c>
      <c r="J210" s="34" t="str">
        <f aca="false">IF( OR( ISBLANK(D210), C210=D210, AND( LEFT(D210,7)&lt;&gt;"NOMINA ", OR( ISERROR(FIND(" - ",D210)), NOT(ISNUMBER(VALUE(LEFT(D210,FIND(" - ",D210)-1)))) ) ) ), "", B210 &amp; "|" &amp; E210 &amp; "|" &amp; (IF(ISBLANK(C210), "", IFERROR(VALUE(LEFT(TRIM(C210), FIND(" ", TRIM(C210)&amp;" ")-1)), ""))) &amp; "|" &amp; D210 )</f>
        <v/>
      </c>
      <c r="K210" s="18" t="n">
        <f aca="false">IF(OR(C210="", J210="",G210=""), 0, IF(COUNTIF($J$6:J210, J210)=1, 1, 0))</f>
        <v>0</v>
      </c>
      <c r="L210" s="16" t="str">
        <f aca="false">IF(B210="Inscripción de nuevo registro patronal",B210 &amp; "|" &amp; E210 &amp; "|" &amp; C210,"")</f>
        <v/>
      </c>
      <c r="M210" s="18" t="n">
        <f aca="false">IF(OR(C210="", L210=""), 0, IF(COUNTIF($L$6:L210, L210)=1, 1, 0))</f>
        <v>0</v>
      </c>
    </row>
    <row r="211" customFormat="false" ht="28.35" hidden="false" customHeight="true" outlineLevel="0" collapsed="false">
      <c r="A211" s="48" t="str">
        <f aca="false">IF(AND(NOT(ISBLANK(C211)),NOT(ISBLANK(B211)),NOT(ISBLANK(E211))),(_xlfn.AGGREGATE(2,7,A$5:A211))+1,"")</f>
        <v/>
      </c>
      <c r="B211" s="49"/>
      <c r="C211" s="49"/>
      <c r="D211" s="50"/>
      <c r="E211" s="51"/>
      <c r="F211" s="52" t="str">
        <f aca="false">IFERROR(VLOOKUP(B211,LISTAS!$Q$2:$R$58,2,0),"")</f>
        <v/>
      </c>
      <c r="G211" s="34" t="str">
        <f aca="false">IF(ISBLANK(C211),"",  IF(F211="RAZÓN SOCIAL","NUEVO_RP",   IF(F211="NUMERO",      IF(ISNUMBER(VALUE(C211)),VALUE(C211),""),   IF(OR(F211="NSS - NOMBRE",F211="RP - NOMBRE"),      IF(         AND(           NOT(ISERROR(FIND(" - ",C211))),           ISERROR(FIND("  ",C211)),           ISERROR(FIND("–",C211)),           ISERROR(FIND("—",C211)),           ISNUMBER(VALUE(LEFT(C211,FIND(" - ",C211)-1)))         ),         VALUE(LEFT(C211,FIND(" - ",C211)-1)),         ""      ),   ""   )  )))</f>
        <v/>
      </c>
      <c r="H211" s="34" t="str">
        <f aca="false">B211 &amp; "|" &amp; E211 &amp; "|" &amp;(IF(ISBLANK(C211),"",IFERROR(VALUE(LEFT(TRIM(C211),FIND(" ",TRIM(C211)&amp;" ")-1)),"")))</f>
        <v>||</v>
      </c>
      <c r="I211" s="18" t="n">
        <f aca="false">IF(G211="",0, IF(COUNTIF($H$6:H211,H211)=1,1,0))</f>
        <v>0</v>
      </c>
      <c r="J211" s="34" t="str">
        <f aca="false">IF( OR( ISBLANK(D211), C211=D211, AND( LEFT(D211,7)&lt;&gt;"NOMINA ", OR( ISERROR(FIND(" - ",D211)), NOT(ISNUMBER(VALUE(LEFT(D211,FIND(" - ",D211)-1)))) ) ) ), "", B211 &amp; "|" &amp; E211 &amp; "|" &amp; (IF(ISBLANK(C211), "", IFERROR(VALUE(LEFT(TRIM(C211), FIND(" ", TRIM(C211)&amp;" ")-1)), ""))) &amp; "|" &amp; D211 )</f>
        <v/>
      </c>
      <c r="K211" s="18" t="n">
        <f aca="false">IF(OR(C211="", J211="",G211=""), 0, IF(COUNTIF($J$6:J211, J211)=1, 1, 0))</f>
        <v>0</v>
      </c>
      <c r="L211" s="16" t="str">
        <f aca="false">IF(B211="Inscripción de nuevo registro patronal",B211 &amp; "|" &amp; E211 &amp; "|" &amp; C211,"")</f>
        <v/>
      </c>
      <c r="M211" s="18" t="n">
        <f aca="false">IF(OR(C211="", L211=""), 0, IF(COUNTIF($L$6:L211, L211)=1, 1, 0))</f>
        <v>0</v>
      </c>
    </row>
    <row r="212" customFormat="false" ht="28.35" hidden="false" customHeight="true" outlineLevel="0" collapsed="false">
      <c r="A212" s="48" t="str">
        <f aca="false">IF(AND(NOT(ISBLANK(C212)),NOT(ISBLANK(B212)),NOT(ISBLANK(E212))),(_xlfn.AGGREGATE(2,7,A$5:A212))+1,"")</f>
        <v/>
      </c>
      <c r="B212" s="49"/>
      <c r="C212" s="49"/>
      <c r="D212" s="50"/>
      <c r="E212" s="51"/>
      <c r="F212" s="52" t="str">
        <f aca="false">IFERROR(VLOOKUP(B212,LISTAS!$Q$2:$R$58,2,0),"")</f>
        <v/>
      </c>
      <c r="G212" s="34" t="str">
        <f aca="false">IF(ISBLANK(C212),"",  IF(F212="RAZÓN SOCIAL","NUEVO_RP",   IF(F212="NUMERO",      IF(ISNUMBER(VALUE(C212)),VALUE(C212),""),   IF(OR(F212="NSS - NOMBRE",F212="RP - NOMBRE"),      IF(         AND(           NOT(ISERROR(FIND(" - ",C212))),           ISERROR(FIND("  ",C212)),           ISERROR(FIND("–",C212)),           ISERROR(FIND("—",C212)),           ISNUMBER(VALUE(LEFT(C212,FIND(" - ",C212)-1)))         ),         VALUE(LEFT(C212,FIND(" - ",C212)-1)),         ""      ),   ""   )  )))</f>
        <v/>
      </c>
      <c r="H212" s="34" t="str">
        <f aca="false">B212 &amp; "|" &amp; E212 &amp; "|" &amp;(IF(ISBLANK(C212),"",IFERROR(VALUE(LEFT(TRIM(C212),FIND(" ",TRIM(C212)&amp;" ")-1)),"")))</f>
        <v>||</v>
      </c>
      <c r="I212" s="18" t="n">
        <f aca="false">IF(G212="",0, IF(COUNTIF($H$6:H212,H212)=1,1,0))</f>
        <v>0</v>
      </c>
      <c r="J212" s="34" t="str">
        <f aca="false">IF( OR( ISBLANK(D212), C212=D212, AND( LEFT(D212,7)&lt;&gt;"NOMINA ", OR( ISERROR(FIND(" - ",D212)), NOT(ISNUMBER(VALUE(LEFT(D212,FIND(" - ",D212)-1)))) ) ) ), "", B212 &amp; "|" &amp; E212 &amp; "|" &amp; (IF(ISBLANK(C212), "", IFERROR(VALUE(LEFT(TRIM(C212), FIND(" ", TRIM(C212)&amp;" ")-1)), ""))) &amp; "|" &amp; D212 )</f>
        <v/>
      </c>
      <c r="K212" s="18" t="n">
        <f aca="false">IF(OR(C212="", J212="",G212=""), 0, IF(COUNTIF($J$6:J212, J212)=1, 1, 0))</f>
        <v>0</v>
      </c>
      <c r="L212" s="16" t="str">
        <f aca="false">IF(B212="Inscripción de nuevo registro patronal",B212 &amp; "|" &amp; E212 &amp; "|" &amp; C212,"")</f>
        <v/>
      </c>
      <c r="M212" s="18" t="n">
        <f aca="false">IF(OR(C212="", L212=""), 0, IF(COUNTIF($L$6:L212, L212)=1, 1, 0))</f>
        <v>0</v>
      </c>
    </row>
    <row r="213" customFormat="false" ht="28.35" hidden="false" customHeight="true" outlineLevel="0" collapsed="false">
      <c r="A213" s="48" t="str">
        <f aca="false">IF(AND(NOT(ISBLANK(C213)),NOT(ISBLANK(B213)),NOT(ISBLANK(E213))),(_xlfn.AGGREGATE(2,7,A$5:A213))+1,"")</f>
        <v/>
      </c>
      <c r="B213" s="49"/>
      <c r="C213" s="49"/>
      <c r="D213" s="50"/>
      <c r="E213" s="51"/>
      <c r="F213" s="52" t="str">
        <f aca="false">IFERROR(VLOOKUP(B213,LISTAS!$Q$2:$R$58,2,0),"")</f>
        <v/>
      </c>
      <c r="G213" s="34" t="str">
        <f aca="false">IF(ISBLANK(C213),"",  IF(F213="RAZÓN SOCIAL","NUEVO_RP",   IF(F213="NUMERO",      IF(ISNUMBER(VALUE(C213)),VALUE(C213),""),   IF(OR(F213="NSS - NOMBRE",F213="RP - NOMBRE"),      IF(         AND(           NOT(ISERROR(FIND(" - ",C213))),           ISERROR(FIND("  ",C213)),           ISERROR(FIND("–",C213)),           ISERROR(FIND("—",C213)),           ISNUMBER(VALUE(LEFT(C213,FIND(" - ",C213)-1)))         ),         VALUE(LEFT(C213,FIND(" - ",C213)-1)),         ""      ),   ""   )  )))</f>
        <v/>
      </c>
      <c r="H213" s="34" t="str">
        <f aca="false">B213 &amp; "|" &amp; E213 &amp; "|" &amp;(IF(ISBLANK(C213),"",IFERROR(VALUE(LEFT(TRIM(C213),FIND(" ",TRIM(C213)&amp;" ")-1)),"")))</f>
        <v>||</v>
      </c>
      <c r="I213" s="18" t="n">
        <f aca="false">IF(G213="",0, IF(COUNTIF($H$6:H213,H213)=1,1,0))</f>
        <v>0</v>
      </c>
      <c r="J213" s="34" t="str">
        <f aca="false">IF( OR( ISBLANK(D213), C213=D213, AND( LEFT(D213,7)&lt;&gt;"NOMINA ", OR( ISERROR(FIND(" - ",D213)), NOT(ISNUMBER(VALUE(LEFT(D213,FIND(" - ",D213)-1)))) ) ) ), "", B213 &amp; "|" &amp; E213 &amp; "|" &amp; (IF(ISBLANK(C213), "", IFERROR(VALUE(LEFT(TRIM(C213), FIND(" ", TRIM(C213)&amp;" ")-1)), ""))) &amp; "|" &amp; D213 )</f>
        <v/>
      </c>
      <c r="K213" s="18" t="n">
        <f aca="false">IF(OR(C213="", J213="",G213=""), 0, IF(COUNTIF($J$6:J213, J213)=1, 1, 0))</f>
        <v>0</v>
      </c>
      <c r="L213" s="16" t="str">
        <f aca="false">IF(B213="Inscripción de nuevo registro patronal",B213 &amp; "|" &amp; E213 &amp; "|" &amp; C213,"")</f>
        <v/>
      </c>
      <c r="M213" s="18" t="n">
        <f aca="false">IF(OR(C213="", L213=""), 0, IF(COUNTIF($L$6:L213, L213)=1, 1, 0))</f>
        <v>0</v>
      </c>
    </row>
    <row r="214" customFormat="false" ht="28.35" hidden="false" customHeight="true" outlineLevel="0" collapsed="false">
      <c r="A214" s="48" t="str">
        <f aca="false">IF(AND(NOT(ISBLANK(C214)),NOT(ISBLANK(B214)),NOT(ISBLANK(E214))),(_xlfn.AGGREGATE(2,7,A$5:A214))+1,"")</f>
        <v/>
      </c>
      <c r="B214" s="49"/>
      <c r="C214" s="49"/>
      <c r="D214" s="50"/>
      <c r="E214" s="51"/>
      <c r="F214" s="52" t="str">
        <f aca="false">IFERROR(VLOOKUP(B214,LISTAS!$Q$2:$R$58,2,0),"")</f>
        <v/>
      </c>
      <c r="G214" s="34" t="str">
        <f aca="false">IF(ISBLANK(C214),"",  IF(F214="RAZÓN SOCIAL","NUEVO_RP",   IF(F214="NUMERO",      IF(ISNUMBER(VALUE(C214)),VALUE(C214),""),   IF(OR(F214="NSS - NOMBRE",F214="RP - NOMBRE"),      IF(         AND(           NOT(ISERROR(FIND(" - ",C214))),           ISERROR(FIND("  ",C214)),           ISERROR(FIND("–",C214)),           ISERROR(FIND("—",C214)),           ISNUMBER(VALUE(LEFT(C214,FIND(" - ",C214)-1)))         ),         VALUE(LEFT(C214,FIND(" - ",C214)-1)),         ""      ),   ""   )  )))</f>
        <v/>
      </c>
      <c r="H214" s="34" t="str">
        <f aca="false">B214 &amp; "|" &amp; E214 &amp; "|" &amp;(IF(ISBLANK(C214),"",IFERROR(VALUE(LEFT(TRIM(C214),FIND(" ",TRIM(C214)&amp;" ")-1)),"")))</f>
        <v>||</v>
      </c>
      <c r="I214" s="18" t="n">
        <f aca="false">IF(G214="",0, IF(COUNTIF($H$6:H214,H214)=1,1,0))</f>
        <v>0</v>
      </c>
      <c r="J214" s="34" t="str">
        <f aca="false">IF( OR( ISBLANK(D214), C214=D214, AND( LEFT(D214,7)&lt;&gt;"NOMINA ", OR( ISERROR(FIND(" - ",D214)), NOT(ISNUMBER(VALUE(LEFT(D214,FIND(" - ",D214)-1)))) ) ) ), "", B214 &amp; "|" &amp; E214 &amp; "|" &amp; (IF(ISBLANK(C214), "", IFERROR(VALUE(LEFT(TRIM(C214), FIND(" ", TRIM(C214)&amp;" ")-1)), ""))) &amp; "|" &amp; D214 )</f>
        <v/>
      </c>
      <c r="K214" s="18" t="n">
        <f aca="false">IF(OR(C214="", J214="",G214=""), 0, IF(COUNTIF($J$6:J214, J214)=1, 1, 0))</f>
        <v>0</v>
      </c>
      <c r="L214" s="16" t="str">
        <f aca="false">IF(B214="Inscripción de nuevo registro patronal",B214 &amp; "|" &amp; E214 &amp; "|" &amp; C214,"")</f>
        <v/>
      </c>
      <c r="M214" s="18" t="n">
        <f aca="false">IF(OR(C214="", L214=""), 0, IF(COUNTIF($L$6:L214, L214)=1, 1, 0))</f>
        <v>0</v>
      </c>
    </row>
    <row r="215" customFormat="false" ht="28.35" hidden="false" customHeight="true" outlineLevel="0" collapsed="false">
      <c r="A215" s="48" t="str">
        <f aca="false">IF(AND(NOT(ISBLANK(C215)),NOT(ISBLANK(B215)),NOT(ISBLANK(E215))),(_xlfn.AGGREGATE(2,7,A$5:A215))+1,"")</f>
        <v/>
      </c>
      <c r="B215" s="49"/>
      <c r="C215" s="49"/>
      <c r="D215" s="50"/>
      <c r="E215" s="51"/>
      <c r="F215" s="52" t="str">
        <f aca="false">IFERROR(VLOOKUP(B215,LISTAS!$Q$2:$R$58,2,0),"")</f>
        <v/>
      </c>
      <c r="G215" s="34" t="str">
        <f aca="false">IF(ISBLANK(C215),"",  IF(F215="RAZÓN SOCIAL","NUEVO_RP",   IF(F215="NUMERO",      IF(ISNUMBER(VALUE(C215)),VALUE(C215),""),   IF(OR(F215="NSS - NOMBRE",F215="RP - NOMBRE"),      IF(         AND(           NOT(ISERROR(FIND(" - ",C215))),           ISERROR(FIND("  ",C215)),           ISERROR(FIND("–",C215)),           ISERROR(FIND("—",C215)),           ISNUMBER(VALUE(LEFT(C215,FIND(" - ",C215)-1)))         ),         VALUE(LEFT(C215,FIND(" - ",C215)-1)),         ""      ),   ""   )  )))</f>
        <v/>
      </c>
      <c r="H215" s="34" t="str">
        <f aca="false">B215 &amp; "|" &amp; E215 &amp; "|" &amp;(IF(ISBLANK(C215),"",IFERROR(VALUE(LEFT(TRIM(C215),FIND(" ",TRIM(C215)&amp;" ")-1)),"")))</f>
        <v>||</v>
      </c>
      <c r="I215" s="18" t="n">
        <f aca="false">IF(G215="",0, IF(COUNTIF($H$6:H215,H215)=1,1,0))</f>
        <v>0</v>
      </c>
      <c r="J215" s="34" t="str">
        <f aca="false">IF( OR( ISBLANK(D215), C215=D215, AND( LEFT(D215,7)&lt;&gt;"NOMINA ", OR( ISERROR(FIND(" - ",D215)), NOT(ISNUMBER(VALUE(LEFT(D215,FIND(" - ",D215)-1)))) ) ) ), "", B215 &amp; "|" &amp; E215 &amp; "|" &amp; (IF(ISBLANK(C215), "", IFERROR(VALUE(LEFT(TRIM(C215), FIND(" ", TRIM(C215)&amp;" ")-1)), ""))) &amp; "|" &amp; D215 )</f>
        <v/>
      </c>
      <c r="K215" s="18" t="n">
        <f aca="false">IF(OR(C215="", J215="",G215=""), 0, IF(COUNTIF($J$6:J215, J215)=1, 1, 0))</f>
        <v>0</v>
      </c>
      <c r="L215" s="16" t="str">
        <f aca="false">IF(B215="Inscripción de nuevo registro patronal",B215 &amp; "|" &amp; E215 &amp; "|" &amp; C215,"")</f>
        <v/>
      </c>
      <c r="M215" s="18" t="n">
        <f aca="false">IF(OR(C215="", L215=""), 0, IF(COUNTIF($L$6:L215, L215)=1, 1, 0))</f>
        <v>0</v>
      </c>
    </row>
    <row r="216" customFormat="false" ht="28.35" hidden="false" customHeight="true" outlineLevel="0" collapsed="false">
      <c r="A216" s="48" t="str">
        <f aca="false">IF(AND(NOT(ISBLANK(C216)),NOT(ISBLANK(B216)),NOT(ISBLANK(E216))),(_xlfn.AGGREGATE(2,7,A$5:A216))+1,"")</f>
        <v/>
      </c>
      <c r="B216" s="49"/>
      <c r="C216" s="49"/>
      <c r="D216" s="50"/>
      <c r="E216" s="51"/>
      <c r="F216" s="52" t="str">
        <f aca="false">IFERROR(VLOOKUP(B216,LISTAS!$Q$2:$R$58,2,0),"")</f>
        <v/>
      </c>
      <c r="G216" s="34" t="str">
        <f aca="false">IF(ISBLANK(C216),"",  IF(F216="RAZÓN SOCIAL","NUEVO_RP",   IF(F216="NUMERO",      IF(ISNUMBER(VALUE(C216)),VALUE(C216),""),   IF(OR(F216="NSS - NOMBRE",F216="RP - NOMBRE"),      IF(         AND(           NOT(ISERROR(FIND(" - ",C216))),           ISERROR(FIND("  ",C216)),           ISERROR(FIND("–",C216)),           ISERROR(FIND("—",C216)),           ISNUMBER(VALUE(LEFT(C216,FIND(" - ",C216)-1)))         ),         VALUE(LEFT(C216,FIND(" - ",C216)-1)),         ""      ),   ""   )  )))</f>
        <v/>
      </c>
      <c r="H216" s="34" t="str">
        <f aca="false">B216 &amp; "|" &amp; E216 &amp; "|" &amp;(IF(ISBLANK(C216),"",IFERROR(VALUE(LEFT(TRIM(C216),FIND(" ",TRIM(C216)&amp;" ")-1)),"")))</f>
        <v>||</v>
      </c>
      <c r="I216" s="18" t="n">
        <f aca="false">IF(G216="",0, IF(COUNTIF($H$6:H216,H216)=1,1,0))</f>
        <v>0</v>
      </c>
      <c r="J216" s="34" t="str">
        <f aca="false">IF( OR( ISBLANK(D216), C216=D216, AND( LEFT(D216,7)&lt;&gt;"NOMINA ", OR( ISERROR(FIND(" - ",D216)), NOT(ISNUMBER(VALUE(LEFT(D216,FIND(" - ",D216)-1)))) ) ) ), "", B216 &amp; "|" &amp; E216 &amp; "|" &amp; (IF(ISBLANK(C216), "", IFERROR(VALUE(LEFT(TRIM(C216), FIND(" ", TRIM(C216)&amp;" ")-1)), ""))) &amp; "|" &amp; D216 )</f>
        <v/>
      </c>
      <c r="K216" s="18" t="n">
        <f aca="false">IF(OR(C216="", J216="",G216=""), 0, IF(COUNTIF($J$6:J216, J216)=1, 1, 0))</f>
        <v>0</v>
      </c>
      <c r="L216" s="16" t="str">
        <f aca="false">IF(B216="Inscripción de nuevo registro patronal",B216 &amp; "|" &amp; E216 &amp; "|" &amp; C216,"")</f>
        <v/>
      </c>
      <c r="M216" s="18" t="n">
        <f aca="false">IF(OR(C216="", L216=""), 0, IF(COUNTIF($L$6:L216, L216)=1, 1, 0))</f>
        <v>0</v>
      </c>
    </row>
    <row r="217" customFormat="false" ht="28.35" hidden="false" customHeight="true" outlineLevel="0" collapsed="false">
      <c r="A217" s="48" t="str">
        <f aca="false">IF(AND(NOT(ISBLANK(C217)),NOT(ISBLANK(B217)),NOT(ISBLANK(E217))),(_xlfn.AGGREGATE(2,7,A$5:A217))+1,"")</f>
        <v/>
      </c>
      <c r="B217" s="49"/>
      <c r="C217" s="49"/>
      <c r="D217" s="50"/>
      <c r="E217" s="51"/>
      <c r="F217" s="52" t="str">
        <f aca="false">IFERROR(VLOOKUP(B217,LISTAS!$Q$2:$R$58,2,0),"")</f>
        <v/>
      </c>
      <c r="G217" s="34" t="str">
        <f aca="false">IF(ISBLANK(C217),"",  IF(F217="RAZÓN SOCIAL","NUEVO_RP",   IF(F217="NUMERO",      IF(ISNUMBER(VALUE(C217)),VALUE(C217),""),   IF(OR(F217="NSS - NOMBRE",F217="RP - NOMBRE"),      IF(         AND(           NOT(ISERROR(FIND(" - ",C217))),           ISERROR(FIND("  ",C217)),           ISERROR(FIND("–",C217)),           ISERROR(FIND("—",C217)),           ISNUMBER(VALUE(LEFT(C217,FIND(" - ",C217)-1)))         ),         VALUE(LEFT(C217,FIND(" - ",C217)-1)),         ""      ),   ""   )  )))</f>
        <v/>
      </c>
      <c r="H217" s="34" t="str">
        <f aca="false">B217 &amp; "|" &amp; E217 &amp; "|" &amp;(IF(ISBLANK(C217),"",IFERROR(VALUE(LEFT(TRIM(C217),FIND(" ",TRIM(C217)&amp;" ")-1)),"")))</f>
        <v>||</v>
      </c>
      <c r="I217" s="18" t="n">
        <f aca="false">IF(G217="",0, IF(COUNTIF($H$6:H217,H217)=1,1,0))</f>
        <v>0</v>
      </c>
      <c r="J217" s="34" t="str">
        <f aca="false">IF( OR( ISBLANK(D217), C217=D217, AND( LEFT(D217,7)&lt;&gt;"NOMINA ", OR( ISERROR(FIND(" - ",D217)), NOT(ISNUMBER(VALUE(LEFT(D217,FIND(" - ",D217)-1)))) ) ) ), "", B217 &amp; "|" &amp; E217 &amp; "|" &amp; (IF(ISBLANK(C217), "", IFERROR(VALUE(LEFT(TRIM(C217), FIND(" ", TRIM(C217)&amp;" ")-1)), ""))) &amp; "|" &amp; D217 )</f>
        <v/>
      </c>
      <c r="K217" s="18" t="n">
        <f aca="false">IF(OR(C217="", J217="",G217=""), 0, IF(COUNTIF($J$6:J217, J217)=1, 1, 0))</f>
        <v>0</v>
      </c>
      <c r="L217" s="16" t="str">
        <f aca="false">IF(B217="Inscripción de nuevo registro patronal",B217 &amp; "|" &amp; E217 &amp; "|" &amp; C217,"")</f>
        <v/>
      </c>
      <c r="M217" s="18" t="n">
        <f aca="false">IF(OR(C217="", L217=""), 0, IF(COUNTIF($L$6:L217, L217)=1, 1, 0))</f>
        <v>0</v>
      </c>
    </row>
    <row r="218" customFormat="false" ht="28.35" hidden="false" customHeight="true" outlineLevel="0" collapsed="false">
      <c r="A218" s="48" t="str">
        <f aca="false">IF(AND(NOT(ISBLANK(C218)),NOT(ISBLANK(B218)),NOT(ISBLANK(E218))),(_xlfn.AGGREGATE(2,7,A$5:A218))+1,"")</f>
        <v/>
      </c>
      <c r="B218" s="49"/>
      <c r="C218" s="49"/>
      <c r="D218" s="50"/>
      <c r="E218" s="51"/>
      <c r="F218" s="52" t="str">
        <f aca="false">IFERROR(VLOOKUP(B218,LISTAS!$Q$2:$R$58,2,0),"")</f>
        <v/>
      </c>
      <c r="G218" s="34" t="str">
        <f aca="false">IF(ISBLANK(C218),"",  IF(F218="RAZÓN SOCIAL","NUEVO_RP",   IF(F218="NUMERO",      IF(ISNUMBER(VALUE(C218)),VALUE(C218),""),   IF(OR(F218="NSS - NOMBRE",F218="RP - NOMBRE"),      IF(         AND(           NOT(ISERROR(FIND(" - ",C218))),           ISERROR(FIND("  ",C218)),           ISERROR(FIND("–",C218)),           ISERROR(FIND("—",C218)),           ISNUMBER(VALUE(LEFT(C218,FIND(" - ",C218)-1)))         ),         VALUE(LEFT(C218,FIND(" - ",C218)-1)),         ""      ),   ""   )  )))</f>
        <v/>
      </c>
      <c r="H218" s="34" t="str">
        <f aca="false">B218 &amp; "|" &amp; E218 &amp; "|" &amp;(IF(ISBLANK(C218),"",IFERROR(VALUE(LEFT(TRIM(C218),FIND(" ",TRIM(C218)&amp;" ")-1)),"")))</f>
        <v>||</v>
      </c>
      <c r="I218" s="18" t="n">
        <f aca="false">IF(G218="",0, IF(COUNTIF($H$6:H218,H218)=1,1,0))</f>
        <v>0</v>
      </c>
      <c r="J218" s="34" t="str">
        <f aca="false">IF( OR( ISBLANK(D218), C218=D218, AND( LEFT(D218,7)&lt;&gt;"NOMINA ", OR( ISERROR(FIND(" - ",D218)), NOT(ISNUMBER(VALUE(LEFT(D218,FIND(" - ",D218)-1)))) ) ) ), "", B218 &amp; "|" &amp; E218 &amp; "|" &amp; (IF(ISBLANK(C218), "", IFERROR(VALUE(LEFT(TRIM(C218), FIND(" ", TRIM(C218)&amp;" ")-1)), ""))) &amp; "|" &amp; D218 )</f>
        <v/>
      </c>
      <c r="K218" s="18" t="n">
        <f aca="false">IF(OR(C218="", J218="",G218=""), 0, IF(COUNTIF($J$6:J218, J218)=1, 1, 0))</f>
        <v>0</v>
      </c>
      <c r="L218" s="16" t="str">
        <f aca="false">IF(B218="Inscripción de nuevo registro patronal",B218 &amp; "|" &amp; E218 &amp; "|" &amp; C218,"")</f>
        <v/>
      </c>
      <c r="M218" s="18" t="n">
        <f aca="false">IF(OR(C218="", L218=""), 0, IF(COUNTIF($L$6:L218, L218)=1, 1, 0))</f>
        <v>0</v>
      </c>
    </row>
    <row r="219" customFormat="false" ht="28.35" hidden="false" customHeight="true" outlineLevel="0" collapsed="false">
      <c r="A219" s="48" t="str">
        <f aca="false">IF(AND(NOT(ISBLANK(C219)),NOT(ISBLANK(B219)),NOT(ISBLANK(E219))),(_xlfn.AGGREGATE(2,7,A$5:A219))+1,"")</f>
        <v/>
      </c>
      <c r="B219" s="49"/>
      <c r="C219" s="49"/>
      <c r="D219" s="50"/>
      <c r="E219" s="51"/>
      <c r="F219" s="52" t="str">
        <f aca="false">IFERROR(VLOOKUP(B219,LISTAS!$Q$2:$R$58,2,0),"")</f>
        <v/>
      </c>
      <c r="G219" s="34" t="str">
        <f aca="false">IF(ISBLANK(C219),"",  IF(F219="RAZÓN SOCIAL","NUEVO_RP",   IF(F219="NUMERO",      IF(ISNUMBER(VALUE(C219)),VALUE(C219),""),   IF(OR(F219="NSS - NOMBRE",F219="RP - NOMBRE"),      IF(         AND(           NOT(ISERROR(FIND(" - ",C219))),           ISERROR(FIND("  ",C219)),           ISERROR(FIND("–",C219)),           ISERROR(FIND("—",C219)),           ISNUMBER(VALUE(LEFT(C219,FIND(" - ",C219)-1)))         ),         VALUE(LEFT(C219,FIND(" - ",C219)-1)),         ""      ),   ""   )  )))</f>
        <v/>
      </c>
      <c r="H219" s="34" t="str">
        <f aca="false">B219 &amp; "|" &amp; E219 &amp; "|" &amp;(IF(ISBLANK(C219),"",IFERROR(VALUE(LEFT(TRIM(C219),FIND(" ",TRIM(C219)&amp;" ")-1)),"")))</f>
        <v>||</v>
      </c>
      <c r="I219" s="18" t="n">
        <f aca="false">IF(G219="",0, IF(COUNTIF($H$6:H219,H219)=1,1,0))</f>
        <v>0</v>
      </c>
      <c r="J219" s="34" t="str">
        <f aca="false">IF( OR( ISBLANK(D219), C219=D219, AND( LEFT(D219,7)&lt;&gt;"NOMINA ", OR( ISERROR(FIND(" - ",D219)), NOT(ISNUMBER(VALUE(LEFT(D219,FIND(" - ",D219)-1)))) ) ) ), "", B219 &amp; "|" &amp; E219 &amp; "|" &amp; (IF(ISBLANK(C219), "", IFERROR(VALUE(LEFT(TRIM(C219), FIND(" ", TRIM(C219)&amp;" ")-1)), ""))) &amp; "|" &amp; D219 )</f>
        <v/>
      </c>
      <c r="K219" s="18" t="n">
        <f aca="false">IF(OR(C219="", J219="",G219=""), 0, IF(COUNTIF($J$6:J219, J219)=1, 1, 0))</f>
        <v>0</v>
      </c>
      <c r="L219" s="16" t="str">
        <f aca="false">IF(B219="Inscripción de nuevo registro patronal",B219 &amp; "|" &amp; E219 &amp; "|" &amp; C219,"")</f>
        <v/>
      </c>
      <c r="M219" s="18" t="n">
        <f aca="false">IF(OR(C219="", L219=""), 0, IF(COUNTIF($L$6:L219, L219)=1, 1, 0))</f>
        <v>0</v>
      </c>
    </row>
    <row r="220" customFormat="false" ht="28.35" hidden="false" customHeight="true" outlineLevel="0" collapsed="false">
      <c r="A220" s="48" t="str">
        <f aca="false">IF(AND(NOT(ISBLANK(C220)),NOT(ISBLANK(B220)),NOT(ISBLANK(E220))),(_xlfn.AGGREGATE(2,7,A$5:A220))+1,"")</f>
        <v/>
      </c>
      <c r="B220" s="49"/>
      <c r="C220" s="49"/>
      <c r="D220" s="50"/>
      <c r="E220" s="51"/>
      <c r="F220" s="52" t="str">
        <f aca="false">IFERROR(VLOOKUP(B220,LISTAS!$Q$2:$R$58,2,0),"")</f>
        <v/>
      </c>
      <c r="G220" s="34" t="str">
        <f aca="false">IF(ISBLANK(C220),"",  IF(F220="RAZÓN SOCIAL","NUEVO_RP",   IF(F220="NUMERO",      IF(ISNUMBER(VALUE(C220)),VALUE(C220),""),   IF(OR(F220="NSS - NOMBRE",F220="RP - NOMBRE"),      IF(         AND(           NOT(ISERROR(FIND(" - ",C220))),           ISERROR(FIND("  ",C220)),           ISERROR(FIND("–",C220)),           ISERROR(FIND("—",C220)),           ISNUMBER(VALUE(LEFT(C220,FIND(" - ",C220)-1)))         ),         VALUE(LEFT(C220,FIND(" - ",C220)-1)),         ""      ),   ""   )  )))</f>
        <v/>
      </c>
      <c r="H220" s="34" t="str">
        <f aca="false">B220 &amp; "|" &amp; E220 &amp; "|" &amp;(IF(ISBLANK(C220),"",IFERROR(VALUE(LEFT(TRIM(C220),FIND(" ",TRIM(C220)&amp;" ")-1)),"")))</f>
        <v>||</v>
      </c>
      <c r="I220" s="18" t="n">
        <f aca="false">IF(G220="",0, IF(COUNTIF($H$6:H220,H220)=1,1,0))</f>
        <v>0</v>
      </c>
      <c r="J220" s="34" t="str">
        <f aca="false">IF( OR( ISBLANK(D220), C220=D220, AND( LEFT(D220,7)&lt;&gt;"NOMINA ", OR( ISERROR(FIND(" - ",D220)), NOT(ISNUMBER(VALUE(LEFT(D220,FIND(" - ",D220)-1)))) ) ) ), "", B220 &amp; "|" &amp; E220 &amp; "|" &amp; (IF(ISBLANK(C220), "", IFERROR(VALUE(LEFT(TRIM(C220), FIND(" ", TRIM(C220)&amp;" ")-1)), ""))) &amp; "|" &amp; D220 )</f>
        <v/>
      </c>
      <c r="K220" s="18" t="n">
        <f aca="false">IF(OR(C220="", J220="",G220=""), 0, IF(COUNTIF($J$6:J220, J220)=1, 1, 0))</f>
        <v>0</v>
      </c>
      <c r="L220" s="16" t="str">
        <f aca="false">IF(B220="Inscripción de nuevo registro patronal",B220 &amp; "|" &amp; E220 &amp; "|" &amp; C220,"")</f>
        <v/>
      </c>
      <c r="M220" s="18" t="n">
        <f aca="false">IF(OR(C220="", L220=""), 0, IF(COUNTIF($L$6:L220, L220)=1, 1, 0))</f>
        <v>0</v>
      </c>
    </row>
    <row r="221" customFormat="false" ht="28.35" hidden="false" customHeight="true" outlineLevel="0" collapsed="false">
      <c r="A221" s="48" t="str">
        <f aca="false">IF(AND(NOT(ISBLANK(C221)),NOT(ISBLANK(B221)),NOT(ISBLANK(E221))),(_xlfn.AGGREGATE(2,7,A$5:A221))+1,"")</f>
        <v/>
      </c>
      <c r="B221" s="49"/>
      <c r="C221" s="49"/>
      <c r="D221" s="50"/>
      <c r="E221" s="51"/>
      <c r="F221" s="52" t="str">
        <f aca="false">IFERROR(VLOOKUP(B221,LISTAS!$Q$2:$R$58,2,0),"")</f>
        <v/>
      </c>
      <c r="G221" s="34" t="str">
        <f aca="false">IF(ISBLANK(C221),"",  IF(F221="RAZÓN SOCIAL","NUEVO_RP",   IF(F221="NUMERO",      IF(ISNUMBER(VALUE(C221)),VALUE(C221),""),   IF(OR(F221="NSS - NOMBRE",F221="RP - NOMBRE"),      IF(         AND(           NOT(ISERROR(FIND(" - ",C221))),           ISERROR(FIND("  ",C221)),           ISERROR(FIND("–",C221)),           ISERROR(FIND("—",C221)),           ISNUMBER(VALUE(LEFT(C221,FIND(" - ",C221)-1)))         ),         VALUE(LEFT(C221,FIND(" - ",C221)-1)),         ""      ),   ""   )  )))</f>
        <v/>
      </c>
      <c r="H221" s="34" t="str">
        <f aca="false">B221 &amp; "|" &amp; E221 &amp; "|" &amp;(IF(ISBLANK(C221),"",IFERROR(VALUE(LEFT(TRIM(C221),FIND(" ",TRIM(C221)&amp;" ")-1)),"")))</f>
        <v>||</v>
      </c>
      <c r="I221" s="18" t="n">
        <f aca="false">IF(G221="",0, IF(COUNTIF($H$6:H221,H221)=1,1,0))</f>
        <v>0</v>
      </c>
      <c r="J221" s="34" t="str">
        <f aca="false">IF( OR( ISBLANK(D221), C221=D221, AND( LEFT(D221,7)&lt;&gt;"NOMINA ", OR( ISERROR(FIND(" - ",D221)), NOT(ISNUMBER(VALUE(LEFT(D221,FIND(" - ",D221)-1)))) ) ) ), "", B221 &amp; "|" &amp; E221 &amp; "|" &amp; (IF(ISBLANK(C221), "", IFERROR(VALUE(LEFT(TRIM(C221), FIND(" ", TRIM(C221)&amp;" ")-1)), ""))) &amp; "|" &amp; D221 )</f>
        <v/>
      </c>
      <c r="K221" s="18" t="n">
        <f aca="false">IF(OR(C221="", J221="",G221=""), 0, IF(COUNTIF($J$6:J221, J221)=1, 1, 0))</f>
        <v>0</v>
      </c>
      <c r="L221" s="16" t="str">
        <f aca="false">IF(B221="Inscripción de nuevo registro patronal",B221 &amp; "|" &amp; E221 &amp; "|" &amp; C221,"")</f>
        <v/>
      </c>
      <c r="M221" s="18" t="n">
        <f aca="false">IF(OR(C221="", L221=""), 0, IF(COUNTIF($L$6:L221, L221)=1, 1, 0))</f>
        <v>0</v>
      </c>
    </row>
    <row r="222" customFormat="false" ht="28.35" hidden="false" customHeight="true" outlineLevel="0" collapsed="false">
      <c r="A222" s="48" t="str">
        <f aca="false">IF(AND(NOT(ISBLANK(C222)),NOT(ISBLANK(B222)),NOT(ISBLANK(E222))),(_xlfn.AGGREGATE(2,7,A$5:A222))+1,"")</f>
        <v/>
      </c>
      <c r="B222" s="49"/>
      <c r="C222" s="49"/>
      <c r="D222" s="50"/>
      <c r="E222" s="51"/>
      <c r="F222" s="52" t="str">
        <f aca="false">IFERROR(VLOOKUP(B222,LISTAS!$Q$2:$R$58,2,0),"")</f>
        <v/>
      </c>
      <c r="G222" s="34" t="str">
        <f aca="false">IF(ISBLANK(C222),"",  IF(F222="RAZÓN SOCIAL","NUEVO_RP",   IF(F222="NUMERO",      IF(ISNUMBER(VALUE(C222)),VALUE(C222),""),   IF(OR(F222="NSS - NOMBRE",F222="RP - NOMBRE"),      IF(         AND(           NOT(ISERROR(FIND(" - ",C222))),           ISERROR(FIND("  ",C222)),           ISERROR(FIND("–",C222)),           ISERROR(FIND("—",C222)),           ISNUMBER(VALUE(LEFT(C222,FIND(" - ",C222)-1)))         ),         VALUE(LEFT(C222,FIND(" - ",C222)-1)),         ""      ),   ""   )  )))</f>
        <v/>
      </c>
      <c r="H222" s="34" t="str">
        <f aca="false">B222 &amp; "|" &amp; E222 &amp; "|" &amp;(IF(ISBLANK(C222),"",IFERROR(VALUE(LEFT(TRIM(C222),FIND(" ",TRIM(C222)&amp;" ")-1)),"")))</f>
        <v>||</v>
      </c>
      <c r="I222" s="18" t="n">
        <f aca="false">IF(G222="",0, IF(COUNTIF($H$6:H222,H222)=1,1,0))</f>
        <v>0</v>
      </c>
      <c r="J222" s="34" t="str">
        <f aca="false">IF( OR( ISBLANK(D222), C222=D222, AND( LEFT(D222,7)&lt;&gt;"NOMINA ", OR( ISERROR(FIND(" - ",D222)), NOT(ISNUMBER(VALUE(LEFT(D222,FIND(" - ",D222)-1)))) ) ) ), "", B222 &amp; "|" &amp; E222 &amp; "|" &amp; (IF(ISBLANK(C222), "", IFERROR(VALUE(LEFT(TRIM(C222), FIND(" ", TRIM(C222)&amp;" ")-1)), ""))) &amp; "|" &amp; D222 )</f>
        <v/>
      </c>
      <c r="K222" s="18" t="n">
        <f aca="false">IF(OR(C222="", J222="",G222=""), 0, IF(COUNTIF($J$6:J222, J222)=1, 1, 0))</f>
        <v>0</v>
      </c>
      <c r="L222" s="16" t="str">
        <f aca="false">IF(B222="Inscripción de nuevo registro patronal",B222 &amp; "|" &amp; E222 &amp; "|" &amp; C222,"")</f>
        <v/>
      </c>
      <c r="M222" s="18" t="n">
        <f aca="false">IF(OR(C222="", L222=""), 0, IF(COUNTIF($L$6:L222, L222)=1, 1, 0))</f>
        <v>0</v>
      </c>
    </row>
    <row r="223" customFormat="false" ht="28.35" hidden="false" customHeight="true" outlineLevel="0" collapsed="false">
      <c r="A223" s="48" t="str">
        <f aca="false">IF(AND(NOT(ISBLANK(C223)),NOT(ISBLANK(B223)),NOT(ISBLANK(E223))),(_xlfn.AGGREGATE(2,7,A$5:A223))+1,"")</f>
        <v/>
      </c>
      <c r="B223" s="49"/>
      <c r="C223" s="49"/>
      <c r="D223" s="50"/>
      <c r="E223" s="51"/>
      <c r="F223" s="52" t="str">
        <f aca="false">IFERROR(VLOOKUP(B223,LISTAS!$Q$2:$R$58,2,0),"")</f>
        <v/>
      </c>
      <c r="G223" s="34" t="str">
        <f aca="false">IF(ISBLANK(C223),"",  IF(F223="RAZÓN SOCIAL","NUEVO_RP",   IF(F223="NUMERO",      IF(ISNUMBER(VALUE(C223)),VALUE(C223),""),   IF(OR(F223="NSS - NOMBRE",F223="RP - NOMBRE"),      IF(         AND(           NOT(ISERROR(FIND(" - ",C223))),           ISERROR(FIND("  ",C223)),           ISERROR(FIND("–",C223)),           ISERROR(FIND("—",C223)),           ISNUMBER(VALUE(LEFT(C223,FIND(" - ",C223)-1)))         ),         VALUE(LEFT(C223,FIND(" - ",C223)-1)),         ""      ),   ""   )  )))</f>
        <v/>
      </c>
      <c r="H223" s="34" t="str">
        <f aca="false">B223 &amp; "|" &amp; E223 &amp; "|" &amp;(IF(ISBLANK(C223),"",IFERROR(VALUE(LEFT(TRIM(C223),FIND(" ",TRIM(C223)&amp;" ")-1)),"")))</f>
        <v>||</v>
      </c>
      <c r="I223" s="18" t="n">
        <f aca="false">IF(G223="",0, IF(COUNTIF($H$6:H223,H223)=1,1,0))</f>
        <v>0</v>
      </c>
      <c r="J223" s="34" t="str">
        <f aca="false">IF( OR( ISBLANK(D223), C223=D223, AND( LEFT(D223,7)&lt;&gt;"NOMINA ", OR( ISERROR(FIND(" - ",D223)), NOT(ISNUMBER(VALUE(LEFT(D223,FIND(" - ",D223)-1)))) ) ) ), "", B223 &amp; "|" &amp; E223 &amp; "|" &amp; (IF(ISBLANK(C223), "", IFERROR(VALUE(LEFT(TRIM(C223), FIND(" ", TRIM(C223)&amp;" ")-1)), ""))) &amp; "|" &amp; D223 )</f>
        <v/>
      </c>
      <c r="K223" s="18" t="n">
        <f aca="false">IF(OR(C223="", J223="",G223=""), 0, IF(COUNTIF($J$6:J223, J223)=1, 1, 0))</f>
        <v>0</v>
      </c>
      <c r="L223" s="16" t="str">
        <f aca="false">IF(B223="Inscripción de nuevo registro patronal",B223 &amp; "|" &amp; E223 &amp; "|" &amp; C223,"")</f>
        <v/>
      </c>
      <c r="M223" s="18" t="n">
        <f aca="false">IF(OR(C223="", L223=""), 0, IF(COUNTIF($L$6:L223, L223)=1, 1, 0))</f>
        <v>0</v>
      </c>
    </row>
    <row r="224" customFormat="false" ht="28.35" hidden="false" customHeight="true" outlineLevel="0" collapsed="false">
      <c r="A224" s="48" t="str">
        <f aca="false">IF(AND(NOT(ISBLANK(C224)),NOT(ISBLANK(B224)),NOT(ISBLANK(E224))),(_xlfn.AGGREGATE(2,7,A$5:A224))+1,"")</f>
        <v/>
      </c>
      <c r="B224" s="49"/>
      <c r="C224" s="49"/>
      <c r="D224" s="50"/>
      <c r="E224" s="51"/>
      <c r="F224" s="52" t="str">
        <f aca="false">IFERROR(VLOOKUP(B224,LISTAS!$Q$2:$R$58,2,0),"")</f>
        <v/>
      </c>
      <c r="G224" s="34" t="str">
        <f aca="false">IF(ISBLANK(C224),"",  IF(F224="RAZÓN SOCIAL","NUEVO_RP",   IF(F224="NUMERO",      IF(ISNUMBER(VALUE(C224)),VALUE(C224),""),   IF(OR(F224="NSS - NOMBRE",F224="RP - NOMBRE"),      IF(         AND(           NOT(ISERROR(FIND(" - ",C224))),           ISERROR(FIND("  ",C224)),           ISERROR(FIND("–",C224)),           ISERROR(FIND("—",C224)),           ISNUMBER(VALUE(LEFT(C224,FIND(" - ",C224)-1)))         ),         VALUE(LEFT(C224,FIND(" - ",C224)-1)),         ""      ),   ""   )  )))</f>
        <v/>
      </c>
      <c r="H224" s="34" t="str">
        <f aca="false">B224 &amp; "|" &amp; E224 &amp; "|" &amp;(IF(ISBLANK(C224),"",IFERROR(VALUE(LEFT(TRIM(C224),FIND(" ",TRIM(C224)&amp;" ")-1)),"")))</f>
        <v>||</v>
      </c>
      <c r="I224" s="18" t="n">
        <f aca="false">IF(G224="",0, IF(COUNTIF($H$6:H224,H224)=1,1,0))</f>
        <v>0</v>
      </c>
      <c r="J224" s="34" t="str">
        <f aca="false">IF( OR( ISBLANK(D224), C224=D224, AND( LEFT(D224,7)&lt;&gt;"NOMINA ", OR( ISERROR(FIND(" - ",D224)), NOT(ISNUMBER(VALUE(LEFT(D224,FIND(" - ",D224)-1)))) ) ) ), "", B224 &amp; "|" &amp; E224 &amp; "|" &amp; (IF(ISBLANK(C224), "", IFERROR(VALUE(LEFT(TRIM(C224), FIND(" ", TRIM(C224)&amp;" ")-1)), ""))) &amp; "|" &amp; D224 )</f>
        <v/>
      </c>
      <c r="K224" s="18" t="n">
        <f aca="false">IF(OR(C224="", J224="",G224=""), 0, IF(COUNTIF($J$6:J224, J224)=1, 1, 0))</f>
        <v>0</v>
      </c>
      <c r="L224" s="16" t="str">
        <f aca="false">IF(B224="Inscripción de nuevo registro patronal",B224 &amp; "|" &amp; E224 &amp; "|" &amp; C224,"")</f>
        <v/>
      </c>
      <c r="M224" s="18" t="n">
        <f aca="false">IF(OR(C224="", L224=""), 0, IF(COUNTIF($L$6:L224, L224)=1, 1, 0))</f>
        <v>0</v>
      </c>
    </row>
    <row r="225" customFormat="false" ht="28.35" hidden="false" customHeight="true" outlineLevel="0" collapsed="false">
      <c r="A225" s="48" t="str">
        <f aca="false">IF(AND(NOT(ISBLANK(C225)),NOT(ISBLANK(B225)),NOT(ISBLANK(E225))),(_xlfn.AGGREGATE(2,7,A$5:A225))+1,"")</f>
        <v/>
      </c>
      <c r="B225" s="49"/>
      <c r="C225" s="49"/>
      <c r="D225" s="50"/>
      <c r="E225" s="51"/>
      <c r="F225" s="52" t="str">
        <f aca="false">IFERROR(VLOOKUP(B225,LISTAS!$Q$2:$R$58,2,0),"")</f>
        <v/>
      </c>
      <c r="G225" s="34" t="str">
        <f aca="false">IF(ISBLANK(C225),"",  IF(F225="RAZÓN SOCIAL","NUEVO_RP",   IF(F225="NUMERO",      IF(ISNUMBER(VALUE(C225)),VALUE(C225),""),   IF(OR(F225="NSS - NOMBRE",F225="RP - NOMBRE"),      IF(         AND(           NOT(ISERROR(FIND(" - ",C225))),           ISERROR(FIND("  ",C225)),           ISERROR(FIND("–",C225)),           ISERROR(FIND("—",C225)),           ISNUMBER(VALUE(LEFT(C225,FIND(" - ",C225)-1)))         ),         VALUE(LEFT(C225,FIND(" - ",C225)-1)),         ""      ),   ""   )  )))</f>
        <v/>
      </c>
      <c r="H225" s="34" t="str">
        <f aca="false">B225 &amp; "|" &amp; E225 &amp; "|" &amp;(IF(ISBLANK(C225),"",IFERROR(VALUE(LEFT(TRIM(C225),FIND(" ",TRIM(C225)&amp;" ")-1)),"")))</f>
        <v>||</v>
      </c>
      <c r="I225" s="18" t="n">
        <f aca="false">IF(G225="",0, IF(COUNTIF($H$6:H225,H225)=1,1,0))</f>
        <v>0</v>
      </c>
      <c r="J225" s="34" t="str">
        <f aca="false">IF( OR( ISBLANK(D225), C225=D225, AND( LEFT(D225,7)&lt;&gt;"NOMINA ", OR( ISERROR(FIND(" - ",D225)), NOT(ISNUMBER(VALUE(LEFT(D225,FIND(" - ",D225)-1)))) ) ) ), "", B225 &amp; "|" &amp; E225 &amp; "|" &amp; (IF(ISBLANK(C225), "", IFERROR(VALUE(LEFT(TRIM(C225), FIND(" ", TRIM(C225)&amp;" ")-1)), ""))) &amp; "|" &amp; D225 )</f>
        <v/>
      </c>
      <c r="K225" s="18" t="n">
        <f aca="false">IF(OR(C225="", J225="",G225=""), 0, IF(COUNTIF($J$6:J225, J225)=1, 1, 0))</f>
        <v>0</v>
      </c>
      <c r="L225" s="16" t="str">
        <f aca="false">IF(B225="Inscripción de nuevo registro patronal",B225 &amp; "|" &amp; E225 &amp; "|" &amp; C225,"")</f>
        <v/>
      </c>
      <c r="M225" s="18" t="n">
        <f aca="false">IF(OR(C225="", L225=""), 0, IF(COUNTIF($L$6:L225, L225)=1, 1, 0))</f>
        <v>0</v>
      </c>
    </row>
    <row r="226" customFormat="false" ht="28.35" hidden="false" customHeight="true" outlineLevel="0" collapsed="false">
      <c r="A226" s="48" t="str">
        <f aca="false">IF(AND(NOT(ISBLANK(C226)),NOT(ISBLANK(B226)),NOT(ISBLANK(E226))),(_xlfn.AGGREGATE(2,7,A$5:A226))+1,"")</f>
        <v/>
      </c>
      <c r="B226" s="49"/>
      <c r="C226" s="49"/>
      <c r="D226" s="50"/>
      <c r="E226" s="51"/>
      <c r="F226" s="52" t="str">
        <f aca="false">IFERROR(VLOOKUP(B226,LISTAS!$Q$2:$R$58,2,0),"")</f>
        <v/>
      </c>
      <c r="G226" s="34" t="str">
        <f aca="false">IF(ISBLANK(C226),"",  IF(F226="RAZÓN SOCIAL","NUEVO_RP",   IF(F226="NUMERO",      IF(ISNUMBER(VALUE(C226)),VALUE(C226),""),   IF(OR(F226="NSS - NOMBRE",F226="RP - NOMBRE"),      IF(         AND(           NOT(ISERROR(FIND(" - ",C226))),           ISERROR(FIND("  ",C226)),           ISERROR(FIND("–",C226)),           ISERROR(FIND("—",C226)),           ISNUMBER(VALUE(LEFT(C226,FIND(" - ",C226)-1)))         ),         VALUE(LEFT(C226,FIND(" - ",C226)-1)),         ""      ),   ""   )  )))</f>
        <v/>
      </c>
      <c r="H226" s="34" t="str">
        <f aca="false">B226 &amp; "|" &amp; E226 &amp; "|" &amp;(IF(ISBLANK(C226),"",IFERROR(VALUE(LEFT(TRIM(C226),FIND(" ",TRIM(C226)&amp;" ")-1)),"")))</f>
        <v>||</v>
      </c>
      <c r="I226" s="18" t="n">
        <f aca="false">IF(G226="",0, IF(COUNTIF($H$6:H226,H226)=1,1,0))</f>
        <v>0</v>
      </c>
      <c r="J226" s="34" t="str">
        <f aca="false">IF( OR( ISBLANK(D226), C226=D226, AND( LEFT(D226,7)&lt;&gt;"NOMINA ", OR( ISERROR(FIND(" - ",D226)), NOT(ISNUMBER(VALUE(LEFT(D226,FIND(" - ",D226)-1)))) ) ) ), "", B226 &amp; "|" &amp; E226 &amp; "|" &amp; (IF(ISBLANK(C226), "", IFERROR(VALUE(LEFT(TRIM(C226), FIND(" ", TRIM(C226)&amp;" ")-1)), ""))) &amp; "|" &amp; D226 )</f>
        <v/>
      </c>
      <c r="K226" s="18" t="n">
        <f aca="false">IF(OR(C226="", J226="",G226=""), 0, IF(COUNTIF($J$6:J226, J226)=1, 1, 0))</f>
        <v>0</v>
      </c>
      <c r="L226" s="16" t="str">
        <f aca="false">IF(B226="Inscripción de nuevo registro patronal",B226 &amp; "|" &amp; E226 &amp; "|" &amp; C226,"")</f>
        <v/>
      </c>
      <c r="M226" s="18" t="n">
        <f aca="false">IF(OR(C226="", L226=""), 0, IF(COUNTIF($L$6:L226, L226)=1, 1, 0))</f>
        <v>0</v>
      </c>
    </row>
    <row r="227" customFormat="false" ht="28.35" hidden="false" customHeight="true" outlineLevel="0" collapsed="false">
      <c r="A227" s="48" t="str">
        <f aca="false">IF(AND(NOT(ISBLANK(C227)),NOT(ISBLANK(B227)),NOT(ISBLANK(E227))),(_xlfn.AGGREGATE(2,7,A$5:A227))+1,"")</f>
        <v/>
      </c>
      <c r="B227" s="49"/>
      <c r="C227" s="49"/>
      <c r="D227" s="50"/>
      <c r="E227" s="51"/>
      <c r="F227" s="52" t="str">
        <f aca="false">IFERROR(VLOOKUP(B227,LISTAS!$Q$2:$R$58,2,0),"")</f>
        <v/>
      </c>
      <c r="G227" s="34" t="str">
        <f aca="false">IF(ISBLANK(C227),"",  IF(F227="RAZÓN SOCIAL","NUEVO_RP",   IF(F227="NUMERO",      IF(ISNUMBER(VALUE(C227)),VALUE(C227),""),   IF(OR(F227="NSS - NOMBRE",F227="RP - NOMBRE"),      IF(         AND(           NOT(ISERROR(FIND(" - ",C227))),           ISERROR(FIND("  ",C227)),           ISERROR(FIND("–",C227)),           ISERROR(FIND("—",C227)),           ISNUMBER(VALUE(LEFT(C227,FIND(" - ",C227)-1)))         ),         VALUE(LEFT(C227,FIND(" - ",C227)-1)),         ""      ),   ""   )  )))</f>
        <v/>
      </c>
      <c r="H227" s="34" t="str">
        <f aca="false">B227 &amp; "|" &amp; E227 &amp; "|" &amp;(IF(ISBLANK(C227),"",IFERROR(VALUE(LEFT(TRIM(C227),FIND(" ",TRIM(C227)&amp;" ")-1)),"")))</f>
        <v>||</v>
      </c>
      <c r="I227" s="18" t="n">
        <f aca="false">IF(G227="",0, IF(COUNTIF($H$6:H227,H227)=1,1,0))</f>
        <v>0</v>
      </c>
      <c r="J227" s="34" t="str">
        <f aca="false">IF( OR( ISBLANK(D227), C227=D227, AND( LEFT(D227,7)&lt;&gt;"NOMINA ", OR( ISERROR(FIND(" - ",D227)), NOT(ISNUMBER(VALUE(LEFT(D227,FIND(" - ",D227)-1)))) ) ) ), "", B227 &amp; "|" &amp; E227 &amp; "|" &amp; (IF(ISBLANK(C227), "", IFERROR(VALUE(LEFT(TRIM(C227), FIND(" ", TRIM(C227)&amp;" ")-1)), ""))) &amp; "|" &amp; D227 )</f>
        <v/>
      </c>
      <c r="K227" s="18" t="n">
        <f aca="false">IF(OR(C227="", J227="",G227=""), 0, IF(COUNTIF($J$6:J227, J227)=1, 1, 0))</f>
        <v>0</v>
      </c>
      <c r="L227" s="16" t="str">
        <f aca="false">IF(B227="Inscripción de nuevo registro patronal",B227 &amp; "|" &amp; E227 &amp; "|" &amp; C227,"")</f>
        <v/>
      </c>
      <c r="M227" s="18" t="n">
        <f aca="false">IF(OR(C227="", L227=""), 0, IF(COUNTIF($L$6:L227, L227)=1, 1, 0))</f>
        <v>0</v>
      </c>
    </row>
    <row r="228" customFormat="false" ht="28.35" hidden="false" customHeight="true" outlineLevel="0" collapsed="false">
      <c r="A228" s="48" t="str">
        <f aca="false">IF(AND(NOT(ISBLANK(C228)),NOT(ISBLANK(B228)),NOT(ISBLANK(E228))),(_xlfn.AGGREGATE(2,7,A$5:A228))+1,"")</f>
        <v/>
      </c>
      <c r="B228" s="49"/>
      <c r="C228" s="49"/>
      <c r="D228" s="50"/>
      <c r="E228" s="51"/>
      <c r="F228" s="52" t="str">
        <f aca="false">IFERROR(VLOOKUP(B228,LISTAS!$Q$2:$R$58,2,0),"")</f>
        <v/>
      </c>
      <c r="G228" s="34" t="str">
        <f aca="false">IF(ISBLANK(C228),"",  IF(F228="RAZÓN SOCIAL","NUEVO_RP",   IF(F228="NUMERO",      IF(ISNUMBER(VALUE(C228)),VALUE(C228),""),   IF(OR(F228="NSS - NOMBRE",F228="RP - NOMBRE"),      IF(         AND(           NOT(ISERROR(FIND(" - ",C228))),           ISERROR(FIND("  ",C228)),           ISERROR(FIND("–",C228)),           ISERROR(FIND("—",C228)),           ISNUMBER(VALUE(LEFT(C228,FIND(" - ",C228)-1)))         ),         VALUE(LEFT(C228,FIND(" - ",C228)-1)),         ""      ),   ""   )  )))</f>
        <v/>
      </c>
      <c r="H228" s="34" t="str">
        <f aca="false">B228 &amp; "|" &amp; E228 &amp; "|" &amp;(IF(ISBLANK(C228),"",IFERROR(VALUE(LEFT(TRIM(C228),FIND(" ",TRIM(C228)&amp;" ")-1)),"")))</f>
        <v>||</v>
      </c>
      <c r="I228" s="18" t="n">
        <f aca="false">IF(G228="",0, IF(COUNTIF($H$6:H228,H228)=1,1,0))</f>
        <v>0</v>
      </c>
      <c r="J228" s="34" t="str">
        <f aca="false">IF( OR( ISBLANK(D228), C228=D228, AND( LEFT(D228,7)&lt;&gt;"NOMINA ", OR( ISERROR(FIND(" - ",D228)), NOT(ISNUMBER(VALUE(LEFT(D228,FIND(" - ",D228)-1)))) ) ) ), "", B228 &amp; "|" &amp; E228 &amp; "|" &amp; (IF(ISBLANK(C228), "", IFERROR(VALUE(LEFT(TRIM(C228), FIND(" ", TRIM(C228)&amp;" ")-1)), ""))) &amp; "|" &amp; D228 )</f>
        <v/>
      </c>
      <c r="K228" s="18" t="n">
        <f aca="false">IF(OR(C228="", J228="",G228=""), 0, IF(COUNTIF($J$6:J228, J228)=1, 1, 0))</f>
        <v>0</v>
      </c>
      <c r="L228" s="16" t="str">
        <f aca="false">IF(B228="Inscripción de nuevo registro patronal",B228 &amp; "|" &amp; E228 &amp; "|" &amp; C228,"")</f>
        <v/>
      </c>
      <c r="M228" s="18" t="n">
        <f aca="false">IF(OR(C228="", L228=""), 0, IF(COUNTIF($L$6:L228, L228)=1, 1, 0))</f>
        <v>0</v>
      </c>
    </row>
    <row r="229" customFormat="false" ht="28.35" hidden="false" customHeight="true" outlineLevel="0" collapsed="false">
      <c r="A229" s="48" t="str">
        <f aca="false">IF(AND(NOT(ISBLANK(C229)),NOT(ISBLANK(B229)),NOT(ISBLANK(E229))),(_xlfn.AGGREGATE(2,7,A$5:A229))+1,"")</f>
        <v/>
      </c>
      <c r="B229" s="49"/>
      <c r="C229" s="49"/>
      <c r="D229" s="50"/>
      <c r="E229" s="51"/>
      <c r="F229" s="52" t="str">
        <f aca="false">IFERROR(VLOOKUP(B229,LISTAS!$Q$2:$R$58,2,0),"")</f>
        <v/>
      </c>
      <c r="G229" s="34" t="str">
        <f aca="false">IF(ISBLANK(C229),"",  IF(F229="RAZÓN SOCIAL","NUEVO_RP",   IF(F229="NUMERO",      IF(ISNUMBER(VALUE(C229)),VALUE(C229),""),   IF(OR(F229="NSS - NOMBRE",F229="RP - NOMBRE"),      IF(         AND(           NOT(ISERROR(FIND(" - ",C229))),           ISERROR(FIND("  ",C229)),           ISERROR(FIND("–",C229)),           ISERROR(FIND("—",C229)),           ISNUMBER(VALUE(LEFT(C229,FIND(" - ",C229)-1)))         ),         VALUE(LEFT(C229,FIND(" - ",C229)-1)),         ""      ),   ""   )  )))</f>
        <v/>
      </c>
      <c r="H229" s="34" t="str">
        <f aca="false">B229 &amp; "|" &amp; E229 &amp; "|" &amp;(IF(ISBLANK(C229),"",IFERROR(VALUE(LEFT(TRIM(C229),FIND(" ",TRIM(C229)&amp;" ")-1)),"")))</f>
        <v>||</v>
      </c>
      <c r="I229" s="18" t="n">
        <f aca="false">IF(G229="",0, IF(COUNTIF($H$6:H229,H229)=1,1,0))</f>
        <v>0</v>
      </c>
      <c r="J229" s="34" t="str">
        <f aca="false">IF( OR( ISBLANK(D229), C229=D229, AND( LEFT(D229,7)&lt;&gt;"NOMINA ", OR( ISERROR(FIND(" - ",D229)), NOT(ISNUMBER(VALUE(LEFT(D229,FIND(" - ",D229)-1)))) ) ) ), "", B229 &amp; "|" &amp; E229 &amp; "|" &amp; (IF(ISBLANK(C229), "", IFERROR(VALUE(LEFT(TRIM(C229), FIND(" ", TRIM(C229)&amp;" ")-1)), ""))) &amp; "|" &amp; D229 )</f>
        <v/>
      </c>
      <c r="K229" s="18" t="n">
        <f aca="false">IF(OR(C229="", J229="",G229=""), 0, IF(COUNTIF($J$6:J229, J229)=1, 1, 0))</f>
        <v>0</v>
      </c>
      <c r="L229" s="16" t="str">
        <f aca="false">IF(B229="Inscripción de nuevo registro patronal",B229 &amp; "|" &amp; E229 &amp; "|" &amp; C229,"")</f>
        <v/>
      </c>
      <c r="M229" s="18" t="n">
        <f aca="false">IF(OR(C229="", L229=""), 0, IF(COUNTIF($L$6:L229, L229)=1, 1, 0))</f>
        <v>0</v>
      </c>
    </row>
    <row r="230" customFormat="false" ht="28.35" hidden="false" customHeight="true" outlineLevel="0" collapsed="false">
      <c r="A230" s="48" t="str">
        <f aca="false">IF(AND(NOT(ISBLANK(C230)),NOT(ISBLANK(B230)),NOT(ISBLANK(E230))),(_xlfn.AGGREGATE(2,7,A$5:A230))+1,"")</f>
        <v/>
      </c>
      <c r="B230" s="49"/>
      <c r="C230" s="49"/>
      <c r="D230" s="49"/>
      <c r="E230" s="51"/>
      <c r="F230" s="52" t="str">
        <f aca="false">IFERROR(VLOOKUP(B230,LISTAS!$Q$2:$R$58,2,0),"")</f>
        <v/>
      </c>
      <c r="G230" s="34" t="str">
        <f aca="false">IF(ISBLANK(C230),"",  IF(F230="RAZÓN SOCIAL","NUEVO_RP",   IF(F230="NUMERO",      IF(ISNUMBER(VALUE(C230)),VALUE(C230),""),   IF(OR(F230="NSS - NOMBRE",F230="RP - NOMBRE"),      IF(         AND(           NOT(ISERROR(FIND(" - ",C230))),           ISERROR(FIND("  ",C230)),           ISERROR(FIND("–",C230)),           ISERROR(FIND("—",C230)),           ISNUMBER(VALUE(LEFT(C230,FIND(" - ",C230)-1)))         ),         VALUE(LEFT(C230,FIND(" - ",C230)-1)),         ""      ),   ""   )  )))</f>
        <v/>
      </c>
      <c r="H230" s="34" t="str">
        <f aca="false">B230 &amp; "|" &amp; E230 &amp; "|" &amp;(IF(ISBLANK(C230),"",IFERROR(VALUE(LEFT(TRIM(C230),FIND(" ",TRIM(C230)&amp;" ")-1)),"")))</f>
        <v>||</v>
      </c>
      <c r="I230" s="18" t="n">
        <f aca="false">IF(G230="",0, IF(COUNTIF($H$6:H230,H230)=1,1,0))</f>
        <v>0</v>
      </c>
      <c r="J230" s="34" t="str">
        <f aca="false">IF( OR( ISBLANK(D230), C230=D230, AND( LEFT(D230,7)&lt;&gt;"NOMINA ", OR( ISERROR(FIND(" - ",D230)), NOT(ISNUMBER(VALUE(LEFT(D230,FIND(" - ",D230)-1)))) ) ) ), "", B230 &amp; "|" &amp; E230 &amp; "|" &amp; (IF(ISBLANK(C230), "", IFERROR(VALUE(LEFT(TRIM(C230), FIND(" ", TRIM(C230)&amp;" ")-1)), ""))) &amp; "|" &amp; D230 )</f>
        <v/>
      </c>
      <c r="K230" s="18" t="n">
        <f aca="false">IF(OR(C230="", J230="",G230=""), 0, IF(COUNTIF($J$6:J230, J230)=1, 1, 0))</f>
        <v>0</v>
      </c>
      <c r="L230" s="16" t="str">
        <f aca="false">IF(B230="Inscripción de nuevo registro patronal",B230 &amp; "|" &amp; E230 &amp; "|" &amp; C230,"")</f>
        <v/>
      </c>
      <c r="M230" s="18" t="n">
        <f aca="false">IF(OR(C230="", L230=""), 0, IF(COUNTIF($L$6:L230, L230)=1, 1, 0))</f>
        <v>0</v>
      </c>
    </row>
    <row r="231" customFormat="false" ht="28.35" hidden="false" customHeight="true" outlineLevel="0" collapsed="false">
      <c r="A231" s="48" t="str">
        <f aca="false">IF(AND(NOT(ISBLANK(C231)),NOT(ISBLANK(B231)),NOT(ISBLANK(E231))),(_xlfn.AGGREGATE(2,7,A$5:A231))+1,"")</f>
        <v/>
      </c>
      <c r="B231" s="49"/>
      <c r="C231" s="49"/>
      <c r="D231" s="50"/>
      <c r="E231" s="51"/>
      <c r="F231" s="52" t="str">
        <f aca="false">IFERROR(VLOOKUP(B231,LISTAS!$Q$2:$R$58,2,0),"")</f>
        <v/>
      </c>
      <c r="G231" s="34" t="str">
        <f aca="false">IF(ISBLANK(C231),"",  IF(F231="RAZÓN SOCIAL","NUEVO_RP",   IF(F231="NUMERO",      IF(ISNUMBER(VALUE(C231)),VALUE(C231),""),   IF(OR(F231="NSS - NOMBRE",F231="RP - NOMBRE"),      IF(         AND(           NOT(ISERROR(FIND(" - ",C231))),           ISERROR(FIND("  ",C231)),           ISERROR(FIND("–",C231)),           ISERROR(FIND("—",C231)),           ISNUMBER(VALUE(LEFT(C231,FIND(" - ",C231)-1)))         ),         VALUE(LEFT(C231,FIND(" - ",C231)-1)),         ""      ),   ""   )  )))</f>
        <v/>
      </c>
      <c r="H231" s="34" t="str">
        <f aca="false">B231 &amp; "|" &amp; E231 &amp; "|" &amp;(IF(ISBLANK(C231),"",IFERROR(VALUE(LEFT(TRIM(C231),FIND(" ",TRIM(C231)&amp;" ")-1)),"")))</f>
        <v>||</v>
      </c>
      <c r="I231" s="18" t="n">
        <f aca="false">IF(G231="",0, IF(COUNTIF($H$6:H231,H231)=1,1,0))</f>
        <v>0</v>
      </c>
      <c r="J231" s="34" t="str">
        <f aca="false">IF( OR( ISBLANK(D231), C231=D231, AND( LEFT(D231,7)&lt;&gt;"NOMINA ", OR( ISERROR(FIND(" - ",D231)), NOT(ISNUMBER(VALUE(LEFT(D231,FIND(" - ",D231)-1)))) ) ) ), "", B231 &amp; "|" &amp; E231 &amp; "|" &amp; (IF(ISBLANK(C231), "", IFERROR(VALUE(LEFT(TRIM(C231), FIND(" ", TRIM(C231)&amp;" ")-1)), ""))) &amp; "|" &amp; D231 )</f>
        <v/>
      </c>
      <c r="K231" s="18" t="n">
        <f aca="false">IF(OR(C231="", J231="",G231=""), 0, IF(COUNTIF($J$6:J231, J231)=1, 1, 0))</f>
        <v>0</v>
      </c>
      <c r="L231" s="16" t="str">
        <f aca="false">IF(B231="Inscripción de nuevo registro patronal",B231 &amp; "|" &amp; E231 &amp; "|" &amp; C231,"")</f>
        <v/>
      </c>
      <c r="M231" s="18" t="n">
        <f aca="false">IF(OR(C231="", L231=""), 0, IF(COUNTIF($L$6:L231, L231)=1, 1, 0))</f>
        <v>0</v>
      </c>
    </row>
    <row r="232" customFormat="false" ht="28.35" hidden="false" customHeight="true" outlineLevel="0" collapsed="false">
      <c r="A232" s="48" t="str">
        <f aca="false">IF(AND(NOT(ISBLANK(C232)),NOT(ISBLANK(B232)),NOT(ISBLANK(E232))),(_xlfn.AGGREGATE(2,7,A$5:A232))+1,"")</f>
        <v/>
      </c>
      <c r="B232" s="49"/>
      <c r="C232" s="49"/>
      <c r="D232" s="50"/>
      <c r="E232" s="51"/>
      <c r="F232" s="52" t="str">
        <f aca="false">IFERROR(VLOOKUP(B232,LISTAS!$Q$2:$R$58,2,0),"")</f>
        <v/>
      </c>
      <c r="G232" s="34" t="str">
        <f aca="false">IF(ISBLANK(C232),"",  IF(F232="RAZÓN SOCIAL","NUEVO_RP",   IF(F232="NUMERO",      IF(ISNUMBER(VALUE(C232)),VALUE(C232),""),   IF(OR(F232="NSS - NOMBRE",F232="RP - NOMBRE"),      IF(         AND(           NOT(ISERROR(FIND(" - ",C232))),           ISERROR(FIND("  ",C232)),           ISERROR(FIND("–",C232)),           ISERROR(FIND("—",C232)),           ISNUMBER(VALUE(LEFT(C232,FIND(" - ",C232)-1)))         ),         VALUE(LEFT(C232,FIND(" - ",C232)-1)),         ""      ),   ""   )  )))</f>
        <v/>
      </c>
      <c r="H232" s="34" t="str">
        <f aca="false">B232 &amp; "|" &amp; E232 &amp; "|" &amp;(IF(ISBLANK(C232),"",IFERROR(VALUE(LEFT(TRIM(C232),FIND(" ",TRIM(C232)&amp;" ")-1)),"")))</f>
        <v>||</v>
      </c>
      <c r="I232" s="18" t="n">
        <f aca="false">IF(G232="",0, IF(COUNTIF($H$6:H232,H232)=1,1,0))</f>
        <v>0</v>
      </c>
      <c r="J232" s="34" t="str">
        <f aca="false">IF( OR( ISBLANK(D232), C232=D232, AND( LEFT(D232,7)&lt;&gt;"NOMINA ", OR( ISERROR(FIND(" - ",D232)), NOT(ISNUMBER(VALUE(LEFT(D232,FIND(" - ",D232)-1)))) ) ) ), "", B232 &amp; "|" &amp; E232 &amp; "|" &amp; (IF(ISBLANK(C232), "", IFERROR(VALUE(LEFT(TRIM(C232), FIND(" ", TRIM(C232)&amp;" ")-1)), ""))) &amp; "|" &amp; D232 )</f>
        <v/>
      </c>
      <c r="K232" s="18" t="n">
        <f aca="false">IF(OR(C232="", J232="",G232=""), 0, IF(COUNTIF($J$6:J232, J232)=1, 1, 0))</f>
        <v>0</v>
      </c>
      <c r="L232" s="16" t="str">
        <f aca="false">IF(B232="Inscripción de nuevo registro patronal",B232 &amp; "|" &amp; E232 &amp; "|" &amp; C232,"")</f>
        <v/>
      </c>
      <c r="M232" s="18" t="n">
        <f aca="false">IF(OR(C232="", L232=""), 0, IF(COUNTIF($L$6:L232, L232)=1, 1, 0))</f>
        <v>0</v>
      </c>
    </row>
    <row r="233" customFormat="false" ht="28.35" hidden="false" customHeight="true" outlineLevel="0" collapsed="false">
      <c r="A233" s="48" t="str">
        <f aca="false">IF(AND(NOT(ISBLANK(C233)),NOT(ISBLANK(B233)),NOT(ISBLANK(E233))),(_xlfn.AGGREGATE(2,7,A$5:A233))+1,"")</f>
        <v/>
      </c>
      <c r="B233" s="49"/>
      <c r="C233" s="49"/>
      <c r="D233" s="50"/>
      <c r="E233" s="51"/>
      <c r="F233" s="52" t="str">
        <f aca="false">IFERROR(VLOOKUP(B233,LISTAS!$Q$2:$R$58,2,0),"")</f>
        <v/>
      </c>
      <c r="G233" s="34" t="str">
        <f aca="false">IF(ISBLANK(C233),"",  IF(F233="RAZÓN SOCIAL","NUEVO_RP",   IF(F233="NUMERO",      IF(ISNUMBER(VALUE(C233)),VALUE(C233),""),   IF(OR(F233="NSS - NOMBRE",F233="RP - NOMBRE"),      IF(         AND(           NOT(ISERROR(FIND(" - ",C233))),           ISERROR(FIND("  ",C233)),           ISERROR(FIND("–",C233)),           ISERROR(FIND("—",C233)),           ISNUMBER(VALUE(LEFT(C233,FIND(" - ",C233)-1)))         ),         VALUE(LEFT(C233,FIND(" - ",C233)-1)),         ""      ),   ""   )  )))</f>
        <v/>
      </c>
      <c r="H233" s="34" t="str">
        <f aca="false">B233 &amp; "|" &amp; E233 &amp; "|" &amp;(IF(ISBLANK(C233),"",IFERROR(VALUE(LEFT(TRIM(C233),FIND(" ",TRIM(C233)&amp;" ")-1)),"")))</f>
        <v>||</v>
      </c>
      <c r="I233" s="18" t="n">
        <f aca="false">IF(G233="",0, IF(COUNTIF($H$6:H233,H233)=1,1,0))</f>
        <v>0</v>
      </c>
      <c r="J233" s="34" t="str">
        <f aca="false">IF( OR( ISBLANK(D233), C233=D233, AND( LEFT(D233,7)&lt;&gt;"NOMINA ", OR( ISERROR(FIND(" - ",D233)), NOT(ISNUMBER(VALUE(LEFT(D233,FIND(" - ",D233)-1)))) ) ) ), "", B233 &amp; "|" &amp; E233 &amp; "|" &amp; (IF(ISBLANK(C233), "", IFERROR(VALUE(LEFT(TRIM(C233), FIND(" ", TRIM(C233)&amp;" ")-1)), ""))) &amp; "|" &amp; D233 )</f>
        <v/>
      </c>
      <c r="K233" s="18" t="n">
        <f aca="false">IF(OR(C233="", J233="",G233=""), 0, IF(COUNTIF($J$6:J233, J233)=1, 1, 0))</f>
        <v>0</v>
      </c>
      <c r="L233" s="16" t="str">
        <f aca="false">IF(B233="Inscripción de nuevo registro patronal",B233 &amp; "|" &amp; E233 &amp; "|" &amp; C233,"")</f>
        <v/>
      </c>
      <c r="M233" s="18" t="n">
        <f aca="false">IF(OR(C233="", L233=""), 0, IF(COUNTIF($L$6:L233, L233)=1, 1, 0))</f>
        <v>0</v>
      </c>
    </row>
    <row r="234" customFormat="false" ht="28.35" hidden="false" customHeight="true" outlineLevel="0" collapsed="false">
      <c r="A234" s="48" t="str">
        <f aca="false">IF(AND(NOT(ISBLANK(C234)),NOT(ISBLANK(B234)),NOT(ISBLANK(E234))),(_xlfn.AGGREGATE(2,7,A$5:A234))+1,"")</f>
        <v/>
      </c>
      <c r="B234" s="49"/>
      <c r="C234" s="49"/>
      <c r="D234" s="50"/>
      <c r="E234" s="51"/>
      <c r="F234" s="52" t="str">
        <f aca="false">IFERROR(VLOOKUP(B234,LISTAS!$Q$2:$R$58,2,0),"")</f>
        <v/>
      </c>
      <c r="G234" s="34" t="str">
        <f aca="false">IF(ISBLANK(C234),"",  IF(F234="RAZÓN SOCIAL","NUEVO_RP",   IF(F234="NUMERO",      IF(ISNUMBER(VALUE(C234)),VALUE(C234),""),   IF(OR(F234="NSS - NOMBRE",F234="RP - NOMBRE"),      IF(         AND(           NOT(ISERROR(FIND(" - ",C234))),           ISERROR(FIND("  ",C234)),           ISERROR(FIND("–",C234)),           ISERROR(FIND("—",C234)),           ISNUMBER(VALUE(LEFT(C234,FIND(" - ",C234)-1)))         ),         VALUE(LEFT(C234,FIND(" - ",C234)-1)),         ""      ),   ""   )  )))</f>
        <v/>
      </c>
      <c r="H234" s="34" t="str">
        <f aca="false">B234 &amp; "|" &amp; E234 &amp; "|" &amp;(IF(ISBLANK(C234),"",IFERROR(VALUE(LEFT(TRIM(C234),FIND(" ",TRIM(C234)&amp;" ")-1)),"")))</f>
        <v>||</v>
      </c>
      <c r="I234" s="18" t="n">
        <f aca="false">IF(G234="",0, IF(COUNTIF($H$6:H234,H234)=1,1,0))</f>
        <v>0</v>
      </c>
      <c r="J234" s="34" t="str">
        <f aca="false">IF( OR( ISBLANK(D234), C234=D234, AND( LEFT(D234,7)&lt;&gt;"NOMINA ", OR( ISERROR(FIND(" - ",D234)), NOT(ISNUMBER(VALUE(LEFT(D234,FIND(" - ",D234)-1)))) ) ) ), "", B234 &amp; "|" &amp; E234 &amp; "|" &amp; (IF(ISBLANK(C234), "", IFERROR(VALUE(LEFT(TRIM(C234), FIND(" ", TRIM(C234)&amp;" ")-1)), ""))) &amp; "|" &amp; D234 )</f>
        <v/>
      </c>
      <c r="K234" s="18" t="n">
        <f aca="false">IF(OR(C234="", J234="",G234=""), 0, IF(COUNTIF($J$6:J234, J234)=1, 1, 0))</f>
        <v>0</v>
      </c>
      <c r="L234" s="16" t="str">
        <f aca="false">IF(B234="Inscripción de nuevo registro patronal",B234 &amp; "|" &amp; E234 &amp; "|" &amp; C234,"")</f>
        <v/>
      </c>
      <c r="M234" s="18" t="n">
        <f aca="false">IF(OR(C234="", L234=""), 0, IF(COUNTIF($L$6:L234, L234)=1, 1, 0))</f>
        <v>0</v>
      </c>
    </row>
    <row r="235" customFormat="false" ht="28.35" hidden="false" customHeight="true" outlineLevel="0" collapsed="false">
      <c r="A235" s="48" t="str">
        <f aca="false">IF(AND(NOT(ISBLANK(C235)),NOT(ISBLANK(B235)),NOT(ISBLANK(E235))),(_xlfn.AGGREGATE(2,7,A$5:A235))+1,"")</f>
        <v/>
      </c>
      <c r="B235" s="49"/>
      <c r="C235" s="49"/>
      <c r="D235" s="50"/>
      <c r="E235" s="51"/>
      <c r="F235" s="52" t="str">
        <f aca="false">IFERROR(VLOOKUP(B235,LISTAS!$Q$2:$R$58,2,0),"")</f>
        <v/>
      </c>
      <c r="G235" s="34" t="str">
        <f aca="false">IF(ISBLANK(C235),"",  IF(F235="RAZÓN SOCIAL","NUEVO_RP",   IF(F235="NUMERO",      IF(ISNUMBER(VALUE(C235)),VALUE(C235),""),   IF(OR(F235="NSS - NOMBRE",F235="RP - NOMBRE"),      IF(         AND(           NOT(ISERROR(FIND(" - ",C235))),           ISERROR(FIND("  ",C235)),           ISERROR(FIND("–",C235)),           ISERROR(FIND("—",C235)),           ISNUMBER(VALUE(LEFT(C235,FIND(" - ",C235)-1)))         ),         VALUE(LEFT(C235,FIND(" - ",C235)-1)),         ""      ),   ""   )  )))</f>
        <v/>
      </c>
      <c r="H235" s="34" t="str">
        <f aca="false">B235 &amp; "|" &amp; E235 &amp; "|" &amp;(IF(ISBLANK(C235),"",IFERROR(VALUE(LEFT(TRIM(C235),FIND(" ",TRIM(C235)&amp;" ")-1)),"")))</f>
        <v>||</v>
      </c>
      <c r="I235" s="18" t="n">
        <f aca="false">IF(G235="",0, IF(COUNTIF($H$6:H235,H235)=1,1,0))</f>
        <v>0</v>
      </c>
      <c r="J235" s="34" t="str">
        <f aca="false">IF( OR( ISBLANK(D235), C235=D235, AND( LEFT(D235,7)&lt;&gt;"NOMINA ", OR( ISERROR(FIND(" - ",D235)), NOT(ISNUMBER(VALUE(LEFT(D235,FIND(" - ",D235)-1)))) ) ) ), "", B235 &amp; "|" &amp; E235 &amp; "|" &amp; (IF(ISBLANK(C235), "", IFERROR(VALUE(LEFT(TRIM(C235), FIND(" ", TRIM(C235)&amp;" ")-1)), ""))) &amp; "|" &amp; D235 )</f>
        <v/>
      </c>
      <c r="K235" s="18" t="n">
        <f aca="false">IF(OR(C235="", J235="",G235=""), 0, IF(COUNTIF($J$6:J235, J235)=1, 1, 0))</f>
        <v>0</v>
      </c>
      <c r="L235" s="16" t="str">
        <f aca="false">IF(B235="Inscripción de nuevo registro patronal",B235 &amp; "|" &amp; E235 &amp; "|" &amp; C235,"")</f>
        <v/>
      </c>
      <c r="M235" s="18" t="n">
        <f aca="false">IF(OR(C235="", L235=""), 0, IF(COUNTIF($L$6:L235, L235)=1, 1, 0))</f>
        <v>0</v>
      </c>
    </row>
    <row r="236" customFormat="false" ht="28.35" hidden="false" customHeight="true" outlineLevel="0" collapsed="false">
      <c r="A236" s="48" t="str">
        <f aca="false">IF(AND(NOT(ISBLANK(C236)),NOT(ISBLANK(B236)),NOT(ISBLANK(E236))),(_xlfn.AGGREGATE(2,7,A$5:A236))+1,"")</f>
        <v/>
      </c>
      <c r="B236" s="49"/>
      <c r="C236" s="53"/>
      <c r="D236" s="53"/>
      <c r="E236" s="51"/>
      <c r="F236" s="52" t="str">
        <f aca="false">IFERROR(VLOOKUP(B236,LISTAS!$Q$2:$R$58,2,0),"")</f>
        <v/>
      </c>
      <c r="G236" s="34" t="str">
        <f aca="false">IF(ISBLANK(C236),"",  IF(F236="RAZÓN SOCIAL","NUEVO_RP",   IF(F236="NUMERO",      IF(ISNUMBER(VALUE(C236)),VALUE(C236),""),   IF(OR(F236="NSS - NOMBRE",F236="RP - NOMBRE"),      IF(         AND(           NOT(ISERROR(FIND(" - ",C236))),           ISERROR(FIND("  ",C236)),           ISERROR(FIND("–",C236)),           ISERROR(FIND("—",C236)),           ISNUMBER(VALUE(LEFT(C236,FIND(" - ",C236)-1)))         ),         VALUE(LEFT(C236,FIND(" - ",C236)-1)),         ""      ),   ""   )  )))</f>
        <v/>
      </c>
      <c r="H236" s="34" t="str">
        <f aca="false">B236 &amp; "|" &amp; E236 &amp; "|" &amp;(IF(ISBLANK(C236),"",IFERROR(VALUE(LEFT(TRIM(C236),FIND(" ",TRIM(C236)&amp;" ")-1)),"")))</f>
        <v>||</v>
      </c>
      <c r="I236" s="18" t="n">
        <f aca="false">IF(G236="",0, IF(COUNTIF($H$6:H236,H236)=1,1,0))</f>
        <v>0</v>
      </c>
      <c r="J236" s="34" t="str">
        <f aca="false">IF( OR( ISBLANK(D236), C236=D236, AND( LEFT(D236,7)&lt;&gt;"NOMINA ", OR( ISERROR(FIND(" - ",D236)), NOT(ISNUMBER(VALUE(LEFT(D236,FIND(" - ",D236)-1)))) ) ) ), "", B236 &amp; "|" &amp; E236 &amp; "|" &amp; (IF(ISBLANK(C236), "", IFERROR(VALUE(LEFT(TRIM(C236), FIND(" ", TRIM(C236)&amp;" ")-1)), ""))) &amp; "|" &amp; D236 )</f>
        <v/>
      </c>
      <c r="K236" s="18" t="n">
        <f aca="false">IF(OR(C236="", J236="",G236=""), 0, IF(COUNTIF($J$6:J236, J236)=1, 1, 0))</f>
        <v>0</v>
      </c>
      <c r="L236" s="16" t="str">
        <f aca="false">IF(B236="Inscripción de nuevo registro patronal",B236 &amp; "|" &amp; E236 &amp; "|" &amp; C236,"")</f>
        <v/>
      </c>
      <c r="M236" s="18" t="n">
        <f aca="false">IF(OR(C236="", L236=""), 0, IF(COUNTIF($L$6:L236, L236)=1, 1, 0))</f>
        <v>0</v>
      </c>
    </row>
    <row r="237" customFormat="false" ht="28.35" hidden="false" customHeight="true" outlineLevel="0" collapsed="false">
      <c r="A237" s="48" t="str">
        <f aca="false">IF(AND(NOT(ISBLANK(C237)),NOT(ISBLANK(B237)),NOT(ISBLANK(E237))),(_xlfn.AGGREGATE(2,7,A$5:A237))+1,"")</f>
        <v/>
      </c>
      <c r="B237" s="49"/>
      <c r="C237" s="49"/>
      <c r="D237" s="49"/>
      <c r="E237" s="51"/>
      <c r="F237" s="52" t="str">
        <f aca="false">IFERROR(VLOOKUP(B237,LISTAS!$Q$2:$R$58,2,0),"")</f>
        <v/>
      </c>
      <c r="G237" s="34" t="str">
        <f aca="false">IF(ISBLANK(C237),"",  IF(F237="RAZÓN SOCIAL","NUEVO_RP",   IF(F237="NUMERO",      IF(ISNUMBER(VALUE(C237)),VALUE(C237),""),   IF(OR(F237="NSS - NOMBRE",F237="RP - NOMBRE"),      IF(         AND(           NOT(ISERROR(FIND(" - ",C237))),           ISERROR(FIND("  ",C237)),           ISERROR(FIND("–",C237)),           ISERROR(FIND("—",C237)),           ISNUMBER(VALUE(LEFT(C237,FIND(" - ",C237)-1)))         ),         VALUE(LEFT(C237,FIND(" - ",C237)-1)),         ""      ),   ""   )  )))</f>
        <v/>
      </c>
      <c r="H237" s="34" t="str">
        <f aca="false">B237 &amp; "|" &amp; E237 &amp; "|" &amp;(IF(ISBLANK(C237),"",IFERROR(VALUE(LEFT(TRIM(C237),FIND(" ",TRIM(C237)&amp;" ")-1)),"")))</f>
        <v>||</v>
      </c>
      <c r="I237" s="18" t="n">
        <f aca="false">IF(G237="",0, IF(COUNTIF($H$6:H237,H237)=1,1,0))</f>
        <v>0</v>
      </c>
      <c r="J237" s="34" t="str">
        <f aca="false">IF( OR( ISBLANK(D237), C237=D237, AND( LEFT(D237,7)&lt;&gt;"NOMINA ", OR( ISERROR(FIND(" - ",D237)), NOT(ISNUMBER(VALUE(LEFT(D237,FIND(" - ",D237)-1)))) ) ) ), "", B237 &amp; "|" &amp; E237 &amp; "|" &amp; (IF(ISBLANK(C237), "", IFERROR(VALUE(LEFT(TRIM(C237), FIND(" ", TRIM(C237)&amp;" ")-1)), ""))) &amp; "|" &amp; D237 )</f>
        <v/>
      </c>
      <c r="K237" s="18" t="n">
        <f aca="false">IF(OR(C237="", J237="",G237=""), 0, IF(COUNTIF($J$6:J237, J237)=1, 1, 0))</f>
        <v>0</v>
      </c>
      <c r="L237" s="16" t="str">
        <f aca="false">IF(B237="Inscripción de nuevo registro patronal",B237 &amp; "|" &amp; E237 &amp; "|" &amp; C237,"")</f>
        <v/>
      </c>
      <c r="M237" s="18" t="n">
        <f aca="false">IF(OR(C237="", L237=""), 0, IF(COUNTIF($L$6:L237, L237)=1, 1, 0))</f>
        <v>0</v>
      </c>
    </row>
    <row r="238" customFormat="false" ht="28.35" hidden="false" customHeight="true" outlineLevel="0" collapsed="false">
      <c r="A238" s="48" t="str">
        <f aca="false">IF(AND(NOT(ISBLANK(C238)),NOT(ISBLANK(B238)),NOT(ISBLANK(E238))),(_xlfn.AGGREGATE(2,7,A$5:A238))+1,"")</f>
        <v/>
      </c>
      <c r="B238" s="49"/>
      <c r="C238" s="49"/>
      <c r="D238" s="49"/>
      <c r="E238" s="51"/>
      <c r="F238" s="52" t="str">
        <f aca="false">IFERROR(VLOOKUP(B238,LISTAS!$Q$2:$R$58,2,0),"")</f>
        <v/>
      </c>
      <c r="G238" s="34" t="str">
        <f aca="false">IF(ISBLANK(C238),"",  IF(F238="RAZÓN SOCIAL","NUEVO_RP",   IF(F238="NUMERO",      IF(ISNUMBER(VALUE(C238)),VALUE(C238),""),   IF(OR(F238="NSS - NOMBRE",F238="RP - NOMBRE"),      IF(         AND(           NOT(ISERROR(FIND(" - ",C238))),           ISERROR(FIND("  ",C238)),           ISERROR(FIND("–",C238)),           ISERROR(FIND("—",C238)),           ISNUMBER(VALUE(LEFT(C238,FIND(" - ",C238)-1)))         ),         VALUE(LEFT(C238,FIND(" - ",C238)-1)),         ""      ),   ""   )  )))</f>
        <v/>
      </c>
      <c r="H238" s="34" t="str">
        <f aca="false">B238 &amp; "|" &amp; E238 &amp; "|" &amp;(IF(ISBLANK(C238),"",IFERROR(VALUE(LEFT(TRIM(C238),FIND(" ",TRIM(C238)&amp;" ")-1)),"")))</f>
        <v>||</v>
      </c>
      <c r="I238" s="18" t="n">
        <f aca="false">IF(G238="",0, IF(COUNTIF($H$6:H238,H238)=1,1,0))</f>
        <v>0</v>
      </c>
      <c r="J238" s="34" t="str">
        <f aca="false">IF( OR( ISBLANK(D238), C238=D238, AND( LEFT(D238,7)&lt;&gt;"NOMINA ", OR( ISERROR(FIND(" - ",D238)), NOT(ISNUMBER(VALUE(LEFT(D238,FIND(" - ",D238)-1)))) ) ) ), "", B238 &amp; "|" &amp; E238 &amp; "|" &amp; (IF(ISBLANK(C238), "", IFERROR(VALUE(LEFT(TRIM(C238), FIND(" ", TRIM(C238)&amp;" ")-1)), ""))) &amp; "|" &amp; D238 )</f>
        <v/>
      </c>
      <c r="K238" s="18" t="n">
        <f aca="false">IF(OR(C238="", J238="",G238=""), 0, IF(COUNTIF($J$6:J238, J238)=1, 1, 0))</f>
        <v>0</v>
      </c>
      <c r="L238" s="16" t="str">
        <f aca="false">IF(B238="Inscripción de nuevo registro patronal",B238 &amp; "|" &amp; E238 &amp; "|" &amp; C238,"")</f>
        <v/>
      </c>
      <c r="M238" s="18" t="n">
        <f aca="false">IF(OR(C238="", L238=""), 0, IF(COUNTIF($L$6:L238, L238)=1, 1, 0))</f>
        <v>0</v>
      </c>
    </row>
    <row r="239" customFormat="false" ht="28.35" hidden="false" customHeight="true" outlineLevel="0" collapsed="false">
      <c r="A239" s="48" t="str">
        <f aca="false">IF(AND(NOT(ISBLANK(C239)),NOT(ISBLANK(B239)),NOT(ISBLANK(E239))),(_xlfn.AGGREGATE(2,7,A$5:A239))+1,"")</f>
        <v/>
      </c>
      <c r="B239" s="49"/>
      <c r="C239" s="49"/>
      <c r="D239" s="49"/>
      <c r="E239" s="51"/>
      <c r="F239" s="52" t="str">
        <f aca="false">IFERROR(VLOOKUP(B239,LISTAS!$Q$2:$R$58,2,0),"")</f>
        <v/>
      </c>
      <c r="G239" s="34" t="str">
        <f aca="false">IF(ISBLANK(C239),"",  IF(F239="RAZÓN SOCIAL","NUEVO_RP",   IF(F239="NUMERO",      IF(ISNUMBER(VALUE(C239)),VALUE(C239),""),   IF(OR(F239="NSS - NOMBRE",F239="RP - NOMBRE"),      IF(         AND(           NOT(ISERROR(FIND(" - ",C239))),           ISERROR(FIND("  ",C239)),           ISERROR(FIND("–",C239)),           ISERROR(FIND("—",C239)),           ISNUMBER(VALUE(LEFT(C239,FIND(" - ",C239)-1)))         ),         VALUE(LEFT(C239,FIND(" - ",C239)-1)),         ""      ),   ""   )  )))</f>
        <v/>
      </c>
      <c r="H239" s="34" t="str">
        <f aca="false">B239 &amp; "|" &amp; E239 &amp; "|" &amp;(IF(ISBLANK(C239),"",IFERROR(VALUE(LEFT(TRIM(C239),FIND(" ",TRIM(C239)&amp;" ")-1)),"")))</f>
        <v>||</v>
      </c>
      <c r="I239" s="18" t="n">
        <f aca="false">IF(G239="",0, IF(COUNTIF($H$6:H239,H239)=1,1,0))</f>
        <v>0</v>
      </c>
      <c r="J239" s="34" t="str">
        <f aca="false">IF( OR( ISBLANK(D239), C239=D239, AND( LEFT(D239,7)&lt;&gt;"NOMINA ", OR( ISERROR(FIND(" - ",D239)), NOT(ISNUMBER(VALUE(LEFT(D239,FIND(" - ",D239)-1)))) ) ) ), "", B239 &amp; "|" &amp; E239 &amp; "|" &amp; (IF(ISBLANK(C239), "", IFERROR(VALUE(LEFT(TRIM(C239), FIND(" ", TRIM(C239)&amp;" ")-1)), ""))) &amp; "|" &amp; D239 )</f>
        <v/>
      </c>
      <c r="K239" s="18" t="n">
        <f aca="false">IF(OR(C239="", J239="",G239=""), 0, IF(COUNTIF($J$6:J239, J239)=1, 1, 0))</f>
        <v>0</v>
      </c>
      <c r="L239" s="16" t="str">
        <f aca="false">IF(B239="Inscripción de nuevo registro patronal",B239 &amp; "|" &amp; E239 &amp; "|" &amp; C239,"")</f>
        <v/>
      </c>
      <c r="M239" s="18" t="n">
        <f aca="false">IF(OR(C239="", L239=""), 0, IF(COUNTIF($L$6:L239, L239)=1, 1, 0))</f>
        <v>0</v>
      </c>
    </row>
    <row r="240" customFormat="false" ht="28.35" hidden="false" customHeight="true" outlineLevel="0" collapsed="false">
      <c r="A240" s="48" t="str">
        <f aca="false">IF(AND(NOT(ISBLANK(C240)),NOT(ISBLANK(B240)),NOT(ISBLANK(E240))),(_xlfn.AGGREGATE(2,7,A$5:A240))+1,"")</f>
        <v/>
      </c>
      <c r="B240" s="49"/>
      <c r="C240" s="49"/>
      <c r="D240" s="49"/>
      <c r="E240" s="51"/>
      <c r="F240" s="52" t="str">
        <f aca="false">IFERROR(VLOOKUP(B240,LISTAS!$Q$2:$R$58,2,0),"")</f>
        <v/>
      </c>
      <c r="G240" s="34" t="str">
        <f aca="false">IF(ISBLANK(C240),"",  IF(F240="RAZÓN SOCIAL","NUEVO_RP",   IF(F240="NUMERO",      IF(ISNUMBER(VALUE(C240)),VALUE(C240),""),   IF(OR(F240="NSS - NOMBRE",F240="RP - NOMBRE"),      IF(         AND(           NOT(ISERROR(FIND(" - ",C240))),           ISERROR(FIND("  ",C240)),           ISERROR(FIND("–",C240)),           ISERROR(FIND("—",C240)),           ISNUMBER(VALUE(LEFT(C240,FIND(" - ",C240)-1)))         ),         VALUE(LEFT(C240,FIND(" - ",C240)-1)),         ""      ),   ""   )  )))</f>
        <v/>
      </c>
      <c r="H240" s="34" t="str">
        <f aca="false">B240 &amp; "|" &amp; E240 &amp; "|" &amp;(IF(ISBLANK(C240),"",IFERROR(VALUE(LEFT(TRIM(C240),FIND(" ",TRIM(C240)&amp;" ")-1)),"")))</f>
        <v>||</v>
      </c>
      <c r="I240" s="18" t="n">
        <f aca="false">IF(G240="",0, IF(COUNTIF($H$6:H240,H240)=1,1,0))</f>
        <v>0</v>
      </c>
      <c r="J240" s="34" t="str">
        <f aca="false">IF( OR( ISBLANK(D240), C240=D240, AND( LEFT(D240,7)&lt;&gt;"NOMINA ", OR( ISERROR(FIND(" - ",D240)), NOT(ISNUMBER(VALUE(LEFT(D240,FIND(" - ",D240)-1)))) ) ) ), "", B240 &amp; "|" &amp; E240 &amp; "|" &amp; (IF(ISBLANK(C240), "", IFERROR(VALUE(LEFT(TRIM(C240), FIND(" ", TRIM(C240)&amp;" ")-1)), ""))) &amp; "|" &amp; D240 )</f>
        <v/>
      </c>
      <c r="K240" s="18" t="n">
        <f aca="false">IF(OR(C240="", J240="",G240=""), 0, IF(COUNTIF($J$6:J240, J240)=1, 1, 0))</f>
        <v>0</v>
      </c>
      <c r="L240" s="16" t="str">
        <f aca="false">IF(B240="Inscripción de nuevo registro patronal",B240 &amp; "|" &amp; E240 &amp; "|" &amp; C240,"")</f>
        <v/>
      </c>
      <c r="M240" s="18" t="n">
        <f aca="false">IF(OR(C240="", L240=""), 0, IF(COUNTIF($L$6:L240, L240)=1, 1, 0))</f>
        <v>0</v>
      </c>
    </row>
    <row r="241" customFormat="false" ht="28.35" hidden="false" customHeight="true" outlineLevel="0" collapsed="false">
      <c r="A241" s="48" t="str">
        <f aca="false">IF(AND(NOT(ISBLANK(C241)),NOT(ISBLANK(B241)),NOT(ISBLANK(E241))),(_xlfn.AGGREGATE(2,7,A$5:A241))+1,"")</f>
        <v/>
      </c>
      <c r="B241" s="49"/>
      <c r="C241" s="49"/>
      <c r="D241" s="49"/>
      <c r="E241" s="51"/>
      <c r="F241" s="52" t="str">
        <f aca="false">IFERROR(VLOOKUP(B241,LISTAS!$Q$2:$R$58,2,0),"")</f>
        <v/>
      </c>
      <c r="G241" s="34" t="str">
        <f aca="false">IF(ISBLANK(C241),"",  IF(F241="RAZÓN SOCIAL","NUEVO_RP",   IF(F241="NUMERO",      IF(ISNUMBER(VALUE(C241)),VALUE(C241),""),   IF(OR(F241="NSS - NOMBRE",F241="RP - NOMBRE"),      IF(         AND(           NOT(ISERROR(FIND(" - ",C241))),           ISERROR(FIND("  ",C241)),           ISERROR(FIND("–",C241)),           ISERROR(FIND("—",C241)),           ISNUMBER(VALUE(LEFT(C241,FIND(" - ",C241)-1)))         ),         VALUE(LEFT(C241,FIND(" - ",C241)-1)),         ""      ),   ""   )  )))</f>
        <v/>
      </c>
      <c r="H241" s="34" t="str">
        <f aca="false">B241 &amp; "|" &amp; E241 &amp; "|" &amp;(IF(ISBLANK(C241),"",IFERROR(VALUE(LEFT(TRIM(C241),FIND(" ",TRIM(C241)&amp;" ")-1)),"")))</f>
        <v>||</v>
      </c>
      <c r="I241" s="18" t="n">
        <f aca="false">IF(G241="",0, IF(COUNTIF($H$6:H241,H241)=1,1,0))</f>
        <v>0</v>
      </c>
      <c r="J241" s="34" t="str">
        <f aca="false">IF( OR( ISBLANK(D241), C241=D241, AND( LEFT(D241,7)&lt;&gt;"NOMINA ", OR( ISERROR(FIND(" - ",D241)), NOT(ISNUMBER(VALUE(LEFT(D241,FIND(" - ",D241)-1)))) ) ) ), "", B241 &amp; "|" &amp; E241 &amp; "|" &amp; (IF(ISBLANK(C241), "", IFERROR(VALUE(LEFT(TRIM(C241), FIND(" ", TRIM(C241)&amp;" ")-1)), ""))) &amp; "|" &amp; D241 )</f>
        <v/>
      </c>
      <c r="K241" s="18" t="n">
        <f aca="false">IF(OR(C241="", J241="",G241=""), 0, IF(COUNTIF($J$6:J241, J241)=1, 1, 0))</f>
        <v>0</v>
      </c>
      <c r="L241" s="16" t="str">
        <f aca="false">IF(B241="Inscripción de nuevo registro patronal",B241 &amp; "|" &amp; E241 &amp; "|" &amp; C241,"")</f>
        <v/>
      </c>
      <c r="M241" s="18" t="n">
        <f aca="false">IF(OR(C241="", L241=""), 0, IF(COUNTIF($L$6:L241, L241)=1, 1, 0))</f>
        <v>0</v>
      </c>
    </row>
    <row r="242" customFormat="false" ht="28.35" hidden="false" customHeight="true" outlineLevel="0" collapsed="false">
      <c r="A242" s="48" t="str">
        <f aca="false">IF(AND(NOT(ISBLANK(C242)),NOT(ISBLANK(B242)),NOT(ISBLANK(E242))),(_xlfn.AGGREGATE(2,7,A$5:A242))+1,"")</f>
        <v/>
      </c>
      <c r="B242" s="49"/>
      <c r="C242" s="49"/>
      <c r="D242" s="50"/>
      <c r="E242" s="51"/>
      <c r="F242" s="52" t="str">
        <f aca="false">IFERROR(VLOOKUP(B242,LISTAS!$Q$2:$R$58,2,0),"")</f>
        <v/>
      </c>
      <c r="G242" s="34" t="str">
        <f aca="false">IF(ISBLANK(C242),"",  IF(F242="RAZÓN SOCIAL","NUEVO_RP",   IF(F242="NUMERO",      IF(ISNUMBER(VALUE(C242)),VALUE(C242),""),   IF(OR(F242="NSS - NOMBRE",F242="RP - NOMBRE"),      IF(         AND(           NOT(ISERROR(FIND(" - ",C242))),           ISERROR(FIND("  ",C242)),           ISERROR(FIND("–",C242)),           ISERROR(FIND("—",C242)),           ISNUMBER(VALUE(LEFT(C242,FIND(" - ",C242)-1)))         ),         VALUE(LEFT(C242,FIND(" - ",C242)-1)),         ""      ),   ""   )  )))</f>
        <v/>
      </c>
      <c r="H242" s="34" t="str">
        <f aca="false">B242 &amp; "|" &amp; E242 &amp; "|" &amp;(IF(ISBLANK(C242),"",IFERROR(VALUE(LEFT(TRIM(C242),FIND(" ",TRIM(C242)&amp;" ")-1)),"")))</f>
        <v>||</v>
      </c>
      <c r="I242" s="18" t="n">
        <f aca="false">IF(G242="",0, IF(COUNTIF($H$6:H242,H242)=1,1,0))</f>
        <v>0</v>
      </c>
      <c r="J242" s="34" t="str">
        <f aca="false">IF( OR( ISBLANK(D242), C242=D242, AND( LEFT(D242,7)&lt;&gt;"NOMINA ", OR( ISERROR(FIND(" - ",D242)), NOT(ISNUMBER(VALUE(LEFT(D242,FIND(" - ",D242)-1)))) ) ) ), "", B242 &amp; "|" &amp; E242 &amp; "|" &amp; (IF(ISBLANK(C242), "", IFERROR(VALUE(LEFT(TRIM(C242), FIND(" ", TRIM(C242)&amp;" ")-1)), ""))) &amp; "|" &amp; D242 )</f>
        <v/>
      </c>
      <c r="K242" s="18" t="n">
        <f aca="false">IF(OR(C242="", J242="",G242=""), 0, IF(COUNTIF($J$6:J242, J242)=1, 1, 0))</f>
        <v>0</v>
      </c>
      <c r="L242" s="16" t="str">
        <f aca="false">IF(B242="Inscripción de nuevo registro patronal",B242 &amp; "|" &amp; E242 &amp; "|" &amp; C242,"")</f>
        <v/>
      </c>
      <c r="M242" s="18" t="n">
        <f aca="false">IF(OR(C242="", L242=""), 0, IF(COUNTIF($L$6:L242, L242)=1, 1, 0))</f>
        <v>0</v>
      </c>
    </row>
    <row r="243" customFormat="false" ht="28.35" hidden="false" customHeight="true" outlineLevel="0" collapsed="false">
      <c r="A243" s="48" t="str">
        <f aca="false">IF(AND(NOT(ISBLANK(C243)),NOT(ISBLANK(B243)),NOT(ISBLANK(E243))),(_xlfn.AGGREGATE(2,7,A$5:A243))+1,"")</f>
        <v/>
      </c>
      <c r="B243" s="49"/>
      <c r="C243" s="49"/>
      <c r="D243" s="50"/>
      <c r="E243" s="51"/>
      <c r="F243" s="52" t="str">
        <f aca="false">IFERROR(VLOOKUP(B243,LISTAS!$Q$2:$R$58,2,0),"")</f>
        <v/>
      </c>
      <c r="G243" s="34" t="str">
        <f aca="false">IF(ISBLANK(C243),"",  IF(F243="RAZÓN SOCIAL","NUEVO_RP",   IF(F243="NUMERO",      IF(ISNUMBER(VALUE(C243)),VALUE(C243),""),   IF(OR(F243="NSS - NOMBRE",F243="RP - NOMBRE"),      IF(         AND(           NOT(ISERROR(FIND(" - ",C243))),           ISERROR(FIND("  ",C243)),           ISERROR(FIND("–",C243)),           ISERROR(FIND("—",C243)),           ISNUMBER(VALUE(LEFT(C243,FIND(" - ",C243)-1)))         ),         VALUE(LEFT(C243,FIND(" - ",C243)-1)),         ""      ),   ""   )  )))</f>
        <v/>
      </c>
      <c r="H243" s="34" t="str">
        <f aca="false">B243 &amp; "|" &amp; E243 &amp; "|" &amp;(IF(ISBLANK(C243),"",IFERROR(VALUE(LEFT(TRIM(C243),FIND(" ",TRIM(C243)&amp;" ")-1)),"")))</f>
        <v>||</v>
      </c>
      <c r="I243" s="18" t="n">
        <f aca="false">IF(G243="",0, IF(COUNTIF($H$6:H243,H243)=1,1,0))</f>
        <v>0</v>
      </c>
      <c r="J243" s="34" t="str">
        <f aca="false">IF( OR( ISBLANK(D243), C243=D243, AND( LEFT(D243,7)&lt;&gt;"NOMINA ", OR( ISERROR(FIND(" - ",D243)), NOT(ISNUMBER(VALUE(LEFT(D243,FIND(" - ",D243)-1)))) ) ) ), "", B243 &amp; "|" &amp; E243 &amp; "|" &amp; (IF(ISBLANK(C243), "", IFERROR(VALUE(LEFT(TRIM(C243), FIND(" ", TRIM(C243)&amp;" ")-1)), ""))) &amp; "|" &amp; D243 )</f>
        <v/>
      </c>
      <c r="K243" s="18" t="n">
        <f aca="false">IF(OR(C243="", J243="",G243=""), 0, IF(COUNTIF($J$6:J243, J243)=1, 1, 0))</f>
        <v>0</v>
      </c>
      <c r="L243" s="16" t="str">
        <f aca="false">IF(B243="Inscripción de nuevo registro patronal",B243 &amp; "|" &amp; E243 &amp; "|" &amp; C243,"")</f>
        <v/>
      </c>
      <c r="M243" s="18" t="n">
        <f aca="false">IF(OR(C243="", L243=""), 0, IF(COUNTIF($L$6:L243, L243)=1, 1, 0))</f>
        <v>0</v>
      </c>
    </row>
    <row r="244" customFormat="false" ht="28.35" hidden="false" customHeight="true" outlineLevel="0" collapsed="false">
      <c r="A244" s="48" t="str">
        <f aca="false">IF(AND(NOT(ISBLANK(C244)),NOT(ISBLANK(B244)),NOT(ISBLANK(E244))),(_xlfn.AGGREGATE(2,7,A$5:A244))+1,"")</f>
        <v/>
      </c>
      <c r="B244" s="49"/>
      <c r="C244" s="49"/>
      <c r="D244" s="50"/>
      <c r="E244" s="51"/>
      <c r="F244" s="52" t="str">
        <f aca="false">IFERROR(VLOOKUP(B244,LISTAS!$Q$2:$R$58,2,0),"")</f>
        <v/>
      </c>
      <c r="G244" s="34" t="str">
        <f aca="false">IF(ISBLANK(C244),"",  IF(F244="RAZÓN SOCIAL","NUEVO_RP",   IF(F244="NUMERO",      IF(ISNUMBER(VALUE(C244)),VALUE(C244),""),   IF(OR(F244="NSS - NOMBRE",F244="RP - NOMBRE"),      IF(         AND(           NOT(ISERROR(FIND(" - ",C244))),           ISERROR(FIND("  ",C244)),           ISERROR(FIND("–",C244)),           ISERROR(FIND("—",C244)),           ISNUMBER(VALUE(LEFT(C244,FIND(" - ",C244)-1)))         ),         VALUE(LEFT(C244,FIND(" - ",C244)-1)),         ""      ),   ""   )  )))</f>
        <v/>
      </c>
      <c r="H244" s="34" t="str">
        <f aca="false">B244 &amp; "|" &amp; E244 &amp; "|" &amp;(IF(ISBLANK(C244),"",IFERROR(VALUE(LEFT(TRIM(C244),FIND(" ",TRIM(C244)&amp;" ")-1)),"")))</f>
        <v>||</v>
      </c>
      <c r="I244" s="18" t="n">
        <f aca="false">IF(G244="",0, IF(COUNTIF($H$6:H244,H244)=1,1,0))</f>
        <v>0</v>
      </c>
      <c r="J244" s="34" t="str">
        <f aca="false">IF( OR( ISBLANK(D244), C244=D244, AND( LEFT(D244,7)&lt;&gt;"NOMINA ", OR( ISERROR(FIND(" - ",D244)), NOT(ISNUMBER(VALUE(LEFT(D244,FIND(" - ",D244)-1)))) ) ) ), "", B244 &amp; "|" &amp; E244 &amp; "|" &amp; (IF(ISBLANK(C244), "", IFERROR(VALUE(LEFT(TRIM(C244), FIND(" ", TRIM(C244)&amp;" ")-1)), ""))) &amp; "|" &amp; D244 )</f>
        <v/>
      </c>
      <c r="K244" s="18" t="n">
        <f aca="false">IF(OR(C244="", J244="",G244=""), 0, IF(COUNTIF($J$6:J244, J244)=1, 1, 0))</f>
        <v>0</v>
      </c>
      <c r="L244" s="16" t="str">
        <f aca="false">IF(B244="Inscripción de nuevo registro patronal",B244 &amp; "|" &amp; E244 &amp; "|" &amp; C244,"")</f>
        <v/>
      </c>
      <c r="M244" s="18" t="n">
        <f aca="false">IF(OR(C244="", L244=""), 0, IF(COUNTIF($L$6:L244, L244)=1, 1, 0))</f>
        <v>0</v>
      </c>
    </row>
    <row r="245" customFormat="false" ht="28.35" hidden="false" customHeight="true" outlineLevel="0" collapsed="false">
      <c r="A245" s="48" t="str">
        <f aca="false">IF(AND(NOT(ISBLANK(C245)),NOT(ISBLANK(B245)),NOT(ISBLANK(E245))),(_xlfn.AGGREGATE(2,7,A$5:A245))+1,"")</f>
        <v/>
      </c>
      <c r="B245" s="49"/>
      <c r="C245" s="49"/>
      <c r="D245" s="50"/>
      <c r="E245" s="51"/>
      <c r="F245" s="52" t="str">
        <f aca="false">IFERROR(VLOOKUP(B245,LISTAS!$Q$2:$R$58,2,0),"")</f>
        <v/>
      </c>
      <c r="G245" s="34" t="str">
        <f aca="false">IF(ISBLANK(C245),"",  IF(F245="RAZÓN SOCIAL","NUEVO_RP",   IF(F245="NUMERO",      IF(ISNUMBER(VALUE(C245)),VALUE(C245),""),   IF(OR(F245="NSS - NOMBRE",F245="RP - NOMBRE"),      IF(         AND(           NOT(ISERROR(FIND(" - ",C245))),           ISERROR(FIND("  ",C245)),           ISERROR(FIND("–",C245)),           ISERROR(FIND("—",C245)),           ISNUMBER(VALUE(LEFT(C245,FIND(" - ",C245)-1)))         ),         VALUE(LEFT(C245,FIND(" - ",C245)-1)),         ""      ),   ""   )  )))</f>
        <v/>
      </c>
      <c r="H245" s="34" t="str">
        <f aca="false">B245 &amp; "|" &amp; E245 &amp; "|" &amp;(IF(ISBLANK(C245),"",IFERROR(VALUE(LEFT(TRIM(C245),FIND(" ",TRIM(C245)&amp;" ")-1)),"")))</f>
        <v>||</v>
      </c>
      <c r="I245" s="18" t="n">
        <f aca="false">IF(G245="",0, IF(COUNTIF($H$6:H245,H245)=1,1,0))</f>
        <v>0</v>
      </c>
      <c r="J245" s="34" t="str">
        <f aca="false">IF( OR( ISBLANK(D245), C245=D245, AND( LEFT(D245,7)&lt;&gt;"NOMINA ", OR( ISERROR(FIND(" - ",D245)), NOT(ISNUMBER(VALUE(LEFT(D245,FIND(" - ",D245)-1)))) ) ) ), "", B245 &amp; "|" &amp; E245 &amp; "|" &amp; (IF(ISBLANK(C245), "", IFERROR(VALUE(LEFT(TRIM(C245), FIND(" ", TRIM(C245)&amp;" ")-1)), ""))) &amp; "|" &amp; D245 )</f>
        <v/>
      </c>
      <c r="K245" s="18" t="n">
        <f aca="false">IF(OR(C245="", J245="",G245=""), 0, IF(COUNTIF($J$6:J245, J245)=1, 1, 0))</f>
        <v>0</v>
      </c>
      <c r="L245" s="16" t="str">
        <f aca="false">IF(B245="Inscripción de nuevo registro patronal",B245 &amp; "|" &amp; E245 &amp; "|" &amp; C245,"")</f>
        <v/>
      </c>
      <c r="M245" s="18" t="n">
        <f aca="false">IF(OR(C245="", L245=""), 0, IF(COUNTIF($L$6:L245, L245)=1, 1, 0))</f>
        <v>0</v>
      </c>
    </row>
    <row r="246" customFormat="false" ht="28.35" hidden="false" customHeight="true" outlineLevel="0" collapsed="false">
      <c r="A246" s="48" t="str">
        <f aca="false">IF(AND(NOT(ISBLANK(C246)),NOT(ISBLANK(B246)),NOT(ISBLANK(E246))),(_xlfn.AGGREGATE(2,7,A$5:A246))+1,"")</f>
        <v/>
      </c>
      <c r="B246" s="49"/>
      <c r="C246" s="49"/>
      <c r="D246" s="50"/>
      <c r="E246" s="51"/>
      <c r="F246" s="52" t="str">
        <f aca="false">IFERROR(VLOOKUP(B246,LISTAS!$Q$2:$R$58,2,0),"")</f>
        <v/>
      </c>
      <c r="G246" s="34" t="str">
        <f aca="false">IF(ISBLANK(C246),"",  IF(F246="RAZÓN SOCIAL","NUEVO_RP",   IF(F246="NUMERO",      IF(ISNUMBER(VALUE(C246)),VALUE(C246),""),   IF(OR(F246="NSS - NOMBRE",F246="RP - NOMBRE"),      IF(         AND(           NOT(ISERROR(FIND(" - ",C246))),           ISERROR(FIND("  ",C246)),           ISERROR(FIND("–",C246)),           ISERROR(FIND("—",C246)),           ISNUMBER(VALUE(LEFT(C246,FIND(" - ",C246)-1)))         ),         VALUE(LEFT(C246,FIND(" - ",C246)-1)),         ""      ),   ""   )  )))</f>
        <v/>
      </c>
      <c r="H246" s="34" t="str">
        <f aca="false">B246 &amp; "|" &amp; E246 &amp; "|" &amp;(IF(ISBLANK(C246),"",IFERROR(VALUE(LEFT(TRIM(C246),FIND(" ",TRIM(C246)&amp;" ")-1)),"")))</f>
        <v>||</v>
      </c>
      <c r="I246" s="18" t="n">
        <f aca="false">IF(G246="",0, IF(COUNTIF($H$6:H246,H246)=1,1,0))</f>
        <v>0</v>
      </c>
      <c r="J246" s="34" t="str">
        <f aca="false">IF( OR( ISBLANK(D246), C246=D246, AND( LEFT(D246,7)&lt;&gt;"NOMINA ", OR( ISERROR(FIND(" - ",D246)), NOT(ISNUMBER(VALUE(LEFT(D246,FIND(" - ",D246)-1)))) ) ) ), "", B246 &amp; "|" &amp; E246 &amp; "|" &amp; (IF(ISBLANK(C246), "", IFERROR(VALUE(LEFT(TRIM(C246), FIND(" ", TRIM(C246)&amp;" ")-1)), ""))) &amp; "|" &amp; D246 )</f>
        <v/>
      </c>
      <c r="K246" s="18" t="n">
        <f aca="false">IF(OR(C246="", J246="",G246=""), 0, IF(COUNTIF($J$6:J246, J246)=1, 1, 0))</f>
        <v>0</v>
      </c>
      <c r="L246" s="16" t="str">
        <f aca="false">IF(B246="Inscripción de nuevo registro patronal",B246 &amp; "|" &amp; E246 &amp; "|" &amp; C246,"")</f>
        <v/>
      </c>
      <c r="M246" s="18" t="n">
        <f aca="false">IF(OR(C246="", L246=""), 0, IF(COUNTIF($L$6:L246, L246)=1, 1, 0))</f>
        <v>0</v>
      </c>
    </row>
    <row r="247" customFormat="false" ht="28.35" hidden="false" customHeight="true" outlineLevel="0" collapsed="false">
      <c r="A247" s="48" t="str">
        <f aca="false">IF(AND(NOT(ISBLANK(C247)),NOT(ISBLANK(B247)),NOT(ISBLANK(E247))),(_xlfn.AGGREGATE(2,7,A$5:A247))+1,"")</f>
        <v/>
      </c>
      <c r="B247" s="49"/>
      <c r="C247" s="49"/>
      <c r="D247" s="49"/>
      <c r="E247" s="51"/>
      <c r="F247" s="52" t="str">
        <f aca="false">IFERROR(VLOOKUP(B247,LISTAS!$Q$2:$R$58,2,0),"")</f>
        <v/>
      </c>
      <c r="G247" s="34" t="str">
        <f aca="false">IF(ISBLANK(C247),"",  IF(F247="RAZÓN SOCIAL","NUEVO_RP",   IF(F247="NUMERO",      IF(ISNUMBER(VALUE(C247)),VALUE(C247),""),   IF(OR(F247="NSS - NOMBRE",F247="RP - NOMBRE"),      IF(         AND(           NOT(ISERROR(FIND(" - ",C247))),           ISERROR(FIND("  ",C247)),           ISERROR(FIND("–",C247)),           ISERROR(FIND("—",C247)),           ISNUMBER(VALUE(LEFT(C247,FIND(" - ",C247)-1)))         ),         VALUE(LEFT(C247,FIND(" - ",C247)-1)),         ""      ),   ""   )  )))</f>
        <v/>
      </c>
      <c r="H247" s="34" t="str">
        <f aca="false">B247 &amp; "|" &amp; E247 &amp; "|" &amp;(IF(ISBLANK(C247),"",IFERROR(VALUE(LEFT(TRIM(C247),FIND(" ",TRIM(C247)&amp;" ")-1)),"")))</f>
        <v>||</v>
      </c>
      <c r="I247" s="18" t="n">
        <f aca="false">IF(G247="",0, IF(COUNTIF($H$6:H247,H247)=1,1,0))</f>
        <v>0</v>
      </c>
      <c r="J247" s="34" t="str">
        <f aca="false">IF( OR( ISBLANK(D247), C247=D247, AND( LEFT(D247,7)&lt;&gt;"NOMINA ", OR( ISERROR(FIND(" - ",D247)), NOT(ISNUMBER(VALUE(LEFT(D247,FIND(" - ",D247)-1)))) ) ) ), "", B247 &amp; "|" &amp; E247 &amp; "|" &amp; (IF(ISBLANK(C247), "", IFERROR(VALUE(LEFT(TRIM(C247), FIND(" ", TRIM(C247)&amp;" ")-1)), ""))) &amp; "|" &amp; D247 )</f>
        <v/>
      </c>
      <c r="K247" s="18" t="n">
        <f aca="false">IF(OR(C247="", J247="",G247=""), 0, IF(COUNTIF($J$6:J247, J247)=1, 1, 0))</f>
        <v>0</v>
      </c>
      <c r="L247" s="16" t="str">
        <f aca="false">IF(B247="Inscripción de nuevo registro patronal",B247 &amp; "|" &amp; E247 &amp; "|" &amp; C247,"")</f>
        <v/>
      </c>
      <c r="M247" s="18" t="n">
        <f aca="false">IF(OR(C247="", L247=""), 0, IF(COUNTIF($L$6:L247, L247)=1, 1, 0))</f>
        <v>0</v>
      </c>
    </row>
    <row r="248" customFormat="false" ht="28.35" hidden="false" customHeight="true" outlineLevel="0" collapsed="false">
      <c r="A248" s="48" t="str">
        <f aca="false">IF(AND(NOT(ISBLANK(C248)),NOT(ISBLANK(B248)),NOT(ISBLANK(E248))),(_xlfn.AGGREGATE(2,7,A$5:A248))+1,"")</f>
        <v/>
      </c>
      <c r="B248" s="49"/>
      <c r="C248" s="49"/>
      <c r="D248" s="49"/>
      <c r="E248" s="51"/>
      <c r="F248" s="52" t="str">
        <f aca="false">IFERROR(VLOOKUP(B248,LISTAS!$Q$2:$R$58,2,0),"")</f>
        <v/>
      </c>
      <c r="G248" s="34" t="str">
        <f aca="false">IF(ISBLANK(C248),"",  IF(F248="RAZÓN SOCIAL","NUEVO_RP",   IF(F248="NUMERO",      IF(ISNUMBER(VALUE(C248)),VALUE(C248),""),   IF(OR(F248="NSS - NOMBRE",F248="RP - NOMBRE"),      IF(         AND(           NOT(ISERROR(FIND(" - ",C248))),           ISERROR(FIND("  ",C248)),           ISERROR(FIND("–",C248)),           ISERROR(FIND("—",C248)),           ISNUMBER(VALUE(LEFT(C248,FIND(" - ",C248)-1)))         ),         VALUE(LEFT(C248,FIND(" - ",C248)-1)),         ""      ),   ""   )  )))</f>
        <v/>
      </c>
      <c r="H248" s="34" t="str">
        <f aca="false">B248 &amp; "|" &amp; E248 &amp; "|" &amp;(IF(ISBLANK(C248),"",IFERROR(VALUE(LEFT(TRIM(C248),FIND(" ",TRIM(C248)&amp;" ")-1)),"")))</f>
        <v>||</v>
      </c>
      <c r="I248" s="18" t="n">
        <f aca="false">IF(G248="",0, IF(COUNTIF($H$6:H248,H248)=1,1,0))</f>
        <v>0</v>
      </c>
      <c r="J248" s="34" t="str">
        <f aca="false">IF( OR( ISBLANK(D248), C248=D248, AND( LEFT(D248,7)&lt;&gt;"NOMINA ", OR( ISERROR(FIND(" - ",D248)), NOT(ISNUMBER(VALUE(LEFT(D248,FIND(" - ",D248)-1)))) ) ) ), "", B248 &amp; "|" &amp; E248 &amp; "|" &amp; (IF(ISBLANK(C248), "", IFERROR(VALUE(LEFT(TRIM(C248), FIND(" ", TRIM(C248)&amp;" ")-1)), ""))) &amp; "|" &amp; D248 )</f>
        <v/>
      </c>
      <c r="K248" s="18" t="n">
        <f aca="false">IF(OR(C248="", J248="",G248=""), 0, IF(COUNTIF($J$6:J248, J248)=1, 1, 0))</f>
        <v>0</v>
      </c>
      <c r="L248" s="16" t="str">
        <f aca="false">IF(B248="Inscripción de nuevo registro patronal",B248 &amp; "|" &amp; E248 &amp; "|" &amp; C248,"")</f>
        <v/>
      </c>
      <c r="M248" s="18" t="n">
        <f aca="false">IF(OR(C248="", L248=""), 0, IF(COUNTIF($L$6:L248, L248)=1, 1, 0))</f>
        <v>0</v>
      </c>
    </row>
    <row r="249" customFormat="false" ht="28.35" hidden="false" customHeight="true" outlineLevel="0" collapsed="false">
      <c r="A249" s="48" t="str">
        <f aca="false">IF(AND(NOT(ISBLANK(C249)),NOT(ISBLANK(B249)),NOT(ISBLANK(E249))),(_xlfn.AGGREGATE(2,7,A$5:A249))+1,"")</f>
        <v/>
      </c>
      <c r="B249" s="49"/>
      <c r="C249" s="49"/>
      <c r="D249" s="50"/>
      <c r="E249" s="51"/>
      <c r="F249" s="52" t="str">
        <f aca="false">IFERROR(VLOOKUP(B249,LISTAS!$Q$2:$R$58,2,0),"")</f>
        <v/>
      </c>
      <c r="G249" s="34" t="str">
        <f aca="false">IF(ISBLANK(C249),"",  IF(F249="RAZÓN SOCIAL","NUEVO_RP",   IF(F249="NUMERO",      IF(ISNUMBER(VALUE(C249)),VALUE(C249),""),   IF(OR(F249="NSS - NOMBRE",F249="RP - NOMBRE"),      IF(         AND(           NOT(ISERROR(FIND(" - ",C249))),           ISERROR(FIND("  ",C249)),           ISERROR(FIND("–",C249)),           ISERROR(FIND("—",C249)),           ISNUMBER(VALUE(LEFT(C249,FIND(" - ",C249)-1)))         ),         VALUE(LEFT(C249,FIND(" - ",C249)-1)),         ""      ),   ""   )  )))</f>
        <v/>
      </c>
      <c r="H249" s="34" t="str">
        <f aca="false">B249 &amp; "|" &amp; E249 &amp; "|" &amp;(IF(ISBLANK(C249),"",IFERROR(VALUE(LEFT(TRIM(C249),FIND(" ",TRIM(C249)&amp;" ")-1)),"")))</f>
        <v>||</v>
      </c>
      <c r="I249" s="18" t="n">
        <f aca="false">IF(G249="",0, IF(COUNTIF($H$6:H249,H249)=1,1,0))</f>
        <v>0</v>
      </c>
      <c r="J249" s="34" t="str">
        <f aca="false">IF( OR( ISBLANK(D249), C249=D249, AND( LEFT(D249,7)&lt;&gt;"NOMINA ", OR( ISERROR(FIND(" - ",D249)), NOT(ISNUMBER(VALUE(LEFT(D249,FIND(" - ",D249)-1)))) ) ) ), "", B249 &amp; "|" &amp; E249 &amp; "|" &amp; (IF(ISBLANK(C249), "", IFERROR(VALUE(LEFT(TRIM(C249), FIND(" ", TRIM(C249)&amp;" ")-1)), ""))) &amp; "|" &amp; D249 )</f>
        <v/>
      </c>
      <c r="K249" s="18" t="n">
        <f aca="false">IF(OR(C249="", J249="",G249=""), 0, IF(COUNTIF($J$6:J249, J249)=1, 1, 0))</f>
        <v>0</v>
      </c>
      <c r="L249" s="16" t="str">
        <f aca="false">IF(B249="Inscripción de nuevo registro patronal",B249 &amp; "|" &amp; E249 &amp; "|" &amp; C249,"")</f>
        <v/>
      </c>
      <c r="M249" s="18" t="n">
        <f aca="false">IF(OR(C249="", L249=""), 0, IF(COUNTIF($L$6:L249, L249)=1, 1, 0))</f>
        <v>0</v>
      </c>
    </row>
    <row r="250" customFormat="false" ht="28.35" hidden="false" customHeight="true" outlineLevel="0" collapsed="false">
      <c r="A250" s="48" t="str">
        <f aca="false">IF(AND(NOT(ISBLANK(C250)),NOT(ISBLANK(B250)),NOT(ISBLANK(E250))),(_xlfn.AGGREGATE(2,7,A$5:A250))+1,"")</f>
        <v/>
      </c>
      <c r="B250" s="49"/>
      <c r="C250" s="49"/>
      <c r="D250" s="49"/>
      <c r="E250" s="51"/>
      <c r="F250" s="52" t="str">
        <f aca="false">IFERROR(VLOOKUP(B250,LISTAS!$Q$2:$R$58,2,0),"")</f>
        <v/>
      </c>
      <c r="G250" s="34" t="str">
        <f aca="false">IF(ISBLANK(C250),"",  IF(F250="RAZÓN SOCIAL","NUEVO_RP",   IF(F250="NUMERO",      IF(ISNUMBER(VALUE(C250)),VALUE(C250),""),   IF(OR(F250="NSS - NOMBRE",F250="RP - NOMBRE"),      IF(         AND(           NOT(ISERROR(FIND(" - ",C250))),           ISERROR(FIND("  ",C250)),           ISERROR(FIND("–",C250)),           ISERROR(FIND("—",C250)),           ISNUMBER(VALUE(LEFT(C250,FIND(" - ",C250)-1)))         ),         VALUE(LEFT(C250,FIND(" - ",C250)-1)),         ""      ),   ""   )  )))</f>
        <v/>
      </c>
      <c r="H250" s="34" t="str">
        <f aca="false">B250 &amp; "|" &amp; E250 &amp; "|" &amp;(IF(ISBLANK(C250),"",IFERROR(VALUE(LEFT(TRIM(C250),FIND(" ",TRIM(C250)&amp;" ")-1)),"")))</f>
        <v>||</v>
      </c>
      <c r="I250" s="18" t="n">
        <f aca="false">IF(G250="",0, IF(COUNTIF($H$6:H250,H250)=1,1,0))</f>
        <v>0</v>
      </c>
      <c r="J250" s="34" t="str">
        <f aca="false">IF( OR( ISBLANK(D250), C250=D250, AND( LEFT(D250,7)&lt;&gt;"NOMINA ", OR( ISERROR(FIND(" - ",D250)), NOT(ISNUMBER(VALUE(LEFT(D250,FIND(" - ",D250)-1)))) ) ) ), "", B250 &amp; "|" &amp; E250 &amp; "|" &amp; (IF(ISBLANK(C250), "", IFERROR(VALUE(LEFT(TRIM(C250), FIND(" ", TRIM(C250)&amp;" ")-1)), ""))) &amp; "|" &amp; D250 )</f>
        <v/>
      </c>
      <c r="K250" s="18" t="n">
        <f aca="false">IF(OR(C250="", J250="",G250=""), 0, IF(COUNTIF($J$6:J250, J250)=1, 1, 0))</f>
        <v>0</v>
      </c>
      <c r="L250" s="16" t="str">
        <f aca="false">IF(B250="Inscripción de nuevo registro patronal",B250 &amp; "|" &amp; E250 &amp; "|" &amp; C250,"")</f>
        <v/>
      </c>
      <c r="M250" s="18" t="n">
        <f aca="false">IF(OR(C250="", L250=""), 0, IF(COUNTIF($L$6:L250, L250)=1, 1, 0))</f>
        <v>0</v>
      </c>
    </row>
    <row r="251" customFormat="false" ht="28.35" hidden="false" customHeight="true" outlineLevel="0" collapsed="false">
      <c r="A251" s="48" t="str">
        <f aca="false">IF(AND(NOT(ISBLANK(C251)),NOT(ISBLANK(B251)),NOT(ISBLANK(E251))),(_xlfn.AGGREGATE(2,7,A$5:A251))+1,"")</f>
        <v/>
      </c>
      <c r="B251" s="49"/>
      <c r="C251" s="49"/>
      <c r="D251" s="49"/>
      <c r="E251" s="51"/>
      <c r="F251" s="52" t="str">
        <f aca="false">IFERROR(VLOOKUP(B251,LISTAS!$Q$2:$R$58,2,0),"")</f>
        <v/>
      </c>
      <c r="G251" s="34" t="str">
        <f aca="false">IF(ISBLANK(C251),"",  IF(F251="RAZÓN SOCIAL","NUEVO_RP",   IF(F251="NUMERO",      IF(ISNUMBER(VALUE(C251)),VALUE(C251),""),   IF(OR(F251="NSS - NOMBRE",F251="RP - NOMBRE"),      IF(         AND(           NOT(ISERROR(FIND(" - ",C251))),           ISERROR(FIND("  ",C251)),           ISERROR(FIND("–",C251)),           ISERROR(FIND("—",C251)),           ISNUMBER(VALUE(LEFT(C251,FIND(" - ",C251)-1)))         ),         VALUE(LEFT(C251,FIND(" - ",C251)-1)),         ""      ),   ""   )  )))</f>
        <v/>
      </c>
      <c r="H251" s="34" t="str">
        <f aca="false">B251 &amp; "|" &amp; E251 &amp; "|" &amp;(IF(ISBLANK(C251),"",IFERROR(VALUE(LEFT(TRIM(C251),FIND(" ",TRIM(C251)&amp;" ")-1)),"")))</f>
        <v>||</v>
      </c>
      <c r="I251" s="18" t="n">
        <f aca="false">IF(G251="",0, IF(COUNTIF($H$6:H251,H251)=1,1,0))</f>
        <v>0</v>
      </c>
      <c r="J251" s="34" t="str">
        <f aca="false">IF( OR( ISBLANK(D251), C251=D251, AND( LEFT(D251,7)&lt;&gt;"NOMINA ", OR( ISERROR(FIND(" - ",D251)), NOT(ISNUMBER(VALUE(LEFT(D251,FIND(" - ",D251)-1)))) ) ) ), "", B251 &amp; "|" &amp; E251 &amp; "|" &amp; (IF(ISBLANK(C251), "", IFERROR(VALUE(LEFT(TRIM(C251), FIND(" ", TRIM(C251)&amp;" ")-1)), ""))) &amp; "|" &amp; D251 )</f>
        <v/>
      </c>
      <c r="K251" s="18" t="n">
        <f aca="false">IF(OR(C251="", J251="",G251=""), 0, IF(COUNTIF($J$6:J251, J251)=1, 1, 0))</f>
        <v>0</v>
      </c>
      <c r="L251" s="16" t="str">
        <f aca="false">IF(B251="Inscripción de nuevo registro patronal",B251 &amp; "|" &amp; E251 &amp; "|" &amp; C251,"")</f>
        <v/>
      </c>
      <c r="M251" s="18" t="n">
        <f aca="false">IF(OR(C251="", L251=""), 0, IF(COUNTIF($L$6:L251, L251)=1, 1, 0))</f>
        <v>0</v>
      </c>
    </row>
    <row r="252" customFormat="false" ht="28.35" hidden="false" customHeight="true" outlineLevel="0" collapsed="false">
      <c r="A252" s="48" t="str">
        <f aca="false">IF(AND(NOT(ISBLANK(C252)),NOT(ISBLANK(B252)),NOT(ISBLANK(E252))),(_xlfn.AGGREGATE(2,7,A$5:A252))+1,"")</f>
        <v/>
      </c>
      <c r="B252" s="49"/>
      <c r="C252" s="49"/>
      <c r="D252" s="49"/>
      <c r="E252" s="51"/>
      <c r="F252" s="52" t="str">
        <f aca="false">IFERROR(VLOOKUP(B252,LISTAS!$Q$2:$R$58,2,0),"")</f>
        <v/>
      </c>
      <c r="G252" s="34" t="str">
        <f aca="false">IF(ISBLANK(C252),"",  IF(F252="RAZÓN SOCIAL","NUEVO_RP",   IF(F252="NUMERO",      IF(ISNUMBER(VALUE(C252)),VALUE(C252),""),   IF(OR(F252="NSS - NOMBRE",F252="RP - NOMBRE"),      IF(         AND(           NOT(ISERROR(FIND(" - ",C252))),           ISERROR(FIND("  ",C252)),           ISERROR(FIND("–",C252)),           ISERROR(FIND("—",C252)),           ISNUMBER(VALUE(LEFT(C252,FIND(" - ",C252)-1)))         ),         VALUE(LEFT(C252,FIND(" - ",C252)-1)),         ""      ),   ""   )  )))</f>
        <v/>
      </c>
      <c r="H252" s="34" t="str">
        <f aca="false">B252 &amp; "|" &amp; E252 &amp; "|" &amp;(IF(ISBLANK(C252),"",IFERROR(VALUE(LEFT(TRIM(C252),FIND(" ",TRIM(C252)&amp;" ")-1)),"")))</f>
        <v>||</v>
      </c>
      <c r="I252" s="18" t="n">
        <f aca="false">IF(G252="",0, IF(COUNTIF($H$6:H252,H252)=1,1,0))</f>
        <v>0</v>
      </c>
      <c r="J252" s="34" t="str">
        <f aca="false">IF( OR( ISBLANK(D252), C252=D252, AND( LEFT(D252,7)&lt;&gt;"NOMINA ", OR( ISERROR(FIND(" - ",D252)), NOT(ISNUMBER(VALUE(LEFT(D252,FIND(" - ",D252)-1)))) ) ) ), "", B252 &amp; "|" &amp; E252 &amp; "|" &amp; (IF(ISBLANK(C252), "", IFERROR(VALUE(LEFT(TRIM(C252), FIND(" ", TRIM(C252)&amp;" ")-1)), ""))) &amp; "|" &amp; D252 )</f>
        <v/>
      </c>
      <c r="K252" s="18" t="n">
        <f aca="false">IF(OR(C252="", J252="",G252=""), 0, IF(COUNTIF($J$6:J252, J252)=1, 1, 0))</f>
        <v>0</v>
      </c>
      <c r="L252" s="16" t="str">
        <f aca="false">IF(B252="Inscripción de nuevo registro patronal",B252 &amp; "|" &amp; E252 &amp; "|" &amp; C252,"")</f>
        <v/>
      </c>
      <c r="M252" s="18" t="n">
        <f aca="false">IF(OR(C252="", L252=""), 0, IF(COUNTIF($L$6:L252, L252)=1, 1, 0))</f>
        <v>0</v>
      </c>
    </row>
    <row r="253" customFormat="false" ht="28.35" hidden="false" customHeight="true" outlineLevel="0" collapsed="false">
      <c r="A253" s="48" t="str">
        <f aca="false">IF(AND(NOT(ISBLANK(C253)),NOT(ISBLANK(B253)),NOT(ISBLANK(E253))),(_xlfn.AGGREGATE(2,7,A$5:A253))+1,"")</f>
        <v/>
      </c>
      <c r="B253" s="49"/>
      <c r="C253" s="49"/>
      <c r="D253" s="50"/>
      <c r="E253" s="51"/>
      <c r="F253" s="52" t="str">
        <f aca="false">IFERROR(VLOOKUP(B253,LISTAS!$Q$2:$R$58,2,0),"")</f>
        <v/>
      </c>
      <c r="G253" s="34" t="str">
        <f aca="false">IF(ISBLANK(C253),"",  IF(F253="RAZÓN SOCIAL","NUEVO_RP",   IF(F253="NUMERO",      IF(ISNUMBER(VALUE(C253)),VALUE(C253),""),   IF(OR(F253="NSS - NOMBRE",F253="RP - NOMBRE"),      IF(         AND(           NOT(ISERROR(FIND(" - ",C253))),           ISERROR(FIND("  ",C253)),           ISERROR(FIND("–",C253)),           ISERROR(FIND("—",C253)),           ISNUMBER(VALUE(LEFT(C253,FIND(" - ",C253)-1)))         ),         VALUE(LEFT(C253,FIND(" - ",C253)-1)),         ""      ),   ""   )  )))</f>
        <v/>
      </c>
      <c r="H253" s="34" t="str">
        <f aca="false">B253 &amp; "|" &amp; E253 &amp; "|" &amp;(IF(ISBLANK(C253),"",IFERROR(VALUE(LEFT(TRIM(C253),FIND(" ",TRIM(C253)&amp;" ")-1)),"")))</f>
        <v>||</v>
      </c>
      <c r="I253" s="18" t="n">
        <f aca="false">IF(G253="",0, IF(COUNTIF($H$6:H253,H253)=1,1,0))</f>
        <v>0</v>
      </c>
      <c r="J253" s="34" t="str">
        <f aca="false">IF( OR( ISBLANK(D253), C253=D253, AND( LEFT(D253,7)&lt;&gt;"NOMINA ", OR( ISERROR(FIND(" - ",D253)), NOT(ISNUMBER(VALUE(LEFT(D253,FIND(" - ",D253)-1)))) ) ) ), "", B253 &amp; "|" &amp; E253 &amp; "|" &amp; (IF(ISBLANK(C253), "", IFERROR(VALUE(LEFT(TRIM(C253), FIND(" ", TRIM(C253)&amp;" ")-1)), ""))) &amp; "|" &amp; D253 )</f>
        <v/>
      </c>
      <c r="K253" s="18" t="n">
        <f aca="false">IF(OR(C253="", J253="",G253=""), 0, IF(COUNTIF($J$6:J253, J253)=1, 1, 0))</f>
        <v>0</v>
      </c>
      <c r="L253" s="16" t="str">
        <f aca="false">IF(B253="Inscripción de nuevo registro patronal",B253 &amp; "|" &amp; E253 &amp; "|" &amp; C253,"")</f>
        <v/>
      </c>
      <c r="M253" s="18" t="n">
        <f aca="false">IF(OR(C253="", L253=""), 0, IF(COUNTIF($L$6:L253, L253)=1, 1, 0))</f>
        <v>0</v>
      </c>
    </row>
    <row r="254" customFormat="false" ht="28.35" hidden="false" customHeight="true" outlineLevel="0" collapsed="false">
      <c r="A254" s="48" t="str">
        <f aca="false">IF(AND(NOT(ISBLANK(C254)),NOT(ISBLANK(B254)),NOT(ISBLANK(E254))),(_xlfn.AGGREGATE(2,7,A$5:A254))+1,"")</f>
        <v/>
      </c>
      <c r="B254" s="49"/>
      <c r="C254" s="49"/>
      <c r="D254" s="50"/>
      <c r="E254" s="51"/>
      <c r="F254" s="52" t="str">
        <f aca="false">IFERROR(VLOOKUP(B254,LISTAS!$Q$2:$R$58,2,0),"")</f>
        <v/>
      </c>
      <c r="G254" s="34" t="str">
        <f aca="false">IF(ISBLANK(C254),"",  IF(F254="RAZÓN SOCIAL","NUEVO_RP",   IF(F254="NUMERO",      IF(ISNUMBER(VALUE(C254)),VALUE(C254),""),   IF(OR(F254="NSS - NOMBRE",F254="RP - NOMBRE"),      IF(         AND(           NOT(ISERROR(FIND(" - ",C254))),           ISERROR(FIND("  ",C254)),           ISERROR(FIND("–",C254)),           ISERROR(FIND("—",C254)),           ISNUMBER(VALUE(LEFT(C254,FIND(" - ",C254)-1)))         ),         VALUE(LEFT(C254,FIND(" - ",C254)-1)),         ""      ),   ""   )  )))</f>
        <v/>
      </c>
      <c r="H254" s="34" t="str">
        <f aca="false">B254 &amp; "|" &amp; E254 &amp; "|" &amp;(IF(ISBLANK(C254),"",IFERROR(VALUE(LEFT(TRIM(C254),FIND(" ",TRIM(C254)&amp;" ")-1)),"")))</f>
        <v>||</v>
      </c>
      <c r="I254" s="18" t="n">
        <f aca="false">IF(G254="",0, IF(COUNTIF($H$6:H254,H254)=1,1,0))</f>
        <v>0</v>
      </c>
      <c r="J254" s="34" t="str">
        <f aca="false">IF( OR( ISBLANK(D254), C254=D254, AND( LEFT(D254,7)&lt;&gt;"NOMINA ", OR( ISERROR(FIND(" - ",D254)), NOT(ISNUMBER(VALUE(LEFT(D254,FIND(" - ",D254)-1)))) ) ) ), "", B254 &amp; "|" &amp; E254 &amp; "|" &amp; (IF(ISBLANK(C254), "", IFERROR(VALUE(LEFT(TRIM(C254), FIND(" ", TRIM(C254)&amp;" ")-1)), ""))) &amp; "|" &amp; D254 )</f>
        <v/>
      </c>
      <c r="K254" s="18" t="n">
        <f aca="false">IF(OR(C254="", J254="",G254=""), 0, IF(COUNTIF($J$6:J254, J254)=1, 1, 0))</f>
        <v>0</v>
      </c>
      <c r="L254" s="16" t="str">
        <f aca="false">IF(B254="Inscripción de nuevo registro patronal",B254 &amp; "|" &amp; E254 &amp; "|" &amp; C254,"")</f>
        <v/>
      </c>
      <c r="M254" s="18" t="n">
        <f aca="false">IF(OR(C254="", L254=""), 0, IF(COUNTIF($L$6:L254, L254)=1, 1, 0))</f>
        <v>0</v>
      </c>
    </row>
    <row r="255" customFormat="false" ht="28.35" hidden="false" customHeight="true" outlineLevel="0" collapsed="false">
      <c r="A255" s="48" t="str">
        <f aca="false">IF(AND(NOT(ISBLANK(C255)),NOT(ISBLANK(B255)),NOT(ISBLANK(E255))),(_xlfn.AGGREGATE(2,7,A$5:A255))+1,"")</f>
        <v/>
      </c>
      <c r="B255" s="49"/>
      <c r="C255" s="49"/>
      <c r="D255" s="49"/>
      <c r="E255" s="51"/>
      <c r="F255" s="52" t="str">
        <f aca="false">IFERROR(VLOOKUP(B255,LISTAS!$Q$2:$R$58,2,0),"")</f>
        <v/>
      </c>
      <c r="G255" s="34" t="str">
        <f aca="false">IF(ISBLANK(C255),"",  IF(F255="RAZÓN SOCIAL","NUEVO_RP",   IF(F255="NUMERO",      IF(ISNUMBER(VALUE(C255)),VALUE(C255),""),   IF(OR(F255="NSS - NOMBRE",F255="RP - NOMBRE"),      IF(         AND(           NOT(ISERROR(FIND(" - ",C255))),           ISERROR(FIND("  ",C255)),           ISERROR(FIND("–",C255)),           ISERROR(FIND("—",C255)),           ISNUMBER(VALUE(LEFT(C255,FIND(" - ",C255)-1)))         ),         VALUE(LEFT(C255,FIND(" - ",C255)-1)),         ""      ),   ""   )  )))</f>
        <v/>
      </c>
      <c r="H255" s="34" t="str">
        <f aca="false">B255 &amp; "|" &amp; E255 &amp; "|" &amp;(IF(ISBLANK(C255),"",IFERROR(VALUE(LEFT(TRIM(C255),FIND(" ",TRIM(C255)&amp;" ")-1)),"")))</f>
        <v>||</v>
      </c>
      <c r="I255" s="18" t="n">
        <f aca="false">IF(G255="",0, IF(COUNTIF($H$6:H255,H255)=1,1,0))</f>
        <v>0</v>
      </c>
      <c r="J255" s="34" t="str">
        <f aca="false">IF( OR( ISBLANK(D255), C255=D255, AND( LEFT(D255,7)&lt;&gt;"NOMINA ", OR( ISERROR(FIND(" - ",D255)), NOT(ISNUMBER(VALUE(LEFT(D255,FIND(" - ",D255)-1)))) ) ) ), "", B255 &amp; "|" &amp; E255 &amp; "|" &amp; (IF(ISBLANK(C255), "", IFERROR(VALUE(LEFT(TRIM(C255), FIND(" ", TRIM(C255)&amp;" ")-1)), ""))) &amp; "|" &amp; D255 )</f>
        <v/>
      </c>
      <c r="K255" s="18" t="n">
        <f aca="false">IF(OR(C255="", J255="",G255=""), 0, IF(COUNTIF($J$6:J255, J255)=1, 1, 0))</f>
        <v>0</v>
      </c>
      <c r="L255" s="16" t="str">
        <f aca="false">IF(B255="Inscripción de nuevo registro patronal",B255 &amp; "|" &amp; E255 &amp; "|" &amp; C255,"")</f>
        <v/>
      </c>
      <c r="M255" s="18" t="n">
        <f aca="false">IF(OR(C255="", L255=""), 0, IF(COUNTIF($L$6:L255, L255)=1, 1, 0))</f>
        <v>0</v>
      </c>
    </row>
    <row r="256" customFormat="false" ht="28.35" hidden="false" customHeight="true" outlineLevel="0" collapsed="false">
      <c r="A256" s="48" t="str">
        <f aca="false">IF(AND(NOT(ISBLANK(C256)),NOT(ISBLANK(B256)),NOT(ISBLANK(E256))),(_xlfn.AGGREGATE(2,7,A$5:A256))+1,"")</f>
        <v/>
      </c>
      <c r="B256" s="49"/>
      <c r="C256" s="49"/>
      <c r="D256" s="50"/>
      <c r="E256" s="51"/>
      <c r="F256" s="52" t="str">
        <f aca="false">IFERROR(VLOOKUP(B256,LISTAS!$Q$2:$R$58,2,0),"")</f>
        <v/>
      </c>
      <c r="G256" s="34" t="str">
        <f aca="false">IF(ISBLANK(C256),"",  IF(F256="RAZÓN SOCIAL","NUEVO_RP",   IF(F256="NUMERO",      IF(ISNUMBER(VALUE(C256)),VALUE(C256),""),   IF(OR(F256="NSS - NOMBRE",F256="RP - NOMBRE"),      IF(         AND(           NOT(ISERROR(FIND(" - ",C256))),           ISERROR(FIND("  ",C256)),           ISERROR(FIND("–",C256)),           ISERROR(FIND("—",C256)),           ISNUMBER(VALUE(LEFT(C256,FIND(" - ",C256)-1)))         ),         VALUE(LEFT(C256,FIND(" - ",C256)-1)),         ""      ),   ""   )  )))</f>
        <v/>
      </c>
      <c r="H256" s="34" t="str">
        <f aca="false">B256 &amp; "|" &amp; E256 &amp; "|" &amp;(IF(ISBLANK(C256),"",IFERROR(VALUE(LEFT(TRIM(C256),FIND(" ",TRIM(C256)&amp;" ")-1)),"")))</f>
        <v>||</v>
      </c>
      <c r="I256" s="18" t="n">
        <f aca="false">IF(G256="",0, IF(COUNTIF($H$6:H256,H256)=1,1,0))</f>
        <v>0</v>
      </c>
      <c r="J256" s="34" t="str">
        <f aca="false">IF( OR( ISBLANK(D256), C256=D256, AND( LEFT(D256,7)&lt;&gt;"NOMINA ", OR( ISERROR(FIND(" - ",D256)), NOT(ISNUMBER(VALUE(LEFT(D256,FIND(" - ",D256)-1)))) ) ) ), "", B256 &amp; "|" &amp; E256 &amp; "|" &amp; (IF(ISBLANK(C256), "", IFERROR(VALUE(LEFT(TRIM(C256), FIND(" ", TRIM(C256)&amp;" ")-1)), ""))) &amp; "|" &amp; D256 )</f>
        <v/>
      </c>
      <c r="K256" s="18" t="n">
        <f aca="false">IF(OR(C256="", J256="",G256=""), 0, IF(COUNTIF($J$6:J256, J256)=1, 1, 0))</f>
        <v>0</v>
      </c>
      <c r="L256" s="16" t="str">
        <f aca="false">IF(B256="Inscripción de nuevo registro patronal",B256 &amp; "|" &amp; E256 &amp; "|" &amp; C256,"")</f>
        <v/>
      </c>
      <c r="M256" s="18" t="n">
        <f aca="false">IF(OR(C256="", L256=""), 0, IF(COUNTIF($L$6:L256, L256)=1, 1, 0))</f>
        <v>0</v>
      </c>
    </row>
    <row r="257" customFormat="false" ht="28.35" hidden="false" customHeight="true" outlineLevel="0" collapsed="false">
      <c r="A257" s="48" t="str">
        <f aca="false">IF(AND(NOT(ISBLANK(C257)),NOT(ISBLANK(B257)),NOT(ISBLANK(E257))),(_xlfn.AGGREGATE(2,7,A$5:A257))+1,"")</f>
        <v/>
      </c>
      <c r="B257" s="49"/>
      <c r="C257" s="49"/>
      <c r="D257" s="50"/>
      <c r="E257" s="51"/>
      <c r="F257" s="52" t="str">
        <f aca="false">IFERROR(VLOOKUP(B257,LISTAS!$Q$2:$R$58,2,0),"")</f>
        <v/>
      </c>
      <c r="G257" s="34" t="str">
        <f aca="false">IF(ISBLANK(C257),"",  IF(F257="RAZÓN SOCIAL","NUEVO_RP",   IF(F257="NUMERO",      IF(ISNUMBER(VALUE(C257)),VALUE(C257),""),   IF(OR(F257="NSS - NOMBRE",F257="RP - NOMBRE"),      IF(         AND(           NOT(ISERROR(FIND(" - ",C257))),           ISERROR(FIND("  ",C257)),           ISERROR(FIND("–",C257)),           ISERROR(FIND("—",C257)),           ISNUMBER(VALUE(LEFT(C257,FIND(" - ",C257)-1)))         ),         VALUE(LEFT(C257,FIND(" - ",C257)-1)),         ""      ),   ""   )  )))</f>
        <v/>
      </c>
      <c r="H257" s="34" t="str">
        <f aca="false">B257 &amp; "|" &amp; E257 &amp; "|" &amp;(IF(ISBLANK(C257),"",IFERROR(VALUE(LEFT(TRIM(C257),FIND(" ",TRIM(C257)&amp;" ")-1)),"")))</f>
        <v>||</v>
      </c>
      <c r="I257" s="18" t="n">
        <f aca="false">IF(G257="",0, IF(COUNTIF($H$6:H257,H257)=1,1,0))</f>
        <v>0</v>
      </c>
      <c r="J257" s="34" t="str">
        <f aca="false">IF( OR( ISBLANK(D257), C257=D257, AND( LEFT(D257,7)&lt;&gt;"NOMINA ", OR( ISERROR(FIND(" - ",D257)), NOT(ISNUMBER(VALUE(LEFT(D257,FIND(" - ",D257)-1)))) ) ) ), "", B257 &amp; "|" &amp; E257 &amp; "|" &amp; (IF(ISBLANK(C257), "", IFERROR(VALUE(LEFT(TRIM(C257), FIND(" ", TRIM(C257)&amp;" ")-1)), ""))) &amp; "|" &amp; D257 )</f>
        <v/>
      </c>
      <c r="K257" s="18" t="n">
        <f aca="false">IF(OR(C257="", J257="",G257=""), 0, IF(COUNTIF($J$6:J257, J257)=1, 1, 0))</f>
        <v>0</v>
      </c>
      <c r="L257" s="16" t="str">
        <f aca="false">IF(B257="Inscripción de nuevo registro patronal",B257 &amp; "|" &amp; E257 &amp; "|" &amp; C257,"")</f>
        <v/>
      </c>
      <c r="M257" s="18" t="n">
        <f aca="false">IF(OR(C257="", L257=""), 0, IF(COUNTIF($L$6:L257, L257)=1, 1, 0))</f>
        <v>0</v>
      </c>
    </row>
    <row r="258" customFormat="false" ht="28.35" hidden="false" customHeight="true" outlineLevel="0" collapsed="false">
      <c r="A258" s="48" t="str">
        <f aca="false">IF(AND(NOT(ISBLANK(C258)),NOT(ISBLANK(B258)),NOT(ISBLANK(E258))),(_xlfn.AGGREGATE(2,7,A$5:A258))+1,"")</f>
        <v/>
      </c>
      <c r="B258" s="49"/>
      <c r="C258" s="49"/>
      <c r="D258" s="50"/>
      <c r="E258" s="51"/>
      <c r="F258" s="52" t="str">
        <f aca="false">IFERROR(VLOOKUP(B258,LISTAS!$Q$2:$R$58,2,0),"")</f>
        <v/>
      </c>
      <c r="G258" s="34" t="str">
        <f aca="false">IF(ISBLANK(C258),"",  IF(F258="RAZÓN SOCIAL","NUEVO_RP",   IF(F258="NUMERO",      IF(ISNUMBER(VALUE(C258)),VALUE(C258),""),   IF(OR(F258="NSS - NOMBRE",F258="RP - NOMBRE"),      IF(         AND(           NOT(ISERROR(FIND(" - ",C258))),           ISERROR(FIND("  ",C258)),           ISERROR(FIND("–",C258)),           ISERROR(FIND("—",C258)),           ISNUMBER(VALUE(LEFT(C258,FIND(" - ",C258)-1)))         ),         VALUE(LEFT(C258,FIND(" - ",C258)-1)),         ""      ),   ""   )  )))</f>
        <v/>
      </c>
      <c r="H258" s="34" t="str">
        <f aca="false">B258 &amp; "|" &amp; E258 &amp; "|" &amp;(IF(ISBLANK(C258),"",IFERROR(VALUE(LEFT(TRIM(C258),FIND(" ",TRIM(C258)&amp;" ")-1)),"")))</f>
        <v>||</v>
      </c>
      <c r="I258" s="18" t="n">
        <f aca="false">IF(G258="",0, IF(COUNTIF($H$6:H258,H258)=1,1,0))</f>
        <v>0</v>
      </c>
      <c r="J258" s="34" t="str">
        <f aca="false">IF( OR( ISBLANK(D258), C258=D258, AND( LEFT(D258,7)&lt;&gt;"NOMINA ", OR( ISERROR(FIND(" - ",D258)), NOT(ISNUMBER(VALUE(LEFT(D258,FIND(" - ",D258)-1)))) ) ) ), "", B258 &amp; "|" &amp; E258 &amp; "|" &amp; (IF(ISBLANK(C258), "", IFERROR(VALUE(LEFT(TRIM(C258), FIND(" ", TRIM(C258)&amp;" ")-1)), ""))) &amp; "|" &amp; D258 )</f>
        <v/>
      </c>
      <c r="K258" s="18" t="n">
        <f aca="false">IF(OR(C258="", J258="",G258=""), 0, IF(COUNTIF($J$6:J258, J258)=1, 1, 0))</f>
        <v>0</v>
      </c>
      <c r="L258" s="16" t="str">
        <f aca="false">IF(B258="Inscripción de nuevo registro patronal",B258 &amp; "|" &amp; E258 &amp; "|" &amp; C258,"")</f>
        <v/>
      </c>
      <c r="M258" s="18" t="n">
        <f aca="false">IF(OR(C258="", L258=""), 0, IF(COUNTIF($L$6:L258, L258)=1, 1, 0))</f>
        <v>0</v>
      </c>
    </row>
    <row r="259" customFormat="false" ht="28.35" hidden="false" customHeight="true" outlineLevel="0" collapsed="false">
      <c r="A259" s="48" t="str">
        <f aca="false">IF(AND(NOT(ISBLANK(C259)),NOT(ISBLANK(B259)),NOT(ISBLANK(E259))),(_xlfn.AGGREGATE(2,7,A$5:A259))+1,"")</f>
        <v/>
      </c>
      <c r="B259" s="49"/>
      <c r="C259" s="49"/>
      <c r="D259" s="50"/>
      <c r="E259" s="51"/>
      <c r="F259" s="52" t="str">
        <f aca="false">IFERROR(VLOOKUP(B259,LISTAS!$Q$2:$R$58,2,0),"")</f>
        <v/>
      </c>
      <c r="G259" s="34" t="str">
        <f aca="false">IF(ISBLANK(C259),"",  IF(F259="RAZÓN SOCIAL","NUEVO_RP",   IF(F259="NUMERO",      IF(ISNUMBER(VALUE(C259)),VALUE(C259),""),   IF(OR(F259="NSS - NOMBRE",F259="RP - NOMBRE"),      IF(         AND(           NOT(ISERROR(FIND(" - ",C259))),           ISERROR(FIND("  ",C259)),           ISERROR(FIND("–",C259)),           ISERROR(FIND("—",C259)),           ISNUMBER(VALUE(LEFT(C259,FIND(" - ",C259)-1)))         ),         VALUE(LEFT(C259,FIND(" - ",C259)-1)),         ""      ),   ""   )  )))</f>
        <v/>
      </c>
      <c r="H259" s="34" t="str">
        <f aca="false">B259 &amp; "|" &amp; E259 &amp; "|" &amp;(IF(ISBLANK(C259),"",IFERROR(VALUE(LEFT(TRIM(C259),FIND(" ",TRIM(C259)&amp;" ")-1)),"")))</f>
        <v>||</v>
      </c>
      <c r="I259" s="18" t="n">
        <f aca="false">IF(G259="",0, IF(COUNTIF($H$6:H259,H259)=1,1,0))</f>
        <v>0</v>
      </c>
      <c r="J259" s="34" t="str">
        <f aca="false">IF( OR( ISBLANK(D259), C259=D259, AND( LEFT(D259,7)&lt;&gt;"NOMINA ", OR( ISERROR(FIND(" - ",D259)), NOT(ISNUMBER(VALUE(LEFT(D259,FIND(" - ",D259)-1)))) ) ) ), "", B259 &amp; "|" &amp; E259 &amp; "|" &amp; (IF(ISBLANK(C259), "", IFERROR(VALUE(LEFT(TRIM(C259), FIND(" ", TRIM(C259)&amp;" ")-1)), ""))) &amp; "|" &amp; D259 )</f>
        <v/>
      </c>
      <c r="K259" s="18" t="n">
        <f aca="false">IF(OR(C259="", J259="",G259=""), 0, IF(COUNTIF($J$6:J259, J259)=1, 1, 0))</f>
        <v>0</v>
      </c>
      <c r="L259" s="16" t="str">
        <f aca="false">IF(B259="Inscripción de nuevo registro patronal",B259 &amp; "|" &amp; E259 &amp; "|" &amp; C259,"")</f>
        <v/>
      </c>
      <c r="M259" s="18" t="n">
        <f aca="false">IF(OR(C259="", L259=""), 0, IF(COUNTIF($L$6:L259, L259)=1, 1, 0))</f>
        <v>0</v>
      </c>
    </row>
    <row r="260" customFormat="false" ht="28.35" hidden="false" customHeight="true" outlineLevel="0" collapsed="false">
      <c r="A260" s="48" t="str">
        <f aca="false">IF(AND(NOT(ISBLANK(C260)),NOT(ISBLANK(B260)),NOT(ISBLANK(E260))),(_xlfn.AGGREGATE(2,7,A$5:A260))+1,"")</f>
        <v/>
      </c>
      <c r="B260" s="49"/>
      <c r="C260" s="49"/>
      <c r="D260" s="50"/>
      <c r="E260" s="51"/>
      <c r="F260" s="52" t="str">
        <f aca="false">IFERROR(VLOOKUP(B260,LISTAS!$Q$2:$R$58,2,0),"")</f>
        <v/>
      </c>
      <c r="G260" s="34" t="str">
        <f aca="false">IF(ISBLANK(C260),"",  IF(F260="RAZÓN SOCIAL","NUEVO_RP",   IF(F260="NUMERO",      IF(ISNUMBER(VALUE(C260)),VALUE(C260),""),   IF(OR(F260="NSS - NOMBRE",F260="RP - NOMBRE"),      IF(         AND(           NOT(ISERROR(FIND(" - ",C260))),           ISERROR(FIND("  ",C260)),           ISERROR(FIND("–",C260)),           ISERROR(FIND("—",C260)),           ISNUMBER(VALUE(LEFT(C260,FIND(" - ",C260)-1)))         ),         VALUE(LEFT(C260,FIND(" - ",C260)-1)),         ""      ),   ""   )  )))</f>
        <v/>
      </c>
      <c r="H260" s="34" t="str">
        <f aca="false">B260 &amp; "|" &amp; E260 &amp; "|" &amp;(IF(ISBLANK(C260),"",IFERROR(VALUE(LEFT(TRIM(C260),FIND(" ",TRIM(C260)&amp;" ")-1)),"")))</f>
        <v>||</v>
      </c>
      <c r="I260" s="18" t="n">
        <f aca="false">IF(G260="",0, IF(COUNTIF($H$6:H260,H260)=1,1,0))</f>
        <v>0</v>
      </c>
      <c r="J260" s="34" t="str">
        <f aca="false">IF( OR( ISBLANK(D260), C260=D260, AND( LEFT(D260,7)&lt;&gt;"NOMINA ", OR( ISERROR(FIND(" - ",D260)), NOT(ISNUMBER(VALUE(LEFT(D260,FIND(" - ",D260)-1)))) ) ) ), "", B260 &amp; "|" &amp; E260 &amp; "|" &amp; (IF(ISBLANK(C260), "", IFERROR(VALUE(LEFT(TRIM(C260), FIND(" ", TRIM(C260)&amp;" ")-1)), ""))) &amp; "|" &amp; D260 )</f>
        <v/>
      </c>
      <c r="K260" s="18" t="n">
        <f aca="false">IF(OR(C260="", J260="",G260=""), 0, IF(COUNTIF($J$6:J260, J260)=1, 1, 0))</f>
        <v>0</v>
      </c>
      <c r="L260" s="16" t="str">
        <f aca="false">IF(B260="Inscripción de nuevo registro patronal",B260 &amp; "|" &amp; E260 &amp; "|" &amp; C260,"")</f>
        <v/>
      </c>
      <c r="M260" s="18" t="n">
        <f aca="false">IF(OR(C260="", L260=""), 0, IF(COUNTIF($L$6:L260, L260)=1, 1, 0))</f>
        <v>0</v>
      </c>
    </row>
    <row r="261" customFormat="false" ht="28.35" hidden="false" customHeight="true" outlineLevel="0" collapsed="false">
      <c r="A261" s="48" t="str">
        <f aca="false">IF(AND(NOT(ISBLANK(C261)),NOT(ISBLANK(B261)),NOT(ISBLANK(E261))),(_xlfn.AGGREGATE(2,7,A$5:A261))+1,"")</f>
        <v/>
      </c>
      <c r="B261" s="49"/>
      <c r="C261" s="49"/>
      <c r="D261" s="50"/>
      <c r="E261" s="51"/>
      <c r="F261" s="52" t="str">
        <f aca="false">IFERROR(VLOOKUP(B261,LISTAS!$Q$2:$R$58,2,0),"")</f>
        <v/>
      </c>
      <c r="G261" s="34" t="str">
        <f aca="false">IF(ISBLANK(C261),"",  IF(F261="RAZÓN SOCIAL","NUEVO_RP",   IF(F261="NUMERO",      IF(ISNUMBER(VALUE(C261)),VALUE(C261),""),   IF(OR(F261="NSS - NOMBRE",F261="RP - NOMBRE"),      IF(         AND(           NOT(ISERROR(FIND(" - ",C261))),           ISERROR(FIND("  ",C261)),           ISERROR(FIND("–",C261)),           ISERROR(FIND("—",C261)),           ISNUMBER(VALUE(LEFT(C261,FIND(" - ",C261)-1)))         ),         VALUE(LEFT(C261,FIND(" - ",C261)-1)),         ""      ),   ""   )  )))</f>
        <v/>
      </c>
      <c r="H261" s="34" t="str">
        <f aca="false">B261 &amp; "|" &amp; E261 &amp; "|" &amp;(IF(ISBLANK(C261),"",IFERROR(VALUE(LEFT(TRIM(C261),FIND(" ",TRIM(C261)&amp;" ")-1)),"")))</f>
        <v>||</v>
      </c>
      <c r="I261" s="18" t="n">
        <f aca="false">IF(G261="",0, IF(COUNTIF($H$6:H261,H261)=1,1,0))</f>
        <v>0</v>
      </c>
      <c r="J261" s="34" t="str">
        <f aca="false">IF( OR( ISBLANK(D261), C261=D261, AND( LEFT(D261,7)&lt;&gt;"NOMINA ", OR( ISERROR(FIND(" - ",D261)), NOT(ISNUMBER(VALUE(LEFT(D261,FIND(" - ",D261)-1)))) ) ) ), "", B261 &amp; "|" &amp; E261 &amp; "|" &amp; (IF(ISBLANK(C261), "", IFERROR(VALUE(LEFT(TRIM(C261), FIND(" ", TRIM(C261)&amp;" ")-1)), ""))) &amp; "|" &amp; D261 )</f>
        <v/>
      </c>
      <c r="K261" s="18" t="n">
        <f aca="false">IF(OR(C261="", J261="",G261=""), 0, IF(COUNTIF($J$6:J261, J261)=1, 1, 0))</f>
        <v>0</v>
      </c>
      <c r="L261" s="16" t="str">
        <f aca="false">IF(B261="Inscripción de nuevo registro patronal",B261 &amp; "|" &amp; E261 &amp; "|" &amp; C261,"")</f>
        <v/>
      </c>
      <c r="M261" s="18" t="n">
        <f aca="false">IF(OR(C261="", L261=""), 0, IF(COUNTIF($L$6:L261, L261)=1, 1, 0))</f>
        <v>0</v>
      </c>
    </row>
    <row r="262" customFormat="false" ht="28.35" hidden="false" customHeight="true" outlineLevel="0" collapsed="false">
      <c r="A262" s="48" t="str">
        <f aca="false">IF(AND(NOT(ISBLANK(C262)),NOT(ISBLANK(B262)),NOT(ISBLANK(E262))),(_xlfn.AGGREGATE(2,7,A$5:A262))+1,"")</f>
        <v/>
      </c>
      <c r="B262" s="49"/>
      <c r="C262" s="49"/>
      <c r="D262" s="50"/>
      <c r="E262" s="51"/>
      <c r="F262" s="52" t="str">
        <f aca="false">IFERROR(VLOOKUP(B262,LISTAS!$Q$2:$R$58,2,0),"")</f>
        <v/>
      </c>
      <c r="G262" s="34" t="str">
        <f aca="false">IF(ISBLANK(C262),"",  IF(F262="RAZÓN SOCIAL","NUEVO_RP",   IF(F262="NUMERO",      IF(ISNUMBER(VALUE(C262)),VALUE(C262),""),   IF(OR(F262="NSS - NOMBRE",F262="RP - NOMBRE"),      IF(         AND(           NOT(ISERROR(FIND(" - ",C262))),           ISERROR(FIND("  ",C262)),           ISERROR(FIND("–",C262)),           ISERROR(FIND("—",C262)),           ISNUMBER(VALUE(LEFT(C262,FIND(" - ",C262)-1)))         ),         VALUE(LEFT(C262,FIND(" - ",C262)-1)),         ""      ),   ""   )  )))</f>
        <v/>
      </c>
      <c r="H262" s="34" t="str">
        <f aca="false">B262 &amp; "|" &amp; E262 &amp; "|" &amp;(IF(ISBLANK(C262),"",IFERROR(VALUE(LEFT(TRIM(C262),FIND(" ",TRIM(C262)&amp;" ")-1)),"")))</f>
        <v>||</v>
      </c>
      <c r="I262" s="18" t="n">
        <f aca="false">IF(G262="",0, IF(COUNTIF($H$6:H262,H262)=1,1,0))</f>
        <v>0</v>
      </c>
      <c r="J262" s="34" t="str">
        <f aca="false">IF( OR( ISBLANK(D262), C262=D262, AND( LEFT(D262,7)&lt;&gt;"NOMINA ", OR( ISERROR(FIND(" - ",D262)), NOT(ISNUMBER(VALUE(LEFT(D262,FIND(" - ",D262)-1)))) ) ) ), "", B262 &amp; "|" &amp; E262 &amp; "|" &amp; (IF(ISBLANK(C262), "", IFERROR(VALUE(LEFT(TRIM(C262), FIND(" ", TRIM(C262)&amp;" ")-1)), ""))) &amp; "|" &amp; D262 )</f>
        <v/>
      </c>
      <c r="K262" s="18" t="n">
        <f aca="false">IF(OR(C262="", J262="",G262=""), 0, IF(COUNTIF($J$6:J262, J262)=1, 1, 0))</f>
        <v>0</v>
      </c>
      <c r="L262" s="16" t="str">
        <f aca="false">IF(B262="Inscripción de nuevo registro patronal",B262 &amp; "|" &amp; E262 &amp; "|" &amp; C262,"")</f>
        <v/>
      </c>
      <c r="M262" s="18" t="n">
        <f aca="false">IF(OR(C262="", L262=""), 0, IF(COUNTIF($L$6:L262, L262)=1, 1, 0))</f>
        <v>0</v>
      </c>
    </row>
    <row r="263" customFormat="false" ht="28.35" hidden="false" customHeight="true" outlineLevel="0" collapsed="false">
      <c r="A263" s="48" t="str">
        <f aca="false">IF(AND(NOT(ISBLANK(C263)),NOT(ISBLANK(B263)),NOT(ISBLANK(E263))),(_xlfn.AGGREGATE(2,7,A$5:A263))+1,"")</f>
        <v/>
      </c>
      <c r="B263" s="49"/>
      <c r="C263" s="49"/>
      <c r="D263" s="50"/>
      <c r="E263" s="51"/>
      <c r="F263" s="52" t="str">
        <f aca="false">IFERROR(VLOOKUP(B263,LISTAS!$Q$2:$R$58,2,0),"")</f>
        <v/>
      </c>
      <c r="G263" s="34" t="str">
        <f aca="false">IF(ISBLANK(C263),"",  IF(F263="RAZÓN SOCIAL","NUEVO_RP",   IF(F263="NUMERO",      IF(ISNUMBER(VALUE(C263)),VALUE(C263),""),   IF(OR(F263="NSS - NOMBRE",F263="RP - NOMBRE"),      IF(         AND(           NOT(ISERROR(FIND(" - ",C263))),           ISERROR(FIND("  ",C263)),           ISERROR(FIND("–",C263)),           ISERROR(FIND("—",C263)),           ISNUMBER(VALUE(LEFT(C263,FIND(" - ",C263)-1)))         ),         VALUE(LEFT(C263,FIND(" - ",C263)-1)),         ""      ),   ""   )  )))</f>
        <v/>
      </c>
      <c r="H263" s="34" t="str">
        <f aca="false">B263 &amp; "|" &amp; E263 &amp; "|" &amp;(IF(ISBLANK(C263),"",IFERROR(VALUE(LEFT(TRIM(C263),FIND(" ",TRIM(C263)&amp;" ")-1)),"")))</f>
        <v>||</v>
      </c>
      <c r="I263" s="18" t="n">
        <f aca="false">IF(G263="",0, IF(COUNTIF($H$6:H263,H263)=1,1,0))</f>
        <v>0</v>
      </c>
      <c r="J263" s="34" t="str">
        <f aca="false">IF( OR( ISBLANK(D263), C263=D263, AND( LEFT(D263,7)&lt;&gt;"NOMINA ", OR( ISERROR(FIND(" - ",D263)), NOT(ISNUMBER(VALUE(LEFT(D263,FIND(" - ",D263)-1)))) ) ) ), "", B263 &amp; "|" &amp; E263 &amp; "|" &amp; (IF(ISBLANK(C263), "", IFERROR(VALUE(LEFT(TRIM(C263), FIND(" ", TRIM(C263)&amp;" ")-1)), ""))) &amp; "|" &amp; D263 )</f>
        <v/>
      </c>
      <c r="K263" s="18" t="n">
        <f aca="false">IF(OR(C263="", J263="",G263=""), 0, IF(COUNTIF($J$6:J263, J263)=1, 1, 0))</f>
        <v>0</v>
      </c>
      <c r="L263" s="16" t="str">
        <f aca="false">IF(B263="Inscripción de nuevo registro patronal",B263 &amp; "|" &amp; E263 &amp; "|" &amp; C263,"")</f>
        <v/>
      </c>
      <c r="M263" s="18" t="n">
        <f aca="false">IF(OR(C263="", L263=""), 0, IF(COUNTIF($L$6:L263, L263)=1, 1, 0))</f>
        <v>0</v>
      </c>
    </row>
    <row r="264" customFormat="false" ht="28.35" hidden="false" customHeight="true" outlineLevel="0" collapsed="false">
      <c r="A264" s="48" t="str">
        <f aca="false">IF(AND(NOT(ISBLANK(C264)),NOT(ISBLANK(B264)),NOT(ISBLANK(E264))),(_xlfn.AGGREGATE(2,7,A$5:A264))+1,"")</f>
        <v/>
      </c>
      <c r="B264" s="49"/>
      <c r="C264" s="49"/>
      <c r="D264" s="50"/>
      <c r="E264" s="51"/>
      <c r="F264" s="52" t="str">
        <f aca="false">IFERROR(VLOOKUP(B264,LISTAS!$Q$2:$R$58,2,0),"")</f>
        <v/>
      </c>
      <c r="G264" s="34" t="str">
        <f aca="false">IF(ISBLANK(C264),"",  IF(F264="RAZÓN SOCIAL","NUEVO_RP",   IF(F264="NUMERO",      IF(ISNUMBER(VALUE(C264)),VALUE(C264),""),   IF(OR(F264="NSS - NOMBRE",F264="RP - NOMBRE"),      IF(         AND(           NOT(ISERROR(FIND(" - ",C264))),           ISERROR(FIND("  ",C264)),           ISERROR(FIND("–",C264)),           ISERROR(FIND("—",C264)),           ISNUMBER(VALUE(LEFT(C264,FIND(" - ",C264)-1)))         ),         VALUE(LEFT(C264,FIND(" - ",C264)-1)),         ""      ),   ""   )  )))</f>
        <v/>
      </c>
      <c r="H264" s="34" t="str">
        <f aca="false">B264 &amp; "|" &amp; E264 &amp; "|" &amp;(IF(ISBLANK(C264),"",IFERROR(VALUE(LEFT(TRIM(C264),FIND(" ",TRIM(C264)&amp;" ")-1)),"")))</f>
        <v>||</v>
      </c>
      <c r="I264" s="18" t="n">
        <f aca="false">IF(G264="",0, IF(COUNTIF($H$6:H264,H264)=1,1,0))</f>
        <v>0</v>
      </c>
      <c r="J264" s="34" t="str">
        <f aca="false">IF( OR( ISBLANK(D264), C264=D264, AND( LEFT(D264,7)&lt;&gt;"NOMINA ", OR( ISERROR(FIND(" - ",D264)), NOT(ISNUMBER(VALUE(LEFT(D264,FIND(" - ",D264)-1)))) ) ) ), "", B264 &amp; "|" &amp; E264 &amp; "|" &amp; (IF(ISBLANK(C264), "", IFERROR(VALUE(LEFT(TRIM(C264), FIND(" ", TRIM(C264)&amp;" ")-1)), ""))) &amp; "|" &amp; D264 )</f>
        <v/>
      </c>
      <c r="K264" s="18" t="n">
        <f aca="false">IF(OR(C264="", J264="",G264=""), 0, IF(COUNTIF($J$6:J264, J264)=1, 1, 0))</f>
        <v>0</v>
      </c>
      <c r="L264" s="16" t="str">
        <f aca="false">IF(B264="Inscripción de nuevo registro patronal",B264 &amp; "|" &amp; E264 &amp; "|" &amp; C264,"")</f>
        <v/>
      </c>
      <c r="M264" s="18" t="n">
        <f aca="false">IF(OR(C264="", L264=""), 0, IF(COUNTIF($L$6:L264, L264)=1, 1, 0))</f>
        <v>0</v>
      </c>
    </row>
    <row r="265" customFormat="false" ht="28.35" hidden="false" customHeight="true" outlineLevel="0" collapsed="false">
      <c r="A265" s="48" t="str">
        <f aca="false">IF(AND(NOT(ISBLANK(C265)),NOT(ISBLANK(B265)),NOT(ISBLANK(E265))),(_xlfn.AGGREGATE(2,7,A$5:A265))+1,"")</f>
        <v/>
      </c>
      <c r="B265" s="49"/>
      <c r="C265" s="49"/>
      <c r="D265" s="50"/>
      <c r="E265" s="51"/>
      <c r="F265" s="52" t="str">
        <f aca="false">IFERROR(VLOOKUP(B265,LISTAS!$Q$2:$R$58,2,0),"")</f>
        <v/>
      </c>
      <c r="G265" s="34" t="str">
        <f aca="false">IF(ISBLANK(C265),"",  IF(F265="RAZÓN SOCIAL","NUEVO_RP",   IF(F265="NUMERO",      IF(ISNUMBER(VALUE(C265)),VALUE(C265),""),   IF(OR(F265="NSS - NOMBRE",F265="RP - NOMBRE"),      IF(         AND(           NOT(ISERROR(FIND(" - ",C265))),           ISERROR(FIND("  ",C265)),           ISERROR(FIND("–",C265)),           ISERROR(FIND("—",C265)),           ISNUMBER(VALUE(LEFT(C265,FIND(" - ",C265)-1)))         ),         VALUE(LEFT(C265,FIND(" - ",C265)-1)),         ""      ),   ""   )  )))</f>
        <v/>
      </c>
      <c r="H265" s="34" t="str">
        <f aca="false">B265 &amp; "|" &amp; E265 &amp; "|" &amp;(IF(ISBLANK(C265),"",IFERROR(VALUE(LEFT(TRIM(C265),FIND(" ",TRIM(C265)&amp;" ")-1)),"")))</f>
        <v>||</v>
      </c>
      <c r="I265" s="18" t="n">
        <f aca="false">IF(G265="",0, IF(COUNTIF($H$6:H265,H265)=1,1,0))</f>
        <v>0</v>
      </c>
      <c r="J265" s="34" t="str">
        <f aca="false">IF( OR( ISBLANK(D265), C265=D265, AND( LEFT(D265,7)&lt;&gt;"NOMINA ", OR( ISERROR(FIND(" - ",D265)), NOT(ISNUMBER(VALUE(LEFT(D265,FIND(" - ",D265)-1)))) ) ) ), "", B265 &amp; "|" &amp; E265 &amp; "|" &amp; (IF(ISBLANK(C265), "", IFERROR(VALUE(LEFT(TRIM(C265), FIND(" ", TRIM(C265)&amp;" ")-1)), ""))) &amp; "|" &amp; D265 )</f>
        <v/>
      </c>
      <c r="K265" s="18" t="n">
        <f aca="false">IF(OR(C265="", J265="",G265=""), 0, IF(COUNTIF($J$6:J265, J265)=1, 1, 0))</f>
        <v>0</v>
      </c>
      <c r="L265" s="16" t="str">
        <f aca="false">IF(B265="Inscripción de nuevo registro patronal",B265 &amp; "|" &amp; E265 &amp; "|" &amp; C265,"")</f>
        <v/>
      </c>
      <c r="M265" s="18" t="n">
        <f aca="false">IF(OR(C265="", L265=""), 0, IF(COUNTIF($L$6:L265, L265)=1, 1, 0))</f>
        <v>0</v>
      </c>
    </row>
    <row r="266" customFormat="false" ht="28.35" hidden="false" customHeight="true" outlineLevel="0" collapsed="false">
      <c r="A266" s="48" t="str">
        <f aca="false">IF(AND(NOT(ISBLANK(C266)),NOT(ISBLANK(B266)),NOT(ISBLANK(E266))),(_xlfn.AGGREGATE(2,7,A$5:A266))+1,"")</f>
        <v/>
      </c>
      <c r="B266" s="49"/>
      <c r="C266" s="49"/>
      <c r="D266" s="50"/>
      <c r="E266" s="51"/>
      <c r="F266" s="52" t="str">
        <f aca="false">IFERROR(VLOOKUP(B266,LISTAS!$Q$2:$R$58,2,0),"")</f>
        <v/>
      </c>
      <c r="G266" s="34" t="str">
        <f aca="false">IF(ISBLANK(C266),"",  IF(F266="RAZÓN SOCIAL","NUEVO_RP",   IF(F266="NUMERO",      IF(ISNUMBER(VALUE(C266)),VALUE(C266),""),   IF(OR(F266="NSS - NOMBRE",F266="RP - NOMBRE"),      IF(         AND(           NOT(ISERROR(FIND(" - ",C266))),           ISERROR(FIND("  ",C266)),           ISERROR(FIND("–",C266)),           ISERROR(FIND("—",C266)),           ISNUMBER(VALUE(LEFT(C266,FIND(" - ",C266)-1)))         ),         VALUE(LEFT(C266,FIND(" - ",C266)-1)),         ""      ),   ""   )  )))</f>
        <v/>
      </c>
      <c r="H266" s="34" t="str">
        <f aca="false">B266 &amp; "|" &amp; E266 &amp; "|" &amp;(IF(ISBLANK(C266),"",IFERROR(VALUE(LEFT(TRIM(C266),FIND(" ",TRIM(C266)&amp;" ")-1)),"")))</f>
        <v>||</v>
      </c>
      <c r="I266" s="18" t="n">
        <f aca="false">IF(G266="",0, IF(COUNTIF($H$6:H266,H266)=1,1,0))</f>
        <v>0</v>
      </c>
      <c r="J266" s="34" t="str">
        <f aca="false">IF( OR( ISBLANK(D266), C266=D266, AND( LEFT(D266,7)&lt;&gt;"NOMINA ", OR( ISERROR(FIND(" - ",D266)), NOT(ISNUMBER(VALUE(LEFT(D266,FIND(" - ",D266)-1)))) ) ) ), "", B266 &amp; "|" &amp; E266 &amp; "|" &amp; (IF(ISBLANK(C266), "", IFERROR(VALUE(LEFT(TRIM(C266), FIND(" ", TRIM(C266)&amp;" ")-1)), ""))) &amp; "|" &amp; D266 )</f>
        <v/>
      </c>
      <c r="K266" s="18" t="n">
        <f aca="false">IF(OR(C266="", J266="",G266=""), 0, IF(COUNTIF($J$6:J266, J266)=1, 1, 0))</f>
        <v>0</v>
      </c>
      <c r="L266" s="16" t="str">
        <f aca="false">IF(B266="Inscripción de nuevo registro patronal",B266 &amp; "|" &amp; E266 &amp; "|" &amp; C266,"")</f>
        <v/>
      </c>
      <c r="M266" s="18" t="n">
        <f aca="false">IF(OR(C266="", L266=""), 0, IF(COUNTIF($L$6:L266, L266)=1, 1, 0))</f>
        <v>0</v>
      </c>
    </row>
    <row r="267" customFormat="false" ht="28.35" hidden="false" customHeight="true" outlineLevel="0" collapsed="false">
      <c r="A267" s="48" t="str">
        <f aca="false">IF(AND(NOT(ISBLANK(C267)),NOT(ISBLANK(B267)),NOT(ISBLANK(E267))),(_xlfn.AGGREGATE(2,7,A$5:A267))+1,"")</f>
        <v/>
      </c>
      <c r="B267" s="49"/>
      <c r="C267" s="49"/>
      <c r="D267" s="50"/>
      <c r="E267" s="51"/>
      <c r="F267" s="52" t="str">
        <f aca="false">IFERROR(VLOOKUP(B267,LISTAS!$Q$2:$R$58,2,0),"")</f>
        <v/>
      </c>
      <c r="G267" s="34" t="str">
        <f aca="false">IF(ISBLANK(C267),"",  IF(F267="RAZÓN SOCIAL","NUEVO_RP",   IF(F267="NUMERO",      IF(ISNUMBER(VALUE(C267)),VALUE(C267),""),   IF(OR(F267="NSS - NOMBRE",F267="RP - NOMBRE"),      IF(         AND(           NOT(ISERROR(FIND(" - ",C267))),           ISERROR(FIND("  ",C267)),           ISERROR(FIND("–",C267)),           ISERROR(FIND("—",C267)),           ISNUMBER(VALUE(LEFT(C267,FIND(" - ",C267)-1)))         ),         VALUE(LEFT(C267,FIND(" - ",C267)-1)),         ""      ),   ""   )  )))</f>
        <v/>
      </c>
      <c r="H267" s="34" t="str">
        <f aca="false">B267 &amp; "|" &amp; E267 &amp; "|" &amp;(IF(ISBLANK(C267),"",IFERROR(VALUE(LEFT(TRIM(C267),FIND(" ",TRIM(C267)&amp;" ")-1)),"")))</f>
        <v>||</v>
      </c>
      <c r="I267" s="18" t="n">
        <f aca="false">IF(G267="",0, IF(COUNTIF($H$6:H267,H267)=1,1,0))</f>
        <v>0</v>
      </c>
      <c r="J267" s="34" t="str">
        <f aca="false">IF( OR( ISBLANK(D267), C267=D267, AND( LEFT(D267,7)&lt;&gt;"NOMINA ", OR( ISERROR(FIND(" - ",D267)), NOT(ISNUMBER(VALUE(LEFT(D267,FIND(" - ",D267)-1)))) ) ) ), "", B267 &amp; "|" &amp; E267 &amp; "|" &amp; (IF(ISBLANK(C267), "", IFERROR(VALUE(LEFT(TRIM(C267), FIND(" ", TRIM(C267)&amp;" ")-1)), ""))) &amp; "|" &amp; D267 )</f>
        <v/>
      </c>
      <c r="K267" s="18" t="n">
        <f aca="false">IF(OR(C267="", J267="",G267=""), 0, IF(COUNTIF($J$6:J267, J267)=1, 1, 0))</f>
        <v>0</v>
      </c>
      <c r="L267" s="16" t="str">
        <f aca="false">IF(B267="Inscripción de nuevo registro patronal",B267 &amp; "|" &amp; E267 &amp; "|" &amp; C267,"")</f>
        <v/>
      </c>
      <c r="M267" s="18" t="n">
        <f aca="false">IF(OR(C267="", L267=""), 0, IF(COUNTIF($L$6:L267, L267)=1, 1, 0))</f>
        <v>0</v>
      </c>
    </row>
    <row r="268" customFormat="false" ht="28.35" hidden="false" customHeight="true" outlineLevel="0" collapsed="false">
      <c r="A268" s="48" t="str">
        <f aca="false">IF(AND(NOT(ISBLANK(C268)),NOT(ISBLANK(B268)),NOT(ISBLANK(E268))),(_xlfn.AGGREGATE(2,7,A$5:A268))+1,"")</f>
        <v/>
      </c>
      <c r="B268" s="49"/>
      <c r="C268" s="49"/>
      <c r="D268" s="50"/>
      <c r="E268" s="51"/>
      <c r="F268" s="52" t="str">
        <f aca="false">IFERROR(VLOOKUP(B268,LISTAS!$Q$2:$R$58,2,0),"")</f>
        <v/>
      </c>
      <c r="G268" s="34" t="str">
        <f aca="false">IF(ISBLANK(C268),"",  IF(F268="RAZÓN SOCIAL","NUEVO_RP",   IF(F268="NUMERO",      IF(ISNUMBER(VALUE(C268)),VALUE(C268),""),   IF(OR(F268="NSS - NOMBRE",F268="RP - NOMBRE"),      IF(         AND(           NOT(ISERROR(FIND(" - ",C268))),           ISERROR(FIND("  ",C268)),           ISERROR(FIND("–",C268)),           ISERROR(FIND("—",C268)),           ISNUMBER(VALUE(LEFT(C268,FIND(" - ",C268)-1)))         ),         VALUE(LEFT(C268,FIND(" - ",C268)-1)),         ""      ),   ""   )  )))</f>
        <v/>
      </c>
      <c r="H268" s="34" t="str">
        <f aca="false">B268 &amp; "|" &amp; E268 &amp; "|" &amp;(IF(ISBLANK(C268),"",IFERROR(VALUE(LEFT(TRIM(C268),FIND(" ",TRIM(C268)&amp;" ")-1)),"")))</f>
        <v>||</v>
      </c>
      <c r="I268" s="18" t="n">
        <f aca="false">IF(G268="",0, IF(COUNTIF($H$6:H268,H268)=1,1,0))</f>
        <v>0</v>
      </c>
      <c r="J268" s="34" t="str">
        <f aca="false">IF( OR( ISBLANK(D268), C268=D268, AND( LEFT(D268,7)&lt;&gt;"NOMINA ", OR( ISERROR(FIND(" - ",D268)), NOT(ISNUMBER(VALUE(LEFT(D268,FIND(" - ",D268)-1)))) ) ) ), "", B268 &amp; "|" &amp; E268 &amp; "|" &amp; (IF(ISBLANK(C268), "", IFERROR(VALUE(LEFT(TRIM(C268), FIND(" ", TRIM(C268)&amp;" ")-1)), ""))) &amp; "|" &amp; D268 )</f>
        <v/>
      </c>
      <c r="K268" s="18" t="n">
        <f aca="false">IF(OR(C268="", J268="",G268=""), 0, IF(COUNTIF($J$6:J268, J268)=1, 1, 0))</f>
        <v>0</v>
      </c>
      <c r="L268" s="16" t="str">
        <f aca="false">IF(B268="Inscripción de nuevo registro patronal",B268 &amp; "|" &amp; E268 &amp; "|" &amp; C268,"")</f>
        <v/>
      </c>
      <c r="M268" s="18" t="n">
        <f aca="false">IF(OR(C268="", L268=""), 0, IF(COUNTIF($L$6:L268, L268)=1, 1, 0))</f>
        <v>0</v>
      </c>
    </row>
    <row r="269" customFormat="false" ht="28.35" hidden="false" customHeight="true" outlineLevel="0" collapsed="false">
      <c r="A269" s="48" t="str">
        <f aca="false">IF(AND(NOT(ISBLANK(C269)),NOT(ISBLANK(B269)),NOT(ISBLANK(E269))),(_xlfn.AGGREGATE(2,7,A$5:A269))+1,"")</f>
        <v/>
      </c>
      <c r="B269" s="49"/>
      <c r="C269" s="49"/>
      <c r="D269" s="50"/>
      <c r="E269" s="51"/>
      <c r="F269" s="52" t="str">
        <f aca="false">IFERROR(VLOOKUP(B269,LISTAS!$Q$2:$R$58,2,0),"")</f>
        <v/>
      </c>
      <c r="G269" s="34" t="str">
        <f aca="false">IF(ISBLANK(C269),"",  IF(F269="RAZÓN SOCIAL","NUEVO_RP",   IF(F269="NUMERO",      IF(ISNUMBER(VALUE(C269)),VALUE(C269),""),   IF(OR(F269="NSS - NOMBRE",F269="RP - NOMBRE"),      IF(         AND(           NOT(ISERROR(FIND(" - ",C269))),           ISERROR(FIND("  ",C269)),           ISERROR(FIND("–",C269)),           ISERROR(FIND("—",C269)),           ISNUMBER(VALUE(LEFT(C269,FIND(" - ",C269)-1)))         ),         VALUE(LEFT(C269,FIND(" - ",C269)-1)),         ""      ),   ""   )  )))</f>
        <v/>
      </c>
      <c r="H269" s="34" t="str">
        <f aca="false">B269 &amp; "|" &amp; E269 &amp; "|" &amp;(IF(ISBLANK(C269),"",IFERROR(VALUE(LEFT(TRIM(C269),FIND(" ",TRIM(C269)&amp;" ")-1)),"")))</f>
        <v>||</v>
      </c>
      <c r="I269" s="18" t="n">
        <f aca="false">IF(G269="",0, IF(COUNTIF($H$6:H269,H269)=1,1,0))</f>
        <v>0</v>
      </c>
      <c r="J269" s="34" t="str">
        <f aca="false">IF( OR( ISBLANK(D269), C269=D269, AND( LEFT(D269,7)&lt;&gt;"NOMINA ", OR( ISERROR(FIND(" - ",D269)), NOT(ISNUMBER(VALUE(LEFT(D269,FIND(" - ",D269)-1)))) ) ) ), "", B269 &amp; "|" &amp; E269 &amp; "|" &amp; (IF(ISBLANK(C269), "", IFERROR(VALUE(LEFT(TRIM(C269), FIND(" ", TRIM(C269)&amp;" ")-1)), ""))) &amp; "|" &amp; D269 )</f>
        <v/>
      </c>
      <c r="K269" s="18" t="n">
        <f aca="false">IF(OR(C269="", J269="",G269=""), 0, IF(COUNTIF($J$6:J269, J269)=1, 1, 0))</f>
        <v>0</v>
      </c>
      <c r="L269" s="16" t="str">
        <f aca="false">IF(B269="Inscripción de nuevo registro patronal",B269 &amp; "|" &amp; E269 &amp; "|" &amp; C269,"")</f>
        <v/>
      </c>
      <c r="M269" s="18" t="n">
        <f aca="false">IF(OR(C269="", L269=""), 0, IF(COUNTIF($L$6:L269, L269)=1, 1, 0))</f>
        <v>0</v>
      </c>
    </row>
    <row r="270" customFormat="false" ht="28.35" hidden="false" customHeight="true" outlineLevel="0" collapsed="false">
      <c r="A270" s="48" t="str">
        <f aca="false">IF(AND(NOT(ISBLANK(C270)),NOT(ISBLANK(B270)),NOT(ISBLANK(E270))),(_xlfn.AGGREGATE(2,7,A$5:A270))+1,"")</f>
        <v/>
      </c>
      <c r="B270" s="49"/>
      <c r="C270" s="49"/>
      <c r="D270" s="49"/>
      <c r="E270" s="51"/>
      <c r="F270" s="52" t="str">
        <f aca="false">IFERROR(VLOOKUP(B270,LISTAS!$Q$2:$R$58,2,0),"")</f>
        <v/>
      </c>
      <c r="G270" s="34" t="str">
        <f aca="false">IF(ISBLANK(C270),"",  IF(F270="RAZÓN SOCIAL","NUEVO_RP",   IF(F270="NUMERO",      IF(ISNUMBER(VALUE(C270)),VALUE(C270),""),   IF(OR(F270="NSS - NOMBRE",F270="RP - NOMBRE"),      IF(         AND(           NOT(ISERROR(FIND(" - ",C270))),           ISERROR(FIND("  ",C270)),           ISERROR(FIND("–",C270)),           ISERROR(FIND("—",C270)),           ISNUMBER(VALUE(LEFT(C270,FIND(" - ",C270)-1)))         ),         VALUE(LEFT(C270,FIND(" - ",C270)-1)),         ""      ),   ""   )  )))</f>
        <v/>
      </c>
      <c r="H270" s="34" t="str">
        <f aca="false">B270 &amp; "|" &amp; E270 &amp; "|" &amp;(IF(ISBLANK(C270),"",IFERROR(VALUE(LEFT(TRIM(C270),FIND(" ",TRIM(C270)&amp;" ")-1)),"")))</f>
        <v>||</v>
      </c>
      <c r="I270" s="18" t="n">
        <f aca="false">IF(G270="",0, IF(COUNTIF($H$6:H270,H270)=1,1,0))</f>
        <v>0</v>
      </c>
      <c r="J270" s="34" t="str">
        <f aca="false">IF( OR( ISBLANK(D270), C270=D270, AND( LEFT(D270,7)&lt;&gt;"NOMINA ", OR( ISERROR(FIND(" - ",D270)), NOT(ISNUMBER(VALUE(LEFT(D270,FIND(" - ",D270)-1)))) ) ) ), "", B270 &amp; "|" &amp; E270 &amp; "|" &amp; (IF(ISBLANK(C270), "", IFERROR(VALUE(LEFT(TRIM(C270), FIND(" ", TRIM(C270)&amp;" ")-1)), ""))) &amp; "|" &amp; D270 )</f>
        <v/>
      </c>
      <c r="K270" s="18" t="n">
        <f aca="false">IF(OR(C270="", J270="",G270=""), 0, IF(COUNTIF($J$6:J270, J270)=1, 1, 0))</f>
        <v>0</v>
      </c>
      <c r="L270" s="16" t="str">
        <f aca="false">IF(B270="Inscripción de nuevo registro patronal",B270 &amp; "|" &amp; E270 &amp; "|" &amp; C270,"")</f>
        <v/>
      </c>
      <c r="M270" s="18" t="n">
        <f aca="false">IF(OR(C270="", L270=""), 0, IF(COUNTIF($L$6:L270, L270)=1, 1, 0))</f>
        <v>0</v>
      </c>
    </row>
    <row r="271" customFormat="false" ht="28.35" hidden="false" customHeight="true" outlineLevel="0" collapsed="false">
      <c r="A271" s="48" t="str">
        <f aca="false">IF(AND(NOT(ISBLANK(C271)),NOT(ISBLANK(B271)),NOT(ISBLANK(E271))),(_xlfn.AGGREGATE(2,7,A$5:A271))+1,"")</f>
        <v/>
      </c>
      <c r="B271" s="49"/>
      <c r="C271" s="49"/>
      <c r="D271" s="49"/>
      <c r="E271" s="51"/>
      <c r="F271" s="52" t="str">
        <f aca="false">IFERROR(VLOOKUP(B271,LISTAS!$Q$2:$R$58,2,0),"")</f>
        <v/>
      </c>
      <c r="G271" s="34" t="str">
        <f aca="false">IF(ISBLANK(C271),"",  IF(F271="RAZÓN SOCIAL","NUEVO_RP",   IF(F271="NUMERO",      IF(ISNUMBER(VALUE(C271)),VALUE(C271),""),   IF(OR(F271="NSS - NOMBRE",F271="RP - NOMBRE"),      IF(         AND(           NOT(ISERROR(FIND(" - ",C271))),           ISERROR(FIND("  ",C271)),           ISERROR(FIND("–",C271)),           ISERROR(FIND("—",C271)),           ISNUMBER(VALUE(LEFT(C271,FIND(" - ",C271)-1)))         ),         VALUE(LEFT(C271,FIND(" - ",C271)-1)),         ""      ),   ""   )  )))</f>
        <v/>
      </c>
      <c r="H271" s="34" t="str">
        <f aca="false">B271 &amp; "|" &amp; E271 &amp; "|" &amp;(IF(ISBLANK(C271),"",IFERROR(VALUE(LEFT(TRIM(C271),FIND(" ",TRIM(C271)&amp;" ")-1)),"")))</f>
        <v>||</v>
      </c>
      <c r="I271" s="18" t="n">
        <f aca="false">IF(G271="",0, IF(COUNTIF($H$6:H271,H271)=1,1,0))</f>
        <v>0</v>
      </c>
      <c r="J271" s="34" t="str">
        <f aca="false">IF( OR( ISBLANK(D271), C271=D271, AND( LEFT(D271,7)&lt;&gt;"NOMINA ", OR( ISERROR(FIND(" - ",D271)), NOT(ISNUMBER(VALUE(LEFT(D271,FIND(" - ",D271)-1)))) ) ) ), "", B271 &amp; "|" &amp; E271 &amp; "|" &amp; (IF(ISBLANK(C271), "", IFERROR(VALUE(LEFT(TRIM(C271), FIND(" ", TRIM(C271)&amp;" ")-1)), ""))) &amp; "|" &amp; D271 )</f>
        <v/>
      </c>
      <c r="K271" s="18" t="n">
        <f aca="false">IF(OR(C271="", J271="",G271=""), 0, IF(COUNTIF($J$6:J271, J271)=1, 1, 0))</f>
        <v>0</v>
      </c>
      <c r="L271" s="16" t="str">
        <f aca="false">IF(B271="Inscripción de nuevo registro patronal",B271 &amp; "|" &amp; E271 &amp; "|" &amp; C271,"")</f>
        <v/>
      </c>
      <c r="M271" s="18" t="n">
        <f aca="false">IF(OR(C271="", L271=""), 0, IF(COUNTIF($L$6:L271, L271)=1, 1, 0))</f>
        <v>0</v>
      </c>
    </row>
    <row r="272" customFormat="false" ht="28.35" hidden="false" customHeight="true" outlineLevel="0" collapsed="false">
      <c r="A272" s="48" t="str">
        <f aca="false">IF(AND(NOT(ISBLANK(C272)),NOT(ISBLANK(B272)),NOT(ISBLANK(E272))),(_xlfn.AGGREGATE(2,7,A$5:A272))+1,"")</f>
        <v/>
      </c>
      <c r="B272" s="49"/>
      <c r="C272" s="49"/>
      <c r="D272" s="50"/>
      <c r="E272" s="51"/>
      <c r="F272" s="52" t="str">
        <f aca="false">IFERROR(VLOOKUP(B272,LISTAS!$Q$2:$R$58,2,0),"")</f>
        <v/>
      </c>
      <c r="G272" s="34" t="str">
        <f aca="false">IF(ISBLANK(C272),"",  IF(F272="RAZÓN SOCIAL","NUEVO_RP",   IF(F272="NUMERO",      IF(ISNUMBER(VALUE(C272)),VALUE(C272),""),   IF(OR(F272="NSS - NOMBRE",F272="RP - NOMBRE"),      IF(         AND(           NOT(ISERROR(FIND(" - ",C272))),           ISERROR(FIND("  ",C272)),           ISERROR(FIND("–",C272)),           ISERROR(FIND("—",C272)),           ISNUMBER(VALUE(LEFT(C272,FIND(" - ",C272)-1)))         ),         VALUE(LEFT(C272,FIND(" - ",C272)-1)),         ""      ),   ""   )  )))</f>
        <v/>
      </c>
      <c r="H272" s="34" t="str">
        <f aca="false">B272 &amp; "|" &amp; E272 &amp; "|" &amp;(IF(ISBLANK(C272),"",IFERROR(VALUE(LEFT(TRIM(C272),FIND(" ",TRIM(C272)&amp;" ")-1)),"")))</f>
        <v>||</v>
      </c>
      <c r="I272" s="18" t="n">
        <f aca="false">IF(G272="",0, IF(COUNTIF($H$6:H272,H272)=1,1,0))</f>
        <v>0</v>
      </c>
      <c r="J272" s="34" t="str">
        <f aca="false">IF( OR( ISBLANK(D272), C272=D272, AND( LEFT(D272,7)&lt;&gt;"NOMINA ", OR( ISERROR(FIND(" - ",D272)), NOT(ISNUMBER(VALUE(LEFT(D272,FIND(" - ",D272)-1)))) ) ) ), "", B272 &amp; "|" &amp; E272 &amp; "|" &amp; (IF(ISBLANK(C272), "", IFERROR(VALUE(LEFT(TRIM(C272), FIND(" ", TRIM(C272)&amp;" ")-1)), ""))) &amp; "|" &amp; D272 )</f>
        <v/>
      </c>
      <c r="K272" s="18" t="n">
        <f aca="false">IF(OR(C272="", J272="",G272=""), 0, IF(COUNTIF($J$6:J272, J272)=1, 1, 0))</f>
        <v>0</v>
      </c>
      <c r="L272" s="16" t="str">
        <f aca="false">IF(B272="Inscripción de nuevo registro patronal",B272 &amp; "|" &amp; E272 &amp; "|" &amp; C272,"")</f>
        <v/>
      </c>
      <c r="M272" s="18" t="n">
        <f aca="false">IF(OR(C272="", L272=""), 0, IF(COUNTIF($L$6:L272, L272)=1, 1, 0))</f>
        <v>0</v>
      </c>
    </row>
    <row r="273" customFormat="false" ht="28.35" hidden="false" customHeight="true" outlineLevel="0" collapsed="false">
      <c r="A273" s="48" t="str">
        <f aca="false">IF(AND(NOT(ISBLANK(C273)),NOT(ISBLANK(B273)),NOT(ISBLANK(E273))),(_xlfn.AGGREGATE(2,7,A$5:A273))+1,"")</f>
        <v/>
      </c>
      <c r="B273" s="49"/>
      <c r="C273" s="49"/>
      <c r="D273" s="50"/>
      <c r="E273" s="51"/>
      <c r="F273" s="52" t="str">
        <f aca="false">IFERROR(VLOOKUP(B273,LISTAS!$Q$2:$R$58,2,0),"")</f>
        <v/>
      </c>
      <c r="G273" s="34" t="str">
        <f aca="false">IF(ISBLANK(C273),"",  IF(F273="RAZÓN SOCIAL","NUEVO_RP",   IF(F273="NUMERO",      IF(ISNUMBER(VALUE(C273)),VALUE(C273),""),   IF(OR(F273="NSS - NOMBRE",F273="RP - NOMBRE"),      IF(         AND(           NOT(ISERROR(FIND(" - ",C273))),           ISERROR(FIND("  ",C273)),           ISERROR(FIND("–",C273)),           ISERROR(FIND("—",C273)),           ISNUMBER(VALUE(LEFT(C273,FIND(" - ",C273)-1)))         ),         VALUE(LEFT(C273,FIND(" - ",C273)-1)),         ""      ),   ""   )  )))</f>
        <v/>
      </c>
      <c r="H273" s="34" t="str">
        <f aca="false">B273 &amp; "|" &amp; E273 &amp; "|" &amp;(IF(ISBLANK(C273),"",IFERROR(VALUE(LEFT(TRIM(C273),FIND(" ",TRIM(C273)&amp;" ")-1)),"")))</f>
        <v>||</v>
      </c>
      <c r="I273" s="18" t="n">
        <f aca="false">IF(G273="",0, IF(COUNTIF($H$6:H273,H273)=1,1,0))</f>
        <v>0</v>
      </c>
      <c r="J273" s="34" t="str">
        <f aca="false">IF( OR( ISBLANK(D273), C273=D273, AND( LEFT(D273,7)&lt;&gt;"NOMINA ", OR( ISERROR(FIND(" - ",D273)), NOT(ISNUMBER(VALUE(LEFT(D273,FIND(" - ",D273)-1)))) ) ) ), "", B273 &amp; "|" &amp; E273 &amp; "|" &amp; (IF(ISBLANK(C273), "", IFERROR(VALUE(LEFT(TRIM(C273), FIND(" ", TRIM(C273)&amp;" ")-1)), ""))) &amp; "|" &amp; D273 )</f>
        <v/>
      </c>
      <c r="K273" s="18" t="n">
        <f aca="false">IF(OR(C273="", J273="",G273=""), 0, IF(COUNTIF($J$6:J273, J273)=1, 1, 0))</f>
        <v>0</v>
      </c>
      <c r="L273" s="16" t="str">
        <f aca="false">IF(B273="Inscripción de nuevo registro patronal",B273 &amp; "|" &amp; E273 &amp; "|" &amp; C273,"")</f>
        <v/>
      </c>
      <c r="M273" s="18" t="n">
        <f aca="false">IF(OR(C273="", L273=""), 0, IF(COUNTIF($L$6:L273, L273)=1, 1, 0))</f>
        <v>0</v>
      </c>
    </row>
    <row r="274" customFormat="false" ht="28.35" hidden="false" customHeight="true" outlineLevel="0" collapsed="false">
      <c r="A274" s="48" t="str">
        <f aca="false">IF(AND(NOT(ISBLANK(C274)),NOT(ISBLANK(B274)),NOT(ISBLANK(E274))),(_xlfn.AGGREGATE(2,7,A$5:A274))+1,"")</f>
        <v/>
      </c>
      <c r="B274" s="49"/>
      <c r="C274" s="49"/>
      <c r="D274" s="50"/>
      <c r="E274" s="51"/>
      <c r="F274" s="52" t="str">
        <f aca="false">IFERROR(VLOOKUP(B274,LISTAS!$Q$2:$R$58,2,0),"")</f>
        <v/>
      </c>
      <c r="G274" s="34" t="str">
        <f aca="false">IF(ISBLANK(C274),"",  IF(F274="RAZÓN SOCIAL","NUEVO_RP",   IF(F274="NUMERO",      IF(ISNUMBER(VALUE(C274)),VALUE(C274),""),   IF(OR(F274="NSS - NOMBRE",F274="RP - NOMBRE"),      IF(         AND(           NOT(ISERROR(FIND(" - ",C274))),           ISERROR(FIND("  ",C274)),           ISERROR(FIND("–",C274)),           ISERROR(FIND("—",C274)),           ISNUMBER(VALUE(LEFT(C274,FIND(" - ",C274)-1)))         ),         VALUE(LEFT(C274,FIND(" - ",C274)-1)),         ""      ),   ""   )  )))</f>
        <v/>
      </c>
      <c r="H274" s="34" t="str">
        <f aca="false">B274 &amp; "|" &amp; E274 &amp; "|" &amp;(IF(ISBLANK(C274),"",IFERROR(VALUE(LEFT(TRIM(C274),FIND(" ",TRIM(C274)&amp;" ")-1)),"")))</f>
        <v>||</v>
      </c>
      <c r="I274" s="18" t="n">
        <f aca="false">IF(G274="",0, IF(COUNTIF($H$6:H274,H274)=1,1,0))</f>
        <v>0</v>
      </c>
      <c r="J274" s="34" t="str">
        <f aca="false">IF( OR( ISBLANK(D274), C274=D274, AND( LEFT(D274,7)&lt;&gt;"NOMINA ", OR( ISERROR(FIND(" - ",D274)), NOT(ISNUMBER(VALUE(LEFT(D274,FIND(" - ",D274)-1)))) ) ) ), "", B274 &amp; "|" &amp; E274 &amp; "|" &amp; (IF(ISBLANK(C274), "", IFERROR(VALUE(LEFT(TRIM(C274), FIND(" ", TRIM(C274)&amp;" ")-1)), ""))) &amp; "|" &amp; D274 )</f>
        <v/>
      </c>
      <c r="K274" s="18" t="n">
        <f aca="false">IF(OR(C274="", J274="",G274=""), 0, IF(COUNTIF($J$6:J274, J274)=1, 1, 0))</f>
        <v>0</v>
      </c>
      <c r="L274" s="16" t="str">
        <f aca="false">IF(B274="Inscripción de nuevo registro patronal",B274 &amp; "|" &amp; E274 &amp; "|" &amp; C274,"")</f>
        <v/>
      </c>
      <c r="M274" s="18" t="n">
        <f aca="false">IF(OR(C274="", L274=""), 0, IF(COUNTIF($L$6:L274, L274)=1, 1, 0))</f>
        <v>0</v>
      </c>
    </row>
    <row r="275" customFormat="false" ht="28.35" hidden="false" customHeight="true" outlineLevel="0" collapsed="false">
      <c r="A275" s="48" t="str">
        <f aca="false">IF(AND(NOT(ISBLANK(C275)),NOT(ISBLANK(B275)),NOT(ISBLANK(E275))),(_xlfn.AGGREGATE(2,7,A$5:A275))+1,"")</f>
        <v/>
      </c>
      <c r="B275" s="49"/>
      <c r="C275" s="49"/>
      <c r="D275" s="49"/>
      <c r="E275" s="51"/>
      <c r="F275" s="52" t="str">
        <f aca="false">IFERROR(VLOOKUP(B275,LISTAS!$Q$2:$R$58,2,0),"")</f>
        <v/>
      </c>
      <c r="G275" s="34" t="str">
        <f aca="false">IF(ISBLANK(C275),"",  IF(F275="RAZÓN SOCIAL","NUEVO_RP",   IF(F275="NUMERO",      IF(ISNUMBER(VALUE(C275)),VALUE(C275),""),   IF(OR(F275="NSS - NOMBRE",F275="RP - NOMBRE"),      IF(         AND(           NOT(ISERROR(FIND(" - ",C275))),           ISERROR(FIND("  ",C275)),           ISERROR(FIND("–",C275)),           ISERROR(FIND("—",C275)),           ISNUMBER(VALUE(LEFT(C275,FIND(" - ",C275)-1)))         ),         VALUE(LEFT(C275,FIND(" - ",C275)-1)),         ""      ),   ""   )  )))</f>
        <v/>
      </c>
      <c r="H275" s="34" t="str">
        <f aca="false">B275 &amp; "|" &amp; E275 &amp; "|" &amp;(IF(ISBLANK(C275),"",IFERROR(VALUE(LEFT(TRIM(C275),FIND(" ",TRIM(C275)&amp;" ")-1)),"")))</f>
        <v>||</v>
      </c>
      <c r="I275" s="18" t="n">
        <f aca="false">IF(G275="",0, IF(COUNTIF($H$6:H275,H275)=1,1,0))</f>
        <v>0</v>
      </c>
      <c r="J275" s="34" t="str">
        <f aca="false">IF( OR( ISBLANK(D275), C275=D275, AND( LEFT(D275,7)&lt;&gt;"NOMINA ", OR( ISERROR(FIND(" - ",D275)), NOT(ISNUMBER(VALUE(LEFT(D275,FIND(" - ",D275)-1)))) ) ) ), "", B275 &amp; "|" &amp; E275 &amp; "|" &amp; (IF(ISBLANK(C275), "", IFERROR(VALUE(LEFT(TRIM(C275), FIND(" ", TRIM(C275)&amp;" ")-1)), ""))) &amp; "|" &amp; D275 )</f>
        <v/>
      </c>
      <c r="K275" s="18" t="n">
        <f aca="false">IF(OR(C275="", J275="",G275=""), 0, IF(COUNTIF($J$6:J275, J275)=1, 1, 0))</f>
        <v>0</v>
      </c>
      <c r="L275" s="16" t="str">
        <f aca="false">IF(B275="Inscripción de nuevo registro patronal",B275 &amp; "|" &amp; E275 &amp; "|" &amp; C275,"")</f>
        <v/>
      </c>
      <c r="M275" s="18" t="n">
        <f aca="false">IF(OR(C275="", L275=""), 0, IF(COUNTIF($L$6:L275, L275)=1, 1, 0))</f>
        <v>0</v>
      </c>
    </row>
    <row r="276" customFormat="false" ht="28.35" hidden="false" customHeight="true" outlineLevel="0" collapsed="false">
      <c r="A276" s="48" t="str">
        <f aca="false">IF(AND(NOT(ISBLANK(C276)),NOT(ISBLANK(B276)),NOT(ISBLANK(E276))),(_xlfn.AGGREGATE(2,7,A$5:A276))+1,"")</f>
        <v/>
      </c>
      <c r="B276" s="49"/>
      <c r="C276" s="49"/>
      <c r="D276" s="50"/>
      <c r="E276" s="51"/>
      <c r="F276" s="52" t="str">
        <f aca="false">IFERROR(VLOOKUP(B276,LISTAS!$Q$2:$R$58,2,0),"")</f>
        <v/>
      </c>
      <c r="G276" s="34" t="str">
        <f aca="false">IF(ISBLANK(C276),"",  IF(F276="RAZÓN SOCIAL","NUEVO_RP",   IF(F276="NUMERO",      IF(ISNUMBER(VALUE(C276)),VALUE(C276),""),   IF(OR(F276="NSS - NOMBRE",F276="RP - NOMBRE"),      IF(         AND(           NOT(ISERROR(FIND(" - ",C276))),           ISERROR(FIND("  ",C276)),           ISERROR(FIND("–",C276)),           ISERROR(FIND("—",C276)),           ISNUMBER(VALUE(LEFT(C276,FIND(" - ",C276)-1)))         ),         VALUE(LEFT(C276,FIND(" - ",C276)-1)),         ""      ),   ""   )  )))</f>
        <v/>
      </c>
      <c r="H276" s="34" t="str">
        <f aca="false">B276 &amp; "|" &amp; E276 &amp; "|" &amp;(IF(ISBLANK(C276),"",IFERROR(VALUE(LEFT(TRIM(C276),FIND(" ",TRIM(C276)&amp;" ")-1)),"")))</f>
        <v>||</v>
      </c>
      <c r="I276" s="18" t="n">
        <f aca="false">IF(G276="",0, IF(COUNTIF($H$6:H276,H276)=1,1,0))</f>
        <v>0</v>
      </c>
      <c r="J276" s="34" t="str">
        <f aca="false">IF( OR( ISBLANK(D276), C276=D276, AND( LEFT(D276,7)&lt;&gt;"NOMINA ", OR( ISERROR(FIND(" - ",D276)), NOT(ISNUMBER(VALUE(LEFT(D276,FIND(" - ",D276)-1)))) ) ) ), "", B276 &amp; "|" &amp; E276 &amp; "|" &amp; (IF(ISBLANK(C276), "", IFERROR(VALUE(LEFT(TRIM(C276), FIND(" ", TRIM(C276)&amp;" ")-1)), ""))) &amp; "|" &amp; D276 )</f>
        <v/>
      </c>
      <c r="K276" s="18" t="n">
        <f aca="false">IF(OR(C276="", J276="",G276=""), 0, IF(COUNTIF($J$6:J276, J276)=1, 1, 0))</f>
        <v>0</v>
      </c>
      <c r="L276" s="16" t="str">
        <f aca="false">IF(B276="Inscripción de nuevo registro patronal",B276 &amp; "|" &amp; E276 &amp; "|" &amp; C276,"")</f>
        <v/>
      </c>
      <c r="M276" s="18" t="n">
        <f aca="false">IF(OR(C276="", L276=""), 0, IF(COUNTIF($L$6:L276, L276)=1, 1, 0))</f>
        <v>0</v>
      </c>
    </row>
    <row r="277" customFormat="false" ht="28.35" hidden="false" customHeight="true" outlineLevel="0" collapsed="false">
      <c r="A277" s="48" t="str">
        <f aca="false">IF(AND(NOT(ISBLANK(C277)),NOT(ISBLANK(B277)),NOT(ISBLANK(E277))),(_xlfn.AGGREGATE(2,7,A$5:A277))+1,"")</f>
        <v/>
      </c>
      <c r="B277" s="49"/>
      <c r="C277" s="49"/>
      <c r="D277" s="50"/>
      <c r="E277" s="51"/>
      <c r="F277" s="52" t="str">
        <f aca="false">IFERROR(VLOOKUP(B277,LISTAS!$Q$2:$R$58,2,0),"")</f>
        <v/>
      </c>
      <c r="G277" s="34" t="str">
        <f aca="false">IF(ISBLANK(C277),"",  IF(F277="RAZÓN SOCIAL","NUEVO_RP",   IF(F277="NUMERO",      IF(ISNUMBER(VALUE(C277)),VALUE(C277),""),   IF(OR(F277="NSS - NOMBRE",F277="RP - NOMBRE"),      IF(         AND(           NOT(ISERROR(FIND(" - ",C277))),           ISERROR(FIND("  ",C277)),           ISERROR(FIND("–",C277)),           ISERROR(FIND("—",C277)),           ISNUMBER(VALUE(LEFT(C277,FIND(" - ",C277)-1)))         ),         VALUE(LEFT(C277,FIND(" - ",C277)-1)),         ""      ),   ""   )  )))</f>
        <v/>
      </c>
      <c r="H277" s="34" t="str">
        <f aca="false">B277 &amp; "|" &amp; E277 &amp; "|" &amp;(IF(ISBLANK(C277),"",IFERROR(VALUE(LEFT(TRIM(C277),FIND(" ",TRIM(C277)&amp;" ")-1)),"")))</f>
        <v>||</v>
      </c>
      <c r="I277" s="18" t="n">
        <f aca="false">IF(G277="",0, IF(COUNTIF($H$6:H277,H277)=1,1,0))</f>
        <v>0</v>
      </c>
      <c r="J277" s="34" t="str">
        <f aca="false">IF( OR( ISBLANK(D277), C277=D277, AND( LEFT(D277,7)&lt;&gt;"NOMINA ", OR( ISERROR(FIND(" - ",D277)), NOT(ISNUMBER(VALUE(LEFT(D277,FIND(" - ",D277)-1)))) ) ) ), "", B277 &amp; "|" &amp; E277 &amp; "|" &amp; (IF(ISBLANK(C277), "", IFERROR(VALUE(LEFT(TRIM(C277), FIND(" ", TRIM(C277)&amp;" ")-1)), ""))) &amp; "|" &amp; D277 )</f>
        <v/>
      </c>
      <c r="K277" s="18" t="n">
        <f aca="false">IF(OR(C277="", J277="",G277=""), 0, IF(COUNTIF($J$6:J277, J277)=1, 1, 0))</f>
        <v>0</v>
      </c>
      <c r="L277" s="16" t="str">
        <f aca="false">IF(B277="Inscripción de nuevo registro patronal",B277 &amp; "|" &amp; E277 &amp; "|" &amp; C277,"")</f>
        <v/>
      </c>
      <c r="M277" s="18" t="n">
        <f aca="false">IF(OR(C277="", L277=""), 0, IF(COUNTIF($L$6:L277, L277)=1, 1, 0))</f>
        <v>0</v>
      </c>
    </row>
    <row r="278" customFormat="false" ht="28.35" hidden="false" customHeight="true" outlineLevel="0" collapsed="false">
      <c r="A278" s="48" t="str">
        <f aca="false">IF(AND(NOT(ISBLANK(C278)),NOT(ISBLANK(B278)),NOT(ISBLANK(E278))),(_xlfn.AGGREGATE(2,7,A$5:A278))+1,"")</f>
        <v/>
      </c>
      <c r="B278" s="49"/>
      <c r="C278" s="49"/>
      <c r="D278" s="50"/>
      <c r="E278" s="51"/>
      <c r="F278" s="52" t="str">
        <f aca="false">IFERROR(VLOOKUP(B278,LISTAS!$Q$2:$R$58,2,0),"")</f>
        <v/>
      </c>
      <c r="G278" s="34" t="str">
        <f aca="false">IF(ISBLANK(C278),"",  IF(F278="RAZÓN SOCIAL","NUEVO_RP",   IF(F278="NUMERO",      IF(ISNUMBER(VALUE(C278)),VALUE(C278),""),   IF(OR(F278="NSS - NOMBRE",F278="RP - NOMBRE"),      IF(         AND(           NOT(ISERROR(FIND(" - ",C278))),           ISERROR(FIND("  ",C278)),           ISERROR(FIND("–",C278)),           ISERROR(FIND("—",C278)),           ISNUMBER(VALUE(LEFT(C278,FIND(" - ",C278)-1)))         ),         VALUE(LEFT(C278,FIND(" - ",C278)-1)),         ""      ),   ""   )  )))</f>
        <v/>
      </c>
      <c r="H278" s="34" t="str">
        <f aca="false">B278 &amp; "|" &amp; E278 &amp; "|" &amp;(IF(ISBLANK(C278),"",IFERROR(VALUE(LEFT(TRIM(C278),FIND(" ",TRIM(C278)&amp;" ")-1)),"")))</f>
        <v>||</v>
      </c>
      <c r="I278" s="18" t="n">
        <f aca="false">IF(G278="",0, IF(COUNTIF($H$6:H278,H278)=1,1,0))</f>
        <v>0</v>
      </c>
      <c r="J278" s="34" t="str">
        <f aca="false">IF( OR( ISBLANK(D278), C278=D278, AND( LEFT(D278,7)&lt;&gt;"NOMINA ", OR( ISERROR(FIND(" - ",D278)), NOT(ISNUMBER(VALUE(LEFT(D278,FIND(" - ",D278)-1)))) ) ) ), "", B278 &amp; "|" &amp; E278 &amp; "|" &amp; (IF(ISBLANK(C278), "", IFERROR(VALUE(LEFT(TRIM(C278), FIND(" ", TRIM(C278)&amp;" ")-1)), ""))) &amp; "|" &amp; D278 )</f>
        <v/>
      </c>
      <c r="K278" s="18" t="n">
        <f aca="false">IF(OR(C278="", J278="",G278=""), 0, IF(COUNTIF($J$6:J278, J278)=1, 1, 0))</f>
        <v>0</v>
      </c>
      <c r="L278" s="16" t="str">
        <f aca="false">IF(B278="Inscripción de nuevo registro patronal",B278 &amp; "|" &amp; E278 &amp; "|" &amp; C278,"")</f>
        <v/>
      </c>
      <c r="M278" s="18" t="n">
        <f aca="false">IF(OR(C278="", L278=""), 0, IF(COUNTIF($L$6:L278, L278)=1, 1, 0))</f>
        <v>0</v>
      </c>
    </row>
    <row r="279" customFormat="false" ht="28.35" hidden="false" customHeight="true" outlineLevel="0" collapsed="false">
      <c r="A279" s="48" t="str">
        <f aca="false">IF(AND(NOT(ISBLANK(C279)),NOT(ISBLANK(B279)),NOT(ISBLANK(E279))),(_xlfn.AGGREGATE(2,7,A$5:A279))+1,"")</f>
        <v/>
      </c>
      <c r="B279" s="49"/>
      <c r="C279" s="49"/>
      <c r="D279" s="50"/>
      <c r="E279" s="51"/>
      <c r="F279" s="52" t="str">
        <f aca="false">IFERROR(VLOOKUP(B279,LISTAS!$Q$2:$R$58,2,0),"")</f>
        <v/>
      </c>
      <c r="G279" s="34" t="str">
        <f aca="false">IF(ISBLANK(C279),"",  IF(F279="RAZÓN SOCIAL","NUEVO_RP",   IF(F279="NUMERO",      IF(ISNUMBER(VALUE(C279)),VALUE(C279),""),   IF(OR(F279="NSS - NOMBRE",F279="RP - NOMBRE"),      IF(         AND(           NOT(ISERROR(FIND(" - ",C279))),           ISERROR(FIND("  ",C279)),           ISERROR(FIND("–",C279)),           ISERROR(FIND("—",C279)),           ISNUMBER(VALUE(LEFT(C279,FIND(" - ",C279)-1)))         ),         VALUE(LEFT(C279,FIND(" - ",C279)-1)),         ""      ),   ""   )  )))</f>
        <v/>
      </c>
      <c r="H279" s="34" t="str">
        <f aca="false">B279 &amp; "|" &amp; E279 &amp; "|" &amp;(IF(ISBLANK(C279),"",IFERROR(VALUE(LEFT(TRIM(C279),FIND(" ",TRIM(C279)&amp;" ")-1)),"")))</f>
        <v>||</v>
      </c>
      <c r="I279" s="18" t="n">
        <f aca="false">IF(G279="",0, IF(COUNTIF($H$6:H279,H279)=1,1,0))</f>
        <v>0</v>
      </c>
      <c r="J279" s="34" t="str">
        <f aca="false">IF( OR( ISBLANK(D279), C279=D279, AND( LEFT(D279,7)&lt;&gt;"NOMINA ", OR( ISERROR(FIND(" - ",D279)), NOT(ISNUMBER(VALUE(LEFT(D279,FIND(" - ",D279)-1)))) ) ) ), "", B279 &amp; "|" &amp; E279 &amp; "|" &amp; (IF(ISBLANK(C279), "", IFERROR(VALUE(LEFT(TRIM(C279), FIND(" ", TRIM(C279)&amp;" ")-1)), ""))) &amp; "|" &amp; D279 )</f>
        <v/>
      </c>
      <c r="K279" s="18" t="n">
        <f aca="false">IF(OR(C279="", J279="",G279=""), 0, IF(COUNTIF($J$6:J279, J279)=1, 1, 0))</f>
        <v>0</v>
      </c>
      <c r="L279" s="16" t="str">
        <f aca="false">IF(B279="Inscripción de nuevo registro patronal",B279 &amp; "|" &amp; E279 &amp; "|" &amp; C279,"")</f>
        <v/>
      </c>
      <c r="M279" s="18" t="n">
        <f aca="false">IF(OR(C279="", L279=""), 0, IF(COUNTIF($L$6:L279, L279)=1, 1, 0))</f>
        <v>0</v>
      </c>
    </row>
    <row r="280" customFormat="false" ht="28.35" hidden="false" customHeight="true" outlineLevel="0" collapsed="false">
      <c r="A280" s="48" t="str">
        <f aca="false">IF(AND(NOT(ISBLANK(C280)),NOT(ISBLANK(B280)),NOT(ISBLANK(E280))),(_xlfn.AGGREGATE(2,7,A$5:A280))+1,"")</f>
        <v/>
      </c>
      <c r="B280" s="49"/>
      <c r="C280" s="49"/>
      <c r="D280" s="50"/>
      <c r="E280" s="51"/>
      <c r="F280" s="52" t="str">
        <f aca="false">IFERROR(VLOOKUP(B280,LISTAS!$Q$2:$R$58,2,0),"")</f>
        <v/>
      </c>
      <c r="G280" s="34" t="str">
        <f aca="false">IF(ISBLANK(C280),"",  IF(F280="RAZÓN SOCIAL","NUEVO_RP",   IF(F280="NUMERO",      IF(ISNUMBER(VALUE(C280)),VALUE(C280),""),   IF(OR(F280="NSS - NOMBRE",F280="RP - NOMBRE"),      IF(         AND(           NOT(ISERROR(FIND(" - ",C280))),           ISERROR(FIND("  ",C280)),           ISERROR(FIND("–",C280)),           ISERROR(FIND("—",C280)),           ISNUMBER(VALUE(LEFT(C280,FIND(" - ",C280)-1)))         ),         VALUE(LEFT(C280,FIND(" - ",C280)-1)),         ""      ),   ""   )  )))</f>
        <v/>
      </c>
      <c r="H280" s="34" t="str">
        <f aca="false">B280 &amp; "|" &amp; E280 &amp; "|" &amp;(IF(ISBLANK(C280),"",IFERROR(VALUE(LEFT(TRIM(C280),FIND(" ",TRIM(C280)&amp;" ")-1)),"")))</f>
        <v>||</v>
      </c>
      <c r="I280" s="18" t="n">
        <f aca="false">IF(G280="",0, IF(COUNTIF($H$6:H280,H280)=1,1,0))</f>
        <v>0</v>
      </c>
      <c r="J280" s="34" t="str">
        <f aca="false">IF( OR( ISBLANK(D280), C280=D280, AND( LEFT(D280,7)&lt;&gt;"NOMINA ", OR( ISERROR(FIND(" - ",D280)), NOT(ISNUMBER(VALUE(LEFT(D280,FIND(" - ",D280)-1)))) ) ) ), "", B280 &amp; "|" &amp; E280 &amp; "|" &amp; (IF(ISBLANK(C280), "", IFERROR(VALUE(LEFT(TRIM(C280), FIND(" ", TRIM(C280)&amp;" ")-1)), ""))) &amp; "|" &amp; D280 )</f>
        <v/>
      </c>
      <c r="K280" s="18" t="n">
        <f aca="false">IF(OR(C280="", J280="",G280=""), 0, IF(COUNTIF($J$6:J280, J280)=1, 1, 0))</f>
        <v>0</v>
      </c>
      <c r="L280" s="16" t="str">
        <f aca="false">IF(B280="Inscripción de nuevo registro patronal",B280 &amp; "|" &amp; E280 &amp; "|" &amp; C280,"")</f>
        <v/>
      </c>
      <c r="M280" s="18" t="n">
        <f aca="false">IF(OR(C280="", L280=""), 0, IF(COUNTIF($L$6:L280, L280)=1, 1, 0))</f>
        <v>0</v>
      </c>
    </row>
    <row r="281" customFormat="false" ht="28.35" hidden="false" customHeight="true" outlineLevel="0" collapsed="false">
      <c r="A281" s="48" t="str">
        <f aca="false">IF(AND(NOT(ISBLANK(C281)),NOT(ISBLANK(B281)),NOT(ISBLANK(E281))),(_xlfn.AGGREGATE(2,7,A$5:A281))+1,"")</f>
        <v/>
      </c>
      <c r="B281" s="49"/>
      <c r="C281" s="49"/>
      <c r="D281" s="50"/>
      <c r="E281" s="51"/>
      <c r="F281" s="52" t="str">
        <f aca="false">IFERROR(VLOOKUP(B281,LISTAS!$Q$2:$R$58,2,0),"")</f>
        <v/>
      </c>
      <c r="G281" s="34" t="str">
        <f aca="false">IF(ISBLANK(C281),"",  IF(F281="RAZÓN SOCIAL","NUEVO_RP",   IF(F281="NUMERO",      IF(ISNUMBER(VALUE(C281)),VALUE(C281),""),   IF(OR(F281="NSS - NOMBRE",F281="RP - NOMBRE"),      IF(         AND(           NOT(ISERROR(FIND(" - ",C281))),           ISERROR(FIND("  ",C281)),           ISERROR(FIND("–",C281)),           ISERROR(FIND("—",C281)),           ISNUMBER(VALUE(LEFT(C281,FIND(" - ",C281)-1)))         ),         VALUE(LEFT(C281,FIND(" - ",C281)-1)),         ""      ),   ""   )  )))</f>
        <v/>
      </c>
      <c r="H281" s="34" t="str">
        <f aca="false">B281 &amp; "|" &amp; E281 &amp; "|" &amp;(IF(ISBLANK(C281),"",IFERROR(VALUE(LEFT(TRIM(C281),FIND(" ",TRIM(C281)&amp;" ")-1)),"")))</f>
        <v>||</v>
      </c>
      <c r="I281" s="18" t="n">
        <f aca="false">IF(G281="",0, IF(COUNTIF($H$6:H281,H281)=1,1,0))</f>
        <v>0</v>
      </c>
      <c r="J281" s="34" t="str">
        <f aca="false">IF( OR( ISBLANK(D281), C281=D281, AND( LEFT(D281,7)&lt;&gt;"NOMINA ", OR( ISERROR(FIND(" - ",D281)), NOT(ISNUMBER(VALUE(LEFT(D281,FIND(" - ",D281)-1)))) ) ) ), "", B281 &amp; "|" &amp; E281 &amp; "|" &amp; (IF(ISBLANK(C281), "", IFERROR(VALUE(LEFT(TRIM(C281), FIND(" ", TRIM(C281)&amp;" ")-1)), ""))) &amp; "|" &amp; D281 )</f>
        <v/>
      </c>
      <c r="K281" s="18" t="n">
        <f aca="false">IF(OR(C281="", J281="",G281=""), 0, IF(COUNTIF($J$6:J281, J281)=1, 1, 0))</f>
        <v>0</v>
      </c>
      <c r="L281" s="16" t="str">
        <f aca="false">IF(B281="Inscripción de nuevo registro patronal",B281 &amp; "|" &amp; E281 &amp; "|" &amp; C281,"")</f>
        <v/>
      </c>
      <c r="M281" s="18" t="n">
        <f aca="false">IF(OR(C281="", L281=""), 0, IF(COUNTIF($L$6:L281, L281)=1, 1, 0))</f>
        <v>0</v>
      </c>
    </row>
    <row r="282" customFormat="false" ht="28.35" hidden="false" customHeight="true" outlineLevel="0" collapsed="false">
      <c r="A282" s="48" t="str">
        <f aca="false">IF(AND(NOT(ISBLANK(C282)),NOT(ISBLANK(B282)),NOT(ISBLANK(E282))),(_xlfn.AGGREGATE(2,7,A$5:A282))+1,"")</f>
        <v/>
      </c>
      <c r="B282" s="49"/>
      <c r="C282" s="49"/>
      <c r="D282" s="50"/>
      <c r="E282" s="51"/>
      <c r="F282" s="52" t="str">
        <f aca="false">IFERROR(VLOOKUP(B282,LISTAS!$Q$2:$R$58,2,0),"")</f>
        <v/>
      </c>
      <c r="G282" s="34" t="str">
        <f aca="false">IF(ISBLANK(C282),"",  IF(F282="RAZÓN SOCIAL","NUEVO_RP",   IF(F282="NUMERO",      IF(ISNUMBER(VALUE(C282)),VALUE(C282),""),   IF(OR(F282="NSS - NOMBRE",F282="RP - NOMBRE"),      IF(         AND(           NOT(ISERROR(FIND(" - ",C282))),           ISERROR(FIND("  ",C282)),           ISERROR(FIND("–",C282)),           ISERROR(FIND("—",C282)),           ISNUMBER(VALUE(LEFT(C282,FIND(" - ",C282)-1)))         ),         VALUE(LEFT(C282,FIND(" - ",C282)-1)),         ""      ),   ""   )  )))</f>
        <v/>
      </c>
      <c r="H282" s="34" t="str">
        <f aca="false">B282 &amp; "|" &amp; E282 &amp; "|" &amp;(IF(ISBLANK(C282),"",IFERROR(VALUE(LEFT(TRIM(C282),FIND(" ",TRIM(C282)&amp;" ")-1)),"")))</f>
        <v>||</v>
      </c>
      <c r="I282" s="18" t="n">
        <f aca="false">IF(G282="",0, IF(COUNTIF($H$6:H282,H282)=1,1,0))</f>
        <v>0</v>
      </c>
      <c r="J282" s="34" t="str">
        <f aca="false">IF( OR( ISBLANK(D282), C282=D282, AND( LEFT(D282,7)&lt;&gt;"NOMINA ", OR( ISERROR(FIND(" - ",D282)), NOT(ISNUMBER(VALUE(LEFT(D282,FIND(" - ",D282)-1)))) ) ) ), "", B282 &amp; "|" &amp; E282 &amp; "|" &amp; (IF(ISBLANK(C282), "", IFERROR(VALUE(LEFT(TRIM(C282), FIND(" ", TRIM(C282)&amp;" ")-1)), ""))) &amp; "|" &amp; D282 )</f>
        <v/>
      </c>
      <c r="K282" s="18" t="n">
        <f aca="false">IF(OR(C282="", J282="",G282=""), 0, IF(COUNTIF($J$6:J282, J282)=1, 1, 0))</f>
        <v>0</v>
      </c>
      <c r="L282" s="16" t="str">
        <f aca="false">IF(B282="Inscripción de nuevo registro patronal",B282 &amp; "|" &amp; E282 &amp; "|" &amp; C282,"")</f>
        <v/>
      </c>
      <c r="M282" s="18" t="n">
        <f aca="false">IF(OR(C282="", L282=""), 0, IF(COUNTIF($L$6:L282, L282)=1, 1, 0))</f>
        <v>0</v>
      </c>
    </row>
    <row r="283" customFormat="false" ht="28.35" hidden="false" customHeight="true" outlineLevel="0" collapsed="false">
      <c r="A283" s="48" t="str">
        <f aca="false">IF(AND(NOT(ISBLANK(C283)),NOT(ISBLANK(B283)),NOT(ISBLANK(E283))),(_xlfn.AGGREGATE(2,7,A$5:A283))+1,"")</f>
        <v/>
      </c>
      <c r="B283" s="49"/>
      <c r="C283" s="49"/>
      <c r="D283" s="50"/>
      <c r="E283" s="51"/>
      <c r="F283" s="52" t="str">
        <f aca="false">IFERROR(VLOOKUP(B283,LISTAS!$Q$2:$R$58,2,0),"")</f>
        <v/>
      </c>
      <c r="G283" s="34" t="str">
        <f aca="false">IF(ISBLANK(C283),"",  IF(F283="RAZÓN SOCIAL","NUEVO_RP",   IF(F283="NUMERO",      IF(ISNUMBER(VALUE(C283)),VALUE(C283),""),   IF(OR(F283="NSS - NOMBRE",F283="RP - NOMBRE"),      IF(         AND(           NOT(ISERROR(FIND(" - ",C283))),           ISERROR(FIND("  ",C283)),           ISERROR(FIND("–",C283)),           ISERROR(FIND("—",C283)),           ISNUMBER(VALUE(LEFT(C283,FIND(" - ",C283)-1)))         ),         VALUE(LEFT(C283,FIND(" - ",C283)-1)),         ""      ),   ""   )  )))</f>
        <v/>
      </c>
      <c r="H283" s="34" t="str">
        <f aca="false">B283 &amp; "|" &amp; E283 &amp; "|" &amp;(IF(ISBLANK(C283),"",IFERROR(VALUE(LEFT(TRIM(C283),FIND(" ",TRIM(C283)&amp;" ")-1)),"")))</f>
        <v>||</v>
      </c>
      <c r="I283" s="18" t="n">
        <f aca="false">IF(G283="",0, IF(COUNTIF($H$6:H283,H283)=1,1,0))</f>
        <v>0</v>
      </c>
      <c r="J283" s="34" t="str">
        <f aca="false">IF( OR( ISBLANK(D283), C283=D283, AND( LEFT(D283,7)&lt;&gt;"NOMINA ", OR( ISERROR(FIND(" - ",D283)), NOT(ISNUMBER(VALUE(LEFT(D283,FIND(" - ",D283)-1)))) ) ) ), "", B283 &amp; "|" &amp; E283 &amp; "|" &amp; (IF(ISBLANK(C283), "", IFERROR(VALUE(LEFT(TRIM(C283), FIND(" ", TRIM(C283)&amp;" ")-1)), ""))) &amp; "|" &amp; D283 )</f>
        <v/>
      </c>
      <c r="K283" s="18" t="n">
        <f aca="false">IF(OR(C283="", J283="",G283=""), 0, IF(COUNTIF($J$6:J283, J283)=1, 1, 0))</f>
        <v>0</v>
      </c>
      <c r="L283" s="16" t="str">
        <f aca="false">IF(B283="Inscripción de nuevo registro patronal",B283 &amp; "|" &amp; E283 &amp; "|" &amp; C283,"")</f>
        <v/>
      </c>
      <c r="M283" s="18" t="n">
        <f aca="false">IF(OR(C283="", L283=""), 0, IF(COUNTIF($L$6:L283, L283)=1, 1, 0))</f>
        <v>0</v>
      </c>
    </row>
    <row r="284" customFormat="false" ht="28.35" hidden="false" customHeight="true" outlineLevel="0" collapsed="false">
      <c r="A284" s="48" t="str">
        <f aca="false">IF(AND(NOT(ISBLANK(C284)),NOT(ISBLANK(B284)),NOT(ISBLANK(E284))),(_xlfn.AGGREGATE(2,7,A$5:A284))+1,"")</f>
        <v/>
      </c>
      <c r="B284" s="49"/>
      <c r="C284" s="49"/>
      <c r="D284" s="49"/>
      <c r="E284" s="51"/>
      <c r="F284" s="52" t="str">
        <f aca="false">IFERROR(VLOOKUP(B284,LISTAS!$Q$2:$R$58,2,0),"")</f>
        <v/>
      </c>
      <c r="G284" s="34" t="str">
        <f aca="false">IF(ISBLANK(C284),"",  IF(F284="RAZÓN SOCIAL","NUEVO_RP",   IF(F284="NUMERO",      IF(ISNUMBER(VALUE(C284)),VALUE(C284),""),   IF(OR(F284="NSS - NOMBRE",F284="RP - NOMBRE"),      IF(         AND(           NOT(ISERROR(FIND(" - ",C284))),           ISERROR(FIND("  ",C284)),           ISERROR(FIND("–",C284)),           ISERROR(FIND("—",C284)),           ISNUMBER(VALUE(LEFT(C284,FIND(" - ",C284)-1)))         ),         VALUE(LEFT(C284,FIND(" - ",C284)-1)),         ""      ),   ""   )  )))</f>
        <v/>
      </c>
      <c r="H284" s="34" t="str">
        <f aca="false">B284 &amp; "|" &amp; E284 &amp; "|" &amp;(IF(ISBLANK(C284),"",IFERROR(VALUE(LEFT(TRIM(C284),FIND(" ",TRIM(C284)&amp;" ")-1)),"")))</f>
        <v>||</v>
      </c>
      <c r="I284" s="18" t="n">
        <f aca="false">IF(G284="",0, IF(COUNTIF($H$6:H284,H284)=1,1,0))</f>
        <v>0</v>
      </c>
      <c r="J284" s="34" t="str">
        <f aca="false">IF( OR( ISBLANK(D284), C284=D284, AND( LEFT(D284,7)&lt;&gt;"NOMINA ", OR( ISERROR(FIND(" - ",D284)), NOT(ISNUMBER(VALUE(LEFT(D284,FIND(" - ",D284)-1)))) ) ) ), "", B284 &amp; "|" &amp; E284 &amp; "|" &amp; (IF(ISBLANK(C284), "", IFERROR(VALUE(LEFT(TRIM(C284), FIND(" ", TRIM(C284)&amp;" ")-1)), ""))) &amp; "|" &amp; D284 )</f>
        <v/>
      </c>
      <c r="K284" s="18" t="n">
        <f aca="false">IF(OR(C284="", J284="",G284=""), 0, IF(COUNTIF($J$6:J284, J284)=1, 1, 0))</f>
        <v>0</v>
      </c>
      <c r="L284" s="16" t="str">
        <f aca="false">IF(B284="Inscripción de nuevo registro patronal",B284 &amp; "|" &amp; E284 &amp; "|" &amp; C284,"")</f>
        <v/>
      </c>
      <c r="M284" s="18" t="n">
        <f aca="false">IF(OR(C284="", L284=""), 0, IF(COUNTIF($L$6:L284, L284)=1, 1, 0))</f>
        <v>0</v>
      </c>
    </row>
    <row r="285" customFormat="false" ht="28.35" hidden="false" customHeight="true" outlineLevel="0" collapsed="false">
      <c r="A285" s="48" t="str">
        <f aca="false">IF(AND(NOT(ISBLANK(C285)),NOT(ISBLANK(B285)),NOT(ISBLANK(E285))),(_xlfn.AGGREGATE(2,7,A$5:A285))+1,"")</f>
        <v/>
      </c>
      <c r="B285" s="49"/>
      <c r="C285" s="49"/>
      <c r="D285" s="49"/>
      <c r="E285" s="51"/>
      <c r="F285" s="52" t="str">
        <f aca="false">IFERROR(VLOOKUP(B285,LISTAS!$Q$2:$R$58,2,0),"")</f>
        <v/>
      </c>
      <c r="G285" s="34" t="str">
        <f aca="false">IF(ISBLANK(C285),"",  IF(F285="RAZÓN SOCIAL","NUEVO_RP",   IF(F285="NUMERO",      IF(ISNUMBER(VALUE(C285)),VALUE(C285),""),   IF(OR(F285="NSS - NOMBRE",F285="RP - NOMBRE"),      IF(         AND(           NOT(ISERROR(FIND(" - ",C285))),           ISERROR(FIND("  ",C285)),           ISERROR(FIND("–",C285)),           ISERROR(FIND("—",C285)),           ISNUMBER(VALUE(LEFT(C285,FIND(" - ",C285)-1)))         ),         VALUE(LEFT(C285,FIND(" - ",C285)-1)),         ""      ),   ""   )  )))</f>
        <v/>
      </c>
      <c r="H285" s="34" t="str">
        <f aca="false">B285 &amp; "|" &amp; E285 &amp; "|" &amp;(IF(ISBLANK(C285),"",IFERROR(VALUE(LEFT(TRIM(C285),FIND(" ",TRIM(C285)&amp;" ")-1)),"")))</f>
        <v>||</v>
      </c>
      <c r="I285" s="18" t="n">
        <f aca="false">IF(G285="",0, IF(COUNTIF($H$6:H285,H285)=1,1,0))</f>
        <v>0</v>
      </c>
      <c r="J285" s="34" t="str">
        <f aca="false">IF( OR( ISBLANK(D285), C285=D285, AND( LEFT(D285,7)&lt;&gt;"NOMINA ", OR( ISERROR(FIND(" - ",D285)), NOT(ISNUMBER(VALUE(LEFT(D285,FIND(" - ",D285)-1)))) ) ) ), "", B285 &amp; "|" &amp; E285 &amp; "|" &amp; (IF(ISBLANK(C285), "", IFERROR(VALUE(LEFT(TRIM(C285), FIND(" ", TRIM(C285)&amp;" ")-1)), ""))) &amp; "|" &amp; D285 )</f>
        <v/>
      </c>
      <c r="K285" s="18" t="n">
        <f aca="false">IF(OR(C285="", J285="",G285=""), 0, IF(COUNTIF($J$6:J285, J285)=1, 1, 0))</f>
        <v>0</v>
      </c>
      <c r="L285" s="16" t="str">
        <f aca="false">IF(B285="Inscripción de nuevo registro patronal",B285 &amp; "|" &amp; E285 &amp; "|" &amp; C285,"")</f>
        <v/>
      </c>
      <c r="M285" s="18" t="n">
        <f aca="false">IF(OR(C285="", L285=""), 0, IF(COUNTIF($L$6:L285, L285)=1, 1, 0))</f>
        <v>0</v>
      </c>
    </row>
    <row r="286" customFormat="false" ht="28.35" hidden="false" customHeight="true" outlineLevel="0" collapsed="false">
      <c r="A286" s="48" t="str">
        <f aca="false">IF(AND(NOT(ISBLANK(C286)),NOT(ISBLANK(B286)),NOT(ISBLANK(E286))),(_xlfn.AGGREGATE(2,7,A$5:A286))+1,"")</f>
        <v/>
      </c>
      <c r="B286" s="49"/>
      <c r="C286" s="49"/>
      <c r="D286" s="49"/>
      <c r="E286" s="51"/>
      <c r="F286" s="52" t="str">
        <f aca="false">IFERROR(VLOOKUP(B286,LISTAS!$Q$2:$R$58,2,0),"")</f>
        <v/>
      </c>
      <c r="G286" s="34" t="str">
        <f aca="false">IF(ISBLANK(C286),"",  IF(F286="RAZÓN SOCIAL","NUEVO_RP",   IF(F286="NUMERO",      IF(ISNUMBER(VALUE(C286)),VALUE(C286),""),   IF(OR(F286="NSS - NOMBRE",F286="RP - NOMBRE"),      IF(         AND(           NOT(ISERROR(FIND(" - ",C286))),           ISERROR(FIND("  ",C286)),           ISERROR(FIND("–",C286)),           ISERROR(FIND("—",C286)),           ISNUMBER(VALUE(LEFT(C286,FIND(" - ",C286)-1)))         ),         VALUE(LEFT(C286,FIND(" - ",C286)-1)),         ""      ),   ""   )  )))</f>
        <v/>
      </c>
      <c r="H286" s="34" t="str">
        <f aca="false">B286 &amp; "|" &amp; E286 &amp; "|" &amp;(IF(ISBLANK(C286),"",IFERROR(VALUE(LEFT(TRIM(C286),FIND(" ",TRIM(C286)&amp;" ")-1)),"")))</f>
        <v>||</v>
      </c>
      <c r="I286" s="18" t="n">
        <f aca="false">IF(G286="",0, IF(COUNTIF($H$6:H286,H286)=1,1,0))</f>
        <v>0</v>
      </c>
      <c r="J286" s="34" t="str">
        <f aca="false">IF( OR( ISBLANK(D286), C286=D286, AND( LEFT(D286,7)&lt;&gt;"NOMINA ", OR( ISERROR(FIND(" - ",D286)), NOT(ISNUMBER(VALUE(LEFT(D286,FIND(" - ",D286)-1)))) ) ) ), "", B286 &amp; "|" &amp; E286 &amp; "|" &amp; (IF(ISBLANK(C286), "", IFERROR(VALUE(LEFT(TRIM(C286), FIND(" ", TRIM(C286)&amp;" ")-1)), ""))) &amp; "|" &amp; D286 )</f>
        <v/>
      </c>
      <c r="K286" s="18" t="n">
        <f aca="false">IF(OR(C286="", J286="",G286=""), 0, IF(COUNTIF($J$6:J286, J286)=1, 1, 0))</f>
        <v>0</v>
      </c>
      <c r="L286" s="16" t="str">
        <f aca="false">IF(B286="Inscripción de nuevo registro patronal",B286 &amp; "|" &amp; E286 &amp; "|" &amp; C286,"")</f>
        <v/>
      </c>
      <c r="M286" s="18" t="n">
        <f aca="false">IF(OR(C286="", L286=""), 0, IF(COUNTIF($L$6:L286, L286)=1, 1, 0))</f>
        <v>0</v>
      </c>
    </row>
    <row r="287" customFormat="false" ht="28.35" hidden="false" customHeight="true" outlineLevel="0" collapsed="false">
      <c r="A287" s="48" t="str">
        <f aca="false">IF(AND(NOT(ISBLANK(C287)),NOT(ISBLANK(B287)),NOT(ISBLANK(E287))),(_xlfn.AGGREGATE(2,7,A$5:A287))+1,"")</f>
        <v/>
      </c>
      <c r="B287" s="49"/>
      <c r="C287" s="49"/>
      <c r="D287" s="49"/>
      <c r="E287" s="51"/>
      <c r="F287" s="52" t="str">
        <f aca="false">IFERROR(VLOOKUP(B287,LISTAS!$Q$2:$R$58,2,0),"")</f>
        <v/>
      </c>
      <c r="G287" s="34" t="str">
        <f aca="false">IF(ISBLANK(C287),"",  IF(F287="RAZÓN SOCIAL","NUEVO_RP",   IF(F287="NUMERO",      IF(ISNUMBER(VALUE(C287)),VALUE(C287),""),   IF(OR(F287="NSS - NOMBRE",F287="RP - NOMBRE"),      IF(         AND(           NOT(ISERROR(FIND(" - ",C287))),           ISERROR(FIND("  ",C287)),           ISERROR(FIND("–",C287)),           ISERROR(FIND("—",C287)),           ISNUMBER(VALUE(LEFT(C287,FIND(" - ",C287)-1)))         ),         VALUE(LEFT(C287,FIND(" - ",C287)-1)),         ""      ),   ""   )  )))</f>
        <v/>
      </c>
      <c r="H287" s="34" t="str">
        <f aca="false">B287 &amp; "|" &amp; E287 &amp; "|" &amp;(IF(ISBLANK(C287),"",IFERROR(VALUE(LEFT(TRIM(C287),FIND(" ",TRIM(C287)&amp;" ")-1)),"")))</f>
        <v>||</v>
      </c>
      <c r="I287" s="18" t="n">
        <f aca="false">IF(G287="",0, IF(COUNTIF($H$6:H287,H287)=1,1,0))</f>
        <v>0</v>
      </c>
      <c r="J287" s="34" t="str">
        <f aca="false">IF( OR( ISBLANK(D287), C287=D287, AND( LEFT(D287,7)&lt;&gt;"NOMINA ", OR( ISERROR(FIND(" - ",D287)), NOT(ISNUMBER(VALUE(LEFT(D287,FIND(" - ",D287)-1)))) ) ) ), "", B287 &amp; "|" &amp; E287 &amp; "|" &amp; (IF(ISBLANK(C287), "", IFERROR(VALUE(LEFT(TRIM(C287), FIND(" ", TRIM(C287)&amp;" ")-1)), ""))) &amp; "|" &amp; D287 )</f>
        <v/>
      </c>
      <c r="K287" s="18" t="n">
        <f aca="false">IF(OR(C287="", J287="",G287=""), 0, IF(COUNTIF($J$6:J287, J287)=1, 1, 0))</f>
        <v>0</v>
      </c>
      <c r="L287" s="16" t="str">
        <f aca="false">IF(B287="Inscripción de nuevo registro patronal",B287 &amp; "|" &amp; E287 &amp; "|" &amp; C287,"")</f>
        <v/>
      </c>
      <c r="M287" s="18" t="n">
        <f aca="false">IF(OR(C287="", L287=""), 0, IF(COUNTIF($L$6:L287, L287)=1, 1, 0))</f>
        <v>0</v>
      </c>
    </row>
    <row r="288" customFormat="false" ht="28.35" hidden="false" customHeight="true" outlineLevel="0" collapsed="false">
      <c r="A288" s="48" t="str">
        <f aca="false">IF(AND(NOT(ISBLANK(C288)),NOT(ISBLANK(B288)),NOT(ISBLANK(E288))),(_xlfn.AGGREGATE(2,7,A$5:A288))+1,"")</f>
        <v/>
      </c>
      <c r="B288" s="49"/>
      <c r="C288" s="49"/>
      <c r="D288" s="49"/>
      <c r="E288" s="51"/>
      <c r="F288" s="52" t="str">
        <f aca="false">IFERROR(VLOOKUP(B288,LISTAS!$Q$2:$R$58,2,0),"")</f>
        <v/>
      </c>
      <c r="G288" s="34" t="str">
        <f aca="false">IF(ISBLANK(C288),"",  IF(F288="RAZÓN SOCIAL","NUEVO_RP",   IF(F288="NUMERO",      IF(ISNUMBER(VALUE(C288)),VALUE(C288),""),   IF(OR(F288="NSS - NOMBRE",F288="RP - NOMBRE"),      IF(         AND(           NOT(ISERROR(FIND(" - ",C288))),           ISERROR(FIND("  ",C288)),           ISERROR(FIND("–",C288)),           ISERROR(FIND("—",C288)),           ISNUMBER(VALUE(LEFT(C288,FIND(" - ",C288)-1)))         ),         VALUE(LEFT(C288,FIND(" - ",C288)-1)),         ""      ),   ""   )  )))</f>
        <v/>
      </c>
      <c r="H288" s="34" t="str">
        <f aca="false">B288 &amp; "|" &amp; E288 &amp; "|" &amp;(IF(ISBLANK(C288),"",IFERROR(VALUE(LEFT(TRIM(C288),FIND(" ",TRIM(C288)&amp;" ")-1)),"")))</f>
        <v>||</v>
      </c>
      <c r="I288" s="18" t="n">
        <f aca="false">IF(G288="",0, IF(COUNTIF($H$6:H288,H288)=1,1,0))</f>
        <v>0</v>
      </c>
      <c r="J288" s="34" t="str">
        <f aca="false">IF( OR( ISBLANK(D288), C288=D288, AND( LEFT(D288,7)&lt;&gt;"NOMINA ", OR( ISERROR(FIND(" - ",D288)), NOT(ISNUMBER(VALUE(LEFT(D288,FIND(" - ",D288)-1)))) ) ) ), "", B288 &amp; "|" &amp; E288 &amp; "|" &amp; (IF(ISBLANK(C288), "", IFERROR(VALUE(LEFT(TRIM(C288), FIND(" ", TRIM(C288)&amp;" ")-1)), ""))) &amp; "|" &amp; D288 )</f>
        <v/>
      </c>
      <c r="K288" s="18" t="n">
        <f aca="false">IF(OR(C288="", J288="",G288=""), 0, IF(COUNTIF($J$6:J288, J288)=1, 1, 0))</f>
        <v>0</v>
      </c>
      <c r="L288" s="16" t="str">
        <f aca="false">IF(B288="Inscripción de nuevo registro patronal",B288 &amp; "|" &amp; E288 &amp; "|" &amp; C288,"")</f>
        <v/>
      </c>
      <c r="M288" s="18" t="n">
        <f aca="false">IF(OR(C288="", L288=""), 0, IF(COUNTIF($L$6:L288, L288)=1, 1, 0))</f>
        <v>0</v>
      </c>
    </row>
    <row r="289" customFormat="false" ht="28.35" hidden="false" customHeight="true" outlineLevel="0" collapsed="false">
      <c r="A289" s="48" t="str">
        <f aca="false">IF(AND(NOT(ISBLANK(C289)),NOT(ISBLANK(B289)),NOT(ISBLANK(E289))),(_xlfn.AGGREGATE(2,7,A$5:A289))+1,"")</f>
        <v/>
      </c>
      <c r="B289" s="49"/>
      <c r="C289" s="49"/>
      <c r="D289" s="49"/>
      <c r="E289" s="51"/>
      <c r="F289" s="52" t="str">
        <f aca="false">IFERROR(VLOOKUP(B289,LISTAS!$Q$2:$R$58,2,0),"")</f>
        <v/>
      </c>
      <c r="G289" s="34" t="str">
        <f aca="false">IF(ISBLANK(C289),"",  IF(F289="RAZÓN SOCIAL","NUEVO_RP",   IF(F289="NUMERO",      IF(ISNUMBER(VALUE(C289)),VALUE(C289),""),   IF(OR(F289="NSS - NOMBRE",F289="RP - NOMBRE"),      IF(         AND(           NOT(ISERROR(FIND(" - ",C289))),           ISERROR(FIND("  ",C289)),           ISERROR(FIND("–",C289)),           ISERROR(FIND("—",C289)),           ISNUMBER(VALUE(LEFT(C289,FIND(" - ",C289)-1)))         ),         VALUE(LEFT(C289,FIND(" - ",C289)-1)),         ""      ),   ""   )  )))</f>
        <v/>
      </c>
      <c r="H289" s="34" t="str">
        <f aca="false">B289 &amp; "|" &amp; E289 &amp; "|" &amp;(IF(ISBLANK(C289),"",IFERROR(VALUE(LEFT(TRIM(C289),FIND(" ",TRIM(C289)&amp;" ")-1)),"")))</f>
        <v>||</v>
      </c>
      <c r="I289" s="18" t="n">
        <f aca="false">IF(G289="",0, IF(COUNTIF($H$6:H289,H289)=1,1,0))</f>
        <v>0</v>
      </c>
      <c r="J289" s="34" t="str">
        <f aca="false">IF( OR( ISBLANK(D289), C289=D289, AND( LEFT(D289,7)&lt;&gt;"NOMINA ", OR( ISERROR(FIND(" - ",D289)), NOT(ISNUMBER(VALUE(LEFT(D289,FIND(" - ",D289)-1)))) ) ) ), "", B289 &amp; "|" &amp; E289 &amp; "|" &amp; (IF(ISBLANK(C289), "", IFERROR(VALUE(LEFT(TRIM(C289), FIND(" ", TRIM(C289)&amp;" ")-1)), ""))) &amp; "|" &amp; D289 )</f>
        <v/>
      </c>
      <c r="K289" s="18" t="n">
        <f aca="false">IF(OR(C289="", J289="",G289=""), 0, IF(COUNTIF($J$6:J289, J289)=1, 1, 0))</f>
        <v>0</v>
      </c>
      <c r="L289" s="16" t="str">
        <f aca="false">IF(B289="Inscripción de nuevo registro patronal",B289 &amp; "|" &amp; E289 &amp; "|" &amp; C289,"")</f>
        <v/>
      </c>
      <c r="M289" s="18" t="n">
        <f aca="false">IF(OR(C289="", L289=""), 0, IF(COUNTIF($L$6:L289, L289)=1, 1, 0))</f>
        <v>0</v>
      </c>
    </row>
    <row r="290" customFormat="false" ht="28.35" hidden="false" customHeight="true" outlineLevel="0" collapsed="false">
      <c r="A290" s="48" t="str">
        <f aca="false">IF(AND(NOT(ISBLANK(C290)),NOT(ISBLANK(B290)),NOT(ISBLANK(E290))),(_xlfn.AGGREGATE(2,7,A$5:A290))+1,"")</f>
        <v/>
      </c>
      <c r="B290" s="49"/>
      <c r="C290" s="49"/>
      <c r="D290" s="49"/>
      <c r="E290" s="51"/>
      <c r="F290" s="52" t="str">
        <f aca="false">IFERROR(VLOOKUP(B290,LISTAS!$Q$2:$R$58,2,0),"")</f>
        <v/>
      </c>
      <c r="G290" s="34" t="str">
        <f aca="false">IF(ISBLANK(C290),"",  IF(F290="RAZÓN SOCIAL","NUEVO_RP",   IF(F290="NUMERO",      IF(ISNUMBER(VALUE(C290)),VALUE(C290),""),   IF(OR(F290="NSS - NOMBRE",F290="RP - NOMBRE"),      IF(         AND(           NOT(ISERROR(FIND(" - ",C290))),           ISERROR(FIND("  ",C290)),           ISERROR(FIND("–",C290)),           ISERROR(FIND("—",C290)),           ISNUMBER(VALUE(LEFT(C290,FIND(" - ",C290)-1)))         ),         VALUE(LEFT(C290,FIND(" - ",C290)-1)),         ""      ),   ""   )  )))</f>
        <v/>
      </c>
      <c r="H290" s="34" t="str">
        <f aca="false">B290 &amp; "|" &amp; E290 &amp; "|" &amp;(IF(ISBLANK(C290),"",IFERROR(VALUE(LEFT(TRIM(C290),FIND(" ",TRIM(C290)&amp;" ")-1)),"")))</f>
        <v>||</v>
      </c>
      <c r="I290" s="18" t="n">
        <f aca="false">IF(G290="",0, IF(COUNTIF($H$6:H290,H290)=1,1,0))</f>
        <v>0</v>
      </c>
      <c r="J290" s="34" t="str">
        <f aca="false">IF( OR( ISBLANK(D290), C290=D290, AND( LEFT(D290,7)&lt;&gt;"NOMINA ", OR( ISERROR(FIND(" - ",D290)), NOT(ISNUMBER(VALUE(LEFT(D290,FIND(" - ",D290)-1)))) ) ) ), "", B290 &amp; "|" &amp; E290 &amp; "|" &amp; (IF(ISBLANK(C290), "", IFERROR(VALUE(LEFT(TRIM(C290), FIND(" ", TRIM(C290)&amp;" ")-1)), ""))) &amp; "|" &amp; D290 )</f>
        <v/>
      </c>
      <c r="K290" s="18" t="n">
        <f aca="false">IF(OR(C290="", J290="",G290=""), 0, IF(COUNTIF($J$6:J290, J290)=1, 1, 0))</f>
        <v>0</v>
      </c>
      <c r="L290" s="16" t="str">
        <f aca="false">IF(B290="Inscripción de nuevo registro patronal",B290 &amp; "|" &amp; E290 &amp; "|" &amp; C290,"")</f>
        <v/>
      </c>
      <c r="M290" s="18" t="n">
        <f aca="false">IF(OR(C290="", L290=""), 0, IF(COUNTIF($L$6:L290, L290)=1, 1, 0))</f>
        <v>0</v>
      </c>
    </row>
    <row r="291" customFormat="false" ht="28.35" hidden="false" customHeight="true" outlineLevel="0" collapsed="false">
      <c r="A291" s="48" t="str">
        <f aca="false">IF(AND(NOT(ISBLANK(C291)),NOT(ISBLANK(B291)),NOT(ISBLANK(E291))),(_xlfn.AGGREGATE(2,7,A$5:A291))+1,"")</f>
        <v/>
      </c>
      <c r="B291" s="49"/>
      <c r="C291" s="49"/>
      <c r="D291" s="50"/>
      <c r="E291" s="51"/>
      <c r="F291" s="52" t="str">
        <f aca="false">IFERROR(VLOOKUP(B291,LISTAS!$Q$2:$R$58,2,0),"")</f>
        <v/>
      </c>
      <c r="G291" s="34" t="str">
        <f aca="false">IF(ISBLANK(C291),"",  IF(F291="RAZÓN SOCIAL","NUEVO_RP",   IF(F291="NUMERO",      IF(ISNUMBER(VALUE(C291)),VALUE(C291),""),   IF(OR(F291="NSS - NOMBRE",F291="RP - NOMBRE"),      IF(         AND(           NOT(ISERROR(FIND(" - ",C291))),           ISERROR(FIND("  ",C291)),           ISERROR(FIND("–",C291)),           ISERROR(FIND("—",C291)),           ISNUMBER(VALUE(LEFT(C291,FIND(" - ",C291)-1)))         ),         VALUE(LEFT(C291,FIND(" - ",C291)-1)),         ""      ),   ""   )  )))</f>
        <v/>
      </c>
      <c r="H291" s="34" t="str">
        <f aca="false">B291 &amp; "|" &amp; E291 &amp; "|" &amp;(IF(ISBLANK(C291),"",IFERROR(VALUE(LEFT(TRIM(C291),FIND(" ",TRIM(C291)&amp;" ")-1)),"")))</f>
        <v>||</v>
      </c>
      <c r="I291" s="18" t="n">
        <f aca="false">IF(G291="",0, IF(COUNTIF($H$6:H291,H291)=1,1,0))</f>
        <v>0</v>
      </c>
      <c r="J291" s="34" t="str">
        <f aca="false">IF( OR( ISBLANK(D291), C291=D291, AND( LEFT(D291,7)&lt;&gt;"NOMINA ", OR( ISERROR(FIND(" - ",D291)), NOT(ISNUMBER(VALUE(LEFT(D291,FIND(" - ",D291)-1)))) ) ) ), "", B291 &amp; "|" &amp; E291 &amp; "|" &amp; (IF(ISBLANK(C291), "", IFERROR(VALUE(LEFT(TRIM(C291), FIND(" ", TRIM(C291)&amp;" ")-1)), ""))) &amp; "|" &amp; D291 )</f>
        <v/>
      </c>
      <c r="K291" s="18" t="n">
        <f aca="false">IF(OR(C291="", J291="",G291=""), 0, IF(COUNTIF($J$6:J291, J291)=1, 1, 0))</f>
        <v>0</v>
      </c>
      <c r="L291" s="16" t="str">
        <f aca="false">IF(B291="Inscripción de nuevo registro patronal",B291 &amp; "|" &amp; E291 &amp; "|" &amp; C291,"")</f>
        <v/>
      </c>
      <c r="M291" s="18" t="n">
        <f aca="false">IF(OR(C291="", L291=""), 0, IF(COUNTIF($L$6:L291, L291)=1, 1, 0))</f>
        <v>0</v>
      </c>
    </row>
    <row r="292" customFormat="false" ht="28.35" hidden="false" customHeight="true" outlineLevel="0" collapsed="false">
      <c r="A292" s="48" t="str">
        <f aca="false">IF(AND(NOT(ISBLANK(C292)),NOT(ISBLANK(B292)),NOT(ISBLANK(E292))),(_xlfn.AGGREGATE(2,7,A$5:A292))+1,"")</f>
        <v/>
      </c>
      <c r="B292" s="49"/>
      <c r="C292" s="49"/>
      <c r="D292" s="50"/>
      <c r="E292" s="51"/>
      <c r="F292" s="52" t="str">
        <f aca="false">IFERROR(VLOOKUP(B292,LISTAS!$Q$2:$R$58,2,0),"")</f>
        <v/>
      </c>
      <c r="G292" s="34" t="str">
        <f aca="false">IF(ISBLANK(C292),"",  IF(F292="RAZÓN SOCIAL","NUEVO_RP",   IF(F292="NUMERO",      IF(ISNUMBER(VALUE(C292)),VALUE(C292),""),   IF(OR(F292="NSS - NOMBRE",F292="RP - NOMBRE"),      IF(         AND(           NOT(ISERROR(FIND(" - ",C292))),           ISERROR(FIND("  ",C292)),           ISERROR(FIND("–",C292)),           ISERROR(FIND("—",C292)),           ISNUMBER(VALUE(LEFT(C292,FIND(" - ",C292)-1)))         ),         VALUE(LEFT(C292,FIND(" - ",C292)-1)),         ""      ),   ""   )  )))</f>
        <v/>
      </c>
      <c r="H292" s="34" t="str">
        <f aca="false">B292 &amp; "|" &amp; E292 &amp; "|" &amp;(IF(ISBLANK(C292),"",IFERROR(VALUE(LEFT(TRIM(C292),FIND(" ",TRIM(C292)&amp;" ")-1)),"")))</f>
        <v>||</v>
      </c>
      <c r="I292" s="18" t="n">
        <f aca="false">IF(G292="",0, IF(COUNTIF($H$6:H292,H292)=1,1,0))</f>
        <v>0</v>
      </c>
      <c r="J292" s="34" t="str">
        <f aca="false">IF( OR( ISBLANK(D292), C292=D292, AND( LEFT(D292,7)&lt;&gt;"NOMINA ", OR( ISERROR(FIND(" - ",D292)), NOT(ISNUMBER(VALUE(LEFT(D292,FIND(" - ",D292)-1)))) ) ) ), "", B292 &amp; "|" &amp; E292 &amp; "|" &amp; (IF(ISBLANK(C292), "", IFERROR(VALUE(LEFT(TRIM(C292), FIND(" ", TRIM(C292)&amp;" ")-1)), ""))) &amp; "|" &amp; D292 )</f>
        <v/>
      </c>
      <c r="K292" s="18" t="n">
        <f aca="false">IF(OR(C292="", J292="",G292=""), 0, IF(COUNTIF($J$6:J292, J292)=1, 1, 0))</f>
        <v>0</v>
      </c>
      <c r="L292" s="16" t="str">
        <f aca="false">IF(B292="Inscripción de nuevo registro patronal",B292 &amp; "|" &amp; E292 &amp; "|" &amp; C292,"")</f>
        <v/>
      </c>
      <c r="M292" s="18" t="n">
        <f aca="false">IF(OR(C292="", L292=""), 0, IF(COUNTIF($L$6:L292, L292)=1, 1, 0))</f>
        <v>0</v>
      </c>
    </row>
    <row r="293" customFormat="false" ht="28.35" hidden="false" customHeight="true" outlineLevel="0" collapsed="false">
      <c r="A293" s="48" t="str">
        <f aca="false">IF(AND(NOT(ISBLANK(C293)),NOT(ISBLANK(B293)),NOT(ISBLANK(E293))),(_xlfn.AGGREGATE(2,7,A$5:A293))+1,"")</f>
        <v/>
      </c>
      <c r="B293" s="49"/>
      <c r="C293" s="49"/>
      <c r="D293" s="50"/>
      <c r="E293" s="51"/>
      <c r="F293" s="52" t="str">
        <f aca="false">IFERROR(VLOOKUP(B293,LISTAS!$Q$2:$R$58,2,0),"")</f>
        <v/>
      </c>
      <c r="G293" s="34" t="str">
        <f aca="false">IF(ISBLANK(C293),"",  IF(F293="RAZÓN SOCIAL","NUEVO_RP",   IF(F293="NUMERO",      IF(ISNUMBER(VALUE(C293)),VALUE(C293),""),   IF(OR(F293="NSS - NOMBRE",F293="RP - NOMBRE"),      IF(         AND(           NOT(ISERROR(FIND(" - ",C293))),           ISERROR(FIND("  ",C293)),           ISERROR(FIND("–",C293)),           ISERROR(FIND("—",C293)),           ISNUMBER(VALUE(LEFT(C293,FIND(" - ",C293)-1)))         ),         VALUE(LEFT(C293,FIND(" - ",C293)-1)),         ""      ),   ""   )  )))</f>
        <v/>
      </c>
      <c r="H293" s="34" t="str">
        <f aca="false">B293 &amp; "|" &amp; E293 &amp; "|" &amp;(IF(ISBLANK(C293),"",IFERROR(VALUE(LEFT(TRIM(C293),FIND(" ",TRIM(C293)&amp;" ")-1)),"")))</f>
        <v>||</v>
      </c>
      <c r="I293" s="18" t="n">
        <f aca="false">IF(G293="",0, IF(COUNTIF($H$6:H293,H293)=1,1,0))</f>
        <v>0</v>
      </c>
      <c r="J293" s="34" t="str">
        <f aca="false">IF( OR( ISBLANK(D293), C293=D293, AND( LEFT(D293,7)&lt;&gt;"NOMINA ", OR( ISERROR(FIND(" - ",D293)), NOT(ISNUMBER(VALUE(LEFT(D293,FIND(" - ",D293)-1)))) ) ) ), "", B293 &amp; "|" &amp; E293 &amp; "|" &amp; (IF(ISBLANK(C293), "", IFERROR(VALUE(LEFT(TRIM(C293), FIND(" ", TRIM(C293)&amp;" ")-1)), ""))) &amp; "|" &amp; D293 )</f>
        <v/>
      </c>
      <c r="K293" s="18" t="n">
        <f aca="false">IF(OR(C293="", J293="",G293=""), 0, IF(COUNTIF($J$6:J293, J293)=1, 1, 0))</f>
        <v>0</v>
      </c>
      <c r="L293" s="16" t="str">
        <f aca="false">IF(B293="Inscripción de nuevo registro patronal",B293 &amp; "|" &amp; E293 &amp; "|" &amp; C293,"")</f>
        <v/>
      </c>
      <c r="M293" s="18" t="n">
        <f aca="false">IF(OR(C293="", L293=""), 0, IF(COUNTIF($L$6:L293, L293)=1, 1, 0))</f>
        <v>0</v>
      </c>
    </row>
    <row r="294" customFormat="false" ht="28.35" hidden="false" customHeight="true" outlineLevel="0" collapsed="false">
      <c r="A294" s="48" t="str">
        <f aca="false">IF(AND(NOT(ISBLANK(C294)),NOT(ISBLANK(B294)),NOT(ISBLANK(E294))),(_xlfn.AGGREGATE(2,7,A$5:A294))+1,"")</f>
        <v/>
      </c>
      <c r="B294" s="49"/>
      <c r="C294" s="49"/>
      <c r="D294" s="50"/>
      <c r="E294" s="51"/>
      <c r="F294" s="52" t="str">
        <f aca="false">IFERROR(VLOOKUP(B294,LISTAS!$Q$2:$R$58,2,0),"")</f>
        <v/>
      </c>
      <c r="G294" s="34" t="str">
        <f aca="false">IF(ISBLANK(C294),"",  IF(F294="RAZÓN SOCIAL","NUEVO_RP",   IF(F294="NUMERO",      IF(ISNUMBER(VALUE(C294)),VALUE(C294),""),   IF(OR(F294="NSS - NOMBRE",F294="RP - NOMBRE"),      IF(         AND(           NOT(ISERROR(FIND(" - ",C294))),           ISERROR(FIND("  ",C294)),           ISERROR(FIND("–",C294)),           ISERROR(FIND("—",C294)),           ISNUMBER(VALUE(LEFT(C294,FIND(" - ",C294)-1)))         ),         VALUE(LEFT(C294,FIND(" - ",C294)-1)),         ""      ),   ""   )  )))</f>
        <v/>
      </c>
      <c r="H294" s="34" t="str">
        <f aca="false">B294 &amp; "|" &amp; E294 &amp; "|" &amp;(IF(ISBLANK(C294),"",IFERROR(VALUE(LEFT(TRIM(C294),FIND(" ",TRIM(C294)&amp;" ")-1)),"")))</f>
        <v>||</v>
      </c>
      <c r="I294" s="18" t="n">
        <f aca="false">IF(G294="",0, IF(COUNTIF($H$6:H294,H294)=1,1,0))</f>
        <v>0</v>
      </c>
      <c r="J294" s="34" t="str">
        <f aca="false">IF( OR( ISBLANK(D294), C294=D294, AND( LEFT(D294,7)&lt;&gt;"NOMINA ", OR( ISERROR(FIND(" - ",D294)), NOT(ISNUMBER(VALUE(LEFT(D294,FIND(" - ",D294)-1)))) ) ) ), "", B294 &amp; "|" &amp; E294 &amp; "|" &amp; (IF(ISBLANK(C294), "", IFERROR(VALUE(LEFT(TRIM(C294), FIND(" ", TRIM(C294)&amp;" ")-1)), ""))) &amp; "|" &amp; D294 )</f>
        <v/>
      </c>
      <c r="K294" s="18" t="n">
        <f aca="false">IF(OR(C294="", J294="",G294=""), 0, IF(COUNTIF($J$6:J294, J294)=1, 1, 0))</f>
        <v>0</v>
      </c>
      <c r="L294" s="16" t="str">
        <f aca="false">IF(B294="Inscripción de nuevo registro patronal",B294 &amp; "|" &amp; E294 &amp; "|" &amp; C294,"")</f>
        <v/>
      </c>
      <c r="M294" s="18" t="n">
        <f aca="false">IF(OR(C294="", L294=""), 0, IF(COUNTIF($L$6:L294, L294)=1, 1, 0))</f>
        <v>0</v>
      </c>
    </row>
    <row r="295" customFormat="false" ht="28.35" hidden="false" customHeight="true" outlineLevel="0" collapsed="false">
      <c r="A295" s="48" t="str">
        <f aca="false">IF(AND(NOT(ISBLANK(C295)),NOT(ISBLANK(B295)),NOT(ISBLANK(E295))),(_xlfn.AGGREGATE(2,7,A$5:A295))+1,"")</f>
        <v/>
      </c>
      <c r="B295" s="49"/>
      <c r="C295" s="49"/>
      <c r="D295" s="50"/>
      <c r="E295" s="51"/>
      <c r="F295" s="52" t="str">
        <f aca="false">IFERROR(VLOOKUP(B295,LISTAS!$Q$2:$R$58,2,0),"")</f>
        <v/>
      </c>
      <c r="G295" s="34" t="str">
        <f aca="false">IF(ISBLANK(C295),"",  IF(F295="RAZÓN SOCIAL","NUEVO_RP",   IF(F295="NUMERO",      IF(ISNUMBER(VALUE(C295)),VALUE(C295),""),   IF(OR(F295="NSS - NOMBRE",F295="RP - NOMBRE"),      IF(         AND(           NOT(ISERROR(FIND(" - ",C295))),           ISERROR(FIND("  ",C295)),           ISERROR(FIND("–",C295)),           ISERROR(FIND("—",C295)),           ISNUMBER(VALUE(LEFT(C295,FIND(" - ",C295)-1)))         ),         VALUE(LEFT(C295,FIND(" - ",C295)-1)),         ""      ),   ""   )  )))</f>
        <v/>
      </c>
      <c r="H295" s="34" t="str">
        <f aca="false">B295 &amp; "|" &amp; E295 &amp; "|" &amp;(IF(ISBLANK(C295),"",IFERROR(VALUE(LEFT(TRIM(C295),FIND(" ",TRIM(C295)&amp;" ")-1)),"")))</f>
        <v>||</v>
      </c>
      <c r="I295" s="18" t="n">
        <f aca="false">IF(G295="",0, IF(COUNTIF($H$6:H295,H295)=1,1,0))</f>
        <v>0</v>
      </c>
      <c r="J295" s="34" t="str">
        <f aca="false">IF( OR( ISBLANK(D295), C295=D295, AND( LEFT(D295,7)&lt;&gt;"NOMINA ", OR( ISERROR(FIND(" - ",D295)), NOT(ISNUMBER(VALUE(LEFT(D295,FIND(" - ",D295)-1)))) ) ) ), "", B295 &amp; "|" &amp; E295 &amp; "|" &amp; (IF(ISBLANK(C295), "", IFERROR(VALUE(LEFT(TRIM(C295), FIND(" ", TRIM(C295)&amp;" ")-1)), ""))) &amp; "|" &amp; D295 )</f>
        <v/>
      </c>
      <c r="K295" s="18" t="n">
        <f aca="false">IF(OR(C295="", J295="",G295=""), 0, IF(COUNTIF($J$6:J295, J295)=1, 1, 0))</f>
        <v>0</v>
      </c>
      <c r="L295" s="16" t="str">
        <f aca="false">IF(B295="Inscripción de nuevo registro patronal",B295 &amp; "|" &amp; E295 &amp; "|" &amp; C295,"")</f>
        <v/>
      </c>
      <c r="M295" s="18" t="n">
        <f aca="false">IF(OR(C295="", L295=""), 0, IF(COUNTIF($L$6:L295, L295)=1, 1, 0))</f>
        <v>0</v>
      </c>
    </row>
    <row r="296" customFormat="false" ht="28.35" hidden="false" customHeight="true" outlineLevel="0" collapsed="false">
      <c r="A296" s="48" t="str">
        <f aca="false">IF(AND(NOT(ISBLANK(C296)),NOT(ISBLANK(B296)),NOT(ISBLANK(E296))),(_xlfn.AGGREGATE(2,7,A$5:A296))+1,"")</f>
        <v/>
      </c>
      <c r="B296" s="49"/>
      <c r="C296" s="49"/>
      <c r="D296" s="50"/>
      <c r="E296" s="51"/>
      <c r="F296" s="52" t="str">
        <f aca="false">IFERROR(VLOOKUP(B296,LISTAS!$Q$2:$R$58,2,0),"")</f>
        <v/>
      </c>
      <c r="G296" s="34" t="str">
        <f aca="false">IF(ISBLANK(C296),"",  IF(F296="RAZÓN SOCIAL","NUEVO_RP",   IF(F296="NUMERO",      IF(ISNUMBER(VALUE(C296)),VALUE(C296),""),   IF(OR(F296="NSS - NOMBRE",F296="RP - NOMBRE"),      IF(         AND(           NOT(ISERROR(FIND(" - ",C296))),           ISERROR(FIND("  ",C296)),           ISERROR(FIND("–",C296)),           ISERROR(FIND("—",C296)),           ISNUMBER(VALUE(LEFT(C296,FIND(" - ",C296)-1)))         ),         VALUE(LEFT(C296,FIND(" - ",C296)-1)),         ""      ),   ""   )  )))</f>
        <v/>
      </c>
      <c r="H296" s="34" t="str">
        <f aca="false">B296 &amp; "|" &amp; E296 &amp; "|" &amp;(IF(ISBLANK(C296),"",IFERROR(VALUE(LEFT(TRIM(C296),FIND(" ",TRIM(C296)&amp;" ")-1)),"")))</f>
        <v>||</v>
      </c>
      <c r="I296" s="18" t="n">
        <f aca="false">IF(G296="",0, IF(COUNTIF($H$6:H296,H296)=1,1,0))</f>
        <v>0</v>
      </c>
      <c r="J296" s="34" t="str">
        <f aca="false">IF( OR( ISBLANK(D296), C296=D296, AND( LEFT(D296,7)&lt;&gt;"NOMINA ", OR( ISERROR(FIND(" - ",D296)), NOT(ISNUMBER(VALUE(LEFT(D296,FIND(" - ",D296)-1)))) ) ) ), "", B296 &amp; "|" &amp; E296 &amp; "|" &amp; (IF(ISBLANK(C296), "", IFERROR(VALUE(LEFT(TRIM(C296), FIND(" ", TRIM(C296)&amp;" ")-1)), ""))) &amp; "|" &amp; D296 )</f>
        <v/>
      </c>
      <c r="K296" s="18" t="n">
        <f aca="false">IF(OR(C296="", J296="",G296=""), 0, IF(COUNTIF($J$6:J296, J296)=1, 1, 0))</f>
        <v>0</v>
      </c>
      <c r="L296" s="16" t="str">
        <f aca="false">IF(B296="Inscripción de nuevo registro patronal",B296 &amp; "|" &amp; E296 &amp; "|" &amp; C296,"")</f>
        <v/>
      </c>
      <c r="M296" s="18" t="n">
        <f aca="false">IF(OR(C296="", L296=""), 0, IF(COUNTIF($L$6:L296, L296)=1, 1, 0))</f>
        <v>0</v>
      </c>
    </row>
    <row r="297" customFormat="false" ht="28.35" hidden="false" customHeight="true" outlineLevel="0" collapsed="false">
      <c r="A297" s="48" t="str">
        <f aca="false">IF(AND(NOT(ISBLANK(C297)),NOT(ISBLANK(B297)),NOT(ISBLANK(E297))),(_xlfn.AGGREGATE(2,7,A$5:A297))+1,"")</f>
        <v/>
      </c>
      <c r="B297" s="49"/>
      <c r="C297" s="49"/>
      <c r="D297" s="50"/>
      <c r="E297" s="51"/>
      <c r="F297" s="52" t="str">
        <f aca="false">IFERROR(VLOOKUP(B297,LISTAS!$Q$2:$R$58,2,0),"")</f>
        <v/>
      </c>
      <c r="G297" s="34" t="str">
        <f aca="false">IF(ISBLANK(C297),"",  IF(F297="RAZÓN SOCIAL","NUEVO_RP",   IF(F297="NUMERO",      IF(ISNUMBER(VALUE(C297)),VALUE(C297),""),   IF(OR(F297="NSS - NOMBRE",F297="RP - NOMBRE"),      IF(         AND(           NOT(ISERROR(FIND(" - ",C297))),           ISERROR(FIND("  ",C297)),           ISERROR(FIND("–",C297)),           ISERROR(FIND("—",C297)),           ISNUMBER(VALUE(LEFT(C297,FIND(" - ",C297)-1)))         ),         VALUE(LEFT(C297,FIND(" - ",C297)-1)),         ""      ),   ""   )  )))</f>
        <v/>
      </c>
      <c r="H297" s="34" t="str">
        <f aca="false">B297 &amp; "|" &amp; E297 &amp; "|" &amp;(IF(ISBLANK(C297),"",IFERROR(VALUE(LEFT(TRIM(C297),FIND(" ",TRIM(C297)&amp;" ")-1)),"")))</f>
        <v>||</v>
      </c>
      <c r="I297" s="18" t="n">
        <f aca="false">IF(G297="",0, IF(COUNTIF($H$6:H297,H297)=1,1,0))</f>
        <v>0</v>
      </c>
      <c r="J297" s="34" t="str">
        <f aca="false">IF( OR( ISBLANK(D297), C297=D297, AND( LEFT(D297,7)&lt;&gt;"NOMINA ", OR( ISERROR(FIND(" - ",D297)), NOT(ISNUMBER(VALUE(LEFT(D297,FIND(" - ",D297)-1)))) ) ) ), "", B297 &amp; "|" &amp; E297 &amp; "|" &amp; (IF(ISBLANK(C297), "", IFERROR(VALUE(LEFT(TRIM(C297), FIND(" ", TRIM(C297)&amp;" ")-1)), ""))) &amp; "|" &amp; D297 )</f>
        <v/>
      </c>
      <c r="K297" s="18" t="n">
        <f aca="false">IF(OR(C297="", J297="",G297=""), 0, IF(COUNTIF($J$6:J297, J297)=1, 1, 0))</f>
        <v>0</v>
      </c>
      <c r="L297" s="16" t="str">
        <f aca="false">IF(B297="Inscripción de nuevo registro patronal",B297 &amp; "|" &amp; E297 &amp; "|" &amp; C297,"")</f>
        <v/>
      </c>
      <c r="M297" s="18" t="n">
        <f aca="false">IF(OR(C297="", L297=""), 0, IF(COUNTIF($L$6:L297, L297)=1, 1, 0))</f>
        <v>0</v>
      </c>
    </row>
    <row r="298" customFormat="false" ht="28.35" hidden="false" customHeight="true" outlineLevel="0" collapsed="false">
      <c r="A298" s="48" t="str">
        <f aca="false">IF(AND(NOT(ISBLANK(C298)),NOT(ISBLANK(B298)),NOT(ISBLANK(E298))),(_xlfn.AGGREGATE(2,7,A$5:A298))+1,"")</f>
        <v/>
      </c>
      <c r="B298" s="49"/>
      <c r="C298" s="49"/>
      <c r="D298" s="50"/>
      <c r="E298" s="51"/>
      <c r="F298" s="52" t="str">
        <f aca="false">IFERROR(VLOOKUP(B298,LISTAS!$Q$2:$R$58,2,0),"")</f>
        <v/>
      </c>
      <c r="G298" s="34" t="str">
        <f aca="false">IF(ISBLANK(C298),"",  IF(F298="RAZÓN SOCIAL","NUEVO_RP",   IF(F298="NUMERO",      IF(ISNUMBER(VALUE(C298)),VALUE(C298),""),   IF(OR(F298="NSS - NOMBRE",F298="RP - NOMBRE"),      IF(         AND(           NOT(ISERROR(FIND(" - ",C298))),           ISERROR(FIND("  ",C298)),           ISERROR(FIND("–",C298)),           ISERROR(FIND("—",C298)),           ISNUMBER(VALUE(LEFT(C298,FIND(" - ",C298)-1)))         ),         VALUE(LEFT(C298,FIND(" - ",C298)-1)),         ""      ),   ""   )  )))</f>
        <v/>
      </c>
      <c r="H298" s="34" t="str">
        <f aca="false">B298 &amp; "|" &amp; E298 &amp; "|" &amp;(IF(ISBLANK(C298),"",IFERROR(VALUE(LEFT(TRIM(C298),FIND(" ",TRIM(C298)&amp;" ")-1)),"")))</f>
        <v>||</v>
      </c>
      <c r="I298" s="18" t="n">
        <f aca="false">IF(G298="",0, IF(COUNTIF($H$6:H298,H298)=1,1,0))</f>
        <v>0</v>
      </c>
      <c r="J298" s="34" t="str">
        <f aca="false">IF( OR( ISBLANK(D298), C298=D298, AND( LEFT(D298,7)&lt;&gt;"NOMINA ", OR( ISERROR(FIND(" - ",D298)), NOT(ISNUMBER(VALUE(LEFT(D298,FIND(" - ",D298)-1)))) ) ) ), "", B298 &amp; "|" &amp; E298 &amp; "|" &amp; (IF(ISBLANK(C298), "", IFERROR(VALUE(LEFT(TRIM(C298), FIND(" ", TRIM(C298)&amp;" ")-1)), ""))) &amp; "|" &amp; D298 )</f>
        <v/>
      </c>
      <c r="K298" s="18" t="n">
        <f aca="false">IF(OR(C298="", J298="",G298=""), 0, IF(COUNTIF($J$6:J298, J298)=1, 1, 0))</f>
        <v>0</v>
      </c>
      <c r="L298" s="16" t="str">
        <f aca="false">IF(B298="Inscripción de nuevo registro patronal",B298 &amp; "|" &amp; E298 &amp; "|" &amp; C298,"")</f>
        <v/>
      </c>
      <c r="M298" s="18" t="n">
        <f aca="false">IF(OR(C298="", L298=""), 0, IF(COUNTIF($L$6:L298, L298)=1, 1, 0))</f>
        <v>0</v>
      </c>
    </row>
    <row r="299" customFormat="false" ht="28.35" hidden="false" customHeight="true" outlineLevel="0" collapsed="false">
      <c r="A299" s="48" t="str">
        <f aca="false">IF(AND(NOT(ISBLANK(C299)),NOT(ISBLANK(B299)),NOT(ISBLANK(E299))),(_xlfn.AGGREGATE(2,7,A$5:A299))+1,"")</f>
        <v/>
      </c>
      <c r="B299" s="49"/>
      <c r="C299" s="49"/>
      <c r="D299" s="50"/>
      <c r="E299" s="51"/>
      <c r="F299" s="52" t="str">
        <f aca="false">IFERROR(VLOOKUP(B299,LISTAS!$Q$2:$R$58,2,0),"")</f>
        <v/>
      </c>
      <c r="G299" s="34" t="str">
        <f aca="false">IF(ISBLANK(C299),"",  IF(F299="RAZÓN SOCIAL","NUEVO_RP",   IF(F299="NUMERO",      IF(ISNUMBER(VALUE(C299)),VALUE(C299),""),   IF(OR(F299="NSS - NOMBRE",F299="RP - NOMBRE"),      IF(         AND(           NOT(ISERROR(FIND(" - ",C299))),           ISERROR(FIND("  ",C299)),           ISERROR(FIND("–",C299)),           ISERROR(FIND("—",C299)),           ISNUMBER(VALUE(LEFT(C299,FIND(" - ",C299)-1)))         ),         VALUE(LEFT(C299,FIND(" - ",C299)-1)),         ""      ),   ""   )  )))</f>
        <v/>
      </c>
      <c r="H299" s="34" t="str">
        <f aca="false">B299 &amp; "|" &amp; E299 &amp; "|" &amp;(IF(ISBLANK(C299),"",IFERROR(VALUE(LEFT(TRIM(C299),FIND(" ",TRIM(C299)&amp;" ")-1)),"")))</f>
        <v>||</v>
      </c>
      <c r="I299" s="18" t="n">
        <f aca="false">IF(G299="",0, IF(COUNTIF($H$6:H299,H299)=1,1,0))</f>
        <v>0</v>
      </c>
      <c r="J299" s="34" t="str">
        <f aca="false">IF( OR( ISBLANK(D299), C299=D299, AND( LEFT(D299,7)&lt;&gt;"NOMINA ", OR( ISERROR(FIND(" - ",D299)), NOT(ISNUMBER(VALUE(LEFT(D299,FIND(" - ",D299)-1)))) ) ) ), "", B299 &amp; "|" &amp; E299 &amp; "|" &amp; (IF(ISBLANK(C299), "", IFERROR(VALUE(LEFT(TRIM(C299), FIND(" ", TRIM(C299)&amp;" ")-1)), ""))) &amp; "|" &amp; D299 )</f>
        <v/>
      </c>
      <c r="K299" s="18" t="n">
        <f aca="false">IF(OR(C299="", J299="",G299=""), 0, IF(COUNTIF($J$6:J299, J299)=1, 1, 0))</f>
        <v>0</v>
      </c>
      <c r="L299" s="16" t="str">
        <f aca="false">IF(B299="Inscripción de nuevo registro patronal",B299 &amp; "|" &amp; E299 &amp; "|" &amp; C299,"")</f>
        <v/>
      </c>
      <c r="M299" s="18" t="n">
        <f aca="false">IF(OR(C299="", L299=""), 0, IF(COUNTIF($L$6:L299, L299)=1, 1, 0))</f>
        <v>0</v>
      </c>
    </row>
    <row r="300" customFormat="false" ht="28.35" hidden="false" customHeight="true" outlineLevel="0" collapsed="false">
      <c r="A300" s="48" t="str">
        <f aca="false">IF(AND(NOT(ISBLANK(C300)),NOT(ISBLANK(B300)),NOT(ISBLANK(E300))),(_xlfn.AGGREGATE(2,7,A$5:A300))+1,"")</f>
        <v/>
      </c>
      <c r="B300" s="49"/>
      <c r="C300" s="49"/>
      <c r="D300" s="50"/>
      <c r="E300" s="51"/>
      <c r="F300" s="52" t="str">
        <f aca="false">IFERROR(VLOOKUP(B300,LISTAS!$Q$2:$R$58,2,0),"")</f>
        <v/>
      </c>
      <c r="G300" s="34" t="str">
        <f aca="false">IF(ISBLANK(C300),"",  IF(F300="RAZÓN SOCIAL","NUEVO_RP",   IF(F300="NUMERO",      IF(ISNUMBER(VALUE(C300)),VALUE(C300),""),   IF(OR(F300="NSS - NOMBRE",F300="RP - NOMBRE"),      IF(         AND(           NOT(ISERROR(FIND(" - ",C300))),           ISERROR(FIND("  ",C300)),           ISERROR(FIND("–",C300)),           ISERROR(FIND("—",C300)),           ISNUMBER(VALUE(LEFT(C300,FIND(" - ",C300)-1)))         ),         VALUE(LEFT(C300,FIND(" - ",C300)-1)),         ""      ),   ""   )  )))</f>
        <v/>
      </c>
      <c r="H300" s="34" t="str">
        <f aca="false">B300 &amp; "|" &amp; E300 &amp; "|" &amp;(IF(ISBLANK(C300),"",IFERROR(VALUE(LEFT(TRIM(C300),FIND(" ",TRIM(C300)&amp;" ")-1)),"")))</f>
        <v>||</v>
      </c>
      <c r="I300" s="18" t="n">
        <f aca="false">IF(G300="",0, IF(COUNTIF($H$6:H300,H300)=1,1,0))</f>
        <v>0</v>
      </c>
      <c r="J300" s="34" t="str">
        <f aca="false">IF( OR( ISBLANK(D300), C300=D300, AND( LEFT(D300,7)&lt;&gt;"NOMINA ", OR( ISERROR(FIND(" - ",D300)), NOT(ISNUMBER(VALUE(LEFT(D300,FIND(" - ",D300)-1)))) ) ) ), "", B300 &amp; "|" &amp; E300 &amp; "|" &amp; (IF(ISBLANK(C300), "", IFERROR(VALUE(LEFT(TRIM(C300), FIND(" ", TRIM(C300)&amp;" ")-1)), ""))) &amp; "|" &amp; D300 )</f>
        <v/>
      </c>
      <c r="K300" s="18" t="n">
        <f aca="false">IF(OR(C300="", J300="",G300=""), 0, IF(COUNTIF($J$6:J300, J300)=1, 1, 0))</f>
        <v>0</v>
      </c>
      <c r="L300" s="16" t="str">
        <f aca="false">IF(B300="Inscripción de nuevo registro patronal",B300 &amp; "|" &amp; E300 &amp; "|" &amp; C300,"")</f>
        <v/>
      </c>
      <c r="M300" s="18" t="n">
        <f aca="false">IF(OR(C300="", L300=""), 0, IF(COUNTIF($L$6:L300, L300)=1, 1, 0))</f>
        <v>0</v>
      </c>
    </row>
    <row r="301" customFormat="false" ht="28.35" hidden="false" customHeight="true" outlineLevel="0" collapsed="false">
      <c r="A301" s="48" t="str">
        <f aca="false">IF(AND(NOT(ISBLANK(C301)),NOT(ISBLANK(B301)),NOT(ISBLANK(E301))),(_xlfn.AGGREGATE(2,7,A$5:A301))+1,"")</f>
        <v/>
      </c>
      <c r="B301" s="49"/>
      <c r="C301" s="49"/>
      <c r="D301" s="50"/>
      <c r="E301" s="51"/>
      <c r="F301" s="52" t="str">
        <f aca="false">IFERROR(VLOOKUP(B301,LISTAS!$Q$2:$R$58,2,0),"")</f>
        <v/>
      </c>
      <c r="G301" s="34" t="str">
        <f aca="false">IF(ISBLANK(C301),"",  IF(F301="RAZÓN SOCIAL","NUEVO_RP",   IF(F301="NUMERO",      IF(ISNUMBER(VALUE(C301)),VALUE(C301),""),   IF(OR(F301="NSS - NOMBRE",F301="RP - NOMBRE"),      IF(         AND(           NOT(ISERROR(FIND(" - ",C301))),           ISERROR(FIND("  ",C301)),           ISERROR(FIND("–",C301)),           ISERROR(FIND("—",C301)),           ISNUMBER(VALUE(LEFT(C301,FIND(" - ",C301)-1)))         ),         VALUE(LEFT(C301,FIND(" - ",C301)-1)),         ""      ),   ""   )  )))</f>
        <v/>
      </c>
      <c r="H301" s="34" t="str">
        <f aca="false">B301 &amp; "|" &amp; E301 &amp; "|" &amp;(IF(ISBLANK(C301),"",IFERROR(VALUE(LEFT(TRIM(C301),FIND(" ",TRIM(C301)&amp;" ")-1)),"")))</f>
        <v>||</v>
      </c>
      <c r="I301" s="18" t="n">
        <f aca="false">IF(G301="",0, IF(COUNTIF($H$6:H301,H301)=1,1,0))</f>
        <v>0</v>
      </c>
      <c r="J301" s="34" t="str">
        <f aca="false">IF( OR( ISBLANK(D301), C301=D301, AND( LEFT(D301,7)&lt;&gt;"NOMINA ", OR( ISERROR(FIND(" - ",D301)), NOT(ISNUMBER(VALUE(LEFT(D301,FIND(" - ",D301)-1)))) ) ) ), "", B301 &amp; "|" &amp; E301 &amp; "|" &amp; (IF(ISBLANK(C301), "", IFERROR(VALUE(LEFT(TRIM(C301), FIND(" ", TRIM(C301)&amp;" ")-1)), ""))) &amp; "|" &amp; D301 )</f>
        <v/>
      </c>
      <c r="K301" s="18" t="n">
        <f aca="false">IF(OR(C301="", J301="",G301=""), 0, IF(COUNTIF($J$6:J301, J301)=1, 1, 0))</f>
        <v>0</v>
      </c>
      <c r="L301" s="16" t="str">
        <f aca="false">IF(B301="Inscripción de nuevo registro patronal",B301 &amp; "|" &amp; E301 &amp; "|" &amp; C301,"")</f>
        <v/>
      </c>
      <c r="M301" s="18" t="n">
        <f aca="false">IF(OR(C301="", L301=""), 0, IF(COUNTIF($L$6:L301, L301)=1, 1, 0))</f>
        <v>0</v>
      </c>
    </row>
    <row r="302" customFormat="false" ht="28.35" hidden="false" customHeight="true" outlineLevel="0" collapsed="false">
      <c r="A302" s="48" t="str">
        <f aca="false">IF(AND(NOT(ISBLANK(C302)),NOT(ISBLANK(B302)),NOT(ISBLANK(E302))),(_xlfn.AGGREGATE(2,7,A$5:A302))+1,"")</f>
        <v/>
      </c>
      <c r="B302" s="49"/>
      <c r="C302" s="49"/>
      <c r="D302" s="50"/>
      <c r="E302" s="51"/>
      <c r="F302" s="52" t="str">
        <f aca="false">IFERROR(VLOOKUP(B302,LISTAS!$Q$2:$R$58,2,0),"")</f>
        <v/>
      </c>
      <c r="G302" s="34" t="str">
        <f aca="false">IF(ISBLANK(C302),"",  IF(F302="RAZÓN SOCIAL","NUEVO_RP",   IF(F302="NUMERO",      IF(ISNUMBER(VALUE(C302)),VALUE(C302),""),   IF(OR(F302="NSS - NOMBRE",F302="RP - NOMBRE"),      IF(         AND(           NOT(ISERROR(FIND(" - ",C302))),           ISERROR(FIND("  ",C302)),           ISERROR(FIND("–",C302)),           ISERROR(FIND("—",C302)),           ISNUMBER(VALUE(LEFT(C302,FIND(" - ",C302)-1)))         ),         VALUE(LEFT(C302,FIND(" - ",C302)-1)),         ""      ),   ""   )  )))</f>
        <v/>
      </c>
      <c r="H302" s="34" t="str">
        <f aca="false">B302 &amp; "|" &amp; E302 &amp; "|" &amp;(IF(ISBLANK(C302),"",IFERROR(VALUE(LEFT(TRIM(C302),FIND(" ",TRIM(C302)&amp;" ")-1)),"")))</f>
        <v>||</v>
      </c>
      <c r="I302" s="18" t="n">
        <f aca="false">IF(G302="",0, IF(COUNTIF($H$6:H302,H302)=1,1,0))</f>
        <v>0</v>
      </c>
      <c r="J302" s="34" t="str">
        <f aca="false">IF( OR( ISBLANK(D302), C302=D302, AND( LEFT(D302,7)&lt;&gt;"NOMINA ", OR( ISERROR(FIND(" - ",D302)), NOT(ISNUMBER(VALUE(LEFT(D302,FIND(" - ",D302)-1)))) ) ) ), "", B302 &amp; "|" &amp; E302 &amp; "|" &amp; (IF(ISBLANK(C302), "", IFERROR(VALUE(LEFT(TRIM(C302), FIND(" ", TRIM(C302)&amp;" ")-1)), ""))) &amp; "|" &amp; D302 )</f>
        <v/>
      </c>
      <c r="K302" s="18" t="n">
        <f aca="false">IF(OR(C302="", J302="",G302=""), 0, IF(COUNTIF($J$6:J302, J302)=1, 1, 0))</f>
        <v>0</v>
      </c>
      <c r="L302" s="16" t="str">
        <f aca="false">IF(B302="Inscripción de nuevo registro patronal",B302 &amp; "|" &amp; E302 &amp; "|" &amp; C302,"")</f>
        <v/>
      </c>
      <c r="M302" s="18" t="n">
        <f aca="false">IF(OR(C302="", L302=""), 0, IF(COUNTIF($L$6:L302, L302)=1, 1, 0))</f>
        <v>0</v>
      </c>
    </row>
    <row r="303" customFormat="false" ht="28.35" hidden="false" customHeight="true" outlineLevel="0" collapsed="false">
      <c r="A303" s="48" t="str">
        <f aca="false">IF(AND(NOT(ISBLANK(C303)),NOT(ISBLANK(B303)),NOT(ISBLANK(E303))),(_xlfn.AGGREGATE(2,7,A$5:A303))+1,"")</f>
        <v/>
      </c>
      <c r="B303" s="49"/>
      <c r="C303" s="49"/>
      <c r="D303" s="50"/>
      <c r="E303" s="51"/>
      <c r="F303" s="52" t="str">
        <f aca="false">IFERROR(VLOOKUP(B303,LISTAS!$Q$2:$R$58,2,0),"")</f>
        <v/>
      </c>
      <c r="G303" s="34" t="str">
        <f aca="false">IF(ISBLANK(C303),"",  IF(F303="RAZÓN SOCIAL","NUEVO_RP",   IF(F303="NUMERO",      IF(ISNUMBER(VALUE(C303)),VALUE(C303),""),   IF(OR(F303="NSS - NOMBRE",F303="RP - NOMBRE"),      IF(         AND(           NOT(ISERROR(FIND(" - ",C303))),           ISERROR(FIND("  ",C303)),           ISERROR(FIND("–",C303)),           ISERROR(FIND("—",C303)),           ISNUMBER(VALUE(LEFT(C303,FIND(" - ",C303)-1)))         ),         VALUE(LEFT(C303,FIND(" - ",C303)-1)),         ""      ),   ""   )  )))</f>
        <v/>
      </c>
      <c r="H303" s="34" t="str">
        <f aca="false">B303 &amp; "|" &amp; E303 &amp; "|" &amp;(IF(ISBLANK(C303),"",IFERROR(VALUE(LEFT(TRIM(C303),FIND(" ",TRIM(C303)&amp;" ")-1)),"")))</f>
        <v>||</v>
      </c>
      <c r="I303" s="18" t="n">
        <f aca="false">IF(G303="",0, IF(COUNTIF($H$6:H303,H303)=1,1,0))</f>
        <v>0</v>
      </c>
      <c r="J303" s="34" t="str">
        <f aca="false">IF( OR( ISBLANK(D303), C303=D303, AND( LEFT(D303,7)&lt;&gt;"NOMINA ", OR( ISERROR(FIND(" - ",D303)), NOT(ISNUMBER(VALUE(LEFT(D303,FIND(" - ",D303)-1)))) ) ) ), "", B303 &amp; "|" &amp; E303 &amp; "|" &amp; (IF(ISBLANK(C303), "", IFERROR(VALUE(LEFT(TRIM(C303), FIND(" ", TRIM(C303)&amp;" ")-1)), ""))) &amp; "|" &amp; D303 )</f>
        <v/>
      </c>
      <c r="K303" s="18" t="n">
        <f aca="false">IF(OR(C303="", J303="",G303=""), 0, IF(COUNTIF($J$6:J303, J303)=1, 1, 0))</f>
        <v>0</v>
      </c>
      <c r="L303" s="16" t="str">
        <f aca="false">IF(B303="Inscripción de nuevo registro patronal",B303 &amp; "|" &amp; E303 &amp; "|" &amp; C303,"")</f>
        <v/>
      </c>
      <c r="M303" s="18" t="n">
        <f aca="false">IF(OR(C303="", L303=""), 0, IF(COUNTIF($L$6:L303, L303)=1, 1, 0))</f>
        <v>0</v>
      </c>
    </row>
    <row r="304" customFormat="false" ht="28.35" hidden="false" customHeight="true" outlineLevel="0" collapsed="false">
      <c r="A304" s="48" t="str">
        <f aca="false">IF(AND(NOT(ISBLANK(C304)),NOT(ISBLANK(B304)),NOT(ISBLANK(E304))),(_xlfn.AGGREGATE(2,7,A$5:A304))+1,"")</f>
        <v/>
      </c>
      <c r="B304" s="49"/>
      <c r="C304" s="49"/>
      <c r="D304" s="50"/>
      <c r="E304" s="51"/>
      <c r="F304" s="52" t="str">
        <f aca="false">IFERROR(VLOOKUP(B304,LISTAS!$Q$2:$R$58,2,0),"")</f>
        <v/>
      </c>
      <c r="G304" s="34" t="str">
        <f aca="false">IF(ISBLANK(C304),"",  IF(F304="RAZÓN SOCIAL","NUEVO_RP",   IF(F304="NUMERO",      IF(ISNUMBER(VALUE(C304)),VALUE(C304),""),   IF(OR(F304="NSS - NOMBRE",F304="RP - NOMBRE"),      IF(         AND(           NOT(ISERROR(FIND(" - ",C304))),           ISERROR(FIND("  ",C304)),           ISERROR(FIND("–",C304)),           ISERROR(FIND("—",C304)),           ISNUMBER(VALUE(LEFT(C304,FIND(" - ",C304)-1)))         ),         VALUE(LEFT(C304,FIND(" - ",C304)-1)),         ""      ),   ""   )  )))</f>
        <v/>
      </c>
      <c r="H304" s="34" t="str">
        <f aca="false">B304 &amp; "|" &amp; E304 &amp; "|" &amp;(IF(ISBLANK(C304),"",IFERROR(VALUE(LEFT(TRIM(C304),FIND(" ",TRIM(C304)&amp;" ")-1)),"")))</f>
        <v>||</v>
      </c>
      <c r="I304" s="18" t="n">
        <f aca="false">IF(G304="",0, IF(COUNTIF($H$6:H304,H304)=1,1,0))</f>
        <v>0</v>
      </c>
      <c r="J304" s="34" t="str">
        <f aca="false">IF( OR( ISBLANK(D304), C304=D304, AND( LEFT(D304,7)&lt;&gt;"NOMINA ", OR( ISERROR(FIND(" - ",D304)), NOT(ISNUMBER(VALUE(LEFT(D304,FIND(" - ",D304)-1)))) ) ) ), "", B304 &amp; "|" &amp; E304 &amp; "|" &amp; (IF(ISBLANK(C304), "", IFERROR(VALUE(LEFT(TRIM(C304), FIND(" ", TRIM(C304)&amp;" ")-1)), ""))) &amp; "|" &amp; D304 )</f>
        <v/>
      </c>
      <c r="K304" s="18" t="n">
        <f aca="false">IF(OR(C304="", J304="",G304=""), 0, IF(COUNTIF($J$6:J304, J304)=1, 1, 0))</f>
        <v>0</v>
      </c>
      <c r="L304" s="16" t="str">
        <f aca="false">IF(B304="Inscripción de nuevo registro patronal",B304 &amp; "|" &amp; E304 &amp; "|" &amp; C304,"")</f>
        <v/>
      </c>
      <c r="M304" s="18" t="n">
        <f aca="false">IF(OR(C304="", L304=""), 0, IF(COUNTIF($L$6:L304, L304)=1, 1, 0))</f>
        <v>0</v>
      </c>
    </row>
    <row r="305" customFormat="false" ht="28.35" hidden="false" customHeight="true" outlineLevel="0" collapsed="false">
      <c r="A305" s="48" t="str">
        <f aca="false">IF(AND(NOT(ISBLANK(C305)),NOT(ISBLANK(B305)),NOT(ISBLANK(E305))),(_xlfn.AGGREGATE(2,7,A$5:A305))+1,"")</f>
        <v/>
      </c>
      <c r="B305" s="49"/>
      <c r="C305" s="49"/>
      <c r="D305" s="50"/>
      <c r="E305" s="51"/>
      <c r="F305" s="52" t="str">
        <f aca="false">IFERROR(VLOOKUP(B305,LISTAS!$Q$2:$R$58,2,0),"")</f>
        <v/>
      </c>
      <c r="G305" s="34" t="str">
        <f aca="false">IF(ISBLANK(C305),"",  IF(F305="RAZÓN SOCIAL","NUEVO_RP",   IF(F305="NUMERO",      IF(ISNUMBER(VALUE(C305)),VALUE(C305),""),   IF(OR(F305="NSS - NOMBRE",F305="RP - NOMBRE"),      IF(         AND(           NOT(ISERROR(FIND(" - ",C305))),           ISERROR(FIND("  ",C305)),           ISERROR(FIND("–",C305)),           ISERROR(FIND("—",C305)),           ISNUMBER(VALUE(LEFT(C305,FIND(" - ",C305)-1)))         ),         VALUE(LEFT(C305,FIND(" - ",C305)-1)),         ""      ),   ""   )  )))</f>
        <v/>
      </c>
      <c r="H305" s="34" t="str">
        <f aca="false">B305 &amp; "|" &amp; E305 &amp; "|" &amp;(IF(ISBLANK(C305),"",IFERROR(VALUE(LEFT(TRIM(C305),FIND(" ",TRIM(C305)&amp;" ")-1)),"")))</f>
        <v>||</v>
      </c>
      <c r="I305" s="18" t="n">
        <f aca="false">IF(G305="",0, IF(COUNTIF($H$6:H305,H305)=1,1,0))</f>
        <v>0</v>
      </c>
      <c r="J305" s="34" t="str">
        <f aca="false">IF( OR( ISBLANK(D305), C305=D305, AND( LEFT(D305,7)&lt;&gt;"NOMINA ", OR( ISERROR(FIND(" - ",D305)), NOT(ISNUMBER(VALUE(LEFT(D305,FIND(" - ",D305)-1)))) ) ) ), "", B305 &amp; "|" &amp; E305 &amp; "|" &amp; (IF(ISBLANK(C305), "", IFERROR(VALUE(LEFT(TRIM(C305), FIND(" ", TRIM(C305)&amp;" ")-1)), ""))) &amp; "|" &amp; D305 )</f>
        <v/>
      </c>
      <c r="K305" s="18" t="n">
        <f aca="false">IF(OR(C305="", J305="",G305=""), 0, IF(COUNTIF($J$6:J305, J305)=1, 1, 0))</f>
        <v>0</v>
      </c>
      <c r="L305" s="16" t="str">
        <f aca="false">IF(B305="Inscripción de nuevo registro patronal",B305 &amp; "|" &amp; E305 &amp; "|" &amp; C305,"")</f>
        <v/>
      </c>
      <c r="M305" s="18" t="n">
        <f aca="false">IF(OR(C305="", L305=""), 0, IF(COUNTIF($L$6:L305, L305)=1, 1, 0))</f>
        <v>0</v>
      </c>
    </row>
    <row r="306" customFormat="false" ht="28.35" hidden="false" customHeight="true" outlineLevel="0" collapsed="false">
      <c r="A306" s="48" t="str">
        <f aca="false">IF(AND(NOT(ISBLANK(C306)),NOT(ISBLANK(B306)),NOT(ISBLANK(E306))),(_xlfn.AGGREGATE(2,7,A$5:A306))+1,"")</f>
        <v/>
      </c>
      <c r="B306" s="49"/>
      <c r="C306" s="49"/>
      <c r="D306" s="50"/>
      <c r="E306" s="51"/>
      <c r="F306" s="52" t="str">
        <f aca="false">IFERROR(VLOOKUP(B306,LISTAS!$Q$2:$R$58,2,0),"")</f>
        <v/>
      </c>
      <c r="G306" s="34" t="str">
        <f aca="false">IF(ISBLANK(C306),"",  IF(F306="RAZÓN SOCIAL","NUEVO_RP",   IF(F306="NUMERO",      IF(ISNUMBER(VALUE(C306)),VALUE(C306),""),   IF(OR(F306="NSS - NOMBRE",F306="RP - NOMBRE"),      IF(         AND(           NOT(ISERROR(FIND(" - ",C306))),           ISERROR(FIND("  ",C306)),           ISERROR(FIND("–",C306)),           ISERROR(FIND("—",C306)),           ISNUMBER(VALUE(LEFT(C306,FIND(" - ",C306)-1)))         ),         VALUE(LEFT(C306,FIND(" - ",C306)-1)),         ""      ),   ""   )  )))</f>
        <v/>
      </c>
      <c r="H306" s="34" t="str">
        <f aca="false">B306 &amp; "|" &amp; E306 &amp; "|" &amp;(IF(ISBLANK(C306),"",IFERROR(VALUE(LEFT(TRIM(C306),FIND(" ",TRIM(C306)&amp;" ")-1)),"")))</f>
        <v>||</v>
      </c>
      <c r="I306" s="18" t="n">
        <f aca="false">IF(G306="",0, IF(COUNTIF($H$6:H306,H306)=1,1,0))</f>
        <v>0</v>
      </c>
      <c r="J306" s="34" t="str">
        <f aca="false">IF( OR( ISBLANK(D306), C306=D306, AND( LEFT(D306,7)&lt;&gt;"NOMINA ", OR( ISERROR(FIND(" - ",D306)), NOT(ISNUMBER(VALUE(LEFT(D306,FIND(" - ",D306)-1)))) ) ) ), "", B306 &amp; "|" &amp; E306 &amp; "|" &amp; (IF(ISBLANK(C306), "", IFERROR(VALUE(LEFT(TRIM(C306), FIND(" ", TRIM(C306)&amp;" ")-1)), ""))) &amp; "|" &amp; D306 )</f>
        <v/>
      </c>
      <c r="K306" s="18" t="n">
        <f aca="false">IF(OR(C306="", J306="",G306=""), 0, IF(COUNTIF($J$6:J306, J306)=1, 1, 0))</f>
        <v>0</v>
      </c>
      <c r="L306" s="16" t="str">
        <f aca="false">IF(B306="Inscripción de nuevo registro patronal",B306 &amp; "|" &amp; E306 &amp; "|" &amp; C306,"")</f>
        <v/>
      </c>
      <c r="M306" s="18" t="n">
        <f aca="false">IF(OR(C306="", L306=""), 0, IF(COUNTIF($L$6:L306, L306)=1, 1, 0))</f>
        <v>0</v>
      </c>
    </row>
    <row r="307" customFormat="false" ht="28.35" hidden="false" customHeight="true" outlineLevel="0" collapsed="false">
      <c r="A307" s="48" t="str">
        <f aca="false">IF(AND(NOT(ISBLANK(C307)),NOT(ISBLANK(B307)),NOT(ISBLANK(E307))),(_xlfn.AGGREGATE(2,7,A$5:A307))+1,"")</f>
        <v/>
      </c>
      <c r="B307" s="49"/>
      <c r="C307" s="49"/>
      <c r="D307" s="50"/>
      <c r="E307" s="51"/>
      <c r="F307" s="52" t="str">
        <f aca="false">IFERROR(VLOOKUP(B307,LISTAS!$Q$2:$R$58,2,0),"")</f>
        <v/>
      </c>
      <c r="G307" s="34" t="str">
        <f aca="false">IF(ISBLANK(C307),"",  IF(F307="RAZÓN SOCIAL","NUEVO_RP",   IF(F307="NUMERO",      IF(ISNUMBER(VALUE(C307)),VALUE(C307),""),   IF(OR(F307="NSS - NOMBRE",F307="RP - NOMBRE"),      IF(         AND(           NOT(ISERROR(FIND(" - ",C307))),           ISERROR(FIND("  ",C307)),           ISERROR(FIND("–",C307)),           ISERROR(FIND("—",C307)),           ISNUMBER(VALUE(LEFT(C307,FIND(" - ",C307)-1)))         ),         VALUE(LEFT(C307,FIND(" - ",C307)-1)),         ""      ),   ""   )  )))</f>
        <v/>
      </c>
      <c r="H307" s="34" t="str">
        <f aca="false">B307 &amp; "|" &amp; E307 &amp; "|" &amp;(IF(ISBLANK(C307),"",IFERROR(VALUE(LEFT(TRIM(C307),FIND(" ",TRIM(C307)&amp;" ")-1)),"")))</f>
        <v>||</v>
      </c>
      <c r="I307" s="18" t="n">
        <f aca="false">IF(G307="",0, IF(COUNTIF($H$6:H307,H307)=1,1,0))</f>
        <v>0</v>
      </c>
      <c r="J307" s="34" t="str">
        <f aca="false">IF( OR( ISBLANK(D307), C307=D307, AND( LEFT(D307,7)&lt;&gt;"NOMINA ", OR( ISERROR(FIND(" - ",D307)), NOT(ISNUMBER(VALUE(LEFT(D307,FIND(" - ",D307)-1)))) ) ) ), "", B307 &amp; "|" &amp; E307 &amp; "|" &amp; (IF(ISBLANK(C307), "", IFERROR(VALUE(LEFT(TRIM(C307), FIND(" ", TRIM(C307)&amp;" ")-1)), ""))) &amp; "|" &amp; D307 )</f>
        <v/>
      </c>
      <c r="K307" s="18" t="n">
        <f aca="false">IF(OR(C307="", J307="",G307=""), 0, IF(COUNTIF($J$6:J307, J307)=1, 1, 0))</f>
        <v>0</v>
      </c>
      <c r="L307" s="16" t="str">
        <f aca="false">IF(B307="Inscripción de nuevo registro patronal",B307 &amp; "|" &amp; E307 &amp; "|" &amp; C307,"")</f>
        <v/>
      </c>
      <c r="M307" s="18" t="n">
        <f aca="false">IF(OR(C307="", L307=""), 0, IF(COUNTIF($L$6:L307, L307)=1, 1, 0))</f>
        <v>0</v>
      </c>
    </row>
    <row r="308" customFormat="false" ht="28.35" hidden="false" customHeight="true" outlineLevel="0" collapsed="false">
      <c r="A308" s="48" t="str">
        <f aca="false">IF(AND(NOT(ISBLANK(C308)),NOT(ISBLANK(B308)),NOT(ISBLANK(E308))),(_xlfn.AGGREGATE(2,7,A$5:A308))+1,"")</f>
        <v/>
      </c>
      <c r="B308" s="49"/>
      <c r="C308" s="49"/>
      <c r="D308" s="50"/>
      <c r="E308" s="51"/>
      <c r="F308" s="52" t="str">
        <f aca="false">IFERROR(VLOOKUP(B308,LISTAS!$Q$2:$R$58,2,0),"")</f>
        <v/>
      </c>
      <c r="G308" s="34" t="str">
        <f aca="false">IF(ISBLANK(C308),"",  IF(F308="RAZÓN SOCIAL","NUEVO_RP",   IF(F308="NUMERO",      IF(ISNUMBER(VALUE(C308)),VALUE(C308),""),   IF(OR(F308="NSS - NOMBRE",F308="RP - NOMBRE"),      IF(         AND(           NOT(ISERROR(FIND(" - ",C308))),           ISERROR(FIND("  ",C308)),           ISERROR(FIND("–",C308)),           ISERROR(FIND("—",C308)),           ISNUMBER(VALUE(LEFT(C308,FIND(" - ",C308)-1)))         ),         VALUE(LEFT(C308,FIND(" - ",C308)-1)),         ""      ),   ""   )  )))</f>
        <v/>
      </c>
      <c r="H308" s="34" t="str">
        <f aca="false">B308 &amp; "|" &amp; E308 &amp; "|" &amp;(IF(ISBLANK(C308),"",IFERROR(VALUE(LEFT(TRIM(C308),FIND(" ",TRIM(C308)&amp;" ")-1)),"")))</f>
        <v>||</v>
      </c>
      <c r="I308" s="18" t="n">
        <f aca="false">IF(G308="",0, IF(COUNTIF($H$6:H308,H308)=1,1,0))</f>
        <v>0</v>
      </c>
      <c r="J308" s="34" t="str">
        <f aca="false">IF( OR( ISBLANK(D308), C308=D308, AND( LEFT(D308,7)&lt;&gt;"NOMINA ", OR( ISERROR(FIND(" - ",D308)), NOT(ISNUMBER(VALUE(LEFT(D308,FIND(" - ",D308)-1)))) ) ) ), "", B308 &amp; "|" &amp; E308 &amp; "|" &amp; (IF(ISBLANK(C308), "", IFERROR(VALUE(LEFT(TRIM(C308), FIND(" ", TRIM(C308)&amp;" ")-1)), ""))) &amp; "|" &amp; D308 )</f>
        <v/>
      </c>
      <c r="K308" s="18" t="n">
        <f aca="false">IF(OR(C308="", J308="",G308=""), 0, IF(COUNTIF($J$6:J308, J308)=1, 1, 0))</f>
        <v>0</v>
      </c>
      <c r="L308" s="16" t="str">
        <f aca="false">IF(B308="Inscripción de nuevo registro patronal",B308 &amp; "|" &amp; E308 &amp; "|" &amp; C308,"")</f>
        <v/>
      </c>
      <c r="M308" s="18" t="n">
        <f aca="false">IF(OR(C308="", L308=""), 0, IF(COUNTIF($L$6:L308, L308)=1, 1, 0))</f>
        <v>0</v>
      </c>
    </row>
    <row r="309" customFormat="false" ht="28.35" hidden="false" customHeight="true" outlineLevel="0" collapsed="false">
      <c r="A309" s="48" t="str">
        <f aca="false">IF(AND(NOT(ISBLANK(C309)),NOT(ISBLANK(B309)),NOT(ISBLANK(E309))),(_xlfn.AGGREGATE(2,7,A$5:A309))+1,"")</f>
        <v/>
      </c>
      <c r="B309" s="49"/>
      <c r="C309" s="49"/>
      <c r="D309" s="50"/>
      <c r="E309" s="51"/>
      <c r="F309" s="52" t="str">
        <f aca="false">IFERROR(VLOOKUP(B309,LISTAS!$Q$2:$R$58,2,0),"")</f>
        <v/>
      </c>
      <c r="G309" s="34" t="str">
        <f aca="false">IF(ISBLANK(C309),"",  IF(F309="RAZÓN SOCIAL","NUEVO_RP",   IF(F309="NUMERO",      IF(ISNUMBER(VALUE(C309)),VALUE(C309),""),   IF(OR(F309="NSS - NOMBRE",F309="RP - NOMBRE"),      IF(         AND(           NOT(ISERROR(FIND(" - ",C309))),           ISERROR(FIND("  ",C309)),           ISERROR(FIND("–",C309)),           ISERROR(FIND("—",C309)),           ISNUMBER(VALUE(LEFT(C309,FIND(" - ",C309)-1)))         ),         VALUE(LEFT(C309,FIND(" - ",C309)-1)),         ""      ),   ""   )  )))</f>
        <v/>
      </c>
      <c r="H309" s="34" t="str">
        <f aca="false">B309 &amp; "|" &amp; E309 &amp; "|" &amp;(IF(ISBLANK(C309),"",IFERROR(VALUE(LEFT(TRIM(C309),FIND(" ",TRIM(C309)&amp;" ")-1)),"")))</f>
        <v>||</v>
      </c>
      <c r="I309" s="18" t="n">
        <f aca="false">IF(G309="",0, IF(COUNTIF($H$6:H309,H309)=1,1,0))</f>
        <v>0</v>
      </c>
      <c r="J309" s="34" t="str">
        <f aca="false">IF( OR( ISBLANK(D309), C309=D309, AND( LEFT(D309,7)&lt;&gt;"NOMINA ", OR( ISERROR(FIND(" - ",D309)), NOT(ISNUMBER(VALUE(LEFT(D309,FIND(" - ",D309)-1)))) ) ) ), "", B309 &amp; "|" &amp; E309 &amp; "|" &amp; (IF(ISBLANK(C309), "", IFERROR(VALUE(LEFT(TRIM(C309), FIND(" ", TRIM(C309)&amp;" ")-1)), ""))) &amp; "|" &amp; D309 )</f>
        <v/>
      </c>
      <c r="K309" s="18" t="n">
        <f aca="false">IF(OR(C309="", J309="",G309=""), 0, IF(COUNTIF($J$6:J309, J309)=1, 1, 0))</f>
        <v>0</v>
      </c>
      <c r="L309" s="16" t="str">
        <f aca="false">IF(B309="Inscripción de nuevo registro patronal",B309 &amp; "|" &amp; E309 &amp; "|" &amp; C309,"")</f>
        <v/>
      </c>
      <c r="M309" s="18" t="n">
        <f aca="false">IF(OR(C309="", L309=""), 0, IF(COUNTIF($L$6:L309, L309)=1, 1, 0))</f>
        <v>0</v>
      </c>
    </row>
    <row r="310" customFormat="false" ht="28.35" hidden="false" customHeight="true" outlineLevel="0" collapsed="false">
      <c r="A310" s="48" t="str">
        <f aca="false">IF(AND(NOT(ISBLANK(C310)),NOT(ISBLANK(B310)),NOT(ISBLANK(E310))),(_xlfn.AGGREGATE(2,7,A$5:A310))+1,"")</f>
        <v/>
      </c>
      <c r="B310" s="49"/>
      <c r="C310" s="49"/>
      <c r="D310" s="50"/>
      <c r="E310" s="51"/>
      <c r="F310" s="52" t="str">
        <f aca="false">IFERROR(VLOOKUP(B310,LISTAS!$Q$2:$R$58,2,0),"")</f>
        <v/>
      </c>
      <c r="G310" s="34" t="str">
        <f aca="false">IF(ISBLANK(C310),"",  IF(F310="RAZÓN SOCIAL","NUEVO_RP",   IF(F310="NUMERO",      IF(ISNUMBER(VALUE(C310)),VALUE(C310),""),   IF(OR(F310="NSS - NOMBRE",F310="RP - NOMBRE"),      IF(         AND(           NOT(ISERROR(FIND(" - ",C310))),           ISERROR(FIND("  ",C310)),           ISERROR(FIND("–",C310)),           ISERROR(FIND("—",C310)),           ISNUMBER(VALUE(LEFT(C310,FIND(" - ",C310)-1)))         ),         VALUE(LEFT(C310,FIND(" - ",C310)-1)),         ""      ),   ""   )  )))</f>
        <v/>
      </c>
      <c r="H310" s="34" t="str">
        <f aca="false">B310 &amp; "|" &amp; E310 &amp; "|" &amp;(IF(ISBLANK(C310),"",IFERROR(VALUE(LEFT(TRIM(C310),FIND(" ",TRIM(C310)&amp;" ")-1)),"")))</f>
        <v>||</v>
      </c>
      <c r="I310" s="18" t="n">
        <f aca="false">IF(G310="",0, IF(COUNTIF($H$6:H310,H310)=1,1,0))</f>
        <v>0</v>
      </c>
      <c r="J310" s="34" t="str">
        <f aca="false">IF( OR( ISBLANK(D310), C310=D310, AND( LEFT(D310,7)&lt;&gt;"NOMINA ", OR( ISERROR(FIND(" - ",D310)), NOT(ISNUMBER(VALUE(LEFT(D310,FIND(" - ",D310)-1)))) ) ) ), "", B310 &amp; "|" &amp; E310 &amp; "|" &amp; (IF(ISBLANK(C310), "", IFERROR(VALUE(LEFT(TRIM(C310), FIND(" ", TRIM(C310)&amp;" ")-1)), ""))) &amp; "|" &amp; D310 )</f>
        <v/>
      </c>
      <c r="K310" s="18" t="n">
        <f aca="false">IF(OR(C310="", J310="",G310=""), 0, IF(COUNTIF($J$6:J310, J310)=1, 1, 0))</f>
        <v>0</v>
      </c>
      <c r="L310" s="16" t="str">
        <f aca="false">IF(B310="Inscripción de nuevo registro patronal",B310 &amp; "|" &amp; E310 &amp; "|" &amp; C310,"")</f>
        <v/>
      </c>
      <c r="M310" s="18" t="n">
        <f aca="false">IF(OR(C310="", L310=""), 0, IF(COUNTIF($L$6:L310, L310)=1, 1, 0))</f>
        <v>0</v>
      </c>
    </row>
    <row r="311" customFormat="false" ht="28.35" hidden="false" customHeight="true" outlineLevel="0" collapsed="false">
      <c r="A311" s="48" t="str">
        <f aca="false">IF(AND(NOT(ISBLANK(C311)),NOT(ISBLANK(B311)),NOT(ISBLANK(E311))),(_xlfn.AGGREGATE(2,7,A$5:A311))+1,"")</f>
        <v/>
      </c>
      <c r="B311" s="49"/>
      <c r="C311" s="49"/>
      <c r="D311" s="50"/>
      <c r="E311" s="51"/>
      <c r="F311" s="52" t="str">
        <f aca="false">IFERROR(VLOOKUP(B311,LISTAS!$Q$2:$R$58,2,0),"")</f>
        <v/>
      </c>
      <c r="G311" s="34" t="str">
        <f aca="false">IF(ISBLANK(C311),"",  IF(F311="RAZÓN SOCIAL","NUEVO_RP",   IF(F311="NUMERO",      IF(ISNUMBER(VALUE(C311)),VALUE(C311),""),   IF(OR(F311="NSS - NOMBRE",F311="RP - NOMBRE"),      IF(         AND(           NOT(ISERROR(FIND(" - ",C311))),           ISERROR(FIND("  ",C311)),           ISERROR(FIND("–",C311)),           ISERROR(FIND("—",C311)),           ISNUMBER(VALUE(LEFT(C311,FIND(" - ",C311)-1)))         ),         VALUE(LEFT(C311,FIND(" - ",C311)-1)),         ""      ),   ""   )  )))</f>
        <v/>
      </c>
      <c r="H311" s="34" t="str">
        <f aca="false">B311 &amp; "|" &amp; E311 &amp; "|" &amp;(IF(ISBLANK(C311),"",IFERROR(VALUE(LEFT(TRIM(C311),FIND(" ",TRIM(C311)&amp;" ")-1)),"")))</f>
        <v>||</v>
      </c>
      <c r="I311" s="18" t="n">
        <f aca="false">IF(G311="",0, IF(COUNTIF($H$6:H311,H311)=1,1,0))</f>
        <v>0</v>
      </c>
      <c r="J311" s="34" t="str">
        <f aca="false">IF( OR( ISBLANK(D311), C311=D311, AND( LEFT(D311,7)&lt;&gt;"NOMINA ", OR( ISERROR(FIND(" - ",D311)), NOT(ISNUMBER(VALUE(LEFT(D311,FIND(" - ",D311)-1)))) ) ) ), "", B311 &amp; "|" &amp; E311 &amp; "|" &amp; (IF(ISBLANK(C311), "", IFERROR(VALUE(LEFT(TRIM(C311), FIND(" ", TRIM(C311)&amp;" ")-1)), ""))) &amp; "|" &amp; D311 )</f>
        <v/>
      </c>
      <c r="K311" s="18" t="n">
        <f aca="false">IF(OR(C311="", J311="",G311=""), 0, IF(COUNTIF($J$6:J311, J311)=1, 1, 0))</f>
        <v>0</v>
      </c>
      <c r="L311" s="16" t="str">
        <f aca="false">IF(B311="Inscripción de nuevo registro patronal",B311 &amp; "|" &amp; E311 &amp; "|" &amp; C311,"")</f>
        <v/>
      </c>
      <c r="M311" s="18" t="n">
        <f aca="false">IF(OR(C311="", L311=""), 0, IF(COUNTIF($L$6:L311, L311)=1, 1, 0))</f>
        <v>0</v>
      </c>
    </row>
    <row r="312" customFormat="false" ht="28.35" hidden="false" customHeight="true" outlineLevel="0" collapsed="false">
      <c r="A312" s="48" t="str">
        <f aca="false">IF(AND(NOT(ISBLANK(C312)),NOT(ISBLANK(B312)),NOT(ISBLANK(E312))),(_xlfn.AGGREGATE(2,7,A$5:A312))+1,"")</f>
        <v/>
      </c>
      <c r="B312" s="49"/>
      <c r="C312" s="49"/>
      <c r="D312" s="50"/>
      <c r="E312" s="51"/>
      <c r="F312" s="52" t="str">
        <f aca="false">IFERROR(VLOOKUP(B312,LISTAS!$Q$2:$R$58,2,0),"")</f>
        <v/>
      </c>
      <c r="G312" s="34" t="str">
        <f aca="false">IF(ISBLANK(C312),"",  IF(F312="RAZÓN SOCIAL","NUEVO_RP",   IF(F312="NUMERO",      IF(ISNUMBER(VALUE(C312)),VALUE(C312),""),   IF(OR(F312="NSS - NOMBRE",F312="RP - NOMBRE"),      IF(         AND(           NOT(ISERROR(FIND(" - ",C312))),           ISERROR(FIND("  ",C312)),           ISERROR(FIND("–",C312)),           ISERROR(FIND("—",C312)),           ISNUMBER(VALUE(LEFT(C312,FIND(" - ",C312)-1)))         ),         VALUE(LEFT(C312,FIND(" - ",C312)-1)),         ""      ),   ""   )  )))</f>
        <v/>
      </c>
      <c r="H312" s="34" t="str">
        <f aca="false">B312 &amp; "|" &amp; E312 &amp; "|" &amp;(IF(ISBLANK(C312),"",IFERROR(VALUE(LEFT(TRIM(C312),FIND(" ",TRIM(C312)&amp;" ")-1)),"")))</f>
        <v>||</v>
      </c>
      <c r="I312" s="18" t="n">
        <f aca="false">IF(G312="",0, IF(COUNTIF($H$6:H312,H312)=1,1,0))</f>
        <v>0</v>
      </c>
      <c r="J312" s="34" t="str">
        <f aca="false">IF( OR( ISBLANK(D312), C312=D312, AND( LEFT(D312,7)&lt;&gt;"NOMINA ", OR( ISERROR(FIND(" - ",D312)), NOT(ISNUMBER(VALUE(LEFT(D312,FIND(" - ",D312)-1)))) ) ) ), "", B312 &amp; "|" &amp; E312 &amp; "|" &amp; (IF(ISBLANK(C312), "", IFERROR(VALUE(LEFT(TRIM(C312), FIND(" ", TRIM(C312)&amp;" ")-1)), ""))) &amp; "|" &amp; D312 )</f>
        <v/>
      </c>
      <c r="K312" s="18" t="n">
        <f aca="false">IF(OR(C312="", J312="",G312=""), 0, IF(COUNTIF($J$6:J312, J312)=1, 1, 0))</f>
        <v>0</v>
      </c>
      <c r="L312" s="16" t="str">
        <f aca="false">IF(B312="Inscripción de nuevo registro patronal",B312 &amp; "|" &amp; E312 &amp; "|" &amp; C312,"")</f>
        <v/>
      </c>
      <c r="M312" s="18" t="n">
        <f aca="false">IF(OR(C312="", L312=""), 0, IF(COUNTIF($L$6:L312, L312)=1, 1, 0))</f>
        <v>0</v>
      </c>
    </row>
    <row r="313" customFormat="false" ht="28.35" hidden="false" customHeight="true" outlineLevel="0" collapsed="false">
      <c r="A313" s="48" t="str">
        <f aca="false">IF(AND(NOT(ISBLANK(C313)),NOT(ISBLANK(B313)),NOT(ISBLANK(E313))),(_xlfn.AGGREGATE(2,7,A$5:A313))+1,"")</f>
        <v/>
      </c>
      <c r="B313" s="49"/>
      <c r="C313" s="49"/>
      <c r="D313" s="50"/>
      <c r="E313" s="51"/>
      <c r="F313" s="52" t="str">
        <f aca="false">IFERROR(VLOOKUP(B313,LISTAS!$Q$2:$R$58,2,0),"")</f>
        <v/>
      </c>
      <c r="G313" s="34" t="str">
        <f aca="false">IF(ISBLANK(C313),"",  IF(F313="RAZÓN SOCIAL","NUEVO_RP",   IF(F313="NUMERO",      IF(ISNUMBER(VALUE(C313)),VALUE(C313),""),   IF(OR(F313="NSS - NOMBRE",F313="RP - NOMBRE"),      IF(         AND(           NOT(ISERROR(FIND(" - ",C313))),           ISERROR(FIND("  ",C313)),           ISERROR(FIND("–",C313)),           ISERROR(FIND("—",C313)),           ISNUMBER(VALUE(LEFT(C313,FIND(" - ",C313)-1)))         ),         VALUE(LEFT(C313,FIND(" - ",C313)-1)),         ""      ),   ""   )  )))</f>
        <v/>
      </c>
      <c r="H313" s="34" t="str">
        <f aca="false">B313 &amp; "|" &amp; E313 &amp; "|" &amp;(IF(ISBLANK(C313),"",IFERROR(VALUE(LEFT(TRIM(C313),FIND(" ",TRIM(C313)&amp;" ")-1)),"")))</f>
        <v>||</v>
      </c>
      <c r="I313" s="18" t="n">
        <f aca="false">IF(G313="",0, IF(COUNTIF($H$6:H313,H313)=1,1,0))</f>
        <v>0</v>
      </c>
      <c r="J313" s="34" t="str">
        <f aca="false">IF( OR( ISBLANK(D313), C313=D313, AND( LEFT(D313,7)&lt;&gt;"NOMINA ", OR( ISERROR(FIND(" - ",D313)), NOT(ISNUMBER(VALUE(LEFT(D313,FIND(" - ",D313)-1)))) ) ) ), "", B313 &amp; "|" &amp; E313 &amp; "|" &amp; (IF(ISBLANK(C313), "", IFERROR(VALUE(LEFT(TRIM(C313), FIND(" ", TRIM(C313)&amp;" ")-1)), ""))) &amp; "|" &amp; D313 )</f>
        <v/>
      </c>
      <c r="K313" s="18" t="n">
        <f aca="false">IF(OR(C313="", J313="",G313=""), 0, IF(COUNTIF($J$6:J313, J313)=1, 1, 0))</f>
        <v>0</v>
      </c>
      <c r="L313" s="16" t="str">
        <f aca="false">IF(B313="Inscripción de nuevo registro patronal",B313 &amp; "|" &amp; E313 &amp; "|" &amp; C313,"")</f>
        <v/>
      </c>
      <c r="M313" s="18" t="n">
        <f aca="false">IF(OR(C313="", L313=""), 0, IF(COUNTIF($L$6:L313, L313)=1, 1, 0))</f>
        <v>0</v>
      </c>
    </row>
    <row r="314" customFormat="false" ht="28.35" hidden="false" customHeight="true" outlineLevel="0" collapsed="false">
      <c r="A314" s="48" t="str">
        <f aca="false">IF(AND(NOT(ISBLANK(C314)),NOT(ISBLANK(B314)),NOT(ISBLANK(E314))),(_xlfn.AGGREGATE(2,7,A$5:A314))+1,"")</f>
        <v/>
      </c>
      <c r="B314" s="49"/>
      <c r="C314" s="49"/>
      <c r="D314" s="50"/>
      <c r="E314" s="51"/>
      <c r="F314" s="52" t="str">
        <f aca="false">IFERROR(VLOOKUP(B314,LISTAS!$Q$2:$R$58,2,0),"")</f>
        <v/>
      </c>
      <c r="G314" s="34" t="str">
        <f aca="false">IF(ISBLANK(C314),"",  IF(F314="RAZÓN SOCIAL","NUEVO_RP",   IF(F314="NUMERO",      IF(ISNUMBER(VALUE(C314)),VALUE(C314),""),   IF(OR(F314="NSS - NOMBRE",F314="RP - NOMBRE"),      IF(         AND(           NOT(ISERROR(FIND(" - ",C314))),           ISERROR(FIND("  ",C314)),           ISERROR(FIND("–",C314)),           ISERROR(FIND("—",C314)),           ISNUMBER(VALUE(LEFT(C314,FIND(" - ",C314)-1)))         ),         VALUE(LEFT(C314,FIND(" - ",C314)-1)),         ""      ),   ""   )  )))</f>
        <v/>
      </c>
      <c r="H314" s="34" t="str">
        <f aca="false">B314 &amp; "|" &amp; E314 &amp; "|" &amp;(IF(ISBLANK(C314),"",IFERROR(VALUE(LEFT(TRIM(C314),FIND(" ",TRIM(C314)&amp;" ")-1)),"")))</f>
        <v>||</v>
      </c>
      <c r="I314" s="18" t="n">
        <f aca="false">IF(G314="",0, IF(COUNTIF($H$6:H314,H314)=1,1,0))</f>
        <v>0</v>
      </c>
      <c r="J314" s="34" t="str">
        <f aca="false">IF( OR( ISBLANK(D314), C314=D314, AND( LEFT(D314,7)&lt;&gt;"NOMINA ", OR( ISERROR(FIND(" - ",D314)), NOT(ISNUMBER(VALUE(LEFT(D314,FIND(" - ",D314)-1)))) ) ) ), "", B314 &amp; "|" &amp; E314 &amp; "|" &amp; (IF(ISBLANK(C314), "", IFERROR(VALUE(LEFT(TRIM(C314), FIND(" ", TRIM(C314)&amp;" ")-1)), ""))) &amp; "|" &amp; D314 )</f>
        <v/>
      </c>
      <c r="K314" s="18" t="n">
        <f aca="false">IF(OR(C314="", J314="",G314=""), 0, IF(COUNTIF($J$6:J314, J314)=1, 1, 0))</f>
        <v>0</v>
      </c>
      <c r="L314" s="16" t="str">
        <f aca="false">IF(B314="Inscripción de nuevo registro patronal",B314 &amp; "|" &amp; E314 &amp; "|" &amp; C314,"")</f>
        <v/>
      </c>
      <c r="M314" s="18" t="n">
        <f aca="false">IF(OR(C314="", L314=""), 0, IF(COUNTIF($L$6:L314, L314)=1, 1, 0))</f>
        <v>0</v>
      </c>
    </row>
    <row r="315" customFormat="false" ht="28.35" hidden="false" customHeight="true" outlineLevel="0" collapsed="false">
      <c r="A315" s="48" t="str">
        <f aca="false">IF(AND(NOT(ISBLANK(C315)),NOT(ISBLANK(B315)),NOT(ISBLANK(E315))),(_xlfn.AGGREGATE(2,7,A$5:A315))+1,"")</f>
        <v/>
      </c>
      <c r="B315" s="49"/>
      <c r="C315" s="49"/>
      <c r="D315" s="50"/>
      <c r="E315" s="51"/>
      <c r="F315" s="52" t="str">
        <f aca="false">IFERROR(VLOOKUP(B315,LISTAS!$Q$2:$R$58,2,0),"")</f>
        <v/>
      </c>
      <c r="G315" s="34" t="str">
        <f aca="false">IF(ISBLANK(C315),"",  IF(F315="RAZÓN SOCIAL","NUEVO_RP",   IF(F315="NUMERO",      IF(ISNUMBER(VALUE(C315)),VALUE(C315),""),   IF(OR(F315="NSS - NOMBRE",F315="RP - NOMBRE"),      IF(         AND(           NOT(ISERROR(FIND(" - ",C315))),           ISERROR(FIND("  ",C315)),           ISERROR(FIND("–",C315)),           ISERROR(FIND("—",C315)),           ISNUMBER(VALUE(LEFT(C315,FIND(" - ",C315)-1)))         ),         VALUE(LEFT(C315,FIND(" - ",C315)-1)),         ""      ),   ""   )  )))</f>
        <v/>
      </c>
      <c r="H315" s="34" t="str">
        <f aca="false">B315 &amp; "|" &amp; E315 &amp; "|" &amp;(IF(ISBLANK(C315),"",IFERROR(VALUE(LEFT(TRIM(C315),FIND(" ",TRIM(C315)&amp;" ")-1)),"")))</f>
        <v>||</v>
      </c>
      <c r="I315" s="18" t="n">
        <f aca="false">IF(G315="",0, IF(COUNTIF($H$6:H315,H315)=1,1,0))</f>
        <v>0</v>
      </c>
      <c r="J315" s="34" t="str">
        <f aca="false">IF( OR( ISBLANK(D315), C315=D315, AND( LEFT(D315,7)&lt;&gt;"NOMINA ", OR( ISERROR(FIND(" - ",D315)), NOT(ISNUMBER(VALUE(LEFT(D315,FIND(" - ",D315)-1)))) ) ) ), "", B315 &amp; "|" &amp; E315 &amp; "|" &amp; (IF(ISBLANK(C315), "", IFERROR(VALUE(LEFT(TRIM(C315), FIND(" ", TRIM(C315)&amp;" ")-1)), ""))) &amp; "|" &amp; D315 )</f>
        <v/>
      </c>
      <c r="K315" s="18" t="n">
        <f aca="false">IF(OR(C315="", J315="",G315=""), 0, IF(COUNTIF($J$6:J315, J315)=1, 1, 0))</f>
        <v>0</v>
      </c>
      <c r="L315" s="16" t="str">
        <f aca="false">IF(B315="Inscripción de nuevo registro patronal",B315 &amp; "|" &amp; E315 &amp; "|" &amp; C315,"")</f>
        <v/>
      </c>
      <c r="M315" s="18" t="n">
        <f aca="false">IF(OR(C315="", L315=""), 0, IF(COUNTIF($L$6:L315, L315)=1, 1, 0))</f>
        <v>0</v>
      </c>
    </row>
    <row r="316" customFormat="false" ht="28.35" hidden="false" customHeight="true" outlineLevel="0" collapsed="false">
      <c r="A316" s="48" t="str">
        <f aca="false">IF(AND(NOT(ISBLANK(C316)),NOT(ISBLANK(B316)),NOT(ISBLANK(E316))),(_xlfn.AGGREGATE(2,7,A$5:A316))+1,"")</f>
        <v/>
      </c>
      <c r="B316" s="49"/>
      <c r="C316" s="49"/>
      <c r="D316" s="50"/>
      <c r="E316" s="51"/>
      <c r="F316" s="52" t="str">
        <f aca="false">IFERROR(VLOOKUP(B316,LISTAS!$Q$2:$R$58,2,0),"")</f>
        <v/>
      </c>
      <c r="G316" s="34" t="str">
        <f aca="false">IF(ISBLANK(C316),"",  IF(F316="RAZÓN SOCIAL","NUEVO_RP",   IF(F316="NUMERO",      IF(ISNUMBER(VALUE(C316)),VALUE(C316),""),   IF(OR(F316="NSS - NOMBRE",F316="RP - NOMBRE"),      IF(         AND(           NOT(ISERROR(FIND(" - ",C316))),           ISERROR(FIND("  ",C316)),           ISERROR(FIND("–",C316)),           ISERROR(FIND("—",C316)),           ISNUMBER(VALUE(LEFT(C316,FIND(" - ",C316)-1)))         ),         VALUE(LEFT(C316,FIND(" - ",C316)-1)),         ""      ),   ""   )  )))</f>
        <v/>
      </c>
      <c r="H316" s="34" t="str">
        <f aca="false">B316 &amp; "|" &amp; E316 &amp; "|" &amp;(IF(ISBLANK(C316),"",IFERROR(VALUE(LEFT(TRIM(C316),FIND(" ",TRIM(C316)&amp;" ")-1)),"")))</f>
        <v>||</v>
      </c>
      <c r="I316" s="18" t="n">
        <f aca="false">IF(G316="",0, IF(COUNTIF($H$6:H316,H316)=1,1,0))</f>
        <v>0</v>
      </c>
      <c r="J316" s="34" t="str">
        <f aca="false">IF( OR( ISBLANK(D316), C316=D316, AND( LEFT(D316,7)&lt;&gt;"NOMINA ", OR( ISERROR(FIND(" - ",D316)), NOT(ISNUMBER(VALUE(LEFT(D316,FIND(" - ",D316)-1)))) ) ) ), "", B316 &amp; "|" &amp; E316 &amp; "|" &amp; (IF(ISBLANK(C316), "", IFERROR(VALUE(LEFT(TRIM(C316), FIND(" ", TRIM(C316)&amp;" ")-1)), ""))) &amp; "|" &amp; D316 )</f>
        <v/>
      </c>
      <c r="K316" s="18" t="n">
        <f aca="false">IF(OR(C316="", J316="",G316=""), 0, IF(COUNTIF($J$6:J316, J316)=1, 1, 0))</f>
        <v>0</v>
      </c>
      <c r="L316" s="16" t="str">
        <f aca="false">IF(B316="Inscripción de nuevo registro patronal",B316 &amp; "|" &amp; E316 &amp; "|" &amp; C316,"")</f>
        <v/>
      </c>
      <c r="M316" s="18" t="n">
        <f aca="false">IF(OR(C316="", L316=""), 0, IF(COUNTIF($L$6:L316, L316)=1, 1, 0))</f>
        <v>0</v>
      </c>
    </row>
    <row r="317" customFormat="false" ht="28.35" hidden="false" customHeight="true" outlineLevel="0" collapsed="false">
      <c r="A317" s="48" t="str">
        <f aca="false">IF(AND(NOT(ISBLANK(C317)),NOT(ISBLANK(B317)),NOT(ISBLANK(E317))),(_xlfn.AGGREGATE(2,7,A$5:A317))+1,"")</f>
        <v/>
      </c>
      <c r="B317" s="49"/>
      <c r="C317" s="49"/>
      <c r="D317" s="50"/>
      <c r="E317" s="51"/>
      <c r="F317" s="52" t="str">
        <f aca="false">IFERROR(VLOOKUP(B317,LISTAS!$Q$2:$R$58,2,0),"")</f>
        <v/>
      </c>
      <c r="G317" s="34" t="str">
        <f aca="false">IF(ISBLANK(C317),"",  IF(F317="RAZÓN SOCIAL","NUEVO_RP",   IF(F317="NUMERO",      IF(ISNUMBER(VALUE(C317)),VALUE(C317),""),   IF(OR(F317="NSS - NOMBRE",F317="RP - NOMBRE"),      IF(         AND(           NOT(ISERROR(FIND(" - ",C317))),           ISERROR(FIND("  ",C317)),           ISERROR(FIND("–",C317)),           ISERROR(FIND("—",C317)),           ISNUMBER(VALUE(LEFT(C317,FIND(" - ",C317)-1)))         ),         VALUE(LEFT(C317,FIND(" - ",C317)-1)),         ""      ),   ""   )  )))</f>
        <v/>
      </c>
      <c r="H317" s="34" t="str">
        <f aca="false">B317 &amp; "|" &amp; E317 &amp; "|" &amp;(IF(ISBLANK(C317),"",IFERROR(VALUE(LEFT(TRIM(C317),FIND(" ",TRIM(C317)&amp;" ")-1)),"")))</f>
        <v>||</v>
      </c>
      <c r="I317" s="18" t="n">
        <f aca="false">IF(G317="",0, IF(COUNTIF($H$6:H317,H317)=1,1,0))</f>
        <v>0</v>
      </c>
      <c r="J317" s="34" t="str">
        <f aca="false">IF( OR( ISBLANK(D317), C317=D317, AND( LEFT(D317,7)&lt;&gt;"NOMINA ", OR( ISERROR(FIND(" - ",D317)), NOT(ISNUMBER(VALUE(LEFT(D317,FIND(" - ",D317)-1)))) ) ) ), "", B317 &amp; "|" &amp; E317 &amp; "|" &amp; (IF(ISBLANK(C317), "", IFERROR(VALUE(LEFT(TRIM(C317), FIND(" ", TRIM(C317)&amp;" ")-1)), ""))) &amp; "|" &amp; D317 )</f>
        <v/>
      </c>
      <c r="K317" s="18" t="n">
        <f aca="false">IF(OR(C317="", J317="",G317=""), 0, IF(COUNTIF($J$6:J317, J317)=1, 1, 0))</f>
        <v>0</v>
      </c>
      <c r="L317" s="16" t="str">
        <f aca="false">IF(B317="Inscripción de nuevo registro patronal",B317 &amp; "|" &amp; E317 &amp; "|" &amp; C317,"")</f>
        <v/>
      </c>
      <c r="M317" s="18" t="n">
        <f aca="false">IF(OR(C317="", L317=""), 0, IF(COUNTIF($L$6:L317, L317)=1, 1, 0))</f>
        <v>0</v>
      </c>
    </row>
    <row r="318" customFormat="false" ht="28.35" hidden="false" customHeight="true" outlineLevel="0" collapsed="false">
      <c r="A318" s="48" t="str">
        <f aca="false">IF(AND(NOT(ISBLANK(C318)),NOT(ISBLANK(B318)),NOT(ISBLANK(E318))),(_xlfn.AGGREGATE(2,7,A$5:A318))+1,"")</f>
        <v/>
      </c>
      <c r="B318" s="49"/>
      <c r="C318" s="49"/>
      <c r="D318" s="50"/>
      <c r="E318" s="51"/>
      <c r="F318" s="52" t="str">
        <f aca="false">IFERROR(VLOOKUP(B318,LISTAS!$Q$2:$R$58,2,0),"")</f>
        <v/>
      </c>
      <c r="G318" s="34" t="str">
        <f aca="false">IF(ISBLANK(C318),"",  IF(F318="RAZÓN SOCIAL","NUEVO_RP",   IF(F318="NUMERO",      IF(ISNUMBER(VALUE(C318)),VALUE(C318),""),   IF(OR(F318="NSS - NOMBRE",F318="RP - NOMBRE"),      IF(         AND(           NOT(ISERROR(FIND(" - ",C318))),           ISERROR(FIND("  ",C318)),           ISERROR(FIND("–",C318)),           ISERROR(FIND("—",C318)),           ISNUMBER(VALUE(LEFT(C318,FIND(" - ",C318)-1)))         ),         VALUE(LEFT(C318,FIND(" - ",C318)-1)),         ""      ),   ""   )  )))</f>
        <v/>
      </c>
      <c r="H318" s="34" t="str">
        <f aca="false">B318 &amp; "|" &amp; E318 &amp; "|" &amp;(IF(ISBLANK(C318),"",IFERROR(VALUE(LEFT(TRIM(C318),FIND(" ",TRIM(C318)&amp;" ")-1)),"")))</f>
        <v>||</v>
      </c>
      <c r="I318" s="18" t="n">
        <f aca="false">IF(G318="",0, IF(COUNTIF($H$6:H318,H318)=1,1,0))</f>
        <v>0</v>
      </c>
      <c r="J318" s="34" t="str">
        <f aca="false">IF( OR( ISBLANK(D318), C318=D318, AND( LEFT(D318,7)&lt;&gt;"NOMINA ", OR( ISERROR(FIND(" - ",D318)), NOT(ISNUMBER(VALUE(LEFT(D318,FIND(" - ",D318)-1)))) ) ) ), "", B318 &amp; "|" &amp; E318 &amp; "|" &amp; (IF(ISBLANK(C318), "", IFERROR(VALUE(LEFT(TRIM(C318), FIND(" ", TRIM(C318)&amp;" ")-1)), ""))) &amp; "|" &amp; D318 )</f>
        <v/>
      </c>
      <c r="K318" s="18" t="n">
        <f aca="false">IF(OR(C318="", J318="",G318=""), 0, IF(COUNTIF($J$6:J318, J318)=1, 1, 0))</f>
        <v>0</v>
      </c>
      <c r="L318" s="16" t="str">
        <f aca="false">IF(B318="Inscripción de nuevo registro patronal",B318 &amp; "|" &amp; E318 &amp; "|" &amp; C318,"")</f>
        <v/>
      </c>
      <c r="M318" s="18" t="n">
        <f aca="false">IF(OR(C318="", L318=""), 0, IF(COUNTIF($L$6:L318, L318)=1, 1, 0))</f>
        <v>0</v>
      </c>
    </row>
    <row r="319" customFormat="false" ht="28.35" hidden="false" customHeight="true" outlineLevel="0" collapsed="false">
      <c r="A319" s="48" t="str">
        <f aca="false">IF(AND(NOT(ISBLANK(C319)),NOT(ISBLANK(B319)),NOT(ISBLANK(E319))),(_xlfn.AGGREGATE(2,7,A$5:A319))+1,"")</f>
        <v/>
      </c>
      <c r="B319" s="49"/>
      <c r="C319" s="49"/>
      <c r="D319" s="50"/>
      <c r="E319" s="51"/>
      <c r="F319" s="52" t="str">
        <f aca="false">IFERROR(VLOOKUP(B319,LISTAS!$Q$2:$R$58,2,0),"")</f>
        <v/>
      </c>
      <c r="G319" s="34" t="str">
        <f aca="false">IF(ISBLANK(C319),"",  IF(F319="RAZÓN SOCIAL","NUEVO_RP",   IF(F319="NUMERO",      IF(ISNUMBER(VALUE(C319)),VALUE(C319),""),   IF(OR(F319="NSS - NOMBRE",F319="RP - NOMBRE"),      IF(         AND(           NOT(ISERROR(FIND(" - ",C319))),           ISERROR(FIND("  ",C319)),           ISERROR(FIND("–",C319)),           ISERROR(FIND("—",C319)),           ISNUMBER(VALUE(LEFT(C319,FIND(" - ",C319)-1)))         ),         VALUE(LEFT(C319,FIND(" - ",C319)-1)),         ""      ),   ""   )  )))</f>
        <v/>
      </c>
      <c r="H319" s="34" t="str">
        <f aca="false">B319 &amp; "|" &amp; E319 &amp; "|" &amp;(IF(ISBLANK(C319),"",IFERROR(VALUE(LEFT(TRIM(C319),FIND(" ",TRIM(C319)&amp;" ")-1)),"")))</f>
        <v>||</v>
      </c>
      <c r="I319" s="18" t="n">
        <f aca="false">IF(G319="",0, IF(COUNTIF($H$6:H319,H319)=1,1,0))</f>
        <v>0</v>
      </c>
      <c r="J319" s="34" t="str">
        <f aca="false">IF( OR( ISBLANK(D319), C319=D319, AND( LEFT(D319,7)&lt;&gt;"NOMINA ", OR( ISERROR(FIND(" - ",D319)), NOT(ISNUMBER(VALUE(LEFT(D319,FIND(" - ",D319)-1)))) ) ) ), "", B319 &amp; "|" &amp; E319 &amp; "|" &amp; (IF(ISBLANK(C319), "", IFERROR(VALUE(LEFT(TRIM(C319), FIND(" ", TRIM(C319)&amp;" ")-1)), ""))) &amp; "|" &amp; D319 )</f>
        <v/>
      </c>
      <c r="K319" s="18" t="n">
        <f aca="false">IF(OR(C319="", J319="",G319=""), 0, IF(COUNTIF($J$6:J319, J319)=1, 1, 0))</f>
        <v>0</v>
      </c>
      <c r="L319" s="16" t="str">
        <f aca="false">IF(B319="Inscripción de nuevo registro patronal",B319 &amp; "|" &amp; E319 &amp; "|" &amp; C319,"")</f>
        <v/>
      </c>
      <c r="M319" s="18" t="n">
        <f aca="false">IF(OR(C319="", L319=""), 0, IF(COUNTIF($L$6:L319, L319)=1, 1, 0))</f>
        <v>0</v>
      </c>
    </row>
    <row r="320" customFormat="false" ht="28.35" hidden="false" customHeight="true" outlineLevel="0" collapsed="false">
      <c r="A320" s="48" t="str">
        <f aca="false">IF(AND(NOT(ISBLANK(C320)),NOT(ISBLANK(B320)),NOT(ISBLANK(E320))),(_xlfn.AGGREGATE(2,7,A$5:A320))+1,"")</f>
        <v/>
      </c>
      <c r="B320" s="49"/>
      <c r="C320" s="49"/>
      <c r="D320" s="50"/>
      <c r="E320" s="51"/>
      <c r="F320" s="52" t="str">
        <f aca="false">IFERROR(VLOOKUP(B320,LISTAS!$Q$2:$R$58,2,0),"")</f>
        <v/>
      </c>
      <c r="G320" s="34" t="str">
        <f aca="false">IF(ISBLANK(C320),"",  IF(F320="RAZÓN SOCIAL","NUEVO_RP",   IF(F320="NUMERO",      IF(ISNUMBER(VALUE(C320)),VALUE(C320),""),   IF(OR(F320="NSS - NOMBRE",F320="RP - NOMBRE"),      IF(         AND(           NOT(ISERROR(FIND(" - ",C320))),           ISERROR(FIND("  ",C320)),           ISERROR(FIND("–",C320)),           ISERROR(FIND("—",C320)),           ISNUMBER(VALUE(LEFT(C320,FIND(" - ",C320)-1)))         ),         VALUE(LEFT(C320,FIND(" - ",C320)-1)),         ""      ),   ""   )  )))</f>
        <v/>
      </c>
      <c r="H320" s="34" t="str">
        <f aca="false">B320 &amp; "|" &amp; E320 &amp; "|" &amp;(IF(ISBLANK(C320),"",IFERROR(VALUE(LEFT(TRIM(C320),FIND(" ",TRIM(C320)&amp;" ")-1)),"")))</f>
        <v>||</v>
      </c>
      <c r="I320" s="18" t="n">
        <f aca="false">IF(G320="",0, IF(COUNTIF($H$6:H320,H320)=1,1,0))</f>
        <v>0</v>
      </c>
      <c r="J320" s="34" t="str">
        <f aca="false">IF( OR( ISBLANK(D320), C320=D320, AND( LEFT(D320,7)&lt;&gt;"NOMINA ", OR( ISERROR(FIND(" - ",D320)), NOT(ISNUMBER(VALUE(LEFT(D320,FIND(" - ",D320)-1)))) ) ) ), "", B320 &amp; "|" &amp; E320 &amp; "|" &amp; (IF(ISBLANK(C320), "", IFERROR(VALUE(LEFT(TRIM(C320), FIND(" ", TRIM(C320)&amp;" ")-1)), ""))) &amp; "|" &amp; D320 )</f>
        <v/>
      </c>
      <c r="K320" s="18" t="n">
        <f aca="false">IF(OR(C320="", J320="",G320=""), 0, IF(COUNTIF($J$6:J320, J320)=1, 1, 0))</f>
        <v>0</v>
      </c>
      <c r="L320" s="16" t="str">
        <f aca="false">IF(B320="Inscripción de nuevo registro patronal",B320 &amp; "|" &amp; E320 &amp; "|" &amp; C320,"")</f>
        <v/>
      </c>
      <c r="M320" s="18" t="n">
        <f aca="false">IF(OR(C320="", L320=""), 0, IF(COUNTIF($L$6:L320, L320)=1, 1, 0))</f>
        <v>0</v>
      </c>
    </row>
    <row r="321" customFormat="false" ht="28.35" hidden="false" customHeight="true" outlineLevel="0" collapsed="false">
      <c r="A321" s="48" t="str">
        <f aca="false">IF(AND(NOT(ISBLANK(C321)),NOT(ISBLANK(B321)),NOT(ISBLANK(E321))),(_xlfn.AGGREGATE(2,7,A$5:A321))+1,"")</f>
        <v/>
      </c>
      <c r="B321" s="49"/>
      <c r="C321" s="49"/>
      <c r="D321" s="50"/>
      <c r="E321" s="51"/>
      <c r="F321" s="52" t="str">
        <f aca="false">IFERROR(VLOOKUP(B321,LISTAS!$Q$2:$R$58,2,0),"")</f>
        <v/>
      </c>
      <c r="G321" s="34" t="str">
        <f aca="false">IF(ISBLANK(C321),"",  IF(F321="RAZÓN SOCIAL","NUEVO_RP",   IF(F321="NUMERO",      IF(ISNUMBER(VALUE(C321)),VALUE(C321),""),   IF(OR(F321="NSS - NOMBRE",F321="RP - NOMBRE"),      IF(         AND(           NOT(ISERROR(FIND(" - ",C321))),           ISERROR(FIND("  ",C321)),           ISERROR(FIND("–",C321)),           ISERROR(FIND("—",C321)),           ISNUMBER(VALUE(LEFT(C321,FIND(" - ",C321)-1)))         ),         VALUE(LEFT(C321,FIND(" - ",C321)-1)),         ""      ),   ""   )  )))</f>
        <v/>
      </c>
      <c r="H321" s="34" t="str">
        <f aca="false">B321 &amp; "|" &amp; E321 &amp; "|" &amp;(IF(ISBLANK(C321),"",IFERROR(VALUE(LEFT(TRIM(C321),FIND(" ",TRIM(C321)&amp;" ")-1)),"")))</f>
        <v>||</v>
      </c>
      <c r="I321" s="18" t="n">
        <f aca="false">IF(G321="",0, IF(COUNTIF($H$6:H321,H321)=1,1,0))</f>
        <v>0</v>
      </c>
      <c r="J321" s="34" t="str">
        <f aca="false">IF( OR( ISBLANK(D321), C321=D321, AND( LEFT(D321,7)&lt;&gt;"NOMINA ", OR( ISERROR(FIND(" - ",D321)), NOT(ISNUMBER(VALUE(LEFT(D321,FIND(" - ",D321)-1)))) ) ) ), "", B321 &amp; "|" &amp; E321 &amp; "|" &amp; (IF(ISBLANK(C321), "", IFERROR(VALUE(LEFT(TRIM(C321), FIND(" ", TRIM(C321)&amp;" ")-1)), ""))) &amp; "|" &amp; D321 )</f>
        <v/>
      </c>
      <c r="K321" s="18" t="n">
        <f aca="false">IF(OR(C321="", J321="",G321=""), 0, IF(COUNTIF($J$6:J321, J321)=1, 1, 0))</f>
        <v>0</v>
      </c>
      <c r="L321" s="16" t="str">
        <f aca="false">IF(B321="Inscripción de nuevo registro patronal",B321 &amp; "|" &amp; E321 &amp; "|" &amp; C321,"")</f>
        <v/>
      </c>
      <c r="M321" s="18" t="n">
        <f aca="false">IF(OR(C321="", L321=""), 0, IF(COUNTIF($L$6:L321, L321)=1, 1, 0))</f>
        <v>0</v>
      </c>
    </row>
    <row r="322" customFormat="false" ht="28.35" hidden="false" customHeight="true" outlineLevel="0" collapsed="false">
      <c r="A322" s="48" t="str">
        <f aca="false">IF(AND(NOT(ISBLANK(C322)),NOT(ISBLANK(B322)),NOT(ISBLANK(E322))),(_xlfn.AGGREGATE(2,7,A$5:A322))+1,"")</f>
        <v/>
      </c>
      <c r="B322" s="49"/>
      <c r="C322" s="49"/>
      <c r="D322" s="50"/>
      <c r="E322" s="51"/>
      <c r="F322" s="52" t="str">
        <f aca="false">IFERROR(VLOOKUP(B322,LISTAS!$Q$2:$R$58,2,0),"")</f>
        <v/>
      </c>
      <c r="G322" s="34" t="str">
        <f aca="false">IF(ISBLANK(C322),"",  IF(F322="RAZÓN SOCIAL","NUEVO_RP",   IF(F322="NUMERO",      IF(ISNUMBER(VALUE(C322)),VALUE(C322),""),   IF(OR(F322="NSS - NOMBRE",F322="RP - NOMBRE"),      IF(         AND(           NOT(ISERROR(FIND(" - ",C322))),           ISERROR(FIND("  ",C322)),           ISERROR(FIND("–",C322)),           ISERROR(FIND("—",C322)),           ISNUMBER(VALUE(LEFT(C322,FIND(" - ",C322)-1)))         ),         VALUE(LEFT(C322,FIND(" - ",C322)-1)),         ""      ),   ""   )  )))</f>
        <v/>
      </c>
      <c r="H322" s="34" t="str">
        <f aca="false">B322 &amp; "|" &amp; E322 &amp; "|" &amp;(IF(ISBLANK(C322),"",IFERROR(VALUE(LEFT(TRIM(C322),FIND(" ",TRIM(C322)&amp;" ")-1)),"")))</f>
        <v>||</v>
      </c>
      <c r="I322" s="18" t="n">
        <f aca="false">IF(G322="",0, IF(COUNTIF($H$6:H322,H322)=1,1,0))</f>
        <v>0</v>
      </c>
      <c r="J322" s="34" t="str">
        <f aca="false">IF( OR( ISBLANK(D322), C322=D322, AND( LEFT(D322,7)&lt;&gt;"NOMINA ", OR( ISERROR(FIND(" - ",D322)), NOT(ISNUMBER(VALUE(LEFT(D322,FIND(" - ",D322)-1)))) ) ) ), "", B322 &amp; "|" &amp; E322 &amp; "|" &amp; (IF(ISBLANK(C322), "", IFERROR(VALUE(LEFT(TRIM(C322), FIND(" ", TRIM(C322)&amp;" ")-1)), ""))) &amp; "|" &amp; D322 )</f>
        <v/>
      </c>
      <c r="K322" s="18" t="n">
        <f aca="false">IF(OR(C322="", J322="",G322=""), 0, IF(COUNTIF($J$6:J322, J322)=1, 1, 0))</f>
        <v>0</v>
      </c>
      <c r="L322" s="16" t="str">
        <f aca="false">IF(B322="Inscripción de nuevo registro patronal",B322 &amp; "|" &amp; E322 &amp; "|" &amp; C322,"")</f>
        <v/>
      </c>
      <c r="M322" s="18" t="n">
        <f aca="false">IF(OR(C322="", L322=""), 0, IF(COUNTIF($L$6:L322, L322)=1, 1, 0))</f>
        <v>0</v>
      </c>
    </row>
    <row r="323" customFormat="false" ht="28.35" hidden="false" customHeight="true" outlineLevel="0" collapsed="false">
      <c r="A323" s="48" t="str">
        <f aca="false">IF(AND(NOT(ISBLANK(C323)),NOT(ISBLANK(B323)),NOT(ISBLANK(E323))),(_xlfn.AGGREGATE(2,7,A$5:A323))+1,"")</f>
        <v/>
      </c>
      <c r="B323" s="49"/>
      <c r="C323" s="49"/>
      <c r="D323" s="50"/>
      <c r="E323" s="51"/>
      <c r="F323" s="52" t="str">
        <f aca="false">IFERROR(VLOOKUP(B323,LISTAS!$Q$2:$R$58,2,0),"")</f>
        <v/>
      </c>
      <c r="G323" s="34" t="str">
        <f aca="false">IF(ISBLANK(C323),"",  IF(F323="RAZÓN SOCIAL","NUEVO_RP",   IF(F323="NUMERO",      IF(ISNUMBER(VALUE(C323)),VALUE(C323),""),   IF(OR(F323="NSS - NOMBRE",F323="RP - NOMBRE"),      IF(         AND(           NOT(ISERROR(FIND(" - ",C323))),           ISERROR(FIND("  ",C323)),           ISERROR(FIND("–",C323)),           ISERROR(FIND("—",C323)),           ISNUMBER(VALUE(LEFT(C323,FIND(" - ",C323)-1)))         ),         VALUE(LEFT(C323,FIND(" - ",C323)-1)),         ""      ),   ""   )  )))</f>
        <v/>
      </c>
      <c r="H323" s="34" t="str">
        <f aca="false">B323 &amp; "|" &amp; E323 &amp; "|" &amp;(IF(ISBLANK(C323),"",IFERROR(VALUE(LEFT(TRIM(C323),FIND(" ",TRIM(C323)&amp;" ")-1)),"")))</f>
        <v>||</v>
      </c>
      <c r="I323" s="18" t="n">
        <f aca="false">IF(G323="",0, IF(COUNTIF($H$6:H323,H323)=1,1,0))</f>
        <v>0</v>
      </c>
      <c r="J323" s="34" t="str">
        <f aca="false">IF( OR( ISBLANK(D323), C323=D323, AND( LEFT(D323,7)&lt;&gt;"NOMINA ", OR( ISERROR(FIND(" - ",D323)), NOT(ISNUMBER(VALUE(LEFT(D323,FIND(" - ",D323)-1)))) ) ) ), "", B323 &amp; "|" &amp; E323 &amp; "|" &amp; (IF(ISBLANK(C323), "", IFERROR(VALUE(LEFT(TRIM(C323), FIND(" ", TRIM(C323)&amp;" ")-1)), ""))) &amp; "|" &amp; D323 )</f>
        <v/>
      </c>
      <c r="K323" s="18" t="n">
        <f aca="false">IF(OR(C323="", J323="",G323=""), 0, IF(COUNTIF($J$6:J323, J323)=1, 1, 0))</f>
        <v>0</v>
      </c>
      <c r="L323" s="16" t="str">
        <f aca="false">IF(B323="Inscripción de nuevo registro patronal",B323 &amp; "|" &amp; E323 &amp; "|" &amp; C323,"")</f>
        <v/>
      </c>
      <c r="M323" s="18" t="n">
        <f aca="false">IF(OR(C323="", L323=""), 0, IF(COUNTIF($L$6:L323, L323)=1, 1, 0))</f>
        <v>0</v>
      </c>
    </row>
    <row r="324" customFormat="false" ht="28.35" hidden="false" customHeight="true" outlineLevel="0" collapsed="false">
      <c r="A324" s="48" t="str">
        <f aca="false">IF(AND(NOT(ISBLANK(C324)),NOT(ISBLANK(B324)),NOT(ISBLANK(E324))),(_xlfn.AGGREGATE(2,7,A$5:A324))+1,"")</f>
        <v/>
      </c>
      <c r="B324" s="49"/>
      <c r="C324" s="49"/>
      <c r="D324" s="50"/>
      <c r="E324" s="51"/>
      <c r="F324" s="52" t="str">
        <f aca="false">IFERROR(VLOOKUP(B324,LISTAS!$Q$2:$R$58,2,0),"")</f>
        <v/>
      </c>
      <c r="G324" s="34" t="str">
        <f aca="false">IF(ISBLANK(C324),"",  IF(F324="RAZÓN SOCIAL","NUEVO_RP",   IF(F324="NUMERO",      IF(ISNUMBER(VALUE(C324)),VALUE(C324),""),   IF(OR(F324="NSS - NOMBRE",F324="RP - NOMBRE"),      IF(         AND(           NOT(ISERROR(FIND(" - ",C324))),           ISERROR(FIND("  ",C324)),           ISERROR(FIND("–",C324)),           ISERROR(FIND("—",C324)),           ISNUMBER(VALUE(LEFT(C324,FIND(" - ",C324)-1)))         ),         VALUE(LEFT(C324,FIND(" - ",C324)-1)),         ""      ),   ""   )  )))</f>
        <v/>
      </c>
      <c r="H324" s="34" t="str">
        <f aca="false">B324 &amp; "|" &amp; E324 &amp; "|" &amp;(IF(ISBLANK(C324),"",IFERROR(VALUE(LEFT(TRIM(C324),FIND(" ",TRIM(C324)&amp;" ")-1)),"")))</f>
        <v>||</v>
      </c>
      <c r="I324" s="18" t="n">
        <f aca="false">IF(G324="",0, IF(COUNTIF($H$6:H324,H324)=1,1,0))</f>
        <v>0</v>
      </c>
      <c r="J324" s="34" t="str">
        <f aca="false">IF( OR( ISBLANK(D324), C324=D324, AND( LEFT(D324,7)&lt;&gt;"NOMINA ", OR( ISERROR(FIND(" - ",D324)), NOT(ISNUMBER(VALUE(LEFT(D324,FIND(" - ",D324)-1)))) ) ) ), "", B324 &amp; "|" &amp; E324 &amp; "|" &amp; (IF(ISBLANK(C324), "", IFERROR(VALUE(LEFT(TRIM(C324), FIND(" ", TRIM(C324)&amp;" ")-1)), ""))) &amp; "|" &amp; D324 )</f>
        <v/>
      </c>
      <c r="K324" s="18" t="n">
        <f aca="false">IF(OR(C324="", J324="",G324=""), 0, IF(COUNTIF($J$6:J324, J324)=1, 1, 0))</f>
        <v>0</v>
      </c>
      <c r="L324" s="16" t="str">
        <f aca="false">IF(B324="Inscripción de nuevo registro patronal",B324 &amp; "|" &amp; E324 &amp; "|" &amp; C324,"")</f>
        <v/>
      </c>
      <c r="M324" s="18" t="n">
        <f aca="false">IF(OR(C324="", L324=""), 0, IF(COUNTIF($L$6:L324, L324)=1, 1, 0))</f>
        <v>0</v>
      </c>
    </row>
    <row r="325" customFormat="false" ht="28.35" hidden="false" customHeight="true" outlineLevel="0" collapsed="false">
      <c r="A325" s="48" t="str">
        <f aca="false">IF(AND(NOT(ISBLANK(C325)),NOT(ISBLANK(B325)),NOT(ISBLANK(E325))),(_xlfn.AGGREGATE(2,7,A$5:A325))+1,"")</f>
        <v/>
      </c>
      <c r="B325" s="49"/>
      <c r="C325" s="49"/>
      <c r="D325" s="50"/>
      <c r="E325" s="51"/>
      <c r="F325" s="52" t="str">
        <f aca="false">IFERROR(VLOOKUP(B325,LISTAS!$Q$2:$R$58,2,0),"")</f>
        <v/>
      </c>
      <c r="G325" s="34" t="str">
        <f aca="false">IF(ISBLANK(C325),"",  IF(F325="RAZÓN SOCIAL","NUEVO_RP",   IF(F325="NUMERO",      IF(ISNUMBER(VALUE(C325)),VALUE(C325),""),   IF(OR(F325="NSS - NOMBRE",F325="RP - NOMBRE"),      IF(         AND(           NOT(ISERROR(FIND(" - ",C325))),           ISERROR(FIND("  ",C325)),           ISERROR(FIND("–",C325)),           ISERROR(FIND("—",C325)),           ISNUMBER(VALUE(LEFT(C325,FIND(" - ",C325)-1)))         ),         VALUE(LEFT(C325,FIND(" - ",C325)-1)),         ""      ),   ""   )  )))</f>
        <v/>
      </c>
      <c r="H325" s="34" t="str">
        <f aca="false">B325 &amp; "|" &amp; E325 &amp; "|" &amp;(IF(ISBLANK(C325),"",IFERROR(VALUE(LEFT(TRIM(C325),FIND(" ",TRIM(C325)&amp;" ")-1)),"")))</f>
        <v>||</v>
      </c>
      <c r="I325" s="18" t="n">
        <f aca="false">IF(G325="",0, IF(COUNTIF($H$6:H325,H325)=1,1,0))</f>
        <v>0</v>
      </c>
      <c r="J325" s="34" t="str">
        <f aca="false">IF( OR( ISBLANK(D325), C325=D325, AND( LEFT(D325,7)&lt;&gt;"NOMINA ", OR( ISERROR(FIND(" - ",D325)), NOT(ISNUMBER(VALUE(LEFT(D325,FIND(" - ",D325)-1)))) ) ) ), "", B325 &amp; "|" &amp; E325 &amp; "|" &amp; (IF(ISBLANK(C325), "", IFERROR(VALUE(LEFT(TRIM(C325), FIND(" ", TRIM(C325)&amp;" ")-1)), ""))) &amp; "|" &amp; D325 )</f>
        <v/>
      </c>
      <c r="K325" s="18" t="n">
        <f aca="false">IF(OR(C325="", J325="",G325=""), 0, IF(COUNTIF($J$6:J325, J325)=1, 1, 0))</f>
        <v>0</v>
      </c>
      <c r="L325" s="16" t="str">
        <f aca="false">IF(B325="Inscripción de nuevo registro patronal",B325 &amp; "|" &amp; E325 &amp; "|" &amp; C325,"")</f>
        <v/>
      </c>
      <c r="M325" s="18" t="n">
        <f aca="false">IF(OR(C325="", L325=""), 0, IF(COUNTIF($L$6:L325, L325)=1, 1, 0))</f>
        <v>0</v>
      </c>
    </row>
    <row r="326" customFormat="false" ht="28.35" hidden="false" customHeight="true" outlineLevel="0" collapsed="false">
      <c r="A326" s="48" t="str">
        <f aca="false">IF(AND(NOT(ISBLANK(C326)),NOT(ISBLANK(B326)),NOT(ISBLANK(E326))),(_xlfn.AGGREGATE(2,7,A$5:A326))+1,"")</f>
        <v/>
      </c>
      <c r="B326" s="49"/>
      <c r="C326" s="49"/>
      <c r="D326" s="50"/>
      <c r="E326" s="51"/>
      <c r="F326" s="52" t="str">
        <f aca="false">IFERROR(VLOOKUP(B326,LISTAS!$Q$2:$R$58,2,0),"")</f>
        <v/>
      </c>
      <c r="G326" s="34" t="str">
        <f aca="false">IF(ISBLANK(C326),"",  IF(F326="RAZÓN SOCIAL","NUEVO_RP",   IF(F326="NUMERO",      IF(ISNUMBER(VALUE(C326)),VALUE(C326),""),   IF(OR(F326="NSS - NOMBRE",F326="RP - NOMBRE"),      IF(         AND(           NOT(ISERROR(FIND(" - ",C326))),           ISERROR(FIND("  ",C326)),           ISERROR(FIND("–",C326)),           ISERROR(FIND("—",C326)),           ISNUMBER(VALUE(LEFT(C326,FIND(" - ",C326)-1)))         ),         VALUE(LEFT(C326,FIND(" - ",C326)-1)),         ""      ),   ""   )  )))</f>
        <v/>
      </c>
      <c r="H326" s="34" t="str">
        <f aca="false">B326 &amp; "|" &amp; E326 &amp; "|" &amp;(IF(ISBLANK(C326),"",IFERROR(VALUE(LEFT(TRIM(C326),FIND(" ",TRIM(C326)&amp;" ")-1)),"")))</f>
        <v>||</v>
      </c>
      <c r="I326" s="18" t="n">
        <f aca="false">IF(G326="",0, IF(COUNTIF($H$6:H326,H326)=1,1,0))</f>
        <v>0</v>
      </c>
      <c r="J326" s="34" t="str">
        <f aca="false">IF( OR( ISBLANK(D326), C326=D326, AND( LEFT(D326,7)&lt;&gt;"NOMINA ", OR( ISERROR(FIND(" - ",D326)), NOT(ISNUMBER(VALUE(LEFT(D326,FIND(" - ",D326)-1)))) ) ) ), "", B326 &amp; "|" &amp; E326 &amp; "|" &amp; (IF(ISBLANK(C326), "", IFERROR(VALUE(LEFT(TRIM(C326), FIND(" ", TRIM(C326)&amp;" ")-1)), ""))) &amp; "|" &amp; D326 )</f>
        <v/>
      </c>
      <c r="K326" s="18" t="n">
        <f aca="false">IF(OR(C326="", J326="",G326=""), 0, IF(COUNTIF($J$6:J326, J326)=1, 1, 0))</f>
        <v>0</v>
      </c>
      <c r="L326" s="16" t="str">
        <f aca="false">IF(B326="Inscripción de nuevo registro patronal",B326 &amp; "|" &amp; E326 &amp; "|" &amp; C326,"")</f>
        <v/>
      </c>
      <c r="M326" s="18" t="n">
        <f aca="false">IF(OR(C326="", L326=""), 0, IF(COUNTIF($L$6:L326, L326)=1, 1, 0))</f>
        <v>0</v>
      </c>
    </row>
    <row r="327" customFormat="false" ht="28.35" hidden="false" customHeight="true" outlineLevel="0" collapsed="false">
      <c r="A327" s="48" t="str">
        <f aca="false">IF(AND(NOT(ISBLANK(C327)),NOT(ISBLANK(B327)),NOT(ISBLANK(E327))),(_xlfn.AGGREGATE(2,7,A$5:A327))+1,"")</f>
        <v/>
      </c>
      <c r="B327" s="49"/>
      <c r="C327" s="49"/>
      <c r="D327" s="50"/>
      <c r="E327" s="51"/>
      <c r="F327" s="52" t="str">
        <f aca="false">IFERROR(VLOOKUP(B327,LISTAS!$Q$2:$R$58,2,0),"")</f>
        <v/>
      </c>
      <c r="G327" s="34" t="str">
        <f aca="false">IF(ISBLANK(C327),"",  IF(F327="RAZÓN SOCIAL","NUEVO_RP",   IF(F327="NUMERO",      IF(ISNUMBER(VALUE(C327)),VALUE(C327),""),   IF(OR(F327="NSS - NOMBRE",F327="RP - NOMBRE"),      IF(         AND(           NOT(ISERROR(FIND(" - ",C327))),           ISERROR(FIND("  ",C327)),           ISERROR(FIND("–",C327)),           ISERROR(FIND("—",C327)),           ISNUMBER(VALUE(LEFT(C327,FIND(" - ",C327)-1)))         ),         VALUE(LEFT(C327,FIND(" - ",C327)-1)),         ""      ),   ""   )  )))</f>
        <v/>
      </c>
      <c r="H327" s="34" t="str">
        <f aca="false">B327 &amp; "|" &amp; E327 &amp; "|" &amp;(IF(ISBLANK(C327),"",IFERROR(VALUE(LEFT(TRIM(C327),FIND(" ",TRIM(C327)&amp;" ")-1)),"")))</f>
        <v>||</v>
      </c>
      <c r="I327" s="18" t="n">
        <f aca="false">IF(G327="",0, IF(COUNTIF($H$6:H327,H327)=1,1,0))</f>
        <v>0</v>
      </c>
      <c r="J327" s="34" t="str">
        <f aca="false">IF( OR( ISBLANK(D327), C327=D327, AND( LEFT(D327,7)&lt;&gt;"NOMINA ", OR( ISERROR(FIND(" - ",D327)), NOT(ISNUMBER(VALUE(LEFT(D327,FIND(" - ",D327)-1)))) ) ) ), "", B327 &amp; "|" &amp; E327 &amp; "|" &amp; (IF(ISBLANK(C327), "", IFERROR(VALUE(LEFT(TRIM(C327), FIND(" ", TRIM(C327)&amp;" ")-1)), ""))) &amp; "|" &amp; D327 )</f>
        <v/>
      </c>
      <c r="K327" s="18" t="n">
        <f aca="false">IF(OR(C327="", J327="",G327=""), 0, IF(COUNTIF($J$6:J327, J327)=1, 1, 0))</f>
        <v>0</v>
      </c>
      <c r="L327" s="16" t="str">
        <f aca="false">IF(B327="Inscripción de nuevo registro patronal",B327 &amp; "|" &amp; E327 &amp; "|" &amp; C327,"")</f>
        <v/>
      </c>
      <c r="M327" s="18" t="n">
        <f aca="false">IF(OR(C327="", L327=""), 0, IF(COUNTIF($L$6:L327, L327)=1, 1, 0))</f>
        <v>0</v>
      </c>
    </row>
    <row r="328" customFormat="false" ht="28.35" hidden="false" customHeight="true" outlineLevel="0" collapsed="false">
      <c r="A328" s="48" t="str">
        <f aca="false">IF(AND(NOT(ISBLANK(C328)),NOT(ISBLANK(B328)),NOT(ISBLANK(E328))),(_xlfn.AGGREGATE(2,7,A$5:A328))+1,"")</f>
        <v/>
      </c>
      <c r="B328" s="49"/>
      <c r="C328" s="49"/>
      <c r="D328" s="50"/>
      <c r="E328" s="51"/>
      <c r="F328" s="52" t="str">
        <f aca="false">IFERROR(VLOOKUP(B328,LISTAS!$Q$2:$R$58,2,0),"")</f>
        <v/>
      </c>
      <c r="G328" s="34" t="str">
        <f aca="false">IF(ISBLANK(C328),"",  IF(F328="RAZÓN SOCIAL","NUEVO_RP",   IF(F328="NUMERO",      IF(ISNUMBER(VALUE(C328)),VALUE(C328),""),   IF(OR(F328="NSS - NOMBRE",F328="RP - NOMBRE"),      IF(         AND(           NOT(ISERROR(FIND(" - ",C328))),           ISERROR(FIND("  ",C328)),           ISERROR(FIND("–",C328)),           ISERROR(FIND("—",C328)),           ISNUMBER(VALUE(LEFT(C328,FIND(" - ",C328)-1)))         ),         VALUE(LEFT(C328,FIND(" - ",C328)-1)),         ""      ),   ""   )  )))</f>
        <v/>
      </c>
      <c r="H328" s="34" t="str">
        <f aca="false">B328 &amp; "|" &amp; E328 &amp; "|" &amp;(IF(ISBLANK(C328),"",IFERROR(VALUE(LEFT(TRIM(C328),FIND(" ",TRIM(C328)&amp;" ")-1)),"")))</f>
        <v>||</v>
      </c>
      <c r="I328" s="18" t="n">
        <f aca="false">IF(G328="",0, IF(COUNTIF($H$6:H328,H328)=1,1,0))</f>
        <v>0</v>
      </c>
      <c r="J328" s="34" t="str">
        <f aca="false">IF( OR( ISBLANK(D328), C328=D328, AND( LEFT(D328,7)&lt;&gt;"NOMINA ", OR( ISERROR(FIND(" - ",D328)), NOT(ISNUMBER(VALUE(LEFT(D328,FIND(" - ",D328)-1)))) ) ) ), "", B328 &amp; "|" &amp; E328 &amp; "|" &amp; (IF(ISBLANK(C328), "", IFERROR(VALUE(LEFT(TRIM(C328), FIND(" ", TRIM(C328)&amp;" ")-1)), ""))) &amp; "|" &amp; D328 )</f>
        <v/>
      </c>
      <c r="K328" s="18" t="n">
        <f aca="false">IF(OR(C328="", J328="",G328=""), 0, IF(COUNTIF($J$6:J328, J328)=1, 1, 0))</f>
        <v>0</v>
      </c>
      <c r="L328" s="16" t="str">
        <f aca="false">IF(B328="Inscripción de nuevo registro patronal",B328 &amp; "|" &amp; E328 &amp; "|" &amp; C328,"")</f>
        <v/>
      </c>
      <c r="M328" s="18" t="n">
        <f aca="false">IF(OR(C328="", L328=""), 0, IF(COUNTIF($L$6:L328, L328)=1, 1, 0))</f>
        <v>0</v>
      </c>
    </row>
    <row r="329" customFormat="false" ht="28.35" hidden="false" customHeight="true" outlineLevel="0" collapsed="false">
      <c r="A329" s="48" t="str">
        <f aca="false">IF(AND(NOT(ISBLANK(C329)),NOT(ISBLANK(B329)),NOT(ISBLANK(E329))),(_xlfn.AGGREGATE(2,7,A$5:A329))+1,"")</f>
        <v/>
      </c>
      <c r="B329" s="49"/>
      <c r="C329" s="49"/>
      <c r="D329" s="50"/>
      <c r="E329" s="51"/>
      <c r="F329" s="52" t="str">
        <f aca="false">IFERROR(VLOOKUP(B329,LISTAS!$Q$2:$R$58,2,0),"")</f>
        <v/>
      </c>
      <c r="G329" s="34" t="str">
        <f aca="false">IF(ISBLANK(C329),"",  IF(F329="RAZÓN SOCIAL","NUEVO_RP",   IF(F329="NUMERO",      IF(ISNUMBER(VALUE(C329)),VALUE(C329),""),   IF(OR(F329="NSS - NOMBRE",F329="RP - NOMBRE"),      IF(         AND(           NOT(ISERROR(FIND(" - ",C329))),           ISERROR(FIND("  ",C329)),           ISERROR(FIND("–",C329)),           ISERROR(FIND("—",C329)),           ISNUMBER(VALUE(LEFT(C329,FIND(" - ",C329)-1)))         ),         VALUE(LEFT(C329,FIND(" - ",C329)-1)),         ""      ),   ""   )  )))</f>
        <v/>
      </c>
      <c r="H329" s="34" t="str">
        <f aca="false">B329 &amp; "|" &amp; E329 &amp; "|" &amp;(IF(ISBLANK(C329),"",IFERROR(VALUE(LEFT(TRIM(C329),FIND(" ",TRIM(C329)&amp;" ")-1)),"")))</f>
        <v>||</v>
      </c>
      <c r="I329" s="18" t="n">
        <f aca="false">IF(G329="",0, IF(COUNTIF($H$6:H329,H329)=1,1,0))</f>
        <v>0</v>
      </c>
      <c r="J329" s="34" t="str">
        <f aca="false">IF( OR( ISBLANK(D329), C329=D329, AND( LEFT(D329,7)&lt;&gt;"NOMINA ", OR( ISERROR(FIND(" - ",D329)), NOT(ISNUMBER(VALUE(LEFT(D329,FIND(" - ",D329)-1)))) ) ) ), "", B329 &amp; "|" &amp; E329 &amp; "|" &amp; (IF(ISBLANK(C329), "", IFERROR(VALUE(LEFT(TRIM(C329), FIND(" ", TRIM(C329)&amp;" ")-1)), ""))) &amp; "|" &amp; D329 )</f>
        <v/>
      </c>
      <c r="K329" s="18" t="n">
        <f aca="false">IF(OR(C329="", J329="",G329=""), 0, IF(COUNTIF($J$6:J329, J329)=1, 1, 0))</f>
        <v>0</v>
      </c>
      <c r="L329" s="16" t="str">
        <f aca="false">IF(B329="Inscripción de nuevo registro patronal",B329 &amp; "|" &amp; E329 &amp; "|" &amp; C329,"")</f>
        <v/>
      </c>
      <c r="M329" s="18" t="n">
        <f aca="false">IF(OR(C329="", L329=""), 0, IF(COUNTIF($L$6:L329, L329)=1, 1, 0))</f>
        <v>0</v>
      </c>
    </row>
    <row r="330" customFormat="false" ht="28.35" hidden="false" customHeight="true" outlineLevel="0" collapsed="false">
      <c r="A330" s="48" t="str">
        <f aca="false">IF(AND(NOT(ISBLANK(C330)),NOT(ISBLANK(B330)),NOT(ISBLANK(E330))),(_xlfn.AGGREGATE(2,7,A$5:A330))+1,"")</f>
        <v/>
      </c>
      <c r="B330" s="49"/>
      <c r="C330" s="49"/>
      <c r="D330" s="50"/>
      <c r="E330" s="51"/>
      <c r="F330" s="52" t="str">
        <f aca="false">IFERROR(VLOOKUP(B330,LISTAS!$Q$2:$R$58,2,0),"")</f>
        <v/>
      </c>
      <c r="G330" s="34" t="str">
        <f aca="false">IF(ISBLANK(C330),"",  IF(F330="RAZÓN SOCIAL","NUEVO_RP",   IF(F330="NUMERO",      IF(ISNUMBER(VALUE(C330)),VALUE(C330),""),   IF(OR(F330="NSS - NOMBRE",F330="RP - NOMBRE"),      IF(         AND(           NOT(ISERROR(FIND(" - ",C330))),           ISERROR(FIND("  ",C330)),           ISERROR(FIND("–",C330)),           ISERROR(FIND("—",C330)),           ISNUMBER(VALUE(LEFT(C330,FIND(" - ",C330)-1)))         ),         VALUE(LEFT(C330,FIND(" - ",C330)-1)),         ""      ),   ""   )  )))</f>
        <v/>
      </c>
      <c r="H330" s="34" t="str">
        <f aca="false">B330 &amp; "|" &amp; E330 &amp; "|" &amp;(IF(ISBLANK(C330),"",IFERROR(VALUE(LEFT(TRIM(C330),FIND(" ",TRIM(C330)&amp;" ")-1)),"")))</f>
        <v>||</v>
      </c>
      <c r="I330" s="18" t="n">
        <f aca="false">IF(G330="",0, IF(COUNTIF($H$6:H330,H330)=1,1,0))</f>
        <v>0</v>
      </c>
      <c r="J330" s="34" t="str">
        <f aca="false">IF( OR( ISBLANK(D330), C330=D330, AND( LEFT(D330,7)&lt;&gt;"NOMINA ", OR( ISERROR(FIND(" - ",D330)), NOT(ISNUMBER(VALUE(LEFT(D330,FIND(" - ",D330)-1)))) ) ) ), "", B330 &amp; "|" &amp; E330 &amp; "|" &amp; (IF(ISBLANK(C330), "", IFERROR(VALUE(LEFT(TRIM(C330), FIND(" ", TRIM(C330)&amp;" ")-1)), ""))) &amp; "|" &amp; D330 )</f>
        <v/>
      </c>
      <c r="K330" s="18" t="n">
        <f aca="false">IF(OR(C330="", J330="",G330=""), 0, IF(COUNTIF($J$6:J330, J330)=1, 1, 0))</f>
        <v>0</v>
      </c>
      <c r="L330" s="16" t="str">
        <f aca="false">IF(B330="Inscripción de nuevo registro patronal",B330 &amp; "|" &amp; E330 &amp; "|" &amp; C330,"")</f>
        <v/>
      </c>
      <c r="M330" s="18" t="n">
        <f aca="false">IF(OR(C330="", L330=""), 0, IF(COUNTIF($L$6:L330, L330)=1, 1, 0))</f>
        <v>0</v>
      </c>
    </row>
    <row r="331" customFormat="false" ht="28.35" hidden="false" customHeight="true" outlineLevel="0" collapsed="false">
      <c r="A331" s="48" t="str">
        <f aca="false">IF(AND(NOT(ISBLANK(C331)),NOT(ISBLANK(B331)),NOT(ISBLANK(E331))),(_xlfn.AGGREGATE(2,7,A$5:A331))+1,"")</f>
        <v/>
      </c>
      <c r="B331" s="49"/>
      <c r="C331" s="49"/>
      <c r="D331" s="50"/>
      <c r="E331" s="51"/>
      <c r="F331" s="52" t="str">
        <f aca="false">IFERROR(VLOOKUP(B331,LISTAS!$Q$2:$R$58,2,0),"")</f>
        <v/>
      </c>
      <c r="G331" s="34" t="str">
        <f aca="false">IF(ISBLANK(C331),"",  IF(F331="RAZÓN SOCIAL","NUEVO_RP",   IF(F331="NUMERO",      IF(ISNUMBER(VALUE(C331)),VALUE(C331),""),   IF(OR(F331="NSS - NOMBRE",F331="RP - NOMBRE"),      IF(         AND(           NOT(ISERROR(FIND(" - ",C331))),           ISERROR(FIND("  ",C331)),           ISERROR(FIND("–",C331)),           ISERROR(FIND("—",C331)),           ISNUMBER(VALUE(LEFT(C331,FIND(" - ",C331)-1)))         ),         VALUE(LEFT(C331,FIND(" - ",C331)-1)),         ""      ),   ""   )  )))</f>
        <v/>
      </c>
      <c r="H331" s="34" t="str">
        <f aca="false">B331 &amp; "|" &amp; E331 &amp; "|" &amp;(IF(ISBLANK(C331),"",IFERROR(VALUE(LEFT(TRIM(C331),FIND(" ",TRIM(C331)&amp;" ")-1)),"")))</f>
        <v>||</v>
      </c>
      <c r="I331" s="18" t="n">
        <f aca="false">IF(G331="",0, IF(COUNTIF($H$6:H331,H331)=1,1,0))</f>
        <v>0</v>
      </c>
      <c r="J331" s="34" t="str">
        <f aca="false">IF( OR( ISBLANK(D331), C331=D331, AND( LEFT(D331,7)&lt;&gt;"NOMINA ", OR( ISERROR(FIND(" - ",D331)), NOT(ISNUMBER(VALUE(LEFT(D331,FIND(" - ",D331)-1)))) ) ) ), "", B331 &amp; "|" &amp; E331 &amp; "|" &amp; (IF(ISBLANK(C331), "", IFERROR(VALUE(LEFT(TRIM(C331), FIND(" ", TRIM(C331)&amp;" ")-1)), ""))) &amp; "|" &amp; D331 )</f>
        <v/>
      </c>
      <c r="K331" s="18" t="n">
        <f aca="false">IF(OR(C331="", J331="",G331=""), 0, IF(COUNTIF($J$6:J331, J331)=1, 1, 0))</f>
        <v>0</v>
      </c>
      <c r="L331" s="16" t="str">
        <f aca="false">IF(B331="Inscripción de nuevo registro patronal",B331 &amp; "|" &amp; E331 &amp; "|" &amp; C331,"")</f>
        <v/>
      </c>
      <c r="M331" s="18" t="n">
        <f aca="false">IF(OR(C331="", L331=""), 0, IF(COUNTIF($L$6:L331, L331)=1, 1, 0))</f>
        <v>0</v>
      </c>
    </row>
    <row r="332" customFormat="false" ht="28.35" hidden="false" customHeight="true" outlineLevel="0" collapsed="false">
      <c r="A332" s="48" t="str">
        <f aca="false">IF(AND(NOT(ISBLANK(C332)),NOT(ISBLANK(B332)),NOT(ISBLANK(E332))),(_xlfn.AGGREGATE(2,7,A$5:A332))+1,"")</f>
        <v/>
      </c>
      <c r="B332" s="49"/>
      <c r="C332" s="49"/>
      <c r="D332" s="50"/>
      <c r="E332" s="51"/>
      <c r="F332" s="52" t="str">
        <f aca="false">IFERROR(VLOOKUP(B332,LISTAS!$Q$2:$R$58,2,0),"")</f>
        <v/>
      </c>
      <c r="G332" s="34" t="str">
        <f aca="false">IF(ISBLANK(C332),"",  IF(F332="RAZÓN SOCIAL","NUEVO_RP",   IF(F332="NUMERO",      IF(ISNUMBER(VALUE(C332)),VALUE(C332),""),   IF(OR(F332="NSS - NOMBRE",F332="RP - NOMBRE"),      IF(         AND(           NOT(ISERROR(FIND(" - ",C332))),           ISERROR(FIND("  ",C332)),           ISERROR(FIND("–",C332)),           ISERROR(FIND("—",C332)),           ISNUMBER(VALUE(LEFT(C332,FIND(" - ",C332)-1)))         ),         VALUE(LEFT(C332,FIND(" - ",C332)-1)),         ""      ),   ""   )  )))</f>
        <v/>
      </c>
      <c r="H332" s="34" t="str">
        <f aca="false">B332 &amp; "|" &amp; E332 &amp; "|" &amp;(IF(ISBLANK(C332),"",IFERROR(VALUE(LEFT(TRIM(C332),FIND(" ",TRIM(C332)&amp;" ")-1)),"")))</f>
        <v>||</v>
      </c>
      <c r="I332" s="18" t="n">
        <f aca="false">IF(G332="",0, IF(COUNTIF($H$6:H332,H332)=1,1,0))</f>
        <v>0</v>
      </c>
      <c r="J332" s="34" t="str">
        <f aca="false">IF( OR( ISBLANK(D332), C332=D332, AND( LEFT(D332,7)&lt;&gt;"NOMINA ", OR( ISERROR(FIND(" - ",D332)), NOT(ISNUMBER(VALUE(LEFT(D332,FIND(" - ",D332)-1)))) ) ) ), "", B332 &amp; "|" &amp; E332 &amp; "|" &amp; (IF(ISBLANK(C332), "", IFERROR(VALUE(LEFT(TRIM(C332), FIND(" ", TRIM(C332)&amp;" ")-1)), ""))) &amp; "|" &amp; D332 )</f>
        <v/>
      </c>
      <c r="K332" s="18" t="n">
        <f aca="false">IF(OR(C332="", J332="",G332=""), 0, IF(COUNTIF($J$6:J332, J332)=1, 1, 0))</f>
        <v>0</v>
      </c>
      <c r="L332" s="16" t="str">
        <f aca="false">IF(B332="Inscripción de nuevo registro patronal",B332 &amp; "|" &amp; E332 &amp; "|" &amp; C332,"")</f>
        <v/>
      </c>
      <c r="M332" s="18" t="n">
        <f aca="false">IF(OR(C332="", L332=""), 0, IF(COUNTIF($L$6:L332, L332)=1, 1, 0))</f>
        <v>0</v>
      </c>
    </row>
    <row r="333" customFormat="false" ht="28.35" hidden="false" customHeight="true" outlineLevel="0" collapsed="false">
      <c r="A333" s="48" t="str">
        <f aca="false">IF(AND(NOT(ISBLANK(C333)),NOT(ISBLANK(B333)),NOT(ISBLANK(E333))),(_xlfn.AGGREGATE(2,7,A$5:A333))+1,"")</f>
        <v/>
      </c>
      <c r="B333" s="49"/>
      <c r="C333" s="49"/>
      <c r="D333" s="50"/>
      <c r="E333" s="51"/>
      <c r="F333" s="52" t="str">
        <f aca="false">IFERROR(VLOOKUP(B333,LISTAS!$Q$2:$R$58,2,0),"")</f>
        <v/>
      </c>
      <c r="G333" s="34" t="str">
        <f aca="false">IF(ISBLANK(C333),"",  IF(F333="RAZÓN SOCIAL","NUEVO_RP",   IF(F333="NUMERO",      IF(ISNUMBER(VALUE(C333)),VALUE(C333),""),   IF(OR(F333="NSS - NOMBRE",F333="RP - NOMBRE"),      IF(         AND(           NOT(ISERROR(FIND(" - ",C333))),           ISERROR(FIND("  ",C333)),           ISERROR(FIND("–",C333)),           ISERROR(FIND("—",C333)),           ISNUMBER(VALUE(LEFT(C333,FIND(" - ",C333)-1)))         ),         VALUE(LEFT(C333,FIND(" - ",C333)-1)),         ""      ),   ""   )  )))</f>
        <v/>
      </c>
      <c r="H333" s="34" t="str">
        <f aca="false">B333 &amp; "|" &amp; E333 &amp; "|" &amp;(IF(ISBLANK(C333),"",IFERROR(VALUE(LEFT(TRIM(C333),FIND(" ",TRIM(C333)&amp;" ")-1)),"")))</f>
        <v>||</v>
      </c>
      <c r="I333" s="18" t="n">
        <f aca="false">IF(G333="",0, IF(COUNTIF($H$6:H333,H333)=1,1,0))</f>
        <v>0</v>
      </c>
      <c r="J333" s="34" t="str">
        <f aca="false">IF( OR( ISBLANK(D333), C333=D333, AND( LEFT(D333,7)&lt;&gt;"NOMINA ", OR( ISERROR(FIND(" - ",D333)), NOT(ISNUMBER(VALUE(LEFT(D333,FIND(" - ",D333)-1)))) ) ) ), "", B333 &amp; "|" &amp; E333 &amp; "|" &amp; (IF(ISBLANK(C333), "", IFERROR(VALUE(LEFT(TRIM(C333), FIND(" ", TRIM(C333)&amp;" ")-1)), ""))) &amp; "|" &amp; D333 )</f>
        <v/>
      </c>
      <c r="K333" s="18" t="n">
        <f aca="false">IF(OR(C333="", J333="",G333=""), 0, IF(COUNTIF($J$6:J333, J333)=1, 1, 0))</f>
        <v>0</v>
      </c>
      <c r="L333" s="16" t="str">
        <f aca="false">IF(B333="Inscripción de nuevo registro patronal",B333 &amp; "|" &amp; E333 &amp; "|" &amp; C333,"")</f>
        <v/>
      </c>
      <c r="M333" s="18" t="n">
        <f aca="false">IF(OR(C333="", L333=""), 0, IF(COUNTIF($L$6:L333, L333)=1, 1, 0))</f>
        <v>0</v>
      </c>
    </row>
    <row r="334" customFormat="false" ht="28.35" hidden="false" customHeight="true" outlineLevel="0" collapsed="false">
      <c r="A334" s="48" t="str">
        <f aca="false">IF(AND(NOT(ISBLANK(C334)),NOT(ISBLANK(B334)),NOT(ISBLANK(E334))),(_xlfn.AGGREGATE(2,7,A$5:A334))+1,"")</f>
        <v/>
      </c>
      <c r="B334" s="49"/>
      <c r="C334" s="49"/>
      <c r="D334" s="50"/>
      <c r="E334" s="51"/>
      <c r="F334" s="52" t="str">
        <f aca="false">IFERROR(VLOOKUP(B334,LISTAS!$Q$2:$R$58,2,0),"")</f>
        <v/>
      </c>
      <c r="G334" s="34" t="str">
        <f aca="false">IF(ISBLANK(C334),"",  IF(F334="RAZÓN SOCIAL","NUEVO_RP",   IF(F334="NUMERO",      IF(ISNUMBER(VALUE(C334)),VALUE(C334),""),   IF(OR(F334="NSS - NOMBRE",F334="RP - NOMBRE"),      IF(         AND(           NOT(ISERROR(FIND(" - ",C334))),           ISERROR(FIND("  ",C334)),           ISERROR(FIND("–",C334)),           ISERROR(FIND("—",C334)),           ISNUMBER(VALUE(LEFT(C334,FIND(" - ",C334)-1)))         ),         VALUE(LEFT(C334,FIND(" - ",C334)-1)),         ""      ),   ""   )  )))</f>
        <v/>
      </c>
      <c r="H334" s="34" t="str">
        <f aca="false">B334 &amp; "|" &amp; E334 &amp; "|" &amp;(IF(ISBLANK(C334),"",IFERROR(VALUE(LEFT(TRIM(C334),FIND(" ",TRIM(C334)&amp;" ")-1)),"")))</f>
        <v>||</v>
      </c>
      <c r="I334" s="18" t="n">
        <f aca="false">IF(G334="",0, IF(COUNTIF($H$6:H334,H334)=1,1,0))</f>
        <v>0</v>
      </c>
      <c r="J334" s="34" t="str">
        <f aca="false">IF( OR( ISBLANK(D334), C334=D334, AND( LEFT(D334,7)&lt;&gt;"NOMINA ", OR( ISERROR(FIND(" - ",D334)), NOT(ISNUMBER(VALUE(LEFT(D334,FIND(" - ",D334)-1)))) ) ) ), "", B334 &amp; "|" &amp; E334 &amp; "|" &amp; (IF(ISBLANK(C334), "", IFERROR(VALUE(LEFT(TRIM(C334), FIND(" ", TRIM(C334)&amp;" ")-1)), ""))) &amp; "|" &amp; D334 )</f>
        <v/>
      </c>
      <c r="K334" s="18" t="n">
        <f aca="false">IF(OR(C334="", J334="",G334=""), 0, IF(COUNTIF($J$6:J334, J334)=1, 1, 0))</f>
        <v>0</v>
      </c>
      <c r="L334" s="16" t="str">
        <f aca="false">IF(B334="Inscripción de nuevo registro patronal",B334 &amp; "|" &amp; E334 &amp; "|" &amp; C334,"")</f>
        <v/>
      </c>
      <c r="M334" s="18" t="n">
        <f aca="false">IF(OR(C334="", L334=""), 0, IF(COUNTIF($L$6:L334, L334)=1, 1, 0))</f>
        <v>0</v>
      </c>
    </row>
    <row r="335" customFormat="false" ht="28.35" hidden="false" customHeight="true" outlineLevel="0" collapsed="false">
      <c r="A335" s="48" t="str">
        <f aca="false">IF(AND(NOT(ISBLANK(C335)),NOT(ISBLANK(B335)),NOT(ISBLANK(E335))),(_xlfn.AGGREGATE(2,7,A$5:A335))+1,"")</f>
        <v/>
      </c>
      <c r="B335" s="49"/>
      <c r="C335" s="49"/>
      <c r="D335" s="50"/>
      <c r="E335" s="51"/>
      <c r="F335" s="52" t="str">
        <f aca="false">IFERROR(VLOOKUP(B335,LISTAS!$Q$2:$R$58,2,0),"")</f>
        <v/>
      </c>
      <c r="G335" s="34" t="str">
        <f aca="false">IF(ISBLANK(C335),"",  IF(F335="RAZÓN SOCIAL","NUEVO_RP",   IF(F335="NUMERO",      IF(ISNUMBER(VALUE(C335)),VALUE(C335),""),   IF(OR(F335="NSS - NOMBRE",F335="RP - NOMBRE"),      IF(         AND(           NOT(ISERROR(FIND(" - ",C335))),           ISERROR(FIND("  ",C335)),           ISERROR(FIND("–",C335)),           ISERROR(FIND("—",C335)),           ISNUMBER(VALUE(LEFT(C335,FIND(" - ",C335)-1)))         ),         VALUE(LEFT(C335,FIND(" - ",C335)-1)),         ""      ),   ""   )  )))</f>
        <v/>
      </c>
      <c r="H335" s="34" t="str">
        <f aca="false">B335 &amp; "|" &amp; E335 &amp; "|" &amp;(IF(ISBLANK(C335),"",IFERROR(VALUE(LEFT(TRIM(C335),FIND(" ",TRIM(C335)&amp;" ")-1)),"")))</f>
        <v>||</v>
      </c>
      <c r="I335" s="18" t="n">
        <f aca="false">IF(G335="",0, IF(COUNTIF($H$6:H335,H335)=1,1,0))</f>
        <v>0</v>
      </c>
      <c r="J335" s="34" t="str">
        <f aca="false">IF( OR( ISBLANK(D335), C335=D335, AND( LEFT(D335,7)&lt;&gt;"NOMINA ", OR( ISERROR(FIND(" - ",D335)), NOT(ISNUMBER(VALUE(LEFT(D335,FIND(" - ",D335)-1)))) ) ) ), "", B335 &amp; "|" &amp; E335 &amp; "|" &amp; (IF(ISBLANK(C335), "", IFERROR(VALUE(LEFT(TRIM(C335), FIND(" ", TRIM(C335)&amp;" ")-1)), ""))) &amp; "|" &amp; D335 )</f>
        <v/>
      </c>
      <c r="K335" s="18" t="n">
        <f aca="false">IF(OR(C335="", J335="",G335=""), 0, IF(COUNTIF($J$6:J335, J335)=1, 1, 0))</f>
        <v>0</v>
      </c>
      <c r="L335" s="16" t="str">
        <f aca="false">IF(B335="Inscripción de nuevo registro patronal",B335 &amp; "|" &amp; E335 &amp; "|" &amp; C335,"")</f>
        <v/>
      </c>
      <c r="M335" s="18" t="n">
        <f aca="false">IF(OR(C335="", L335=""), 0, IF(COUNTIF($L$6:L335, L335)=1, 1, 0))</f>
        <v>0</v>
      </c>
    </row>
    <row r="336" customFormat="false" ht="28.35" hidden="false" customHeight="true" outlineLevel="0" collapsed="false">
      <c r="A336" s="48" t="str">
        <f aca="false">IF(AND(NOT(ISBLANK(C336)),NOT(ISBLANK(B336)),NOT(ISBLANK(E336))),(_xlfn.AGGREGATE(2,7,A$5:A336))+1,"")</f>
        <v/>
      </c>
      <c r="B336" s="49"/>
      <c r="C336" s="49"/>
      <c r="D336" s="50"/>
      <c r="E336" s="51"/>
      <c r="F336" s="52" t="str">
        <f aca="false">IFERROR(VLOOKUP(B336,LISTAS!$Q$2:$R$58,2,0),"")</f>
        <v/>
      </c>
      <c r="G336" s="34" t="str">
        <f aca="false">IF(ISBLANK(C336),"",  IF(F336="RAZÓN SOCIAL","NUEVO_RP",   IF(F336="NUMERO",      IF(ISNUMBER(VALUE(C336)),VALUE(C336),""),   IF(OR(F336="NSS - NOMBRE",F336="RP - NOMBRE"),      IF(         AND(           NOT(ISERROR(FIND(" - ",C336))),           ISERROR(FIND("  ",C336)),           ISERROR(FIND("–",C336)),           ISERROR(FIND("—",C336)),           ISNUMBER(VALUE(LEFT(C336,FIND(" - ",C336)-1)))         ),         VALUE(LEFT(C336,FIND(" - ",C336)-1)),         ""      ),   ""   )  )))</f>
        <v/>
      </c>
      <c r="H336" s="34" t="str">
        <f aca="false">B336 &amp; "|" &amp; E336 &amp; "|" &amp;(IF(ISBLANK(C336),"",IFERROR(VALUE(LEFT(TRIM(C336),FIND(" ",TRIM(C336)&amp;" ")-1)),"")))</f>
        <v>||</v>
      </c>
      <c r="I336" s="18" t="n">
        <f aca="false">IF(G336="",0, IF(COUNTIF($H$6:H336,H336)=1,1,0))</f>
        <v>0</v>
      </c>
      <c r="J336" s="34" t="str">
        <f aca="false">IF( OR( ISBLANK(D336), C336=D336, AND( LEFT(D336,7)&lt;&gt;"NOMINA ", OR( ISERROR(FIND(" - ",D336)), NOT(ISNUMBER(VALUE(LEFT(D336,FIND(" - ",D336)-1)))) ) ) ), "", B336 &amp; "|" &amp; E336 &amp; "|" &amp; (IF(ISBLANK(C336), "", IFERROR(VALUE(LEFT(TRIM(C336), FIND(" ", TRIM(C336)&amp;" ")-1)), ""))) &amp; "|" &amp; D336 )</f>
        <v/>
      </c>
      <c r="K336" s="18" t="n">
        <f aca="false">IF(OR(C336="", J336="",G336=""), 0, IF(COUNTIF($J$6:J336, J336)=1, 1, 0))</f>
        <v>0</v>
      </c>
      <c r="L336" s="16" t="str">
        <f aca="false">IF(B336="Inscripción de nuevo registro patronal",B336 &amp; "|" &amp; E336 &amp; "|" &amp; C336,"")</f>
        <v/>
      </c>
      <c r="M336" s="18" t="n">
        <f aca="false">IF(OR(C336="", L336=""), 0, IF(COUNTIF($L$6:L336, L336)=1, 1, 0))</f>
        <v>0</v>
      </c>
    </row>
    <row r="337" customFormat="false" ht="28.35" hidden="false" customHeight="true" outlineLevel="0" collapsed="false">
      <c r="A337" s="48" t="str">
        <f aca="false">IF(AND(NOT(ISBLANK(C337)),NOT(ISBLANK(B337)),NOT(ISBLANK(E337))),(_xlfn.AGGREGATE(2,7,A$5:A337))+1,"")</f>
        <v/>
      </c>
      <c r="B337" s="49"/>
      <c r="C337" s="49"/>
      <c r="D337" s="50"/>
      <c r="E337" s="51"/>
      <c r="F337" s="52" t="str">
        <f aca="false">IFERROR(VLOOKUP(B337,LISTAS!$Q$2:$R$58,2,0),"")</f>
        <v/>
      </c>
      <c r="G337" s="34" t="str">
        <f aca="false">IF(ISBLANK(C337),"",  IF(F337="RAZÓN SOCIAL","NUEVO_RP",   IF(F337="NUMERO",      IF(ISNUMBER(VALUE(C337)),VALUE(C337),""),   IF(OR(F337="NSS - NOMBRE",F337="RP - NOMBRE"),      IF(         AND(           NOT(ISERROR(FIND(" - ",C337))),           ISERROR(FIND("  ",C337)),           ISERROR(FIND("–",C337)),           ISERROR(FIND("—",C337)),           ISNUMBER(VALUE(LEFT(C337,FIND(" - ",C337)-1)))         ),         VALUE(LEFT(C337,FIND(" - ",C337)-1)),         ""      ),   ""   )  )))</f>
        <v/>
      </c>
      <c r="H337" s="34" t="str">
        <f aca="false">B337 &amp; "|" &amp; E337 &amp; "|" &amp;(IF(ISBLANK(C337),"",IFERROR(VALUE(LEFT(TRIM(C337),FIND(" ",TRIM(C337)&amp;" ")-1)),"")))</f>
        <v>||</v>
      </c>
      <c r="I337" s="18" t="n">
        <f aca="false">IF(G337="",0, IF(COUNTIF($H$6:H337,H337)=1,1,0))</f>
        <v>0</v>
      </c>
      <c r="J337" s="34" t="str">
        <f aca="false">IF( OR( ISBLANK(D337), C337=D337, AND( LEFT(D337,7)&lt;&gt;"NOMINA ", OR( ISERROR(FIND(" - ",D337)), NOT(ISNUMBER(VALUE(LEFT(D337,FIND(" - ",D337)-1)))) ) ) ), "", B337 &amp; "|" &amp; E337 &amp; "|" &amp; (IF(ISBLANK(C337), "", IFERROR(VALUE(LEFT(TRIM(C337), FIND(" ", TRIM(C337)&amp;" ")-1)), ""))) &amp; "|" &amp; D337 )</f>
        <v/>
      </c>
      <c r="K337" s="18" t="n">
        <f aca="false">IF(OR(C337="", J337="",G337=""), 0, IF(COUNTIF($J$6:J337, J337)=1, 1, 0))</f>
        <v>0</v>
      </c>
      <c r="L337" s="16" t="str">
        <f aca="false">IF(B337="Inscripción de nuevo registro patronal",B337 &amp; "|" &amp; E337 &amp; "|" &amp; C337,"")</f>
        <v/>
      </c>
      <c r="M337" s="18" t="n">
        <f aca="false">IF(OR(C337="", L337=""), 0, IF(COUNTIF($L$6:L337, L337)=1, 1, 0))</f>
        <v>0</v>
      </c>
    </row>
    <row r="338" customFormat="false" ht="28.35" hidden="false" customHeight="true" outlineLevel="0" collapsed="false">
      <c r="A338" s="48" t="str">
        <f aca="false">IF(AND(NOT(ISBLANK(C338)),NOT(ISBLANK(B338)),NOT(ISBLANK(E338))),(_xlfn.AGGREGATE(2,7,A$5:A338))+1,"")</f>
        <v/>
      </c>
      <c r="B338" s="49"/>
      <c r="C338" s="49"/>
      <c r="D338" s="50"/>
      <c r="E338" s="51"/>
      <c r="F338" s="52" t="str">
        <f aca="false">IFERROR(VLOOKUP(B338,LISTAS!$Q$2:$R$58,2,0),"")</f>
        <v/>
      </c>
      <c r="G338" s="34" t="str">
        <f aca="false">IF(ISBLANK(C338),"",  IF(F338="RAZÓN SOCIAL","NUEVO_RP",   IF(F338="NUMERO",      IF(ISNUMBER(VALUE(C338)),VALUE(C338),""),   IF(OR(F338="NSS - NOMBRE",F338="RP - NOMBRE"),      IF(         AND(           NOT(ISERROR(FIND(" - ",C338))),           ISERROR(FIND("  ",C338)),           ISERROR(FIND("–",C338)),           ISERROR(FIND("—",C338)),           ISNUMBER(VALUE(LEFT(C338,FIND(" - ",C338)-1)))         ),         VALUE(LEFT(C338,FIND(" - ",C338)-1)),         ""      ),   ""   )  )))</f>
        <v/>
      </c>
      <c r="H338" s="34" t="str">
        <f aca="false">B338 &amp; "|" &amp; E338 &amp; "|" &amp;(IF(ISBLANK(C338),"",IFERROR(VALUE(LEFT(TRIM(C338),FIND(" ",TRIM(C338)&amp;" ")-1)),"")))</f>
        <v>||</v>
      </c>
      <c r="I338" s="18" t="n">
        <f aca="false">IF(G338="",0, IF(COUNTIF($H$6:H338,H338)=1,1,0))</f>
        <v>0</v>
      </c>
      <c r="J338" s="34" t="str">
        <f aca="false">IF( OR( ISBLANK(D338), C338=D338, AND( LEFT(D338,7)&lt;&gt;"NOMINA ", OR( ISERROR(FIND(" - ",D338)), NOT(ISNUMBER(VALUE(LEFT(D338,FIND(" - ",D338)-1)))) ) ) ), "", B338 &amp; "|" &amp; E338 &amp; "|" &amp; (IF(ISBLANK(C338), "", IFERROR(VALUE(LEFT(TRIM(C338), FIND(" ", TRIM(C338)&amp;" ")-1)), ""))) &amp; "|" &amp; D338 )</f>
        <v/>
      </c>
      <c r="K338" s="18" t="n">
        <f aca="false">IF(OR(C338="", J338="",G338=""), 0, IF(COUNTIF($J$6:J338, J338)=1, 1, 0))</f>
        <v>0</v>
      </c>
      <c r="L338" s="16" t="str">
        <f aca="false">IF(B338="Inscripción de nuevo registro patronal",B338 &amp; "|" &amp; E338 &amp; "|" &amp; C338,"")</f>
        <v/>
      </c>
      <c r="M338" s="18" t="n">
        <f aca="false">IF(OR(C338="", L338=""), 0, IF(COUNTIF($L$6:L338, L338)=1, 1, 0))</f>
        <v>0</v>
      </c>
    </row>
    <row r="339" customFormat="false" ht="28.35" hidden="false" customHeight="true" outlineLevel="0" collapsed="false">
      <c r="A339" s="48" t="str">
        <f aca="false">IF(AND(NOT(ISBLANK(C339)),NOT(ISBLANK(B339)),NOT(ISBLANK(E339))),(_xlfn.AGGREGATE(2,7,A$5:A339))+1,"")</f>
        <v/>
      </c>
      <c r="B339" s="49"/>
      <c r="C339" s="49"/>
      <c r="D339" s="50"/>
      <c r="E339" s="51"/>
      <c r="F339" s="52" t="str">
        <f aca="false">IFERROR(VLOOKUP(B339,LISTAS!$Q$2:$R$58,2,0),"")</f>
        <v/>
      </c>
      <c r="G339" s="34" t="str">
        <f aca="false">IF(ISBLANK(C339),"",  IF(F339="RAZÓN SOCIAL","NUEVO_RP",   IF(F339="NUMERO",      IF(ISNUMBER(VALUE(C339)),VALUE(C339),""),   IF(OR(F339="NSS - NOMBRE",F339="RP - NOMBRE"),      IF(         AND(           NOT(ISERROR(FIND(" - ",C339))),           ISERROR(FIND("  ",C339)),           ISERROR(FIND("–",C339)),           ISERROR(FIND("—",C339)),           ISNUMBER(VALUE(LEFT(C339,FIND(" - ",C339)-1)))         ),         VALUE(LEFT(C339,FIND(" - ",C339)-1)),         ""      ),   ""   )  )))</f>
        <v/>
      </c>
      <c r="H339" s="34" t="str">
        <f aca="false">B339 &amp; "|" &amp; E339 &amp; "|" &amp;(IF(ISBLANK(C339),"",IFERROR(VALUE(LEFT(TRIM(C339),FIND(" ",TRIM(C339)&amp;" ")-1)),"")))</f>
        <v>||</v>
      </c>
      <c r="I339" s="18" t="n">
        <f aca="false">IF(G339="",0, IF(COUNTIF($H$6:H339,H339)=1,1,0))</f>
        <v>0</v>
      </c>
      <c r="J339" s="34" t="str">
        <f aca="false">IF( OR( ISBLANK(D339), C339=D339, AND( LEFT(D339,7)&lt;&gt;"NOMINA ", OR( ISERROR(FIND(" - ",D339)), NOT(ISNUMBER(VALUE(LEFT(D339,FIND(" - ",D339)-1)))) ) ) ), "", B339 &amp; "|" &amp; E339 &amp; "|" &amp; (IF(ISBLANK(C339), "", IFERROR(VALUE(LEFT(TRIM(C339), FIND(" ", TRIM(C339)&amp;" ")-1)), ""))) &amp; "|" &amp; D339 )</f>
        <v/>
      </c>
      <c r="K339" s="18" t="n">
        <f aca="false">IF(OR(C339="", J339="",G339=""), 0, IF(COUNTIF($J$6:J339, J339)=1, 1, 0))</f>
        <v>0</v>
      </c>
      <c r="L339" s="16" t="str">
        <f aca="false">IF(B339="Inscripción de nuevo registro patronal",B339 &amp; "|" &amp; E339 &amp; "|" &amp; C339,"")</f>
        <v/>
      </c>
      <c r="M339" s="18" t="n">
        <f aca="false">IF(OR(C339="", L339=""), 0, IF(COUNTIF($L$6:L339, L339)=1, 1, 0))</f>
        <v>0</v>
      </c>
    </row>
    <row r="340" customFormat="false" ht="28.35" hidden="false" customHeight="true" outlineLevel="0" collapsed="false">
      <c r="A340" s="48" t="str">
        <f aca="false">IF(AND(NOT(ISBLANK(C340)),NOT(ISBLANK(B340)),NOT(ISBLANK(E340))),(_xlfn.AGGREGATE(2,7,A$5:A340))+1,"")</f>
        <v/>
      </c>
      <c r="B340" s="49"/>
      <c r="C340" s="49"/>
      <c r="D340" s="50"/>
      <c r="E340" s="51"/>
      <c r="F340" s="52" t="str">
        <f aca="false">IFERROR(VLOOKUP(B340,LISTAS!$Q$2:$R$58,2,0),"")</f>
        <v/>
      </c>
      <c r="G340" s="34" t="str">
        <f aca="false">IF(ISBLANK(C340),"",  IF(F340="RAZÓN SOCIAL","NUEVO_RP",   IF(F340="NUMERO",      IF(ISNUMBER(VALUE(C340)),VALUE(C340),""),   IF(OR(F340="NSS - NOMBRE",F340="RP - NOMBRE"),      IF(         AND(           NOT(ISERROR(FIND(" - ",C340))),           ISERROR(FIND("  ",C340)),           ISERROR(FIND("–",C340)),           ISERROR(FIND("—",C340)),           ISNUMBER(VALUE(LEFT(C340,FIND(" - ",C340)-1)))         ),         VALUE(LEFT(C340,FIND(" - ",C340)-1)),         ""      ),   ""   )  )))</f>
        <v/>
      </c>
      <c r="H340" s="34" t="str">
        <f aca="false">B340 &amp; "|" &amp; E340 &amp; "|" &amp;(IF(ISBLANK(C340),"",IFERROR(VALUE(LEFT(TRIM(C340),FIND(" ",TRIM(C340)&amp;" ")-1)),"")))</f>
        <v>||</v>
      </c>
      <c r="I340" s="18" t="n">
        <f aca="false">IF(G340="",0, IF(COUNTIF($H$6:H340,H340)=1,1,0))</f>
        <v>0</v>
      </c>
      <c r="J340" s="34" t="str">
        <f aca="false">IF( OR( ISBLANK(D340), C340=D340, AND( LEFT(D340,7)&lt;&gt;"NOMINA ", OR( ISERROR(FIND(" - ",D340)), NOT(ISNUMBER(VALUE(LEFT(D340,FIND(" - ",D340)-1)))) ) ) ), "", B340 &amp; "|" &amp; E340 &amp; "|" &amp; (IF(ISBLANK(C340), "", IFERROR(VALUE(LEFT(TRIM(C340), FIND(" ", TRIM(C340)&amp;" ")-1)), ""))) &amp; "|" &amp; D340 )</f>
        <v/>
      </c>
      <c r="K340" s="18" t="n">
        <f aca="false">IF(OR(C340="", J340="",G340=""), 0, IF(COUNTIF($J$6:J340, J340)=1, 1, 0))</f>
        <v>0</v>
      </c>
      <c r="L340" s="16" t="str">
        <f aca="false">IF(B340="Inscripción de nuevo registro patronal",B340 &amp; "|" &amp; E340 &amp; "|" &amp; C340,"")</f>
        <v/>
      </c>
      <c r="M340" s="18" t="n">
        <f aca="false">IF(OR(C340="", L340=""), 0, IF(COUNTIF($L$6:L340, L340)=1, 1, 0))</f>
        <v>0</v>
      </c>
    </row>
    <row r="341" customFormat="false" ht="28.35" hidden="false" customHeight="true" outlineLevel="0" collapsed="false">
      <c r="A341" s="48" t="str">
        <f aca="false">IF(AND(NOT(ISBLANK(C341)),NOT(ISBLANK(B341)),NOT(ISBLANK(E341))),(_xlfn.AGGREGATE(2,7,A$5:A341))+1,"")</f>
        <v/>
      </c>
      <c r="B341" s="49"/>
      <c r="C341" s="49"/>
      <c r="D341" s="50"/>
      <c r="E341" s="51"/>
      <c r="F341" s="52" t="str">
        <f aca="false">IFERROR(VLOOKUP(B341,LISTAS!$Q$2:$R$58,2,0),"")</f>
        <v/>
      </c>
      <c r="G341" s="34" t="str">
        <f aca="false">IF(ISBLANK(C341),"",  IF(F341="RAZÓN SOCIAL","NUEVO_RP",   IF(F341="NUMERO",      IF(ISNUMBER(VALUE(C341)),VALUE(C341),""),   IF(OR(F341="NSS - NOMBRE",F341="RP - NOMBRE"),      IF(         AND(           NOT(ISERROR(FIND(" - ",C341))),           ISERROR(FIND("  ",C341)),           ISERROR(FIND("–",C341)),           ISERROR(FIND("—",C341)),           ISNUMBER(VALUE(LEFT(C341,FIND(" - ",C341)-1)))         ),         VALUE(LEFT(C341,FIND(" - ",C341)-1)),         ""      ),   ""   )  )))</f>
        <v/>
      </c>
      <c r="H341" s="34" t="str">
        <f aca="false">B341 &amp; "|" &amp; E341 &amp; "|" &amp;(IF(ISBLANK(C341),"",IFERROR(VALUE(LEFT(TRIM(C341),FIND(" ",TRIM(C341)&amp;" ")-1)),"")))</f>
        <v>||</v>
      </c>
      <c r="I341" s="18" t="n">
        <f aca="false">IF(G341="",0, IF(COUNTIF($H$6:H341,H341)=1,1,0))</f>
        <v>0</v>
      </c>
      <c r="J341" s="34" t="str">
        <f aca="false">IF( OR( ISBLANK(D341), C341=D341, AND( LEFT(D341,7)&lt;&gt;"NOMINA ", OR( ISERROR(FIND(" - ",D341)), NOT(ISNUMBER(VALUE(LEFT(D341,FIND(" - ",D341)-1)))) ) ) ), "", B341 &amp; "|" &amp; E341 &amp; "|" &amp; (IF(ISBLANK(C341), "", IFERROR(VALUE(LEFT(TRIM(C341), FIND(" ", TRIM(C341)&amp;" ")-1)), ""))) &amp; "|" &amp; D341 )</f>
        <v/>
      </c>
      <c r="K341" s="18" t="n">
        <f aca="false">IF(OR(C341="", J341="",G341=""), 0, IF(COUNTIF($J$6:J341, J341)=1, 1, 0))</f>
        <v>0</v>
      </c>
      <c r="L341" s="16" t="str">
        <f aca="false">IF(B341="Inscripción de nuevo registro patronal",B341 &amp; "|" &amp; E341 &amp; "|" &amp; C341,"")</f>
        <v/>
      </c>
      <c r="M341" s="18" t="n">
        <f aca="false">IF(OR(C341="", L341=""), 0, IF(COUNTIF($L$6:L341, L341)=1, 1, 0))</f>
        <v>0</v>
      </c>
    </row>
    <row r="342" customFormat="false" ht="28.35" hidden="false" customHeight="true" outlineLevel="0" collapsed="false">
      <c r="A342" s="48" t="str">
        <f aca="false">IF(AND(NOT(ISBLANK(C342)),NOT(ISBLANK(B342)),NOT(ISBLANK(E342))),(_xlfn.AGGREGATE(2,7,A$5:A342))+1,"")</f>
        <v/>
      </c>
      <c r="B342" s="49"/>
      <c r="C342" s="49"/>
      <c r="D342" s="50"/>
      <c r="E342" s="51"/>
      <c r="F342" s="52" t="str">
        <f aca="false">IFERROR(VLOOKUP(B342,LISTAS!$Q$2:$R$58,2,0),"")</f>
        <v/>
      </c>
      <c r="G342" s="34" t="str">
        <f aca="false">IF(ISBLANK(C342),"",  IF(F342="RAZÓN SOCIAL","NUEVO_RP",   IF(F342="NUMERO",      IF(ISNUMBER(VALUE(C342)),VALUE(C342),""),   IF(OR(F342="NSS - NOMBRE",F342="RP - NOMBRE"),      IF(         AND(           NOT(ISERROR(FIND(" - ",C342))),           ISERROR(FIND("  ",C342)),           ISERROR(FIND("–",C342)),           ISERROR(FIND("—",C342)),           ISNUMBER(VALUE(LEFT(C342,FIND(" - ",C342)-1)))         ),         VALUE(LEFT(C342,FIND(" - ",C342)-1)),         ""      ),   ""   )  )))</f>
        <v/>
      </c>
      <c r="H342" s="34" t="str">
        <f aca="false">B342 &amp; "|" &amp; E342 &amp; "|" &amp;(IF(ISBLANK(C342),"",IFERROR(VALUE(LEFT(TRIM(C342),FIND(" ",TRIM(C342)&amp;" ")-1)),"")))</f>
        <v>||</v>
      </c>
      <c r="I342" s="18" t="n">
        <f aca="false">IF(G342="",0, IF(COUNTIF($H$6:H342,H342)=1,1,0))</f>
        <v>0</v>
      </c>
      <c r="J342" s="34" t="str">
        <f aca="false">IF( OR( ISBLANK(D342), C342=D342, AND( LEFT(D342,7)&lt;&gt;"NOMINA ", OR( ISERROR(FIND(" - ",D342)), NOT(ISNUMBER(VALUE(LEFT(D342,FIND(" - ",D342)-1)))) ) ) ), "", B342 &amp; "|" &amp; E342 &amp; "|" &amp; (IF(ISBLANK(C342), "", IFERROR(VALUE(LEFT(TRIM(C342), FIND(" ", TRIM(C342)&amp;" ")-1)), ""))) &amp; "|" &amp; D342 )</f>
        <v/>
      </c>
      <c r="K342" s="18" t="n">
        <f aca="false">IF(OR(C342="", J342="",G342=""), 0, IF(COUNTIF($J$6:J342, J342)=1, 1, 0))</f>
        <v>0</v>
      </c>
      <c r="L342" s="16" t="str">
        <f aca="false">IF(B342="Inscripción de nuevo registro patronal",B342 &amp; "|" &amp; E342 &amp; "|" &amp; C342,"")</f>
        <v/>
      </c>
      <c r="M342" s="18" t="n">
        <f aca="false">IF(OR(C342="", L342=""), 0, IF(COUNTIF($L$6:L342, L342)=1, 1, 0))</f>
        <v>0</v>
      </c>
    </row>
    <row r="343" customFormat="false" ht="28.35" hidden="false" customHeight="true" outlineLevel="0" collapsed="false">
      <c r="A343" s="48" t="str">
        <f aca="false">IF(AND(NOT(ISBLANK(C343)),NOT(ISBLANK(B343)),NOT(ISBLANK(E343))),(_xlfn.AGGREGATE(2,7,A$5:A343))+1,"")</f>
        <v/>
      </c>
      <c r="B343" s="49"/>
      <c r="C343" s="49"/>
      <c r="D343" s="50"/>
      <c r="E343" s="51"/>
      <c r="F343" s="52" t="str">
        <f aca="false">IFERROR(VLOOKUP(B343,LISTAS!$Q$2:$R$58,2,0),"")</f>
        <v/>
      </c>
      <c r="G343" s="34" t="str">
        <f aca="false">IF(ISBLANK(C343),"",  IF(F343="RAZÓN SOCIAL","NUEVO_RP",   IF(F343="NUMERO",      IF(ISNUMBER(VALUE(C343)),VALUE(C343),""),   IF(OR(F343="NSS - NOMBRE",F343="RP - NOMBRE"),      IF(         AND(           NOT(ISERROR(FIND(" - ",C343))),           ISERROR(FIND("  ",C343)),           ISERROR(FIND("–",C343)),           ISERROR(FIND("—",C343)),           ISNUMBER(VALUE(LEFT(C343,FIND(" - ",C343)-1)))         ),         VALUE(LEFT(C343,FIND(" - ",C343)-1)),         ""      ),   ""   )  )))</f>
        <v/>
      </c>
      <c r="H343" s="34" t="str">
        <f aca="false">B343 &amp; "|" &amp; E343 &amp; "|" &amp;(IF(ISBLANK(C343),"",IFERROR(VALUE(LEFT(TRIM(C343),FIND(" ",TRIM(C343)&amp;" ")-1)),"")))</f>
        <v>||</v>
      </c>
      <c r="I343" s="18" t="n">
        <f aca="false">IF(G343="",0, IF(COUNTIF($H$6:H343,H343)=1,1,0))</f>
        <v>0</v>
      </c>
      <c r="J343" s="34" t="str">
        <f aca="false">IF( OR( ISBLANK(D343), C343=D343, AND( LEFT(D343,7)&lt;&gt;"NOMINA ", OR( ISERROR(FIND(" - ",D343)), NOT(ISNUMBER(VALUE(LEFT(D343,FIND(" - ",D343)-1)))) ) ) ), "", B343 &amp; "|" &amp; E343 &amp; "|" &amp; (IF(ISBLANK(C343), "", IFERROR(VALUE(LEFT(TRIM(C343), FIND(" ", TRIM(C343)&amp;" ")-1)), ""))) &amp; "|" &amp; D343 )</f>
        <v/>
      </c>
      <c r="K343" s="18" t="n">
        <f aca="false">IF(OR(C343="", J343="",G343=""), 0, IF(COUNTIF($J$6:J343, J343)=1, 1, 0))</f>
        <v>0</v>
      </c>
      <c r="L343" s="16" t="str">
        <f aca="false">IF(B343="Inscripción de nuevo registro patronal",B343 &amp; "|" &amp; E343 &amp; "|" &amp; C343,"")</f>
        <v/>
      </c>
      <c r="M343" s="18" t="n">
        <f aca="false">IF(OR(C343="", L343=""), 0, IF(COUNTIF($L$6:L343, L343)=1, 1, 0))</f>
        <v>0</v>
      </c>
    </row>
    <row r="344" customFormat="false" ht="28.35" hidden="false" customHeight="true" outlineLevel="0" collapsed="false">
      <c r="A344" s="48" t="str">
        <f aca="false">IF(AND(NOT(ISBLANK(C344)),NOT(ISBLANK(B344)),NOT(ISBLANK(E344))),(_xlfn.AGGREGATE(2,7,A$5:A344))+1,"")</f>
        <v/>
      </c>
      <c r="B344" s="49"/>
      <c r="C344" s="49"/>
      <c r="D344" s="50"/>
      <c r="E344" s="51"/>
      <c r="F344" s="52" t="str">
        <f aca="false">IFERROR(VLOOKUP(B344,LISTAS!$Q$2:$R$58,2,0),"")</f>
        <v/>
      </c>
      <c r="G344" s="34" t="str">
        <f aca="false">IF(ISBLANK(C344),"",  IF(F344="RAZÓN SOCIAL","NUEVO_RP",   IF(F344="NUMERO",      IF(ISNUMBER(VALUE(C344)),VALUE(C344),""),   IF(OR(F344="NSS - NOMBRE",F344="RP - NOMBRE"),      IF(         AND(           NOT(ISERROR(FIND(" - ",C344))),           ISERROR(FIND("  ",C344)),           ISERROR(FIND("–",C344)),           ISERROR(FIND("—",C344)),           ISNUMBER(VALUE(LEFT(C344,FIND(" - ",C344)-1)))         ),         VALUE(LEFT(C344,FIND(" - ",C344)-1)),         ""      ),   ""   )  )))</f>
        <v/>
      </c>
      <c r="H344" s="34" t="str">
        <f aca="false">B344 &amp; "|" &amp; E344 &amp; "|" &amp;(IF(ISBLANK(C344),"",IFERROR(VALUE(LEFT(TRIM(C344),FIND(" ",TRIM(C344)&amp;" ")-1)),"")))</f>
        <v>||</v>
      </c>
      <c r="I344" s="18" t="n">
        <f aca="false">IF(G344="",0, IF(COUNTIF($H$6:H344,H344)=1,1,0))</f>
        <v>0</v>
      </c>
      <c r="J344" s="34" t="str">
        <f aca="false">IF( OR( ISBLANK(D344), C344=D344, AND( LEFT(D344,7)&lt;&gt;"NOMINA ", OR( ISERROR(FIND(" - ",D344)), NOT(ISNUMBER(VALUE(LEFT(D344,FIND(" - ",D344)-1)))) ) ) ), "", B344 &amp; "|" &amp; E344 &amp; "|" &amp; (IF(ISBLANK(C344), "", IFERROR(VALUE(LEFT(TRIM(C344), FIND(" ", TRIM(C344)&amp;" ")-1)), ""))) &amp; "|" &amp; D344 )</f>
        <v/>
      </c>
      <c r="K344" s="18" t="n">
        <f aca="false">IF(OR(C344="", J344="",G344=""), 0, IF(COUNTIF($J$6:J344, J344)=1, 1, 0))</f>
        <v>0</v>
      </c>
      <c r="L344" s="16" t="str">
        <f aca="false">IF(B344="Inscripción de nuevo registro patronal",B344 &amp; "|" &amp; E344 &amp; "|" &amp; C344,"")</f>
        <v/>
      </c>
      <c r="M344" s="18" t="n">
        <f aca="false">IF(OR(C344="", L344=""), 0, IF(COUNTIF($L$6:L344, L344)=1, 1, 0))</f>
        <v>0</v>
      </c>
    </row>
    <row r="345" customFormat="false" ht="28.35" hidden="false" customHeight="true" outlineLevel="0" collapsed="false">
      <c r="A345" s="48" t="str">
        <f aca="false">IF(AND(NOT(ISBLANK(C345)),NOT(ISBLANK(B345)),NOT(ISBLANK(E345))),(_xlfn.AGGREGATE(2,7,A$5:A345))+1,"")</f>
        <v/>
      </c>
      <c r="B345" s="49"/>
      <c r="C345" s="49"/>
      <c r="D345" s="50"/>
      <c r="E345" s="51"/>
      <c r="F345" s="52" t="str">
        <f aca="false">IFERROR(VLOOKUP(B345,LISTAS!$Q$2:$R$58,2,0),"")</f>
        <v/>
      </c>
      <c r="G345" s="34" t="str">
        <f aca="false">IF(ISBLANK(C345),"",  IF(F345="RAZÓN SOCIAL","NUEVO_RP",   IF(F345="NUMERO",      IF(ISNUMBER(VALUE(C345)),VALUE(C345),""),   IF(OR(F345="NSS - NOMBRE",F345="RP - NOMBRE"),      IF(         AND(           NOT(ISERROR(FIND(" - ",C345))),           ISERROR(FIND("  ",C345)),           ISERROR(FIND("–",C345)),           ISERROR(FIND("—",C345)),           ISNUMBER(VALUE(LEFT(C345,FIND(" - ",C345)-1)))         ),         VALUE(LEFT(C345,FIND(" - ",C345)-1)),         ""      ),   ""   )  )))</f>
        <v/>
      </c>
      <c r="H345" s="34" t="str">
        <f aca="false">B345 &amp; "|" &amp; E345 &amp; "|" &amp;(IF(ISBLANK(C345),"",IFERROR(VALUE(LEFT(TRIM(C345),FIND(" ",TRIM(C345)&amp;" ")-1)),"")))</f>
        <v>||</v>
      </c>
      <c r="I345" s="18" t="n">
        <f aca="false">IF(G345="",0, IF(COUNTIF($H$6:H345,H345)=1,1,0))</f>
        <v>0</v>
      </c>
      <c r="J345" s="34" t="str">
        <f aca="false">IF( OR( ISBLANK(D345), C345=D345, AND( LEFT(D345,7)&lt;&gt;"NOMINA ", OR( ISERROR(FIND(" - ",D345)), NOT(ISNUMBER(VALUE(LEFT(D345,FIND(" - ",D345)-1)))) ) ) ), "", B345 &amp; "|" &amp; E345 &amp; "|" &amp; (IF(ISBLANK(C345), "", IFERROR(VALUE(LEFT(TRIM(C345), FIND(" ", TRIM(C345)&amp;" ")-1)), ""))) &amp; "|" &amp; D345 )</f>
        <v/>
      </c>
      <c r="K345" s="18" t="n">
        <f aca="false">IF(OR(C345="", J345="",G345=""), 0, IF(COUNTIF($J$6:J345, J345)=1, 1, 0))</f>
        <v>0</v>
      </c>
      <c r="L345" s="16" t="str">
        <f aca="false">IF(B345="Inscripción de nuevo registro patronal",B345 &amp; "|" &amp; E345 &amp; "|" &amp; C345,"")</f>
        <v/>
      </c>
      <c r="M345" s="18" t="n">
        <f aca="false">IF(OR(C345="", L345=""), 0, IF(COUNTIF($L$6:L345, L345)=1, 1, 0))</f>
        <v>0</v>
      </c>
    </row>
    <row r="346" customFormat="false" ht="28.35" hidden="false" customHeight="true" outlineLevel="0" collapsed="false">
      <c r="A346" s="48" t="str">
        <f aca="false">IF(AND(NOT(ISBLANK(C346)),NOT(ISBLANK(B346)),NOT(ISBLANK(E346))),(_xlfn.AGGREGATE(2,7,A$5:A346))+1,"")</f>
        <v/>
      </c>
      <c r="B346" s="49"/>
      <c r="C346" s="49"/>
      <c r="D346" s="50"/>
      <c r="E346" s="51"/>
      <c r="F346" s="52" t="str">
        <f aca="false">IFERROR(VLOOKUP(B346,LISTAS!$Q$2:$R$58,2,0),"")</f>
        <v/>
      </c>
      <c r="G346" s="34" t="str">
        <f aca="false">IF(ISBLANK(C346),"",  IF(F346="RAZÓN SOCIAL","NUEVO_RP",   IF(F346="NUMERO",      IF(ISNUMBER(VALUE(C346)),VALUE(C346),""),   IF(OR(F346="NSS - NOMBRE",F346="RP - NOMBRE"),      IF(         AND(           NOT(ISERROR(FIND(" - ",C346))),           ISERROR(FIND("  ",C346)),           ISERROR(FIND("–",C346)),           ISERROR(FIND("—",C346)),           ISNUMBER(VALUE(LEFT(C346,FIND(" - ",C346)-1)))         ),         VALUE(LEFT(C346,FIND(" - ",C346)-1)),         ""      ),   ""   )  )))</f>
        <v/>
      </c>
      <c r="H346" s="34" t="str">
        <f aca="false">B346 &amp; "|" &amp; E346 &amp; "|" &amp;(IF(ISBLANK(C346),"",IFERROR(VALUE(LEFT(TRIM(C346),FIND(" ",TRIM(C346)&amp;" ")-1)),"")))</f>
        <v>||</v>
      </c>
      <c r="I346" s="18" t="n">
        <f aca="false">IF(G346="",0, IF(COUNTIF($H$6:H346,H346)=1,1,0))</f>
        <v>0</v>
      </c>
      <c r="J346" s="34" t="str">
        <f aca="false">IF( OR( ISBLANK(D346), C346=D346, AND( LEFT(D346,7)&lt;&gt;"NOMINA ", OR( ISERROR(FIND(" - ",D346)), NOT(ISNUMBER(VALUE(LEFT(D346,FIND(" - ",D346)-1)))) ) ) ), "", B346 &amp; "|" &amp; E346 &amp; "|" &amp; (IF(ISBLANK(C346), "", IFERROR(VALUE(LEFT(TRIM(C346), FIND(" ", TRIM(C346)&amp;" ")-1)), ""))) &amp; "|" &amp; D346 )</f>
        <v/>
      </c>
      <c r="K346" s="18" t="n">
        <f aca="false">IF(OR(C346="", J346="",G346=""), 0, IF(COUNTIF($J$6:J346, J346)=1, 1, 0))</f>
        <v>0</v>
      </c>
      <c r="L346" s="16" t="str">
        <f aca="false">IF(B346="Inscripción de nuevo registro patronal",B346 &amp; "|" &amp; E346 &amp; "|" &amp; C346,"")</f>
        <v/>
      </c>
      <c r="M346" s="18" t="n">
        <f aca="false">IF(OR(C346="", L346=""), 0, IF(COUNTIF($L$6:L346, L346)=1, 1, 0))</f>
        <v>0</v>
      </c>
    </row>
    <row r="347" customFormat="false" ht="28.35" hidden="false" customHeight="true" outlineLevel="0" collapsed="false">
      <c r="A347" s="48" t="str">
        <f aca="false">IF(AND(NOT(ISBLANK(C347)),NOT(ISBLANK(B347)),NOT(ISBLANK(E347))),(_xlfn.AGGREGATE(2,7,A$5:A347))+1,"")</f>
        <v/>
      </c>
      <c r="B347" s="49"/>
      <c r="C347" s="49"/>
      <c r="D347" s="50"/>
      <c r="E347" s="51"/>
      <c r="F347" s="52" t="str">
        <f aca="false">IFERROR(VLOOKUP(B347,LISTAS!$Q$2:$R$58,2,0),"")</f>
        <v/>
      </c>
      <c r="G347" s="34" t="str">
        <f aca="false">IF(ISBLANK(C347),"",  IF(F347="RAZÓN SOCIAL","NUEVO_RP",   IF(F347="NUMERO",      IF(ISNUMBER(VALUE(C347)),VALUE(C347),""),   IF(OR(F347="NSS - NOMBRE",F347="RP - NOMBRE"),      IF(         AND(           NOT(ISERROR(FIND(" - ",C347))),           ISERROR(FIND("  ",C347)),           ISERROR(FIND("–",C347)),           ISERROR(FIND("—",C347)),           ISNUMBER(VALUE(LEFT(C347,FIND(" - ",C347)-1)))         ),         VALUE(LEFT(C347,FIND(" - ",C347)-1)),         ""      ),   ""   )  )))</f>
        <v/>
      </c>
      <c r="H347" s="34" t="str">
        <f aca="false">B347 &amp; "|" &amp; E347 &amp; "|" &amp;(IF(ISBLANK(C347),"",IFERROR(VALUE(LEFT(TRIM(C347),FIND(" ",TRIM(C347)&amp;" ")-1)),"")))</f>
        <v>||</v>
      </c>
      <c r="I347" s="18" t="n">
        <f aca="false">IF(G347="",0, IF(COUNTIF($H$6:H347,H347)=1,1,0))</f>
        <v>0</v>
      </c>
      <c r="J347" s="34" t="str">
        <f aca="false">IF( OR( ISBLANK(D347), C347=D347, AND( LEFT(D347,7)&lt;&gt;"NOMINA ", OR( ISERROR(FIND(" - ",D347)), NOT(ISNUMBER(VALUE(LEFT(D347,FIND(" - ",D347)-1)))) ) ) ), "", B347 &amp; "|" &amp; E347 &amp; "|" &amp; (IF(ISBLANK(C347), "", IFERROR(VALUE(LEFT(TRIM(C347), FIND(" ", TRIM(C347)&amp;" ")-1)), ""))) &amp; "|" &amp; D347 )</f>
        <v/>
      </c>
      <c r="K347" s="18" t="n">
        <f aca="false">IF(OR(C347="", J347="",G347=""), 0, IF(COUNTIF($J$6:J347, J347)=1, 1, 0))</f>
        <v>0</v>
      </c>
      <c r="L347" s="16" t="str">
        <f aca="false">IF(B347="Inscripción de nuevo registro patronal",B347 &amp; "|" &amp; E347 &amp; "|" &amp; C347,"")</f>
        <v/>
      </c>
      <c r="M347" s="18" t="n">
        <f aca="false">IF(OR(C347="", L347=""), 0, IF(COUNTIF($L$6:L347, L347)=1, 1, 0))</f>
        <v>0</v>
      </c>
    </row>
    <row r="348" customFormat="false" ht="28.35" hidden="false" customHeight="true" outlineLevel="0" collapsed="false">
      <c r="A348" s="48" t="str">
        <f aca="false">IF(AND(NOT(ISBLANK(C348)),NOT(ISBLANK(B348)),NOT(ISBLANK(E348))),(_xlfn.AGGREGATE(2,7,A$5:A348))+1,"")</f>
        <v/>
      </c>
      <c r="B348" s="49"/>
      <c r="C348" s="49"/>
      <c r="D348" s="50"/>
      <c r="E348" s="51"/>
      <c r="F348" s="52" t="str">
        <f aca="false">IFERROR(VLOOKUP(B348,LISTAS!$Q$2:$R$58,2,0),"")</f>
        <v/>
      </c>
      <c r="G348" s="34" t="str">
        <f aca="false">IF(ISBLANK(C348),"",  IF(F348="RAZÓN SOCIAL","NUEVO_RP",   IF(F348="NUMERO",      IF(ISNUMBER(VALUE(C348)),VALUE(C348),""),   IF(OR(F348="NSS - NOMBRE",F348="RP - NOMBRE"),      IF(         AND(           NOT(ISERROR(FIND(" - ",C348))),           ISERROR(FIND("  ",C348)),           ISERROR(FIND("–",C348)),           ISERROR(FIND("—",C348)),           ISNUMBER(VALUE(LEFT(C348,FIND(" - ",C348)-1)))         ),         VALUE(LEFT(C348,FIND(" - ",C348)-1)),         ""      ),   ""   )  )))</f>
        <v/>
      </c>
      <c r="H348" s="34" t="str">
        <f aca="false">B348 &amp; "|" &amp; E348 &amp; "|" &amp;(IF(ISBLANK(C348),"",IFERROR(VALUE(LEFT(TRIM(C348),FIND(" ",TRIM(C348)&amp;" ")-1)),"")))</f>
        <v>||</v>
      </c>
      <c r="I348" s="18" t="n">
        <f aca="false">IF(G348="",0, IF(COUNTIF($H$6:H348,H348)=1,1,0))</f>
        <v>0</v>
      </c>
      <c r="J348" s="34" t="str">
        <f aca="false">IF( OR( ISBLANK(D348), C348=D348, AND( LEFT(D348,7)&lt;&gt;"NOMINA ", OR( ISERROR(FIND(" - ",D348)), NOT(ISNUMBER(VALUE(LEFT(D348,FIND(" - ",D348)-1)))) ) ) ), "", B348 &amp; "|" &amp; E348 &amp; "|" &amp; (IF(ISBLANK(C348), "", IFERROR(VALUE(LEFT(TRIM(C348), FIND(" ", TRIM(C348)&amp;" ")-1)), ""))) &amp; "|" &amp; D348 )</f>
        <v/>
      </c>
      <c r="K348" s="18" t="n">
        <f aca="false">IF(OR(C348="", J348="",G348=""), 0, IF(COUNTIF($J$6:J348, J348)=1, 1, 0))</f>
        <v>0</v>
      </c>
      <c r="L348" s="16" t="str">
        <f aca="false">IF(B348="Inscripción de nuevo registro patronal",B348 &amp; "|" &amp; E348 &amp; "|" &amp; C348,"")</f>
        <v/>
      </c>
      <c r="M348" s="18" t="n">
        <f aca="false">IF(OR(C348="", L348=""), 0, IF(COUNTIF($L$6:L348, L348)=1, 1, 0))</f>
        <v>0</v>
      </c>
    </row>
    <row r="349" customFormat="false" ht="28.35" hidden="false" customHeight="true" outlineLevel="0" collapsed="false">
      <c r="A349" s="48" t="str">
        <f aca="false">IF(AND(NOT(ISBLANK(C349)),NOT(ISBLANK(B349)),NOT(ISBLANK(E349))),(_xlfn.AGGREGATE(2,7,A$5:A349))+1,"")</f>
        <v/>
      </c>
      <c r="B349" s="49"/>
      <c r="C349" s="49"/>
      <c r="D349" s="50"/>
      <c r="E349" s="51"/>
      <c r="F349" s="52" t="str">
        <f aca="false">IFERROR(VLOOKUP(B349,LISTAS!$Q$2:$R$58,2,0),"")</f>
        <v/>
      </c>
      <c r="G349" s="34" t="str">
        <f aca="false">IF(ISBLANK(C349),"",  IF(F349="RAZÓN SOCIAL","NUEVO_RP",   IF(F349="NUMERO",      IF(ISNUMBER(VALUE(C349)),VALUE(C349),""),   IF(OR(F349="NSS - NOMBRE",F349="RP - NOMBRE"),      IF(         AND(           NOT(ISERROR(FIND(" - ",C349))),           ISERROR(FIND("  ",C349)),           ISERROR(FIND("–",C349)),           ISERROR(FIND("—",C349)),           ISNUMBER(VALUE(LEFT(C349,FIND(" - ",C349)-1)))         ),         VALUE(LEFT(C349,FIND(" - ",C349)-1)),         ""      ),   ""   )  )))</f>
        <v/>
      </c>
      <c r="H349" s="34" t="str">
        <f aca="false">B349 &amp; "|" &amp; E349 &amp; "|" &amp;(IF(ISBLANK(C349),"",IFERROR(VALUE(LEFT(TRIM(C349),FIND(" ",TRIM(C349)&amp;" ")-1)),"")))</f>
        <v>||</v>
      </c>
      <c r="I349" s="18" t="n">
        <f aca="false">IF(G349="",0, IF(COUNTIF($H$6:H349,H349)=1,1,0))</f>
        <v>0</v>
      </c>
      <c r="J349" s="34" t="str">
        <f aca="false">IF( OR( ISBLANK(D349), C349=D349, AND( LEFT(D349,7)&lt;&gt;"NOMINA ", OR( ISERROR(FIND(" - ",D349)), NOT(ISNUMBER(VALUE(LEFT(D349,FIND(" - ",D349)-1)))) ) ) ), "", B349 &amp; "|" &amp; E349 &amp; "|" &amp; (IF(ISBLANK(C349), "", IFERROR(VALUE(LEFT(TRIM(C349), FIND(" ", TRIM(C349)&amp;" ")-1)), ""))) &amp; "|" &amp; D349 )</f>
        <v/>
      </c>
      <c r="K349" s="18" t="n">
        <f aca="false">IF(OR(C349="", J349="",G349=""), 0, IF(COUNTIF($J$6:J349, J349)=1, 1, 0))</f>
        <v>0</v>
      </c>
      <c r="L349" s="16" t="str">
        <f aca="false">IF(B349="Inscripción de nuevo registro patronal",B349 &amp; "|" &amp; E349 &amp; "|" &amp; C349,"")</f>
        <v/>
      </c>
      <c r="M349" s="18" t="n">
        <f aca="false">IF(OR(C349="", L349=""), 0, IF(COUNTIF($L$6:L349, L349)=1, 1, 0))</f>
        <v>0</v>
      </c>
    </row>
    <row r="350" customFormat="false" ht="28.35" hidden="false" customHeight="true" outlineLevel="0" collapsed="false">
      <c r="A350" s="48" t="str">
        <f aca="false">IF(AND(NOT(ISBLANK(C350)),NOT(ISBLANK(B350)),NOT(ISBLANK(E350))),(_xlfn.AGGREGATE(2,7,A$5:A350))+1,"")</f>
        <v/>
      </c>
      <c r="B350" s="49"/>
      <c r="C350" s="49"/>
      <c r="D350" s="50"/>
      <c r="E350" s="51"/>
      <c r="F350" s="52" t="str">
        <f aca="false">IFERROR(VLOOKUP(B350,LISTAS!$Q$2:$R$58,2,0),"")</f>
        <v/>
      </c>
      <c r="G350" s="34" t="str">
        <f aca="false">IF(ISBLANK(C350),"",  IF(F350="RAZÓN SOCIAL","NUEVO_RP",   IF(F350="NUMERO",      IF(ISNUMBER(VALUE(C350)),VALUE(C350),""),   IF(OR(F350="NSS - NOMBRE",F350="RP - NOMBRE"),      IF(         AND(           NOT(ISERROR(FIND(" - ",C350))),           ISERROR(FIND("  ",C350)),           ISERROR(FIND("–",C350)),           ISERROR(FIND("—",C350)),           ISNUMBER(VALUE(LEFT(C350,FIND(" - ",C350)-1)))         ),         VALUE(LEFT(C350,FIND(" - ",C350)-1)),         ""      ),   ""   )  )))</f>
        <v/>
      </c>
      <c r="H350" s="34" t="str">
        <f aca="false">B350 &amp; "|" &amp; E350 &amp; "|" &amp;(IF(ISBLANK(C350),"",IFERROR(VALUE(LEFT(TRIM(C350),FIND(" ",TRIM(C350)&amp;" ")-1)),"")))</f>
        <v>||</v>
      </c>
      <c r="I350" s="18" t="n">
        <f aca="false">IF(G350="",0, IF(COUNTIF($H$6:H350,H350)=1,1,0))</f>
        <v>0</v>
      </c>
      <c r="J350" s="34" t="str">
        <f aca="false">IF( OR( ISBLANK(D350), C350=D350, AND( LEFT(D350,7)&lt;&gt;"NOMINA ", OR( ISERROR(FIND(" - ",D350)), NOT(ISNUMBER(VALUE(LEFT(D350,FIND(" - ",D350)-1)))) ) ) ), "", B350 &amp; "|" &amp; E350 &amp; "|" &amp; (IF(ISBLANK(C350), "", IFERROR(VALUE(LEFT(TRIM(C350), FIND(" ", TRIM(C350)&amp;" ")-1)), ""))) &amp; "|" &amp; D350 )</f>
        <v/>
      </c>
      <c r="K350" s="18" t="n">
        <f aca="false">IF(OR(C350="", J350="",G350=""), 0, IF(COUNTIF($J$6:J350, J350)=1, 1, 0))</f>
        <v>0</v>
      </c>
      <c r="L350" s="16" t="str">
        <f aca="false">IF(B350="Inscripción de nuevo registro patronal",B350 &amp; "|" &amp; E350 &amp; "|" &amp; C350,"")</f>
        <v/>
      </c>
      <c r="M350" s="18" t="n">
        <f aca="false">IF(OR(C350="", L350=""), 0, IF(COUNTIF($L$6:L350, L350)=1, 1, 0))</f>
        <v>0</v>
      </c>
    </row>
    <row r="351" customFormat="false" ht="28.35" hidden="false" customHeight="true" outlineLevel="0" collapsed="false">
      <c r="A351" s="48" t="str">
        <f aca="false">IF(AND(NOT(ISBLANK(C351)),NOT(ISBLANK(B351)),NOT(ISBLANK(E351))),(_xlfn.AGGREGATE(2,7,A$5:A351))+1,"")</f>
        <v/>
      </c>
      <c r="B351" s="49"/>
      <c r="C351" s="49"/>
      <c r="D351" s="50"/>
      <c r="E351" s="51"/>
      <c r="F351" s="52" t="str">
        <f aca="false">IFERROR(VLOOKUP(B351,LISTAS!$Q$2:$R$58,2,0),"")</f>
        <v/>
      </c>
      <c r="G351" s="34" t="str">
        <f aca="false">IF(ISBLANK(C351),"",  IF(F351="RAZÓN SOCIAL","NUEVO_RP",   IF(F351="NUMERO",      IF(ISNUMBER(VALUE(C351)),VALUE(C351),""),   IF(OR(F351="NSS - NOMBRE",F351="RP - NOMBRE"),      IF(         AND(           NOT(ISERROR(FIND(" - ",C351))),           ISERROR(FIND("  ",C351)),           ISERROR(FIND("–",C351)),           ISERROR(FIND("—",C351)),           ISNUMBER(VALUE(LEFT(C351,FIND(" - ",C351)-1)))         ),         VALUE(LEFT(C351,FIND(" - ",C351)-1)),         ""      ),   ""   )  )))</f>
        <v/>
      </c>
      <c r="H351" s="34" t="str">
        <f aca="false">B351 &amp; "|" &amp; E351 &amp; "|" &amp;(IF(ISBLANK(C351),"",IFERROR(VALUE(LEFT(TRIM(C351),FIND(" ",TRIM(C351)&amp;" ")-1)),"")))</f>
        <v>||</v>
      </c>
      <c r="I351" s="18" t="n">
        <f aca="false">IF(G351="",0, IF(COUNTIF($H$6:H351,H351)=1,1,0))</f>
        <v>0</v>
      </c>
      <c r="J351" s="34" t="str">
        <f aca="false">IF( OR( ISBLANK(D351), C351=D351, AND( LEFT(D351,7)&lt;&gt;"NOMINA ", OR( ISERROR(FIND(" - ",D351)), NOT(ISNUMBER(VALUE(LEFT(D351,FIND(" - ",D351)-1)))) ) ) ), "", B351 &amp; "|" &amp; E351 &amp; "|" &amp; (IF(ISBLANK(C351), "", IFERROR(VALUE(LEFT(TRIM(C351), FIND(" ", TRIM(C351)&amp;" ")-1)), ""))) &amp; "|" &amp; D351 )</f>
        <v/>
      </c>
      <c r="K351" s="18" t="n">
        <f aca="false">IF(OR(C351="", J351="",G351=""), 0, IF(COUNTIF($J$6:J351, J351)=1, 1, 0))</f>
        <v>0</v>
      </c>
      <c r="L351" s="16" t="str">
        <f aca="false">IF(B351="Inscripción de nuevo registro patronal",B351 &amp; "|" &amp; E351 &amp; "|" &amp; C351,"")</f>
        <v/>
      </c>
      <c r="M351" s="18" t="n">
        <f aca="false">IF(OR(C351="", L351=""), 0, IF(COUNTIF($L$6:L351, L351)=1, 1, 0))</f>
        <v>0</v>
      </c>
    </row>
    <row r="352" customFormat="false" ht="28.35" hidden="false" customHeight="true" outlineLevel="0" collapsed="false">
      <c r="A352" s="48" t="str">
        <f aca="false">IF(AND(NOT(ISBLANK(C352)),NOT(ISBLANK(B352)),NOT(ISBLANK(E352))),(_xlfn.AGGREGATE(2,7,A$5:A352))+1,"")</f>
        <v/>
      </c>
      <c r="B352" s="49"/>
      <c r="C352" s="49"/>
      <c r="D352" s="50"/>
      <c r="E352" s="51"/>
      <c r="F352" s="52" t="str">
        <f aca="false">IFERROR(VLOOKUP(B352,LISTAS!$Q$2:$R$58,2,0),"")</f>
        <v/>
      </c>
      <c r="G352" s="34" t="str">
        <f aca="false">IF(ISBLANK(C352),"",  IF(F352="RAZÓN SOCIAL","NUEVO_RP",   IF(F352="NUMERO",      IF(ISNUMBER(VALUE(C352)),VALUE(C352),""),   IF(OR(F352="NSS - NOMBRE",F352="RP - NOMBRE"),      IF(         AND(           NOT(ISERROR(FIND(" - ",C352))),           ISERROR(FIND("  ",C352)),           ISERROR(FIND("–",C352)),           ISERROR(FIND("—",C352)),           ISNUMBER(VALUE(LEFT(C352,FIND(" - ",C352)-1)))         ),         VALUE(LEFT(C352,FIND(" - ",C352)-1)),         ""      ),   ""   )  )))</f>
        <v/>
      </c>
      <c r="H352" s="34" t="str">
        <f aca="false">B352 &amp; "|" &amp; E352 &amp; "|" &amp;(IF(ISBLANK(C352),"",IFERROR(VALUE(LEFT(TRIM(C352),FIND(" ",TRIM(C352)&amp;" ")-1)),"")))</f>
        <v>||</v>
      </c>
      <c r="I352" s="18" t="n">
        <f aca="false">IF(G352="",0, IF(COUNTIF($H$6:H352,H352)=1,1,0))</f>
        <v>0</v>
      </c>
      <c r="J352" s="34" t="str">
        <f aca="false">IF( OR( ISBLANK(D352), C352=D352, AND( LEFT(D352,7)&lt;&gt;"NOMINA ", OR( ISERROR(FIND(" - ",D352)), NOT(ISNUMBER(VALUE(LEFT(D352,FIND(" - ",D352)-1)))) ) ) ), "", B352 &amp; "|" &amp; E352 &amp; "|" &amp; (IF(ISBLANK(C352), "", IFERROR(VALUE(LEFT(TRIM(C352), FIND(" ", TRIM(C352)&amp;" ")-1)), ""))) &amp; "|" &amp; D352 )</f>
        <v/>
      </c>
      <c r="K352" s="18" t="n">
        <f aca="false">IF(OR(C352="", J352="",G352=""), 0, IF(COUNTIF($J$6:J352, J352)=1, 1, 0))</f>
        <v>0</v>
      </c>
      <c r="L352" s="16" t="str">
        <f aca="false">IF(B352="Inscripción de nuevo registro patronal",B352 &amp; "|" &amp; E352 &amp; "|" &amp; C352,"")</f>
        <v/>
      </c>
      <c r="M352" s="18" t="n">
        <f aca="false">IF(OR(C352="", L352=""), 0, IF(COUNTIF($L$6:L352, L352)=1, 1, 0))</f>
        <v>0</v>
      </c>
    </row>
    <row r="353" customFormat="false" ht="28.35" hidden="false" customHeight="true" outlineLevel="0" collapsed="false">
      <c r="A353" s="48" t="str">
        <f aca="false">IF(AND(NOT(ISBLANK(C353)),NOT(ISBLANK(B353)),NOT(ISBLANK(E353))),(_xlfn.AGGREGATE(2,7,A$5:A353))+1,"")</f>
        <v/>
      </c>
      <c r="B353" s="49"/>
      <c r="C353" s="49"/>
      <c r="D353" s="50"/>
      <c r="E353" s="51"/>
      <c r="F353" s="52" t="str">
        <f aca="false">IFERROR(VLOOKUP(B353,LISTAS!$Q$2:$R$58,2,0),"")</f>
        <v/>
      </c>
      <c r="G353" s="34" t="str">
        <f aca="false">IF(ISBLANK(C353),"",  IF(F353="RAZÓN SOCIAL","NUEVO_RP",   IF(F353="NUMERO",      IF(ISNUMBER(VALUE(C353)),VALUE(C353),""),   IF(OR(F353="NSS - NOMBRE",F353="RP - NOMBRE"),      IF(         AND(           NOT(ISERROR(FIND(" - ",C353))),           ISERROR(FIND("  ",C353)),           ISERROR(FIND("–",C353)),           ISERROR(FIND("—",C353)),           ISNUMBER(VALUE(LEFT(C353,FIND(" - ",C353)-1)))         ),         VALUE(LEFT(C353,FIND(" - ",C353)-1)),         ""      ),   ""   )  )))</f>
        <v/>
      </c>
      <c r="H353" s="34" t="str">
        <f aca="false">B353 &amp; "|" &amp; E353 &amp; "|" &amp;(IF(ISBLANK(C353),"",IFERROR(VALUE(LEFT(TRIM(C353),FIND(" ",TRIM(C353)&amp;" ")-1)),"")))</f>
        <v>||</v>
      </c>
      <c r="I353" s="18" t="n">
        <f aca="false">IF(G353="",0, IF(COUNTIF($H$6:H353,H353)=1,1,0))</f>
        <v>0</v>
      </c>
      <c r="J353" s="34" t="str">
        <f aca="false">IF( OR( ISBLANK(D353), C353=D353, AND( LEFT(D353,7)&lt;&gt;"NOMINA ", OR( ISERROR(FIND(" - ",D353)), NOT(ISNUMBER(VALUE(LEFT(D353,FIND(" - ",D353)-1)))) ) ) ), "", B353 &amp; "|" &amp; E353 &amp; "|" &amp; (IF(ISBLANK(C353), "", IFERROR(VALUE(LEFT(TRIM(C353), FIND(" ", TRIM(C353)&amp;" ")-1)), ""))) &amp; "|" &amp; D353 )</f>
        <v/>
      </c>
      <c r="K353" s="18" t="n">
        <f aca="false">IF(OR(C353="", J353="",G353=""), 0, IF(COUNTIF($J$6:J353, J353)=1, 1, 0))</f>
        <v>0</v>
      </c>
      <c r="L353" s="16" t="str">
        <f aca="false">IF(B353="Inscripción de nuevo registro patronal",B353 &amp; "|" &amp; E353 &amp; "|" &amp; C353,"")</f>
        <v/>
      </c>
      <c r="M353" s="18" t="n">
        <f aca="false">IF(OR(C353="", L353=""), 0, IF(COUNTIF($L$6:L353, L353)=1, 1, 0))</f>
        <v>0</v>
      </c>
    </row>
    <row r="354" customFormat="false" ht="28.35" hidden="false" customHeight="true" outlineLevel="0" collapsed="false">
      <c r="A354" s="48" t="str">
        <f aca="false">IF(AND(NOT(ISBLANK(C354)),NOT(ISBLANK(B354)),NOT(ISBLANK(E354))),(_xlfn.AGGREGATE(2,7,A$5:A354))+1,"")</f>
        <v/>
      </c>
      <c r="B354" s="49"/>
      <c r="C354" s="49"/>
      <c r="D354" s="50"/>
      <c r="E354" s="51"/>
      <c r="F354" s="52" t="str">
        <f aca="false">IFERROR(VLOOKUP(B354,LISTAS!$Q$2:$R$58,2,0),"")</f>
        <v/>
      </c>
      <c r="G354" s="34" t="str">
        <f aca="false">IF(ISBLANK(C354),"",  IF(F354="RAZÓN SOCIAL","NUEVO_RP",   IF(F354="NUMERO",      IF(ISNUMBER(VALUE(C354)),VALUE(C354),""),   IF(OR(F354="NSS - NOMBRE",F354="RP - NOMBRE"),      IF(         AND(           NOT(ISERROR(FIND(" - ",C354))),           ISERROR(FIND("  ",C354)),           ISERROR(FIND("–",C354)),           ISERROR(FIND("—",C354)),           ISNUMBER(VALUE(LEFT(C354,FIND(" - ",C354)-1)))         ),         VALUE(LEFT(C354,FIND(" - ",C354)-1)),         ""      ),   ""   )  )))</f>
        <v/>
      </c>
      <c r="H354" s="34" t="str">
        <f aca="false">B354 &amp; "|" &amp; E354 &amp; "|" &amp;(IF(ISBLANK(C354),"",IFERROR(VALUE(LEFT(TRIM(C354),FIND(" ",TRIM(C354)&amp;" ")-1)),"")))</f>
        <v>||</v>
      </c>
      <c r="I354" s="18" t="n">
        <f aca="false">IF(G354="",0, IF(COUNTIF($H$6:H354,H354)=1,1,0))</f>
        <v>0</v>
      </c>
      <c r="J354" s="34" t="str">
        <f aca="false">IF( OR( ISBLANK(D354), C354=D354, AND( LEFT(D354,7)&lt;&gt;"NOMINA ", OR( ISERROR(FIND(" - ",D354)), NOT(ISNUMBER(VALUE(LEFT(D354,FIND(" - ",D354)-1)))) ) ) ), "", B354 &amp; "|" &amp; E354 &amp; "|" &amp; (IF(ISBLANK(C354), "", IFERROR(VALUE(LEFT(TRIM(C354), FIND(" ", TRIM(C354)&amp;" ")-1)), ""))) &amp; "|" &amp; D354 )</f>
        <v/>
      </c>
      <c r="K354" s="18" t="n">
        <f aca="false">IF(OR(C354="", J354="",G354=""), 0, IF(COUNTIF($J$6:J354, J354)=1, 1, 0))</f>
        <v>0</v>
      </c>
      <c r="L354" s="16" t="str">
        <f aca="false">IF(B354="Inscripción de nuevo registro patronal",B354 &amp; "|" &amp; E354 &amp; "|" &amp; C354,"")</f>
        <v/>
      </c>
      <c r="M354" s="18" t="n">
        <f aca="false">IF(OR(C354="", L354=""), 0, IF(COUNTIF($L$6:L354, L354)=1, 1, 0))</f>
        <v>0</v>
      </c>
    </row>
    <row r="355" customFormat="false" ht="28.35" hidden="false" customHeight="true" outlineLevel="0" collapsed="false">
      <c r="A355" s="48" t="str">
        <f aca="false">IF(AND(NOT(ISBLANK(C355)),NOT(ISBLANK(B355)),NOT(ISBLANK(E355))),(_xlfn.AGGREGATE(2,7,A$5:A355))+1,"")</f>
        <v/>
      </c>
      <c r="B355" s="49"/>
      <c r="C355" s="49"/>
      <c r="D355" s="50"/>
      <c r="E355" s="51"/>
      <c r="F355" s="52" t="str">
        <f aca="false">IFERROR(VLOOKUP(B355,LISTAS!$Q$2:$R$58,2,0),"")</f>
        <v/>
      </c>
      <c r="G355" s="34" t="str">
        <f aca="false">IF(ISBLANK(C355),"",  IF(F355="RAZÓN SOCIAL","NUEVO_RP",   IF(F355="NUMERO",      IF(ISNUMBER(VALUE(C355)),VALUE(C355),""),   IF(OR(F355="NSS - NOMBRE",F355="RP - NOMBRE"),      IF(         AND(           NOT(ISERROR(FIND(" - ",C355))),           ISERROR(FIND("  ",C355)),           ISERROR(FIND("–",C355)),           ISERROR(FIND("—",C355)),           ISNUMBER(VALUE(LEFT(C355,FIND(" - ",C355)-1)))         ),         VALUE(LEFT(C355,FIND(" - ",C355)-1)),         ""      ),   ""   )  )))</f>
        <v/>
      </c>
      <c r="H355" s="34" t="str">
        <f aca="false">B355 &amp; "|" &amp; E355 &amp; "|" &amp;(IF(ISBLANK(C355),"",IFERROR(VALUE(LEFT(TRIM(C355),FIND(" ",TRIM(C355)&amp;" ")-1)),"")))</f>
        <v>||</v>
      </c>
      <c r="I355" s="18" t="n">
        <f aca="false">IF(G355="",0, IF(COUNTIF($H$6:H355,H355)=1,1,0))</f>
        <v>0</v>
      </c>
      <c r="J355" s="34" t="str">
        <f aca="false">IF( OR( ISBLANK(D355), C355=D355, AND( LEFT(D355,7)&lt;&gt;"NOMINA ", OR( ISERROR(FIND(" - ",D355)), NOT(ISNUMBER(VALUE(LEFT(D355,FIND(" - ",D355)-1)))) ) ) ), "", B355 &amp; "|" &amp; E355 &amp; "|" &amp; (IF(ISBLANK(C355), "", IFERROR(VALUE(LEFT(TRIM(C355), FIND(" ", TRIM(C355)&amp;" ")-1)), ""))) &amp; "|" &amp; D355 )</f>
        <v/>
      </c>
      <c r="K355" s="18" t="n">
        <f aca="false">IF(OR(C355="", J355="",G355=""), 0, IF(COUNTIF($J$6:J355, J355)=1, 1, 0))</f>
        <v>0</v>
      </c>
      <c r="L355" s="16" t="str">
        <f aca="false">IF(B355="Inscripción de nuevo registro patronal",B355 &amp; "|" &amp; E355 &amp; "|" &amp; C355,"")</f>
        <v/>
      </c>
      <c r="M355" s="18" t="n">
        <f aca="false">IF(OR(C355="", L355=""), 0, IF(COUNTIF($L$6:L355, L355)=1, 1, 0))</f>
        <v>0</v>
      </c>
    </row>
    <row r="356" customFormat="false" ht="28.35" hidden="false" customHeight="true" outlineLevel="0" collapsed="false">
      <c r="A356" s="48" t="str">
        <f aca="false">IF(AND(NOT(ISBLANK(C356)),NOT(ISBLANK(B356)),NOT(ISBLANK(E356))),(_xlfn.AGGREGATE(2,7,A$5:A356))+1,"")</f>
        <v/>
      </c>
      <c r="B356" s="49"/>
      <c r="C356" s="49"/>
      <c r="D356" s="50"/>
      <c r="E356" s="51"/>
      <c r="F356" s="52" t="str">
        <f aca="false">IFERROR(VLOOKUP(B356,LISTAS!$Q$2:$R$58,2,0),"")</f>
        <v/>
      </c>
      <c r="G356" s="34" t="str">
        <f aca="false">IF(ISBLANK(C356),"",  IF(F356="RAZÓN SOCIAL","NUEVO_RP",   IF(F356="NUMERO",      IF(ISNUMBER(VALUE(C356)),VALUE(C356),""),   IF(OR(F356="NSS - NOMBRE",F356="RP - NOMBRE"),      IF(         AND(           NOT(ISERROR(FIND(" - ",C356))),           ISERROR(FIND("  ",C356)),           ISERROR(FIND("–",C356)),           ISERROR(FIND("—",C356)),           ISNUMBER(VALUE(LEFT(C356,FIND(" - ",C356)-1)))         ),         VALUE(LEFT(C356,FIND(" - ",C356)-1)),         ""      ),   ""   )  )))</f>
        <v/>
      </c>
      <c r="H356" s="34" t="str">
        <f aca="false">B356 &amp; "|" &amp; E356 &amp; "|" &amp;(IF(ISBLANK(C356),"",IFERROR(VALUE(LEFT(TRIM(C356),FIND(" ",TRIM(C356)&amp;" ")-1)),"")))</f>
        <v>||</v>
      </c>
      <c r="I356" s="18" t="n">
        <f aca="false">IF(G356="",0, IF(COUNTIF($H$6:H356,H356)=1,1,0))</f>
        <v>0</v>
      </c>
      <c r="J356" s="34" t="str">
        <f aca="false">IF( OR( ISBLANK(D356), C356=D356, AND( LEFT(D356,7)&lt;&gt;"NOMINA ", OR( ISERROR(FIND(" - ",D356)), NOT(ISNUMBER(VALUE(LEFT(D356,FIND(" - ",D356)-1)))) ) ) ), "", B356 &amp; "|" &amp; E356 &amp; "|" &amp; (IF(ISBLANK(C356), "", IFERROR(VALUE(LEFT(TRIM(C356), FIND(" ", TRIM(C356)&amp;" ")-1)), ""))) &amp; "|" &amp; D356 )</f>
        <v/>
      </c>
      <c r="K356" s="18" t="n">
        <f aca="false">IF(OR(C356="", J356="",G356=""), 0, IF(COUNTIF($J$6:J356, J356)=1, 1, 0))</f>
        <v>0</v>
      </c>
      <c r="L356" s="16" t="str">
        <f aca="false">IF(B356="Inscripción de nuevo registro patronal",B356 &amp; "|" &amp; E356 &amp; "|" &amp; C356,"")</f>
        <v/>
      </c>
      <c r="M356" s="18" t="n">
        <f aca="false">IF(OR(C356="", L356=""), 0, IF(COUNTIF($L$6:L356, L356)=1, 1, 0))</f>
        <v>0</v>
      </c>
    </row>
    <row r="357" customFormat="false" ht="28.35" hidden="false" customHeight="true" outlineLevel="0" collapsed="false">
      <c r="A357" s="48" t="str">
        <f aca="false">IF(AND(NOT(ISBLANK(C357)),NOT(ISBLANK(B357)),NOT(ISBLANK(E357))),(_xlfn.AGGREGATE(2,7,A$5:A357))+1,"")</f>
        <v/>
      </c>
      <c r="B357" s="49"/>
      <c r="C357" s="49"/>
      <c r="D357" s="50"/>
      <c r="E357" s="51"/>
      <c r="F357" s="52" t="str">
        <f aca="false">IFERROR(VLOOKUP(B357,LISTAS!$Q$2:$R$58,2,0),"")</f>
        <v/>
      </c>
      <c r="G357" s="34" t="str">
        <f aca="false">IF(ISBLANK(C357),"",  IF(F357="RAZÓN SOCIAL","NUEVO_RP",   IF(F357="NUMERO",      IF(ISNUMBER(VALUE(C357)),VALUE(C357),""),   IF(OR(F357="NSS - NOMBRE",F357="RP - NOMBRE"),      IF(         AND(           NOT(ISERROR(FIND(" - ",C357))),           ISERROR(FIND("  ",C357)),           ISERROR(FIND("–",C357)),           ISERROR(FIND("—",C357)),           ISNUMBER(VALUE(LEFT(C357,FIND(" - ",C357)-1)))         ),         VALUE(LEFT(C357,FIND(" - ",C357)-1)),         ""      ),   ""   )  )))</f>
        <v/>
      </c>
      <c r="H357" s="34" t="str">
        <f aca="false">B357 &amp; "|" &amp; E357 &amp; "|" &amp;(IF(ISBLANK(C357),"",IFERROR(VALUE(LEFT(TRIM(C357),FIND(" ",TRIM(C357)&amp;" ")-1)),"")))</f>
        <v>||</v>
      </c>
      <c r="I357" s="18" t="n">
        <f aca="false">IF(G357="",0, IF(COUNTIF($H$6:H357,H357)=1,1,0))</f>
        <v>0</v>
      </c>
      <c r="J357" s="34" t="str">
        <f aca="false">IF( OR( ISBLANK(D357), C357=D357, AND( LEFT(D357,7)&lt;&gt;"NOMINA ", OR( ISERROR(FIND(" - ",D357)), NOT(ISNUMBER(VALUE(LEFT(D357,FIND(" - ",D357)-1)))) ) ) ), "", B357 &amp; "|" &amp; E357 &amp; "|" &amp; (IF(ISBLANK(C357), "", IFERROR(VALUE(LEFT(TRIM(C357), FIND(" ", TRIM(C357)&amp;" ")-1)), ""))) &amp; "|" &amp; D357 )</f>
        <v/>
      </c>
      <c r="K357" s="18" t="n">
        <f aca="false">IF(OR(C357="", J357="",G357=""), 0, IF(COUNTIF($J$6:J357, J357)=1, 1, 0))</f>
        <v>0</v>
      </c>
      <c r="L357" s="16" t="str">
        <f aca="false">IF(B357="Inscripción de nuevo registro patronal",B357 &amp; "|" &amp; E357 &amp; "|" &amp; C357,"")</f>
        <v/>
      </c>
      <c r="M357" s="18" t="n">
        <f aca="false">IF(OR(C357="", L357=""), 0, IF(COUNTIF($L$6:L357, L357)=1, 1, 0))</f>
        <v>0</v>
      </c>
    </row>
    <row r="358" customFormat="false" ht="28.35" hidden="false" customHeight="true" outlineLevel="0" collapsed="false">
      <c r="A358" s="48" t="str">
        <f aca="false">IF(AND(NOT(ISBLANK(C358)),NOT(ISBLANK(B358)),NOT(ISBLANK(E358))),(_xlfn.AGGREGATE(2,7,A$5:A358))+1,"")</f>
        <v/>
      </c>
      <c r="B358" s="49"/>
      <c r="C358" s="49"/>
      <c r="D358" s="50"/>
      <c r="E358" s="51"/>
      <c r="F358" s="52" t="str">
        <f aca="false">IFERROR(VLOOKUP(B358,LISTAS!$Q$2:$R$58,2,0),"")</f>
        <v/>
      </c>
      <c r="G358" s="34" t="str">
        <f aca="false">IF(ISBLANK(C358),"",  IF(F358="RAZÓN SOCIAL","NUEVO_RP",   IF(F358="NUMERO",      IF(ISNUMBER(VALUE(C358)),VALUE(C358),""),   IF(OR(F358="NSS - NOMBRE",F358="RP - NOMBRE"),      IF(         AND(           NOT(ISERROR(FIND(" - ",C358))),           ISERROR(FIND("  ",C358)),           ISERROR(FIND("–",C358)),           ISERROR(FIND("—",C358)),           ISNUMBER(VALUE(LEFT(C358,FIND(" - ",C358)-1)))         ),         VALUE(LEFT(C358,FIND(" - ",C358)-1)),         ""      ),   ""   )  )))</f>
        <v/>
      </c>
      <c r="H358" s="34" t="str">
        <f aca="false">B358 &amp; "|" &amp; E358 &amp; "|" &amp;(IF(ISBLANK(C358),"",IFERROR(VALUE(LEFT(TRIM(C358),FIND(" ",TRIM(C358)&amp;" ")-1)),"")))</f>
        <v>||</v>
      </c>
      <c r="I358" s="18" t="n">
        <f aca="false">IF(G358="",0, IF(COUNTIF($H$6:H358,H358)=1,1,0))</f>
        <v>0</v>
      </c>
      <c r="J358" s="34" t="str">
        <f aca="false">IF( OR( ISBLANK(D358), C358=D358, AND( LEFT(D358,7)&lt;&gt;"NOMINA ", OR( ISERROR(FIND(" - ",D358)), NOT(ISNUMBER(VALUE(LEFT(D358,FIND(" - ",D358)-1)))) ) ) ), "", B358 &amp; "|" &amp; E358 &amp; "|" &amp; (IF(ISBLANK(C358), "", IFERROR(VALUE(LEFT(TRIM(C358), FIND(" ", TRIM(C358)&amp;" ")-1)), ""))) &amp; "|" &amp; D358 )</f>
        <v/>
      </c>
      <c r="K358" s="18" t="n">
        <f aca="false">IF(OR(C358="", J358="",G358=""), 0, IF(COUNTIF($J$6:J358, J358)=1, 1, 0))</f>
        <v>0</v>
      </c>
      <c r="L358" s="16" t="str">
        <f aca="false">IF(B358="Inscripción de nuevo registro patronal",B358 &amp; "|" &amp; E358 &amp; "|" &amp; C358,"")</f>
        <v/>
      </c>
      <c r="M358" s="18" t="n">
        <f aca="false">IF(OR(C358="", L358=""), 0, IF(COUNTIF($L$6:L358, L358)=1, 1, 0))</f>
        <v>0</v>
      </c>
    </row>
    <row r="359" customFormat="false" ht="28.35" hidden="false" customHeight="true" outlineLevel="0" collapsed="false">
      <c r="A359" s="48" t="str">
        <f aca="false">IF(AND(NOT(ISBLANK(C359)),NOT(ISBLANK(B359)),NOT(ISBLANK(E359))),(_xlfn.AGGREGATE(2,7,A$5:A359))+1,"")</f>
        <v/>
      </c>
      <c r="B359" s="49"/>
      <c r="C359" s="49"/>
      <c r="D359" s="50"/>
      <c r="E359" s="51"/>
      <c r="F359" s="52" t="str">
        <f aca="false">IFERROR(VLOOKUP(B359,LISTAS!$Q$2:$R$58,2,0),"")</f>
        <v/>
      </c>
      <c r="G359" s="34" t="str">
        <f aca="false">IF(ISBLANK(C359),"",  IF(F359="RAZÓN SOCIAL","NUEVO_RP",   IF(F359="NUMERO",      IF(ISNUMBER(VALUE(C359)),VALUE(C359),""),   IF(OR(F359="NSS - NOMBRE",F359="RP - NOMBRE"),      IF(         AND(           NOT(ISERROR(FIND(" - ",C359))),           ISERROR(FIND("  ",C359)),           ISERROR(FIND("–",C359)),           ISERROR(FIND("—",C359)),           ISNUMBER(VALUE(LEFT(C359,FIND(" - ",C359)-1)))         ),         VALUE(LEFT(C359,FIND(" - ",C359)-1)),         ""      ),   ""   )  )))</f>
        <v/>
      </c>
      <c r="H359" s="34" t="str">
        <f aca="false">B359 &amp; "|" &amp; E359 &amp; "|" &amp;(IF(ISBLANK(C359),"",IFERROR(VALUE(LEFT(TRIM(C359),FIND(" ",TRIM(C359)&amp;" ")-1)),"")))</f>
        <v>||</v>
      </c>
      <c r="I359" s="18" t="n">
        <f aca="false">IF(G359="",0, IF(COUNTIF($H$6:H359,H359)=1,1,0))</f>
        <v>0</v>
      </c>
      <c r="J359" s="34" t="str">
        <f aca="false">IF( OR( ISBLANK(D359), C359=D359, AND( LEFT(D359,7)&lt;&gt;"NOMINA ", OR( ISERROR(FIND(" - ",D359)), NOT(ISNUMBER(VALUE(LEFT(D359,FIND(" - ",D359)-1)))) ) ) ), "", B359 &amp; "|" &amp; E359 &amp; "|" &amp; (IF(ISBLANK(C359), "", IFERROR(VALUE(LEFT(TRIM(C359), FIND(" ", TRIM(C359)&amp;" ")-1)), ""))) &amp; "|" &amp; D359 )</f>
        <v/>
      </c>
      <c r="K359" s="18" t="n">
        <f aca="false">IF(OR(C359="", J359="",G359=""), 0, IF(COUNTIF($J$6:J359, J359)=1, 1, 0))</f>
        <v>0</v>
      </c>
      <c r="L359" s="16" t="str">
        <f aca="false">IF(B359="Inscripción de nuevo registro patronal",B359 &amp; "|" &amp; E359 &amp; "|" &amp; C359,"")</f>
        <v/>
      </c>
      <c r="M359" s="18" t="n">
        <f aca="false">IF(OR(C359="", L359=""), 0, IF(COUNTIF($L$6:L359, L359)=1, 1, 0))</f>
        <v>0</v>
      </c>
    </row>
    <row r="360" customFormat="false" ht="28.35" hidden="false" customHeight="true" outlineLevel="0" collapsed="false">
      <c r="A360" s="48" t="str">
        <f aca="false">IF(AND(NOT(ISBLANK(C360)),NOT(ISBLANK(B360)),NOT(ISBLANK(E360))),(_xlfn.AGGREGATE(2,7,A$5:A360))+1,"")</f>
        <v/>
      </c>
      <c r="B360" s="49"/>
      <c r="C360" s="49"/>
      <c r="D360" s="50"/>
      <c r="E360" s="51"/>
      <c r="F360" s="52" t="str">
        <f aca="false">IFERROR(VLOOKUP(B360,LISTAS!$Q$2:$R$58,2,0),"")</f>
        <v/>
      </c>
      <c r="G360" s="34" t="str">
        <f aca="false">IF(ISBLANK(C360),"",  IF(F360="RAZÓN SOCIAL","NUEVO_RP",   IF(F360="NUMERO",      IF(ISNUMBER(VALUE(C360)),VALUE(C360),""),   IF(OR(F360="NSS - NOMBRE",F360="RP - NOMBRE"),      IF(         AND(           NOT(ISERROR(FIND(" - ",C360))),           ISERROR(FIND("  ",C360)),           ISERROR(FIND("–",C360)),           ISERROR(FIND("—",C360)),           ISNUMBER(VALUE(LEFT(C360,FIND(" - ",C360)-1)))         ),         VALUE(LEFT(C360,FIND(" - ",C360)-1)),         ""      ),   ""   )  )))</f>
        <v/>
      </c>
      <c r="H360" s="34" t="str">
        <f aca="false">B360 &amp; "|" &amp; E360 &amp; "|" &amp;(IF(ISBLANK(C360),"",IFERROR(VALUE(LEFT(TRIM(C360),FIND(" ",TRIM(C360)&amp;" ")-1)),"")))</f>
        <v>||</v>
      </c>
      <c r="I360" s="18" t="n">
        <f aca="false">IF(G360="",0, IF(COUNTIF($H$6:H360,H360)=1,1,0))</f>
        <v>0</v>
      </c>
      <c r="J360" s="34" t="str">
        <f aca="false">IF( OR( ISBLANK(D360), C360=D360, AND( LEFT(D360,7)&lt;&gt;"NOMINA ", OR( ISERROR(FIND(" - ",D360)), NOT(ISNUMBER(VALUE(LEFT(D360,FIND(" - ",D360)-1)))) ) ) ), "", B360 &amp; "|" &amp; E360 &amp; "|" &amp; (IF(ISBLANK(C360), "", IFERROR(VALUE(LEFT(TRIM(C360), FIND(" ", TRIM(C360)&amp;" ")-1)), ""))) &amp; "|" &amp; D360 )</f>
        <v/>
      </c>
      <c r="K360" s="18" t="n">
        <f aca="false">IF(OR(C360="", J360="",G360=""), 0, IF(COUNTIF($J$6:J360, J360)=1, 1, 0))</f>
        <v>0</v>
      </c>
      <c r="L360" s="16" t="str">
        <f aca="false">IF(B360="Inscripción de nuevo registro patronal",B360 &amp; "|" &amp; E360 &amp; "|" &amp; C360,"")</f>
        <v/>
      </c>
      <c r="M360" s="18" t="n">
        <f aca="false">IF(OR(C360="", L360=""), 0, IF(COUNTIF($L$6:L360, L360)=1, 1, 0))</f>
        <v>0</v>
      </c>
    </row>
    <row r="361" customFormat="false" ht="28.35" hidden="false" customHeight="true" outlineLevel="0" collapsed="false">
      <c r="A361" s="48" t="str">
        <f aca="false">IF(AND(NOT(ISBLANK(C361)),NOT(ISBLANK(B361)),NOT(ISBLANK(E361))),(_xlfn.AGGREGATE(2,7,A$5:A361))+1,"")</f>
        <v/>
      </c>
      <c r="B361" s="49"/>
      <c r="C361" s="49"/>
      <c r="D361" s="50"/>
      <c r="E361" s="51"/>
      <c r="F361" s="52" t="str">
        <f aca="false">IFERROR(VLOOKUP(B361,LISTAS!$Q$2:$R$58,2,0),"")</f>
        <v/>
      </c>
      <c r="G361" s="34" t="str">
        <f aca="false">IF(ISBLANK(C361),"",  IF(F361="RAZÓN SOCIAL","NUEVO_RP",   IF(F361="NUMERO",      IF(ISNUMBER(VALUE(C361)),VALUE(C361),""),   IF(OR(F361="NSS - NOMBRE",F361="RP - NOMBRE"),      IF(         AND(           NOT(ISERROR(FIND(" - ",C361))),           ISERROR(FIND("  ",C361)),           ISERROR(FIND("–",C361)),           ISERROR(FIND("—",C361)),           ISNUMBER(VALUE(LEFT(C361,FIND(" - ",C361)-1)))         ),         VALUE(LEFT(C361,FIND(" - ",C361)-1)),         ""      ),   ""   )  )))</f>
        <v/>
      </c>
      <c r="H361" s="34" t="str">
        <f aca="false">B361 &amp; "|" &amp; E361 &amp; "|" &amp;(IF(ISBLANK(C361),"",IFERROR(VALUE(LEFT(TRIM(C361),FIND(" ",TRIM(C361)&amp;" ")-1)),"")))</f>
        <v>||</v>
      </c>
      <c r="I361" s="18" t="n">
        <f aca="false">IF(G361="",0, IF(COUNTIF($H$6:H361,H361)=1,1,0))</f>
        <v>0</v>
      </c>
      <c r="J361" s="34" t="str">
        <f aca="false">IF( OR( ISBLANK(D361), C361=D361, AND( LEFT(D361,7)&lt;&gt;"NOMINA ", OR( ISERROR(FIND(" - ",D361)), NOT(ISNUMBER(VALUE(LEFT(D361,FIND(" - ",D361)-1)))) ) ) ), "", B361 &amp; "|" &amp; E361 &amp; "|" &amp; (IF(ISBLANK(C361), "", IFERROR(VALUE(LEFT(TRIM(C361), FIND(" ", TRIM(C361)&amp;" ")-1)), ""))) &amp; "|" &amp; D361 )</f>
        <v/>
      </c>
      <c r="K361" s="18" t="n">
        <f aca="false">IF(OR(C361="", J361="",G361=""), 0, IF(COUNTIF($J$6:J361, J361)=1, 1, 0))</f>
        <v>0</v>
      </c>
      <c r="L361" s="16" t="str">
        <f aca="false">IF(B361="Inscripción de nuevo registro patronal",B361 &amp; "|" &amp; E361 &amp; "|" &amp; C361,"")</f>
        <v/>
      </c>
      <c r="M361" s="18" t="n">
        <f aca="false">IF(OR(C361="", L361=""), 0, IF(COUNTIF($L$6:L361, L361)=1, 1, 0))</f>
        <v>0</v>
      </c>
    </row>
    <row r="362" customFormat="false" ht="28.35" hidden="false" customHeight="true" outlineLevel="0" collapsed="false">
      <c r="A362" s="48" t="str">
        <f aca="false">IF(AND(NOT(ISBLANK(C362)),NOT(ISBLANK(B362)),NOT(ISBLANK(E362))),(_xlfn.AGGREGATE(2,7,A$5:A362))+1,"")</f>
        <v/>
      </c>
      <c r="B362" s="49"/>
      <c r="C362" s="49"/>
      <c r="D362" s="50"/>
      <c r="E362" s="51"/>
      <c r="F362" s="52" t="str">
        <f aca="false">IFERROR(VLOOKUP(B362,LISTAS!$Q$2:$R$58,2,0),"")</f>
        <v/>
      </c>
      <c r="G362" s="34" t="str">
        <f aca="false">IF(ISBLANK(C362),"",  IF(F362="RAZÓN SOCIAL","NUEVO_RP",   IF(F362="NUMERO",      IF(ISNUMBER(VALUE(C362)),VALUE(C362),""),   IF(OR(F362="NSS - NOMBRE",F362="RP - NOMBRE"),      IF(         AND(           NOT(ISERROR(FIND(" - ",C362))),           ISERROR(FIND("  ",C362)),           ISERROR(FIND("–",C362)),           ISERROR(FIND("—",C362)),           ISNUMBER(VALUE(LEFT(C362,FIND(" - ",C362)-1)))         ),         VALUE(LEFT(C362,FIND(" - ",C362)-1)),         ""      ),   ""   )  )))</f>
        <v/>
      </c>
      <c r="H362" s="34" t="str">
        <f aca="false">B362 &amp; "|" &amp; E362 &amp; "|" &amp;(IF(ISBLANK(C362),"",IFERROR(VALUE(LEFT(TRIM(C362),FIND(" ",TRIM(C362)&amp;" ")-1)),"")))</f>
        <v>||</v>
      </c>
      <c r="I362" s="18" t="n">
        <f aca="false">IF(G362="",0, IF(COUNTIF($H$6:H362,H362)=1,1,0))</f>
        <v>0</v>
      </c>
      <c r="J362" s="34" t="str">
        <f aca="false">IF( OR( ISBLANK(D362), C362=D362, AND( LEFT(D362,7)&lt;&gt;"NOMINA ", OR( ISERROR(FIND(" - ",D362)), NOT(ISNUMBER(VALUE(LEFT(D362,FIND(" - ",D362)-1)))) ) ) ), "", B362 &amp; "|" &amp; E362 &amp; "|" &amp; (IF(ISBLANK(C362), "", IFERROR(VALUE(LEFT(TRIM(C362), FIND(" ", TRIM(C362)&amp;" ")-1)), ""))) &amp; "|" &amp; D362 )</f>
        <v/>
      </c>
      <c r="K362" s="18" t="n">
        <f aca="false">IF(OR(C362="", J362="",G362=""), 0, IF(COUNTIF($J$6:J362, J362)=1, 1, 0))</f>
        <v>0</v>
      </c>
      <c r="L362" s="16" t="str">
        <f aca="false">IF(B362="Inscripción de nuevo registro patronal",B362 &amp; "|" &amp; E362 &amp; "|" &amp; C362,"")</f>
        <v/>
      </c>
      <c r="M362" s="18" t="n">
        <f aca="false">IF(OR(C362="", L362=""), 0, IF(COUNTIF($L$6:L362, L362)=1, 1, 0))</f>
        <v>0</v>
      </c>
    </row>
    <row r="363" customFormat="false" ht="28.35" hidden="false" customHeight="true" outlineLevel="0" collapsed="false">
      <c r="A363" s="48" t="str">
        <f aca="false">IF(AND(NOT(ISBLANK(C363)),NOT(ISBLANK(B363)),NOT(ISBLANK(E363))),(_xlfn.AGGREGATE(2,7,A$5:A363))+1,"")</f>
        <v/>
      </c>
      <c r="B363" s="49"/>
      <c r="C363" s="49"/>
      <c r="D363" s="50"/>
      <c r="E363" s="51"/>
      <c r="F363" s="52" t="str">
        <f aca="false">IFERROR(VLOOKUP(B363,LISTAS!$Q$2:$R$58,2,0),"")</f>
        <v/>
      </c>
      <c r="G363" s="34" t="str">
        <f aca="false">IF(ISBLANK(C363),"",  IF(F363="RAZÓN SOCIAL","NUEVO_RP",   IF(F363="NUMERO",      IF(ISNUMBER(VALUE(C363)),VALUE(C363),""),   IF(OR(F363="NSS - NOMBRE",F363="RP - NOMBRE"),      IF(         AND(           NOT(ISERROR(FIND(" - ",C363))),           ISERROR(FIND("  ",C363)),           ISERROR(FIND("–",C363)),           ISERROR(FIND("—",C363)),           ISNUMBER(VALUE(LEFT(C363,FIND(" - ",C363)-1)))         ),         VALUE(LEFT(C363,FIND(" - ",C363)-1)),         ""      ),   ""   )  )))</f>
        <v/>
      </c>
      <c r="H363" s="34" t="str">
        <f aca="false">B363 &amp; "|" &amp; E363 &amp; "|" &amp;(IF(ISBLANK(C363),"",IFERROR(VALUE(LEFT(TRIM(C363),FIND(" ",TRIM(C363)&amp;" ")-1)),"")))</f>
        <v>||</v>
      </c>
      <c r="I363" s="18" t="n">
        <f aca="false">IF(G363="",0, IF(COUNTIF($H$6:H363,H363)=1,1,0))</f>
        <v>0</v>
      </c>
      <c r="J363" s="34" t="str">
        <f aca="false">IF( OR( ISBLANK(D363), C363=D363, AND( LEFT(D363,7)&lt;&gt;"NOMINA ", OR( ISERROR(FIND(" - ",D363)), NOT(ISNUMBER(VALUE(LEFT(D363,FIND(" - ",D363)-1)))) ) ) ), "", B363 &amp; "|" &amp; E363 &amp; "|" &amp; (IF(ISBLANK(C363), "", IFERROR(VALUE(LEFT(TRIM(C363), FIND(" ", TRIM(C363)&amp;" ")-1)), ""))) &amp; "|" &amp; D363 )</f>
        <v/>
      </c>
      <c r="K363" s="18" t="n">
        <f aca="false">IF(OR(C363="", J363="",G363=""), 0, IF(COUNTIF($J$6:J363, J363)=1, 1, 0))</f>
        <v>0</v>
      </c>
      <c r="L363" s="16" t="str">
        <f aca="false">IF(B363="Inscripción de nuevo registro patronal",B363 &amp; "|" &amp; E363 &amp; "|" &amp; C363,"")</f>
        <v/>
      </c>
      <c r="M363" s="18" t="n">
        <f aca="false">IF(OR(C363="", L363=""), 0, IF(COUNTIF($L$6:L363, L363)=1, 1, 0))</f>
        <v>0</v>
      </c>
    </row>
    <row r="364" customFormat="false" ht="28.35" hidden="false" customHeight="true" outlineLevel="0" collapsed="false">
      <c r="A364" s="48" t="str">
        <f aca="false">IF(AND(NOT(ISBLANK(C364)),NOT(ISBLANK(B364)),NOT(ISBLANK(E364))),(_xlfn.AGGREGATE(2,7,A$5:A364))+1,"")</f>
        <v/>
      </c>
      <c r="B364" s="49"/>
      <c r="C364" s="49"/>
      <c r="D364" s="50"/>
      <c r="E364" s="51"/>
      <c r="F364" s="52" t="str">
        <f aca="false">IFERROR(VLOOKUP(B364,LISTAS!$Q$2:$R$58,2,0),"")</f>
        <v/>
      </c>
      <c r="G364" s="34" t="str">
        <f aca="false">IF(ISBLANK(C364),"",  IF(F364="RAZÓN SOCIAL","NUEVO_RP",   IF(F364="NUMERO",      IF(ISNUMBER(VALUE(C364)),VALUE(C364),""),   IF(OR(F364="NSS - NOMBRE",F364="RP - NOMBRE"),      IF(         AND(           NOT(ISERROR(FIND(" - ",C364))),           ISERROR(FIND("  ",C364)),           ISERROR(FIND("–",C364)),           ISERROR(FIND("—",C364)),           ISNUMBER(VALUE(LEFT(C364,FIND(" - ",C364)-1)))         ),         VALUE(LEFT(C364,FIND(" - ",C364)-1)),         ""      ),   ""   )  )))</f>
        <v/>
      </c>
      <c r="H364" s="34" t="str">
        <f aca="false">B364 &amp; "|" &amp; E364 &amp; "|" &amp;(IF(ISBLANK(C364),"",IFERROR(VALUE(LEFT(TRIM(C364),FIND(" ",TRIM(C364)&amp;" ")-1)),"")))</f>
        <v>||</v>
      </c>
      <c r="I364" s="18" t="n">
        <f aca="false">IF(G364="",0, IF(COUNTIF($H$6:H364,H364)=1,1,0))</f>
        <v>0</v>
      </c>
      <c r="J364" s="34" t="str">
        <f aca="false">IF( OR( ISBLANK(D364), C364=D364, AND( LEFT(D364,7)&lt;&gt;"NOMINA ", OR( ISERROR(FIND(" - ",D364)), NOT(ISNUMBER(VALUE(LEFT(D364,FIND(" - ",D364)-1)))) ) ) ), "", B364 &amp; "|" &amp; E364 &amp; "|" &amp; (IF(ISBLANK(C364), "", IFERROR(VALUE(LEFT(TRIM(C364), FIND(" ", TRIM(C364)&amp;" ")-1)), ""))) &amp; "|" &amp; D364 )</f>
        <v/>
      </c>
      <c r="K364" s="18" t="n">
        <f aca="false">IF(OR(C364="", J364="",G364=""), 0, IF(COUNTIF($J$6:J364, J364)=1, 1, 0))</f>
        <v>0</v>
      </c>
      <c r="L364" s="16" t="str">
        <f aca="false">IF(B364="Inscripción de nuevo registro patronal",B364 &amp; "|" &amp; E364 &amp; "|" &amp; C364,"")</f>
        <v/>
      </c>
      <c r="M364" s="18" t="n">
        <f aca="false">IF(OR(C364="", L364=""), 0, IF(COUNTIF($L$6:L364, L364)=1, 1, 0))</f>
        <v>0</v>
      </c>
    </row>
    <row r="365" customFormat="false" ht="28.35" hidden="false" customHeight="true" outlineLevel="0" collapsed="false">
      <c r="A365" s="48" t="str">
        <f aca="false">IF(AND(NOT(ISBLANK(C365)),NOT(ISBLANK(B365)),NOT(ISBLANK(E365))),(_xlfn.AGGREGATE(2,7,A$5:A365))+1,"")</f>
        <v/>
      </c>
      <c r="B365" s="49"/>
      <c r="C365" s="49"/>
      <c r="D365" s="50"/>
      <c r="E365" s="51"/>
      <c r="F365" s="52" t="str">
        <f aca="false">IFERROR(VLOOKUP(B365,LISTAS!$Q$2:$R$58,2,0),"")</f>
        <v/>
      </c>
      <c r="G365" s="34" t="str">
        <f aca="false">IF(ISBLANK(C365),"",  IF(F365="RAZÓN SOCIAL","NUEVO_RP",   IF(F365="NUMERO",      IF(ISNUMBER(VALUE(C365)),VALUE(C365),""),   IF(OR(F365="NSS - NOMBRE",F365="RP - NOMBRE"),      IF(         AND(           NOT(ISERROR(FIND(" - ",C365))),           ISERROR(FIND("  ",C365)),           ISERROR(FIND("–",C365)),           ISERROR(FIND("—",C365)),           ISNUMBER(VALUE(LEFT(C365,FIND(" - ",C365)-1)))         ),         VALUE(LEFT(C365,FIND(" - ",C365)-1)),         ""      ),   ""   )  )))</f>
        <v/>
      </c>
      <c r="H365" s="34" t="str">
        <f aca="false">B365 &amp; "|" &amp; E365 &amp; "|" &amp;(IF(ISBLANK(C365),"",IFERROR(VALUE(LEFT(TRIM(C365),FIND(" ",TRIM(C365)&amp;" ")-1)),"")))</f>
        <v>||</v>
      </c>
      <c r="I365" s="18" t="n">
        <f aca="false">IF(G365="",0, IF(COUNTIF($H$6:H365,H365)=1,1,0))</f>
        <v>0</v>
      </c>
      <c r="J365" s="34" t="str">
        <f aca="false">IF( OR( ISBLANK(D365), C365=D365, AND( LEFT(D365,7)&lt;&gt;"NOMINA ", OR( ISERROR(FIND(" - ",D365)), NOT(ISNUMBER(VALUE(LEFT(D365,FIND(" - ",D365)-1)))) ) ) ), "", B365 &amp; "|" &amp; E365 &amp; "|" &amp; (IF(ISBLANK(C365), "", IFERROR(VALUE(LEFT(TRIM(C365), FIND(" ", TRIM(C365)&amp;" ")-1)), ""))) &amp; "|" &amp; D365 )</f>
        <v/>
      </c>
      <c r="K365" s="18" t="n">
        <f aca="false">IF(OR(C365="", J365="",G365=""), 0, IF(COUNTIF($J$6:J365, J365)=1, 1, 0))</f>
        <v>0</v>
      </c>
      <c r="L365" s="16" t="str">
        <f aca="false">IF(B365="Inscripción de nuevo registro patronal",B365 &amp; "|" &amp; E365 &amp; "|" &amp; C365,"")</f>
        <v/>
      </c>
      <c r="M365" s="18" t="n">
        <f aca="false">IF(OR(C365="", L365=""), 0, IF(COUNTIF($L$6:L365, L365)=1, 1, 0))</f>
        <v>0</v>
      </c>
    </row>
    <row r="366" customFormat="false" ht="28.35" hidden="false" customHeight="true" outlineLevel="0" collapsed="false">
      <c r="A366" s="48" t="str">
        <f aca="false">IF(AND(NOT(ISBLANK(C366)),NOT(ISBLANK(B366)),NOT(ISBLANK(E366))),(_xlfn.AGGREGATE(2,7,A$5:A366))+1,"")</f>
        <v/>
      </c>
      <c r="B366" s="49"/>
      <c r="C366" s="49"/>
      <c r="D366" s="50"/>
      <c r="E366" s="51"/>
      <c r="F366" s="52" t="str">
        <f aca="false">IFERROR(VLOOKUP(B366,LISTAS!$Q$2:$R$58,2,0),"")</f>
        <v/>
      </c>
      <c r="G366" s="34" t="str">
        <f aca="false">IF(ISBLANK(C366),"",  IF(F366="RAZÓN SOCIAL","NUEVO_RP",   IF(F366="NUMERO",      IF(ISNUMBER(VALUE(C366)),VALUE(C366),""),   IF(OR(F366="NSS - NOMBRE",F366="RP - NOMBRE"),      IF(         AND(           NOT(ISERROR(FIND(" - ",C366))),           ISERROR(FIND("  ",C366)),           ISERROR(FIND("–",C366)),           ISERROR(FIND("—",C366)),           ISNUMBER(VALUE(LEFT(C366,FIND(" - ",C366)-1)))         ),         VALUE(LEFT(C366,FIND(" - ",C366)-1)),         ""      ),   ""   )  )))</f>
        <v/>
      </c>
      <c r="H366" s="34" t="str">
        <f aca="false">B366 &amp; "|" &amp; E366 &amp; "|" &amp;(IF(ISBLANK(C366),"",IFERROR(VALUE(LEFT(TRIM(C366),FIND(" ",TRIM(C366)&amp;" ")-1)),"")))</f>
        <v>||</v>
      </c>
      <c r="I366" s="18" t="n">
        <f aca="false">IF(G366="",0, IF(COUNTIF($H$6:H366,H366)=1,1,0))</f>
        <v>0</v>
      </c>
      <c r="J366" s="34" t="str">
        <f aca="false">IF( OR( ISBLANK(D366), C366=D366, AND( LEFT(D366,7)&lt;&gt;"NOMINA ", OR( ISERROR(FIND(" - ",D366)), NOT(ISNUMBER(VALUE(LEFT(D366,FIND(" - ",D366)-1)))) ) ) ), "", B366 &amp; "|" &amp; E366 &amp; "|" &amp; (IF(ISBLANK(C366), "", IFERROR(VALUE(LEFT(TRIM(C366), FIND(" ", TRIM(C366)&amp;" ")-1)), ""))) &amp; "|" &amp; D366 )</f>
        <v/>
      </c>
      <c r="K366" s="18" t="n">
        <f aca="false">IF(OR(C366="", J366="",G366=""), 0, IF(COUNTIF($J$6:J366, J366)=1, 1, 0))</f>
        <v>0</v>
      </c>
      <c r="L366" s="16" t="str">
        <f aca="false">IF(B366="Inscripción de nuevo registro patronal",B366 &amp; "|" &amp; E366 &amp; "|" &amp; C366,"")</f>
        <v/>
      </c>
      <c r="M366" s="18" t="n">
        <f aca="false">IF(OR(C366="", L366=""), 0, IF(COUNTIF($L$6:L366, L366)=1, 1, 0))</f>
        <v>0</v>
      </c>
    </row>
    <row r="367" customFormat="false" ht="28.35" hidden="false" customHeight="true" outlineLevel="0" collapsed="false">
      <c r="A367" s="48" t="str">
        <f aca="false">IF(AND(NOT(ISBLANK(C367)),NOT(ISBLANK(B367)),NOT(ISBLANK(E367))),(_xlfn.AGGREGATE(2,7,A$5:A367))+1,"")</f>
        <v/>
      </c>
      <c r="B367" s="49"/>
      <c r="C367" s="49"/>
      <c r="D367" s="50"/>
      <c r="E367" s="51"/>
      <c r="F367" s="52" t="str">
        <f aca="false">IFERROR(VLOOKUP(B367,LISTAS!$Q$2:$R$58,2,0),"")</f>
        <v/>
      </c>
      <c r="G367" s="34" t="str">
        <f aca="false">IF(ISBLANK(C367),"",  IF(F367="RAZÓN SOCIAL","NUEVO_RP",   IF(F367="NUMERO",      IF(ISNUMBER(VALUE(C367)),VALUE(C367),""),   IF(OR(F367="NSS - NOMBRE",F367="RP - NOMBRE"),      IF(         AND(           NOT(ISERROR(FIND(" - ",C367))),           ISERROR(FIND("  ",C367)),           ISERROR(FIND("–",C367)),           ISERROR(FIND("—",C367)),           ISNUMBER(VALUE(LEFT(C367,FIND(" - ",C367)-1)))         ),         VALUE(LEFT(C367,FIND(" - ",C367)-1)),         ""      ),   ""   )  )))</f>
        <v/>
      </c>
      <c r="H367" s="34" t="str">
        <f aca="false">B367 &amp; "|" &amp; E367 &amp; "|" &amp;(IF(ISBLANK(C367),"",IFERROR(VALUE(LEFT(TRIM(C367),FIND(" ",TRIM(C367)&amp;" ")-1)),"")))</f>
        <v>||</v>
      </c>
      <c r="I367" s="18" t="n">
        <f aca="false">IF(G367="",0, IF(COUNTIF($H$6:H367,H367)=1,1,0))</f>
        <v>0</v>
      </c>
      <c r="J367" s="34" t="str">
        <f aca="false">IF( OR( ISBLANK(D367), C367=D367, AND( LEFT(D367,7)&lt;&gt;"NOMINA ", OR( ISERROR(FIND(" - ",D367)), NOT(ISNUMBER(VALUE(LEFT(D367,FIND(" - ",D367)-1)))) ) ) ), "", B367 &amp; "|" &amp; E367 &amp; "|" &amp; (IF(ISBLANK(C367), "", IFERROR(VALUE(LEFT(TRIM(C367), FIND(" ", TRIM(C367)&amp;" ")-1)), ""))) &amp; "|" &amp; D367 )</f>
        <v/>
      </c>
      <c r="K367" s="18" t="n">
        <f aca="false">IF(OR(C367="", J367="",G367=""), 0, IF(COUNTIF($J$6:J367, J367)=1, 1, 0))</f>
        <v>0</v>
      </c>
      <c r="L367" s="16" t="str">
        <f aca="false">IF(B367="Inscripción de nuevo registro patronal",B367 &amp; "|" &amp; E367 &amp; "|" &amp; C367,"")</f>
        <v/>
      </c>
      <c r="M367" s="18" t="n">
        <f aca="false">IF(OR(C367="", L367=""), 0, IF(COUNTIF($L$6:L367, L367)=1, 1, 0))</f>
        <v>0</v>
      </c>
    </row>
    <row r="368" customFormat="false" ht="28.35" hidden="false" customHeight="true" outlineLevel="0" collapsed="false">
      <c r="A368" s="48" t="str">
        <f aca="false">IF(AND(NOT(ISBLANK(C368)),NOT(ISBLANK(B368)),NOT(ISBLANK(E368))),(_xlfn.AGGREGATE(2,7,A$5:A368))+1,"")</f>
        <v/>
      </c>
      <c r="B368" s="49"/>
      <c r="C368" s="49"/>
      <c r="D368" s="50"/>
      <c r="E368" s="51"/>
      <c r="F368" s="52" t="str">
        <f aca="false">IFERROR(VLOOKUP(B368,LISTAS!$Q$2:$R$58,2,0),"")</f>
        <v/>
      </c>
      <c r="G368" s="34" t="str">
        <f aca="false">IF(ISBLANK(C368),"",  IF(F368="RAZÓN SOCIAL","NUEVO_RP",   IF(F368="NUMERO",      IF(ISNUMBER(VALUE(C368)),VALUE(C368),""),   IF(OR(F368="NSS - NOMBRE",F368="RP - NOMBRE"),      IF(         AND(           NOT(ISERROR(FIND(" - ",C368))),           ISERROR(FIND("  ",C368)),           ISERROR(FIND("–",C368)),           ISERROR(FIND("—",C368)),           ISNUMBER(VALUE(LEFT(C368,FIND(" - ",C368)-1)))         ),         VALUE(LEFT(C368,FIND(" - ",C368)-1)),         ""      ),   ""   )  )))</f>
        <v/>
      </c>
      <c r="H368" s="34" t="str">
        <f aca="false">B368 &amp; "|" &amp; E368 &amp; "|" &amp;(IF(ISBLANK(C368),"",IFERROR(VALUE(LEFT(TRIM(C368),FIND(" ",TRIM(C368)&amp;" ")-1)),"")))</f>
        <v>||</v>
      </c>
      <c r="I368" s="18" t="n">
        <f aca="false">IF(G368="",0, IF(COUNTIF($H$6:H368,H368)=1,1,0))</f>
        <v>0</v>
      </c>
      <c r="J368" s="34" t="str">
        <f aca="false">IF( OR( ISBLANK(D368), C368=D368, AND( LEFT(D368,7)&lt;&gt;"NOMINA ", OR( ISERROR(FIND(" - ",D368)), NOT(ISNUMBER(VALUE(LEFT(D368,FIND(" - ",D368)-1)))) ) ) ), "", B368 &amp; "|" &amp; E368 &amp; "|" &amp; (IF(ISBLANK(C368), "", IFERROR(VALUE(LEFT(TRIM(C368), FIND(" ", TRIM(C368)&amp;" ")-1)), ""))) &amp; "|" &amp; D368 )</f>
        <v/>
      </c>
      <c r="K368" s="18" t="n">
        <f aca="false">IF(OR(C368="", J368="",G368=""), 0, IF(COUNTIF($J$6:J368, J368)=1, 1, 0))</f>
        <v>0</v>
      </c>
      <c r="L368" s="16" t="str">
        <f aca="false">IF(B368="Inscripción de nuevo registro patronal",B368 &amp; "|" &amp; E368 &amp; "|" &amp; C368,"")</f>
        <v/>
      </c>
      <c r="M368" s="18" t="n">
        <f aca="false">IF(OR(C368="", L368=""), 0, IF(COUNTIF($L$6:L368, L368)=1, 1, 0))</f>
        <v>0</v>
      </c>
    </row>
    <row r="369" customFormat="false" ht="28.35" hidden="false" customHeight="true" outlineLevel="0" collapsed="false">
      <c r="A369" s="48" t="str">
        <f aca="false">IF(AND(NOT(ISBLANK(C369)),NOT(ISBLANK(B369)),NOT(ISBLANK(E369))),(_xlfn.AGGREGATE(2,7,A$5:A369))+1,"")</f>
        <v/>
      </c>
      <c r="B369" s="49"/>
      <c r="C369" s="49"/>
      <c r="D369" s="50"/>
      <c r="E369" s="51"/>
      <c r="F369" s="52" t="str">
        <f aca="false">IFERROR(VLOOKUP(B369,LISTAS!$Q$2:$R$58,2,0),"")</f>
        <v/>
      </c>
      <c r="G369" s="34" t="str">
        <f aca="false">IF(ISBLANK(C369),"",  IF(F369="RAZÓN SOCIAL","NUEVO_RP",   IF(F369="NUMERO",      IF(ISNUMBER(VALUE(C369)),VALUE(C369),""),   IF(OR(F369="NSS - NOMBRE",F369="RP - NOMBRE"),      IF(         AND(           NOT(ISERROR(FIND(" - ",C369))),           ISERROR(FIND("  ",C369)),           ISERROR(FIND("–",C369)),           ISERROR(FIND("—",C369)),           ISNUMBER(VALUE(LEFT(C369,FIND(" - ",C369)-1)))         ),         VALUE(LEFT(C369,FIND(" - ",C369)-1)),         ""      ),   ""   )  )))</f>
        <v/>
      </c>
      <c r="H369" s="34" t="str">
        <f aca="false">B369 &amp; "|" &amp; E369 &amp; "|" &amp;(IF(ISBLANK(C369),"",IFERROR(VALUE(LEFT(TRIM(C369),FIND(" ",TRIM(C369)&amp;" ")-1)),"")))</f>
        <v>||</v>
      </c>
      <c r="I369" s="18" t="n">
        <f aca="false">IF(G369="",0, IF(COUNTIF($H$6:H369,H369)=1,1,0))</f>
        <v>0</v>
      </c>
      <c r="J369" s="34" t="str">
        <f aca="false">IF( OR( ISBLANK(D369), C369=D369, AND( LEFT(D369,7)&lt;&gt;"NOMINA ", OR( ISERROR(FIND(" - ",D369)), NOT(ISNUMBER(VALUE(LEFT(D369,FIND(" - ",D369)-1)))) ) ) ), "", B369 &amp; "|" &amp; E369 &amp; "|" &amp; (IF(ISBLANK(C369), "", IFERROR(VALUE(LEFT(TRIM(C369), FIND(" ", TRIM(C369)&amp;" ")-1)), ""))) &amp; "|" &amp; D369 )</f>
        <v/>
      </c>
      <c r="K369" s="18" t="n">
        <f aca="false">IF(OR(C369="", J369="",G369=""), 0, IF(COUNTIF($J$6:J369, J369)=1, 1, 0))</f>
        <v>0</v>
      </c>
      <c r="L369" s="16" t="str">
        <f aca="false">IF(B369="Inscripción de nuevo registro patronal",B369 &amp; "|" &amp; E369 &amp; "|" &amp; C369,"")</f>
        <v/>
      </c>
      <c r="M369" s="18" t="n">
        <f aca="false">IF(OR(C369="", L369=""), 0, IF(COUNTIF($L$6:L369, L369)=1, 1, 0))</f>
        <v>0</v>
      </c>
    </row>
    <row r="370" customFormat="false" ht="28.35" hidden="false" customHeight="true" outlineLevel="0" collapsed="false">
      <c r="A370" s="48" t="str">
        <f aca="false">IF(AND(NOT(ISBLANK(C370)),NOT(ISBLANK(B370)),NOT(ISBLANK(E370))),(_xlfn.AGGREGATE(2,7,A$5:A370))+1,"")</f>
        <v/>
      </c>
      <c r="B370" s="49"/>
      <c r="C370" s="49"/>
      <c r="D370" s="50"/>
      <c r="E370" s="51"/>
      <c r="F370" s="52" t="str">
        <f aca="false">IFERROR(VLOOKUP(B370,LISTAS!$Q$2:$R$58,2,0),"")</f>
        <v/>
      </c>
      <c r="G370" s="34" t="str">
        <f aca="false">IF(ISBLANK(C370),"",  IF(F370="RAZÓN SOCIAL","NUEVO_RP",   IF(F370="NUMERO",      IF(ISNUMBER(VALUE(C370)),VALUE(C370),""),   IF(OR(F370="NSS - NOMBRE",F370="RP - NOMBRE"),      IF(         AND(           NOT(ISERROR(FIND(" - ",C370))),           ISERROR(FIND("  ",C370)),           ISERROR(FIND("–",C370)),           ISERROR(FIND("—",C370)),           ISNUMBER(VALUE(LEFT(C370,FIND(" - ",C370)-1)))         ),         VALUE(LEFT(C370,FIND(" - ",C370)-1)),         ""      ),   ""   )  )))</f>
        <v/>
      </c>
      <c r="H370" s="34" t="str">
        <f aca="false">B370 &amp; "|" &amp; E370 &amp; "|" &amp;(IF(ISBLANK(C370),"",IFERROR(VALUE(LEFT(TRIM(C370),FIND(" ",TRIM(C370)&amp;" ")-1)),"")))</f>
        <v>||</v>
      </c>
      <c r="I370" s="18" t="n">
        <f aca="false">IF(G370="",0, IF(COUNTIF($H$6:H370,H370)=1,1,0))</f>
        <v>0</v>
      </c>
      <c r="J370" s="34" t="str">
        <f aca="false">IF( OR( ISBLANK(D370), C370=D370, AND( LEFT(D370,7)&lt;&gt;"NOMINA ", OR( ISERROR(FIND(" - ",D370)), NOT(ISNUMBER(VALUE(LEFT(D370,FIND(" - ",D370)-1)))) ) ) ), "", B370 &amp; "|" &amp; E370 &amp; "|" &amp; (IF(ISBLANK(C370), "", IFERROR(VALUE(LEFT(TRIM(C370), FIND(" ", TRIM(C370)&amp;" ")-1)), ""))) &amp; "|" &amp; D370 )</f>
        <v/>
      </c>
      <c r="K370" s="18" t="n">
        <f aca="false">IF(OR(C370="", J370="",G370=""), 0, IF(COUNTIF($J$6:J370, J370)=1, 1, 0))</f>
        <v>0</v>
      </c>
      <c r="L370" s="16" t="str">
        <f aca="false">IF(B370="Inscripción de nuevo registro patronal",B370 &amp; "|" &amp; E370 &amp; "|" &amp; C370,"")</f>
        <v/>
      </c>
      <c r="M370" s="18" t="n">
        <f aca="false">IF(OR(C370="", L370=""), 0, IF(COUNTIF($L$6:L370, L370)=1, 1, 0))</f>
        <v>0</v>
      </c>
    </row>
    <row r="371" customFormat="false" ht="28.35" hidden="false" customHeight="true" outlineLevel="0" collapsed="false">
      <c r="A371" s="48" t="str">
        <f aca="false">IF(AND(NOT(ISBLANK(C371)),NOT(ISBLANK(B371)),NOT(ISBLANK(E371))),(_xlfn.AGGREGATE(2,7,A$5:A371))+1,"")</f>
        <v/>
      </c>
      <c r="B371" s="49"/>
      <c r="C371" s="54"/>
      <c r="D371" s="54"/>
      <c r="E371" s="51"/>
      <c r="F371" s="52" t="str">
        <f aca="false">IFERROR(VLOOKUP(B371,LISTAS!$Q$2:$R$58,2,0),"")</f>
        <v/>
      </c>
      <c r="G371" s="34" t="str">
        <f aca="false">IF(ISBLANK(C371),"",  IF(F371="RAZÓN SOCIAL","NUEVO_RP",   IF(F371="NUMERO",      IF(ISNUMBER(VALUE(C371)),VALUE(C371),""),   IF(OR(F371="NSS - NOMBRE",F371="RP - NOMBRE"),      IF(         AND(           NOT(ISERROR(FIND(" - ",C371))),           ISERROR(FIND("  ",C371)),           ISERROR(FIND("–",C371)),           ISERROR(FIND("—",C371)),           ISNUMBER(VALUE(LEFT(C371,FIND(" - ",C371)-1)))         ),         VALUE(LEFT(C371,FIND(" - ",C371)-1)),         ""      ),   ""   )  )))</f>
        <v/>
      </c>
      <c r="H371" s="34" t="str">
        <f aca="false">B371 &amp; "|" &amp; E371 &amp; "|" &amp;(IF(ISBLANK(C371),"",IFERROR(VALUE(LEFT(TRIM(C371),FIND(" ",TRIM(C371)&amp;" ")-1)),"")))</f>
        <v>||</v>
      </c>
      <c r="I371" s="18" t="n">
        <f aca="false">IF(G371="",0, IF(COUNTIF($H$6:H371,H371)=1,1,0))</f>
        <v>0</v>
      </c>
      <c r="J371" s="34" t="str">
        <f aca="false">IF( OR( ISBLANK(D371), C371=D371, AND( LEFT(D371,7)&lt;&gt;"NOMINA ", OR( ISERROR(FIND(" - ",D371)), NOT(ISNUMBER(VALUE(LEFT(D371,FIND(" - ",D371)-1)))) ) ) ), "", B371 &amp; "|" &amp; E371 &amp; "|" &amp; (IF(ISBLANK(C371), "", IFERROR(VALUE(LEFT(TRIM(C371), FIND(" ", TRIM(C371)&amp;" ")-1)), ""))) &amp; "|" &amp; D371 )</f>
        <v/>
      </c>
      <c r="K371" s="18" t="n">
        <f aca="false">IF(OR(C371="", J371="",G371=""), 0, IF(COUNTIF($J$6:J371, J371)=1, 1, 0))</f>
        <v>0</v>
      </c>
      <c r="L371" s="16" t="str">
        <f aca="false">IF(B371="Inscripción de nuevo registro patronal",B371 &amp; "|" &amp; E371 &amp; "|" &amp; C371,"")</f>
        <v/>
      </c>
      <c r="M371" s="18" t="n">
        <f aca="false">IF(OR(C371="", L371=""), 0, IF(COUNTIF($L$6:L371, L371)=1, 1, 0))</f>
        <v>0</v>
      </c>
    </row>
    <row r="372" customFormat="false" ht="28.35" hidden="false" customHeight="true" outlineLevel="0" collapsed="false">
      <c r="A372" s="48" t="str">
        <f aca="false">IF(AND(NOT(ISBLANK(C372)),NOT(ISBLANK(B372)),NOT(ISBLANK(E372))),(_xlfn.AGGREGATE(2,7,A$5:A372))+1,"")</f>
        <v/>
      </c>
      <c r="B372" s="49"/>
      <c r="C372" s="49"/>
      <c r="D372" s="50"/>
      <c r="E372" s="51"/>
      <c r="F372" s="52" t="str">
        <f aca="false">IFERROR(VLOOKUP(B372,LISTAS!$Q$2:$R$58,2,0),"")</f>
        <v/>
      </c>
      <c r="G372" s="34" t="str">
        <f aca="false">IF(ISBLANK(C372),"",  IF(F372="RAZÓN SOCIAL","NUEVO_RP",   IF(F372="NUMERO",      IF(ISNUMBER(VALUE(C372)),VALUE(C372),""),   IF(OR(F372="NSS - NOMBRE",F372="RP - NOMBRE"),      IF(         AND(           NOT(ISERROR(FIND(" - ",C372))),           ISERROR(FIND("  ",C372)),           ISERROR(FIND("–",C372)),           ISERROR(FIND("—",C372)),           ISNUMBER(VALUE(LEFT(C372,FIND(" - ",C372)-1)))         ),         VALUE(LEFT(C372,FIND(" - ",C372)-1)),         ""      ),   ""   )  )))</f>
        <v/>
      </c>
      <c r="H372" s="34" t="str">
        <f aca="false">B372 &amp; "|" &amp; E372 &amp; "|" &amp;(IF(ISBLANK(C372),"",IFERROR(VALUE(LEFT(TRIM(C372),FIND(" ",TRIM(C372)&amp;" ")-1)),"")))</f>
        <v>||</v>
      </c>
      <c r="I372" s="18" t="n">
        <f aca="false">IF(G372="",0, IF(COUNTIF($H$6:H372,H372)=1,1,0))</f>
        <v>0</v>
      </c>
      <c r="J372" s="34" t="str">
        <f aca="false">IF( OR( ISBLANK(D372), C372=D372, AND( LEFT(D372,7)&lt;&gt;"NOMINA ", OR( ISERROR(FIND(" - ",D372)), NOT(ISNUMBER(VALUE(LEFT(D372,FIND(" - ",D372)-1)))) ) ) ), "", B372 &amp; "|" &amp; E372 &amp; "|" &amp; (IF(ISBLANK(C372), "", IFERROR(VALUE(LEFT(TRIM(C372), FIND(" ", TRIM(C372)&amp;" ")-1)), ""))) &amp; "|" &amp; D372 )</f>
        <v/>
      </c>
      <c r="K372" s="18" t="n">
        <f aca="false">IF(OR(C372="", J372="",G372=""), 0, IF(COUNTIF($J$6:J372, J372)=1, 1, 0))</f>
        <v>0</v>
      </c>
      <c r="L372" s="16" t="str">
        <f aca="false">IF(B372="Inscripción de nuevo registro patronal",B372 &amp; "|" &amp; E372 &amp; "|" &amp; C372,"")</f>
        <v/>
      </c>
      <c r="M372" s="18" t="n">
        <f aca="false">IF(OR(C372="", L372=""), 0, IF(COUNTIF($L$6:L372, L372)=1, 1, 0))</f>
        <v>0</v>
      </c>
    </row>
    <row r="373" customFormat="false" ht="28.35" hidden="false" customHeight="true" outlineLevel="0" collapsed="false">
      <c r="A373" s="48" t="str">
        <f aca="false">IF(AND(NOT(ISBLANK(C373)),NOT(ISBLANK(B373)),NOT(ISBLANK(E373))),(_xlfn.AGGREGATE(2,7,A$5:A373))+1,"")</f>
        <v/>
      </c>
      <c r="B373" s="49"/>
      <c r="C373" s="49"/>
      <c r="D373" s="50"/>
      <c r="E373" s="51"/>
      <c r="F373" s="52" t="str">
        <f aca="false">IFERROR(VLOOKUP(B373,LISTAS!$Q$2:$R$58,2,0),"")</f>
        <v/>
      </c>
      <c r="G373" s="34" t="str">
        <f aca="false">IF(ISBLANK(C373),"",  IF(F373="RAZÓN SOCIAL","NUEVO_RP",   IF(F373="NUMERO",      IF(ISNUMBER(VALUE(C373)),VALUE(C373),""),   IF(OR(F373="NSS - NOMBRE",F373="RP - NOMBRE"),      IF(         AND(           NOT(ISERROR(FIND(" - ",C373))),           ISERROR(FIND("  ",C373)),           ISERROR(FIND("–",C373)),           ISERROR(FIND("—",C373)),           ISNUMBER(VALUE(LEFT(C373,FIND(" - ",C373)-1)))         ),         VALUE(LEFT(C373,FIND(" - ",C373)-1)),         ""      ),   ""   )  )))</f>
        <v/>
      </c>
      <c r="H373" s="34" t="str">
        <f aca="false">B373 &amp; "|" &amp; E373 &amp; "|" &amp;(IF(ISBLANK(C373),"",IFERROR(VALUE(LEFT(TRIM(C373),FIND(" ",TRIM(C373)&amp;" ")-1)),"")))</f>
        <v>||</v>
      </c>
      <c r="I373" s="18" t="n">
        <f aca="false">IF(G373="",0, IF(COUNTIF($H$6:H373,H373)=1,1,0))</f>
        <v>0</v>
      </c>
      <c r="J373" s="34" t="str">
        <f aca="false">IF( OR( ISBLANK(D373), C373=D373, AND( LEFT(D373,7)&lt;&gt;"NOMINA ", OR( ISERROR(FIND(" - ",D373)), NOT(ISNUMBER(VALUE(LEFT(D373,FIND(" - ",D373)-1)))) ) ) ), "", B373 &amp; "|" &amp; E373 &amp; "|" &amp; (IF(ISBLANK(C373), "", IFERROR(VALUE(LEFT(TRIM(C373), FIND(" ", TRIM(C373)&amp;" ")-1)), ""))) &amp; "|" &amp; D373 )</f>
        <v/>
      </c>
      <c r="K373" s="18" t="n">
        <f aca="false">IF(OR(C373="", J373="",G373=""), 0, IF(COUNTIF($J$6:J373, J373)=1, 1, 0))</f>
        <v>0</v>
      </c>
      <c r="L373" s="16" t="str">
        <f aca="false">IF(B373="Inscripción de nuevo registro patronal",B373 &amp; "|" &amp; E373 &amp; "|" &amp; C373,"")</f>
        <v/>
      </c>
      <c r="M373" s="18" t="n">
        <f aca="false">IF(OR(C373="", L373=""), 0, IF(COUNTIF($L$6:L373, L373)=1, 1, 0))</f>
        <v>0</v>
      </c>
    </row>
    <row r="374" customFormat="false" ht="28.35" hidden="false" customHeight="true" outlineLevel="0" collapsed="false">
      <c r="A374" s="48" t="str">
        <f aca="false">IF(AND(NOT(ISBLANK(C374)),NOT(ISBLANK(B374)),NOT(ISBLANK(E374))),(_xlfn.AGGREGATE(2,7,A$5:A374))+1,"")</f>
        <v/>
      </c>
      <c r="B374" s="49"/>
      <c r="C374" s="49"/>
      <c r="D374" s="50"/>
      <c r="E374" s="51"/>
      <c r="F374" s="52" t="str">
        <f aca="false">IFERROR(VLOOKUP(B374,LISTAS!$Q$2:$R$58,2,0),"")</f>
        <v/>
      </c>
      <c r="G374" s="34" t="str">
        <f aca="false">IF(ISBLANK(C374),"",  IF(F374="RAZÓN SOCIAL","NUEVO_RP",   IF(F374="NUMERO",      IF(ISNUMBER(VALUE(C374)),VALUE(C374),""),   IF(OR(F374="NSS - NOMBRE",F374="RP - NOMBRE"),      IF(         AND(           NOT(ISERROR(FIND(" - ",C374))),           ISERROR(FIND("  ",C374)),           ISERROR(FIND("–",C374)),           ISERROR(FIND("—",C374)),           ISNUMBER(VALUE(LEFT(C374,FIND(" - ",C374)-1)))         ),         VALUE(LEFT(C374,FIND(" - ",C374)-1)),         ""      ),   ""   )  )))</f>
        <v/>
      </c>
      <c r="H374" s="34" t="str">
        <f aca="false">B374 &amp; "|" &amp; E374 &amp; "|" &amp;(IF(ISBLANK(C374),"",IFERROR(VALUE(LEFT(TRIM(C374),FIND(" ",TRIM(C374)&amp;" ")-1)),"")))</f>
        <v>||</v>
      </c>
      <c r="I374" s="18" t="n">
        <f aca="false">IF(G374="",0, IF(COUNTIF($H$6:H374,H374)=1,1,0))</f>
        <v>0</v>
      </c>
      <c r="J374" s="34" t="str">
        <f aca="false">IF( OR( ISBLANK(D374), C374=D374, AND( LEFT(D374,7)&lt;&gt;"NOMINA ", OR( ISERROR(FIND(" - ",D374)), NOT(ISNUMBER(VALUE(LEFT(D374,FIND(" - ",D374)-1)))) ) ) ), "", B374 &amp; "|" &amp; E374 &amp; "|" &amp; (IF(ISBLANK(C374), "", IFERROR(VALUE(LEFT(TRIM(C374), FIND(" ", TRIM(C374)&amp;" ")-1)), ""))) &amp; "|" &amp; D374 )</f>
        <v/>
      </c>
      <c r="K374" s="18" t="n">
        <f aca="false">IF(OR(C374="", J374="",G374=""), 0, IF(COUNTIF($J$6:J374, J374)=1, 1, 0))</f>
        <v>0</v>
      </c>
      <c r="L374" s="16" t="str">
        <f aca="false">IF(B374="Inscripción de nuevo registro patronal",B374 &amp; "|" &amp; E374 &amp; "|" &amp; C374,"")</f>
        <v/>
      </c>
      <c r="M374" s="18" t="n">
        <f aca="false">IF(OR(C374="", L374=""), 0, IF(COUNTIF($L$6:L374, L374)=1, 1, 0))</f>
        <v>0</v>
      </c>
    </row>
    <row r="375" customFormat="false" ht="28.35" hidden="false" customHeight="true" outlineLevel="0" collapsed="false">
      <c r="A375" s="48" t="str">
        <f aca="false">IF(AND(NOT(ISBLANK(C375)),NOT(ISBLANK(B375)),NOT(ISBLANK(E375))),(_xlfn.AGGREGATE(2,7,A$5:A375))+1,"")</f>
        <v/>
      </c>
      <c r="B375" s="49"/>
      <c r="C375" s="49"/>
      <c r="D375" s="50"/>
      <c r="E375" s="51"/>
      <c r="F375" s="52" t="str">
        <f aca="false">IFERROR(VLOOKUP(B375,LISTAS!$Q$2:$R$58,2,0),"")</f>
        <v/>
      </c>
      <c r="G375" s="34" t="str">
        <f aca="false">IF(ISBLANK(C375),"",  IF(F375="RAZÓN SOCIAL","NUEVO_RP",   IF(F375="NUMERO",      IF(ISNUMBER(VALUE(C375)),VALUE(C375),""),   IF(OR(F375="NSS - NOMBRE",F375="RP - NOMBRE"),      IF(         AND(           NOT(ISERROR(FIND(" - ",C375))),           ISERROR(FIND("  ",C375)),           ISERROR(FIND("–",C375)),           ISERROR(FIND("—",C375)),           ISNUMBER(VALUE(LEFT(C375,FIND(" - ",C375)-1)))         ),         VALUE(LEFT(C375,FIND(" - ",C375)-1)),         ""      ),   ""   )  )))</f>
        <v/>
      </c>
      <c r="H375" s="34" t="str">
        <f aca="false">B375 &amp; "|" &amp; E375 &amp; "|" &amp;(IF(ISBLANK(C375),"",IFERROR(VALUE(LEFT(TRIM(C375),FIND(" ",TRIM(C375)&amp;" ")-1)),"")))</f>
        <v>||</v>
      </c>
      <c r="I375" s="18" t="n">
        <f aca="false">IF(G375="",0, IF(COUNTIF($H$6:H375,H375)=1,1,0))</f>
        <v>0</v>
      </c>
      <c r="J375" s="34" t="str">
        <f aca="false">IF( OR( ISBLANK(D375), C375=D375, AND( LEFT(D375,7)&lt;&gt;"NOMINA ", OR( ISERROR(FIND(" - ",D375)), NOT(ISNUMBER(VALUE(LEFT(D375,FIND(" - ",D375)-1)))) ) ) ), "", B375 &amp; "|" &amp; E375 &amp; "|" &amp; (IF(ISBLANK(C375), "", IFERROR(VALUE(LEFT(TRIM(C375), FIND(" ", TRIM(C375)&amp;" ")-1)), ""))) &amp; "|" &amp; D375 )</f>
        <v/>
      </c>
      <c r="K375" s="18" t="n">
        <f aca="false">IF(OR(C375="", J375="",G375=""), 0, IF(COUNTIF($J$6:J375, J375)=1, 1, 0))</f>
        <v>0</v>
      </c>
      <c r="L375" s="16" t="str">
        <f aca="false">IF(B375="Inscripción de nuevo registro patronal",B375 &amp; "|" &amp; E375 &amp; "|" &amp; C375,"")</f>
        <v/>
      </c>
      <c r="M375" s="18" t="n">
        <f aca="false">IF(OR(C375="", L375=""), 0, IF(COUNTIF($L$6:L375, L375)=1, 1, 0))</f>
        <v>0</v>
      </c>
    </row>
    <row r="376" customFormat="false" ht="28.35" hidden="false" customHeight="true" outlineLevel="0" collapsed="false">
      <c r="A376" s="48" t="str">
        <f aca="false">IF(AND(NOT(ISBLANK(C376)),NOT(ISBLANK(B376)),NOT(ISBLANK(E376))),(_xlfn.AGGREGATE(2,7,A$5:A376))+1,"")</f>
        <v/>
      </c>
      <c r="B376" s="49"/>
      <c r="C376" s="49"/>
      <c r="D376" s="50"/>
      <c r="E376" s="51"/>
      <c r="F376" s="52" t="str">
        <f aca="false">IFERROR(VLOOKUP(B376,LISTAS!$Q$2:$R$58,2,0),"")</f>
        <v/>
      </c>
      <c r="G376" s="34" t="str">
        <f aca="false">IF(ISBLANK(C376),"",  IF(F376="RAZÓN SOCIAL","NUEVO_RP",   IF(F376="NUMERO",      IF(ISNUMBER(VALUE(C376)),VALUE(C376),""),   IF(OR(F376="NSS - NOMBRE",F376="RP - NOMBRE"),      IF(         AND(           NOT(ISERROR(FIND(" - ",C376))),           ISERROR(FIND("  ",C376)),           ISERROR(FIND("–",C376)),           ISERROR(FIND("—",C376)),           ISNUMBER(VALUE(LEFT(C376,FIND(" - ",C376)-1)))         ),         VALUE(LEFT(C376,FIND(" - ",C376)-1)),         ""      ),   ""   )  )))</f>
        <v/>
      </c>
      <c r="H376" s="34" t="str">
        <f aca="false">B376 &amp; "|" &amp; E376 &amp; "|" &amp;(IF(ISBLANK(C376),"",IFERROR(VALUE(LEFT(TRIM(C376),FIND(" ",TRIM(C376)&amp;" ")-1)),"")))</f>
        <v>||</v>
      </c>
      <c r="I376" s="18" t="n">
        <f aca="false">IF(G376="",0, IF(COUNTIF($H$6:H376,H376)=1,1,0))</f>
        <v>0</v>
      </c>
      <c r="J376" s="34" t="str">
        <f aca="false">IF( OR( ISBLANK(D376), C376=D376, AND( LEFT(D376,7)&lt;&gt;"NOMINA ", OR( ISERROR(FIND(" - ",D376)), NOT(ISNUMBER(VALUE(LEFT(D376,FIND(" - ",D376)-1)))) ) ) ), "", B376 &amp; "|" &amp; E376 &amp; "|" &amp; (IF(ISBLANK(C376), "", IFERROR(VALUE(LEFT(TRIM(C376), FIND(" ", TRIM(C376)&amp;" ")-1)), ""))) &amp; "|" &amp; D376 )</f>
        <v/>
      </c>
      <c r="K376" s="18" t="n">
        <f aca="false">IF(OR(C376="", J376="",G376=""), 0, IF(COUNTIF($J$6:J376, J376)=1, 1, 0))</f>
        <v>0</v>
      </c>
      <c r="L376" s="16" t="str">
        <f aca="false">IF(B376="Inscripción de nuevo registro patronal",B376 &amp; "|" &amp; E376 &amp; "|" &amp; C376,"")</f>
        <v/>
      </c>
      <c r="M376" s="18" t="n">
        <f aca="false">IF(OR(C376="", L376=""), 0, IF(COUNTIF($L$6:L376, L376)=1, 1, 0))</f>
        <v>0</v>
      </c>
    </row>
    <row r="377" customFormat="false" ht="28.35" hidden="false" customHeight="true" outlineLevel="0" collapsed="false">
      <c r="A377" s="48" t="str">
        <f aca="false">IF(AND(NOT(ISBLANK(C377)),NOT(ISBLANK(B377)),NOT(ISBLANK(E377))),(_xlfn.AGGREGATE(2,7,A$5:A377))+1,"")</f>
        <v/>
      </c>
      <c r="B377" s="49"/>
      <c r="C377" s="49"/>
      <c r="D377" s="50"/>
      <c r="E377" s="51"/>
      <c r="F377" s="52" t="str">
        <f aca="false">IFERROR(VLOOKUP(B377,LISTAS!$Q$2:$R$58,2,0),"")</f>
        <v/>
      </c>
      <c r="G377" s="34" t="str">
        <f aca="false">IF(ISBLANK(C377),"",  IF(F377="RAZÓN SOCIAL","NUEVO_RP",   IF(F377="NUMERO",      IF(ISNUMBER(VALUE(C377)),VALUE(C377),""),   IF(OR(F377="NSS - NOMBRE",F377="RP - NOMBRE"),      IF(         AND(           NOT(ISERROR(FIND(" - ",C377))),           ISERROR(FIND("  ",C377)),           ISERROR(FIND("–",C377)),           ISERROR(FIND("—",C377)),           ISNUMBER(VALUE(LEFT(C377,FIND(" - ",C377)-1)))         ),         VALUE(LEFT(C377,FIND(" - ",C377)-1)),         ""      ),   ""   )  )))</f>
        <v/>
      </c>
      <c r="H377" s="34" t="str">
        <f aca="false">B377 &amp; "|" &amp; E377 &amp; "|" &amp;(IF(ISBLANK(C377),"",IFERROR(VALUE(LEFT(TRIM(C377),FIND(" ",TRIM(C377)&amp;" ")-1)),"")))</f>
        <v>||</v>
      </c>
      <c r="I377" s="18" t="n">
        <f aca="false">IF(G377="",0, IF(COUNTIF($H$6:H377,H377)=1,1,0))</f>
        <v>0</v>
      </c>
      <c r="J377" s="34" t="str">
        <f aca="false">IF( OR( ISBLANK(D377), C377=D377, AND( LEFT(D377,7)&lt;&gt;"NOMINA ", OR( ISERROR(FIND(" - ",D377)), NOT(ISNUMBER(VALUE(LEFT(D377,FIND(" - ",D377)-1)))) ) ) ), "", B377 &amp; "|" &amp; E377 &amp; "|" &amp; (IF(ISBLANK(C377), "", IFERROR(VALUE(LEFT(TRIM(C377), FIND(" ", TRIM(C377)&amp;" ")-1)), ""))) &amp; "|" &amp; D377 )</f>
        <v/>
      </c>
      <c r="K377" s="18" t="n">
        <f aca="false">IF(OR(C377="", J377="",G377=""), 0, IF(COUNTIF($J$6:J377, J377)=1, 1, 0))</f>
        <v>0</v>
      </c>
      <c r="L377" s="16" t="str">
        <f aca="false">IF(B377="Inscripción de nuevo registro patronal",B377 &amp; "|" &amp; E377 &amp; "|" &amp; C377,"")</f>
        <v/>
      </c>
      <c r="M377" s="18" t="n">
        <f aca="false">IF(OR(C377="", L377=""), 0, IF(COUNTIF($L$6:L377, L377)=1, 1, 0))</f>
        <v>0</v>
      </c>
    </row>
    <row r="378" customFormat="false" ht="28.35" hidden="false" customHeight="true" outlineLevel="0" collapsed="false">
      <c r="A378" s="48" t="str">
        <f aca="false">IF(AND(NOT(ISBLANK(C378)),NOT(ISBLANK(B378)),NOT(ISBLANK(E378))),(_xlfn.AGGREGATE(2,7,A$5:A378))+1,"")</f>
        <v/>
      </c>
      <c r="B378" s="49"/>
      <c r="C378" s="49"/>
      <c r="D378" s="50"/>
      <c r="E378" s="51"/>
      <c r="F378" s="52" t="str">
        <f aca="false">IFERROR(VLOOKUP(B378,LISTAS!$Q$2:$R$58,2,0),"")</f>
        <v/>
      </c>
      <c r="G378" s="34" t="str">
        <f aca="false">IF(ISBLANK(C378),"",  IF(F378="RAZÓN SOCIAL","NUEVO_RP",   IF(F378="NUMERO",      IF(ISNUMBER(VALUE(C378)),VALUE(C378),""),   IF(OR(F378="NSS - NOMBRE",F378="RP - NOMBRE"),      IF(         AND(           NOT(ISERROR(FIND(" - ",C378))),           ISERROR(FIND("  ",C378)),           ISERROR(FIND("–",C378)),           ISERROR(FIND("—",C378)),           ISNUMBER(VALUE(LEFT(C378,FIND(" - ",C378)-1)))         ),         VALUE(LEFT(C378,FIND(" - ",C378)-1)),         ""      ),   ""   )  )))</f>
        <v/>
      </c>
      <c r="H378" s="34" t="str">
        <f aca="false">B378 &amp; "|" &amp; E378 &amp; "|" &amp;(IF(ISBLANK(C378),"",IFERROR(VALUE(LEFT(TRIM(C378),FIND(" ",TRIM(C378)&amp;" ")-1)),"")))</f>
        <v>||</v>
      </c>
      <c r="I378" s="18" t="n">
        <f aca="false">IF(G378="",0, IF(COUNTIF($H$6:H378,H378)=1,1,0))</f>
        <v>0</v>
      </c>
      <c r="J378" s="34" t="str">
        <f aca="false">IF( OR( ISBLANK(D378), C378=D378, AND( LEFT(D378,7)&lt;&gt;"NOMINA ", OR( ISERROR(FIND(" - ",D378)), NOT(ISNUMBER(VALUE(LEFT(D378,FIND(" - ",D378)-1)))) ) ) ), "", B378 &amp; "|" &amp; E378 &amp; "|" &amp; (IF(ISBLANK(C378), "", IFERROR(VALUE(LEFT(TRIM(C378), FIND(" ", TRIM(C378)&amp;" ")-1)), ""))) &amp; "|" &amp; D378 )</f>
        <v/>
      </c>
      <c r="K378" s="18" t="n">
        <f aca="false">IF(OR(C378="", J378="",G378=""), 0, IF(COUNTIF($J$6:J378, J378)=1, 1, 0))</f>
        <v>0</v>
      </c>
      <c r="L378" s="16" t="str">
        <f aca="false">IF(B378="Inscripción de nuevo registro patronal",B378 &amp; "|" &amp; E378 &amp; "|" &amp; C378,"")</f>
        <v/>
      </c>
      <c r="M378" s="18" t="n">
        <f aca="false">IF(OR(C378="", L378=""), 0, IF(COUNTIF($L$6:L378, L378)=1, 1, 0))</f>
        <v>0</v>
      </c>
    </row>
    <row r="379" customFormat="false" ht="28.35" hidden="false" customHeight="true" outlineLevel="0" collapsed="false">
      <c r="A379" s="48" t="str">
        <f aca="false">IF(AND(NOT(ISBLANK(C379)),NOT(ISBLANK(B379)),NOT(ISBLANK(E379))),(_xlfn.AGGREGATE(2,7,A$5:A379))+1,"")</f>
        <v/>
      </c>
      <c r="B379" s="49"/>
      <c r="C379" s="49"/>
      <c r="D379" s="50"/>
      <c r="E379" s="51"/>
      <c r="F379" s="52" t="str">
        <f aca="false">IFERROR(VLOOKUP(B379,LISTAS!$Q$2:$R$58,2,0),"")</f>
        <v/>
      </c>
      <c r="G379" s="34" t="str">
        <f aca="false">IF(ISBLANK(C379),"",  IF(F379="RAZÓN SOCIAL","NUEVO_RP",   IF(F379="NUMERO",      IF(ISNUMBER(VALUE(C379)),VALUE(C379),""),   IF(OR(F379="NSS - NOMBRE",F379="RP - NOMBRE"),      IF(         AND(           NOT(ISERROR(FIND(" - ",C379))),           ISERROR(FIND("  ",C379)),           ISERROR(FIND("–",C379)),           ISERROR(FIND("—",C379)),           ISNUMBER(VALUE(LEFT(C379,FIND(" - ",C379)-1)))         ),         VALUE(LEFT(C379,FIND(" - ",C379)-1)),         ""      ),   ""   )  )))</f>
        <v/>
      </c>
      <c r="H379" s="34" t="str">
        <f aca="false">B379 &amp; "|" &amp; E379 &amp; "|" &amp;(IF(ISBLANK(C379),"",IFERROR(VALUE(LEFT(TRIM(C379),FIND(" ",TRIM(C379)&amp;" ")-1)),"")))</f>
        <v>||</v>
      </c>
      <c r="I379" s="18" t="n">
        <f aca="false">IF(G379="",0, IF(COUNTIF($H$6:H379,H379)=1,1,0))</f>
        <v>0</v>
      </c>
      <c r="J379" s="34" t="str">
        <f aca="false">IF( OR( ISBLANK(D379), C379=D379, AND( LEFT(D379,7)&lt;&gt;"NOMINA ", OR( ISERROR(FIND(" - ",D379)), NOT(ISNUMBER(VALUE(LEFT(D379,FIND(" - ",D379)-1)))) ) ) ), "", B379 &amp; "|" &amp; E379 &amp; "|" &amp; (IF(ISBLANK(C379), "", IFERROR(VALUE(LEFT(TRIM(C379), FIND(" ", TRIM(C379)&amp;" ")-1)), ""))) &amp; "|" &amp; D379 )</f>
        <v/>
      </c>
      <c r="K379" s="18" t="n">
        <f aca="false">IF(OR(C379="", J379="",G379=""), 0, IF(COUNTIF($J$6:J379, J379)=1, 1, 0))</f>
        <v>0</v>
      </c>
      <c r="L379" s="16" t="str">
        <f aca="false">IF(B379="Inscripción de nuevo registro patronal",B379 &amp; "|" &amp; E379 &amp; "|" &amp; C379,"")</f>
        <v/>
      </c>
      <c r="M379" s="18" t="n">
        <f aca="false">IF(OR(C379="", L379=""), 0, IF(COUNTIF($L$6:L379, L379)=1, 1, 0))</f>
        <v>0</v>
      </c>
    </row>
    <row r="380" customFormat="false" ht="28.35" hidden="false" customHeight="true" outlineLevel="0" collapsed="false">
      <c r="A380" s="48" t="str">
        <f aca="false">IF(AND(NOT(ISBLANK(C380)),NOT(ISBLANK(B380)),NOT(ISBLANK(E380))),(_xlfn.AGGREGATE(2,7,A$5:A380))+1,"")</f>
        <v/>
      </c>
      <c r="B380" s="49"/>
      <c r="C380" s="49"/>
      <c r="D380" s="50"/>
      <c r="E380" s="51"/>
      <c r="F380" s="52" t="str">
        <f aca="false">IFERROR(VLOOKUP(B380,LISTAS!$Q$2:$R$58,2,0),"")</f>
        <v/>
      </c>
      <c r="G380" s="34" t="str">
        <f aca="false">IF(ISBLANK(C380),"",  IF(F380="RAZÓN SOCIAL","NUEVO_RP",   IF(F380="NUMERO",      IF(ISNUMBER(VALUE(C380)),VALUE(C380),""),   IF(OR(F380="NSS - NOMBRE",F380="RP - NOMBRE"),      IF(         AND(           NOT(ISERROR(FIND(" - ",C380))),           ISERROR(FIND("  ",C380)),           ISERROR(FIND("–",C380)),           ISERROR(FIND("—",C380)),           ISNUMBER(VALUE(LEFT(C380,FIND(" - ",C380)-1)))         ),         VALUE(LEFT(C380,FIND(" - ",C380)-1)),         ""      ),   ""   )  )))</f>
        <v/>
      </c>
      <c r="H380" s="34" t="str">
        <f aca="false">B380 &amp; "|" &amp; E380 &amp; "|" &amp;(IF(ISBLANK(C380),"",IFERROR(VALUE(LEFT(TRIM(C380),FIND(" ",TRIM(C380)&amp;" ")-1)),"")))</f>
        <v>||</v>
      </c>
      <c r="I380" s="18" t="n">
        <f aca="false">IF(G380="",0, IF(COUNTIF($H$6:H380,H380)=1,1,0))</f>
        <v>0</v>
      </c>
      <c r="J380" s="34" t="str">
        <f aca="false">IF( OR( ISBLANK(D380), C380=D380, AND( LEFT(D380,7)&lt;&gt;"NOMINA ", OR( ISERROR(FIND(" - ",D380)), NOT(ISNUMBER(VALUE(LEFT(D380,FIND(" - ",D380)-1)))) ) ) ), "", B380 &amp; "|" &amp; E380 &amp; "|" &amp; (IF(ISBLANK(C380), "", IFERROR(VALUE(LEFT(TRIM(C380), FIND(" ", TRIM(C380)&amp;" ")-1)), ""))) &amp; "|" &amp; D380 )</f>
        <v/>
      </c>
      <c r="K380" s="18" t="n">
        <f aca="false">IF(OR(C380="", J380="",G380=""), 0, IF(COUNTIF($J$6:J380, J380)=1, 1, 0))</f>
        <v>0</v>
      </c>
      <c r="L380" s="16" t="str">
        <f aca="false">IF(B380="Inscripción de nuevo registro patronal",B380 &amp; "|" &amp; E380 &amp; "|" &amp; C380,"")</f>
        <v/>
      </c>
      <c r="M380" s="18" t="n">
        <f aca="false">IF(OR(C380="", L380=""), 0, IF(COUNTIF($L$6:L380, L380)=1, 1, 0))</f>
        <v>0</v>
      </c>
    </row>
    <row r="381" customFormat="false" ht="28.35" hidden="false" customHeight="true" outlineLevel="0" collapsed="false">
      <c r="A381" s="48" t="str">
        <f aca="false">IF(AND(NOT(ISBLANK(C381)),NOT(ISBLANK(B381)),NOT(ISBLANK(E381))),(_xlfn.AGGREGATE(2,7,A$5:A381))+1,"")</f>
        <v/>
      </c>
      <c r="B381" s="49"/>
      <c r="C381" s="49"/>
      <c r="D381" s="50"/>
      <c r="E381" s="51"/>
      <c r="F381" s="52" t="str">
        <f aca="false">IFERROR(VLOOKUP(B381,LISTAS!$Q$2:$R$58,2,0),"")</f>
        <v/>
      </c>
      <c r="G381" s="34" t="str">
        <f aca="false">IF(ISBLANK(C381),"",  IF(F381="RAZÓN SOCIAL","NUEVO_RP",   IF(F381="NUMERO",      IF(ISNUMBER(VALUE(C381)),VALUE(C381),""),   IF(OR(F381="NSS - NOMBRE",F381="RP - NOMBRE"),      IF(         AND(           NOT(ISERROR(FIND(" - ",C381))),           ISERROR(FIND("  ",C381)),           ISERROR(FIND("–",C381)),           ISERROR(FIND("—",C381)),           ISNUMBER(VALUE(LEFT(C381,FIND(" - ",C381)-1)))         ),         VALUE(LEFT(C381,FIND(" - ",C381)-1)),         ""      ),   ""   )  )))</f>
        <v/>
      </c>
      <c r="H381" s="34" t="str">
        <f aca="false">B381 &amp; "|" &amp; E381 &amp; "|" &amp;(IF(ISBLANK(C381),"",IFERROR(VALUE(LEFT(TRIM(C381),FIND(" ",TRIM(C381)&amp;" ")-1)),"")))</f>
        <v>||</v>
      </c>
      <c r="I381" s="18" t="n">
        <f aca="false">IF(G381="",0, IF(COUNTIF($H$6:H381,H381)=1,1,0))</f>
        <v>0</v>
      </c>
      <c r="J381" s="34" t="str">
        <f aca="false">IF( OR( ISBLANK(D381), C381=D381, AND( LEFT(D381,7)&lt;&gt;"NOMINA ", OR( ISERROR(FIND(" - ",D381)), NOT(ISNUMBER(VALUE(LEFT(D381,FIND(" - ",D381)-1)))) ) ) ), "", B381 &amp; "|" &amp; E381 &amp; "|" &amp; (IF(ISBLANK(C381), "", IFERROR(VALUE(LEFT(TRIM(C381), FIND(" ", TRIM(C381)&amp;" ")-1)), ""))) &amp; "|" &amp; D381 )</f>
        <v/>
      </c>
      <c r="K381" s="18" t="n">
        <f aca="false">IF(OR(C381="", J381="",G381=""), 0, IF(COUNTIF($J$6:J381, J381)=1, 1, 0))</f>
        <v>0</v>
      </c>
      <c r="L381" s="16" t="str">
        <f aca="false">IF(B381="Inscripción de nuevo registro patronal",B381 &amp; "|" &amp; E381 &amp; "|" &amp; C381,"")</f>
        <v/>
      </c>
      <c r="M381" s="18" t="n">
        <f aca="false">IF(OR(C381="", L381=""), 0, IF(COUNTIF($L$6:L381, L381)=1, 1, 0))</f>
        <v>0</v>
      </c>
    </row>
    <row r="382" customFormat="false" ht="28.35" hidden="false" customHeight="true" outlineLevel="0" collapsed="false">
      <c r="A382" s="48" t="str">
        <f aca="false">IF(AND(NOT(ISBLANK(C382)),NOT(ISBLANK(B382)),NOT(ISBLANK(E382))),(_xlfn.AGGREGATE(2,7,A$5:A382))+1,"")</f>
        <v/>
      </c>
      <c r="B382" s="49"/>
      <c r="C382" s="49"/>
      <c r="D382" s="50"/>
      <c r="E382" s="51"/>
      <c r="F382" s="52" t="str">
        <f aca="false">IFERROR(VLOOKUP(B382,LISTAS!$Q$2:$R$58,2,0),"")</f>
        <v/>
      </c>
      <c r="G382" s="34" t="str">
        <f aca="false">IF(ISBLANK(C382),"",  IF(F382="RAZÓN SOCIAL","NUEVO_RP",   IF(F382="NUMERO",      IF(ISNUMBER(VALUE(C382)),VALUE(C382),""),   IF(OR(F382="NSS - NOMBRE",F382="RP - NOMBRE"),      IF(         AND(           NOT(ISERROR(FIND(" - ",C382))),           ISERROR(FIND("  ",C382)),           ISERROR(FIND("–",C382)),           ISERROR(FIND("—",C382)),           ISNUMBER(VALUE(LEFT(C382,FIND(" - ",C382)-1)))         ),         VALUE(LEFT(C382,FIND(" - ",C382)-1)),         ""      ),   ""   )  )))</f>
        <v/>
      </c>
      <c r="H382" s="34" t="str">
        <f aca="false">B382 &amp; "|" &amp; E382 &amp; "|" &amp;(IF(ISBLANK(C382),"",IFERROR(VALUE(LEFT(TRIM(C382),FIND(" ",TRIM(C382)&amp;" ")-1)),"")))</f>
        <v>||</v>
      </c>
      <c r="I382" s="18" t="n">
        <f aca="false">IF(G382="",0, IF(COUNTIF($H$6:H382,H382)=1,1,0))</f>
        <v>0</v>
      </c>
      <c r="J382" s="34" t="str">
        <f aca="false">IF( OR( ISBLANK(D382), C382=D382, AND( LEFT(D382,7)&lt;&gt;"NOMINA ", OR( ISERROR(FIND(" - ",D382)), NOT(ISNUMBER(VALUE(LEFT(D382,FIND(" - ",D382)-1)))) ) ) ), "", B382 &amp; "|" &amp; E382 &amp; "|" &amp; (IF(ISBLANK(C382), "", IFERROR(VALUE(LEFT(TRIM(C382), FIND(" ", TRIM(C382)&amp;" ")-1)), ""))) &amp; "|" &amp; D382 )</f>
        <v/>
      </c>
      <c r="K382" s="18" t="n">
        <f aca="false">IF(OR(C382="", J382="",G382=""), 0, IF(COUNTIF($J$6:J382, J382)=1, 1, 0))</f>
        <v>0</v>
      </c>
      <c r="L382" s="16" t="str">
        <f aca="false">IF(B382="Inscripción de nuevo registro patronal",B382 &amp; "|" &amp; E382 &amp; "|" &amp; C382,"")</f>
        <v/>
      </c>
      <c r="M382" s="18" t="n">
        <f aca="false">IF(OR(C382="", L382=""), 0, IF(COUNTIF($L$6:L382, L382)=1, 1, 0))</f>
        <v>0</v>
      </c>
    </row>
    <row r="383" customFormat="false" ht="28.35" hidden="false" customHeight="true" outlineLevel="0" collapsed="false">
      <c r="A383" s="48" t="str">
        <f aca="false">IF(AND(NOT(ISBLANK(C383)),NOT(ISBLANK(B383)),NOT(ISBLANK(E383))),(_xlfn.AGGREGATE(2,7,A$5:A383))+1,"")</f>
        <v/>
      </c>
      <c r="B383" s="49"/>
      <c r="C383" s="49"/>
      <c r="D383" s="50"/>
      <c r="E383" s="51"/>
      <c r="F383" s="52" t="str">
        <f aca="false">IFERROR(VLOOKUP(B383,LISTAS!$Q$2:$R$58,2,0),"")</f>
        <v/>
      </c>
      <c r="G383" s="34" t="str">
        <f aca="false">IF(ISBLANK(C383),"",  IF(F383="RAZÓN SOCIAL","NUEVO_RP",   IF(F383="NUMERO",      IF(ISNUMBER(VALUE(C383)),VALUE(C383),""),   IF(OR(F383="NSS - NOMBRE",F383="RP - NOMBRE"),      IF(         AND(           NOT(ISERROR(FIND(" - ",C383))),           ISERROR(FIND("  ",C383)),           ISERROR(FIND("–",C383)),           ISERROR(FIND("—",C383)),           ISNUMBER(VALUE(LEFT(C383,FIND(" - ",C383)-1)))         ),         VALUE(LEFT(C383,FIND(" - ",C383)-1)),         ""      ),   ""   )  )))</f>
        <v/>
      </c>
      <c r="H383" s="34" t="str">
        <f aca="false">B383 &amp; "|" &amp; E383 &amp; "|" &amp;(IF(ISBLANK(C383),"",IFERROR(VALUE(LEFT(TRIM(C383),FIND(" ",TRIM(C383)&amp;" ")-1)),"")))</f>
        <v>||</v>
      </c>
      <c r="I383" s="18" t="n">
        <f aca="false">IF(G383="",0, IF(COUNTIF($H$6:H383,H383)=1,1,0))</f>
        <v>0</v>
      </c>
      <c r="J383" s="34" t="str">
        <f aca="false">IF( OR( ISBLANK(D383), C383=D383, AND( LEFT(D383,7)&lt;&gt;"NOMINA ", OR( ISERROR(FIND(" - ",D383)), NOT(ISNUMBER(VALUE(LEFT(D383,FIND(" - ",D383)-1)))) ) ) ), "", B383 &amp; "|" &amp; E383 &amp; "|" &amp; (IF(ISBLANK(C383), "", IFERROR(VALUE(LEFT(TRIM(C383), FIND(" ", TRIM(C383)&amp;" ")-1)), ""))) &amp; "|" &amp; D383 )</f>
        <v/>
      </c>
      <c r="K383" s="18" t="n">
        <f aca="false">IF(OR(C383="", J383="",G383=""), 0, IF(COUNTIF($J$6:J383, J383)=1, 1, 0))</f>
        <v>0</v>
      </c>
      <c r="L383" s="16" t="str">
        <f aca="false">IF(B383="Inscripción de nuevo registro patronal",B383 &amp; "|" &amp; E383 &amp; "|" &amp; C383,"")</f>
        <v/>
      </c>
      <c r="M383" s="18" t="n">
        <f aca="false">IF(OR(C383="", L383=""), 0, IF(COUNTIF($L$6:L383, L383)=1, 1, 0))</f>
        <v>0</v>
      </c>
    </row>
    <row r="384" customFormat="false" ht="28.35" hidden="false" customHeight="true" outlineLevel="0" collapsed="false">
      <c r="A384" s="48" t="str">
        <f aca="false">IF(AND(NOT(ISBLANK(C384)),NOT(ISBLANK(B384)),NOT(ISBLANK(E384))),(_xlfn.AGGREGATE(2,7,A$5:A384))+1,"")</f>
        <v/>
      </c>
      <c r="B384" s="49"/>
      <c r="C384" s="49"/>
      <c r="D384" s="50"/>
      <c r="E384" s="51"/>
      <c r="F384" s="52" t="str">
        <f aca="false">IFERROR(VLOOKUP(B384,LISTAS!$Q$2:$R$58,2,0),"")</f>
        <v/>
      </c>
      <c r="G384" s="34" t="str">
        <f aca="false">IF(ISBLANK(C384),"",  IF(F384="RAZÓN SOCIAL","NUEVO_RP",   IF(F384="NUMERO",      IF(ISNUMBER(VALUE(C384)),VALUE(C384),""),   IF(OR(F384="NSS - NOMBRE",F384="RP - NOMBRE"),      IF(         AND(           NOT(ISERROR(FIND(" - ",C384))),           ISERROR(FIND("  ",C384)),           ISERROR(FIND("–",C384)),           ISERROR(FIND("—",C384)),           ISNUMBER(VALUE(LEFT(C384,FIND(" - ",C384)-1)))         ),         VALUE(LEFT(C384,FIND(" - ",C384)-1)),         ""      ),   ""   )  )))</f>
        <v/>
      </c>
      <c r="H384" s="34" t="str">
        <f aca="false">B384 &amp; "|" &amp; E384 &amp; "|" &amp;(IF(ISBLANK(C384),"",IFERROR(VALUE(LEFT(TRIM(C384),FIND(" ",TRIM(C384)&amp;" ")-1)),"")))</f>
        <v>||</v>
      </c>
      <c r="I384" s="18" t="n">
        <f aca="false">IF(G384="",0, IF(COUNTIF($H$6:H384,H384)=1,1,0))</f>
        <v>0</v>
      </c>
      <c r="J384" s="34" t="str">
        <f aca="false">IF( OR( ISBLANK(D384), C384=D384, AND( LEFT(D384,7)&lt;&gt;"NOMINA ", OR( ISERROR(FIND(" - ",D384)), NOT(ISNUMBER(VALUE(LEFT(D384,FIND(" - ",D384)-1)))) ) ) ), "", B384 &amp; "|" &amp; E384 &amp; "|" &amp; (IF(ISBLANK(C384), "", IFERROR(VALUE(LEFT(TRIM(C384), FIND(" ", TRIM(C384)&amp;" ")-1)), ""))) &amp; "|" &amp; D384 )</f>
        <v/>
      </c>
      <c r="K384" s="18" t="n">
        <f aca="false">IF(OR(C384="", J384="",G384=""), 0, IF(COUNTIF($J$6:J384, J384)=1, 1, 0))</f>
        <v>0</v>
      </c>
      <c r="L384" s="16" t="str">
        <f aca="false">IF(B384="Inscripción de nuevo registro patronal",B384 &amp; "|" &amp; E384 &amp; "|" &amp; C384,"")</f>
        <v/>
      </c>
      <c r="M384" s="18" t="n">
        <f aca="false">IF(OR(C384="", L384=""), 0, IF(COUNTIF($L$6:L384, L384)=1, 1, 0))</f>
        <v>0</v>
      </c>
    </row>
    <row r="385" customFormat="false" ht="28.35" hidden="false" customHeight="true" outlineLevel="0" collapsed="false">
      <c r="A385" s="48" t="str">
        <f aca="false">IF(AND(NOT(ISBLANK(C385)),NOT(ISBLANK(B385)),NOT(ISBLANK(E385))),(_xlfn.AGGREGATE(2,7,A$5:A385))+1,"")</f>
        <v/>
      </c>
      <c r="B385" s="49"/>
      <c r="C385" s="49"/>
      <c r="D385" s="50"/>
      <c r="E385" s="51"/>
      <c r="F385" s="52" t="str">
        <f aca="false">IFERROR(VLOOKUP(B385,LISTAS!$Q$2:$R$58,2,0),"")</f>
        <v/>
      </c>
      <c r="G385" s="34" t="str">
        <f aca="false">IF(ISBLANK(C385),"",  IF(F385="RAZÓN SOCIAL","NUEVO_RP",   IF(F385="NUMERO",      IF(ISNUMBER(VALUE(C385)),VALUE(C385),""),   IF(OR(F385="NSS - NOMBRE",F385="RP - NOMBRE"),      IF(         AND(           NOT(ISERROR(FIND(" - ",C385))),           ISERROR(FIND("  ",C385)),           ISERROR(FIND("–",C385)),           ISERROR(FIND("—",C385)),           ISNUMBER(VALUE(LEFT(C385,FIND(" - ",C385)-1)))         ),         VALUE(LEFT(C385,FIND(" - ",C385)-1)),         ""      ),   ""   )  )))</f>
        <v/>
      </c>
      <c r="H385" s="34" t="str">
        <f aca="false">B385 &amp; "|" &amp; E385 &amp; "|" &amp;(IF(ISBLANK(C385),"",IFERROR(VALUE(LEFT(TRIM(C385),FIND(" ",TRIM(C385)&amp;" ")-1)),"")))</f>
        <v>||</v>
      </c>
      <c r="I385" s="18" t="n">
        <f aca="false">IF(G385="",0, IF(COUNTIF($H$6:H385,H385)=1,1,0))</f>
        <v>0</v>
      </c>
      <c r="J385" s="34" t="str">
        <f aca="false">IF( OR( ISBLANK(D385), C385=D385, AND( LEFT(D385,7)&lt;&gt;"NOMINA ", OR( ISERROR(FIND(" - ",D385)), NOT(ISNUMBER(VALUE(LEFT(D385,FIND(" - ",D385)-1)))) ) ) ), "", B385 &amp; "|" &amp; E385 &amp; "|" &amp; (IF(ISBLANK(C385), "", IFERROR(VALUE(LEFT(TRIM(C385), FIND(" ", TRIM(C385)&amp;" ")-1)), ""))) &amp; "|" &amp; D385 )</f>
        <v/>
      </c>
      <c r="K385" s="18" t="n">
        <f aca="false">IF(OR(C385="", J385="",G385=""), 0, IF(COUNTIF($J$6:J385, J385)=1, 1, 0))</f>
        <v>0</v>
      </c>
      <c r="L385" s="16" t="str">
        <f aca="false">IF(B385="Inscripción de nuevo registro patronal",B385 &amp; "|" &amp; E385 &amp; "|" &amp; C385,"")</f>
        <v/>
      </c>
      <c r="M385" s="18" t="n">
        <f aca="false">IF(OR(C385="", L385=""), 0, IF(COUNTIF($L$6:L385, L385)=1, 1, 0))</f>
        <v>0</v>
      </c>
    </row>
    <row r="386" customFormat="false" ht="28.35" hidden="false" customHeight="true" outlineLevel="0" collapsed="false">
      <c r="A386" s="48" t="str">
        <f aca="false">IF(AND(NOT(ISBLANK(C386)),NOT(ISBLANK(B386)),NOT(ISBLANK(E386))),(_xlfn.AGGREGATE(2,7,A$5:A386))+1,"")</f>
        <v/>
      </c>
      <c r="B386" s="49"/>
      <c r="C386" s="49"/>
      <c r="D386" s="50"/>
      <c r="E386" s="51"/>
      <c r="F386" s="52" t="str">
        <f aca="false">IFERROR(VLOOKUP(B386,LISTAS!$Q$2:$R$58,2,0),"")</f>
        <v/>
      </c>
      <c r="G386" s="34" t="str">
        <f aca="false">IF(ISBLANK(C386),"",  IF(F386="RAZÓN SOCIAL","NUEVO_RP",   IF(F386="NUMERO",      IF(ISNUMBER(VALUE(C386)),VALUE(C386),""),   IF(OR(F386="NSS - NOMBRE",F386="RP - NOMBRE"),      IF(         AND(           NOT(ISERROR(FIND(" - ",C386))),           ISERROR(FIND("  ",C386)),           ISERROR(FIND("–",C386)),           ISERROR(FIND("—",C386)),           ISNUMBER(VALUE(LEFT(C386,FIND(" - ",C386)-1)))         ),         VALUE(LEFT(C386,FIND(" - ",C386)-1)),         ""      ),   ""   )  )))</f>
        <v/>
      </c>
      <c r="H386" s="34" t="str">
        <f aca="false">B386 &amp; "|" &amp; E386 &amp; "|" &amp;(IF(ISBLANK(C386),"",IFERROR(VALUE(LEFT(TRIM(C386),FIND(" ",TRIM(C386)&amp;" ")-1)),"")))</f>
        <v>||</v>
      </c>
      <c r="I386" s="18" t="n">
        <f aca="false">IF(G386="",0, IF(COUNTIF($H$6:H386,H386)=1,1,0))</f>
        <v>0</v>
      </c>
      <c r="J386" s="34" t="str">
        <f aca="false">IF( OR( ISBLANK(D386), C386=D386, AND( LEFT(D386,7)&lt;&gt;"NOMINA ", OR( ISERROR(FIND(" - ",D386)), NOT(ISNUMBER(VALUE(LEFT(D386,FIND(" - ",D386)-1)))) ) ) ), "", B386 &amp; "|" &amp; E386 &amp; "|" &amp; (IF(ISBLANK(C386), "", IFERROR(VALUE(LEFT(TRIM(C386), FIND(" ", TRIM(C386)&amp;" ")-1)), ""))) &amp; "|" &amp; D386 )</f>
        <v/>
      </c>
      <c r="K386" s="18" t="n">
        <f aca="false">IF(OR(C386="", J386="",G386=""), 0, IF(COUNTIF($J$6:J386, J386)=1, 1, 0))</f>
        <v>0</v>
      </c>
      <c r="L386" s="16" t="str">
        <f aca="false">IF(B386="Inscripción de nuevo registro patronal",B386 &amp; "|" &amp; E386 &amp; "|" &amp; C386,"")</f>
        <v/>
      </c>
      <c r="M386" s="18" t="n">
        <f aca="false">IF(OR(C386="", L386=""), 0, IF(COUNTIF($L$6:L386, L386)=1, 1, 0))</f>
        <v>0</v>
      </c>
    </row>
    <row r="387" customFormat="false" ht="28.35" hidden="false" customHeight="true" outlineLevel="0" collapsed="false">
      <c r="A387" s="48" t="str">
        <f aca="false">IF(AND(NOT(ISBLANK(C387)),NOT(ISBLANK(B387)),NOT(ISBLANK(E387))),(_xlfn.AGGREGATE(2,7,A$5:A387))+1,"")</f>
        <v/>
      </c>
      <c r="B387" s="49"/>
      <c r="C387" s="49"/>
      <c r="D387" s="50"/>
      <c r="E387" s="51"/>
      <c r="F387" s="52" t="str">
        <f aca="false">IFERROR(VLOOKUP(B387,LISTAS!$Q$2:$R$58,2,0),"")</f>
        <v/>
      </c>
      <c r="G387" s="34" t="str">
        <f aca="false">IF(ISBLANK(C387),"",  IF(F387="RAZÓN SOCIAL","NUEVO_RP",   IF(F387="NUMERO",      IF(ISNUMBER(VALUE(C387)),VALUE(C387),""),   IF(OR(F387="NSS - NOMBRE",F387="RP - NOMBRE"),      IF(         AND(           NOT(ISERROR(FIND(" - ",C387))),           ISERROR(FIND("  ",C387)),           ISERROR(FIND("–",C387)),           ISERROR(FIND("—",C387)),           ISNUMBER(VALUE(LEFT(C387,FIND(" - ",C387)-1)))         ),         VALUE(LEFT(C387,FIND(" - ",C387)-1)),         ""      ),   ""   )  )))</f>
        <v/>
      </c>
      <c r="H387" s="34" t="str">
        <f aca="false">B387 &amp; "|" &amp; E387 &amp; "|" &amp;(IF(ISBLANK(C387),"",IFERROR(VALUE(LEFT(TRIM(C387),FIND(" ",TRIM(C387)&amp;" ")-1)),"")))</f>
        <v>||</v>
      </c>
      <c r="I387" s="18" t="n">
        <f aca="false">IF(G387="",0, IF(COUNTIF($H$6:H387,H387)=1,1,0))</f>
        <v>0</v>
      </c>
      <c r="J387" s="34" t="str">
        <f aca="false">IF( OR( ISBLANK(D387), C387=D387, AND( LEFT(D387,7)&lt;&gt;"NOMINA ", OR( ISERROR(FIND(" - ",D387)), NOT(ISNUMBER(VALUE(LEFT(D387,FIND(" - ",D387)-1)))) ) ) ), "", B387 &amp; "|" &amp; E387 &amp; "|" &amp; (IF(ISBLANK(C387), "", IFERROR(VALUE(LEFT(TRIM(C387), FIND(" ", TRIM(C387)&amp;" ")-1)), ""))) &amp; "|" &amp; D387 )</f>
        <v/>
      </c>
      <c r="K387" s="18" t="n">
        <f aca="false">IF(OR(C387="", J387="",G387=""), 0, IF(COUNTIF($J$6:J387, J387)=1, 1, 0))</f>
        <v>0</v>
      </c>
      <c r="L387" s="16" t="str">
        <f aca="false">IF(B387="Inscripción de nuevo registro patronal",B387 &amp; "|" &amp; E387 &amp; "|" &amp; C387,"")</f>
        <v/>
      </c>
      <c r="M387" s="18" t="n">
        <f aca="false">IF(OR(C387="", L387=""), 0, IF(COUNTIF($L$6:L387, L387)=1, 1, 0))</f>
        <v>0</v>
      </c>
    </row>
    <row r="388" customFormat="false" ht="28.35" hidden="false" customHeight="true" outlineLevel="0" collapsed="false">
      <c r="A388" s="48" t="str">
        <f aca="false">IF(AND(NOT(ISBLANK(C388)),NOT(ISBLANK(B388)),NOT(ISBLANK(E388))),(_xlfn.AGGREGATE(2,7,A$5:A388))+1,"")</f>
        <v/>
      </c>
      <c r="B388" s="49"/>
      <c r="C388" s="49"/>
      <c r="D388" s="50"/>
      <c r="E388" s="51"/>
      <c r="F388" s="52" t="str">
        <f aca="false">IFERROR(VLOOKUP(B388,LISTAS!$Q$2:$R$58,2,0),"")</f>
        <v/>
      </c>
      <c r="G388" s="34" t="str">
        <f aca="false">IF(ISBLANK(C388),"",  IF(F388="RAZÓN SOCIAL","NUEVO_RP",   IF(F388="NUMERO",      IF(ISNUMBER(VALUE(C388)),VALUE(C388),""),   IF(OR(F388="NSS - NOMBRE",F388="RP - NOMBRE"),      IF(         AND(           NOT(ISERROR(FIND(" - ",C388))),           ISERROR(FIND("  ",C388)),           ISERROR(FIND("–",C388)),           ISERROR(FIND("—",C388)),           ISNUMBER(VALUE(LEFT(C388,FIND(" - ",C388)-1)))         ),         VALUE(LEFT(C388,FIND(" - ",C388)-1)),         ""      ),   ""   )  )))</f>
        <v/>
      </c>
      <c r="H388" s="34" t="str">
        <f aca="false">B388 &amp; "|" &amp; E388 &amp; "|" &amp;(IF(ISBLANK(C388),"",IFERROR(VALUE(LEFT(TRIM(C388),FIND(" ",TRIM(C388)&amp;" ")-1)),"")))</f>
        <v>||</v>
      </c>
      <c r="I388" s="18" t="n">
        <f aca="false">IF(G388="",0, IF(COUNTIF($H$6:H388,H388)=1,1,0))</f>
        <v>0</v>
      </c>
      <c r="J388" s="34" t="str">
        <f aca="false">IF( OR( ISBLANK(D388), C388=D388, AND( LEFT(D388,7)&lt;&gt;"NOMINA ", OR( ISERROR(FIND(" - ",D388)), NOT(ISNUMBER(VALUE(LEFT(D388,FIND(" - ",D388)-1)))) ) ) ), "", B388 &amp; "|" &amp; E388 &amp; "|" &amp; (IF(ISBLANK(C388), "", IFERROR(VALUE(LEFT(TRIM(C388), FIND(" ", TRIM(C388)&amp;" ")-1)), ""))) &amp; "|" &amp; D388 )</f>
        <v/>
      </c>
      <c r="K388" s="18" t="n">
        <f aca="false">IF(OR(C388="", J388="",G388=""), 0, IF(COUNTIF($J$6:J388, J388)=1, 1, 0))</f>
        <v>0</v>
      </c>
      <c r="L388" s="16" t="str">
        <f aca="false">IF(B388="Inscripción de nuevo registro patronal",B388 &amp; "|" &amp; E388 &amp; "|" &amp; C388,"")</f>
        <v/>
      </c>
      <c r="M388" s="18" t="n">
        <f aca="false">IF(OR(C388="", L388=""), 0, IF(COUNTIF($L$6:L388, L388)=1, 1, 0))</f>
        <v>0</v>
      </c>
    </row>
    <row r="389" customFormat="false" ht="28.35" hidden="false" customHeight="true" outlineLevel="0" collapsed="false">
      <c r="A389" s="48" t="str">
        <f aca="false">IF(AND(NOT(ISBLANK(C389)),NOT(ISBLANK(B389)),NOT(ISBLANK(E389))),(_xlfn.AGGREGATE(2,7,A$5:A389))+1,"")</f>
        <v/>
      </c>
      <c r="B389" s="49"/>
      <c r="C389" s="49"/>
      <c r="D389" s="50"/>
      <c r="E389" s="51"/>
      <c r="F389" s="52" t="str">
        <f aca="false">IFERROR(VLOOKUP(B389,LISTAS!$Q$2:$R$58,2,0),"")</f>
        <v/>
      </c>
      <c r="G389" s="34" t="str">
        <f aca="false">IF(ISBLANK(C389),"",  IF(F389="RAZÓN SOCIAL","NUEVO_RP",   IF(F389="NUMERO",      IF(ISNUMBER(VALUE(C389)),VALUE(C389),""),   IF(OR(F389="NSS - NOMBRE",F389="RP - NOMBRE"),      IF(         AND(           NOT(ISERROR(FIND(" - ",C389))),           ISERROR(FIND("  ",C389)),           ISERROR(FIND("–",C389)),           ISERROR(FIND("—",C389)),           ISNUMBER(VALUE(LEFT(C389,FIND(" - ",C389)-1)))         ),         VALUE(LEFT(C389,FIND(" - ",C389)-1)),         ""      ),   ""   )  )))</f>
        <v/>
      </c>
      <c r="H389" s="34" t="str">
        <f aca="false">B389 &amp; "|" &amp; E389 &amp; "|" &amp;(IF(ISBLANK(C389),"",IFERROR(VALUE(LEFT(TRIM(C389),FIND(" ",TRIM(C389)&amp;" ")-1)),"")))</f>
        <v>||</v>
      </c>
      <c r="I389" s="18" t="n">
        <f aca="false">IF(G389="",0, IF(COUNTIF($H$6:H389,H389)=1,1,0))</f>
        <v>0</v>
      </c>
      <c r="J389" s="34" t="str">
        <f aca="false">IF( OR( ISBLANK(D389), C389=D389, AND( LEFT(D389,7)&lt;&gt;"NOMINA ", OR( ISERROR(FIND(" - ",D389)), NOT(ISNUMBER(VALUE(LEFT(D389,FIND(" - ",D389)-1)))) ) ) ), "", B389 &amp; "|" &amp; E389 &amp; "|" &amp; (IF(ISBLANK(C389), "", IFERROR(VALUE(LEFT(TRIM(C389), FIND(" ", TRIM(C389)&amp;" ")-1)), ""))) &amp; "|" &amp; D389 )</f>
        <v/>
      </c>
      <c r="K389" s="18" t="n">
        <f aca="false">IF(OR(C389="", J389="",G389=""), 0, IF(COUNTIF($J$6:J389, J389)=1, 1, 0))</f>
        <v>0</v>
      </c>
      <c r="L389" s="16" t="str">
        <f aca="false">IF(B389="Inscripción de nuevo registro patronal",B389 &amp; "|" &amp; E389 &amp; "|" &amp; C389,"")</f>
        <v/>
      </c>
      <c r="M389" s="18" t="n">
        <f aca="false">IF(OR(C389="", L389=""), 0, IF(COUNTIF($L$6:L389, L389)=1, 1, 0))</f>
        <v>0</v>
      </c>
    </row>
    <row r="390" customFormat="false" ht="28.35" hidden="false" customHeight="true" outlineLevel="0" collapsed="false">
      <c r="A390" s="48" t="str">
        <f aca="false">IF(AND(NOT(ISBLANK(C390)),NOT(ISBLANK(B390)),NOT(ISBLANK(E390))),(_xlfn.AGGREGATE(2,7,A$5:A390))+1,"")</f>
        <v/>
      </c>
      <c r="B390" s="49"/>
      <c r="C390" s="49"/>
      <c r="D390" s="50"/>
      <c r="E390" s="51"/>
      <c r="F390" s="52" t="str">
        <f aca="false">IFERROR(VLOOKUP(B390,LISTAS!$Q$2:$R$58,2,0),"")</f>
        <v/>
      </c>
      <c r="G390" s="34" t="str">
        <f aca="false">IF(ISBLANK(C390),"",  IF(F390="RAZÓN SOCIAL","NUEVO_RP",   IF(F390="NUMERO",      IF(ISNUMBER(VALUE(C390)),VALUE(C390),""),   IF(OR(F390="NSS - NOMBRE",F390="RP - NOMBRE"),      IF(         AND(           NOT(ISERROR(FIND(" - ",C390))),           ISERROR(FIND("  ",C390)),           ISERROR(FIND("–",C390)),           ISERROR(FIND("—",C390)),           ISNUMBER(VALUE(LEFT(C390,FIND(" - ",C390)-1)))         ),         VALUE(LEFT(C390,FIND(" - ",C390)-1)),         ""      ),   ""   )  )))</f>
        <v/>
      </c>
      <c r="H390" s="34" t="str">
        <f aca="false">B390 &amp; "|" &amp; E390 &amp; "|" &amp;(IF(ISBLANK(C390),"",IFERROR(VALUE(LEFT(TRIM(C390),FIND(" ",TRIM(C390)&amp;" ")-1)),"")))</f>
        <v>||</v>
      </c>
      <c r="I390" s="18" t="n">
        <f aca="false">IF(G390="",0, IF(COUNTIF($H$6:H390,H390)=1,1,0))</f>
        <v>0</v>
      </c>
      <c r="J390" s="34" t="str">
        <f aca="false">IF( OR( ISBLANK(D390), C390=D390, AND( LEFT(D390,7)&lt;&gt;"NOMINA ", OR( ISERROR(FIND(" - ",D390)), NOT(ISNUMBER(VALUE(LEFT(D390,FIND(" - ",D390)-1)))) ) ) ), "", B390 &amp; "|" &amp; E390 &amp; "|" &amp; (IF(ISBLANK(C390), "", IFERROR(VALUE(LEFT(TRIM(C390), FIND(" ", TRIM(C390)&amp;" ")-1)), ""))) &amp; "|" &amp; D390 )</f>
        <v/>
      </c>
      <c r="K390" s="18" t="n">
        <f aca="false">IF(OR(C390="", J390="",G390=""), 0, IF(COUNTIF($J$6:J390, J390)=1, 1, 0))</f>
        <v>0</v>
      </c>
      <c r="L390" s="16" t="str">
        <f aca="false">IF(B390="Inscripción de nuevo registro patronal",B390 &amp; "|" &amp; E390 &amp; "|" &amp; C390,"")</f>
        <v/>
      </c>
      <c r="M390" s="18" t="n">
        <f aca="false">IF(OR(C390="", L390=""), 0, IF(COUNTIF($L$6:L390, L390)=1, 1, 0))</f>
        <v>0</v>
      </c>
    </row>
    <row r="391" customFormat="false" ht="28.35" hidden="false" customHeight="true" outlineLevel="0" collapsed="false">
      <c r="A391" s="48" t="str">
        <f aca="false">IF(AND(NOT(ISBLANK(C391)),NOT(ISBLANK(B391)),NOT(ISBLANK(E391))),(_xlfn.AGGREGATE(2,7,A$5:A391))+1,"")</f>
        <v/>
      </c>
      <c r="B391" s="49"/>
      <c r="C391" s="49"/>
      <c r="D391" s="50"/>
      <c r="E391" s="51"/>
      <c r="F391" s="52" t="str">
        <f aca="false">IFERROR(VLOOKUP(B391,LISTAS!$Q$2:$R$58,2,0),"")</f>
        <v/>
      </c>
      <c r="G391" s="34" t="str">
        <f aca="false">IF(ISBLANK(C391),"",  IF(F391="RAZÓN SOCIAL","NUEVO_RP",   IF(F391="NUMERO",      IF(ISNUMBER(VALUE(C391)),VALUE(C391),""),   IF(OR(F391="NSS - NOMBRE",F391="RP - NOMBRE"),      IF(         AND(           NOT(ISERROR(FIND(" - ",C391))),           ISERROR(FIND("  ",C391)),           ISERROR(FIND("–",C391)),           ISERROR(FIND("—",C391)),           ISNUMBER(VALUE(LEFT(C391,FIND(" - ",C391)-1)))         ),         VALUE(LEFT(C391,FIND(" - ",C391)-1)),         ""      ),   ""   )  )))</f>
        <v/>
      </c>
      <c r="H391" s="34" t="str">
        <f aca="false">B391 &amp; "|" &amp; E391 &amp; "|" &amp;(IF(ISBLANK(C391),"",IFERROR(VALUE(LEFT(TRIM(C391),FIND(" ",TRIM(C391)&amp;" ")-1)),"")))</f>
        <v>||</v>
      </c>
      <c r="I391" s="18" t="n">
        <f aca="false">IF(G391="",0, IF(COUNTIF($H$6:H391,H391)=1,1,0))</f>
        <v>0</v>
      </c>
      <c r="J391" s="34" t="str">
        <f aca="false">IF( OR( ISBLANK(D391), C391=D391, AND( LEFT(D391,7)&lt;&gt;"NOMINA ", OR( ISERROR(FIND(" - ",D391)), NOT(ISNUMBER(VALUE(LEFT(D391,FIND(" - ",D391)-1)))) ) ) ), "", B391 &amp; "|" &amp; E391 &amp; "|" &amp; (IF(ISBLANK(C391), "", IFERROR(VALUE(LEFT(TRIM(C391), FIND(" ", TRIM(C391)&amp;" ")-1)), ""))) &amp; "|" &amp; D391 )</f>
        <v/>
      </c>
      <c r="K391" s="18" t="n">
        <f aca="false">IF(OR(C391="", J391="",G391=""), 0, IF(COUNTIF($J$6:J391, J391)=1, 1, 0))</f>
        <v>0</v>
      </c>
      <c r="L391" s="16" t="str">
        <f aca="false">IF(B391="Inscripción de nuevo registro patronal",B391 &amp; "|" &amp; E391 &amp; "|" &amp; C391,"")</f>
        <v/>
      </c>
      <c r="M391" s="18" t="n">
        <f aca="false">IF(OR(C391="", L391=""), 0, IF(COUNTIF($L$6:L391, L391)=1, 1, 0))</f>
        <v>0</v>
      </c>
    </row>
    <row r="392" customFormat="false" ht="28.35" hidden="false" customHeight="true" outlineLevel="0" collapsed="false">
      <c r="A392" s="48" t="str">
        <f aca="false">IF(AND(NOT(ISBLANK(C392)),NOT(ISBLANK(B392)),NOT(ISBLANK(E392))),(_xlfn.AGGREGATE(2,7,A$5:A392))+1,"")</f>
        <v/>
      </c>
      <c r="B392" s="49"/>
      <c r="C392" s="49"/>
      <c r="D392" s="50"/>
      <c r="E392" s="51"/>
      <c r="F392" s="52" t="str">
        <f aca="false">IFERROR(VLOOKUP(B392,LISTAS!$Q$2:$R$58,2,0),"")</f>
        <v/>
      </c>
      <c r="G392" s="34" t="str">
        <f aca="false">IF(ISBLANK(C392),"",  IF(F392="RAZÓN SOCIAL","NUEVO_RP",   IF(F392="NUMERO",      IF(ISNUMBER(VALUE(C392)),VALUE(C392),""),   IF(OR(F392="NSS - NOMBRE",F392="RP - NOMBRE"),      IF(         AND(           NOT(ISERROR(FIND(" - ",C392))),           ISERROR(FIND("  ",C392)),           ISERROR(FIND("–",C392)),           ISERROR(FIND("—",C392)),           ISNUMBER(VALUE(LEFT(C392,FIND(" - ",C392)-1)))         ),         VALUE(LEFT(C392,FIND(" - ",C392)-1)),         ""      ),   ""   )  )))</f>
        <v/>
      </c>
      <c r="H392" s="34" t="str">
        <f aca="false">B392 &amp; "|" &amp; E392 &amp; "|" &amp;(IF(ISBLANK(C392),"",IFERROR(VALUE(LEFT(TRIM(C392),FIND(" ",TRIM(C392)&amp;" ")-1)),"")))</f>
        <v>||</v>
      </c>
      <c r="I392" s="18" t="n">
        <f aca="false">IF(G392="",0, IF(COUNTIF($H$6:H392,H392)=1,1,0))</f>
        <v>0</v>
      </c>
      <c r="J392" s="34" t="str">
        <f aca="false">IF( OR( ISBLANK(D392), C392=D392, AND( LEFT(D392,7)&lt;&gt;"NOMINA ", OR( ISERROR(FIND(" - ",D392)), NOT(ISNUMBER(VALUE(LEFT(D392,FIND(" - ",D392)-1)))) ) ) ), "", B392 &amp; "|" &amp; E392 &amp; "|" &amp; (IF(ISBLANK(C392), "", IFERROR(VALUE(LEFT(TRIM(C392), FIND(" ", TRIM(C392)&amp;" ")-1)), ""))) &amp; "|" &amp; D392 )</f>
        <v/>
      </c>
      <c r="K392" s="18" t="n">
        <f aca="false">IF(OR(C392="", J392="",G392=""), 0, IF(COUNTIF($J$6:J392, J392)=1, 1, 0))</f>
        <v>0</v>
      </c>
      <c r="L392" s="16" t="str">
        <f aca="false">IF(B392="Inscripción de nuevo registro patronal",B392 &amp; "|" &amp; E392 &amp; "|" &amp; C392,"")</f>
        <v/>
      </c>
      <c r="M392" s="18" t="n">
        <f aca="false">IF(OR(C392="", L392=""), 0, IF(COUNTIF($L$6:L392, L392)=1, 1, 0))</f>
        <v>0</v>
      </c>
    </row>
    <row r="393" customFormat="false" ht="28.35" hidden="false" customHeight="true" outlineLevel="0" collapsed="false">
      <c r="A393" s="48" t="str">
        <f aca="false">IF(AND(NOT(ISBLANK(C393)),NOT(ISBLANK(B393)),NOT(ISBLANK(E393))),(_xlfn.AGGREGATE(2,7,A$5:A393))+1,"")</f>
        <v/>
      </c>
      <c r="B393" s="49"/>
      <c r="C393" s="49"/>
      <c r="D393" s="50"/>
      <c r="E393" s="51"/>
      <c r="F393" s="52" t="str">
        <f aca="false">IFERROR(VLOOKUP(B393,LISTAS!$Q$2:$R$58,2,0),"")</f>
        <v/>
      </c>
      <c r="G393" s="34" t="str">
        <f aca="false">IF(ISBLANK(C393),"",  IF(F393="RAZÓN SOCIAL","NUEVO_RP",   IF(F393="NUMERO",      IF(ISNUMBER(VALUE(C393)),VALUE(C393),""),   IF(OR(F393="NSS - NOMBRE",F393="RP - NOMBRE"),      IF(         AND(           NOT(ISERROR(FIND(" - ",C393))),           ISERROR(FIND("  ",C393)),           ISERROR(FIND("–",C393)),           ISERROR(FIND("—",C393)),           ISNUMBER(VALUE(LEFT(C393,FIND(" - ",C393)-1)))         ),         VALUE(LEFT(C393,FIND(" - ",C393)-1)),         ""      ),   ""   )  )))</f>
        <v/>
      </c>
      <c r="H393" s="34" t="str">
        <f aca="false">B393 &amp; "|" &amp; E393 &amp; "|" &amp;(IF(ISBLANK(C393),"",IFERROR(VALUE(LEFT(TRIM(C393),FIND(" ",TRIM(C393)&amp;" ")-1)),"")))</f>
        <v>||</v>
      </c>
      <c r="I393" s="18" t="n">
        <f aca="false">IF(G393="",0, IF(COUNTIF($H$6:H393,H393)=1,1,0))</f>
        <v>0</v>
      </c>
      <c r="J393" s="34" t="str">
        <f aca="false">IF( OR( ISBLANK(D393), C393=D393, AND( LEFT(D393,7)&lt;&gt;"NOMINA ", OR( ISERROR(FIND(" - ",D393)), NOT(ISNUMBER(VALUE(LEFT(D393,FIND(" - ",D393)-1)))) ) ) ), "", B393 &amp; "|" &amp; E393 &amp; "|" &amp; (IF(ISBLANK(C393), "", IFERROR(VALUE(LEFT(TRIM(C393), FIND(" ", TRIM(C393)&amp;" ")-1)), ""))) &amp; "|" &amp; D393 )</f>
        <v/>
      </c>
      <c r="K393" s="18" t="n">
        <f aca="false">IF(OR(C393="", J393="",G393=""), 0, IF(COUNTIF($J$6:J393, J393)=1, 1, 0))</f>
        <v>0</v>
      </c>
      <c r="L393" s="16" t="str">
        <f aca="false">IF(B393="Inscripción de nuevo registro patronal",B393 &amp; "|" &amp; E393 &amp; "|" &amp; C393,"")</f>
        <v/>
      </c>
      <c r="M393" s="18" t="n">
        <f aca="false">IF(OR(C393="", L393=""), 0, IF(COUNTIF($L$6:L393, L393)=1, 1, 0))</f>
        <v>0</v>
      </c>
    </row>
    <row r="394" customFormat="false" ht="28.35" hidden="false" customHeight="true" outlineLevel="0" collapsed="false">
      <c r="A394" s="48" t="str">
        <f aca="false">IF(AND(NOT(ISBLANK(C394)),NOT(ISBLANK(B394)),NOT(ISBLANK(E394))),(_xlfn.AGGREGATE(2,7,A$5:A394))+1,"")</f>
        <v/>
      </c>
      <c r="B394" s="49"/>
      <c r="C394" s="49"/>
      <c r="D394" s="50"/>
      <c r="E394" s="51"/>
      <c r="F394" s="52" t="str">
        <f aca="false">IFERROR(VLOOKUP(B394,LISTAS!$Q$2:$R$58,2,0),"")</f>
        <v/>
      </c>
      <c r="G394" s="34" t="str">
        <f aca="false">IF(ISBLANK(C394),"",  IF(F394="RAZÓN SOCIAL","NUEVO_RP",   IF(F394="NUMERO",      IF(ISNUMBER(VALUE(C394)),VALUE(C394),""),   IF(OR(F394="NSS - NOMBRE",F394="RP - NOMBRE"),      IF(         AND(           NOT(ISERROR(FIND(" - ",C394))),           ISERROR(FIND("  ",C394)),           ISERROR(FIND("–",C394)),           ISERROR(FIND("—",C394)),           ISNUMBER(VALUE(LEFT(C394,FIND(" - ",C394)-1)))         ),         VALUE(LEFT(C394,FIND(" - ",C394)-1)),         ""      ),   ""   )  )))</f>
        <v/>
      </c>
      <c r="H394" s="34" t="str">
        <f aca="false">B394 &amp; "|" &amp; E394 &amp; "|" &amp;(IF(ISBLANK(C394),"",IFERROR(VALUE(LEFT(TRIM(C394),FIND(" ",TRIM(C394)&amp;" ")-1)),"")))</f>
        <v>||</v>
      </c>
      <c r="I394" s="18" t="n">
        <f aca="false">IF(G394="",0, IF(COUNTIF($H$6:H394,H394)=1,1,0))</f>
        <v>0</v>
      </c>
      <c r="J394" s="34" t="str">
        <f aca="false">IF( OR( ISBLANK(D394), C394=D394, AND( LEFT(D394,7)&lt;&gt;"NOMINA ", OR( ISERROR(FIND(" - ",D394)), NOT(ISNUMBER(VALUE(LEFT(D394,FIND(" - ",D394)-1)))) ) ) ), "", B394 &amp; "|" &amp; E394 &amp; "|" &amp; (IF(ISBLANK(C394), "", IFERROR(VALUE(LEFT(TRIM(C394), FIND(" ", TRIM(C394)&amp;" ")-1)), ""))) &amp; "|" &amp; D394 )</f>
        <v/>
      </c>
      <c r="K394" s="18" t="n">
        <f aca="false">IF(OR(C394="", J394="",G394=""), 0, IF(COUNTIF($J$6:J394, J394)=1, 1, 0))</f>
        <v>0</v>
      </c>
      <c r="L394" s="16" t="str">
        <f aca="false">IF(B394="Inscripción de nuevo registro patronal",B394 &amp; "|" &amp; E394 &amp; "|" &amp; C394,"")</f>
        <v/>
      </c>
      <c r="M394" s="18" t="n">
        <f aca="false">IF(OR(C394="", L394=""), 0, IF(COUNTIF($L$6:L394, L394)=1, 1, 0))</f>
        <v>0</v>
      </c>
    </row>
    <row r="395" customFormat="false" ht="28.35" hidden="false" customHeight="true" outlineLevel="0" collapsed="false">
      <c r="A395" s="48" t="str">
        <f aca="false">IF(AND(NOT(ISBLANK(C395)),NOT(ISBLANK(B395)),NOT(ISBLANK(E395))),(_xlfn.AGGREGATE(2,7,A$5:A395))+1,"")</f>
        <v/>
      </c>
      <c r="B395" s="49"/>
      <c r="C395" s="49"/>
      <c r="D395" s="50"/>
      <c r="E395" s="51"/>
      <c r="F395" s="52" t="str">
        <f aca="false">IFERROR(VLOOKUP(B395,LISTAS!$Q$2:$R$58,2,0),"")</f>
        <v/>
      </c>
      <c r="G395" s="34" t="str">
        <f aca="false">IF(ISBLANK(C395),"",  IF(F395="RAZÓN SOCIAL","NUEVO_RP",   IF(F395="NUMERO",      IF(ISNUMBER(VALUE(C395)),VALUE(C395),""),   IF(OR(F395="NSS - NOMBRE",F395="RP - NOMBRE"),      IF(         AND(           NOT(ISERROR(FIND(" - ",C395))),           ISERROR(FIND("  ",C395)),           ISERROR(FIND("–",C395)),           ISERROR(FIND("—",C395)),           ISNUMBER(VALUE(LEFT(C395,FIND(" - ",C395)-1)))         ),         VALUE(LEFT(C395,FIND(" - ",C395)-1)),         ""      ),   ""   )  )))</f>
        <v/>
      </c>
      <c r="H395" s="34" t="str">
        <f aca="false">B395 &amp; "|" &amp; E395 &amp; "|" &amp;(IF(ISBLANK(C395),"",IFERROR(VALUE(LEFT(TRIM(C395),FIND(" ",TRIM(C395)&amp;" ")-1)),"")))</f>
        <v>||</v>
      </c>
      <c r="I395" s="18" t="n">
        <f aca="false">IF(G395="",0, IF(COUNTIF($H$6:H395,H395)=1,1,0))</f>
        <v>0</v>
      </c>
      <c r="J395" s="34" t="str">
        <f aca="false">IF( OR( ISBLANK(D395), C395=D395, AND( LEFT(D395,7)&lt;&gt;"NOMINA ", OR( ISERROR(FIND(" - ",D395)), NOT(ISNUMBER(VALUE(LEFT(D395,FIND(" - ",D395)-1)))) ) ) ), "", B395 &amp; "|" &amp; E395 &amp; "|" &amp; (IF(ISBLANK(C395), "", IFERROR(VALUE(LEFT(TRIM(C395), FIND(" ", TRIM(C395)&amp;" ")-1)), ""))) &amp; "|" &amp; D395 )</f>
        <v/>
      </c>
      <c r="K395" s="18" t="n">
        <f aca="false">IF(OR(C395="", J395="",G395=""), 0, IF(COUNTIF($J$6:J395, J395)=1, 1, 0))</f>
        <v>0</v>
      </c>
      <c r="L395" s="16" t="str">
        <f aca="false">IF(B395="Inscripción de nuevo registro patronal",B395 &amp; "|" &amp; E395 &amp; "|" &amp; C395,"")</f>
        <v/>
      </c>
      <c r="M395" s="18" t="n">
        <f aca="false">IF(OR(C395="", L395=""), 0, IF(COUNTIF($L$6:L395, L395)=1, 1, 0))</f>
        <v>0</v>
      </c>
    </row>
    <row r="396" customFormat="false" ht="28.35" hidden="false" customHeight="true" outlineLevel="0" collapsed="false">
      <c r="A396" s="48" t="str">
        <f aca="false">IF(AND(NOT(ISBLANK(C396)),NOT(ISBLANK(B396)),NOT(ISBLANK(E396))),(_xlfn.AGGREGATE(2,7,A$5:A396))+1,"")</f>
        <v/>
      </c>
      <c r="B396" s="49"/>
      <c r="C396" s="49"/>
      <c r="D396" s="50"/>
      <c r="E396" s="51"/>
      <c r="F396" s="52" t="str">
        <f aca="false">IFERROR(VLOOKUP(B396,LISTAS!$Q$2:$R$58,2,0),"")</f>
        <v/>
      </c>
      <c r="G396" s="34" t="str">
        <f aca="false">IF(ISBLANK(C396),"",  IF(F396="RAZÓN SOCIAL","NUEVO_RP",   IF(F396="NUMERO",      IF(ISNUMBER(VALUE(C396)),VALUE(C396),""),   IF(OR(F396="NSS - NOMBRE",F396="RP - NOMBRE"),      IF(         AND(           NOT(ISERROR(FIND(" - ",C396))),           ISERROR(FIND("  ",C396)),           ISERROR(FIND("–",C396)),           ISERROR(FIND("—",C396)),           ISNUMBER(VALUE(LEFT(C396,FIND(" - ",C396)-1)))         ),         VALUE(LEFT(C396,FIND(" - ",C396)-1)),         ""      ),   ""   )  )))</f>
        <v/>
      </c>
      <c r="H396" s="34" t="str">
        <f aca="false">B396 &amp; "|" &amp; E396 &amp; "|" &amp;(IF(ISBLANK(C396),"",IFERROR(VALUE(LEFT(TRIM(C396),FIND(" ",TRIM(C396)&amp;" ")-1)),"")))</f>
        <v>||</v>
      </c>
      <c r="I396" s="18" t="n">
        <f aca="false">IF(G396="",0, IF(COUNTIF($H$6:H396,H396)=1,1,0))</f>
        <v>0</v>
      </c>
      <c r="J396" s="34" t="str">
        <f aca="false">IF( OR( ISBLANK(D396), C396=D396, AND( LEFT(D396,7)&lt;&gt;"NOMINA ", OR( ISERROR(FIND(" - ",D396)), NOT(ISNUMBER(VALUE(LEFT(D396,FIND(" - ",D396)-1)))) ) ) ), "", B396 &amp; "|" &amp; E396 &amp; "|" &amp; (IF(ISBLANK(C396), "", IFERROR(VALUE(LEFT(TRIM(C396), FIND(" ", TRIM(C396)&amp;" ")-1)), ""))) &amp; "|" &amp; D396 )</f>
        <v/>
      </c>
      <c r="K396" s="18" t="n">
        <f aca="false">IF(OR(C396="", J396="",G396=""), 0, IF(COUNTIF($J$6:J396, J396)=1, 1, 0))</f>
        <v>0</v>
      </c>
      <c r="L396" s="16" t="str">
        <f aca="false">IF(B396="Inscripción de nuevo registro patronal",B396 &amp; "|" &amp; E396 &amp; "|" &amp; C396,"")</f>
        <v/>
      </c>
      <c r="M396" s="18" t="n">
        <f aca="false">IF(OR(C396="", L396=""), 0, IF(COUNTIF($L$6:L396, L396)=1, 1, 0))</f>
        <v>0</v>
      </c>
    </row>
    <row r="397" customFormat="false" ht="28.35" hidden="false" customHeight="true" outlineLevel="0" collapsed="false">
      <c r="A397" s="48" t="str">
        <f aca="false">IF(AND(NOT(ISBLANK(C397)),NOT(ISBLANK(B397)),NOT(ISBLANK(E397))),(_xlfn.AGGREGATE(2,7,A$5:A397))+1,"")</f>
        <v/>
      </c>
      <c r="B397" s="49"/>
      <c r="C397" s="49"/>
      <c r="D397" s="50"/>
      <c r="E397" s="51"/>
      <c r="F397" s="52" t="str">
        <f aca="false">IFERROR(VLOOKUP(B397,LISTAS!$Q$2:$R$58,2,0),"")</f>
        <v/>
      </c>
      <c r="G397" s="34" t="str">
        <f aca="false">IF(ISBLANK(C397),"",  IF(F397="RAZÓN SOCIAL","NUEVO_RP",   IF(F397="NUMERO",      IF(ISNUMBER(VALUE(C397)),VALUE(C397),""),   IF(OR(F397="NSS - NOMBRE",F397="RP - NOMBRE"),      IF(         AND(           NOT(ISERROR(FIND(" - ",C397))),           ISERROR(FIND("  ",C397)),           ISERROR(FIND("–",C397)),           ISERROR(FIND("—",C397)),           ISNUMBER(VALUE(LEFT(C397,FIND(" - ",C397)-1)))         ),         VALUE(LEFT(C397,FIND(" - ",C397)-1)),         ""      ),   ""   )  )))</f>
        <v/>
      </c>
      <c r="H397" s="34" t="str">
        <f aca="false">B397 &amp; "|" &amp; E397 &amp; "|" &amp;(IF(ISBLANK(C397),"",IFERROR(VALUE(LEFT(TRIM(C397),FIND(" ",TRIM(C397)&amp;" ")-1)),"")))</f>
        <v>||</v>
      </c>
      <c r="I397" s="18" t="n">
        <f aca="false">IF(G397="",0, IF(COUNTIF($H$6:H397,H397)=1,1,0))</f>
        <v>0</v>
      </c>
      <c r="J397" s="34" t="str">
        <f aca="false">IF( OR( ISBLANK(D397), C397=D397, AND( LEFT(D397,7)&lt;&gt;"NOMINA ", OR( ISERROR(FIND(" - ",D397)), NOT(ISNUMBER(VALUE(LEFT(D397,FIND(" - ",D397)-1)))) ) ) ), "", B397 &amp; "|" &amp; E397 &amp; "|" &amp; (IF(ISBLANK(C397), "", IFERROR(VALUE(LEFT(TRIM(C397), FIND(" ", TRIM(C397)&amp;" ")-1)), ""))) &amp; "|" &amp; D397 )</f>
        <v/>
      </c>
      <c r="K397" s="18" t="n">
        <f aca="false">IF(OR(C397="", J397="",G397=""), 0, IF(COUNTIF($J$6:J397, J397)=1, 1, 0))</f>
        <v>0</v>
      </c>
      <c r="L397" s="16" t="str">
        <f aca="false">IF(B397="Inscripción de nuevo registro patronal",B397 &amp; "|" &amp; E397 &amp; "|" &amp; C397,"")</f>
        <v/>
      </c>
      <c r="M397" s="18" t="n">
        <f aca="false">IF(OR(C397="", L397=""), 0, IF(COUNTIF($L$6:L397, L397)=1, 1, 0))</f>
        <v>0</v>
      </c>
    </row>
    <row r="398" customFormat="false" ht="28.35" hidden="false" customHeight="true" outlineLevel="0" collapsed="false">
      <c r="A398" s="48" t="str">
        <f aca="false">IF(AND(NOT(ISBLANK(C398)),NOT(ISBLANK(B398)),NOT(ISBLANK(E398))),(_xlfn.AGGREGATE(2,7,A$5:A398))+1,"")</f>
        <v/>
      </c>
      <c r="B398" s="49"/>
      <c r="C398" s="49"/>
      <c r="D398" s="50"/>
      <c r="E398" s="51"/>
      <c r="F398" s="52" t="str">
        <f aca="false">IFERROR(VLOOKUP(B398,LISTAS!$Q$2:$R$58,2,0),"")</f>
        <v/>
      </c>
      <c r="G398" s="34" t="str">
        <f aca="false">IF(ISBLANK(C398),"",  IF(F398="RAZÓN SOCIAL","NUEVO_RP",   IF(F398="NUMERO",      IF(ISNUMBER(VALUE(C398)),VALUE(C398),""),   IF(OR(F398="NSS - NOMBRE",F398="RP - NOMBRE"),      IF(         AND(           NOT(ISERROR(FIND(" - ",C398))),           ISERROR(FIND("  ",C398)),           ISERROR(FIND("–",C398)),           ISERROR(FIND("—",C398)),           ISNUMBER(VALUE(LEFT(C398,FIND(" - ",C398)-1)))         ),         VALUE(LEFT(C398,FIND(" - ",C398)-1)),         ""      ),   ""   )  )))</f>
        <v/>
      </c>
      <c r="H398" s="34" t="str">
        <f aca="false">B398 &amp; "|" &amp; E398 &amp; "|" &amp;(IF(ISBLANK(C398),"",IFERROR(VALUE(LEFT(TRIM(C398),FIND(" ",TRIM(C398)&amp;" ")-1)),"")))</f>
        <v>||</v>
      </c>
      <c r="I398" s="18" t="n">
        <f aca="false">IF(G398="",0, IF(COUNTIF($H$6:H398,H398)=1,1,0))</f>
        <v>0</v>
      </c>
      <c r="J398" s="34" t="str">
        <f aca="false">IF( OR( ISBLANK(D398), C398=D398, AND( LEFT(D398,7)&lt;&gt;"NOMINA ", OR( ISERROR(FIND(" - ",D398)), NOT(ISNUMBER(VALUE(LEFT(D398,FIND(" - ",D398)-1)))) ) ) ), "", B398 &amp; "|" &amp; E398 &amp; "|" &amp; (IF(ISBLANK(C398), "", IFERROR(VALUE(LEFT(TRIM(C398), FIND(" ", TRIM(C398)&amp;" ")-1)), ""))) &amp; "|" &amp; D398 )</f>
        <v/>
      </c>
      <c r="K398" s="18" t="n">
        <f aca="false">IF(OR(C398="", J398="",G398=""), 0, IF(COUNTIF($J$6:J398, J398)=1, 1, 0))</f>
        <v>0</v>
      </c>
      <c r="L398" s="16" t="str">
        <f aca="false">IF(B398="Inscripción de nuevo registro patronal",B398 &amp; "|" &amp; E398 &amp; "|" &amp; C398,"")</f>
        <v/>
      </c>
      <c r="M398" s="18" t="n">
        <f aca="false">IF(OR(C398="", L398=""), 0, IF(COUNTIF($L$6:L398, L398)=1, 1, 0))</f>
        <v>0</v>
      </c>
    </row>
    <row r="399" customFormat="false" ht="28.35" hidden="false" customHeight="true" outlineLevel="0" collapsed="false">
      <c r="A399" s="48" t="str">
        <f aca="false">IF(AND(NOT(ISBLANK(C399)),NOT(ISBLANK(B399)),NOT(ISBLANK(E399))),(_xlfn.AGGREGATE(2,7,A$5:A399))+1,"")</f>
        <v/>
      </c>
      <c r="B399" s="49"/>
      <c r="C399" s="49"/>
      <c r="D399" s="50"/>
      <c r="E399" s="51"/>
      <c r="F399" s="52" t="str">
        <f aca="false">IFERROR(VLOOKUP(B399,LISTAS!$Q$2:$R$58,2,0),"")</f>
        <v/>
      </c>
      <c r="G399" s="34" t="str">
        <f aca="false">IF(ISBLANK(C399),"",  IF(F399="RAZÓN SOCIAL","NUEVO_RP",   IF(F399="NUMERO",      IF(ISNUMBER(VALUE(C399)),VALUE(C399),""),   IF(OR(F399="NSS - NOMBRE",F399="RP - NOMBRE"),      IF(         AND(           NOT(ISERROR(FIND(" - ",C399))),           ISERROR(FIND("  ",C399)),           ISERROR(FIND("–",C399)),           ISERROR(FIND("—",C399)),           ISNUMBER(VALUE(LEFT(C399,FIND(" - ",C399)-1)))         ),         VALUE(LEFT(C399,FIND(" - ",C399)-1)),         ""      ),   ""   )  )))</f>
        <v/>
      </c>
      <c r="H399" s="34" t="str">
        <f aca="false">B399 &amp; "|" &amp; E399 &amp; "|" &amp;(IF(ISBLANK(C399),"",IFERROR(VALUE(LEFT(TRIM(C399),FIND(" ",TRIM(C399)&amp;" ")-1)),"")))</f>
        <v>||</v>
      </c>
      <c r="I399" s="18" t="n">
        <f aca="false">IF(G399="",0, IF(COUNTIF($H$6:H399,H399)=1,1,0))</f>
        <v>0</v>
      </c>
      <c r="J399" s="34" t="str">
        <f aca="false">IF( OR( ISBLANK(D399), C399=D399, AND( LEFT(D399,7)&lt;&gt;"NOMINA ", OR( ISERROR(FIND(" - ",D399)), NOT(ISNUMBER(VALUE(LEFT(D399,FIND(" - ",D399)-1)))) ) ) ), "", B399 &amp; "|" &amp; E399 &amp; "|" &amp; (IF(ISBLANK(C399), "", IFERROR(VALUE(LEFT(TRIM(C399), FIND(" ", TRIM(C399)&amp;" ")-1)), ""))) &amp; "|" &amp; D399 )</f>
        <v/>
      </c>
      <c r="K399" s="18" t="n">
        <f aca="false">IF(OR(C399="", J399="",G399=""), 0, IF(COUNTIF($J$6:J399, J399)=1, 1, 0))</f>
        <v>0</v>
      </c>
      <c r="L399" s="16" t="str">
        <f aca="false">IF(B399="Inscripción de nuevo registro patronal",B399 &amp; "|" &amp; E399 &amp; "|" &amp; C399,"")</f>
        <v/>
      </c>
      <c r="M399" s="18" t="n">
        <f aca="false">IF(OR(C399="", L399=""), 0, IF(COUNTIF($L$6:L399, L399)=1, 1, 0))</f>
        <v>0</v>
      </c>
    </row>
    <row r="400" customFormat="false" ht="28.35" hidden="false" customHeight="true" outlineLevel="0" collapsed="false">
      <c r="A400" s="48" t="str">
        <f aca="false">IF(AND(NOT(ISBLANK(C400)),NOT(ISBLANK(B400)),NOT(ISBLANK(E400))),(_xlfn.AGGREGATE(2,7,A$5:A400))+1,"")</f>
        <v/>
      </c>
      <c r="B400" s="49"/>
      <c r="C400" s="49"/>
      <c r="D400" s="50"/>
      <c r="E400" s="51"/>
      <c r="F400" s="52" t="str">
        <f aca="false">IFERROR(VLOOKUP(B400,LISTAS!$Q$2:$R$58,2,0),"")</f>
        <v/>
      </c>
      <c r="G400" s="34" t="str">
        <f aca="false">IF(ISBLANK(C400),"",  IF(F400="RAZÓN SOCIAL","NUEVO_RP",   IF(F400="NUMERO",      IF(ISNUMBER(VALUE(C400)),VALUE(C400),""),   IF(OR(F400="NSS - NOMBRE",F400="RP - NOMBRE"),      IF(         AND(           NOT(ISERROR(FIND(" - ",C400))),           ISERROR(FIND("  ",C400)),           ISERROR(FIND("–",C400)),           ISERROR(FIND("—",C400)),           ISNUMBER(VALUE(LEFT(C400,FIND(" - ",C400)-1)))         ),         VALUE(LEFT(C400,FIND(" - ",C400)-1)),         ""      ),   ""   )  )))</f>
        <v/>
      </c>
      <c r="H400" s="34" t="str">
        <f aca="false">B400 &amp; "|" &amp; E400 &amp; "|" &amp;(IF(ISBLANK(C400),"",IFERROR(VALUE(LEFT(TRIM(C400),FIND(" ",TRIM(C400)&amp;" ")-1)),"")))</f>
        <v>||</v>
      </c>
      <c r="I400" s="18" t="n">
        <f aca="false">IF(G400="",0, IF(COUNTIF($H$6:H400,H400)=1,1,0))</f>
        <v>0</v>
      </c>
      <c r="J400" s="34" t="str">
        <f aca="false">IF( OR( ISBLANK(D400), C400=D400, AND( LEFT(D400,7)&lt;&gt;"NOMINA ", OR( ISERROR(FIND(" - ",D400)), NOT(ISNUMBER(VALUE(LEFT(D400,FIND(" - ",D400)-1)))) ) ) ), "", B400 &amp; "|" &amp; E400 &amp; "|" &amp; (IF(ISBLANK(C400), "", IFERROR(VALUE(LEFT(TRIM(C400), FIND(" ", TRIM(C400)&amp;" ")-1)), ""))) &amp; "|" &amp; D400 )</f>
        <v/>
      </c>
      <c r="K400" s="18" t="n">
        <f aca="false">IF(OR(C400="", J400="",G400=""), 0, IF(COUNTIF($J$6:J400, J400)=1, 1, 0))</f>
        <v>0</v>
      </c>
      <c r="L400" s="16" t="str">
        <f aca="false">IF(B400="Inscripción de nuevo registro patronal",B400 &amp; "|" &amp; E400 &amp; "|" &amp; C400,"")</f>
        <v/>
      </c>
      <c r="M400" s="18" t="n">
        <f aca="false">IF(OR(C400="", L400=""), 0, IF(COUNTIF($L$6:L400, L400)=1, 1, 0))</f>
        <v>0</v>
      </c>
    </row>
    <row r="401" customFormat="false" ht="28.35" hidden="false" customHeight="true" outlineLevel="0" collapsed="false">
      <c r="A401" s="48" t="str">
        <f aca="false">IF(AND(NOT(ISBLANK(C401)),NOT(ISBLANK(B401)),NOT(ISBLANK(E401))),(_xlfn.AGGREGATE(2,7,A$5:A401))+1,"")</f>
        <v/>
      </c>
      <c r="B401" s="49"/>
      <c r="C401" s="49"/>
      <c r="D401" s="50"/>
      <c r="E401" s="51"/>
      <c r="F401" s="52" t="str">
        <f aca="false">IFERROR(VLOOKUP(B401,LISTAS!$Q$2:$R$58,2,0),"")</f>
        <v/>
      </c>
      <c r="G401" s="34" t="str">
        <f aca="false">IF(ISBLANK(C401),"",  IF(F401="RAZÓN SOCIAL","NUEVO_RP",   IF(F401="NUMERO",      IF(ISNUMBER(VALUE(C401)),VALUE(C401),""),   IF(OR(F401="NSS - NOMBRE",F401="RP - NOMBRE"),      IF(         AND(           NOT(ISERROR(FIND(" - ",C401))),           ISERROR(FIND("  ",C401)),           ISERROR(FIND("–",C401)),           ISERROR(FIND("—",C401)),           ISNUMBER(VALUE(LEFT(C401,FIND(" - ",C401)-1)))         ),         VALUE(LEFT(C401,FIND(" - ",C401)-1)),         ""      ),   ""   )  )))</f>
        <v/>
      </c>
      <c r="H401" s="34" t="str">
        <f aca="false">B401 &amp; "|" &amp; E401 &amp; "|" &amp;(IF(ISBLANK(C401),"",IFERROR(VALUE(LEFT(TRIM(C401),FIND(" ",TRIM(C401)&amp;" ")-1)),"")))</f>
        <v>||</v>
      </c>
      <c r="I401" s="18" t="n">
        <f aca="false">IF(G401="",0, IF(COUNTIF($H$6:H401,H401)=1,1,0))</f>
        <v>0</v>
      </c>
      <c r="J401" s="34" t="str">
        <f aca="false">IF( OR( ISBLANK(D401), C401=D401, AND( LEFT(D401,7)&lt;&gt;"NOMINA ", OR( ISERROR(FIND(" - ",D401)), NOT(ISNUMBER(VALUE(LEFT(D401,FIND(" - ",D401)-1)))) ) ) ), "", B401 &amp; "|" &amp; E401 &amp; "|" &amp; (IF(ISBLANK(C401), "", IFERROR(VALUE(LEFT(TRIM(C401), FIND(" ", TRIM(C401)&amp;" ")-1)), ""))) &amp; "|" &amp; D401 )</f>
        <v/>
      </c>
      <c r="K401" s="18" t="n">
        <f aca="false">IF(OR(C401="", J401="",G401=""), 0, IF(COUNTIF($J$6:J401, J401)=1, 1, 0))</f>
        <v>0</v>
      </c>
      <c r="L401" s="16" t="str">
        <f aca="false">IF(B401="Inscripción de nuevo registro patronal",B401 &amp; "|" &amp; E401 &amp; "|" &amp; C401,"")</f>
        <v/>
      </c>
      <c r="M401" s="18" t="n">
        <f aca="false">IF(OR(C401="", L401=""), 0, IF(COUNTIF($L$6:L401, L401)=1, 1, 0))</f>
        <v>0</v>
      </c>
    </row>
    <row r="402" customFormat="false" ht="28.35" hidden="false" customHeight="true" outlineLevel="0" collapsed="false">
      <c r="A402" s="48" t="str">
        <f aca="false">IF(AND(NOT(ISBLANK(C402)),NOT(ISBLANK(B402)),NOT(ISBLANK(E402))),(_xlfn.AGGREGATE(2,7,A$5:A402))+1,"")</f>
        <v/>
      </c>
      <c r="B402" s="49"/>
      <c r="C402" s="49"/>
      <c r="D402" s="50"/>
      <c r="E402" s="51"/>
      <c r="F402" s="52" t="str">
        <f aca="false">IFERROR(VLOOKUP(B402,LISTAS!$Q$2:$R$58,2,0),"")</f>
        <v/>
      </c>
      <c r="G402" s="34" t="str">
        <f aca="false">IF(ISBLANK(C402),"",  IF(F402="RAZÓN SOCIAL","NUEVO_RP",   IF(F402="NUMERO",      IF(ISNUMBER(VALUE(C402)),VALUE(C402),""),   IF(OR(F402="NSS - NOMBRE",F402="RP - NOMBRE"),      IF(         AND(           NOT(ISERROR(FIND(" - ",C402))),           ISERROR(FIND("  ",C402)),           ISERROR(FIND("–",C402)),           ISERROR(FIND("—",C402)),           ISNUMBER(VALUE(LEFT(C402,FIND(" - ",C402)-1)))         ),         VALUE(LEFT(C402,FIND(" - ",C402)-1)),         ""      ),   ""   )  )))</f>
        <v/>
      </c>
      <c r="H402" s="34" t="str">
        <f aca="false">B402 &amp; "|" &amp; E402 &amp; "|" &amp;(IF(ISBLANK(C402),"",IFERROR(VALUE(LEFT(TRIM(C402),FIND(" ",TRIM(C402)&amp;" ")-1)),"")))</f>
        <v>||</v>
      </c>
      <c r="I402" s="18" t="n">
        <f aca="false">IF(G402="",0, IF(COUNTIF($H$6:H402,H402)=1,1,0))</f>
        <v>0</v>
      </c>
      <c r="J402" s="34" t="str">
        <f aca="false">IF( OR( ISBLANK(D402), C402=D402, AND( LEFT(D402,7)&lt;&gt;"NOMINA ", OR( ISERROR(FIND(" - ",D402)), NOT(ISNUMBER(VALUE(LEFT(D402,FIND(" - ",D402)-1)))) ) ) ), "", B402 &amp; "|" &amp; E402 &amp; "|" &amp; (IF(ISBLANK(C402), "", IFERROR(VALUE(LEFT(TRIM(C402), FIND(" ", TRIM(C402)&amp;" ")-1)), ""))) &amp; "|" &amp; D402 )</f>
        <v/>
      </c>
      <c r="K402" s="18" t="n">
        <f aca="false">IF(OR(C402="", J402="",G402=""), 0, IF(COUNTIF($J$6:J402, J402)=1, 1, 0))</f>
        <v>0</v>
      </c>
      <c r="L402" s="16" t="str">
        <f aca="false">IF(B402="Inscripción de nuevo registro patronal",B402 &amp; "|" &amp; E402 &amp; "|" &amp; C402,"")</f>
        <v/>
      </c>
      <c r="M402" s="18" t="n">
        <f aca="false">IF(OR(C402="", L402=""), 0, IF(COUNTIF($L$6:L402, L402)=1, 1, 0))</f>
        <v>0</v>
      </c>
    </row>
    <row r="403" customFormat="false" ht="28.35" hidden="false" customHeight="true" outlineLevel="0" collapsed="false">
      <c r="A403" s="48" t="str">
        <f aca="false">IF(AND(NOT(ISBLANK(C403)),NOT(ISBLANK(B403)),NOT(ISBLANK(E403))),(_xlfn.AGGREGATE(2,7,A$5:A403))+1,"")</f>
        <v/>
      </c>
      <c r="B403" s="49"/>
      <c r="C403" s="49"/>
      <c r="D403" s="50"/>
      <c r="E403" s="51"/>
      <c r="F403" s="52" t="str">
        <f aca="false">IFERROR(VLOOKUP(B403,LISTAS!$Q$2:$R$58,2,0),"")</f>
        <v/>
      </c>
      <c r="G403" s="34" t="str">
        <f aca="false">IF(ISBLANK(C403),"",  IF(F403="RAZÓN SOCIAL","NUEVO_RP",   IF(F403="NUMERO",      IF(ISNUMBER(VALUE(C403)),VALUE(C403),""),   IF(OR(F403="NSS - NOMBRE",F403="RP - NOMBRE"),      IF(         AND(           NOT(ISERROR(FIND(" - ",C403))),           ISERROR(FIND("  ",C403)),           ISERROR(FIND("–",C403)),           ISERROR(FIND("—",C403)),           ISNUMBER(VALUE(LEFT(C403,FIND(" - ",C403)-1)))         ),         VALUE(LEFT(C403,FIND(" - ",C403)-1)),         ""      ),   ""   )  )))</f>
        <v/>
      </c>
      <c r="H403" s="34" t="str">
        <f aca="false">B403 &amp; "|" &amp; E403 &amp; "|" &amp;(IF(ISBLANK(C403),"",IFERROR(VALUE(LEFT(TRIM(C403),FIND(" ",TRIM(C403)&amp;" ")-1)),"")))</f>
        <v>||</v>
      </c>
      <c r="I403" s="18" t="n">
        <f aca="false">IF(G403="",0, IF(COUNTIF($H$6:H403,H403)=1,1,0))</f>
        <v>0</v>
      </c>
      <c r="J403" s="34" t="str">
        <f aca="false">IF( OR( ISBLANK(D403), C403=D403, AND( LEFT(D403,7)&lt;&gt;"NOMINA ", OR( ISERROR(FIND(" - ",D403)), NOT(ISNUMBER(VALUE(LEFT(D403,FIND(" - ",D403)-1)))) ) ) ), "", B403 &amp; "|" &amp; E403 &amp; "|" &amp; (IF(ISBLANK(C403), "", IFERROR(VALUE(LEFT(TRIM(C403), FIND(" ", TRIM(C403)&amp;" ")-1)), ""))) &amp; "|" &amp; D403 )</f>
        <v/>
      </c>
      <c r="K403" s="18" t="n">
        <f aca="false">IF(OR(C403="", J403="",G403=""), 0, IF(COUNTIF($J$6:J403, J403)=1, 1, 0))</f>
        <v>0</v>
      </c>
      <c r="L403" s="16" t="str">
        <f aca="false">IF(B403="Inscripción de nuevo registro patronal",B403 &amp; "|" &amp; E403 &amp; "|" &amp; C403,"")</f>
        <v/>
      </c>
      <c r="M403" s="18" t="n">
        <f aca="false">IF(OR(C403="", L403=""), 0, IF(COUNTIF($L$6:L403, L403)=1, 1, 0))</f>
        <v>0</v>
      </c>
    </row>
    <row r="404" customFormat="false" ht="28.35" hidden="false" customHeight="true" outlineLevel="0" collapsed="false">
      <c r="A404" s="48" t="str">
        <f aca="false">IF(AND(NOT(ISBLANK(C404)),NOT(ISBLANK(B404)),NOT(ISBLANK(E404))),(_xlfn.AGGREGATE(2,7,A$5:A404))+1,"")</f>
        <v/>
      </c>
      <c r="B404" s="49"/>
      <c r="C404" s="49"/>
      <c r="D404" s="50"/>
      <c r="E404" s="51"/>
      <c r="F404" s="52" t="str">
        <f aca="false">IFERROR(VLOOKUP(B404,LISTAS!$Q$2:$R$58,2,0),"")</f>
        <v/>
      </c>
      <c r="G404" s="34" t="str">
        <f aca="false">IF(ISBLANK(C404),"",  IF(F404="RAZÓN SOCIAL","NUEVO_RP",   IF(F404="NUMERO",      IF(ISNUMBER(VALUE(C404)),VALUE(C404),""),   IF(OR(F404="NSS - NOMBRE",F404="RP - NOMBRE"),      IF(         AND(           NOT(ISERROR(FIND(" - ",C404))),           ISERROR(FIND("  ",C404)),           ISERROR(FIND("–",C404)),           ISERROR(FIND("—",C404)),           ISNUMBER(VALUE(LEFT(C404,FIND(" - ",C404)-1)))         ),         VALUE(LEFT(C404,FIND(" - ",C404)-1)),         ""      ),   ""   )  )))</f>
        <v/>
      </c>
      <c r="H404" s="34" t="str">
        <f aca="false">B404 &amp; "|" &amp; E404 &amp; "|" &amp;(IF(ISBLANK(C404),"",IFERROR(VALUE(LEFT(TRIM(C404),FIND(" ",TRIM(C404)&amp;" ")-1)),"")))</f>
        <v>||</v>
      </c>
      <c r="I404" s="18" t="n">
        <f aca="false">IF(G404="",0, IF(COUNTIF($H$6:H404,H404)=1,1,0))</f>
        <v>0</v>
      </c>
      <c r="J404" s="34" t="str">
        <f aca="false">IF( OR( ISBLANK(D404), C404=D404, AND( LEFT(D404,7)&lt;&gt;"NOMINA ", OR( ISERROR(FIND(" - ",D404)), NOT(ISNUMBER(VALUE(LEFT(D404,FIND(" - ",D404)-1)))) ) ) ), "", B404 &amp; "|" &amp; E404 &amp; "|" &amp; (IF(ISBLANK(C404), "", IFERROR(VALUE(LEFT(TRIM(C404), FIND(" ", TRIM(C404)&amp;" ")-1)), ""))) &amp; "|" &amp; D404 )</f>
        <v/>
      </c>
      <c r="K404" s="18" t="n">
        <f aca="false">IF(OR(C404="", J404="",G404=""), 0, IF(COUNTIF($J$6:J404, J404)=1, 1, 0))</f>
        <v>0</v>
      </c>
      <c r="L404" s="16" t="str">
        <f aca="false">IF(B404="Inscripción de nuevo registro patronal",B404 &amp; "|" &amp; E404 &amp; "|" &amp; C404,"")</f>
        <v/>
      </c>
      <c r="M404" s="18" t="n">
        <f aca="false">IF(OR(C404="", L404=""), 0, IF(COUNTIF($L$6:L404, L404)=1, 1, 0))</f>
        <v>0</v>
      </c>
    </row>
    <row r="405" customFormat="false" ht="28.35" hidden="false" customHeight="true" outlineLevel="0" collapsed="false">
      <c r="A405" s="48" t="str">
        <f aca="false">IF(AND(NOT(ISBLANK(C405)),NOT(ISBLANK(B405)),NOT(ISBLANK(E405))),(_xlfn.AGGREGATE(2,7,A$5:A405))+1,"")</f>
        <v/>
      </c>
      <c r="B405" s="49"/>
      <c r="C405" s="49"/>
      <c r="D405" s="50"/>
      <c r="E405" s="51"/>
      <c r="F405" s="52" t="str">
        <f aca="false">IFERROR(VLOOKUP(B405,LISTAS!$Q$2:$R$58,2,0),"")</f>
        <v/>
      </c>
      <c r="G405" s="34" t="str">
        <f aca="false">IF(ISBLANK(C405),"",  IF(F405="RAZÓN SOCIAL","NUEVO_RP",   IF(F405="NUMERO",      IF(ISNUMBER(VALUE(C405)),VALUE(C405),""),   IF(OR(F405="NSS - NOMBRE",F405="RP - NOMBRE"),      IF(         AND(           NOT(ISERROR(FIND(" - ",C405))),           ISERROR(FIND("  ",C405)),           ISERROR(FIND("–",C405)),           ISERROR(FIND("—",C405)),           ISNUMBER(VALUE(LEFT(C405,FIND(" - ",C405)-1)))         ),         VALUE(LEFT(C405,FIND(" - ",C405)-1)),         ""      ),   ""   )  )))</f>
        <v/>
      </c>
      <c r="H405" s="34" t="str">
        <f aca="false">B405 &amp; "|" &amp; E405 &amp; "|" &amp;(IF(ISBLANK(C405),"",IFERROR(VALUE(LEFT(TRIM(C405),FIND(" ",TRIM(C405)&amp;" ")-1)),"")))</f>
        <v>||</v>
      </c>
      <c r="I405" s="18" t="n">
        <f aca="false">IF(G405="",0, IF(COUNTIF($H$6:H405,H405)=1,1,0))</f>
        <v>0</v>
      </c>
      <c r="J405" s="34" t="str">
        <f aca="false">IF( OR( ISBLANK(D405), C405=D405, AND( LEFT(D405,7)&lt;&gt;"NOMINA ", OR( ISERROR(FIND(" - ",D405)), NOT(ISNUMBER(VALUE(LEFT(D405,FIND(" - ",D405)-1)))) ) ) ), "", B405 &amp; "|" &amp; E405 &amp; "|" &amp; (IF(ISBLANK(C405), "", IFERROR(VALUE(LEFT(TRIM(C405), FIND(" ", TRIM(C405)&amp;" ")-1)), ""))) &amp; "|" &amp; D405 )</f>
        <v/>
      </c>
      <c r="K405" s="18" t="n">
        <f aca="false">IF(OR(C405="", J405="",G405=""), 0, IF(COUNTIF($J$6:J405, J405)=1, 1, 0))</f>
        <v>0</v>
      </c>
      <c r="L405" s="16" t="str">
        <f aca="false">IF(B405="Inscripción de nuevo registro patronal",B405 &amp; "|" &amp; E405 &amp; "|" &amp; C405,"")</f>
        <v/>
      </c>
      <c r="M405" s="18" t="n">
        <f aca="false">IF(OR(C405="", L405=""), 0, IF(COUNTIF($L$6:L405, L405)=1, 1, 0))</f>
        <v>0</v>
      </c>
    </row>
    <row r="406" customFormat="false" ht="28.35" hidden="false" customHeight="true" outlineLevel="0" collapsed="false">
      <c r="A406" s="48" t="str">
        <f aca="false">IF(AND(NOT(ISBLANK(C406)),NOT(ISBLANK(B406)),NOT(ISBLANK(E406))),(_xlfn.AGGREGATE(2,7,A$5:A406))+1,"")</f>
        <v/>
      </c>
      <c r="B406" s="49"/>
      <c r="C406" s="49"/>
      <c r="D406" s="50"/>
      <c r="E406" s="51"/>
      <c r="F406" s="52" t="str">
        <f aca="false">IFERROR(VLOOKUP(B406,LISTAS!$Q$2:$R$58,2,0),"")</f>
        <v/>
      </c>
      <c r="G406" s="34" t="str">
        <f aca="false">IF(ISBLANK(C406),"",  IF(F406="RAZÓN SOCIAL","NUEVO_RP",   IF(F406="NUMERO",      IF(ISNUMBER(VALUE(C406)),VALUE(C406),""),   IF(OR(F406="NSS - NOMBRE",F406="RP - NOMBRE"),      IF(         AND(           NOT(ISERROR(FIND(" - ",C406))),           ISERROR(FIND("  ",C406)),           ISERROR(FIND("–",C406)),           ISERROR(FIND("—",C406)),           ISNUMBER(VALUE(LEFT(C406,FIND(" - ",C406)-1)))         ),         VALUE(LEFT(C406,FIND(" - ",C406)-1)),         ""      ),   ""   )  )))</f>
        <v/>
      </c>
      <c r="H406" s="34" t="str">
        <f aca="false">B406 &amp; "|" &amp; E406 &amp; "|" &amp;(IF(ISBLANK(C406),"",IFERROR(VALUE(LEFT(TRIM(C406),FIND(" ",TRIM(C406)&amp;" ")-1)),"")))</f>
        <v>||</v>
      </c>
      <c r="I406" s="18" t="n">
        <f aca="false">IF(G406="",0, IF(COUNTIF($H$6:H406,H406)=1,1,0))</f>
        <v>0</v>
      </c>
      <c r="J406" s="34" t="str">
        <f aca="false">IF( OR( ISBLANK(D406), C406=D406, AND( LEFT(D406,7)&lt;&gt;"NOMINA ", OR( ISERROR(FIND(" - ",D406)), NOT(ISNUMBER(VALUE(LEFT(D406,FIND(" - ",D406)-1)))) ) ) ), "", B406 &amp; "|" &amp; E406 &amp; "|" &amp; (IF(ISBLANK(C406), "", IFERROR(VALUE(LEFT(TRIM(C406), FIND(" ", TRIM(C406)&amp;" ")-1)), ""))) &amp; "|" &amp; D406 )</f>
        <v/>
      </c>
      <c r="K406" s="18" t="n">
        <f aca="false">IF(OR(C406="", J406="",G406=""), 0, IF(COUNTIF($J$6:J406, J406)=1, 1, 0))</f>
        <v>0</v>
      </c>
      <c r="L406" s="16" t="str">
        <f aca="false">IF(B406="Inscripción de nuevo registro patronal",B406 &amp; "|" &amp; E406 &amp; "|" &amp; C406,"")</f>
        <v/>
      </c>
      <c r="M406" s="18" t="n">
        <f aca="false">IF(OR(C406="", L406=""), 0, IF(COUNTIF($L$6:L406, L406)=1, 1, 0))</f>
        <v>0</v>
      </c>
    </row>
    <row r="407" customFormat="false" ht="28.35" hidden="false" customHeight="true" outlineLevel="0" collapsed="false">
      <c r="A407" s="48" t="str">
        <f aca="false">IF(AND(NOT(ISBLANK(C407)),NOT(ISBLANK(B407)),NOT(ISBLANK(E407))),(_xlfn.AGGREGATE(2,7,A$5:A407))+1,"")</f>
        <v/>
      </c>
      <c r="B407" s="49"/>
      <c r="C407" s="49"/>
      <c r="D407" s="50"/>
      <c r="E407" s="51"/>
      <c r="F407" s="52" t="str">
        <f aca="false">IFERROR(VLOOKUP(B407,LISTAS!$Q$2:$R$58,2,0),"")</f>
        <v/>
      </c>
      <c r="G407" s="34" t="str">
        <f aca="false">IF(ISBLANK(C407),"",  IF(F407="RAZÓN SOCIAL","NUEVO_RP",   IF(F407="NUMERO",      IF(ISNUMBER(VALUE(C407)),VALUE(C407),""),   IF(OR(F407="NSS - NOMBRE",F407="RP - NOMBRE"),      IF(         AND(           NOT(ISERROR(FIND(" - ",C407))),           ISERROR(FIND("  ",C407)),           ISERROR(FIND("–",C407)),           ISERROR(FIND("—",C407)),           ISNUMBER(VALUE(LEFT(C407,FIND(" - ",C407)-1)))         ),         VALUE(LEFT(C407,FIND(" - ",C407)-1)),         ""      ),   ""   )  )))</f>
        <v/>
      </c>
      <c r="H407" s="34" t="str">
        <f aca="false">B407 &amp; "|" &amp; E407 &amp; "|" &amp;(IF(ISBLANK(C407),"",IFERROR(VALUE(LEFT(TRIM(C407),FIND(" ",TRIM(C407)&amp;" ")-1)),"")))</f>
        <v>||</v>
      </c>
      <c r="I407" s="18" t="n">
        <f aca="false">IF(G407="",0, IF(COUNTIF($H$6:H407,H407)=1,1,0))</f>
        <v>0</v>
      </c>
      <c r="J407" s="34" t="str">
        <f aca="false">IF( OR( ISBLANK(D407), C407=D407, AND( LEFT(D407,7)&lt;&gt;"NOMINA ", OR( ISERROR(FIND(" - ",D407)), NOT(ISNUMBER(VALUE(LEFT(D407,FIND(" - ",D407)-1)))) ) ) ), "", B407 &amp; "|" &amp; E407 &amp; "|" &amp; (IF(ISBLANK(C407), "", IFERROR(VALUE(LEFT(TRIM(C407), FIND(" ", TRIM(C407)&amp;" ")-1)), ""))) &amp; "|" &amp; D407 )</f>
        <v/>
      </c>
      <c r="K407" s="18" t="n">
        <f aca="false">IF(OR(C407="", J407="",G407=""), 0, IF(COUNTIF($J$6:J407, J407)=1, 1, 0))</f>
        <v>0</v>
      </c>
      <c r="L407" s="16" t="str">
        <f aca="false">IF(B407="Inscripción de nuevo registro patronal",B407 &amp; "|" &amp; E407 &amp; "|" &amp; C407,"")</f>
        <v/>
      </c>
      <c r="M407" s="18" t="n">
        <f aca="false">IF(OR(C407="", L407=""), 0, IF(COUNTIF($L$6:L407, L407)=1, 1, 0))</f>
        <v>0</v>
      </c>
    </row>
    <row r="408" customFormat="false" ht="28.35" hidden="false" customHeight="true" outlineLevel="0" collapsed="false">
      <c r="A408" s="48" t="str">
        <f aca="false">IF(AND(NOT(ISBLANK(C408)),NOT(ISBLANK(B408)),NOT(ISBLANK(E408))),(_xlfn.AGGREGATE(2,7,A$5:A408))+1,"")</f>
        <v/>
      </c>
      <c r="B408" s="49"/>
      <c r="C408" s="49"/>
      <c r="D408" s="50"/>
      <c r="E408" s="51"/>
      <c r="F408" s="52" t="str">
        <f aca="false">IFERROR(VLOOKUP(B408,LISTAS!$Q$2:$R$58,2,0),"")</f>
        <v/>
      </c>
      <c r="G408" s="34" t="str">
        <f aca="false">IF(ISBLANK(C408),"",  IF(F408="RAZÓN SOCIAL","NUEVO_RP",   IF(F408="NUMERO",      IF(ISNUMBER(VALUE(C408)),VALUE(C408),""),   IF(OR(F408="NSS - NOMBRE",F408="RP - NOMBRE"),      IF(         AND(           NOT(ISERROR(FIND(" - ",C408))),           ISERROR(FIND("  ",C408)),           ISERROR(FIND("–",C408)),           ISERROR(FIND("—",C408)),           ISNUMBER(VALUE(LEFT(C408,FIND(" - ",C408)-1)))         ),         VALUE(LEFT(C408,FIND(" - ",C408)-1)),         ""      ),   ""   )  )))</f>
        <v/>
      </c>
      <c r="H408" s="34" t="str">
        <f aca="false">B408 &amp; "|" &amp; E408 &amp; "|" &amp;(IF(ISBLANK(C408),"",IFERROR(VALUE(LEFT(TRIM(C408),FIND(" ",TRIM(C408)&amp;" ")-1)),"")))</f>
        <v>||</v>
      </c>
      <c r="I408" s="18" t="n">
        <f aca="false">IF(G408="",0, IF(COUNTIF($H$6:H408,H408)=1,1,0))</f>
        <v>0</v>
      </c>
      <c r="J408" s="34" t="str">
        <f aca="false">IF( OR( ISBLANK(D408), C408=D408, AND( LEFT(D408,7)&lt;&gt;"NOMINA ", OR( ISERROR(FIND(" - ",D408)), NOT(ISNUMBER(VALUE(LEFT(D408,FIND(" - ",D408)-1)))) ) ) ), "", B408 &amp; "|" &amp; E408 &amp; "|" &amp; (IF(ISBLANK(C408), "", IFERROR(VALUE(LEFT(TRIM(C408), FIND(" ", TRIM(C408)&amp;" ")-1)), ""))) &amp; "|" &amp; D408 )</f>
        <v/>
      </c>
      <c r="K408" s="18" t="n">
        <f aca="false">IF(OR(C408="", J408="",G408=""), 0, IF(COUNTIF($J$6:J408, J408)=1, 1, 0))</f>
        <v>0</v>
      </c>
      <c r="L408" s="16" t="str">
        <f aca="false">IF(B408="Inscripción de nuevo registro patronal",B408 &amp; "|" &amp; E408 &amp; "|" &amp; C408,"")</f>
        <v/>
      </c>
      <c r="M408" s="18" t="n">
        <f aca="false">IF(OR(C408="", L408=""), 0, IF(COUNTIF($L$6:L408, L408)=1, 1, 0))</f>
        <v>0</v>
      </c>
    </row>
    <row r="409" customFormat="false" ht="28.35" hidden="false" customHeight="true" outlineLevel="0" collapsed="false">
      <c r="A409" s="48" t="str">
        <f aca="false">IF(AND(NOT(ISBLANK(C409)),NOT(ISBLANK(B409)),NOT(ISBLANK(E409))),(_xlfn.AGGREGATE(2,7,A$5:A409))+1,"")</f>
        <v/>
      </c>
      <c r="B409" s="49"/>
      <c r="C409" s="49"/>
      <c r="D409" s="50"/>
      <c r="E409" s="51"/>
      <c r="F409" s="52" t="str">
        <f aca="false">IFERROR(VLOOKUP(B409,LISTAS!$Q$2:$R$58,2,0),"")</f>
        <v/>
      </c>
      <c r="G409" s="34" t="str">
        <f aca="false">IF(ISBLANK(C409),"",  IF(F409="RAZÓN SOCIAL","NUEVO_RP",   IF(F409="NUMERO",      IF(ISNUMBER(VALUE(C409)),VALUE(C409),""),   IF(OR(F409="NSS - NOMBRE",F409="RP - NOMBRE"),      IF(         AND(           NOT(ISERROR(FIND(" - ",C409))),           ISERROR(FIND("  ",C409)),           ISERROR(FIND("–",C409)),           ISERROR(FIND("—",C409)),           ISNUMBER(VALUE(LEFT(C409,FIND(" - ",C409)-1)))         ),         VALUE(LEFT(C409,FIND(" - ",C409)-1)),         ""      ),   ""   )  )))</f>
        <v/>
      </c>
      <c r="H409" s="34" t="str">
        <f aca="false">B409 &amp; "|" &amp; E409 &amp; "|" &amp;(IF(ISBLANK(C409),"",IFERROR(VALUE(LEFT(TRIM(C409),FIND(" ",TRIM(C409)&amp;" ")-1)),"")))</f>
        <v>||</v>
      </c>
      <c r="I409" s="18" t="n">
        <f aca="false">IF(G409="",0, IF(COUNTIF($H$6:H409,H409)=1,1,0))</f>
        <v>0</v>
      </c>
      <c r="J409" s="34" t="str">
        <f aca="false">IF( OR( ISBLANK(D409), C409=D409, AND( LEFT(D409,7)&lt;&gt;"NOMINA ", OR( ISERROR(FIND(" - ",D409)), NOT(ISNUMBER(VALUE(LEFT(D409,FIND(" - ",D409)-1)))) ) ) ), "", B409 &amp; "|" &amp; E409 &amp; "|" &amp; (IF(ISBLANK(C409), "", IFERROR(VALUE(LEFT(TRIM(C409), FIND(" ", TRIM(C409)&amp;" ")-1)), ""))) &amp; "|" &amp; D409 )</f>
        <v/>
      </c>
      <c r="K409" s="18" t="n">
        <f aca="false">IF(OR(C409="", J409="",G409=""), 0, IF(COUNTIF($J$6:J409, J409)=1, 1, 0))</f>
        <v>0</v>
      </c>
      <c r="L409" s="16" t="str">
        <f aca="false">IF(B409="Inscripción de nuevo registro patronal",B409 &amp; "|" &amp; E409 &amp; "|" &amp; C409,"")</f>
        <v/>
      </c>
      <c r="M409" s="18" t="n">
        <f aca="false">IF(OR(C409="", L409=""), 0, IF(COUNTIF($L$6:L409, L409)=1, 1, 0))</f>
        <v>0</v>
      </c>
    </row>
    <row r="410" customFormat="false" ht="28.35" hidden="false" customHeight="true" outlineLevel="0" collapsed="false">
      <c r="A410" s="48" t="str">
        <f aca="false">IF(AND(NOT(ISBLANK(C410)),NOT(ISBLANK(B410)),NOT(ISBLANK(E410))),(_xlfn.AGGREGATE(2,7,A$5:A410))+1,"")</f>
        <v/>
      </c>
      <c r="B410" s="49"/>
      <c r="C410" s="49"/>
      <c r="D410" s="50"/>
      <c r="E410" s="51"/>
      <c r="F410" s="52" t="str">
        <f aca="false">IFERROR(VLOOKUP(B410,LISTAS!$Q$2:$R$58,2,0),"")</f>
        <v/>
      </c>
      <c r="G410" s="34" t="str">
        <f aca="false">IF(ISBLANK(C410),"",  IF(F410="RAZÓN SOCIAL","NUEVO_RP",   IF(F410="NUMERO",      IF(ISNUMBER(VALUE(C410)),VALUE(C410),""),   IF(OR(F410="NSS - NOMBRE",F410="RP - NOMBRE"),      IF(         AND(           NOT(ISERROR(FIND(" - ",C410))),           ISERROR(FIND("  ",C410)),           ISERROR(FIND("–",C410)),           ISERROR(FIND("—",C410)),           ISNUMBER(VALUE(LEFT(C410,FIND(" - ",C410)-1)))         ),         VALUE(LEFT(C410,FIND(" - ",C410)-1)),         ""      ),   ""   )  )))</f>
        <v/>
      </c>
      <c r="H410" s="34" t="str">
        <f aca="false">B410 &amp; "|" &amp; E410 &amp; "|" &amp;(IF(ISBLANK(C410),"",IFERROR(VALUE(LEFT(TRIM(C410),FIND(" ",TRIM(C410)&amp;" ")-1)),"")))</f>
        <v>||</v>
      </c>
      <c r="I410" s="18" t="n">
        <f aca="false">IF(G410="",0, IF(COUNTIF($H$6:H410,H410)=1,1,0))</f>
        <v>0</v>
      </c>
      <c r="J410" s="34" t="str">
        <f aca="false">IF( OR( ISBLANK(D410), C410=D410, AND( LEFT(D410,7)&lt;&gt;"NOMINA ", OR( ISERROR(FIND(" - ",D410)), NOT(ISNUMBER(VALUE(LEFT(D410,FIND(" - ",D410)-1)))) ) ) ), "", B410 &amp; "|" &amp; E410 &amp; "|" &amp; (IF(ISBLANK(C410), "", IFERROR(VALUE(LEFT(TRIM(C410), FIND(" ", TRIM(C410)&amp;" ")-1)), ""))) &amp; "|" &amp; D410 )</f>
        <v/>
      </c>
      <c r="K410" s="18" t="n">
        <f aca="false">IF(OR(C410="", J410="",G410=""), 0, IF(COUNTIF($J$6:J410, J410)=1, 1, 0))</f>
        <v>0</v>
      </c>
      <c r="L410" s="16" t="str">
        <f aca="false">IF(B410="Inscripción de nuevo registro patronal",B410 &amp; "|" &amp; E410 &amp; "|" &amp; C410,"")</f>
        <v/>
      </c>
      <c r="M410" s="18" t="n">
        <f aca="false">IF(OR(C410="", L410=""), 0, IF(COUNTIF($L$6:L410, L410)=1, 1, 0))</f>
        <v>0</v>
      </c>
    </row>
    <row r="411" customFormat="false" ht="28.35" hidden="false" customHeight="true" outlineLevel="0" collapsed="false">
      <c r="A411" s="48" t="str">
        <f aca="false">IF(AND(NOT(ISBLANK(C411)),NOT(ISBLANK(B411)),NOT(ISBLANK(E411))),(_xlfn.AGGREGATE(2,7,A$5:A411))+1,"")</f>
        <v/>
      </c>
      <c r="B411" s="49"/>
      <c r="C411" s="49"/>
      <c r="D411" s="50"/>
      <c r="E411" s="51"/>
      <c r="F411" s="52" t="str">
        <f aca="false">IFERROR(VLOOKUP(B411,LISTAS!$Q$2:$R$58,2,0),"")</f>
        <v/>
      </c>
      <c r="G411" s="34" t="str">
        <f aca="false">IF(ISBLANK(C411),"",  IF(F411="RAZÓN SOCIAL","NUEVO_RP",   IF(F411="NUMERO",      IF(ISNUMBER(VALUE(C411)),VALUE(C411),""),   IF(OR(F411="NSS - NOMBRE",F411="RP - NOMBRE"),      IF(         AND(           NOT(ISERROR(FIND(" - ",C411))),           ISERROR(FIND("  ",C411)),           ISERROR(FIND("–",C411)),           ISERROR(FIND("—",C411)),           ISNUMBER(VALUE(LEFT(C411,FIND(" - ",C411)-1)))         ),         VALUE(LEFT(C411,FIND(" - ",C411)-1)),         ""      ),   ""   )  )))</f>
        <v/>
      </c>
      <c r="H411" s="34" t="str">
        <f aca="false">B411 &amp; "|" &amp; E411 &amp; "|" &amp;(IF(ISBLANK(C411),"",IFERROR(VALUE(LEFT(TRIM(C411),FIND(" ",TRIM(C411)&amp;" ")-1)),"")))</f>
        <v>||</v>
      </c>
      <c r="I411" s="18" t="n">
        <f aca="false">IF(G411="",0, IF(COUNTIF($H$6:H411,H411)=1,1,0))</f>
        <v>0</v>
      </c>
      <c r="J411" s="34" t="str">
        <f aca="false">IF( OR( ISBLANK(D411), C411=D411, AND( LEFT(D411,7)&lt;&gt;"NOMINA ", OR( ISERROR(FIND(" - ",D411)), NOT(ISNUMBER(VALUE(LEFT(D411,FIND(" - ",D411)-1)))) ) ) ), "", B411 &amp; "|" &amp; E411 &amp; "|" &amp; (IF(ISBLANK(C411), "", IFERROR(VALUE(LEFT(TRIM(C411), FIND(" ", TRIM(C411)&amp;" ")-1)), ""))) &amp; "|" &amp; D411 )</f>
        <v/>
      </c>
      <c r="K411" s="18" t="n">
        <f aca="false">IF(OR(C411="", J411="",G411=""), 0, IF(COUNTIF($J$6:J411, J411)=1, 1, 0))</f>
        <v>0</v>
      </c>
      <c r="L411" s="16" t="str">
        <f aca="false">IF(B411="Inscripción de nuevo registro patronal",B411 &amp; "|" &amp; E411 &amp; "|" &amp; C411,"")</f>
        <v/>
      </c>
      <c r="M411" s="18" t="n">
        <f aca="false">IF(OR(C411="", L411=""), 0, IF(COUNTIF($L$6:L411, L411)=1, 1, 0))</f>
        <v>0</v>
      </c>
    </row>
    <row r="412" customFormat="false" ht="28.35" hidden="false" customHeight="true" outlineLevel="0" collapsed="false">
      <c r="A412" s="48" t="str">
        <f aca="false">IF(AND(NOT(ISBLANK(C412)),NOT(ISBLANK(B412)),NOT(ISBLANK(E412))),(_xlfn.AGGREGATE(2,7,A$5:A412))+1,"")</f>
        <v/>
      </c>
      <c r="B412" s="49"/>
      <c r="C412" s="49"/>
      <c r="D412" s="50"/>
      <c r="E412" s="51"/>
      <c r="F412" s="52" t="str">
        <f aca="false">IFERROR(VLOOKUP(B412,LISTAS!$Q$2:$R$58,2,0),"")</f>
        <v/>
      </c>
      <c r="G412" s="34" t="str">
        <f aca="false">IF(ISBLANK(C412),"",  IF(F412="RAZÓN SOCIAL","NUEVO_RP",   IF(F412="NUMERO",      IF(ISNUMBER(VALUE(C412)),VALUE(C412),""),   IF(OR(F412="NSS - NOMBRE",F412="RP - NOMBRE"),      IF(         AND(           NOT(ISERROR(FIND(" - ",C412))),           ISERROR(FIND("  ",C412)),           ISERROR(FIND("–",C412)),           ISERROR(FIND("—",C412)),           ISNUMBER(VALUE(LEFT(C412,FIND(" - ",C412)-1)))         ),         VALUE(LEFT(C412,FIND(" - ",C412)-1)),         ""      ),   ""   )  )))</f>
        <v/>
      </c>
      <c r="H412" s="34" t="str">
        <f aca="false">B412 &amp; "|" &amp; E412 &amp; "|" &amp;(IF(ISBLANK(C412),"",IFERROR(VALUE(LEFT(TRIM(C412),FIND(" ",TRIM(C412)&amp;" ")-1)),"")))</f>
        <v>||</v>
      </c>
      <c r="I412" s="18" t="n">
        <f aca="false">IF(G412="",0, IF(COUNTIF($H$6:H412,H412)=1,1,0))</f>
        <v>0</v>
      </c>
      <c r="J412" s="34" t="str">
        <f aca="false">IF( OR( ISBLANK(D412), C412=D412, AND( LEFT(D412,7)&lt;&gt;"NOMINA ", OR( ISERROR(FIND(" - ",D412)), NOT(ISNUMBER(VALUE(LEFT(D412,FIND(" - ",D412)-1)))) ) ) ), "", B412 &amp; "|" &amp; E412 &amp; "|" &amp; (IF(ISBLANK(C412), "", IFERROR(VALUE(LEFT(TRIM(C412), FIND(" ", TRIM(C412)&amp;" ")-1)), ""))) &amp; "|" &amp; D412 )</f>
        <v/>
      </c>
      <c r="K412" s="18" t="n">
        <f aca="false">IF(OR(C412="", J412="",G412=""), 0, IF(COUNTIF($J$6:J412, J412)=1, 1, 0))</f>
        <v>0</v>
      </c>
      <c r="L412" s="16" t="str">
        <f aca="false">IF(B412="Inscripción de nuevo registro patronal",B412 &amp; "|" &amp; E412 &amp; "|" &amp; C412,"")</f>
        <v/>
      </c>
      <c r="M412" s="18" t="n">
        <f aca="false">IF(OR(C412="", L412=""), 0, IF(COUNTIF($L$6:L412, L412)=1, 1, 0))</f>
        <v>0</v>
      </c>
    </row>
    <row r="413" customFormat="false" ht="28.35" hidden="false" customHeight="true" outlineLevel="0" collapsed="false">
      <c r="A413" s="48" t="str">
        <f aca="false">IF(AND(NOT(ISBLANK(C413)),NOT(ISBLANK(B413)),NOT(ISBLANK(E413))),(_xlfn.AGGREGATE(2,7,A$5:A413))+1,"")</f>
        <v/>
      </c>
      <c r="B413" s="49"/>
      <c r="C413" s="49"/>
      <c r="D413" s="50"/>
      <c r="E413" s="51"/>
      <c r="F413" s="52" t="str">
        <f aca="false">IFERROR(VLOOKUP(B413,LISTAS!$Q$2:$R$58,2,0),"")</f>
        <v/>
      </c>
      <c r="G413" s="34" t="str">
        <f aca="false">IF(ISBLANK(C413),"",  IF(F413="RAZÓN SOCIAL","NUEVO_RP",   IF(F413="NUMERO",      IF(ISNUMBER(VALUE(C413)),VALUE(C413),""),   IF(OR(F413="NSS - NOMBRE",F413="RP - NOMBRE"),      IF(         AND(           NOT(ISERROR(FIND(" - ",C413))),           ISERROR(FIND("  ",C413)),           ISERROR(FIND("–",C413)),           ISERROR(FIND("—",C413)),           ISNUMBER(VALUE(LEFT(C413,FIND(" - ",C413)-1)))         ),         VALUE(LEFT(C413,FIND(" - ",C413)-1)),         ""      ),   ""   )  )))</f>
        <v/>
      </c>
      <c r="H413" s="34" t="str">
        <f aca="false">B413 &amp; "|" &amp; E413 &amp; "|" &amp;(IF(ISBLANK(C413),"",IFERROR(VALUE(LEFT(TRIM(C413),FIND(" ",TRIM(C413)&amp;" ")-1)),"")))</f>
        <v>||</v>
      </c>
      <c r="I413" s="18" t="n">
        <f aca="false">IF(G413="",0, IF(COUNTIF($H$6:H413,H413)=1,1,0))</f>
        <v>0</v>
      </c>
      <c r="J413" s="34" t="str">
        <f aca="false">IF( OR( ISBLANK(D413), C413=D413, AND( LEFT(D413,7)&lt;&gt;"NOMINA ", OR( ISERROR(FIND(" - ",D413)), NOT(ISNUMBER(VALUE(LEFT(D413,FIND(" - ",D413)-1)))) ) ) ), "", B413 &amp; "|" &amp; E413 &amp; "|" &amp; (IF(ISBLANK(C413), "", IFERROR(VALUE(LEFT(TRIM(C413), FIND(" ", TRIM(C413)&amp;" ")-1)), ""))) &amp; "|" &amp; D413 )</f>
        <v/>
      </c>
      <c r="K413" s="18" t="n">
        <f aca="false">IF(OR(C413="", J413="",G413=""), 0, IF(COUNTIF($J$6:J413, J413)=1, 1, 0))</f>
        <v>0</v>
      </c>
      <c r="L413" s="16" t="str">
        <f aca="false">IF(B413="Inscripción de nuevo registro patronal",B413 &amp; "|" &amp; E413 &amp; "|" &amp; C413,"")</f>
        <v/>
      </c>
      <c r="M413" s="18" t="n">
        <f aca="false">IF(OR(C413="", L413=""), 0, IF(COUNTIF($L$6:L413, L413)=1, 1, 0))</f>
        <v>0</v>
      </c>
    </row>
    <row r="414" customFormat="false" ht="28.35" hidden="false" customHeight="true" outlineLevel="0" collapsed="false">
      <c r="A414" s="48" t="str">
        <f aca="false">IF(AND(NOT(ISBLANK(C414)),NOT(ISBLANK(B414)),NOT(ISBLANK(E414))),(_xlfn.AGGREGATE(2,7,A$5:A414))+1,"")</f>
        <v/>
      </c>
      <c r="B414" s="49"/>
      <c r="C414" s="49"/>
      <c r="D414" s="50"/>
      <c r="E414" s="51"/>
      <c r="F414" s="52" t="str">
        <f aca="false">IFERROR(VLOOKUP(B414,LISTAS!$Q$2:$R$58,2,0),"")</f>
        <v/>
      </c>
      <c r="G414" s="34" t="str">
        <f aca="false">IF(ISBLANK(C414),"",  IF(F414="RAZÓN SOCIAL","NUEVO_RP",   IF(F414="NUMERO",      IF(ISNUMBER(VALUE(C414)),VALUE(C414),""),   IF(OR(F414="NSS - NOMBRE",F414="RP - NOMBRE"),      IF(         AND(           NOT(ISERROR(FIND(" - ",C414))),           ISERROR(FIND("  ",C414)),           ISERROR(FIND("–",C414)),           ISERROR(FIND("—",C414)),           ISNUMBER(VALUE(LEFT(C414,FIND(" - ",C414)-1)))         ),         VALUE(LEFT(C414,FIND(" - ",C414)-1)),         ""      ),   ""   )  )))</f>
        <v/>
      </c>
      <c r="H414" s="34" t="str">
        <f aca="false">B414 &amp; "|" &amp; E414 &amp; "|" &amp;(IF(ISBLANK(C414),"",IFERROR(VALUE(LEFT(TRIM(C414),FIND(" ",TRIM(C414)&amp;" ")-1)),"")))</f>
        <v>||</v>
      </c>
      <c r="I414" s="18" t="n">
        <f aca="false">IF(G414="",0, IF(COUNTIF($H$6:H414,H414)=1,1,0))</f>
        <v>0</v>
      </c>
      <c r="J414" s="34" t="str">
        <f aca="false">IF( OR( ISBLANK(D414), C414=D414, AND( LEFT(D414,7)&lt;&gt;"NOMINA ", OR( ISERROR(FIND(" - ",D414)), NOT(ISNUMBER(VALUE(LEFT(D414,FIND(" - ",D414)-1)))) ) ) ), "", B414 &amp; "|" &amp; E414 &amp; "|" &amp; (IF(ISBLANK(C414), "", IFERROR(VALUE(LEFT(TRIM(C414), FIND(" ", TRIM(C414)&amp;" ")-1)), ""))) &amp; "|" &amp; D414 )</f>
        <v/>
      </c>
      <c r="K414" s="18" t="n">
        <f aca="false">IF(OR(C414="", J414="",G414=""), 0, IF(COUNTIF($J$6:J414, J414)=1, 1, 0))</f>
        <v>0</v>
      </c>
      <c r="L414" s="16" t="str">
        <f aca="false">IF(B414="Inscripción de nuevo registro patronal",B414 &amp; "|" &amp; E414 &amp; "|" &amp; C414,"")</f>
        <v/>
      </c>
      <c r="M414" s="18" t="n">
        <f aca="false">IF(OR(C414="", L414=""), 0, IF(COUNTIF($L$6:L414, L414)=1, 1, 0))</f>
        <v>0</v>
      </c>
    </row>
    <row r="415" customFormat="false" ht="28.35" hidden="false" customHeight="true" outlineLevel="0" collapsed="false">
      <c r="A415" s="48" t="str">
        <f aca="false">IF(AND(NOT(ISBLANK(C415)),NOT(ISBLANK(B415)),NOT(ISBLANK(E415))),(_xlfn.AGGREGATE(2,7,A$5:A415))+1,"")</f>
        <v/>
      </c>
      <c r="B415" s="49"/>
      <c r="C415" s="49"/>
      <c r="D415" s="50"/>
      <c r="E415" s="51"/>
      <c r="F415" s="52" t="str">
        <f aca="false">IFERROR(VLOOKUP(B415,LISTAS!$Q$2:$R$58,2,0),"")</f>
        <v/>
      </c>
      <c r="G415" s="34" t="str">
        <f aca="false">IF(ISBLANK(C415),"",  IF(F415="RAZÓN SOCIAL","NUEVO_RP",   IF(F415="NUMERO",      IF(ISNUMBER(VALUE(C415)),VALUE(C415),""),   IF(OR(F415="NSS - NOMBRE",F415="RP - NOMBRE"),      IF(         AND(           NOT(ISERROR(FIND(" - ",C415))),           ISERROR(FIND("  ",C415)),           ISERROR(FIND("–",C415)),           ISERROR(FIND("—",C415)),           ISNUMBER(VALUE(LEFT(C415,FIND(" - ",C415)-1)))         ),         VALUE(LEFT(C415,FIND(" - ",C415)-1)),         ""      ),   ""   )  )))</f>
        <v/>
      </c>
      <c r="H415" s="34" t="str">
        <f aca="false">B415 &amp; "|" &amp; E415 &amp; "|" &amp;(IF(ISBLANK(C415),"",IFERROR(VALUE(LEFT(TRIM(C415),FIND(" ",TRIM(C415)&amp;" ")-1)),"")))</f>
        <v>||</v>
      </c>
      <c r="I415" s="18" t="n">
        <f aca="false">IF(G415="",0, IF(COUNTIF($H$6:H415,H415)=1,1,0))</f>
        <v>0</v>
      </c>
      <c r="J415" s="34" t="str">
        <f aca="false">IF( OR( ISBLANK(D415), C415=D415, AND( LEFT(D415,7)&lt;&gt;"NOMINA ", OR( ISERROR(FIND(" - ",D415)), NOT(ISNUMBER(VALUE(LEFT(D415,FIND(" - ",D415)-1)))) ) ) ), "", B415 &amp; "|" &amp; E415 &amp; "|" &amp; (IF(ISBLANK(C415), "", IFERROR(VALUE(LEFT(TRIM(C415), FIND(" ", TRIM(C415)&amp;" ")-1)), ""))) &amp; "|" &amp; D415 )</f>
        <v/>
      </c>
      <c r="K415" s="18" t="n">
        <f aca="false">IF(OR(C415="", J415="",G415=""), 0, IF(COUNTIF($J$6:J415, J415)=1, 1, 0))</f>
        <v>0</v>
      </c>
      <c r="L415" s="16" t="str">
        <f aca="false">IF(B415="Inscripción de nuevo registro patronal",B415 &amp; "|" &amp; E415 &amp; "|" &amp; C415,"")</f>
        <v/>
      </c>
      <c r="M415" s="18" t="n">
        <f aca="false">IF(OR(C415="", L415=""), 0, IF(COUNTIF($L$6:L415, L415)=1, 1, 0))</f>
        <v>0</v>
      </c>
    </row>
    <row r="416" customFormat="false" ht="28.35" hidden="false" customHeight="true" outlineLevel="0" collapsed="false">
      <c r="A416" s="48" t="str">
        <f aca="false">IF(AND(NOT(ISBLANK(C416)),NOT(ISBLANK(B416)),NOT(ISBLANK(E416))),(_xlfn.AGGREGATE(2,7,A$5:A416))+1,"")</f>
        <v/>
      </c>
      <c r="B416" s="49"/>
      <c r="C416" s="49"/>
      <c r="D416" s="50"/>
      <c r="E416" s="51"/>
      <c r="F416" s="52" t="str">
        <f aca="false">IFERROR(VLOOKUP(B416,LISTAS!$Q$2:$R$58,2,0),"")</f>
        <v/>
      </c>
      <c r="G416" s="34" t="str">
        <f aca="false">IF(ISBLANK(C416),"",  IF(F416="RAZÓN SOCIAL","NUEVO_RP",   IF(F416="NUMERO",      IF(ISNUMBER(VALUE(C416)),VALUE(C416),""),   IF(OR(F416="NSS - NOMBRE",F416="RP - NOMBRE"),      IF(         AND(           NOT(ISERROR(FIND(" - ",C416))),           ISERROR(FIND("  ",C416)),           ISERROR(FIND("–",C416)),           ISERROR(FIND("—",C416)),           ISNUMBER(VALUE(LEFT(C416,FIND(" - ",C416)-1)))         ),         VALUE(LEFT(C416,FIND(" - ",C416)-1)),         ""      ),   ""   )  )))</f>
        <v/>
      </c>
      <c r="H416" s="34" t="str">
        <f aca="false">B416 &amp; "|" &amp; E416 &amp; "|" &amp;(IF(ISBLANK(C416),"",IFERROR(VALUE(LEFT(TRIM(C416),FIND(" ",TRIM(C416)&amp;" ")-1)),"")))</f>
        <v>||</v>
      </c>
      <c r="I416" s="18" t="n">
        <f aca="false">IF(G416="",0, IF(COUNTIF($H$6:H416,H416)=1,1,0))</f>
        <v>0</v>
      </c>
      <c r="J416" s="34" t="str">
        <f aca="false">IF( OR( ISBLANK(D416), C416=D416, AND( LEFT(D416,7)&lt;&gt;"NOMINA ", OR( ISERROR(FIND(" - ",D416)), NOT(ISNUMBER(VALUE(LEFT(D416,FIND(" - ",D416)-1)))) ) ) ), "", B416 &amp; "|" &amp; E416 &amp; "|" &amp; (IF(ISBLANK(C416), "", IFERROR(VALUE(LEFT(TRIM(C416), FIND(" ", TRIM(C416)&amp;" ")-1)), ""))) &amp; "|" &amp; D416 )</f>
        <v/>
      </c>
      <c r="K416" s="18" t="n">
        <f aca="false">IF(OR(C416="", J416="",G416=""), 0, IF(COUNTIF($J$6:J416, J416)=1, 1, 0))</f>
        <v>0</v>
      </c>
      <c r="L416" s="16" t="str">
        <f aca="false">IF(B416="Inscripción de nuevo registro patronal",B416 &amp; "|" &amp; E416 &amp; "|" &amp; C416,"")</f>
        <v/>
      </c>
      <c r="M416" s="18" t="n">
        <f aca="false">IF(OR(C416="", L416=""), 0, IF(COUNTIF($L$6:L416, L416)=1, 1, 0))</f>
        <v>0</v>
      </c>
    </row>
    <row r="417" customFormat="false" ht="28.35" hidden="false" customHeight="true" outlineLevel="0" collapsed="false">
      <c r="A417" s="48" t="str">
        <f aca="false">IF(AND(NOT(ISBLANK(C417)),NOT(ISBLANK(B417)),NOT(ISBLANK(E417))),(_xlfn.AGGREGATE(2,7,A$5:A417))+1,"")</f>
        <v/>
      </c>
      <c r="B417" s="49"/>
      <c r="C417" s="49"/>
      <c r="D417" s="50"/>
      <c r="E417" s="51"/>
      <c r="F417" s="52" t="str">
        <f aca="false">IFERROR(VLOOKUP(B417,LISTAS!$Q$2:$R$58,2,0),"")</f>
        <v/>
      </c>
      <c r="G417" s="34" t="str">
        <f aca="false">IF(ISBLANK(C417),"",  IF(F417="RAZÓN SOCIAL","NUEVO_RP",   IF(F417="NUMERO",      IF(ISNUMBER(VALUE(C417)),VALUE(C417),""),   IF(OR(F417="NSS - NOMBRE",F417="RP - NOMBRE"),      IF(         AND(           NOT(ISERROR(FIND(" - ",C417))),           ISERROR(FIND("  ",C417)),           ISERROR(FIND("–",C417)),           ISERROR(FIND("—",C417)),           ISNUMBER(VALUE(LEFT(C417,FIND(" - ",C417)-1)))         ),         VALUE(LEFT(C417,FIND(" - ",C417)-1)),         ""      ),   ""   )  )))</f>
        <v/>
      </c>
      <c r="H417" s="34" t="str">
        <f aca="false">B417 &amp; "|" &amp; E417 &amp; "|" &amp;(IF(ISBLANK(C417),"",IFERROR(VALUE(LEFT(TRIM(C417),FIND(" ",TRIM(C417)&amp;" ")-1)),"")))</f>
        <v>||</v>
      </c>
      <c r="I417" s="18" t="n">
        <f aca="false">IF(G417="",0, IF(COUNTIF($H$6:H417,H417)=1,1,0))</f>
        <v>0</v>
      </c>
      <c r="J417" s="34" t="str">
        <f aca="false">IF( OR( ISBLANK(D417), C417=D417, AND( LEFT(D417,7)&lt;&gt;"NOMINA ", OR( ISERROR(FIND(" - ",D417)), NOT(ISNUMBER(VALUE(LEFT(D417,FIND(" - ",D417)-1)))) ) ) ), "", B417 &amp; "|" &amp; E417 &amp; "|" &amp; (IF(ISBLANK(C417), "", IFERROR(VALUE(LEFT(TRIM(C417), FIND(" ", TRIM(C417)&amp;" ")-1)), ""))) &amp; "|" &amp; D417 )</f>
        <v/>
      </c>
      <c r="K417" s="18" t="n">
        <f aca="false">IF(OR(C417="", J417="",G417=""), 0, IF(COUNTIF($J$6:J417, J417)=1, 1, 0))</f>
        <v>0</v>
      </c>
      <c r="L417" s="16" t="str">
        <f aca="false">IF(B417="Inscripción de nuevo registro patronal",B417 &amp; "|" &amp; E417 &amp; "|" &amp; C417,"")</f>
        <v/>
      </c>
      <c r="M417" s="18" t="n">
        <f aca="false">IF(OR(C417="", L417=""), 0, IF(COUNTIF($L$6:L417, L417)=1, 1, 0))</f>
        <v>0</v>
      </c>
    </row>
    <row r="418" customFormat="false" ht="28.35" hidden="false" customHeight="true" outlineLevel="0" collapsed="false">
      <c r="A418" s="48" t="str">
        <f aca="false">IF(AND(NOT(ISBLANK(C418)),NOT(ISBLANK(B418)),NOT(ISBLANK(E418))),(_xlfn.AGGREGATE(2,7,A$5:A418))+1,"")</f>
        <v/>
      </c>
      <c r="B418" s="49"/>
      <c r="C418" s="49"/>
      <c r="D418" s="50"/>
      <c r="E418" s="51"/>
      <c r="F418" s="52" t="str">
        <f aca="false">IFERROR(VLOOKUP(B418,LISTAS!$Q$2:$R$58,2,0),"")</f>
        <v/>
      </c>
      <c r="G418" s="34" t="str">
        <f aca="false">IF(ISBLANK(C418),"",  IF(F418="RAZÓN SOCIAL","NUEVO_RP",   IF(F418="NUMERO",      IF(ISNUMBER(VALUE(C418)),VALUE(C418),""),   IF(OR(F418="NSS - NOMBRE",F418="RP - NOMBRE"),      IF(         AND(           NOT(ISERROR(FIND(" - ",C418))),           ISERROR(FIND("  ",C418)),           ISERROR(FIND("–",C418)),           ISERROR(FIND("—",C418)),           ISNUMBER(VALUE(LEFT(C418,FIND(" - ",C418)-1)))         ),         VALUE(LEFT(C418,FIND(" - ",C418)-1)),         ""      ),   ""   )  )))</f>
        <v/>
      </c>
      <c r="H418" s="34" t="str">
        <f aca="false">B418 &amp; "|" &amp; E418 &amp; "|" &amp;(IF(ISBLANK(C418),"",IFERROR(VALUE(LEFT(TRIM(C418),FIND(" ",TRIM(C418)&amp;" ")-1)),"")))</f>
        <v>||</v>
      </c>
      <c r="I418" s="18" t="n">
        <f aca="false">IF(G418="",0, IF(COUNTIF($H$6:H418,H418)=1,1,0))</f>
        <v>0</v>
      </c>
      <c r="J418" s="34" t="str">
        <f aca="false">IF( OR( ISBLANK(D418), C418=D418, AND( LEFT(D418,7)&lt;&gt;"NOMINA ", OR( ISERROR(FIND(" - ",D418)), NOT(ISNUMBER(VALUE(LEFT(D418,FIND(" - ",D418)-1)))) ) ) ), "", B418 &amp; "|" &amp; E418 &amp; "|" &amp; (IF(ISBLANK(C418), "", IFERROR(VALUE(LEFT(TRIM(C418), FIND(" ", TRIM(C418)&amp;" ")-1)), ""))) &amp; "|" &amp; D418 )</f>
        <v/>
      </c>
      <c r="K418" s="18" t="n">
        <f aca="false">IF(OR(C418="", J418="",G418=""), 0, IF(COUNTIF($J$6:J418, J418)=1, 1, 0))</f>
        <v>0</v>
      </c>
      <c r="L418" s="16" t="str">
        <f aca="false">IF(B418="Inscripción de nuevo registro patronal",B418 &amp; "|" &amp; E418 &amp; "|" &amp; C418,"")</f>
        <v/>
      </c>
      <c r="M418" s="18" t="n">
        <f aca="false">IF(OR(C418="", L418=""), 0, IF(COUNTIF($L$6:L418, L418)=1, 1, 0))</f>
        <v>0</v>
      </c>
    </row>
    <row r="419" customFormat="false" ht="28.35" hidden="false" customHeight="true" outlineLevel="0" collapsed="false">
      <c r="A419" s="48" t="str">
        <f aca="false">IF(AND(NOT(ISBLANK(C419)),NOT(ISBLANK(B419)),NOT(ISBLANK(E419))),(_xlfn.AGGREGATE(2,7,A$5:A419))+1,"")</f>
        <v/>
      </c>
      <c r="B419" s="49"/>
      <c r="C419" s="49"/>
      <c r="D419" s="50"/>
      <c r="E419" s="51"/>
      <c r="F419" s="52" t="str">
        <f aca="false">IFERROR(VLOOKUP(B419,LISTAS!$Q$2:$R$58,2,0),"")</f>
        <v/>
      </c>
      <c r="G419" s="34" t="str">
        <f aca="false">IF(ISBLANK(C419),"",  IF(F419="RAZÓN SOCIAL","NUEVO_RP",   IF(F419="NUMERO",      IF(ISNUMBER(VALUE(C419)),VALUE(C419),""),   IF(OR(F419="NSS - NOMBRE",F419="RP - NOMBRE"),      IF(         AND(           NOT(ISERROR(FIND(" - ",C419))),           ISERROR(FIND("  ",C419)),           ISERROR(FIND("–",C419)),           ISERROR(FIND("—",C419)),           ISNUMBER(VALUE(LEFT(C419,FIND(" - ",C419)-1)))         ),         VALUE(LEFT(C419,FIND(" - ",C419)-1)),         ""      ),   ""   )  )))</f>
        <v/>
      </c>
      <c r="H419" s="34" t="str">
        <f aca="false">B419 &amp; "|" &amp; E419 &amp; "|" &amp;(IF(ISBLANK(C419),"",IFERROR(VALUE(LEFT(TRIM(C419),FIND(" ",TRIM(C419)&amp;" ")-1)),"")))</f>
        <v>||</v>
      </c>
      <c r="I419" s="18" t="n">
        <f aca="false">IF(G419="",0, IF(COUNTIF($H$6:H419,H419)=1,1,0))</f>
        <v>0</v>
      </c>
      <c r="J419" s="34" t="str">
        <f aca="false">IF( OR( ISBLANK(D419), C419=D419, AND( LEFT(D419,7)&lt;&gt;"NOMINA ", OR( ISERROR(FIND(" - ",D419)), NOT(ISNUMBER(VALUE(LEFT(D419,FIND(" - ",D419)-1)))) ) ) ), "", B419 &amp; "|" &amp; E419 &amp; "|" &amp; (IF(ISBLANK(C419), "", IFERROR(VALUE(LEFT(TRIM(C419), FIND(" ", TRIM(C419)&amp;" ")-1)), ""))) &amp; "|" &amp; D419 )</f>
        <v/>
      </c>
      <c r="K419" s="18" t="n">
        <f aca="false">IF(OR(C419="", J419="",G419=""), 0, IF(COUNTIF($J$6:J419, J419)=1, 1, 0))</f>
        <v>0</v>
      </c>
      <c r="L419" s="16" t="str">
        <f aca="false">IF(B419="Inscripción de nuevo registro patronal",B419 &amp; "|" &amp; E419 &amp; "|" &amp; C419,"")</f>
        <v/>
      </c>
      <c r="M419" s="18" t="n">
        <f aca="false">IF(OR(C419="", L419=""), 0, IF(COUNTIF($L$6:L419, L419)=1, 1, 0))</f>
        <v>0</v>
      </c>
    </row>
    <row r="420" customFormat="false" ht="28.35" hidden="false" customHeight="true" outlineLevel="0" collapsed="false">
      <c r="A420" s="48" t="str">
        <f aca="false">IF(AND(NOT(ISBLANK(C420)),NOT(ISBLANK(B420)),NOT(ISBLANK(E420))),(_xlfn.AGGREGATE(2,7,A$5:A420))+1,"")</f>
        <v/>
      </c>
      <c r="B420" s="49"/>
      <c r="C420" s="49"/>
      <c r="D420" s="50"/>
      <c r="E420" s="51"/>
      <c r="F420" s="52" t="str">
        <f aca="false">IFERROR(VLOOKUP(B420,LISTAS!$Q$2:$R$58,2,0),"")</f>
        <v/>
      </c>
      <c r="G420" s="34" t="str">
        <f aca="false">IF(ISBLANK(C420),"",  IF(F420="RAZÓN SOCIAL","NUEVO_RP",   IF(F420="NUMERO",      IF(ISNUMBER(VALUE(C420)),VALUE(C420),""),   IF(OR(F420="NSS - NOMBRE",F420="RP - NOMBRE"),      IF(         AND(           NOT(ISERROR(FIND(" - ",C420))),           ISERROR(FIND("  ",C420)),           ISERROR(FIND("–",C420)),           ISERROR(FIND("—",C420)),           ISNUMBER(VALUE(LEFT(C420,FIND(" - ",C420)-1)))         ),         VALUE(LEFT(C420,FIND(" - ",C420)-1)),         ""      ),   ""   )  )))</f>
        <v/>
      </c>
      <c r="H420" s="34" t="str">
        <f aca="false">B420 &amp; "|" &amp; E420 &amp; "|" &amp;(IF(ISBLANK(C420),"",IFERROR(VALUE(LEFT(TRIM(C420),FIND(" ",TRIM(C420)&amp;" ")-1)),"")))</f>
        <v>||</v>
      </c>
      <c r="I420" s="18" t="n">
        <f aca="false">IF(G420="",0, IF(COUNTIF($H$6:H420,H420)=1,1,0))</f>
        <v>0</v>
      </c>
      <c r="J420" s="34" t="str">
        <f aca="false">IF( OR( ISBLANK(D420), C420=D420, AND( LEFT(D420,7)&lt;&gt;"NOMINA ", OR( ISERROR(FIND(" - ",D420)), NOT(ISNUMBER(VALUE(LEFT(D420,FIND(" - ",D420)-1)))) ) ) ), "", B420 &amp; "|" &amp; E420 &amp; "|" &amp; (IF(ISBLANK(C420), "", IFERROR(VALUE(LEFT(TRIM(C420), FIND(" ", TRIM(C420)&amp;" ")-1)), ""))) &amp; "|" &amp; D420 )</f>
        <v/>
      </c>
      <c r="K420" s="18" t="n">
        <f aca="false">IF(OR(C420="", J420="",G420=""), 0, IF(COUNTIF($J$6:J420, J420)=1, 1, 0))</f>
        <v>0</v>
      </c>
      <c r="L420" s="16" t="str">
        <f aca="false">IF(B420="Inscripción de nuevo registro patronal",B420 &amp; "|" &amp; E420 &amp; "|" &amp; C420,"")</f>
        <v/>
      </c>
      <c r="M420" s="18" t="n">
        <f aca="false">IF(OR(C420="", L420=""), 0, IF(COUNTIF($L$6:L420, L420)=1, 1, 0))</f>
        <v>0</v>
      </c>
    </row>
    <row r="421" customFormat="false" ht="28.35" hidden="false" customHeight="true" outlineLevel="0" collapsed="false">
      <c r="A421" s="48" t="str">
        <f aca="false">IF(AND(NOT(ISBLANK(C421)),NOT(ISBLANK(B421)),NOT(ISBLANK(E421))),(_xlfn.AGGREGATE(2,7,A$5:A421))+1,"")</f>
        <v/>
      </c>
      <c r="B421" s="49"/>
      <c r="C421" s="49"/>
      <c r="D421" s="50"/>
      <c r="E421" s="51"/>
      <c r="F421" s="52" t="str">
        <f aca="false">IFERROR(VLOOKUP(B421,LISTAS!$Q$2:$R$58,2,0),"")</f>
        <v/>
      </c>
      <c r="G421" s="34" t="str">
        <f aca="false">IF(ISBLANK(C421),"",  IF(F421="RAZÓN SOCIAL","NUEVO_RP",   IF(F421="NUMERO",      IF(ISNUMBER(VALUE(C421)),VALUE(C421),""),   IF(OR(F421="NSS - NOMBRE",F421="RP - NOMBRE"),      IF(         AND(           NOT(ISERROR(FIND(" - ",C421))),           ISERROR(FIND("  ",C421)),           ISERROR(FIND("–",C421)),           ISERROR(FIND("—",C421)),           ISNUMBER(VALUE(LEFT(C421,FIND(" - ",C421)-1)))         ),         VALUE(LEFT(C421,FIND(" - ",C421)-1)),         ""      ),   ""   )  )))</f>
        <v/>
      </c>
      <c r="H421" s="34" t="str">
        <f aca="false">B421 &amp; "|" &amp; E421 &amp; "|" &amp;(IF(ISBLANK(C421),"",IFERROR(VALUE(LEFT(TRIM(C421),FIND(" ",TRIM(C421)&amp;" ")-1)),"")))</f>
        <v>||</v>
      </c>
      <c r="I421" s="18" t="n">
        <f aca="false">IF(G421="",0, IF(COUNTIF($H$6:H421,H421)=1,1,0))</f>
        <v>0</v>
      </c>
      <c r="J421" s="34" t="str">
        <f aca="false">IF( OR( ISBLANK(D421), C421=D421, AND( LEFT(D421,7)&lt;&gt;"NOMINA ", OR( ISERROR(FIND(" - ",D421)), NOT(ISNUMBER(VALUE(LEFT(D421,FIND(" - ",D421)-1)))) ) ) ), "", B421 &amp; "|" &amp; E421 &amp; "|" &amp; (IF(ISBLANK(C421), "", IFERROR(VALUE(LEFT(TRIM(C421), FIND(" ", TRIM(C421)&amp;" ")-1)), ""))) &amp; "|" &amp; D421 )</f>
        <v/>
      </c>
      <c r="K421" s="18" t="n">
        <f aca="false">IF(OR(C421="", J421="",G421=""), 0, IF(COUNTIF($J$6:J421, J421)=1, 1, 0))</f>
        <v>0</v>
      </c>
      <c r="L421" s="16" t="str">
        <f aca="false">IF(B421="Inscripción de nuevo registro patronal",B421 &amp; "|" &amp; E421 &amp; "|" &amp; C421,"")</f>
        <v/>
      </c>
      <c r="M421" s="18" t="n">
        <f aca="false">IF(OR(C421="", L421=""), 0, IF(COUNTIF($L$6:L421, L421)=1, 1, 0))</f>
        <v>0</v>
      </c>
    </row>
    <row r="422" customFormat="false" ht="28.35" hidden="false" customHeight="true" outlineLevel="0" collapsed="false">
      <c r="A422" s="48" t="str">
        <f aca="false">IF(AND(NOT(ISBLANK(C422)),NOT(ISBLANK(B422)),NOT(ISBLANK(E422))),(_xlfn.AGGREGATE(2,7,A$5:A422))+1,"")</f>
        <v/>
      </c>
      <c r="B422" s="49"/>
      <c r="C422" s="49"/>
      <c r="D422" s="50"/>
      <c r="E422" s="51"/>
      <c r="F422" s="52" t="str">
        <f aca="false">IFERROR(VLOOKUP(B422,LISTAS!$Q$2:$R$58,2,0),"")</f>
        <v/>
      </c>
      <c r="G422" s="34" t="str">
        <f aca="false">IF(ISBLANK(C422),"",  IF(F422="RAZÓN SOCIAL","NUEVO_RP",   IF(F422="NUMERO",      IF(ISNUMBER(VALUE(C422)),VALUE(C422),""),   IF(OR(F422="NSS - NOMBRE",F422="RP - NOMBRE"),      IF(         AND(           NOT(ISERROR(FIND(" - ",C422))),           ISERROR(FIND("  ",C422)),           ISERROR(FIND("–",C422)),           ISERROR(FIND("—",C422)),           ISNUMBER(VALUE(LEFT(C422,FIND(" - ",C422)-1)))         ),         VALUE(LEFT(C422,FIND(" - ",C422)-1)),         ""      ),   ""   )  )))</f>
        <v/>
      </c>
      <c r="H422" s="34" t="str">
        <f aca="false">B422 &amp; "|" &amp; E422 &amp; "|" &amp;(IF(ISBLANK(C422),"",IFERROR(VALUE(LEFT(TRIM(C422),FIND(" ",TRIM(C422)&amp;" ")-1)),"")))</f>
        <v>||</v>
      </c>
      <c r="I422" s="18" t="n">
        <f aca="false">IF(G422="",0, IF(COUNTIF($H$6:H422,H422)=1,1,0))</f>
        <v>0</v>
      </c>
      <c r="J422" s="34" t="str">
        <f aca="false">IF( OR( ISBLANK(D422), C422=D422, AND( LEFT(D422,7)&lt;&gt;"NOMINA ", OR( ISERROR(FIND(" - ",D422)), NOT(ISNUMBER(VALUE(LEFT(D422,FIND(" - ",D422)-1)))) ) ) ), "", B422 &amp; "|" &amp; E422 &amp; "|" &amp; (IF(ISBLANK(C422), "", IFERROR(VALUE(LEFT(TRIM(C422), FIND(" ", TRIM(C422)&amp;" ")-1)), ""))) &amp; "|" &amp; D422 )</f>
        <v/>
      </c>
      <c r="K422" s="18" t="n">
        <f aca="false">IF(OR(C422="", J422="",G422=""), 0, IF(COUNTIF($J$6:J422, J422)=1, 1, 0))</f>
        <v>0</v>
      </c>
      <c r="L422" s="16" t="str">
        <f aca="false">IF(B422="Inscripción de nuevo registro patronal",B422 &amp; "|" &amp; E422 &amp; "|" &amp; C422,"")</f>
        <v/>
      </c>
      <c r="M422" s="18" t="n">
        <f aca="false">IF(OR(C422="", L422=""), 0, IF(COUNTIF($L$6:L422, L422)=1, 1, 0))</f>
        <v>0</v>
      </c>
    </row>
    <row r="423" customFormat="false" ht="28.35" hidden="false" customHeight="true" outlineLevel="0" collapsed="false">
      <c r="A423" s="48" t="str">
        <f aca="false">IF(AND(NOT(ISBLANK(C423)),NOT(ISBLANK(B423)),NOT(ISBLANK(E423))),(_xlfn.AGGREGATE(2,7,A$5:A423))+1,"")</f>
        <v/>
      </c>
      <c r="B423" s="49"/>
      <c r="C423" s="49"/>
      <c r="D423" s="50"/>
      <c r="E423" s="51"/>
      <c r="F423" s="52" t="str">
        <f aca="false">IFERROR(VLOOKUP(B423,LISTAS!$Q$2:$R$58,2,0),"")</f>
        <v/>
      </c>
      <c r="G423" s="34" t="str">
        <f aca="false">IF(ISBLANK(C423),"",  IF(F423="RAZÓN SOCIAL","NUEVO_RP",   IF(F423="NUMERO",      IF(ISNUMBER(VALUE(C423)),VALUE(C423),""),   IF(OR(F423="NSS - NOMBRE",F423="RP - NOMBRE"),      IF(         AND(           NOT(ISERROR(FIND(" - ",C423))),           ISERROR(FIND("  ",C423)),           ISERROR(FIND("–",C423)),           ISERROR(FIND("—",C423)),           ISNUMBER(VALUE(LEFT(C423,FIND(" - ",C423)-1)))         ),         VALUE(LEFT(C423,FIND(" - ",C423)-1)),         ""      ),   ""   )  )))</f>
        <v/>
      </c>
      <c r="H423" s="34" t="str">
        <f aca="false">B423 &amp; "|" &amp; E423 &amp; "|" &amp;(IF(ISBLANK(C423),"",IFERROR(VALUE(LEFT(TRIM(C423),FIND(" ",TRIM(C423)&amp;" ")-1)),"")))</f>
        <v>||</v>
      </c>
      <c r="I423" s="18" t="n">
        <f aca="false">IF(G423="",0, IF(COUNTIF($H$6:H423,H423)=1,1,0))</f>
        <v>0</v>
      </c>
      <c r="J423" s="34" t="str">
        <f aca="false">IF( OR( ISBLANK(D423), C423=D423, AND( LEFT(D423,7)&lt;&gt;"NOMINA ", OR( ISERROR(FIND(" - ",D423)), NOT(ISNUMBER(VALUE(LEFT(D423,FIND(" - ",D423)-1)))) ) ) ), "", B423 &amp; "|" &amp; E423 &amp; "|" &amp; (IF(ISBLANK(C423), "", IFERROR(VALUE(LEFT(TRIM(C423), FIND(" ", TRIM(C423)&amp;" ")-1)), ""))) &amp; "|" &amp; D423 )</f>
        <v/>
      </c>
      <c r="K423" s="18" t="n">
        <f aca="false">IF(OR(C423="", J423="",G423=""), 0, IF(COUNTIF($J$6:J423, J423)=1, 1, 0))</f>
        <v>0</v>
      </c>
      <c r="L423" s="16" t="str">
        <f aca="false">IF(B423="Inscripción de nuevo registro patronal",B423 &amp; "|" &amp; E423 &amp; "|" &amp; C423,"")</f>
        <v/>
      </c>
      <c r="M423" s="18" t="n">
        <f aca="false">IF(OR(C423="", L423=""), 0, IF(COUNTIF($L$6:L423, L423)=1, 1, 0))</f>
        <v>0</v>
      </c>
    </row>
    <row r="424" customFormat="false" ht="28.35" hidden="false" customHeight="true" outlineLevel="0" collapsed="false">
      <c r="A424" s="48" t="str">
        <f aca="false">IF(AND(NOT(ISBLANK(C424)),NOT(ISBLANK(B424)),NOT(ISBLANK(E424))),(_xlfn.AGGREGATE(2,7,A$5:A424))+1,"")</f>
        <v/>
      </c>
      <c r="B424" s="49"/>
      <c r="C424" s="49"/>
      <c r="D424" s="50"/>
      <c r="E424" s="51"/>
      <c r="F424" s="52" t="str">
        <f aca="false">IFERROR(VLOOKUP(B424,LISTAS!$Q$2:$R$58,2,0),"")</f>
        <v/>
      </c>
      <c r="G424" s="34" t="str">
        <f aca="false">IF(ISBLANK(C424),"",  IF(F424="RAZÓN SOCIAL","NUEVO_RP",   IF(F424="NUMERO",      IF(ISNUMBER(VALUE(C424)),VALUE(C424),""),   IF(OR(F424="NSS - NOMBRE",F424="RP - NOMBRE"),      IF(         AND(           NOT(ISERROR(FIND(" - ",C424))),           ISERROR(FIND("  ",C424)),           ISERROR(FIND("–",C424)),           ISERROR(FIND("—",C424)),           ISNUMBER(VALUE(LEFT(C424,FIND(" - ",C424)-1)))         ),         VALUE(LEFT(C424,FIND(" - ",C424)-1)),         ""      ),   ""   )  )))</f>
        <v/>
      </c>
      <c r="H424" s="34" t="str">
        <f aca="false">B424 &amp; "|" &amp; E424 &amp; "|" &amp;(IF(ISBLANK(C424),"",IFERROR(VALUE(LEFT(TRIM(C424),FIND(" ",TRIM(C424)&amp;" ")-1)),"")))</f>
        <v>||</v>
      </c>
      <c r="I424" s="18" t="n">
        <f aca="false">IF(G424="",0, IF(COUNTIF($H$6:H424,H424)=1,1,0))</f>
        <v>0</v>
      </c>
      <c r="J424" s="34" t="str">
        <f aca="false">IF( OR( ISBLANK(D424), C424=D424, AND( LEFT(D424,7)&lt;&gt;"NOMINA ", OR( ISERROR(FIND(" - ",D424)), NOT(ISNUMBER(VALUE(LEFT(D424,FIND(" - ",D424)-1)))) ) ) ), "", B424 &amp; "|" &amp; E424 &amp; "|" &amp; (IF(ISBLANK(C424), "", IFERROR(VALUE(LEFT(TRIM(C424), FIND(" ", TRIM(C424)&amp;" ")-1)), ""))) &amp; "|" &amp; D424 )</f>
        <v/>
      </c>
      <c r="K424" s="18" t="n">
        <f aca="false">IF(OR(C424="", J424="",G424=""), 0, IF(COUNTIF($J$6:J424, J424)=1, 1, 0))</f>
        <v>0</v>
      </c>
      <c r="L424" s="16" t="str">
        <f aca="false">IF(B424="Inscripción de nuevo registro patronal",B424 &amp; "|" &amp; E424 &amp; "|" &amp; C424,"")</f>
        <v/>
      </c>
      <c r="M424" s="18" t="n">
        <f aca="false">IF(OR(C424="", L424=""), 0, IF(COUNTIF($L$6:L424, L424)=1, 1, 0))</f>
        <v>0</v>
      </c>
    </row>
    <row r="425" customFormat="false" ht="28.35" hidden="false" customHeight="true" outlineLevel="0" collapsed="false">
      <c r="A425" s="48" t="str">
        <f aca="false">IF(AND(NOT(ISBLANK(C425)),NOT(ISBLANK(B425)),NOT(ISBLANK(E425))),(_xlfn.AGGREGATE(2,7,A$5:A425))+1,"")</f>
        <v/>
      </c>
      <c r="B425" s="49"/>
      <c r="C425" s="49"/>
      <c r="D425" s="50"/>
      <c r="E425" s="51"/>
      <c r="F425" s="52" t="str">
        <f aca="false">IFERROR(VLOOKUP(B425,LISTAS!$Q$2:$R$58,2,0),"")</f>
        <v/>
      </c>
      <c r="G425" s="34" t="str">
        <f aca="false">IF(ISBLANK(C425),"",  IF(F425="RAZÓN SOCIAL","NUEVO_RP",   IF(F425="NUMERO",      IF(ISNUMBER(VALUE(C425)),VALUE(C425),""),   IF(OR(F425="NSS - NOMBRE",F425="RP - NOMBRE"),      IF(         AND(           NOT(ISERROR(FIND(" - ",C425))),           ISERROR(FIND("  ",C425)),           ISERROR(FIND("–",C425)),           ISERROR(FIND("—",C425)),           ISNUMBER(VALUE(LEFT(C425,FIND(" - ",C425)-1)))         ),         VALUE(LEFT(C425,FIND(" - ",C425)-1)),         ""      ),   ""   )  )))</f>
        <v/>
      </c>
      <c r="H425" s="34" t="str">
        <f aca="false">B425 &amp; "|" &amp; E425 &amp; "|" &amp;(IF(ISBLANK(C425),"",IFERROR(VALUE(LEFT(TRIM(C425),FIND(" ",TRIM(C425)&amp;" ")-1)),"")))</f>
        <v>||</v>
      </c>
      <c r="I425" s="18" t="n">
        <f aca="false">IF(G425="",0, IF(COUNTIF($H$6:H425,H425)=1,1,0))</f>
        <v>0</v>
      </c>
      <c r="J425" s="34" t="str">
        <f aca="false">IF( OR( ISBLANK(D425), C425=D425, AND( LEFT(D425,7)&lt;&gt;"NOMINA ", OR( ISERROR(FIND(" - ",D425)), NOT(ISNUMBER(VALUE(LEFT(D425,FIND(" - ",D425)-1)))) ) ) ), "", B425 &amp; "|" &amp; E425 &amp; "|" &amp; (IF(ISBLANK(C425), "", IFERROR(VALUE(LEFT(TRIM(C425), FIND(" ", TRIM(C425)&amp;" ")-1)), ""))) &amp; "|" &amp; D425 )</f>
        <v/>
      </c>
      <c r="K425" s="18" t="n">
        <f aca="false">IF(OR(C425="", J425="",G425=""), 0, IF(COUNTIF($J$6:J425, J425)=1, 1, 0))</f>
        <v>0</v>
      </c>
      <c r="L425" s="16" t="str">
        <f aca="false">IF(B425="Inscripción de nuevo registro patronal",B425 &amp; "|" &amp; E425 &amp; "|" &amp; C425,"")</f>
        <v/>
      </c>
      <c r="M425" s="18" t="n">
        <f aca="false">IF(OR(C425="", L425=""), 0, IF(COUNTIF($L$6:L425, L425)=1, 1, 0))</f>
        <v>0</v>
      </c>
    </row>
    <row r="426" customFormat="false" ht="28.35" hidden="false" customHeight="true" outlineLevel="0" collapsed="false">
      <c r="A426" s="48" t="str">
        <f aca="false">IF(AND(NOT(ISBLANK(C426)),NOT(ISBLANK(B426)),NOT(ISBLANK(E426))),(_xlfn.AGGREGATE(2,7,A$5:A426))+1,"")</f>
        <v/>
      </c>
      <c r="B426" s="49"/>
      <c r="C426" s="49"/>
      <c r="D426" s="50"/>
      <c r="E426" s="51"/>
      <c r="F426" s="52" t="str">
        <f aca="false">IFERROR(VLOOKUP(B426,LISTAS!$Q$2:$R$58,2,0),"")</f>
        <v/>
      </c>
      <c r="G426" s="34" t="str">
        <f aca="false">IF(ISBLANK(C426),"",  IF(F426="RAZÓN SOCIAL","NUEVO_RP",   IF(F426="NUMERO",      IF(ISNUMBER(VALUE(C426)),VALUE(C426),""),   IF(OR(F426="NSS - NOMBRE",F426="RP - NOMBRE"),      IF(         AND(           NOT(ISERROR(FIND(" - ",C426))),           ISERROR(FIND("  ",C426)),           ISERROR(FIND("–",C426)),           ISERROR(FIND("—",C426)),           ISNUMBER(VALUE(LEFT(C426,FIND(" - ",C426)-1)))         ),         VALUE(LEFT(C426,FIND(" - ",C426)-1)),         ""      ),   ""   )  )))</f>
        <v/>
      </c>
      <c r="H426" s="34" t="str">
        <f aca="false">B426 &amp; "|" &amp; E426 &amp; "|" &amp;(IF(ISBLANK(C426),"",IFERROR(VALUE(LEFT(TRIM(C426),FIND(" ",TRIM(C426)&amp;" ")-1)),"")))</f>
        <v>||</v>
      </c>
      <c r="I426" s="18" t="n">
        <f aca="false">IF(G426="",0, IF(COUNTIF($H$6:H426,H426)=1,1,0))</f>
        <v>0</v>
      </c>
      <c r="J426" s="34" t="str">
        <f aca="false">IF( OR( ISBLANK(D426), C426=D426, AND( LEFT(D426,7)&lt;&gt;"NOMINA ", OR( ISERROR(FIND(" - ",D426)), NOT(ISNUMBER(VALUE(LEFT(D426,FIND(" - ",D426)-1)))) ) ) ), "", B426 &amp; "|" &amp; E426 &amp; "|" &amp; (IF(ISBLANK(C426), "", IFERROR(VALUE(LEFT(TRIM(C426), FIND(" ", TRIM(C426)&amp;" ")-1)), ""))) &amp; "|" &amp; D426 )</f>
        <v/>
      </c>
      <c r="K426" s="18" t="n">
        <f aca="false">IF(OR(C426="", J426="",G426=""), 0, IF(COUNTIF($J$6:J426, J426)=1, 1, 0))</f>
        <v>0</v>
      </c>
      <c r="L426" s="16" t="str">
        <f aca="false">IF(B426="Inscripción de nuevo registro patronal",B426 &amp; "|" &amp; E426 &amp; "|" &amp; C426,"")</f>
        <v/>
      </c>
      <c r="M426" s="18" t="n">
        <f aca="false">IF(OR(C426="", L426=""), 0, IF(COUNTIF($L$6:L426, L426)=1, 1, 0))</f>
        <v>0</v>
      </c>
    </row>
    <row r="427" customFormat="false" ht="28.35" hidden="false" customHeight="true" outlineLevel="0" collapsed="false">
      <c r="A427" s="48" t="str">
        <f aca="false">IF(AND(NOT(ISBLANK(C427)),NOT(ISBLANK(B427)),NOT(ISBLANK(E427))),(_xlfn.AGGREGATE(2,7,A$5:A427))+1,"")</f>
        <v/>
      </c>
      <c r="B427" s="49"/>
      <c r="C427" s="49"/>
      <c r="D427" s="50"/>
      <c r="E427" s="51"/>
      <c r="F427" s="52" t="str">
        <f aca="false">IFERROR(VLOOKUP(B427,LISTAS!$Q$2:$R$58,2,0),"")</f>
        <v/>
      </c>
      <c r="G427" s="34" t="str">
        <f aca="false">IF(ISBLANK(C427),"",  IF(F427="RAZÓN SOCIAL","NUEVO_RP",   IF(F427="NUMERO",      IF(ISNUMBER(VALUE(C427)),VALUE(C427),""),   IF(OR(F427="NSS - NOMBRE",F427="RP - NOMBRE"),      IF(         AND(           NOT(ISERROR(FIND(" - ",C427))),           ISERROR(FIND("  ",C427)),           ISERROR(FIND("–",C427)),           ISERROR(FIND("—",C427)),           ISNUMBER(VALUE(LEFT(C427,FIND(" - ",C427)-1)))         ),         VALUE(LEFT(C427,FIND(" - ",C427)-1)),         ""      ),   ""   )  )))</f>
        <v/>
      </c>
      <c r="H427" s="34" t="str">
        <f aca="false">B427 &amp; "|" &amp; E427 &amp; "|" &amp;(IF(ISBLANK(C427),"",IFERROR(VALUE(LEFT(TRIM(C427),FIND(" ",TRIM(C427)&amp;" ")-1)),"")))</f>
        <v>||</v>
      </c>
      <c r="I427" s="18" t="n">
        <f aca="false">IF(G427="",0, IF(COUNTIF($H$6:H427,H427)=1,1,0))</f>
        <v>0</v>
      </c>
      <c r="J427" s="34" t="str">
        <f aca="false">IF( OR( ISBLANK(D427), C427=D427, AND( LEFT(D427,7)&lt;&gt;"NOMINA ", OR( ISERROR(FIND(" - ",D427)), NOT(ISNUMBER(VALUE(LEFT(D427,FIND(" - ",D427)-1)))) ) ) ), "", B427 &amp; "|" &amp; E427 &amp; "|" &amp; (IF(ISBLANK(C427), "", IFERROR(VALUE(LEFT(TRIM(C427), FIND(" ", TRIM(C427)&amp;" ")-1)), ""))) &amp; "|" &amp; D427 )</f>
        <v/>
      </c>
      <c r="K427" s="18" t="n">
        <f aca="false">IF(OR(C427="", J427="",G427=""), 0, IF(COUNTIF($J$6:J427, J427)=1, 1, 0))</f>
        <v>0</v>
      </c>
      <c r="L427" s="16" t="str">
        <f aca="false">IF(B427="Inscripción de nuevo registro patronal",B427 &amp; "|" &amp; E427 &amp; "|" &amp; C427,"")</f>
        <v/>
      </c>
      <c r="M427" s="18" t="n">
        <f aca="false">IF(OR(C427="", L427=""), 0, IF(COUNTIF($L$6:L427, L427)=1, 1, 0))</f>
        <v>0</v>
      </c>
    </row>
    <row r="428" customFormat="false" ht="28.35" hidden="false" customHeight="true" outlineLevel="0" collapsed="false">
      <c r="A428" s="48" t="str">
        <f aca="false">IF(AND(NOT(ISBLANK(C428)),NOT(ISBLANK(B428)),NOT(ISBLANK(E428))),(_xlfn.AGGREGATE(2,7,A$5:A428))+1,"")</f>
        <v/>
      </c>
      <c r="B428" s="49"/>
      <c r="C428" s="49"/>
      <c r="D428" s="50"/>
      <c r="E428" s="51"/>
      <c r="F428" s="52" t="str">
        <f aca="false">IFERROR(VLOOKUP(B428,LISTAS!$Q$2:$R$58,2,0),"")</f>
        <v/>
      </c>
      <c r="G428" s="34" t="str">
        <f aca="false">IF(ISBLANK(C428),"",  IF(F428="RAZÓN SOCIAL","NUEVO_RP",   IF(F428="NUMERO",      IF(ISNUMBER(VALUE(C428)),VALUE(C428),""),   IF(OR(F428="NSS - NOMBRE",F428="RP - NOMBRE"),      IF(         AND(           NOT(ISERROR(FIND(" - ",C428))),           ISERROR(FIND("  ",C428)),           ISERROR(FIND("–",C428)),           ISERROR(FIND("—",C428)),           ISNUMBER(VALUE(LEFT(C428,FIND(" - ",C428)-1)))         ),         VALUE(LEFT(C428,FIND(" - ",C428)-1)),         ""      ),   ""   )  )))</f>
        <v/>
      </c>
      <c r="H428" s="34" t="str">
        <f aca="false">B428 &amp; "|" &amp; E428 &amp; "|" &amp;(IF(ISBLANK(C428),"",IFERROR(VALUE(LEFT(TRIM(C428),FIND(" ",TRIM(C428)&amp;" ")-1)),"")))</f>
        <v>||</v>
      </c>
      <c r="I428" s="18" t="n">
        <f aca="false">IF(G428="",0, IF(COUNTIF($H$6:H428,H428)=1,1,0))</f>
        <v>0</v>
      </c>
      <c r="J428" s="34" t="str">
        <f aca="false">IF( OR( ISBLANK(D428), C428=D428, AND( LEFT(D428,7)&lt;&gt;"NOMINA ", OR( ISERROR(FIND(" - ",D428)), NOT(ISNUMBER(VALUE(LEFT(D428,FIND(" - ",D428)-1)))) ) ) ), "", B428 &amp; "|" &amp; E428 &amp; "|" &amp; (IF(ISBLANK(C428), "", IFERROR(VALUE(LEFT(TRIM(C428), FIND(" ", TRIM(C428)&amp;" ")-1)), ""))) &amp; "|" &amp; D428 )</f>
        <v/>
      </c>
      <c r="K428" s="18" t="n">
        <f aca="false">IF(OR(C428="", J428="",G428=""), 0, IF(COUNTIF($J$6:J428, J428)=1, 1, 0))</f>
        <v>0</v>
      </c>
      <c r="L428" s="16" t="str">
        <f aca="false">IF(B428="Inscripción de nuevo registro patronal",B428 &amp; "|" &amp; E428 &amp; "|" &amp; C428,"")</f>
        <v/>
      </c>
      <c r="M428" s="18" t="n">
        <f aca="false">IF(OR(C428="", L428=""), 0, IF(COUNTIF($L$6:L428, L428)=1, 1, 0))</f>
        <v>0</v>
      </c>
    </row>
    <row r="429" customFormat="false" ht="28.35" hidden="false" customHeight="true" outlineLevel="0" collapsed="false">
      <c r="A429" s="48" t="str">
        <f aca="false">IF(AND(NOT(ISBLANK(C429)),NOT(ISBLANK(B429)),NOT(ISBLANK(E429))),(_xlfn.AGGREGATE(2,7,A$5:A429))+1,"")</f>
        <v/>
      </c>
      <c r="B429" s="49"/>
      <c r="C429" s="49"/>
      <c r="D429" s="50"/>
      <c r="E429" s="51"/>
      <c r="F429" s="52" t="str">
        <f aca="false">IFERROR(VLOOKUP(B429,LISTAS!$Q$2:$R$58,2,0),"")</f>
        <v/>
      </c>
      <c r="G429" s="34" t="str">
        <f aca="false">IF(ISBLANK(C429),"",  IF(F429="RAZÓN SOCIAL","NUEVO_RP",   IF(F429="NUMERO",      IF(ISNUMBER(VALUE(C429)),VALUE(C429),""),   IF(OR(F429="NSS - NOMBRE",F429="RP - NOMBRE"),      IF(         AND(           NOT(ISERROR(FIND(" - ",C429))),           ISERROR(FIND("  ",C429)),           ISERROR(FIND("–",C429)),           ISERROR(FIND("—",C429)),           ISNUMBER(VALUE(LEFT(C429,FIND(" - ",C429)-1)))         ),         VALUE(LEFT(C429,FIND(" - ",C429)-1)),         ""      ),   ""   )  )))</f>
        <v/>
      </c>
      <c r="H429" s="34" t="str">
        <f aca="false">B429 &amp; "|" &amp; E429 &amp; "|" &amp;(IF(ISBLANK(C429),"",IFERROR(VALUE(LEFT(TRIM(C429),FIND(" ",TRIM(C429)&amp;" ")-1)),"")))</f>
        <v>||</v>
      </c>
      <c r="I429" s="18" t="n">
        <f aca="false">IF(G429="",0, IF(COUNTIF($H$6:H429,H429)=1,1,0))</f>
        <v>0</v>
      </c>
      <c r="J429" s="34" t="str">
        <f aca="false">IF( OR( ISBLANK(D429), C429=D429, AND( LEFT(D429,7)&lt;&gt;"NOMINA ", OR( ISERROR(FIND(" - ",D429)), NOT(ISNUMBER(VALUE(LEFT(D429,FIND(" - ",D429)-1)))) ) ) ), "", B429 &amp; "|" &amp; E429 &amp; "|" &amp; (IF(ISBLANK(C429), "", IFERROR(VALUE(LEFT(TRIM(C429), FIND(" ", TRIM(C429)&amp;" ")-1)), ""))) &amp; "|" &amp; D429 )</f>
        <v/>
      </c>
      <c r="K429" s="18" t="n">
        <f aca="false">IF(OR(C429="", J429="",G429=""), 0, IF(COUNTIF($J$6:J429, J429)=1, 1, 0))</f>
        <v>0</v>
      </c>
      <c r="L429" s="16" t="str">
        <f aca="false">IF(B429="Inscripción de nuevo registro patronal",B429 &amp; "|" &amp; E429 &amp; "|" &amp; C429,"")</f>
        <v/>
      </c>
      <c r="M429" s="18" t="n">
        <f aca="false">IF(OR(C429="", L429=""), 0, IF(COUNTIF($L$6:L429, L429)=1, 1, 0))</f>
        <v>0</v>
      </c>
    </row>
    <row r="430" customFormat="false" ht="28.35" hidden="false" customHeight="true" outlineLevel="0" collapsed="false">
      <c r="A430" s="48" t="str">
        <f aca="false">IF(AND(NOT(ISBLANK(C430)),NOT(ISBLANK(B430)),NOT(ISBLANK(E430))),(_xlfn.AGGREGATE(2,7,A$5:A430))+1,"")</f>
        <v/>
      </c>
      <c r="B430" s="49"/>
      <c r="C430" s="49"/>
      <c r="D430" s="50"/>
      <c r="E430" s="51"/>
      <c r="F430" s="52" t="str">
        <f aca="false">IFERROR(VLOOKUP(B430,LISTAS!$Q$2:$R$58,2,0),"")</f>
        <v/>
      </c>
      <c r="G430" s="34" t="str">
        <f aca="false">IF(ISBLANK(C430),"",  IF(F430="RAZÓN SOCIAL","NUEVO_RP",   IF(F430="NUMERO",      IF(ISNUMBER(VALUE(C430)),VALUE(C430),""),   IF(OR(F430="NSS - NOMBRE",F430="RP - NOMBRE"),      IF(         AND(           NOT(ISERROR(FIND(" - ",C430))),           ISERROR(FIND("  ",C430)),           ISERROR(FIND("–",C430)),           ISERROR(FIND("—",C430)),           ISNUMBER(VALUE(LEFT(C430,FIND(" - ",C430)-1)))         ),         VALUE(LEFT(C430,FIND(" - ",C430)-1)),         ""      ),   ""   )  )))</f>
        <v/>
      </c>
      <c r="H430" s="34" t="str">
        <f aca="false">B430 &amp; "|" &amp; E430 &amp; "|" &amp;(IF(ISBLANK(C430),"",IFERROR(VALUE(LEFT(TRIM(C430),FIND(" ",TRIM(C430)&amp;" ")-1)),"")))</f>
        <v>||</v>
      </c>
      <c r="I430" s="18" t="n">
        <f aca="false">IF(G430="",0, IF(COUNTIF($H$6:H430,H430)=1,1,0))</f>
        <v>0</v>
      </c>
      <c r="J430" s="34" t="str">
        <f aca="false">IF( OR( ISBLANK(D430), C430=D430, AND( LEFT(D430,7)&lt;&gt;"NOMINA ", OR( ISERROR(FIND(" - ",D430)), NOT(ISNUMBER(VALUE(LEFT(D430,FIND(" - ",D430)-1)))) ) ) ), "", B430 &amp; "|" &amp; E430 &amp; "|" &amp; (IF(ISBLANK(C430), "", IFERROR(VALUE(LEFT(TRIM(C430), FIND(" ", TRIM(C430)&amp;" ")-1)), ""))) &amp; "|" &amp; D430 )</f>
        <v/>
      </c>
      <c r="K430" s="18" t="n">
        <f aca="false">IF(OR(C430="", J430="",G430=""), 0, IF(COUNTIF($J$6:J430, J430)=1, 1, 0))</f>
        <v>0</v>
      </c>
      <c r="L430" s="16" t="str">
        <f aca="false">IF(B430="Inscripción de nuevo registro patronal",B430 &amp; "|" &amp; E430 &amp; "|" &amp; C430,"")</f>
        <v/>
      </c>
      <c r="M430" s="18" t="n">
        <f aca="false">IF(OR(C430="", L430=""), 0, IF(COUNTIF($L$6:L430, L430)=1, 1, 0))</f>
        <v>0</v>
      </c>
    </row>
    <row r="431" customFormat="false" ht="28.35" hidden="false" customHeight="true" outlineLevel="0" collapsed="false">
      <c r="A431" s="48" t="str">
        <f aca="false">IF(AND(NOT(ISBLANK(C431)),NOT(ISBLANK(B431)),NOT(ISBLANK(E431))),(_xlfn.AGGREGATE(2,7,A$5:A431))+1,"")</f>
        <v/>
      </c>
      <c r="B431" s="49"/>
      <c r="C431" s="49"/>
      <c r="D431" s="50"/>
      <c r="E431" s="51"/>
      <c r="F431" s="52" t="str">
        <f aca="false">IFERROR(VLOOKUP(B431,LISTAS!$Q$2:$R$58,2,0),"")</f>
        <v/>
      </c>
      <c r="G431" s="34" t="str">
        <f aca="false">IF(ISBLANK(C431),"",  IF(F431="RAZÓN SOCIAL","NUEVO_RP",   IF(F431="NUMERO",      IF(ISNUMBER(VALUE(C431)),VALUE(C431),""),   IF(OR(F431="NSS - NOMBRE",F431="RP - NOMBRE"),      IF(         AND(           NOT(ISERROR(FIND(" - ",C431))),           ISERROR(FIND("  ",C431)),           ISERROR(FIND("–",C431)),           ISERROR(FIND("—",C431)),           ISNUMBER(VALUE(LEFT(C431,FIND(" - ",C431)-1)))         ),         VALUE(LEFT(C431,FIND(" - ",C431)-1)),         ""      ),   ""   )  )))</f>
        <v/>
      </c>
      <c r="H431" s="34" t="str">
        <f aca="false">B431 &amp; "|" &amp; E431 &amp; "|" &amp;(IF(ISBLANK(C431),"",IFERROR(VALUE(LEFT(TRIM(C431),FIND(" ",TRIM(C431)&amp;" ")-1)),"")))</f>
        <v>||</v>
      </c>
      <c r="I431" s="18" t="n">
        <f aca="false">IF(G431="",0, IF(COUNTIF($H$6:H431,H431)=1,1,0))</f>
        <v>0</v>
      </c>
      <c r="J431" s="34" t="str">
        <f aca="false">IF( OR( ISBLANK(D431), C431=D431, AND( LEFT(D431,7)&lt;&gt;"NOMINA ", OR( ISERROR(FIND(" - ",D431)), NOT(ISNUMBER(VALUE(LEFT(D431,FIND(" - ",D431)-1)))) ) ) ), "", B431 &amp; "|" &amp; E431 &amp; "|" &amp; (IF(ISBLANK(C431), "", IFERROR(VALUE(LEFT(TRIM(C431), FIND(" ", TRIM(C431)&amp;" ")-1)), ""))) &amp; "|" &amp; D431 )</f>
        <v/>
      </c>
      <c r="K431" s="18" t="n">
        <f aca="false">IF(OR(C431="", J431="",G431=""), 0, IF(COUNTIF($J$6:J431, J431)=1, 1, 0))</f>
        <v>0</v>
      </c>
      <c r="L431" s="16" t="str">
        <f aca="false">IF(B431="Inscripción de nuevo registro patronal",B431 &amp; "|" &amp; E431 &amp; "|" &amp; C431,"")</f>
        <v/>
      </c>
      <c r="M431" s="18" t="n">
        <f aca="false">IF(OR(C431="", L431=""), 0, IF(COUNTIF($L$6:L431, L431)=1, 1, 0))</f>
        <v>0</v>
      </c>
    </row>
    <row r="432" customFormat="false" ht="28.35" hidden="false" customHeight="true" outlineLevel="0" collapsed="false">
      <c r="A432" s="48" t="str">
        <f aca="false">IF(AND(NOT(ISBLANK(C432)),NOT(ISBLANK(B432)),NOT(ISBLANK(E432))),(_xlfn.AGGREGATE(2,7,A$5:A432))+1,"")</f>
        <v/>
      </c>
      <c r="B432" s="49"/>
      <c r="C432" s="49"/>
      <c r="D432" s="50"/>
      <c r="E432" s="51"/>
      <c r="F432" s="52" t="str">
        <f aca="false">IFERROR(VLOOKUP(B432,LISTAS!$Q$2:$R$58,2,0),"")</f>
        <v/>
      </c>
      <c r="G432" s="34" t="str">
        <f aca="false">IF(ISBLANK(C432),"",  IF(F432="RAZÓN SOCIAL","NUEVO_RP",   IF(F432="NUMERO",      IF(ISNUMBER(VALUE(C432)),VALUE(C432),""),   IF(OR(F432="NSS - NOMBRE",F432="RP - NOMBRE"),      IF(         AND(           NOT(ISERROR(FIND(" - ",C432))),           ISERROR(FIND("  ",C432)),           ISERROR(FIND("–",C432)),           ISERROR(FIND("—",C432)),           ISNUMBER(VALUE(LEFT(C432,FIND(" - ",C432)-1)))         ),         VALUE(LEFT(C432,FIND(" - ",C432)-1)),         ""      ),   ""   )  )))</f>
        <v/>
      </c>
      <c r="H432" s="34" t="str">
        <f aca="false">B432 &amp; "|" &amp; E432 &amp; "|" &amp;(IF(ISBLANK(C432),"",IFERROR(VALUE(LEFT(TRIM(C432),FIND(" ",TRIM(C432)&amp;" ")-1)),"")))</f>
        <v>||</v>
      </c>
      <c r="I432" s="18" t="n">
        <f aca="false">IF(G432="",0, IF(COUNTIF($H$6:H432,H432)=1,1,0))</f>
        <v>0</v>
      </c>
      <c r="J432" s="34" t="str">
        <f aca="false">IF( OR( ISBLANK(D432), C432=D432, AND( LEFT(D432,7)&lt;&gt;"NOMINA ", OR( ISERROR(FIND(" - ",D432)), NOT(ISNUMBER(VALUE(LEFT(D432,FIND(" - ",D432)-1)))) ) ) ), "", B432 &amp; "|" &amp; E432 &amp; "|" &amp; (IF(ISBLANK(C432), "", IFERROR(VALUE(LEFT(TRIM(C432), FIND(" ", TRIM(C432)&amp;" ")-1)), ""))) &amp; "|" &amp; D432 )</f>
        <v/>
      </c>
      <c r="K432" s="18" t="n">
        <f aca="false">IF(OR(C432="", J432="",G432=""), 0, IF(COUNTIF($J$6:J432, J432)=1, 1, 0))</f>
        <v>0</v>
      </c>
      <c r="L432" s="16" t="str">
        <f aca="false">IF(B432="Inscripción de nuevo registro patronal",B432 &amp; "|" &amp; E432 &amp; "|" &amp; C432,"")</f>
        <v/>
      </c>
      <c r="M432" s="18" t="n">
        <f aca="false">IF(OR(C432="", L432=""), 0, IF(COUNTIF($L$6:L432, L432)=1, 1, 0))</f>
        <v>0</v>
      </c>
    </row>
    <row r="433" customFormat="false" ht="28.35" hidden="false" customHeight="true" outlineLevel="0" collapsed="false">
      <c r="A433" s="48" t="str">
        <f aca="false">IF(AND(NOT(ISBLANK(C433)),NOT(ISBLANK(B433)),NOT(ISBLANK(E433))),(_xlfn.AGGREGATE(2,7,A$5:A433))+1,"")</f>
        <v/>
      </c>
      <c r="B433" s="49"/>
      <c r="C433" s="49"/>
      <c r="D433" s="50"/>
      <c r="E433" s="51"/>
      <c r="F433" s="52" t="str">
        <f aca="false">IFERROR(VLOOKUP(B433,LISTAS!$Q$2:$R$58,2,0),"")</f>
        <v/>
      </c>
      <c r="G433" s="34" t="str">
        <f aca="false">IF(ISBLANK(C433),"",  IF(F433="RAZÓN SOCIAL","NUEVO_RP",   IF(F433="NUMERO",      IF(ISNUMBER(VALUE(C433)),VALUE(C433),""),   IF(OR(F433="NSS - NOMBRE",F433="RP - NOMBRE"),      IF(         AND(           NOT(ISERROR(FIND(" - ",C433))),           ISERROR(FIND("  ",C433)),           ISERROR(FIND("–",C433)),           ISERROR(FIND("—",C433)),           ISNUMBER(VALUE(LEFT(C433,FIND(" - ",C433)-1)))         ),         VALUE(LEFT(C433,FIND(" - ",C433)-1)),         ""      ),   ""   )  )))</f>
        <v/>
      </c>
      <c r="H433" s="34" t="str">
        <f aca="false">B433 &amp; "|" &amp; E433 &amp; "|" &amp;(IF(ISBLANK(C433),"",IFERROR(VALUE(LEFT(TRIM(C433),FIND(" ",TRIM(C433)&amp;" ")-1)),"")))</f>
        <v>||</v>
      </c>
      <c r="I433" s="18" t="n">
        <f aca="false">IF(G433="",0, IF(COUNTIF($H$6:H433,H433)=1,1,0))</f>
        <v>0</v>
      </c>
      <c r="J433" s="34" t="str">
        <f aca="false">IF( OR( ISBLANK(D433), C433=D433, AND( LEFT(D433,7)&lt;&gt;"NOMINA ", OR( ISERROR(FIND(" - ",D433)), NOT(ISNUMBER(VALUE(LEFT(D433,FIND(" - ",D433)-1)))) ) ) ), "", B433 &amp; "|" &amp; E433 &amp; "|" &amp; (IF(ISBLANK(C433), "", IFERROR(VALUE(LEFT(TRIM(C433), FIND(" ", TRIM(C433)&amp;" ")-1)), ""))) &amp; "|" &amp; D433 )</f>
        <v/>
      </c>
      <c r="K433" s="18" t="n">
        <f aca="false">IF(OR(C433="", J433="",G433=""), 0, IF(COUNTIF($J$6:J433, J433)=1, 1, 0))</f>
        <v>0</v>
      </c>
      <c r="L433" s="16" t="str">
        <f aca="false">IF(B433="Inscripción de nuevo registro patronal",B433 &amp; "|" &amp; E433 &amp; "|" &amp; C433,"")</f>
        <v/>
      </c>
      <c r="M433" s="18" t="n">
        <f aca="false">IF(OR(C433="", L433=""), 0, IF(COUNTIF($L$6:L433, L433)=1, 1, 0))</f>
        <v>0</v>
      </c>
    </row>
    <row r="434" customFormat="false" ht="28.35" hidden="false" customHeight="true" outlineLevel="0" collapsed="false">
      <c r="A434" s="48" t="str">
        <f aca="false">IF(AND(NOT(ISBLANK(C434)),NOT(ISBLANK(B434)),NOT(ISBLANK(E434))),(_xlfn.AGGREGATE(2,7,A$5:A434))+1,"")</f>
        <v/>
      </c>
      <c r="B434" s="49"/>
      <c r="C434" s="49"/>
      <c r="D434" s="50"/>
      <c r="E434" s="51"/>
      <c r="F434" s="52" t="str">
        <f aca="false">IFERROR(VLOOKUP(B434,LISTAS!$Q$2:$R$58,2,0),"")</f>
        <v/>
      </c>
      <c r="G434" s="34" t="str">
        <f aca="false">IF(ISBLANK(C434),"",  IF(F434="RAZÓN SOCIAL","NUEVO_RP",   IF(F434="NUMERO",      IF(ISNUMBER(VALUE(C434)),VALUE(C434),""),   IF(OR(F434="NSS - NOMBRE",F434="RP - NOMBRE"),      IF(         AND(           NOT(ISERROR(FIND(" - ",C434))),           ISERROR(FIND("  ",C434)),           ISERROR(FIND("–",C434)),           ISERROR(FIND("—",C434)),           ISNUMBER(VALUE(LEFT(C434,FIND(" - ",C434)-1)))         ),         VALUE(LEFT(C434,FIND(" - ",C434)-1)),         ""      ),   ""   )  )))</f>
        <v/>
      </c>
      <c r="H434" s="34" t="str">
        <f aca="false">B434 &amp; "|" &amp; E434 &amp; "|" &amp;(IF(ISBLANK(C434),"",IFERROR(VALUE(LEFT(TRIM(C434),FIND(" ",TRIM(C434)&amp;" ")-1)),"")))</f>
        <v>||</v>
      </c>
      <c r="I434" s="18" t="n">
        <f aca="false">IF(G434="",0, IF(COUNTIF($H$6:H434,H434)=1,1,0))</f>
        <v>0</v>
      </c>
      <c r="J434" s="34" t="str">
        <f aca="false">IF( OR( ISBLANK(D434), C434=D434, AND( LEFT(D434,7)&lt;&gt;"NOMINA ", OR( ISERROR(FIND(" - ",D434)), NOT(ISNUMBER(VALUE(LEFT(D434,FIND(" - ",D434)-1)))) ) ) ), "", B434 &amp; "|" &amp; E434 &amp; "|" &amp; (IF(ISBLANK(C434), "", IFERROR(VALUE(LEFT(TRIM(C434), FIND(" ", TRIM(C434)&amp;" ")-1)), ""))) &amp; "|" &amp; D434 )</f>
        <v/>
      </c>
      <c r="K434" s="18" t="n">
        <f aca="false">IF(OR(C434="", J434="",G434=""), 0, IF(COUNTIF($J$6:J434, J434)=1, 1, 0))</f>
        <v>0</v>
      </c>
      <c r="L434" s="16" t="str">
        <f aca="false">IF(B434="Inscripción de nuevo registro patronal",B434 &amp; "|" &amp; E434 &amp; "|" &amp; C434,"")</f>
        <v/>
      </c>
      <c r="M434" s="18" t="n">
        <f aca="false">IF(OR(C434="", L434=""), 0, IF(COUNTIF($L$6:L434, L434)=1, 1, 0))</f>
        <v>0</v>
      </c>
    </row>
    <row r="435" customFormat="false" ht="28.35" hidden="false" customHeight="true" outlineLevel="0" collapsed="false">
      <c r="A435" s="48" t="str">
        <f aca="false">IF(AND(NOT(ISBLANK(C435)),NOT(ISBLANK(B435)),NOT(ISBLANK(E435))),(_xlfn.AGGREGATE(2,7,A$5:A435))+1,"")</f>
        <v/>
      </c>
      <c r="B435" s="49"/>
      <c r="C435" s="49"/>
      <c r="D435" s="50"/>
      <c r="E435" s="51"/>
      <c r="F435" s="52" t="str">
        <f aca="false">IFERROR(VLOOKUP(B435,LISTAS!$Q$2:$R$58,2,0),"")</f>
        <v/>
      </c>
      <c r="G435" s="34" t="str">
        <f aca="false">IF(ISBLANK(C435),"",  IF(F435="RAZÓN SOCIAL","NUEVO_RP",   IF(F435="NUMERO",      IF(ISNUMBER(VALUE(C435)),VALUE(C435),""),   IF(OR(F435="NSS - NOMBRE",F435="RP - NOMBRE"),      IF(         AND(           NOT(ISERROR(FIND(" - ",C435))),           ISERROR(FIND("  ",C435)),           ISERROR(FIND("–",C435)),           ISERROR(FIND("—",C435)),           ISNUMBER(VALUE(LEFT(C435,FIND(" - ",C435)-1)))         ),         VALUE(LEFT(C435,FIND(" - ",C435)-1)),         ""      ),   ""   )  )))</f>
        <v/>
      </c>
      <c r="H435" s="34" t="str">
        <f aca="false">B435 &amp; "|" &amp; E435 &amp; "|" &amp;(IF(ISBLANK(C435),"",IFERROR(VALUE(LEFT(TRIM(C435),FIND(" ",TRIM(C435)&amp;" ")-1)),"")))</f>
        <v>||</v>
      </c>
      <c r="I435" s="18" t="n">
        <f aca="false">IF(G435="",0, IF(COUNTIF($H$6:H435,H435)=1,1,0))</f>
        <v>0</v>
      </c>
      <c r="J435" s="34" t="str">
        <f aca="false">IF( OR( ISBLANK(D435), C435=D435, AND( LEFT(D435,7)&lt;&gt;"NOMINA ", OR( ISERROR(FIND(" - ",D435)), NOT(ISNUMBER(VALUE(LEFT(D435,FIND(" - ",D435)-1)))) ) ) ), "", B435 &amp; "|" &amp; E435 &amp; "|" &amp; (IF(ISBLANK(C435), "", IFERROR(VALUE(LEFT(TRIM(C435), FIND(" ", TRIM(C435)&amp;" ")-1)), ""))) &amp; "|" &amp; D435 )</f>
        <v/>
      </c>
      <c r="K435" s="18" t="n">
        <f aca="false">IF(OR(C435="", J435="",G435=""), 0, IF(COUNTIF($J$6:J435, J435)=1, 1, 0))</f>
        <v>0</v>
      </c>
      <c r="L435" s="16" t="str">
        <f aca="false">IF(B435="Inscripción de nuevo registro patronal",B435 &amp; "|" &amp; E435 &amp; "|" &amp; C435,"")</f>
        <v/>
      </c>
      <c r="M435" s="18" t="n">
        <f aca="false">IF(OR(C435="", L435=""), 0, IF(COUNTIF($L$6:L435, L435)=1, 1, 0))</f>
        <v>0</v>
      </c>
    </row>
    <row r="436" customFormat="false" ht="28.35" hidden="false" customHeight="true" outlineLevel="0" collapsed="false">
      <c r="A436" s="48" t="str">
        <f aca="false">IF(AND(NOT(ISBLANK(C436)),NOT(ISBLANK(B436)),NOT(ISBLANK(E436))),(_xlfn.AGGREGATE(2,7,A$5:A436))+1,"")</f>
        <v/>
      </c>
      <c r="B436" s="49"/>
      <c r="C436" s="49"/>
      <c r="D436" s="50"/>
      <c r="E436" s="51"/>
      <c r="F436" s="52" t="str">
        <f aca="false">IFERROR(VLOOKUP(B436,LISTAS!$Q$2:$R$58,2,0),"")</f>
        <v/>
      </c>
      <c r="G436" s="34" t="str">
        <f aca="false">IF(ISBLANK(C436),"",  IF(F436="RAZÓN SOCIAL","NUEVO_RP",   IF(F436="NUMERO",      IF(ISNUMBER(VALUE(C436)),VALUE(C436),""),   IF(OR(F436="NSS - NOMBRE",F436="RP - NOMBRE"),      IF(         AND(           NOT(ISERROR(FIND(" - ",C436))),           ISERROR(FIND("  ",C436)),           ISERROR(FIND("–",C436)),           ISERROR(FIND("—",C436)),           ISNUMBER(VALUE(LEFT(C436,FIND(" - ",C436)-1)))         ),         VALUE(LEFT(C436,FIND(" - ",C436)-1)),         ""      ),   ""   )  )))</f>
        <v/>
      </c>
      <c r="H436" s="34" t="str">
        <f aca="false">B436 &amp; "|" &amp; E436 &amp; "|" &amp;(IF(ISBLANK(C436),"",IFERROR(VALUE(LEFT(TRIM(C436),FIND(" ",TRIM(C436)&amp;" ")-1)),"")))</f>
        <v>||</v>
      </c>
      <c r="I436" s="18" t="n">
        <f aca="false">IF(G436="",0, IF(COUNTIF($H$6:H436,H436)=1,1,0))</f>
        <v>0</v>
      </c>
      <c r="J436" s="34" t="str">
        <f aca="false">IF( OR( ISBLANK(D436), C436=D436, AND( LEFT(D436,7)&lt;&gt;"NOMINA ", OR( ISERROR(FIND(" - ",D436)), NOT(ISNUMBER(VALUE(LEFT(D436,FIND(" - ",D436)-1)))) ) ) ), "", B436 &amp; "|" &amp; E436 &amp; "|" &amp; (IF(ISBLANK(C436), "", IFERROR(VALUE(LEFT(TRIM(C436), FIND(" ", TRIM(C436)&amp;" ")-1)), ""))) &amp; "|" &amp; D436 )</f>
        <v/>
      </c>
      <c r="K436" s="18" t="n">
        <f aca="false">IF(OR(C436="", J436="",G436=""), 0, IF(COUNTIF($J$6:J436, J436)=1, 1, 0))</f>
        <v>0</v>
      </c>
      <c r="L436" s="16" t="str">
        <f aca="false">IF(B436="Inscripción de nuevo registro patronal",B436 &amp; "|" &amp; E436 &amp; "|" &amp; C436,"")</f>
        <v/>
      </c>
      <c r="M436" s="18" t="n">
        <f aca="false">IF(OR(C436="", L436=""), 0, IF(COUNTIF($L$6:L436, L436)=1, 1, 0))</f>
        <v>0</v>
      </c>
    </row>
    <row r="437" customFormat="false" ht="28.35" hidden="false" customHeight="true" outlineLevel="0" collapsed="false">
      <c r="A437" s="48" t="str">
        <f aca="false">IF(AND(NOT(ISBLANK(C437)),NOT(ISBLANK(B437)),NOT(ISBLANK(E437))),(_xlfn.AGGREGATE(2,7,A$5:A437))+1,"")</f>
        <v/>
      </c>
      <c r="B437" s="49"/>
      <c r="C437" s="49"/>
      <c r="D437" s="50"/>
      <c r="E437" s="51"/>
      <c r="F437" s="52" t="str">
        <f aca="false">IFERROR(VLOOKUP(B437,LISTAS!$Q$2:$R$58,2,0),"")</f>
        <v/>
      </c>
      <c r="G437" s="34" t="str">
        <f aca="false">IF(ISBLANK(C437),"",  IF(F437="RAZÓN SOCIAL","NUEVO_RP",   IF(F437="NUMERO",      IF(ISNUMBER(VALUE(C437)),VALUE(C437),""),   IF(OR(F437="NSS - NOMBRE",F437="RP - NOMBRE"),      IF(         AND(           NOT(ISERROR(FIND(" - ",C437))),           ISERROR(FIND("  ",C437)),           ISERROR(FIND("–",C437)),           ISERROR(FIND("—",C437)),           ISNUMBER(VALUE(LEFT(C437,FIND(" - ",C437)-1)))         ),         VALUE(LEFT(C437,FIND(" - ",C437)-1)),         ""      ),   ""   )  )))</f>
        <v/>
      </c>
      <c r="H437" s="34" t="str">
        <f aca="false">B437 &amp; "|" &amp; E437 &amp; "|" &amp;(IF(ISBLANK(C437),"",IFERROR(VALUE(LEFT(TRIM(C437),FIND(" ",TRIM(C437)&amp;" ")-1)),"")))</f>
        <v>||</v>
      </c>
      <c r="I437" s="18" t="n">
        <f aca="false">IF(G437="",0, IF(COUNTIF($H$6:H437,H437)=1,1,0))</f>
        <v>0</v>
      </c>
      <c r="J437" s="34" t="str">
        <f aca="false">IF( OR( ISBLANK(D437), C437=D437, AND( LEFT(D437,7)&lt;&gt;"NOMINA ", OR( ISERROR(FIND(" - ",D437)), NOT(ISNUMBER(VALUE(LEFT(D437,FIND(" - ",D437)-1)))) ) ) ), "", B437 &amp; "|" &amp; E437 &amp; "|" &amp; (IF(ISBLANK(C437), "", IFERROR(VALUE(LEFT(TRIM(C437), FIND(" ", TRIM(C437)&amp;" ")-1)), ""))) &amp; "|" &amp; D437 )</f>
        <v/>
      </c>
      <c r="K437" s="18" t="n">
        <f aca="false">IF(OR(C437="", J437="",G437=""), 0, IF(COUNTIF($J$6:J437, J437)=1, 1, 0))</f>
        <v>0</v>
      </c>
      <c r="L437" s="16" t="str">
        <f aca="false">IF(B437="Inscripción de nuevo registro patronal",B437 &amp; "|" &amp; E437 &amp; "|" &amp; C437,"")</f>
        <v/>
      </c>
      <c r="M437" s="18" t="n">
        <f aca="false">IF(OR(C437="", L437=""), 0, IF(COUNTIF($L$6:L437, L437)=1, 1, 0))</f>
        <v>0</v>
      </c>
    </row>
    <row r="438" customFormat="false" ht="28.35" hidden="false" customHeight="true" outlineLevel="0" collapsed="false">
      <c r="A438" s="48" t="str">
        <f aca="false">IF(AND(NOT(ISBLANK(C438)),NOT(ISBLANK(B438)),NOT(ISBLANK(E438))),(_xlfn.AGGREGATE(2,7,A$5:A438))+1,"")</f>
        <v/>
      </c>
      <c r="B438" s="49"/>
      <c r="C438" s="49"/>
      <c r="D438" s="50"/>
      <c r="E438" s="51"/>
      <c r="F438" s="52" t="str">
        <f aca="false">IFERROR(VLOOKUP(B438,LISTAS!$Q$2:$R$58,2,0),"")</f>
        <v/>
      </c>
      <c r="G438" s="34" t="str">
        <f aca="false">IF(ISBLANK(C438),"",  IF(F438="RAZÓN SOCIAL","NUEVO_RP",   IF(F438="NUMERO",      IF(ISNUMBER(VALUE(C438)),VALUE(C438),""),   IF(OR(F438="NSS - NOMBRE",F438="RP - NOMBRE"),      IF(         AND(           NOT(ISERROR(FIND(" - ",C438))),           ISERROR(FIND("  ",C438)),           ISERROR(FIND("–",C438)),           ISERROR(FIND("—",C438)),           ISNUMBER(VALUE(LEFT(C438,FIND(" - ",C438)-1)))         ),         VALUE(LEFT(C438,FIND(" - ",C438)-1)),         ""      ),   ""   )  )))</f>
        <v/>
      </c>
      <c r="H438" s="34" t="str">
        <f aca="false">B438 &amp; "|" &amp; E438 &amp; "|" &amp;(IF(ISBLANK(C438),"",IFERROR(VALUE(LEFT(TRIM(C438),FIND(" ",TRIM(C438)&amp;" ")-1)),"")))</f>
        <v>||</v>
      </c>
      <c r="I438" s="18" t="n">
        <f aca="false">IF(G438="",0, IF(COUNTIF($H$6:H438,H438)=1,1,0))</f>
        <v>0</v>
      </c>
      <c r="J438" s="34" t="str">
        <f aca="false">IF( OR( ISBLANK(D438), C438=D438, AND( LEFT(D438,7)&lt;&gt;"NOMINA ", OR( ISERROR(FIND(" - ",D438)), NOT(ISNUMBER(VALUE(LEFT(D438,FIND(" - ",D438)-1)))) ) ) ), "", B438 &amp; "|" &amp; E438 &amp; "|" &amp; (IF(ISBLANK(C438), "", IFERROR(VALUE(LEFT(TRIM(C438), FIND(" ", TRIM(C438)&amp;" ")-1)), ""))) &amp; "|" &amp; D438 )</f>
        <v/>
      </c>
      <c r="K438" s="18" t="n">
        <f aca="false">IF(OR(C438="", J438="",G438=""), 0, IF(COUNTIF($J$6:J438, J438)=1, 1, 0))</f>
        <v>0</v>
      </c>
      <c r="L438" s="16" t="str">
        <f aca="false">IF(B438="Inscripción de nuevo registro patronal",B438 &amp; "|" &amp; E438 &amp; "|" &amp; C438,"")</f>
        <v/>
      </c>
      <c r="M438" s="18" t="n">
        <f aca="false">IF(OR(C438="", L438=""), 0, IF(COUNTIF($L$6:L438, L438)=1, 1, 0))</f>
        <v>0</v>
      </c>
    </row>
    <row r="439" customFormat="false" ht="28.35" hidden="false" customHeight="true" outlineLevel="0" collapsed="false">
      <c r="A439" s="48" t="str">
        <f aca="false">IF(AND(NOT(ISBLANK(C439)),NOT(ISBLANK(B439)),NOT(ISBLANK(E439))),(_xlfn.AGGREGATE(2,7,A$5:A439))+1,"")</f>
        <v/>
      </c>
      <c r="B439" s="49"/>
      <c r="C439" s="49"/>
      <c r="D439" s="50"/>
      <c r="E439" s="51"/>
      <c r="F439" s="52" t="str">
        <f aca="false">IFERROR(VLOOKUP(B439,LISTAS!$Q$2:$R$58,2,0),"")</f>
        <v/>
      </c>
      <c r="G439" s="34" t="str">
        <f aca="false">IF(ISBLANK(C439),"",  IF(F439="RAZÓN SOCIAL","NUEVO_RP",   IF(F439="NUMERO",      IF(ISNUMBER(VALUE(C439)),VALUE(C439),""),   IF(OR(F439="NSS - NOMBRE",F439="RP - NOMBRE"),      IF(         AND(           NOT(ISERROR(FIND(" - ",C439))),           ISERROR(FIND("  ",C439)),           ISERROR(FIND("–",C439)),           ISERROR(FIND("—",C439)),           ISNUMBER(VALUE(LEFT(C439,FIND(" - ",C439)-1)))         ),         VALUE(LEFT(C439,FIND(" - ",C439)-1)),         ""      ),   ""   )  )))</f>
        <v/>
      </c>
      <c r="H439" s="34" t="str">
        <f aca="false">B439 &amp; "|" &amp; E439 &amp; "|" &amp;(IF(ISBLANK(C439),"",IFERROR(VALUE(LEFT(TRIM(C439),FIND(" ",TRIM(C439)&amp;" ")-1)),"")))</f>
        <v>||</v>
      </c>
      <c r="I439" s="18" t="n">
        <f aca="false">IF(G439="",0, IF(COUNTIF($H$6:H439,H439)=1,1,0))</f>
        <v>0</v>
      </c>
      <c r="J439" s="34" t="str">
        <f aca="false">IF( OR( ISBLANK(D439), C439=D439, AND( LEFT(D439,7)&lt;&gt;"NOMINA ", OR( ISERROR(FIND(" - ",D439)), NOT(ISNUMBER(VALUE(LEFT(D439,FIND(" - ",D439)-1)))) ) ) ), "", B439 &amp; "|" &amp; E439 &amp; "|" &amp; (IF(ISBLANK(C439), "", IFERROR(VALUE(LEFT(TRIM(C439), FIND(" ", TRIM(C439)&amp;" ")-1)), ""))) &amp; "|" &amp; D439 )</f>
        <v/>
      </c>
      <c r="K439" s="18" t="n">
        <f aca="false">IF(OR(C439="", J439="",G439=""), 0, IF(COUNTIF($J$6:J439, J439)=1, 1, 0))</f>
        <v>0</v>
      </c>
      <c r="L439" s="16" t="str">
        <f aca="false">IF(B439="Inscripción de nuevo registro patronal",B439 &amp; "|" &amp; E439 &amp; "|" &amp; C439,"")</f>
        <v/>
      </c>
      <c r="M439" s="18" t="n">
        <f aca="false">IF(OR(C439="", L439=""), 0, IF(COUNTIF($L$6:L439, L439)=1, 1, 0))</f>
        <v>0</v>
      </c>
    </row>
    <row r="440" customFormat="false" ht="28.35" hidden="false" customHeight="true" outlineLevel="0" collapsed="false">
      <c r="A440" s="48" t="str">
        <f aca="false">IF(AND(NOT(ISBLANK(C440)),NOT(ISBLANK(B440)),NOT(ISBLANK(E440))),(_xlfn.AGGREGATE(2,7,A$5:A440))+1,"")</f>
        <v/>
      </c>
      <c r="B440" s="49"/>
      <c r="C440" s="49"/>
      <c r="D440" s="50"/>
      <c r="E440" s="51"/>
      <c r="F440" s="52" t="str">
        <f aca="false">IFERROR(VLOOKUP(B440,LISTAS!$Q$2:$R$58,2,0),"")</f>
        <v/>
      </c>
      <c r="G440" s="34" t="str">
        <f aca="false">IF(ISBLANK(C440),"",  IF(F440="RAZÓN SOCIAL","NUEVO_RP",   IF(F440="NUMERO",      IF(ISNUMBER(VALUE(C440)),VALUE(C440),""),   IF(OR(F440="NSS - NOMBRE",F440="RP - NOMBRE"),      IF(         AND(           NOT(ISERROR(FIND(" - ",C440))),           ISERROR(FIND("  ",C440)),           ISERROR(FIND("–",C440)),           ISERROR(FIND("—",C440)),           ISNUMBER(VALUE(LEFT(C440,FIND(" - ",C440)-1)))         ),         VALUE(LEFT(C440,FIND(" - ",C440)-1)),         ""      ),   ""   )  )))</f>
        <v/>
      </c>
      <c r="H440" s="34" t="str">
        <f aca="false">B440 &amp; "|" &amp; E440 &amp; "|" &amp;(IF(ISBLANK(C440),"",IFERROR(VALUE(LEFT(TRIM(C440),FIND(" ",TRIM(C440)&amp;" ")-1)),"")))</f>
        <v>||</v>
      </c>
      <c r="I440" s="18" t="n">
        <f aca="false">IF(G440="",0, IF(COUNTIF($H$6:H440,H440)=1,1,0))</f>
        <v>0</v>
      </c>
      <c r="J440" s="34" t="str">
        <f aca="false">IF( OR( ISBLANK(D440), C440=D440, AND( LEFT(D440,7)&lt;&gt;"NOMINA ", OR( ISERROR(FIND(" - ",D440)), NOT(ISNUMBER(VALUE(LEFT(D440,FIND(" - ",D440)-1)))) ) ) ), "", B440 &amp; "|" &amp; E440 &amp; "|" &amp; (IF(ISBLANK(C440), "", IFERROR(VALUE(LEFT(TRIM(C440), FIND(" ", TRIM(C440)&amp;" ")-1)), ""))) &amp; "|" &amp; D440 )</f>
        <v/>
      </c>
      <c r="K440" s="18" t="n">
        <f aca="false">IF(OR(C440="", J440="",G440=""), 0, IF(COUNTIF($J$6:J440, J440)=1, 1, 0))</f>
        <v>0</v>
      </c>
      <c r="L440" s="16" t="str">
        <f aca="false">IF(B440="Inscripción de nuevo registro patronal",B440 &amp; "|" &amp; E440 &amp; "|" &amp; C440,"")</f>
        <v/>
      </c>
      <c r="M440" s="18" t="n">
        <f aca="false">IF(OR(C440="", L440=""), 0, IF(COUNTIF($L$6:L440, L440)=1, 1, 0))</f>
        <v>0</v>
      </c>
    </row>
    <row r="441" customFormat="false" ht="28.35" hidden="false" customHeight="true" outlineLevel="0" collapsed="false">
      <c r="A441" s="48" t="str">
        <f aca="false">IF(AND(NOT(ISBLANK(C441)),NOT(ISBLANK(B441)),NOT(ISBLANK(E441))),(_xlfn.AGGREGATE(2,7,A$5:A441))+1,"")</f>
        <v/>
      </c>
      <c r="B441" s="49"/>
      <c r="C441" s="49"/>
      <c r="D441" s="50"/>
      <c r="E441" s="51"/>
      <c r="F441" s="52" t="str">
        <f aca="false">IFERROR(VLOOKUP(B441,LISTAS!$Q$2:$R$58,2,0),"")</f>
        <v/>
      </c>
      <c r="G441" s="34" t="str">
        <f aca="false">IF(ISBLANK(C441),"",  IF(F441="RAZÓN SOCIAL","NUEVO_RP",   IF(F441="NUMERO",      IF(ISNUMBER(VALUE(C441)),VALUE(C441),""),   IF(OR(F441="NSS - NOMBRE",F441="RP - NOMBRE"),      IF(         AND(           NOT(ISERROR(FIND(" - ",C441))),           ISERROR(FIND("  ",C441)),           ISERROR(FIND("–",C441)),           ISERROR(FIND("—",C441)),           ISNUMBER(VALUE(LEFT(C441,FIND(" - ",C441)-1)))         ),         VALUE(LEFT(C441,FIND(" - ",C441)-1)),         ""      ),   ""   )  )))</f>
        <v/>
      </c>
      <c r="H441" s="34" t="str">
        <f aca="false">B441 &amp; "|" &amp; E441 &amp; "|" &amp;(IF(ISBLANK(C441),"",IFERROR(VALUE(LEFT(TRIM(C441),FIND(" ",TRIM(C441)&amp;" ")-1)),"")))</f>
        <v>||</v>
      </c>
      <c r="I441" s="18" t="n">
        <f aca="false">IF(G441="",0, IF(COUNTIF($H$6:H441,H441)=1,1,0))</f>
        <v>0</v>
      </c>
      <c r="J441" s="34" t="str">
        <f aca="false">IF( OR( ISBLANK(D441), C441=D441, AND( LEFT(D441,7)&lt;&gt;"NOMINA ", OR( ISERROR(FIND(" - ",D441)), NOT(ISNUMBER(VALUE(LEFT(D441,FIND(" - ",D441)-1)))) ) ) ), "", B441 &amp; "|" &amp; E441 &amp; "|" &amp; (IF(ISBLANK(C441), "", IFERROR(VALUE(LEFT(TRIM(C441), FIND(" ", TRIM(C441)&amp;" ")-1)), ""))) &amp; "|" &amp; D441 )</f>
        <v/>
      </c>
      <c r="K441" s="18" t="n">
        <f aca="false">IF(OR(C441="", J441="",G441=""), 0, IF(COUNTIF($J$6:J441, J441)=1, 1, 0))</f>
        <v>0</v>
      </c>
      <c r="L441" s="16" t="str">
        <f aca="false">IF(B441="Inscripción de nuevo registro patronal",B441 &amp; "|" &amp; E441 &amp; "|" &amp; C441,"")</f>
        <v/>
      </c>
      <c r="M441" s="18" t="n">
        <f aca="false">IF(OR(C441="", L441=""), 0, IF(COUNTIF($L$6:L441, L441)=1, 1, 0))</f>
        <v>0</v>
      </c>
    </row>
    <row r="442" customFormat="false" ht="28.35" hidden="false" customHeight="true" outlineLevel="0" collapsed="false">
      <c r="A442" s="48" t="str">
        <f aca="false">IF(AND(NOT(ISBLANK(C442)),NOT(ISBLANK(B442)),NOT(ISBLANK(E442))),(_xlfn.AGGREGATE(2,7,A$5:A442))+1,"")</f>
        <v/>
      </c>
      <c r="B442" s="49"/>
      <c r="C442" s="49"/>
      <c r="D442" s="50"/>
      <c r="E442" s="51"/>
      <c r="F442" s="52" t="str">
        <f aca="false">IFERROR(VLOOKUP(B442,LISTAS!$Q$2:$R$58,2,0),"")</f>
        <v/>
      </c>
      <c r="G442" s="34" t="str">
        <f aca="false">IF(ISBLANK(C442),"",  IF(F442="RAZÓN SOCIAL","NUEVO_RP",   IF(F442="NUMERO",      IF(ISNUMBER(VALUE(C442)),VALUE(C442),""),   IF(OR(F442="NSS - NOMBRE",F442="RP - NOMBRE"),      IF(         AND(           NOT(ISERROR(FIND(" - ",C442))),           ISERROR(FIND("  ",C442)),           ISERROR(FIND("–",C442)),           ISERROR(FIND("—",C442)),           ISNUMBER(VALUE(LEFT(C442,FIND(" - ",C442)-1)))         ),         VALUE(LEFT(C442,FIND(" - ",C442)-1)),         ""      ),   ""   )  )))</f>
        <v/>
      </c>
      <c r="H442" s="34" t="str">
        <f aca="false">B442 &amp; "|" &amp; E442 &amp; "|" &amp;(IF(ISBLANK(C442),"",IFERROR(VALUE(LEFT(TRIM(C442),FIND(" ",TRIM(C442)&amp;" ")-1)),"")))</f>
        <v>||</v>
      </c>
      <c r="I442" s="18" t="n">
        <f aca="false">IF(G442="",0, IF(COUNTIF($H$6:H442,H442)=1,1,0))</f>
        <v>0</v>
      </c>
      <c r="J442" s="34" t="str">
        <f aca="false">IF( OR( ISBLANK(D442), C442=D442, AND( LEFT(D442,7)&lt;&gt;"NOMINA ", OR( ISERROR(FIND(" - ",D442)), NOT(ISNUMBER(VALUE(LEFT(D442,FIND(" - ",D442)-1)))) ) ) ), "", B442 &amp; "|" &amp; E442 &amp; "|" &amp; (IF(ISBLANK(C442), "", IFERROR(VALUE(LEFT(TRIM(C442), FIND(" ", TRIM(C442)&amp;" ")-1)), ""))) &amp; "|" &amp; D442 )</f>
        <v/>
      </c>
      <c r="K442" s="18" t="n">
        <f aca="false">IF(OR(C442="", J442="",G442=""), 0, IF(COUNTIF($J$6:J442, J442)=1, 1, 0))</f>
        <v>0</v>
      </c>
      <c r="L442" s="16" t="str">
        <f aca="false">IF(B442="Inscripción de nuevo registro patronal",B442 &amp; "|" &amp; E442 &amp; "|" &amp; C442,"")</f>
        <v/>
      </c>
      <c r="M442" s="18" t="n">
        <f aca="false">IF(OR(C442="", L442=""), 0, IF(COUNTIF($L$6:L442, L442)=1, 1, 0))</f>
        <v>0</v>
      </c>
    </row>
    <row r="443" customFormat="false" ht="28.35" hidden="false" customHeight="true" outlineLevel="0" collapsed="false">
      <c r="A443" s="48" t="str">
        <f aca="false">IF(AND(NOT(ISBLANK(C443)),NOT(ISBLANK(B443)),NOT(ISBLANK(E443))),(_xlfn.AGGREGATE(2,7,A$5:A443))+1,"")</f>
        <v/>
      </c>
      <c r="B443" s="49"/>
      <c r="C443" s="49"/>
      <c r="D443" s="50"/>
      <c r="E443" s="51"/>
      <c r="F443" s="52" t="str">
        <f aca="false">IFERROR(VLOOKUP(B443,LISTAS!$Q$2:$R$58,2,0),"")</f>
        <v/>
      </c>
      <c r="G443" s="34" t="str">
        <f aca="false">IF(ISBLANK(C443),"",  IF(F443="RAZÓN SOCIAL","NUEVO_RP",   IF(F443="NUMERO",      IF(ISNUMBER(VALUE(C443)),VALUE(C443),""),   IF(OR(F443="NSS - NOMBRE",F443="RP - NOMBRE"),      IF(         AND(           NOT(ISERROR(FIND(" - ",C443))),           ISERROR(FIND("  ",C443)),           ISERROR(FIND("–",C443)),           ISERROR(FIND("—",C443)),           ISNUMBER(VALUE(LEFT(C443,FIND(" - ",C443)-1)))         ),         VALUE(LEFT(C443,FIND(" - ",C443)-1)),         ""      ),   ""   )  )))</f>
        <v/>
      </c>
      <c r="H443" s="34" t="str">
        <f aca="false">B443 &amp; "|" &amp; E443 &amp; "|" &amp;(IF(ISBLANK(C443),"",IFERROR(VALUE(LEFT(TRIM(C443),FIND(" ",TRIM(C443)&amp;" ")-1)),"")))</f>
        <v>||</v>
      </c>
      <c r="I443" s="18" t="n">
        <f aca="false">IF(G443="",0, IF(COUNTIF($H$6:H443,H443)=1,1,0))</f>
        <v>0</v>
      </c>
      <c r="J443" s="34" t="str">
        <f aca="false">IF( OR( ISBLANK(D443), C443=D443, AND( LEFT(D443,7)&lt;&gt;"NOMINA ", OR( ISERROR(FIND(" - ",D443)), NOT(ISNUMBER(VALUE(LEFT(D443,FIND(" - ",D443)-1)))) ) ) ), "", B443 &amp; "|" &amp; E443 &amp; "|" &amp; (IF(ISBLANK(C443), "", IFERROR(VALUE(LEFT(TRIM(C443), FIND(" ", TRIM(C443)&amp;" ")-1)), ""))) &amp; "|" &amp; D443 )</f>
        <v/>
      </c>
      <c r="K443" s="18" t="n">
        <f aca="false">IF(OR(C443="", J443="",G443=""), 0, IF(COUNTIF($J$6:J443, J443)=1, 1, 0))</f>
        <v>0</v>
      </c>
      <c r="L443" s="16" t="str">
        <f aca="false">IF(B443="Inscripción de nuevo registro patronal",B443 &amp; "|" &amp; E443 &amp; "|" &amp; C443,"")</f>
        <v/>
      </c>
      <c r="M443" s="18" t="n">
        <f aca="false">IF(OR(C443="", L443=""), 0, IF(COUNTIF($L$6:L443, L443)=1, 1, 0))</f>
        <v>0</v>
      </c>
    </row>
    <row r="444" customFormat="false" ht="28.35" hidden="false" customHeight="true" outlineLevel="0" collapsed="false">
      <c r="A444" s="48" t="str">
        <f aca="false">IF(AND(NOT(ISBLANK(C444)),NOT(ISBLANK(B444)),NOT(ISBLANK(E444))),(_xlfn.AGGREGATE(2,7,A$5:A444))+1,"")</f>
        <v/>
      </c>
      <c r="B444" s="49"/>
      <c r="C444" s="49"/>
      <c r="D444" s="50"/>
      <c r="E444" s="51"/>
      <c r="F444" s="52" t="str">
        <f aca="false">IFERROR(VLOOKUP(B444,LISTAS!$Q$2:$R$58,2,0),"")</f>
        <v/>
      </c>
      <c r="G444" s="34" t="str">
        <f aca="false">IF(ISBLANK(C444),"",  IF(F444="RAZÓN SOCIAL","NUEVO_RP",   IF(F444="NUMERO",      IF(ISNUMBER(VALUE(C444)),VALUE(C444),""),   IF(OR(F444="NSS - NOMBRE",F444="RP - NOMBRE"),      IF(         AND(           NOT(ISERROR(FIND(" - ",C444))),           ISERROR(FIND("  ",C444)),           ISERROR(FIND("–",C444)),           ISERROR(FIND("—",C444)),           ISNUMBER(VALUE(LEFT(C444,FIND(" - ",C444)-1)))         ),         VALUE(LEFT(C444,FIND(" - ",C444)-1)),         ""      ),   ""   )  )))</f>
        <v/>
      </c>
      <c r="H444" s="34" t="str">
        <f aca="false">B444 &amp; "|" &amp; E444 &amp; "|" &amp;(IF(ISBLANK(C444),"",IFERROR(VALUE(LEFT(TRIM(C444),FIND(" ",TRIM(C444)&amp;" ")-1)),"")))</f>
        <v>||</v>
      </c>
      <c r="I444" s="18" t="n">
        <f aca="false">IF(G444="",0, IF(COUNTIF($H$6:H444,H444)=1,1,0))</f>
        <v>0</v>
      </c>
      <c r="J444" s="34" t="str">
        <f aca="false">IF( OR( ISBLANK(D444), C444=D444, AND( LEFT(D444,7)&lt;&gt;"NOMINA ", OR( ISERROR(FIND(" - ",D444)), NOT(ISNUMBER(VALUE(LEFT(D444,FIND(" - ",D444)-1)))) ) ) ), "", B444 &amp; "|" &amp; E444 &amp; "|" &amp; (IF(ISBLANK(C444), "", IFERROR(VALUE(LEFT(TRIM(C444), FIND(" ", TRIM(C444)&amp;" ")-1)), ""))) &amp; "|" &amp; D444 )</f>
        <v/>
      </c>
      <c r="K444" s="18" t="n">
        <f aca="false">IF(OR(C444="", J444="",G444=""), 0, IF(COUNTIF($J$6:J444, J444)=1, 1, 0))</f>
        <v>0</v>
      </c>
      <c r="L444" s="16" t="str">
        <f aca="false">IF(B444="Inscripción de nuevo registro patronal",B444 &amp; "|" &amp; E444 &amp; "|" &amp; C444,"")</f>
        <v/>
      </c>
      <c r="M444" s="18" t="n">
        <f aca="false">IF(OR(C444="", L444=""), 0, IF(COUNTIF($L$6:L444, L444)=1, 1, 0))</f>
        <v>0</v>
      </c>
    </row>
    <row r="445" customFormat="false" ht="28.35" hidden="false" customHeight="true" outlineLevel="0" collapsed="false">
      <c r="A445" s="48" t="str">
        <f aca="false">IF(AND(NOT(ISBLANK(C445)),NOT(ISBLANK(B445)),NOT(ISBLANK(E445))),(_xlfn.AGGREGATE(2,7,A$5:A445))+1,"")</f>
        <v/>
      </c>
      <c r="B445" s="49"/>
      <c r="C445" s="49"/>
      <c r="D445" s="50"/>
      <c r="E445" s="51"/>
      <c r="F445" s="52" t="str">
        <f aca="false">IFERROR(VLOOKUP(B445,LISTAS!$Q$2:$R$58,2,0),"")</f>
        <v/>
      </c>
      <c r="G445" s="34" t="str">
        <f aca="false">IF(ISBLANK(C445),"",  IF(F445="RAZÓN SOCIAL","NUEVO_RP",   IF(F445="NUMERO",      IF(ISNUMBER(VALUE(C445)),VALUE(C445),""),   IF(OR(F445="NSS - NOMBRE",F445="RP - NOMBRE"),      IF(         AND(           NOT(ISERROR(FIND(" - ",C445))),           ISERROR(FIND("  ",C445)),           ISERROR(FIND("–",C445)),           ISERROR(FIND("—",C445)),           ISNUMBER(VALUE(LEFT(C445,FIND(" - ",C445)-1)))         ),         VALUE(LEFT(C445,FIND(" - ",C445)-1)),         ""      ),   ""   )  )))</f>
        <v/>
      </c>
      <c r="H445" s="34" t="str">
        <f aca="false">B445 &amp; "|" &amp; E445 &amp; "|" &amp;(IF(ISBLANK(C445),"",IFERROR(VALUE(LEFT(TRIM(C445),FIND(" ",TRIM(C445)&amp;" ")-1)),"")))</f>
        <v>||</v>
      </c>
      <c r="I445" s="18" t="n">
        <f aca="false">IF(G445="",0, IF(COUNTIF($H$6:H445,H445)=1,1,0))</f>
        <v>0</v>
      </c>
      <c r="J445" s="34" t="str">
        <f aca="false">IF( OR( ISBLANK(D445), C445=D445, AND( LEFT(D445,7)&lt;&gt;"NOMINA ", OR( ISERROR(FIND(" - ",D445)), NOT(ISNUMBER(VALUE(LEFT(D445,FIND(" - ",D445)-1)))) ) ) ), "", B445 &amp; "|" &amp; E445 &amp; "|" &amp; (IF(ISBLANK(C445), "", IFERROR(VALUE(LEFT(TRIM(C445), FIND(" ", TRIM(C445)&amp;" ")-1)), ""))) &amp; "|" &amp; D445 )</f>
        <v/>
      </c>
      <c r="K445" s="18" t="n">
        <f aca="false">IF(OR(C445="", J445="",G445=""), 0, IF(COUNTIF($J$6:J445, J445)=1, 1, 0))</f>
        <v>0</v>
      </c>
      <c r="L445" s="16" t="str">
        <f aca="false">IF(B445="Inscripción de nuevo registro patronal",B445 &amp; "|" &amp; E445 &amp; "|" &amp; C445,"")</f>
        <v/>
      </c>
      <c r="M445" s="18" t="n">
        <f aca="false">IF(OR(C445="", L445=""), 0, IF(COUNTIF($L$6:L445, L445)=1, 1, 0))</f>
        <v>0</v>
      </c>
    </row>
    <row r="446" customFormat="false" ht="28.35" hidden="false" customHeight="true" outlineLevel="0" collapsed="false">
      <c r="A446" s="48" t="str">
        <f aca="false">IF(AND(NOT(ISBLANK(C446)),NOT(ISBLANK(B446)),NOT(ISBLANK(E446))),(_xlfn.AGGREGATE(2,7,A$5:A446))+1,"")</f>
        <v/>
      </c>
      <c r="B446" s="49"/>
      <c r="C446" s="49"/>
      <c r="D446" s="50"/>
      <c r="E446" s="51"/>
      <c r="F446" s="52" t="str">
        <f aca="false">IFERROR(VLOOKUP(B446,LISTAS!$Q$2:$R$58,2,0),"")</f>
        <v/>
      </c>
      <c r="G446" s="34" t="str">
        <f aca="false">IF(ISBLANK(C446),"",  IF(F446="RAZÓN SOCIAL","NUEVO_RP",   IF(F446="NUMERO",      IF(ISNUMBER(VALUE(C446)),VALUE(C446),""),   IF(OR(F446="NSS - NOMBRE",F446="RP - NOMBRE"),      IF(         AND(           NOT(ISERROR(FIND(" - ",C446))),           ISERROR(FIND("  ",C446)),           ISERROR(FIND("–",C446)),           ISERROR(FIND("—",C446)),           ISNUMBER(VALUE(LEFT(C446,FIND(" - ",C446)-1)))         ),         VALUE(LEFT(C446,FIND(" - ",C446)-1)),         ""      ),   ""   )  )))</f>
        <v/>
      </c>
      <c r="H446" s="34" t="str">
        <f aca="false">B446 &amp; "|" &amp; E446 &amp; "|" &amp;(IF(ISBLANK(C446),"",IFERROR(VALUE(LEFT(TRIM(C446),FIND(" ",TRIM(C446)&amp;" ")-1)),"")))</f>
        <v>||</v>
      </c>
      <c r="I446" s="18" t="n">
        <f aca="false">IF(G446="",0, IF(COUNTIF($H$6:H446,H446)=1,1,0))</f>
        <v>0</v>
      </c>
      <c r="J446" s="34" t="str">
        <f aca="false">IF( OR( ISBLANK(D446), C446=D446, AND( LEFT(D446,7)&lt;&gt;"NOMINA ", OR( ISERROR(FIND(" - ",D446)), NOT(ISNUMBER(VALUE(LEFT(D446,FIND(" - ",D446)-1)))) ) ) ), "", B446 &amp; "|" &amp; E446 &amp; "|" &amp; (IF(ISBLANK(C446), "", IFERROR(VALUE(LEFT(TRIM(C446), FIND(" ", TRIM(C446)&amp;" ")-1)), ""))) &amp; "|" &amp; D446 )</f>
        <v/>
      </c>
      <c r="K446" s="18" t="n">
        <f aca="false">IF(OR(C446="", J446="",G446=""), 0, IF(COUNTIF($J$6:J446, J446)=1, 1, 0))</f>
        <v>0</v>
      </c>
      <c r="L446" s="16" t="str">
        <f aca="false">IF(B446="Inscripción de nuevo registro patronal",B446 &amp; "|" &amp; E446 &amp; "|" &amp; C446,"")</f>
        <v/>
      </c>
      <c r="M446" s="18" t="n">
        <f aca="false">IF(OR(C446="", L446=""), 0, IF(COUNTIF($L$6:L446, L446)=1, 1, 0))</f>
        <v>0</v>
      </c>
    </row>
    <row r="447" customFormat="false" ht="28.35" hidden="false" customHeight="true" outlineLevel="0" collapsed="false">
      <c r="A447" s="48" t="str">
        <f aca="false">IF(AND(NOT(ISBLANK(C447)),NOT(ISBLANK(B447)),NOT(ISBLANK(E447))),(_xlfn.AGGREGATE(2,7,A$5:A447))+1,"")</f>
        <v/>
      </c>
      <c r="B447" s="49"/>
      <c r="C447" s="49"/>
      <c r="D447" s="50"/>
      <c r="E447" s="51"/>
      <c r="F447" s="52" t="str">
        <f aca="false">IFERROR(VLOOKUP(B447,LISTAS!$Q$2:$R$58,2,0),"")</f>
        <v/>
      </c>
      <c r="G447" s="34" t="str">
        <f aca="false">IF(ISBLANK(C447),"",  IF(F447="RAZÓN SOCIAL","NUEVO_RP",   IF(F447="NUMERO",      IF(ISNUMBER(VALUE(C447)),VALUE(C447),""),   IF(OR(F447="NSS - NOMBRE",F447="RP - NOMBRE"),      IF(         AND(           NOT(ISERROR(FIND(" - ",C447))),           ISERROR(FIND("  ",C447)),           ISERROR(FIND("–",C447)),           ISERROR(FIND("—",C447)),           ISNUMBER(VALUE(LEFT(C447,FIND(" - ",C447)-1)))         ),         VALUE(LEFT(C447,FIND(" - ",C447)-1)),         ""      ),   ""   )  )))</f>
        <v/>
      </c>
      <c r="H447" s="34" t="str">
        <f aca="false">B447 &amp; "|" &amp; E447 &amp; "|" &amp;(IF(ISBLANK(C447),"",IFERROR(VALUE(LEFT(TRIM(C447),FIND(" ",TRIM(C447)&amp;" ")-1)),"")))</f>
        <v>||</v>
      </c>
      <c r="I447" s="18" t="n">
        <f aca="false">IF(G447="",0, IF(COUNTIF($H$6:H447,H447)=1,1,0))</f>
        <v>0</v>
      </c>
      <c r="J447" s="34" t="str">
        <f aca="false">IF( OR( ISBLANK(D447), C447=D447, AND( LEFT(D447,7)&lt;&gt;"NOMINA ", OR( ISERROR(FIND(" - ",D447)), NOT(ISNUMBER(VALUE(LEFT(D447,FIND(" - ",D447)-1)))) ) ) ), "", B447 &amp; "|" &amp; E447 &amp; "|" &amp; (IF(ISBLANK(C447), "", IFERROR(VALUE(LEFT(TRIM(C447), FIND(" ", TRIM(C447)&amp;" ")-1)), ""))) &amp; "|" &amp; D447 )</f>
        <v/>
      </c>
      <c r="K447" s="18" t="n">
        <f aca="false">IF(OR(C447="", J447="",G447=""), 0, IF(COUNTIF($J$6:J447, J447)=1, 1, 0))</f>
        <v>0</v>
      </c>
      <c r="L447" s="16" t="str">
        <f aca="false">IF(B447="Inscripción de nuevo registro patronal",B447 &amp; "|" &amp; E447 &amp; "|" &amp; C447,"")</f>
        <v/>
      </c>
      <c r="M447" s="18" t="n">
        <f aca="false">IF(OR(C447="", L447=""), 0, IF(COUNTIF($L$6:L447, L447)=1, 1, 0))</f>
        <v>0</v>
      </c>
    </row>
    <row r="448" customFormat="false" ht="28.35" hidden="false" customHeight="true" outlineLevel="0" collapsed="false">
      <c r="A448" s="48" t="str">
        <f aca="false">IF(AND(NOT(ISBLANK(C448)),NOT(ISBLANK(B448)),NOT(ISBLANK(E448))),(_xlfn.AGGREGATE(2,7,A$5:A448))+1,"")</f>
        <v/>
      </c>
      <c r="B448" s="49"/>
      <c r="C448" s="49"/>
      <c r="D448" s="50"/>
      <c r="E448" s="51"/>
      <c r="F448" s="52" t="str">
        <f aca="false">IFERROR(VLOOKUP(B448,LISTAS!$Q$2:$R$58,2,0),"")</f>
        <v/>
      </c>
      <c r="G448" s="34" t="str">
        <f aca="false">IF(ISBLANK(C448),"",  IF(F448="RAZÓN SOCIAL","NUEVO_RP",   IF(F448="NUMERO",      IF(ISNUMBER(VALUE(C448)),VALUE(C448),""),   IF(OR(F448="NSS - NOMBRE",F448="RP - NOMBRE"),      IF(         AND(           NOT(ISERROR(FIND(" - ",C448))),           ISERROR(FIND("  ",C448)),           ISERROR(FIND("–",C448)),           ISERROR(FIND("—",C448)),           ISNUMBER(VALUE(LEFT(C448,FIND(" - ",C448)-1)))         ),         VALUE(LEFT(C448,FIND(" - ",C448)-1)),         ""      ),   ""   )  )))</f>
        <v/>
      </c>
      <c r="H448" s="34" t="str">
        <f aca="false">B448 &amp; "|" &amp; E448 &amp; "|" &amp;(IF(ISBLANK(C448),"",IFERROR(VALUE(LEFT(TRIM(C448),FIND(" ",TRIM(C448)&amp;" ")-1)),"")))</f>
        <v>||</v>
      </c>
      <c r="I448" s="18" t="n">
        <f aca="false">IF(G448="",0, IF(COUNTIF($H$6:H448,H448)=1,1,0))</f>
        <v>0</v>
      </c>
      <c r="J448" s="34" t="str">
        <f aca="false">IF( OR( ISBLANK(D448), C448=D448, AND( LEFT(D448,7)&lt;&gt;"NOMINA ", OR( ISERROR(FIND(" - ",D448)), NOT(ISNUMBER(VALUE(LEFT(D448,FIND(" - ",D448)-1)))) ) ) ), "", B448 &amp; "|" &amp; E448 &amp; "|" &amp; (IF(ISBLANK(C448), "", IFERROR(VALUE(LEFT(TRIM(C448), FIND(" ", TRIM(C448)&amp;" ")-1)), ""))) &amp; "|" &amp; D448 )</f>
        <v/>
      </c>
      <c r="K448" s="18" t="n">
        <f aca="false">IF(OR(C448="", J448="",G448=""), 0, IF(COUNTIF($J$6:J448, J448)=1, 1, 0))</f>
        <v>0</v>
      </c>
      <c r="L448" s="16" t="str">
        <f aca="false">IF(B448="Inscripción de nuevo registro patronal",B448 &amp; "|" &amp; E448 &amp; "|" &amp; C448,"")</f>
        <v/>
      </c>
      <c r="M448" s="18" t="n">
        <f aca="false">IF(OR(C448="", L448=""), 0, IF(COUNTIF($L$6:L448, L448)=1, 1, 0))</f>
        <v>0</v>
      </c>
    </row>
    <row r="449" customFormat="false" ht="28.35" hidden="false" customHeight="true" outlineLevel="0" collapsed="false">
      <c r="A449" s="48" t="str">
        <f aca="false">IF(AND(NOT(ISBLANK(C449)),NOT(ISBLANK(B449)),NOT(ISBLANK(E449))),(_xlfn.AGGREGATE(2,7,A$5:A449))+1,"")</f>
        <v/>
      </c>
      <c r="B449" s="49"/>
      <c r="C449" s="49"/>
      <c r="D449" s="50"/>
      <c r="E449" s="51"/>
      <c r="F449" s="52" t="str">
        <f aca="false">IFERROR(VLOOKUP(B449,LISTAS!$Q$2:$R$58,2,0),"")</f>
        <v/>
      </c>
      <c r="G449" s="34" t="str">
        <f aca="false">IF(ISBLANK(C449),"",  IF(F449="RAZÓN SOCIAL","NUEVO_RP",   IF(F449="NUMERO",      IF(ISNUMBER(VALUE(C449)),VALUE(C449),""),   IF(OR(F449="NSS - NOMBRE",F449="RP - NOMBRE"),      IF(         AND(           NOT(ISERROR(FIND(" - ",C449))),           ISERROR(FIND("  ",C449)),           ISERROR(FIND("–",C449)),           ISERROR(FIND("—",C449)),           ISNUMBER(VALUE(LEFT(C449,FIND(" - ",C449)-1)))         ),         VALUE(LEFT(C449,FIND(" - ",C449)-1)),         ""      ),   ""   )  )))</f>
        <v/>
      </c>
      <c r="H449" s="34" t="str">
        <f aca="false">B449 &amp; "|" &amp; E449 &amp; "|" &amp;(IF(ISBLANK(C449),"",IFERROR(VALUE(LEFT(TRIM(C449),FIND(" ",TRIM(C449)&amp;" ")-1)),"")))</f>
        <v>||</v>
      </c>
      <c r="I449" s="18" t="n">
        <f aca="false">IF(G449="",0, IF(COUNTIF($H$6:H449,H449)=1,1,0))</f>
        <v>0</v>
      </c>
      <c r="J449" s="34" t="str">
        <f aca="false">IF( OR( ISBLANK(D449), C449=D449, AND( LEFT(D449,7)&lt;&gt;"NOMINA ", OR( ISERROR(FIND(" - ",D449)), NOT(ISNUMBER(VALUE(LEFT(D449,FIND(" - ",D449)-1)))) ) ) ), "", B449 &amp; "|" &amp; E449 &amp; "|" &amp; (IF(ISBLANK(C449), "", IFERROR(VALUE(LEFT(TRIM(C449), FIND(" ", TRIM(C449)&amp;" ")-1)), ""))) &amp; "|" &amp; D449 )</f>
        <v/>
      </c>
      <c r="K449" s="18" t="n">
        <f aca="false">IF(OR(C449="", J449="",G449=""), 0, IF(COUNTIF($J$6:J449, J449)=1, 1, 0))</f>
        <v>0</v>
      </c>
      <c r="L449" s="16" t="str">
        <f aca="false">IF(B449="Inscripción de nuevo registro patronal",B449 &amp; "|" &amp; E449 &amp; "|" &amp; C449,"")</f>
        <v/>
      </c>
      <c r="M449" s="18" t="n">
        <f aca="false">IF(OR(C449="", L449=""), 0, IF(COUNTIF($L$6:L449, L449)=1, 1, 0))</f>
        <v>0</v>
      </c>
    </row>
    <row r="450" customFormat="false" ht="28.35" hidden="false" customHeight="true" outlineLevel="0" collapsed="false">
      <c r="A450" s="48" t="str">
        <f aca="false">IF(AND(NOT(ISBLANK(C450)),NOT(ISBLANK(B450)),NOT(ISBLANK(E450))),(_xlfn.AGGREGATE(2,7,A$5:A450))+1,"")</f>
        <v/>
      </c>
      <c r="B450" s="49"/>
      <c r="C450" s="49"/>
      <c r="D450" s="50"/>
      <c r="E450" s="51"/>
      <c r="F450" s="52" t="str">
        <f aca="false">IFERROR(VLOOKUP(B450,LISTAS!$Q$2:$R$58,2,0),"")</f>
        <v/>
      </c>
      <c r="G450" s="34" t="str">
        <f aca="false">IF(ISBLANK(C450),"",  IF(F450="RAZÓN SOCIAL","NUEVO_RP",   IF(F450="NUMERO",      IF(ISNUMBER(VALUE(C450)),VALUE(C450),""),   IF(OR(F450="NSS - NOMBRE",F450="RP - NOMBRE"),      IF(         AND(           NOT(ISERROR(FIND(" - ",C450))),           ISERROR(FIND("  ",C450)),           ISERROR(FIND("–",C450)),           ISERROR(FIND("—",C450)),           ISNUMBER(VALUE(LEFT(C450,FIND(" - ",C450)-1)))         ),         VALUE(LEFT(C450,FIND(" - ",C450)-1)),         ""      ),   ""   )  )))</f>
        <v/>
      </c>
      <c r="H450" s="34" t="str">
        <f aca="false">B450 &amp; "|" &amp; E450 &amp; "|" &amp;(IF(ISBLANK(C450),"",IFERROR(VALUE(LEFT(TRIM(C450),FIND(" ",TRIM(C450)&amp;" ")-1)),"")))</f>
        <v>||</v>
      </c>
      <c r="I450" s="18" t="n">
        <f aca="false">IF(G450="",0, IF(COUNTIF($H$6:H450,H450)=1,1,0))</f>
        <v>0</v>
      </c>
      <c r="J450" s="34" t="str">
        <f aca="false">IF( OR( ISBLANK(D450), C450=D450, AND( LEFT(D450,7)&lt;&gt;"NOMINA ", OR( ISERROR(FIND(" - ",D450)), NOT(ISNUMBER(VALUE(LEFT(D450,FIND(" - ",D450)-1)))) ) ) ), "", B450 &amp; "|" &amp; E450 &amp; "|" &amp; (IF(ISBLANK(C450), "", IFERROR(VALUE(LEFT(TRIM(C450), FIND(" ", TRIM(C450)&amp;" ")-1)), ""))) &amp; "|" &amp; D450 )</f>
        <v/>
      </c>
      <c r="K450" s="18" t="n">
        <f aca="false">IF(OR(C450="", J450="",G450=""), 0, IF(COUNTIF($J$6:J450, J450)=1, 1, 0))</f>
        <v>0</v>
      </c>
      <c r="L450" s="16" t="str">
        <f aca="false">IF(B450="Inscripción de nuevo registro patronal",B450 &amp; "|" &amp; E450 &amp; "|" &amp; C450,"")</f>
        <v/>
      </c>
      <c r="M450" s="18" t="n">
        <f aca="false">IF(OR(C450="", L450=""), 0, IF(COUNTIF($L$6:L450, L450)=1, 1, 0))</f>
        <v>0</v>
      </c>
    </row>
    <row r="451" customFormat="false" ht="28.35" hidden="false" customHeight="true" outlineLevel="0" collapsed="false">
      <c r="A451" s="48" t="str">
        <f aca="false">IF(AND(NOT(ISBLANK(C451)),NOT(ISBLANK(B451)),NOT(ISBLANK(E451))),(_xlfn.AGGREGATE(2,7,A$5:A451))+1,"")</f>
        <v/>
      </c>
      <c r="B451" s="49"/>
      <c r="C451" s="49"/>
      <c r="D451" s="50"/>
      <c r="E451" s="51"/>
      <c r="F451" s="52" t="str">
        <f aca="false">IFERROR(VLOOKUP(B451,LISTAS!$Q$2:$R$58,2,0),"")</f>
        <v/>
      </c>
      <c r="G451" s="34" t="str">
        <f aca="false">IF(ISBLANK(C451),"",  IF(F451="RAZÓN SOCIAL","NUEVO_RP",   IF(F451="NUMERO",      IF(ISNUMBER(VALUE(C451)),VALUE(C451),""),   IF(OR(F451="NSS - NOMBRE",F451="RP - NOMBRE"),      IF(         AND(           NOT(ISERROR(FIND(" - ",C451))),           ISERROR(FIND("  ",C451)),           ISERROR(FIND("–",C451)),           ISERROR(FIND("—",C451)),           ISNUMBER(VALUE(LEFT(C451,FIND(" - ",C451)-1)))         ),         VALUE(LEFT(C451,FIND(" - ",C451)-1)),         ""      ),   ""   )  )))</f>
        <v/>
      </c>
      <c r="H451" s="34" t="str">
        <f aca="false">B451 &amp; "|" &amp; E451 &amp; "|" &amp;(IF(ISBLANK(C451),"",IFERROR(VALUE(LEFT(TRIM(C451),FIND(" ",TRIM(C451)&amp;" ")-1)),"")))</f>
        <v>||</v>
      </c>
      <c r="I451" s="18" t="n">
        <f aca="false">IF(G451="",0, IF(COUNTIF($H$6:H451,H451)=1,1,0))</f>
        <v>0</v>
      </c>
      <c r="J451" s="34" t="str">
        <f aca="false">IF( OR( ISBLANK(D451), C451=D451, AND( LEFT(D451,7)&lt;&gt;"NOMINA ", OR( ISERROR(FIND(" - ",D451)), NOT(ISNUMBER(VALUE(LEFT(D451,FIND(" - ",D451)-1)))) ) ) ), "", B451 &amp; "|" &amp; E451 &amp; "|" &amp; (IF(ISBLANK(C451), "", IFERROR(VALUE(LEFT(TRIM(C451), FIND(" ", TRIM(C451)&amp;" ")-1)), ""))) &amp; "|" &amp; D451 )</f>
        <v/>
      </c>
      <c r="K451" s="18" t="n">
        <f aca="false">IF(OR(C451="", J451="",G451=""), 0, IF(COUNTIF($J$6:J451, J451)=1, 1, 0))</f>
        <v>0</v>
      </c>
      <c r="L451" s="16" t="str">
        <f aca="false">IF(B451="Inscripción de nuevo registro patronal",B451 &amp; "|" &amp; E451 &amp; "|" &amp; C451,"")</f>
        <v/>
      </c>
      <c r="M451" s="18" t="n">
        <f aca="false">IF(OR(C451="", L451=""), 0, IF(COUNTIF($L$6:L451, L451)=1, 1, 0))</f>
        <v>0</v>
      </c>
    </row>
    <row r="452" customFormat="false" ht="28.35" hidden="false" customHeight="true" outlineLevel="0" collapsed="false">
      <c r="A452" s="48" t="str">
        <f aca="false">IF(AND(NOT(ISBLANK(C452)),NOT(ISBLANK(B452)),NOT(ISBLANK(E452))),(_xlfn.AGGREGATE(2,7,A$5:A452))+1,"")</f>
        <v/>
      </c>
      <c r="B452" s="49"/>
      <c r="C452" s="49"/>
      <c r="D452" s="50"/>
      <c r="E452" s="51"/>
      <c r="F452" s="52" t="str">
        <f aca="false">IFERROR(VLOOKUP(B452,LISTAS!$Q$2:$R$58,2,0),"")</f>
        <v/>
      </c>
      <c r="G452" s="34" t="str">
        <f aca="false">IF(ISBLANK(C452),"",  IF(F452="RAZÓN SOCIAL","NUEVO_RP",   IF(F452="NUMERO",      IF(ISNUMBER(VALUE(C452)),VALUE(C452),""),   IF(OR(F452="NSS - NOMBRE",F452="RP - NOMBRE"),      IF(         AND(           NOT(ISERROR(FIND(" - ",C452))),           ISERROR(FIND("  ",C452)),           ISERROR(FIND("–",C452)),           ISERROR(FIND("—",C452)),           ISNUMBER(VALUE(LEFT(C452,FIND(" - ",C452)-1)))         ),         VALUE(LEFT(C452,FIND(" - ",C452)-1)),         ""      ),   ""   )  )))</f>
        <v/>
      </c>
      <c r="H452" s="34" t="str">
        <f aca="false">B452 &amp; "|" &amp; E452 &amp; "|" &amp;(IF(ISBLANK(C452),"",IFERROR(VALUE(LEFT(TRIM(C452),FIND(" ",TRIM(C452)&amp;" ")-1)),"")))</f>
        <v>||</v>
      </c>
      <c r="I452" s="18" t="n">
        <f aca="false">IF(G452="",0, IF(COUNTIF($H$6:H452,H452)=1,1,0))</f>
        <v>0</v>
      </c>
      <c r="J452" s="34" t="str">
        <f aca="false">IF( OR( ISBLANK(D452), C452=D452, AND( LEFT(D452,7)&lt;&gt;"NOMINA ", OR( ISERROR(FIND(" - ",D452)), NOT(ISNUMBER(VALUE(LEFT(D452,FIND(" - ",D452)-1)))) ) ) ), "", B452 &amp; "|" &amp; E452 &amp; "|" &amp; (IF(ISBLANK(C452), "", IFERROR(VALUE(LEFT(TRIM(C452), FIND(" ", TRIM(C452)&amp;" ")-1)), ""))) &amp; "|" &amp; D452 )</f>
        <v/>
      </c>
      <c r="K452" s="18" t="n">
        <f aca="false">IF(OR(C452="", J452="",G452=""), 0, IF(COUNTIF($J$6:J452, J452)=1, 1, 0))</f>
        <v>0</v>
      </c>
      <c r="L452" s="16" t="str">
        <f aca="false">IF(B452="Inscripción de nuevo registro patronal",B452 &amp; "|" &amp; E452 &amp; "|" &amp; C452,"")</f>
        <v/>
      </c>
      <c r="M452" s="18" t="n">
        <f aca="false">IF(OR(C452="", L452=""), 0, IF(COUNTIF($L$6:L452, L452)=1, 1, 0))</f>
        <v>0</v>
      </c>
    </row>
    <row r="453" customFormat="false" ht="28.35" hidden="false" customHeight="true" outlineLevel="0" collapsed="false">
      <c r="A453" s="48" t="str">
        <f aca="false">IF(AND(NOT(ISBLANK(C453)),NOT(ISBLANK(B453)),NOT(ISBLANK(E453))),(_xlfn.AGGREGATE(2,7,A$5:A453))+1,"")</f>
        <v/>
      </c>
      <c r="B453" s="49"/>
      <c r="C453" s="49"/>
      <c r="D453" s="50"/>
      <c r="E453" s="51"/>
      <c r="F453" s="52" t="str">
        <f aca="false">IFERROR(VLOOKUP(B453,LISTAS!$Q$2:$R$58,2,0),"")</f>
        <v/>
      </c>
      <c r="G453" s="34" t="str">
        <f aca="false">IF(ISBLANK(C453),"",  IF(F453="RAZÓN SOCIAL","NUEVO_RP",   IF(F453="NUMERO",      IF(ISNUMBER(VALUE(C453)),VALUE(C453),""),   IF(OR(F453="NSS - NOMBRE",F453="RP - NOMBRE"),      IF(         AND(           NOT(ISERROR(FIND(" - ",C453))),           ISERROR(FIND("  ",C453)),           ISERROR(FIND("–",C453)),           ISERROR(FIND("—",C453)),           ISNUMBER(VALUE(LEFT(C453,FIND(" - ",C453)-1)))         ),         VALUE(LEFT(C453,FIND(" - ",C453)-1)),         ""      ),   ""   )  )))</f>
        <v/>
      </c>
      <c r="H453" s="34" t="str">
        <f aca="false">B453 &amp; "|" &amp; E453 &amp; "|" &amp;(IF(ISBLANK(C453),"",IFERROR(VALUE(LEFT(TRIM(C453),FIND(" ",TRIM(C453)&amp;" ")-1)),"")))</f>
        <v>||</v>
      </c>
      <c r="I453" s="18" t="n">
        <f aca="false">IF(G453="",0, IF(COUNTIF($H$6:H453,H453)=1,1,0))</f>
        <v>0</v>
      </c>
      <c r="J453" s="34" t="str">
        <f aca="false">IF( OR( ISBLANK(D453), C453=D453, AND( LEFT(D453,7)&lt;&gt;"NOMINA ", OR( ISERROR(FIND(" - ",D453)), NOT(ISNUMBER(VALUE(LEFT(D453,FIND(" - ",D453)-1)))) ) ) ), "", B453 &amp; "|" &amp; E453 &amp; "|" &amp; (IF(ISBLANK(C453), "", IFERROR(VALUE(LEFT(TRIM(C453), FIND(" ", TRIM(C453)&amp;" ")-1)), ""))) &amp; "|" &amp; D453 )</f>
        <v/>
      </c>
      <c r="K453" s="18" t="n">
        <f aca="false">IF(OR(C453="", J453="",G453=""), 0, IF(COUNTIF($J$6:J453, J453)=1, 1, 0))</f>
        <v>0</v>
      </c>
      <c r="L453" s="16" t="str">
        <f aca="false">IF(B453="Inscripción de nuevo registro patronal",B453 &amp; "|" &amp; E453 &amp; "|" &amp; C453,"")</f>
        <v/>
      </c>
      <c r="M453" s="18" t="n">
        <f aca="false">IF(OR(C453="", L453=""), 0, IF(COUNTIF($L$6:L453, L453)=1, 1, 0))</f>
        <v>0</v>
      </c>
    </row>
    <row r="454" customFormat="false" ht="28.35" hidden="false" customHeight="true" outlineLevel="0" collapsed="false">
      <c r="A454" s="48" t="str">
        <f aca="false">IF(AND(NOT(ISBLANK(C454)),NOT(ISBLANK(B454)),NOT(ISBLANK(E454))),(_xlfn.AGGREGATE(2,7,A$5:A454))+1,"")</f>
        <v/>
      </c>
      <c r="B454" s="49"/>
      <c r="C454" s="49"/>
      <c r="D454" s="50"/>
      <c r="E454" s="51"/>
      <c r="F454" s="52" t="str">
        <f aca="false">IFERROR(VLOOKUP(B454,LISTAS!$Q$2:$R$58,2,0),"")</f>
        <v/>
      </c>
      <c r="G454" s="34" t="str">
        <f aca="false">IF(ISBLANK(C454),"",  IF(F454="RAZÓN SOCIAL","NUEVO_RP",   IF(F454="NUMERO",      IF(ISNUMBER(VALUE(C454)),VALUE(C454),""),   IF(OR(F454="NSS - NOMBRE",F454="RP - NOMBRE"),      IF(         AND(           NOT(ISERROR(FIND(" - ",C454))),           ISERROR(FIND("  ",C454)),           ISERROR(FIND("–",C454)),           ISERROR(FIND("—",C454)),           ISNUMBER(VALUE(LEFT(C454,FIND(" - ",C454)-1)))         ),         VALUE(LEFT(C454,FIND(" - ",C454)-1)),         ""      ),   ""   )  )))</f>
        <v/>
      </c>
      <c r="H454" s="34" t="str">
        <f aca="false">B454 &amp; "|" &amp; E454 &amp; "|" &amp;(IF(ISBLANK(C454),"",IFERROR(VALUE(LEFT(TRIM(C454),FIND(" ",TRIM(C454)&amp;" ")-1)),"")))</f>
        <v>||</v>
      </c>
      <c r="I454" s="18" t="n">
        <f aca="false">IF(G454="",0, IF(COUNTIF($H$6:H454,H454)=1,1,0))</f>
        <v>0</v>
      </c>
      <c r="J454" s="34" t="str">
        <f aca="false">IF( OR( ISBLANK(D454), C454=D454, AND( LEFT(D454,7)&lt;&gt;"NOMINA ", OR( ISERROR(FIND(" - ",D454)), NOT(ISNUMBER(VALUE(LEFT(D454,FIND(" - ",D454)-1)))) ) ) ), "", B454 &amp; "|" &amp; E454 &amp; "|" &amp; (IF(ISBLANK(C454), "", IFERROR(VALUE(LEFT(TRIM(C454), FIND(" ", TRIM(C454)&amp;" ")-1)), ""))) &amp; "|" &amp; D454 )</f>
        <v/>
      </c>
      <c r="K454" s="18" t="n">
        <f aca="false">IF(OR(C454="", J454="",G454=""), 0, IF(COUNTIF($J$6:J454, J454)=1, 1, 0))</f>
        <v>0</v>
      </c>
      <c r="L454" s="16" t="str">
        <f aca="false">IF(B454="Inscripción de nuevo registro patronal",B454 &amp; "|" &amp; E454 &amp; "|" &amp; C454,"")</f>
        <v/>
      </c>
      <c r="M454" s="18" t="n">
        <f aca="false">IF(OR(C454="", L454=""), 0, IF(COUNTIF($L$6:L454, L454)=1, 1, 0))</f>
        <v>0</v>
      </c>
    </row>
    <row r="455" customFormat="false" ht="28.35" hidden="false" customHeight="true" outlineLevel="0" collapsed="false">
      <c r="A455" s="48" t="str">
        <f aca="false">IF(AND(NOT(ISBLANK(C455)),NOT(ISBLANK(B455)),NOT(ISBLANK(E455))),(_xlfn.AGGREGATE(2,7,A$5:A455))+1,"")</f>
        <v/>
      </c>
      <c r="B455" s="49"/>
      <c r="C455" s="49"/>
      <c r="D455" s="50"/>
      <c r="E455" s="51"/>
      <c r="F455" s="52" t="str">
        <f aca="false">IFERROR(VLOOKUP(B455,LISTAS!$Q$2:$R$58,2,0),"")</f>
        <v/>
      </c>
      <c r="G455" s="34" t="str">
        <f aca="false">IF(ISBLANK(C455),"",  IF(F455="RAZÓN SOCIAL","NUEVO_RP",   IF(F455="NUMERO",      IF(ISNUMBER(VALUE(C455)),VALUE(C455),""),   IF(OR(F455="NSS - NOMBRE",F455="RP - NOMBRE"),      IF(         AND(           NOT(ISERROR(FIND(" - ",C455))),           ISERROR(FIND("  ",C455)),           ISERROR(FIND("–",C455)),           ISERROR(FIND("—",C455)),           ISNUMBER(VALUE(LEFT(C455,FIND(" - ",C455)-1)))         ),         VALUE(LEFT(C455,FIND(" - ",C455)-1)),         ""      ),   ""   )  )))</f>
        <v/>
      </c>
      <c r="H455" s="34" t="str">
        <f aca="false">B455 &amp; "|" &amp; E455 &amp; "|" &amp;(IF(ISBLANK(C455),"",IFERROR(VALUE(LEFT(TRIM(C455),FIND(" ",TRIM(C455)&amp;" ")-1)),"")))</f>
        <v>||</v>
      </c>
      <c r="I455" s="18" t="n">
        <f aca="false">IF(G455="",0, IF(COUNTIF($H$6:H455,H455)=1,1,0))</f>
        <v>0</v>
      </c>
      <c r="J455" s="34" t="str">
        <f aca="false">IF( OR( ISBLANK(D455), C455=D455, AND( LEFT(D455,7)&lt;&gt;"NOMINA ", OR( ISERROR(FIND(" - ",D455)), NOT(ISNUMBER(VALUE(LEFT(D455,FIND(" - ",D455)-1)))) ) ) ), "", B455 &amp; "|" &amp; E455 &amp; "|" &amp; (IF(ISBLANK(C455), "", IFERROR(VALUE(LEFT(TRIM(C455), FIND(" ", TRIM(C455)&amp;" ")-1)), ""))) &amp; "|" &amp; D455 )</f>
        <v/>
      </c>
      <c r="K455" s="18" t="n">
        <f aca="false">IF(OR(C455="", J455="",G455=""), 0, IF(COUNTIF($J$6:J455, J455)=1, 1, 0))</f>
        <v>0</v>
      </c>
      <c r="L455" s="16" t="str">
        <f aca="false">IF(B455="Inscripción de nuevo registro patronal",B455 &amp; "|" &amp; E455 &amp; "|" &amp; C455,"")</f>
        <v/>
      </c>
      <c r="M455" s="18" t="n">
        <f aca="false">IF(OR(C455="", L455=""), 0, IF(COUNTIF($L$6:L455, L455)=1, 1, 0))</f>
        <v>0</v>
      </c>
    </row>
    <row r="456" customFormat="false" ht="28.35" hidden="false" customHeight="true" outlineLevel="0" collapsed="false">
      <c r="A456" s="48" t="str">
        <f aca="false">IF(AND(NOT(ISBLANK(C456)),NOT(ISBLANK(B456)),NOT(ISBLANK(E456))),(_xlfn.AGGREGATE(2,7,A$5:A456))+1,"")</f>
        <v/>
      </c>
      <c r="B456" s="49"/>
      <c r="C456" s="49"/>
      <c r="D456" s="50"/>
      <c r="E456" s="51"/>
      <c r="F456" s="52" t="str">
        <f aca="false">IFERROR(VLOOKUP(B456,LISTAS!$Q$2:$R$58,2,0),"")</f>
        <v/>
      </c>
      <c r="G456" s="34" t="str">
        <f aca="false">IF(ISBLANK(C456),"",  IF(F456="RAZÓN SOCIAL","NUEVO_RP",   IF(F456="NUMERO",      IF(ISNUMBER(VALUE(C456)),VALUE(C456),""),   IF(OR(F456="NSS - NOMBRE",F456="RP - NOMBRE"),      IF(         AND(           NOT(ISERROR(FIND(" - ",C456))),           ISERROR(FIND("  ",C456)),           ISERROR(FIND("–",C456)),           ISERROR(FIND("—",C456)),           ISNUMBER(VALUE(LEFT(C456,FIND(" - ",C456)-1)))         ),         VALUE(LEFT(C456,FIND(" - ",C456)-1)),         ""      ),   ""   )  )))</f>
        <v/>
      </c>
      <c r="H456" s="34" t="str">
        <f aca="false">B456 &amp; "|" &amp; E456 &amp; "|" &amp;(IF(ISBLANK(C456),"",IFERROR(VALUE(LEFT(TRIM(C456),FIND(" ",TRIM(C456)&amp;" ")-1)),"")))</f>
        <v>||</v>
      </c>
      <c r="I456" s="18" t="n">
        <f aca="false">IF(G456="",0, IF(COUNTIF($H$6:H456,H456)=1,1,0))</f>
        <v>0</v>
      </c>
      <c r="J456" s="34" t="str">
        <f aca="false">IF( OR( ISBLANK(D456), C456=D456, AND( LEFT(D456,7)&lt;&gt;"NOMINA ", OR( ISERROR(FIND(" - ",D456)), NOT(ISNUMBER(VALUE(LEFT(D456,FIND(" - ",D456)-1)))) ) ) ), "", B456 &amp; "|" &amp; E456 &amp; "|" &amp; (IF(ISBLANK(C456), "", IFERROR(VALUE(LEFT(TRIM(C456), FIND(" ", TRIM(C456)&amp;" ")-1)), ""))) &amp; "|" &amp; D456 )</f>
        <v/>
      </c>
      <c r="K456" s="18" t="n">
        <f aca="false">IF(OR(C456="", J456="",G456=""), 0, IF(COUNTIF($J$6:J456, J456)=1, 1, 0))</f>
        <v>0</v>
      </c>
      <c r="L456" s="16" t="str">
        <f aca="false">IF(B456="Inscripción de nuevo registro patronal",B456 &amp; "|" &amp; E456 &amp; "|" &amp; C456,"")</f>
        <v/>
      </c>
      <c r="M456" s="18" t="n">
        <f aca="false">IF(OR(C456="", L456=""), 0, IF(COUNTIF($L$6:L456, L456)=1, 1, 0))</f>
        <v>0</v>
      </c>
    </row>
    <row r="457" customFormat="false" ht="28.35" hidden="false" customHeight="true" outlineLevel="0" collapsed="false">
      <c r="A457" s="48" t="str">
        <f aca="false">IF(AND(NOT(ISBLANK(C457)),NOT(ISBLANK(B457)),NOT(ISBLANK(E457))),(_xlfn.AGGREGATE(2,7,A$5:A457))+1,"")</f>
        <v/>
      </c>
      <c r="B457" s="49"/>
      <c r="C457" s="49"/>
      <c r="D457" s="50"/>
      <c r="E457" s="51"/>
      <c r="F457" s="52" t="str">
        <f aca="false">IFERROR(VLOOKUP(B457,LISTAS!$Q$2:$R$58,2,0),"")</f>
        <v/>
      </c>
      <c r="G457" s="34" t="str">
        <f aca="false">IF(ISBLANK(C457),"",  IF(F457="RAZÓN SOCIAL","NUEVO_RP",   IF(F457="NUMERO",      IF(ISNUMBER(VALUE(C457)),VALUE(C457),""),   IF(OR(F457="NSS - NOMBRE",F457="RP - NOMBRE"),      IF(         AND(           NOT(ISERROR(FIND(" - ",C457))),           ISERROR(FIND("  ",C457)),           ISERROR(FIND("–",C457)),           ISERROR(FIND("—",C457)),           ISNUMBER(VALUE(LEFT(C457,FIND(" - ",C457)-1)))         ),         VALUE(LEFT(C457,FIND(" - ",C457)-1)),         ""      ),   ""   )  )))</f>
        <v/>
      </c>
      <c r="H457" s="34" t="str">
        <f aca="false">B457 &amp; "|" &amp; E457 &amp; "|" &amp;(IF(ISBLANK(C457),"",IFERROR(VALUE(LEFT(TRIM(C457),FIND(" ",TRIM(C457)&amp;" ")-1)),"")))</f>
        <v>||</v>
      </c>
      <c r="I457" s="18" t="n">
        <f aca="false">IF(G457="",0, IF(COUNTIF($H$6:H457,H457)=1,1,0))</f>
        <v>0</v>
      </c>
      <c r="J457" s="34" t="str">
        <f aca="false">IF( OR( ISBLANK(D457), C457=D457, AND( LEFT(D457,7)&lt;&gt;"NOMINA ", OR( ISERROR(FIND(" - ",D457)), NOT(ISNUMBER(VALUE(LEFT(D457,FIND(" - ",D457)-1)))) ) ) ), "", B457 &amp; "|" &amp; E457 &amp; "|" &amp; (IF(ISBLANK(C457), "", IFERROR(VALUE(LEFT(TRIM(C457), FIND(" ", TRIM(C457)&amp;" ")-1)), ""))) &amp; "|" &amp; D457 )</f>
        <v/>
      </c>
      <c r="K457" s="18" t="n">
        <f aca="false">IF(OR(C457="", J457="",G457=""), 0, IF(COUNTIF($J$6:J457, J457)=1, 1, 0))</f>
        <v>0</v>
      </c>
      <c r="L457" s="16" t="str">
        <f aca="false">IF(B457="Inscripción de nuevo registro patronal",B457 &amp; "|" &amp; E457 &amp; "|" &amp; C457,"")</f>
        <v/>
      </c>
      <c r="M457" s="18" t="n">
        <f aca="false">IF(OR(C457="", L457=""), 0, IF(COUNTIF($L$6:L457, L457)=1, 1, 0))</f>
        <v>0</v>
      </c>
    </row>
    <row r="458" customFormat="false" ht="28.35" hidden="false" customHeight="true" outlineLevel="0" collapsed="false">
      <c r="A458" s="48" t="str">
        <f aca="false">IF(AND(NOT(ISBLANK(C458)),NOT(ISBLANK(B458)),NOT(ISBLANK(E458))),(_xlfn.AGGREGATE(2,7,A$5:A458))+1,"")</f>
        <v/>
      </c>
      <c r="B458" s="49"/>
      <c r="C458" s="49"/>
      <c r="D458" s="50"/>
      <c r="E458" s="51"/>
      <c r="F458" s="52" t="str">
        <f aca="false">IFERROR(VLOOKUP(B458,LISTAS!$Q$2:$R$58,2,0),"")</f>
        <v/>
      </c>
      <c r="G458" s="34" t="str">
        <f aca="false">IF(ISBLANK(C458),"",  IF(F458="RAZÓN SOCIAL","NUEVO_RP",   IF(F458="NUMERO",      IF(ISNUMBER(VALUE(C458)),VALUE(C458),""),   IF(OR(F458="NSS - NOMBRE",F458="RP - NOMBRE"),      IF(         AND(           NOT(ISERROR(FIND(" - ",C458))),           ISERROR(FIND("  ",C458)),           ISERROR(FIND("–",C458)),           ISERROR(FIND("—",C458)),           ISNUMBER(VALUE(LEFT(C458,FIND(" - ",C458)-1)))         ),         VALUE(LEFT(C458,FIND(" - ",C458)-1)),         ""      ),   ""   )  )))</f>
        <v/>
      </c>
      <c r="H458" s="34" t="str">
        <f aca="false">B458 &amp; "|" &amp; E458 &amp; "|" &amp;(IF(ISBLANK(C458),"",IFERROR(VALUE(LEFT(TRIM(C458),FIND(" ",TRIM(C458)&amp;" ")-1)),"")))</f>
        <v>||</v>
      </c>
      <c r="I458" s="18" t="n">
        <f aca="false">IF(G458="",0, IF(COUNTIF($H$6:H458,H458)=1,1,0))</f>
        <v>0</v>
      </c>
      <c r="J458" s="34" t="str">
        <f aca="false">IF( OR( ISBLANK(D458), C458=D458, AND( LEFT(D458,7)&lt;&gt;"NOMINA ", OR( ISERROR(FIND(" - ",D458)), NOT(ISNUMBER(VALUE(LEFT(D458,FIND(" - ",D458)-1)))) ) ) ), "", B458 &amp; "|" &amp; E458 &amp; "|" &amp; (IF(ISBLANK(C458), "", IFERROR(VALUE(LEFT(TRIM(C458), FIND(" ", TRIM(C458)&amp;" ")-1)), ""))) &amp; "|" &amp; D458 )</f>
        <v/>
      </c>
      <c r="K458" s="18" t="n">
        <f aca="false">IF(OR(C458="", J458="",G458=""), 0, IF(COUNTIF($J$6:J458, J458)=1, 1, 0))</f>
        <v>0</v>
      </c>
      <c r="L458" s="16" t="str">
        <f aca="false">IF(B458="Inscripción de nuevo registro patronal",B458 &amp; "|" &amp; E458 &amp; "|" &amp; C458,"")</f>
        <v/>
      </c>
      <c r="M458" s="18" t="n">
        <f aca="false">IF(OR(C458="", L458=""), 0, IF(COUNTIF($L$6:L458, L458)=1, 1, 0))</f>
        <v>0</v>
      </c>
    </row>
    <row r="459" customFormat="false" ht="28.35" hidden="false" customHeight="true" outlineLevel="0" collapsed="false">
      <c r="A459" s="48" t="str">
        <f aca="false">IF(AND(NOT(ISBLANK(C459)),NOT(ISBLANK(B459)),NOT(ISBLANK(E459))),(_xlfn.AGGREGATE(2,7,A$5:A459))+1,"")</f>
        <v/>
      </c>
      <c r="B459" s="49"/>
      <c r="C459" s="49"/>
      <c r="D459" s="50"/>
      <c r="E459" s="51"/>
      <c r="F459" s="52" t="str">
        <f aca="false">IFERROR(VLOOKUP(B459,LISTAS!$Q$2:$R$58,2,0),"")</f>
        <v/>
      </c>
      <c r="G459" s="34" t="str">
        <f aca="false">IF(ISBLANK(C459),"",  IF(F459="RAZÓN SOCIAL","NUEVO_RP",   IF(F459="NUMERO",      IF(ISNUMBER(VALUE(C459)),VALUE(C459),""),   IF(OR(F459="NSS - NOMBRE",F459="RP - NOMBRE"),      IF(         AND(           NOT(ISERROR(FIND(" - ",C459))),           ISERROR(FIND("  ",C459)),           ISERROR(FIND("–",C459)),           ISERROR(FIND("—",C459)),           ISNUMBER(VALUE(LEFT(C459,FIND(" - ",C459)-1)))         ),         VALUE(LEFT(C459,FIND(" - ",C459)-1)),         ""      ),   ""   )  )))</f>
        <v/>
      </c>
      <c r="H459" s="34" t="str">
        <f aca="false">B459 &amp; "|" &amp; E459 &amp; "|" &amp;(IF(ISBLANK(C459),"",IFERROR(VALUE(LEFT(TRIM(C459),FIND(" ",TRIM(C459)&amp;" ")-1)),"")))</f>
        <v>||</v>
      </c>
      <c r="I459" s="18" t="n">
        <f aca="false">IF(G459="",0, IF(COUNTIF($H$6:H459,H459)=1,1,0))</f>
        <v>0</v>
      </c>
      <c r="J459" s="34" t="str">
        <f aca="false">IF( OR( ISBLANK(D459), C459=D459, AND( LEFT(D459,7)&lt;&gt;"NOMINA ", OR( ISERROR(FIND(" - ",D459)), NOT(ISNUMBER(VALUE(LEFT(D459,FIND(" - ",D459)-1)))) ) ) ), "", B459 &amp; "|" &amp; E459 &amp; "|" &amp; (IF(ISBLANK(C459), "", IFERROR(VALUE(LEFT(TRIM(C459), FIND(" ", TRIM(C459)&amp;" ")-1)), ""))) &amp; "|" &amp; D459 )</f>
        <v/>
      </c>
      <c r="K459" s="18" t="n">
        <f aca="false">IF(OR(C459="", J459="",G459=""), 0, IF(COUNTIF($J$6:J459, J459)=1, 1, 0))</f>
        <v>0</v>
      </c>
      <c r="L459" s="16" t="str">
        <f aca="false">IF(B459="Inscripción de nuevo registro patronal",B459 &amp; "|" &amp; E459 &amp; "|" &amp; C459,"")</f>
        <v/>
      </c>
      <c r="M459" s="18" t="n">
        <f aca="false">IF(OR(C459="", L459=""), 0, IF(COUNTIF($L$6:L459, L459)=1, 1, 0))</f>
        <v>0</v>
      </c>
    </row>
    <row r="460" customFormat="false" ht="28.35" hidden="false" customHeight="true" outlineLevel="0" collapsed="false">
      <c r="A460" s="48" t="str">
        <f aca="false">IF(AND(NOT(ISBLANK(C460)),NOT(ISBLANK(B460)),NOT(ISBLANK(E460))),(_xlfn.AGGREGATE(2,7,A$5:A460))+1,"")</f>
        <v/>
      </c>
      <c r="B460" s="49"/>
      <c r="C460" s="49"/>
      <c r="D460" s="50"/>
      <c r="E460" s="51"/>
      <c r="F460" s="52" t="str">
        <f aca="false">IFERROR(VLOOKUP(B460,LISTAS!$Q$2:$R$58,2,0),"")</f>
        <v/>
      </c>
      <c r="G460" s="34" t="str">
        <f aca="false">IF(ISBLANK(C460),"",  IF(F460="RAZÓN SOCIAL","NUEVO_RP",   IF(F460="NUMERO",      IF(ISNUMBER(VALUE(C460)),VALUE(C460),""),   IF(OR(F460="NSS - NOMBRE",F460="RP - NOMBRE"),      IF(         AND(           NOT(ISERROR(FIND(" - ",C460))),           ISERROR(FIND("  ",C460)),           ISERROR(FIND("–",C460)),           ISERROR(FIND("—",C460)),           ISNUMBER(VALUE(LEFT(C460,FIND(" - ",C460)-1)))         ),         VALUE(LEFT(C460,FIND(" - ",C460)-1)),         ""      ),   ""   )  )))</f>
        <v/>
      </c>
      <c r="H460" s="34" t="str">
        <f aca="false">B460 &amp; "|" &amp; E460 &amp; "|" &amp;(IF(ISBLANK(C460),"",IFERROR(VALUE(LEFT(TRIM(C460),FIND(" ",TRIM(C460)&amp;" ")-1)),"")))</f>
        <v>||</v>
      </c>
      <c r="I460" s="18" t="n">
        <f aca="false">IF(G460="",0, IF(COUNTIF($H$6:H460,H460)=1,1,0))</f>
        <v>0</v>
      </c>
      <c r="J460" s="34" t="str">
        <f aca="false">IF( OR( ISBLANK(D460), C460=D460, AND( LEFT(D460,7)&lt;&gt;"NOMINA ", OR( ISERROR(FIND(" - ",D460)), NOT(ISNUMBER(VALUE(LEFT(D460,FIND(" - ",D460)-1)))) ) ) ), "", B460 &amp; "|" &amp; E460 &amp; "|" &amp; (IF(ISBLANK(C460), "", IFERROR(VALUE(LEFT(TRIM(C460), FIND(" ", TRIM(C460)&amp;" ")-1)), ""))) &amp; "|" &amp; D460 )</f>
        <v/>
      </c>
      <c r="K460" s="18" t="n">
        <f aca="false">IF(OR(C460="", J460="",G460=""), 0, IF(COUNTIF($J$6:J460, J460)=1, 1, 0))</f>
        <v>0</v>
      </c>
      <c r="L460" s="16" t="str">
        <f aca="false">IF(B460="Inscripción de nuevo registro patronal",B460 &amp; "|" &amp; E460 &amp; "|" &amp; C460,"")</f>
        <v/>
      </c>
      <c r="M460" s="18" t="n">
        <f aca="false">IF(OR(C460="", L460=""), 0, IF(COUNTIF($L$6:L460, L460)=1, 1, 0))</f>
        <v>0</v>
      </c>
    </row>
    <row r="461" customFormat="false" ht="28.35" hidden="false" customHeight="true" outlineLevel="0" collapsed="false">
      <c r="A461" s="48" t="str">
        <f aca="false">IF(AND(NOT(ISBLANK(C461)),NOT(ISBLANK(B461)),NOT(ISBLANK(E461))),(_xlfn.AGGREGATE(2,7,A$5:A461))+1,"")</f>
        <v/>
      </c>
      <c r="B461" s="49"/>
      <c r="C461" s="49"/>
      <c r="D461" s="50"/>
      <c r="E461" s="51"/>
      <c r="F461" s="52" t="str">
        <f aca="false">IFERROR(VLOOKUP(B461,LISTAS!$Q$2:$R$58,2,0),"")</f>
        <v/>
      </c>
      <c r="G461" s="34" t="str">
        <f aca="false">IF(ISBLANK(C461),"",  IF(F461="RAZÓN SOCIAL","NUEVO_RP",   IF(F461="NUMERO",      IF(ISNUMBER(VALUE(C461)),VALUE(C461),""),   IF(OR(F461="NSS - NOMBRE",F461="RP - NOMBRE"),      IF(         AND(           NOT(ISERROR(FIND(" - ",C461))),           ISERROR(FIND("  ",C461)),           ISERROR(FIND("–",C461)),           ISERROR(FIND("—",C461)),           ISNUMBER(VALUE(LEFT(C461,FIND(" - ",C461)-1)))         ),         VALUE(LEFT(C461,FIND(" - ",C461)-1)),         ""      ),   ""   )  )))</f>
        <v/>
      </c>
      <c r="H461" s="34" t="str">
        <f aca="false">B461 &amp; "|" &amp; E461 &amp; "|" &amp;(IF(ISBLANK(C461),"",IFERROR(VALUE(LEFT(TRIM(C461),FIND(" ",TRIM(C461)&amp;" ")-1)),"")))</f>
        <v>||</v>
      </c>
      <c r="I461" s="18" t="n">
        <f aca="false">IF(G461="",0, IF(COUNTIF($H$6:H461,H461)=1,1,0))</f>
        <v>0</v>
      </c>
      <c r="J461" s="34" t="str">
        <f aca="false">IF( OR( ISBLANK(D461), C461=D461, AND( LEFT(D461,7)&lt;&gt;"NOMINA ", OR( ISERROR(FIND(" - ",D461)), NOT(ISNUMBER(VALUE(LEFT(D461,FIND(" - ",D461)-1)))) ) ) ), "", B461 &amp; "|" &amp; E461 &amp; "|" &amp; (IF(ISBLANK(C461), "", IFERROR(VALUE(LEFT(TRIM(C461), FIND(" ", TRIM(C461)&amp;" ")-1)), ""))) &amp; "|" &amp; D461 )</f>
        <v/>
      </c>
      <c r="K461" s="18" t="n">
        <f aca="false">IF(OR(C461="", J461="",G461=""), 0, IF(COUNTIF($J$6:J461, J461)=1, 1, 0))</f>
        <v>0</v>
      </c>
      <c r="L461" s="16" t="str">
        <f aca="false">IF(B461="Inscripción de nuevo registro patronal",B461 &amp; "|" &amp; E461 &amp; "|" &amp; C461,"")</f>
        <v/>
      </c>
      <c r="M461" s="18" t="n">
        <f aca="false">IF(OR(C461="", L461=""), 0, IF(COUNTIF($L$6:L461, L461)=1, 1, 0))</f>
        <v>0</v>
      </c>
    </row>
    <row r="462" customFormat="false" ht="28.35" hidden="false" customHeight="true" outlineLevel="0" collapsed="false">
      <c r="A462" s="48" t="str">
        <f aca="false">IF(AND(NOT(ISBLANK(C462)),NOT(ISBLANK(B462)),NOT(ISBLANK(E462))),(_xlfn.AGGREGATE(2,7,A$5:A462))+1,"")</f>
        <v/>
      </c>
      <c r="B462" s="49"/>
      <c r="C462" s="49"/>
      <c r="D462" s="50"/>
      <c r="E462" s="51"/>
      <c r="F462" s="52" t="str">
        <f aca="false">IFERROR(VLOOKUP(B462,LISTAS!$Q$2:$R$58,2,0),"")</f>
        <v/>
      </c>
      <c r="G462" s="34" t="str">
        <f aca="false">IF(ISBLANK(C462),"",  IF(F462="RAZÓN SOCIAL","NUEVO_RP",   IF(F462="NUMERO",      IF(ISNUMBER(VALUE(C462)),VALUE(C462),""),   IF(OR(F462="NSS - NOMBRE",F462="RP - NOMBRE"),      IF(         AND(           NOT(ISERROR(FIND(" - ",C462))),           ISERROR(FIND("  ",C462)),           ISERROR(FIND("–",C462)),           ISERROR(FIND("—",C462)),           ISNUMBER(VALUE(LEFT(C462,FIND(" - ",C462)-1)))         ),         VALUE(LEFT(C462,FIND(" - ",C462)-1)),         ""      ),   ""   )  )))</f>
        <v/>
      </c>
      <c r="H462" s="34" t="str">
        <f aca="false">B462 &amp; "|" &amp; E462 &amp; "|" &amp;(IF(ISBLANK(C462),"",IFERROR(VALUE(LEFT(TRIM(C462),FIND(" ",TRIM(C462)&amp;" ")-1)),"")))</f>
        <v>||</v>
      </c>
      <c r="I462" s="18" t="n">
        <f aca="false">IF(G462="",0, IF(COUNTIF($H$6:H462,H462)=1,1,0))</f>
        <v>0</v>
      </c>
      <c r="J462" s="34" t="str">
        <f aca="false">IF( OR( ISBLANK(D462), C462=D462, AND( LEFT(D462,7)&lt;&gt;"NOMINA ", OR( ISERROR(FIND(" - ",D462)), NOT(ISNUMBER(VALUE(LEFT(D462,FIND(" - ",D462)-1)))) ) ) ), "", B462 &amp; "|" &amp; E462 &amp; "|" &amp; (IF(ISBLANK(C462), "", IFERROR(VALUE(LEFT(TRIM(C462), FIND(" ", TRIM(C462)&amp;" ")-1)), ""))) &amp; "|" &amp; D462 )</f>
        <v/>
      </c>
      <c r="K462" s="18" t="n">
        <f aca="false">IF(OR(C462="", J462="",G462=""), 0, IF(COUNTIF($J$6:J462, J462)=1, 1, 0))</f>
        <v>0</v>
      </c>
      <c r="L462" s="16" t="str">
        <f aca="false">IF(B462="Inscripción de nuevo registro patronal",B462 &amp; "|" &amp; E462 &amp; "|" &amp; C462,"")</f>
        <v/>
      </c>
      <c r="M462" s="18" t="n">
        <f aca="false">IF(OR(C462="", L462=""), 0, IF(COUNTIF($L$6:L462, L462)=1, 1, 0))</f>
        <v>0</v>
      </c>
    </row>
    <row r="463" customFormat="false" ht="28.35" hidden="false" customHeight="true" outlineLevel="0" collapsed="false">
      <c r="A463" s="48" t="str">
        <f aca="false">IF(AND(NOT(ISBLANK(C463)),NOT(ISBLANK(B463)),NOT(ISBLANK(E463))),(_xlfn.AGGREGATE(2,7,A$5:A463))+1,"")</f>
        <v/>
      </c>
      <c r="B463" s="49"/>
      <c r="C463" s="49"/>
      <c r="D463" s="50"/>
      <c r="E463" s="51"/>
      <c r="F463" s="52" t="str">
        <f aca="false">IFERROR(VLOOKUP(B463,LISTAS!$Q$2:$R$58,2,0),"")</f>
        <v/>
      </c>
      <c r="G463" s="34" t="str">
        <f aca="false">IF(ISBLANK(C463),"",  IF(F463="RAZÓN SOCIAL","NUEVO_RP",   IF(F463="NUMERO",      IF(ISNUMBER(VALUE(C463)),VALUE(C463),""),   IF(OR(F463="NSS - NOMBRE",F463="RP - NOMBRE"),      IF(         AND(           NOT(ISERROR(FIND(" - ",C463))),           ISERROR(FIND("  ",C463)),           ISERROR(FIND("–",C463)),           ISERROR(FIND("—",C463)),           ISNUMBER(VALUE(LEFT(C463,FIND(" - ",C463)-1)))         ),         VALUE(LEFT(C463,FIND(" - ",C463)-1)),         ""      ),   ""   )  )))</f>
        <v/>
      </c>
      <c r="H463" s="34" t="str">
        <f aca="false">B463 &amp; "|" &amp; E463 &amp; "|" &amp;(IF(ISBLANK(C463),"",IFERROR(VALUE(LEFT(TRIM(C463),FIND(" ",TRIM(C463)&amp;" ")-1)),"")))</f>
        <v>||</v>
      </c>
      <c r="I463" s="18" t="n">
        <f aca="false">IF(G463="",0, IF(COUNTIF($H$6:H463,H463)=1,1,0))</f>
        <v>0</v>
      </c>
      <c r="J463" s="34" t="str">
        <f aca="false">IF( OR( ISBLANK(D463), C463=D463, AND( LEFT(D463,7)&lt;&gt;"NOMINA ", OR( ISERROR(FIND(" - ",D463)), NOT(ISNUMBER(VALUE(LEFT(D463,FIND(" - ",D463)-1)))) ) ) ), "", B463 &amp; "|" &amp; E463 &amp; "|" &amp; (IF(ISBLANK(C463), "", IFERROR(VALUE(LEFT(TRIM(C463), FIND(" ", TRIM(C463)&amp;" ")-1)), ""))) &amp; "|" &amp; D463 )</f>
        <v/>
      </c>
      <c r="K463" s="18" t="n">
        <f aca="false">IF(OR(C463="", J463="",G463=""), 0, IF(COUNTIF($J$6:J463, J463)=1, 1, 0))</f>
        <v>0</v>
      </c>
      <c r="L463" s="16" t="str">
        <f aca="false">IF(B463="Inscripción de nuevo registro patronal",B463 &amp; "|" &amp; E463 &amp; "|" &amp; C463,"")</f>
        <v/>
      </c>
      <c r="M463" s="18" t="n">
        <f aca="false">IF(OR(C463="", L463=""), 0, IF(COUNTIF($L$6:L463, L463)=1, 1, 0))</f>
        <v>0</v>
      </c>
    </row>
    <row r="464" customFormat="false" ht="28.35" hidden="false" customHeight="true" outlineLevel="0" collapsed="false">
      <c r="A464" s="48" t="str">
        <f aca="false">IF(AND(NOT(ISBLANK(C464)),NOT(ISBLANK(B464)),NOT(ISBLANK(E464))),(_xlfn.AGGREGATE(2,7,A$5:A464))+1,"")</f>
        <v/>
      </c>
      <c r="B464" s="49"/>
      <c r="C464" s="49"/>
      <c r="D464" s="50"/>
      <c r="E464" s="51"/>
      <c r="F464" s="52" t="str">
        <f aca="false">IFERROR(VLOOKUP(B464,LISTAS!$Q$2:$R$58,2,0),"")</f>
        <v/>
      </c>
      <c r="G464" s="34" t="str">
        <f aca="false">IF(ISBLANK(C464),"",  IF(F464="RAZÓN SOCIAL","NUEVO_RP",   IF(F464="NUMERO",      IF(ISNUMBER(VALUE(C464)),VALUE(C464),""),   IF(OR(F464="NSS - NOMBRE",F464="RP - NOMBRE"),      IF(         AND(           NOT(ISERROR(FIND(" - ",C464))),           ISERROR(FIND("  ",C464)),           ISERROR(FIND("–",C464)),           ISERROR(FIND("—",C464)),           ISNUMBER(VALUE(LEFT(C464,FIND(" - ",C464)-1)))         ),         VALUE(LEFT(C464,FIND(" - ",C464)-1)),         ""      ),   ""   )  )))</f>
        <v/>
      </c>
      <c r="H464" s="34" t="str">
        <f aca="false">B464 &amp; "|" &amp; E464 &amp; "|" &amp;(IF(ISBLANK(C464),"",IFERROR(VALUE(LEFT(TRIM(C464),FIND(" ",TRIM(C464)&amp;" ")-1)),"")))</f>
        <v>||</v>
      </c>
      <c r="I464" s="18" t="n">
        <f aca="false">IF(G464="",0, IF(COUNTIF($H$6:H464,H464)=1,1,0))</f>
        <v>0</v>
      </c>
      <c r="J464" s="34" t="str">
        <f aca="false">IF( OR( ISBLANK(D464), C464=D464, AND( LEFT(D464,7)&lt;&gt;"NOMINA ", OR( ISERROR(FIND(" - ",D464)), NOT(ISNUMBER(VALUE(LEFT(D464,FIND(" - ",D464)-1)))) ) ) ), "", B464 &amp; "|" &amp; E464 &amp; "|" &amp; (IF(ISBLANK(C464), "", IFERROR(VALUE(LEFT(TRIM(C464), FIND(" ", TRIM(C464)&amp;" ")-1)), ""))) &amp; "|" &amp; D464 )</f>
        <v/>
      </c>
      <c r="K464" s="18" t="n">
        <f aca="false">IF(OR(C464="", J464="",G464=""), 0, IF(COUNTIF($J$6:J464, J464)=1, 1, 0))</f>
        <v>0</v>
      </c>
      <c r="L464" s="16" t="str">
        <f aca="false">IF(B464="Inscripción de nuevo registro patronal",B464 &amp; "|" &amp; E464 &amp; "|" &amp; C464,"")</f>
        <v/>
      </c>
      <c r="M464" s="18" t="n">
        <f aca="false">IF(OR(C464="", L464=""), 0, IF(COUNTIF($L$6:L464, L464)=1, 1, 0))</f>
        <v>0</v>
      </c>
    </row>
    <row r="465" customFormat="false" ht="28.35" hidden="false" customHeight="true" outlineLevel="0" collapsed="false">
      <c r="A465" s="48" t="str">
        <f aca="false">IF(AND(NOT(ISBLANK(C465)),NOT(ISBLANK(B465)),NOT(ISBLANK(E465))),(_xlfn.AGGREGATE(2,7,A$5:A465))+1,"")</f>
        <v/>
      </c>
      <c r="B465" s="49"/>
      <c r="C465" s="49"/>
      <c r="D465" s="50"/>
      <c r="E465" s="51"/>
      <c r="F465" s="52" t="str">
        <f aca="false">IFERROR(VLOOKUP(B465,LISTAS!$Q$2:$R$58,2,0),"")</f>
        <v/>
      </c>
      <c r="G465" s="34" t="str">
        <f aca="false">IF(ISBLANK(C465),"",  IF(F465="RAZÓN SOCIAL","NUEVO_RP",   IF(F465="NUMERO",      IF(ISNUMBER(VALUE(C465)),VALUE(C465),""),   IF(OR(F465="NSS - NOMBRE",F465="RP - NOMBRE"),      IF(         AND(           NOT(ISERROR(FIND(" - ",C465))),           ISERROR(FIND("  ",C465)),           ISERROR(FIND("–",C465)),           ISERROR(FIND("—",C465)),           ISNUMBER(VALUE(LEFT(C465,FIND(" - ",C465)-1)))         ),         VALUE(LEFT(C465,FIND(" - ",C465)-1)),         ""      ),   ""   )  )))</f>
        <v/>
      </c>
      <c r="H465" s="34" t="str">
        <f aca="false">B465 &amp; "|" &amp; E465 &amp; "|" &amp;(IF(ISBLANK(C465),"",IFERROR(VALUE(LEFT(TRIM(C465),FIND(" ",TRIM(C465)&amp;" ")-1)),"")))</f>
        <v>||</v>
      </c>
      <c r="I465" s="18" t="n">
        <f aca="false">IF(G465="",0, IF(COUNTIF($H$6:H465,H465)=1,1,0))</f>
        <v>0</v>
      </c>
      <c r="J465" s="34" t="str">
        <f aca="false">IF( OR( ISBLANK(D465), C465=D465, AND( LEFT(D465,7)&lt;&gt;"NOMINA ", OR( ISERROR(FIND(" - ",D465)), NOT(ISNUMBER(VALUE(LEFT(D465,FIND(" - ",D465)-1)))) ) ) ), "", B465 &amp; "|" &amp; E465 &amp; "|" &amp; (IF(ISBLANK(C465), "", IFERROR(VALUE(LEFT(TRIM(C465), FIND(" ", TRIM(C465)&amp;" ")-1)), ""))) &amp; "|" &amp; D465 )</f>
        <v/>
      </c>
      <c r="K465" s="18" t="n">
        <f aca="false">IF(OR(C465="", J465="",G465=""), 0, IF(COUNTIF($J$6:J465, J465)=1, 1, 0))</f>
        <v>0</v>
      </c>
      <c r="L465" s="16" t="str">
        <f aca="false">IF(B465="Inscripción de nuevo registro patronal",B465 &amp; "|" &amp; E465 &amp; "|" &amp; C465,"")</f>
        <v/>
      </c>
      <c r="M465" s="18" t="n">
        <f aca="false">IF(OR(C465="", L465=""), 0, IF(COUNTIF($L$6:L465, L465)=1, 1, 0))</f>
        <v>0</v>
      </c>
    </row>
    <row r="466" customFormat="false" ht="28.35" hidden="false" customHeight="true" outlineLevel="0" collapsed="false">
      <c r="A466" s="48" t="str">
        <f aca="false">IF(AND(NOT(ISBLANK(C466)),NOT(ISBLANK(B466)),NOT(ISBLANK(E466))),(_xlfn.AGGREGATE(2,7,A$5:A466))+1,"")</f>
        <v/>
      </c>
      <c r="B466" s="49"/>
      <c r="C466" s="49"/>
      <c r="D466" s="50"/>
      <c r="E466" s="51"/>
      <c r="F466" s="52" t="str">
        <f aca="false">IFERROR(VLOOKUP(B466,LISTAS!$Q$2:$R$58,2,0),"")</f>
        <v/>
      </c>
      <c r="G466" s="34" t="str">
        <f aca="false">IF(ISBLANK(C466),"",  IF(F466="RAZÓN SOCIAL","NUEVO_RP",   IF(F466="NUMERO",      IF(ISNUMBER(VALUE(C466)),VALUE(C466),""),   IF(OR(F466="NSS - NOMBRE",F466="RP - NOMBRE"),      IF(         AND(           NOT(ISERROR(FIND(" - ",C466))),           ISERROR(FIND("  ",C466)),           ISERROR(FIND("–",C466)),           ISERROR(FIND("—",C466)),           ISNUMBER(VALUE(LEFT(C466,FIND(" - ",C466)-1)))         ),         VALUE(LEFT(C466,FIND(" - ",C466)-1)),         ""      ),   ""   )  )))</f>
        <v/>
      </c>
      <c r="H466" s="34" t="str">
        <f aca="false">B466 &amp; "|" &amp; E466 &amp; "|" &amp;(IF(ISBLANK(C466),"",IFERROR(VALUE(LEFT(TRIM(C466),FIND(" ",TRIM(C466)&amp;" ")-1)),"")))</f>
        <v>||</v>
      </c>
      <c r="I466" s="18" t="n">
        <f aca="false">IF(G466="",0, IF(COUNTIF($H$6:H466,H466)=1,1,0))</f>
        <v>0</v>
      </c>
      <c r="J466" s="34" t="str">
        <f aca="false">IF( OR( ISBLANK(D466), C466=D466, AND( LEFT(D466,7)&lt;&gt;"NOMINA ", OR( ISERROR(FIND(" - ",D466)), NOT(ISNUMBER(VALUE(LEFT(D466,FIND(" - ",D466)-1)))) ) ) ), "", B466 &amp; "|" &amp; E466 &amp; "|" &amp; (IF(ISBLANK(C466), "", IFERROR(VALUE(LEFT(TRIM(C466), FIND(" ", TRIM(C466)&amp;" ")-1)), ""))) &amp; "|" &amp; D466 )</f>
        <v/>
      </c>
      <c r="K466" s="18" t="n">
        <f aca="false">IF(OR(C466="", J466="",G466=""), 0, IF(COUNTIF($J$6:J466, J466)=1, 1, 0))</f>
        <v>0</v>
      </c>
      <c r="L466" s="16" t="str">
        <f aca="false">IF(B466="Inscripción de nuevo registro patronal",B466 &amp; "|" &amp; E466 &amp; "|" &amp; C466,"")</f>
        <v/>
      </c>
      <c r="M466" s="18" t="n">
        <f aca="false">IF(OR(C466="", L466=""), 0, IF(COUNTIF($L$6:L466, L466)=1, 1, 0))</f>
        <v>0</v>
      </c>
    </row>
    <row r="467" customFormat="false" ht="28.35" hidden="false" customHeight="true" outlineLevel="0" collapsed="false">
      <c r="A467" s="48" t="str">
        <f aca="false">IF(AND(NOT(ISBLANK(C467)),NOT(ISBLANK(B467)),NOT(ISBLANK(E467))),(_xlfn.AGGREGATE(2,7,A$5:A467))+1,"")</f>
        <v/>
      </c>
      <c r="B467" s="49"/>
      <c r="C467" s="49"/>
      <c r="D467" s="50"/>
      <c r="E467" s="51"/>
      <c r="F467" s="52" t="str">
        <f aca="false">IFERROR(VLOOKUP(B467,LISTAS!$Q$2:$R$58,2,0),"")</f>
        <v/>
      </c>
      <c r="G467" s="34" t="str">
        <f aca="false">IF(ISBLANK(C467),"",  IF(F467="RAZÓN SOCIAL","NUEVO_RP",   IF(F467="NUMERO",      IF(ISNUMBER(VALUE(C467)),VALUE(C467),""),   IF(OR(F467="NSS - NOMBRE",F467="RP - NOMBRE"),      IF(         AND(           NOT(ISERROR(FIND(" - ",C467))),           ISERROR(FIND("  ",C467)),           ISERROR(FIND("–",C467)),           ISERROR(FIND("—",C467)),           ISNUMBER(VALUE(LEFT(C467,FIND(" - ",C467)-1)))         ),         VALUE(LEFT(C467,FIND(" - ",C467)-1)),         ""      ),   ""   )  )))</f>
        <v/>
      </c>
      <c r="H467" s="34" t="str">
        <f aca="false">B467 &amp; "|" &amp; E467 &amp; "|" &amp;(IF(ISBLANK(C467),"",IFERROR(VALUE(LEFT(TRIM(C467),FIND(" ",TRIM(C467)&amp;" ")-1)),"")))</f>
        <v>||</v>
      </c>
      <c r="I467" s="18" t="n">
        <f aca="false">IF(G467="",0, IF(COUNTIF($H$6:H467,H467)=1,1,0))</f>
        <v>0</v>
      </c>
      <c r="J467" s="34" t="str">
        <f aca="false">IF( OR( ISBLANK(D467), C467=D467, AND( LEFT(D467,7)&lt;&gt;"NOMINA ", OR( ISERROR(FIND(" - ",D467)), NOT(ISNUMBER(VALUE(LEFT(D467,FIND(" - ",D467)-1)))) ) ) ), "", B467 &amp; "|" &amp; E467 &amp; "|" &amp; (IF(ISBLANK(C467), "", IFERROR(VALUE(LEFT(TRIM(C467), FIND(" ", TRIM(C467)&amp;" ")-1)), ""))) &amp; "|" &amp; D467 )</f>
        <v/>
      </c>
      <c r="K467" s="18" t="n">
        <f aca="false">IF(OR(C467="", J467="",G467=""), 0, IF(COUNTIF($J$6:J467, J467)=1, 1, 0))</f>
        <v>0</v>
      </c>
      <c r="L467" s="16" t="str">
        <f aca="false">IF(B467="Inscripción de nuevo registro patronal",B467 &amp; "|" &amp; E467 &amp; "|" &amp; C467,"")</f>
        <v/>
      </c>
      <c r="M467" s="18" t="n">
        <f aca="false">IF(OR(C467="", L467=""), 0, IF(COUNTIF($L$6:L467, L467)=1, 1, 0))</f>
        <v>0</v>
      </c>
    </row>
    <row r="468" customFormat="false" ht="28.35" hidden="false" customHeight="true" outlineLevel="0" collapsed="false">
      <c r="A468" s="48" t="str">
        <f aca="false">IF(AND(NOT(ISBLANK(C468)),NOT(ISBLANK(B468)),NOT(ISBLANK(E468))),(_xlfn.AGGREGATE(2,7,A$5:A468))+1,"")</f>
        <v/>
      </c>
      <c r="B468" s="49"/>
      <c r="C468" s="49"/>
      <c r="D468" s="50"/>
      <c r="E468" s="51"/>
      <c r="F468" s="52" t="str">
        <f aca="false">IFERROR(VLOOKUP(B468,LISTAS!$Q$2:$R$58,2,0),"")</f>
        <v/>
      </c>
      <c r="G468" s="34" t="str">
        <f aca="false">IF(ISBLANK(C468),"",  IF(F468="RAZÓN SOCIAL","NUEVO_RP",   IF(F468="NUMERO",      IF(ISNUMBER(VALUE(C468)),VALUE(C468),""),   IF(OR(F468="NSS - NOMBRE",F468="RP - NOMBRE"),      IF(         AND(           NOT(ISERROR(FIND(" - ",C468))),           ISERROR(FIND("  ",C468)),           ISERROR(FIND("–",C468)),           ISERROR(FIND("—",C468)),           ISNUMBER(VALUE(LEFT(C468,FIND(" - ",C468)-1)))         ),         VALUE(LEFT(C468,FIND(" - ",C468)-1)),         ""      ),   ""   )  )))</f>
        <v/>
      </c>
      <c r="H468" s="34" t="str">
        <f aca="false">B468 &amp; "|" &amp; E468 &amp; "|" &amp;(IF(ISBLANK(C468),"",IFERROR(VALUE(LEFT(TRIM(C468),FIND(" ",TRIM(C468)&amp;" ")-1)),"")))</f>
        <v>||</v>
      </c>
      <c r="I468" s="18" t="n">
        <f aca="false">IF(G468="",0, IF(COUNTIF($H$6:H468,H468)=1,1,0))</f>
        <v>0</v>
      </c>
      <c r="J468" s="34" t="str">
        <f aca="false">IF( OR( ISBLANK(D468), C468=D468, AND( LEFT(D468,7)&lt;&gt;"NOMINA ", OR( ISERROR(FIND(" - ",D468)), NOT(ISNUMBER(VALUE(LEFT(D468,FIND(" - ",D468)-1)))) ) ) ), "", B468 &amp; "|" &amp; E468 &amp; "|" &amp; (IF(ISBLANK(C468), "", IFERROR(VALUE(LEFT(TRIM(C468), FIND(" ", TRIM(C468)&amp;" ")-1)), ""))) &amp; "|" &amp; D468 )</f>
        <v/>
      </c>
      <c r="K468" s="18" t="n">
        <f aca="false">IF(OR(C468="", J468="",G468=""), 0, IF(COUNTIF($J$6:J468, J468)=1, 1, 0))</f>
        <v>0</v>
      </c>
      <c r="L468" s="16" t="str">
        <f aca="false">IF(B468="Inscripción de nuevo registro patronal",B468 &amp; "|" &amp; E468 &amp; "|" &amp; C468,"")</f>
        <v/>
      </c>
      <c r="M468" s="18" t="n">
        <f aca="false">IF(OR(C468="", L468=""), 0, IF(COUNTIF($L$6:L468, L468)=1, 1, 0))</f>
        <v>0</v>
      </c>
    </row>
    <row r="469" customFormat="false" ht="28.35" hidden="false" customHeight="true" outlineLevel="0" collapsed="false">
      <c r="A469" s="48" t="str">
        <f aca="false">IF(AND(NOT(ISBLANK(C469)),NOT(ISBLANK(B469)),NOT(ISBLANK(E469))),(_xlfn.AGGREGATE(2,7,A$5:A469))+1,"")</f>
        <v/>
      </c>
      <c r="B469" s="49"/>
      <c r="C469" s="49"/>
      <c r="D469" s="50"/>
      <c r="E469" s="51"/>
      <c r="F469" s="52" t="str">
        <f aca="false">IFERROR(VLOOKUP(B469,LISTAS!$Q$2:$R$58,2,0),"")</f>
        <v/>
      </c>
      <c r="G469" s="34" t="str">
        <f aca="false">IF(ISBLANK(C469),"",  IF(F469="RAZÓN SOCIAL","NUEVO_RP",   IF(F469="NUMERO",      IF(ISNUMBER(VALUE(C469)),VALUE(C469),""),   IF(OR(F469="NSS - NOMBRE",F469="RP - NOMBRE"),      IF(         AND(           NOT(ISERROR(FIND(" - ",C469))),           ISERROR(FIND("  ",C469)),           ISERROR(FIND("–",C469)),           ISERROR(FIND("—",C469)),           ISNUMBER(VALUE(LEFT(C469,FIND(" - ",C469)-1)))         ),         VALUE(LEFT(C469,FIND(" - ",C469)-1)),         ""      ),   ""   )  )))</f>
        <v/>
      </c>
      <c r="H469" s="34" t="str">
        <f aca="false">B469 &amp; "|" &amp; E469 &amp; "|" &amp;(IF(ISBLANK(C469),"",IFERROR(VALUE(LEFT(TRIM(C469),FIND(" ",TRIM(C469)&amp;" ")-1)),"")))</f>
        <v>||</v>
      </c>
      <c r="I469" s="18" t="n">
        <f aca="false">IF(G469="",0, IF(COUNTIF($H$6:H469,H469)=1,1,0))</f>
        <v>0</v>
      </c>
      <c r="J469" s="34" t="str">
        <f aca="false">IF( OR( ISBLANK(D469), C469=D469, AND( LEFT(D469,7)&lt;&gt;"NOMINA ", OR( ISERROR(FIND(" - ",D469)), NOT(ISNUMBER(VALUE(LEFT(D469,FIND(" - ",D469)-1)))) ) ) ), "", B469 &amp; "|" &amp; E469 &amp; "|" &amp; (IF(ISBLANK(C469), "", IFERROR(VALUE(LEFT(TRIM(C469), FIND(" ", TRIM(C469)&amp;" ")-1)), ""))) &amp; "|" &amp; D469 )</f>
        <v/>
      </c>
      <c r="K469" s="18" t="n">
        <f aca="false">IF(OR(C469="", J469="",G469=""), 0, IF(COUNTIF($J$6:J469, J469)=1, 1, 0))</f>
        <v>0</v>
      </c>
      <c r="L469" s="16" t="str">
        <f aca="false">IF(B469="Inscripción de nuevo registro patronal",B469 &amp; "|" &amp; E469 &amp; "|" &amp; C469,"")</f>
        <v/>
      </c>
      <c r="M469" s="18" t="n">
        <f aca="false">IF(OR(C469="", L469=""), 0, IF(COUNTIF($L$6:L469, L469)=1, 1, 0))</f>
        <v>0</v>
      </c>
    </row>
    <row r="470" customFormat="false" ht="28.35" hidden="false" customHeight="true" outlineLevel="0" collapsed="false">
      <c r="A470" s="48" t="str">
        <f aca="false">IF(AND(NOT(ISBLANK(C470)),NOT(ISBLANK(B470)),NOT(ISBLANK(E470))),(_xlfn.AGGREGATE(2,7,A$5:A470))+1,"")</f>
        <v/>
      </c>
      <c r="B470" s="49"/>
      <c r="C470" s="49"/>
      <c r="D470" s="50"/>
      <c r="E470" s="51"/>
      <c r="F470" s="52" t="str">
        <f aca="false">IFERROR(VLOOKUP(B470,LISTAS!$Q$2:$R$58,2,0),"")</f>
        <v/>
      </c>
      <c r="G470" s="34" t="str">
        <f aca="false">IF(ISBLANK(C470),"",  IF(F470="RAZÓN SOCIAL","NUEVO_RP",   IF(F470="NUMERO",      IF(ISNUMBER(VALUE(C470)),VALUE(C470),""),   IF(OR(F470="NSS - NOMBRE",F470="RP - NOMBRE"),      IF(         AND(           NOT(ISERROR(FIND(" - ",C470))),           ISERROR(FIND("  ",C470)),           ISERROR(FIND("–",C470)),           ISERROR(FIND("—",C470)),           ISNUMBER(VALUE(LEFT(C470,FIND(" - ",C470)-1)))         ),         VALUE(LEFT(C470,FIND(" - ",C470)-1)),         ""      ),   ""   )  )))</f>
        <v/>
      </c>
      <c r="H470" s="34" t="str">
        <f aca="false">B470 &amp; "|" &amp; E470 &amp; "|" &amp;(IF(ISBLANK(C470),"",IFERROR(VALUE(LEFT(TRIM(C470),FIND(" ",TRIM(C470)&amp;" ")-1)),"")))</f>
        <v>||</v>
      </c>
      <c r="I470" s="18" t="n">
        <f aca="false">IF(G470="",0, IF(COUNTIF($H$6:H470,H470)=1,1,0))</f>
        <v>0</v>
      </c>
      <c r="J470" s="34" t="str">
        <f aca="false">IF( OR( ISBLANK(D470), C470=D470, AND( LEFT(D470,7)&lt;&gt;"NOMINA ", OR( ISERROR(FIND(" - ",D470)), NOT(ISNUMBER(VALUE(LEFT(D470,FIND(" - ",D470)-1)))) ) ) ), "", B470 &amp; "|" &amp; E470 &amp; "|" &amp; (IF(ISBLANK(C470), "", IFERROR(VALUE(LEFT(TRIM(C470), FIND(" ", TRIM(C470)&amp;" ")-1)), ""))) &amp; "|" &amp; D470 )</f>
        <v/>
      </c>
      <c r="K470" s="18" t="n">
        <f aca="false">IF(OR(C470="", J470="",G470=""), 0, IF(COUNTIF($J$6:J470, J470)=1, 1, 0))</f>
        <v>0</v>
      </c>
      <c r="L470" s="16" t="str">
        <f aca="false">IF(B470="Inscripción de nuevo registro patronal",B470 &amp; "|" &amp; E470 &amp; "|" &amp; C470,"")</f>
        <v/>
      </c>
      <c r="M470" s="18" t="n">
        <f aca="false">IF(OR(C470="", L470=""), 0, IF(COUNTIF($L$6:L470, L470)=1, 1, 0))</f>
        <v>0</v>
      </c>
    </row>
    <row r="471" customFormat="false" ht="28.35" hidden="false" customHeight="true" outlineLevel="0" collapsed="false">
      <c r="A471" s="48" t="str">
        <f aca="false">IF(AND(NOT(ISBLANK(C471)),NOT(ISBLANK(B471)),NOT(ISBLANK(E471))),(_xlfn.AGGREGATE(2,7,A$5:A471))+1,"")</f>
        <v/>
      </c>
      <c r="B471" s="49"/>
      <c r="C471" s="49"/>
      <c r="D471" s="50"/>
      <c r="E471" s="51"/>
      <c r="F471" s="52" t="str">
        <f aca="false">IFERROR(VLOOKUP(B471,LISTAS!$Q$2:$R$58,2,0),"")</f>
        <v/>
      </c>
      <c r="G471" s="34" t="str">
        <f aca="false">IF(ISBLANK(C471),"",  IF(F471="RAZÓN SOCIAL","NUEVO_RP",   IF(F471="NUMERO",      IF(ISNUMBER(VALUE(C471)),VALUE(C471),""),   IF(OR(F471="NSS - NOMBRE",F471="RP - NOMBRE"),      IF(         AND(           NOT(ISERROR(FIND(" - ",C471))),           ISERROR(FIND("  ",C471)),           ISERROR(FIND("–",C471)),           ISERROR(FIND("—",C471)),           ISNUMBER(VALUE(LEFT(C471,FIND(" - ",C471)-1)))         ),         VALUE(LEFT(C471,FIND(" - ",C471)-1)),         ""      ),   ""   )  )))</f>
        <v/>
      </c>
      <c r="H471" s="34" t="str">
        <f aca="false">B471 &amp; "|" &amp; E471 &amp; "|" &amp;(IF(ISBLANK(C471),"",IFERROR(VALUE(LEFT(TRIM(C471),FIND(" ",TRIM(C471)&amp;" ")-1)),"")))</f>
        <v>||</v>
      </c>
      <c r="I471" s="18" t="n">
        <f aca="false">IF(G471="",0, IF(COUNTIF($H$6:H471,H471)=1,1,0))</f>
        <v>0</v>
      </c>
      <c r="J471" s="34" t="str">
        <f aca="false">IF( OR( ISBLANK(D471), C471=D471, AND( LEFT(D471,7)&lt;&gt;"NOMINA ", OR( ISERROR(FIND(" - ",D471)), NOT(ISNUMBER(VALUE(LEFT(D471,FIND(" - ",D471)-1)))) ) ) ), "", B471 &amp; "|" &amp; E471 &amp; "|" &amp; (IF(ISBLANK(C471), "", IFERROR(VALUE(LEFT(TRIM(C471), FIND(" ", TRIM(C471)&amp;" ")-1)), ""))) &amp; "|" &amp; D471 )</f>
        <v/>
      </c>
      <c r="K471" s="18" t="n">
        <f aca="false">IF(OR(C471="", J471="",G471=""), 0, IF(COUNTIF($J$6:J471, J471)=1, 1, 0))</f>
        <v>0</v>
      </c>
      <c r="L471" s="16" t="str">
        <f aca="false">IF(B471="Inscripción de nuevo registro patronal",B471 &amp; "|" &amp; E471 &amp; "|" &amp; C471,"")</f>
        <v/>
      </c>
      <c r="M471" s="18" t="n">
        <f aca="false">IF(OR(C471="", L471=""), 0, IF(COUNTIF($L$6:L471, L471)=1, 1, 0))</f>
        <v>0</v>
      </c>
    </row>
    <row r="472" customFormat="false" ht="28.35" hidden="false" customHeight="true" outlineLevel="0" collapsed="false">
      <c r="A472" s="48" t="str">
        <f aca="false">IF(AND(NOT(ISBLANK(C472)),NOT(ISBLANK(B472)),NOT(ISBLANK(E472))),(_xlfn.AGGREGATE(2,7,A$5:A472))+1,"")</f>
        <v/>
      </c>
      <c r="B472" s="49"/>
      <c r="C472" s="49"/>
      <c r="D472" s="50"/>
      <c r="E472" s="51"/>
      <c r="F472" s="52" t="str">
        <f aca="false">IFERROR(VLOOKUP(B472,LISTAS!$Q$2:$R$58,2,0),"")</f>
        <v/>
      </c>
      <c r="G472" s="34" t="str">
        <f aca="false">IF(ISBLANK(C472),"",  IF(F472="RAZÓN SOCIAL","NUEVO_RP",   IF(F472="NUMERO",      IF(ISNUMBER(VALUE(C472)),VALUE(C472),""),   IF(OR(F472="NSS - NOMBRE",F472="RP - NOMBRE"),      IF(         AND(           NOT(ISERROR(FIND(" - ",C472))),           ISERROR(FIND("  ",C472)),           ISERROR(FIND("–",C472)),           ISERROR(FIND("—",C472)),           ISNUMBER(VALUE(LEFT(C472,FIND(" - ",C472)-1)))         ),         VALUE(LEFT(C472,FIND(" - ",C472)-1)),         ""      ),   ""   )  )))</f>
        <v/>
      </c>
      <c r="H472" s="34" t="str">
        <f aca="false">B472 &amp; "|" &amp; E472 &amp; "|" &amp;(IF(ISBLANK(C472),"",IFERROR(VALUE(LEFT(TRIM(C472),FIND(" ",TRIM(C472)&amp;" ")-1)),"")))</f>
        <v>||</v>
      </c>
      <c r="I472" s="18" t="n">
        <f aca="false">IF(G472="",0, IF(COUNTIF($H$6:H472,H472)=1,1,0))</f>
        <v>0</v>
      </c>
      <c r="J472" s="34" t="str">
        <f aca="false">IF( OR( ISBLANK(D472), C472=D472, AND( LEFT(D472,7)&lt;&gt;"NOMINA ", OR( ISERROR(FIND(" - ",D472)), NOT(ISNUMBER(VALUE(LEFT(D472,FIND(" - ",D472)-1)))) ) ) ), "", B472 &amp; "|" &amp; E472 &amp; "|" &amp; (IF(ISBLANK(C472), "", IFERROR(VALUE(LEFT(TRIM(C472), FIND(" ", TRIM(C472)&amp;" ")-1)), ""))) &amp; "|" &amp; D472 )</f>
        <v/>
      </c>
      <c r="K472" s="18" t="n">
        <f aca="false">IF(OR(C472="", J472="",G472=""), 0, IF(COUNTIF($J$6:J472, J472)=1, 1, 0))</f>
        <v>0</v>
      </c>
      <c r="L472" s="16" t="str">
        <f aca="false">IF(B472="Inscripción de nuevo registro patronal",B472 &amp; "|" &amp; E472 &amp; "|" &amp; C472,"")</f>
        <v/>
      </c>
      <c r="M472" s="18" t="n">
        <f aca="false">IF(OR(C472="", L472=""), 0, IF(COUNTIF($L$6:L472, L472)=1, 1, 0))</f>
        <v>0</v>
      </c>
    </row>
    <row r="473" customFormat="false" ht="28.35" hidden="false" customHeight="true" outlineLevel="0" collapsed="false">
      <c r="A473" s="48" t="str">
        <f aca="false">IF(AND(NOT(ISBLANK(C473)),NOT(ISBLANK(B473)),NOT(ISBLANK(E473))),(_xlfn.AGGREGATE(2,7,A$5:A473))+1,"")</f>
        <v/>
      </c>
      <c r="B473" s="49"/>
      <c r="C473" s="49"/>
      <c r="D473" s="50"/>
      <c r="E473" s="51"/>
      <c r="F473" s="52" t="str">
        <f aca="false">IFERROR(VLOOKUP(B473,LISTAS!$Q$2:$R$58,2,0),"")</f>
        <v/>
      </c>
      <c r="G473" s="34" t="str">
        <f aca="false">IF(ISBLANK(C473),"",  IF(F473="RAZÓN SOCIAL","NUEVO_RP",   IF(F473="NUMERO",      IF(ISNUMBER(VALUE(C473)),VALUE(C473),""),   IF(OR(F473="NSS - NOMBRE",F473="RP - NOMBRE"),      IF(         AND(           NOT(ISERROR(FIND(" - ",C473))),           ISERROR(FIND("  ",C473)),           ISERROR(FIND("–",C473)),           ISERROR(FIND("—",C473)),           ISNUMBER(VALUE(LEFT(C473,FIND(" - ",C473)-1)))         ),         VALUE(LEFT(C473,FIND(" - ",C473)-1)),         ""      ),   ""   )  )))</f>
        <v/>
      </c>
      <c r="H473" s="34" t="str">
        <f aca="false">B473 &amp; "|" &amp; E473 &amp; "|" &amp;(IF(ISBLANK(C473),"",IFERROR(VALUE(LEFT(TRIM(C473),FIND(" ",TRIM(C473)&amp;" ")-1)),"")))</f>
        <v>||</v>
      </c>
      <c r="I473" s="18" t="n">
        <f aca="false">IF(G473="",0, IF(COUNTIF($H$6:H473,H473)=1,1,0))</f>
        <v>0</v>
      </c>
      <c r="J473" s="34" t="str">
        <f aca="false">IF( OR( ISBLANK(D473), C473=D473, AND( LEFT(D473,7)&lt;&gt;"NOMINA ", OR( ISERROR(FIND(" - ",D473)), NOT(ISNUMBER(VALUE(LEFT(D473,FIND(" - ",D473)-1)))) ) ) ), "", B473 &amp; "|" &amp; E473 &amp; "|" &amp; (IF(ISBLANK(C473), "", IFERROR(VALUE(LEFT(TRIM(C473), FIND(" ", TRIM(C473)&amp;" ")-1)), ""))) &amp; "|" &amp; D473 )</f>
        <v/>
      </c>
      <c r="K473" s="18" t="n">
        <f aca="false">IF(OR(C473="", J473="",G473=""), 0, IF(COUNTIF($J$6:J473, J473)=1, 1, 0))</f>
        <v>0</v>
      </c>
      <c r="L473" s="16" t="str">
        <f aca="false">IF(B473="Inscripción de nuevo registro patronal",B473 &amp; "|" &amp; E473 &amp; "|" &amp; C473,"")</f>
        <v/>
      </c>
      <c r="M473" s="18" t="n">
        <f aca="false">IF(OR(C473="", L473=""), 0, IF(COUNTIF($L$6:L473, L473)=1, 1, 0))</f>
        <v>0</v>
      </c>
    </row>
    <row r="474" customFormat="false" ht="28.35" hidden="false" customHeight="true" outlineLevel="0" collapsed="false">
      <c r="A474" s="48" t="str">
        <f aca="false">IF(AND(NOT(ISBLANK(C474)),NOT(ISBLANK(B474)),NOT(ISBLANK(E474))),(_xlfn.AGGREGATE(2,7,A$5:A474))+1,"")</f>
        <v/>
      </c>
      <c r="B474" s="49"/>
      <c r="C474" s="49"/>
      <c r="D474" s="50"/>
      <c r="E474" s="51"/>
      <c r="F474" s="52" t="str">
        <f aca="false">IFERROR(VLOOKUP(B474,LISTAS!$Q$2:$R$58,2,0),"")</f>
        <v/>
      </c>
      <c r="G474" s="34" t="str">
        <f aca="false">IF(ISBLANK(C474),"",  IF(F474="RAZÓN SOCIAL","NUEVO_RP",   IF(F474="NUMERO",      IF(ISNUMBER(VALUE(C474)),VALUE(C474),""),   IF(OR(F474="NSS - NOMBRE",F474="RP - NOMBRE"),      IF(         AND(           NOT(ISERROR(FIND(" - ",C474))),           ISERROR(FIND("  ",C474)),           ISERROR(FIND("–",C474)),           ISERROR(FIND("—",C474)),           ISNUMBER(VALUE(LEFT(C474,FIND(" - ",C474)-1)))         ),         VALUE(LEFT(C474,FIND(" - ",C474)-1)),         ""      ),   ""   )  )))</f>
        <v/>
      </c>
      <c r="H474" s="34" t="str">
        <f aca="false">B474 &amp; "|" &amp; E474 &amp; "|" &amp;(IF(ISBLANK(C474),"",IFERROR(VALUE(LEFT(TRIM(C474),FIND(" ",TRIM(C474)&amp;" ")-1)),"")))</f>
        <v>||</v>
      </c>
      <c r="I474" s="18" t="n">
        <f aca="false">IF(G474="",0, IF(COUNTIF($H$6:H474,H474)=1,1,0))</f>
        <v>0</v>
      </c>
      <c r="J474" s="34" t="str">
        <f aca="false">IF( OR( ISBLANK(D474), C474=D474, AND( LEFT(D474,7)&lt;&gt;"NOMINA ", OR( ISERROR(FIND(" - ",D474)), NOT(ISNUMBER(VALUE(LEFT(D474,FIND(" - ",D474)-1)))) ) ) ), "", B474 &amp; "|" &amp; E474 &amp; "|" &amp; (IF(ISBLANK(C474), "", IFERROR(VALUE(LEFT(TRIM(C474), FIND(" ", TRIM(C474)&amp;" ")-1)), ""))) &amp; "|" &amp; D474 )</f>
        <v/>
      </c>
      <c r="K474" s="18" t="n">
        <f aca="false">IF(OR(C474="", J474="",G474=""), 0, IF(COUNTIF($J$6:J474, J474)=1, 1, 0))</f>
        <v>0</v>
      </c>
      <c r="L474" s="16" t="str">
        <f aca="false">IF(B474="Inscripción de nuevo registro patronal",B474 &amp; "|" &amp; E474 &amp; "|" &amp; C474,"")</f>
        <v/>
      </c>
      <c r="M474" s="18" t="n">
        <f aca="false">IF(OR(C474="", L474=""), 0, IF(COUNTIF($L$6:L474, L474)=1, 1, 0))</f>
        <v>0</v>
      </c>
    </row>
    <row r="475" customFormat="false" ht="28.35" hidden="false" customHeight="true" outlineLevel="0" collapsed="false">
      <c r="A475" s="48" t="str">
        <f aca="false">IF(AND(NOT(ISBLANK(C475)),NOT(ISBLANK(B475)),NOT(ISBLANK(E475))),(_xlfn.AGGREGATE(2,7,A$5:A475))+1,"")</f>
        <v/>
      </c>
      <c r="B475" s="49"/>
      <c r="C475" s="49"/>
      <c r="D475" s="50"/>
      <c r="E475" s="51"/>
      <c r="F475" s="52" t="str">
        <f aca="false">IFERROR(VLOOKUP(B475,LISTAS!$Q$2:$R$58,2,0),"")</f>
        <v/>
      </c>
      <c r="G475" s="34" t="str">
        <f aca="false">IF(ISBLANK(C475),"",  IF(F475="RAZÓN SOCIAL","NUEVO_RP",   IF(F475="NUMERO",      IF(ISNUMBER(VALUE(C475)),VALUE(C475),""),   IF(OR(F475="NSS - NOMBRE",F475="RP - NOMBRE"),      IF(         AND(           NOT(ISERROR(FIND(" - ",C475))),           ISERROR(FIND("  ",C475)),           ISERROR(FIND("–",C475)),           ISERROR(FIND("—",C475)),           ISNUMBER(VALUE(LEFT(C475,FIND(" - ",C475)-1)))         ),         VALUE(LEFT(C475,FIND(" - ",C475)-1)),         ""      ),   ""   )  )))</f>
        <v/>
      </c>
      <c r="H475" s="34" t="str">
        <f aca="false">B475 &amp; "|" &amp; E475 &amp; "|" &amp;(IF(ISBLANK(C475),"",IFERROR(VALUE(LEFT(TRIM(C475),FIND(" ",TRIM(C475)&amp;" ")-1)),"")))</f>
        <v>||</v>
      </c>
      <c r="I475" s="18" t="n">
        <f aca="false">IF(G475="",0, IF(COUNTIF($H$6:H475,H475)=1,1,0))</f>
        <v>0</v>
      </c>
      <c r="J475" s="34" t="str">
        <f aca="false">IF( OR( ISBLANK(D475), C475=D475, AND( LEFT(D475,7)&lt;&gt;"NOMINA ", OR( ISERROR(FIND(" - ",D475)), NOT(ISNUMBER(VALUE(LEFT(D475,FIND(" - ",D475)-1)))) ) ) ), "", B475 &amp; "|" &amp; E475 &amp; "|" &amp; (IF(ISBLANK(C475), "", IFERROR(VALUE(LEFT(TRIM(C475), FIND(" ", TRIM(C475)&amp;" ")-1)), ""))) &amp; "|" &amp; D475 )</f>
        <v/>
      </c>
      <c r="K475" s="18" t="n">
        <f aca="false">IF(OR(C475="", J475="",G475=""), 0, IF(COUNTIF($J$6:J475, J475)=1, 1, 0))</f>
        <v>0</v>
      </c>
      <c r="L475" s="16" t="str">
        <f aca="false">IF(B475="Inscripción de nuevo registro patronal",B475 &amp; "|" &amp; E475 &amp; "|" &amp; C475,"")</f>
        <v/>
      </c>
      <c r="M475" s="18" t="n">
        <f aca="false">IF(OR(C475="", L475=""), 0, IF(COUNTIF($L$6:L475, L475)=1, 1, 0))</f>
        <v>0</v>
      </c>
    </row>
    <row r="476" customFormat="false" ht="28.35" hidden="false" customHeight="true" outlineLevel="0" collapsed="false">
      <c r="A476" s="48" t="str">
        <f aca="false">IF(AND(NOT(ISBLANK(C476)),NOT(ISBLANK(B476)),NOT(ISBLANK(E476))),(_xlfn.AGGREGATE(2,7,A$5:A476))+1,"")</f>
        <v/>
      </c>
      <c r="B476" s="49"/>
      <c r="C476" s="49"/>
      <c r="D476" s="50"/>
      <c r="E476" s="51"/>
      <c r="F476" s="52" t="str">
        <f aca="false">IFERROR(VLOOKUP(B476,LISTAS!$Q$2:$R$58,2,0),"")</f>
        <v/>
      </c>
      <c r="G476" s="34" t="str">
        <f aca="false">IF(ISBLANK(C476),"",  IF(F476="RAZÓN SOCIAL","NUEVO_RP",   IF(F476="NUMERO",      IF(ISNUMBER(VALUE(C476)),VALUE(C476),""),   IF(OR(F476="NSS - NOMBRE",F476="RP - NOMBRE"),      IF(         AND(           NOT(ISERROR(FIND(" - ",C476))),           ISERROR(FIND("  ",C476)),           ISERROR(FIND("–",C476)),           ISERROR(FIND("—",C476)),           ISNUMBER(VALUE(LEFT(C476,FIND(" - ",C476)-1)))         ),         VALUE(LEFT(C476,FIND(" - ",C476)-1)),         ""      ),   ""   )  )))</f>
        <v/>
      </c>
      <c r="H476" s="34" t="str">
        <f aca="false">B476 &amp; "|" &amp; E476 &amp; "|" &amp;(IF(ISBLANK(C476),"",IFERROR(VALUE(LEFT(TRIM(C476),FIND(" ",TRIM(C476)&amp;" ")-1)),"")))</f>
        <v>||</v>
      </c>
      <c r="I476" s="18" t="n">
        <f aca="false">IF(G476="",0, IF(COUNTIF($H$6:H476,H476)=1,1,0))</f>
        <v>0</v>
      </c>
      <c r="J476" s="34" t="str">
        <f aca="false">IF( OR( ISBLANK(D476), C476=D476, AND( LEFT(D476,7)&lt;&gt;"NOMINA ", OR( ISERROR(FIND(" - ",D476)), NOT(ISNUMBER(VALUE(LEFT(D476,FIND(" - ",D476)-1)))) ) ) ), "", B476 &amp; "|" &amp; E476 &amp; "|" &amp; (IF(ISBLANK(C476), "", IFERROR(VALUE(LEFT(TRIM(C476), FIND(" ", TRIM(C476)&amp;" ")-1)), ""))) &amp; "|" &amp; D476 )</f>
        <v/>
      </c>
      <c r="K476" s="18" t="n">
        <f aca="false">IF(OR(C476="", J476="",G476=""), 0, IF(COUNTIF($J$6:J476, J476)=1, 1, 0))</f>
        <v>0</v>
      </c>
      <c r="L476" s="16" t="str">
        <f aca="false">IF(B476="Inscripción de nuevo registro patronal",B476 &amp; "|" &amp; E476 &amp; "|" &amp; C476,"")</f>
        <v/>
      </c>
      <c r="M476" s="18" t="n">
        <f aca="false">IF(OR(C476="", L476=""), 0, IF(COUNTIF($L$6:L476, L476)=1, 1, 0))</f>
        <v>0</v>
      </c>
    </row>
    <row r="477" customFormat="false" ht="28.35" hidden="false" customHeight="true" outlineLevel="0" collapsed="false">
      <c r="A477" s="48" t="str">
        <f aca="false">IF(AND(NOT(ISBLANK(C477)),NOT(ISBLANK(B477)),NOT(ISBLANK(E477))),(_xlfn.AGGREGATE(2,7,A$5:A477))+1,"")</f>
        <v/>
      </c>
      <c r="B477" s="49"/>
      <c r="C477" s="49"/>
      <c r="D477" s="50"/>
      <c r="E477" s="51"/>
      <c r="F477" s="52" t="str">
        <f aca="false">IFERROR(VLOOKUP(B477,LISTAS!$Q$2:$R$58,2,0),"")</f>
        <v/>
      </c>
      <c r="G477" s="34" t="str">
        <f aca="false">IF(ISBLANK(C477),"",  IF(F477="RAZÓN SOCIAL","NUEVO_RP",   IF(F477="NUMERO",      IF(ISNUMBER(VALUE(C477)),VALUE(C477),""),   IF(OR(F477="NSS - NOMBRE",F477="RP - NOMBRE"),      IF(         AND(           NOT(ISERROR(FIND(" - ",C477))),           ISERROR(FIND("  ",C477)),           ISERROR(FIND("–",C477)),           ISERROR(FIND("—",C477)),           ISNUMBER(VALUE(LEFT(C477,FIND(" - ",C477)-1)))         ),         VALUE(LEFT(C477,FIND(" - ",C477)-1)),         ""      ),   ""   )  )))</f>
        <v/>
      </c>
      <c r="H477" s="34" t="str">
        <f aca="false">B477 &amp; "|" &amp; E477 &amp; "|" &amp;(IF(ISBLANK(C477),"",IFERROR(VALUE(LEFT(TRIM(C477),FIND(" ",TRIM(C477)&amp;" ")-1)),"")))</f>
        <v>||</v>
      </c>
      <c r="I477" s="18" t="n">
        <f aca="false">IF(G477="",0, IF(COUNTIF($H$6:H477,H477)=1,1,0))</f>
        <v>0</v>
      </c>
      <c r="J477" s="34" t="str">
        <f aca="false">IF( OR( ISBLANK(D477), C477=D477, AND( LEFT(D477,7)&lt;&gt;"NOMINA ", OR( ISERROR(FIND(" - ",D477)), NOT(ISNUMBER(VALUE(LEFT(D477,FIND(" - ",D477)-1)))) ) ) ), "", B477 &amp; "|" &amp; E477 &amp; "|" &amp; (IF(ISBLANK(C477), "", IFERROR(VALUE(LEFT(TRIM(C477), FIND(" ", TRIM(C477)&amp;" ")-1)), ""))) &amp; "|" &amp; D477 )</f>
        <v/>
      </c>
      <c r="K477" s="18" t="n">
        <f aca="false">IF(OR(C477="", J477="",G477=""), 0, IF(COUNTIF($J$6:J477, J477)=1, 1, 0))</f>
        <v>0</v>
      </c>
      <c r="L477" s="16" t="str">
        <f aca="false">IF(B477="Inscripción de nuevo registro patronal",B477 &amp; "|" &amp; E477 &amp; "|" &amp; C477,"")</f>
        <v/>
      </c>
      <c r="M477" s="18" t="n">
        <f aca="false">IF(OR(C477="", L477=""), 0, IF(COUNTIF($L$6:L477, L477)=1, 1, 0))</f>
        <v>0</v>
      </c>
    </row>
    <row r="478" customFormat="false" ht="28.35" hidden="false" customHeight="true" outlineLevel="0" collapsed="false">
      <c r="A478" s="48" t="str">
        <f aca="false">IF(AND(NOT(ISBLANK(C478)),NOT(ISBLANK(B478)),NOT(ISBLANK(E478))),(_xlfn.AGGREGATE(2,7,A$5:A478))+1,"")</f>
        <v/>
      </c>
      <c r="B478" s="49"/>
      <c r="C478" s="49"/>
      <c r="D478" s="50"/>
      <c r="E478" s="51"/>
      <c r="F478" s="52" t="str">
        <f aca="false">IFERROR(VLOOKUP(B478,LISTAS!$Q$2:$R$58,2,0),"")</f>
        <v/>
      </c>
      <c r="G478" s="34" t="str">
        <f aca="false">IF(ISBLANK(C478),"",  IF(F478="RAZÓN SOCIAL","NUEVO_RP",   IF(F478="NUMERO",      IF(ISNUMBER(VALUE(C478)),VALUE(C478),""),   IF(OR(F478="NSS - NOMBRE",F478="RP - NOMBRE"),      IF(         AND(           NOT(ISERROR(FIND(" - ",C478))),           ISERROR(FIND("  ",C478)),           ISERROR(FIND("–",C478)),           ISERROR(FIND("—",C478)),           ISNUMBER(VALUE(LEFT(C478,FIND(" - ",C478)-1)))         ),         VALUE(LEFT(C478,FIND(" - ",C478)-1)),         ""      ),   ""   )  )))</f>
        <v/>
      </c>
      <c r="H478" s="34" t="str">
        <f aca="false">B478 &amp; "|" &amp; E478 &amp; "|" &amp;(IF(ISBLANK(C478),"",IFERROR(VALUE(LEFT(TRIM(C478),FIND(" ",TRIM(C478)&amp;" ")-1)),"")))</f>
        <v>||</v>
      </c>
      <c r="I478" s="18" t="n">
        <f aca="false">IF(G478="",0, IF(COUNTIF($H$6:H478,H478)=1,1,0))</f>
        <v>0</v>
      </c>
      <c r="J478" s="34" t="str">
        <f aca="false">IF( OR( ISBLANK(D478), C478=D478, AND( LEFT(D478,7)&lt;&gt;"NOMINA ", OR( ISERROR(FIND(" - ",D478)), NOT(ISNUMBER(VALUE(LEFT(D478,FIND(" - ",D478)-1)))) ) ) ), "", B478 &amp; "|" &amp; E478 &amp; "|" &amp; (IF(ISBLANK(C478), "", IFERROR(VALUE(LEFT(TRIM(C478), FIND(" ", TRIM(C478)&amp;" ")-1)), ""))) &amp; "|" &amp; D478 )</f>
        <v/>
      </c>
      <c r="K478" s="18" t="n">
        <f aca="false">IF(OR(C478="", J478="",G478=""), 0, IF(COUNTIF($J$6:J478, J478)=1, 1, 0))</f>
        <v>0</v>
      </c>
      <c r="L478" s="16" t="str">
        <f aca="false">IF(B478="Inscripción de nuevo registro patronal",B478 &amp; "|" &amp; E478 &amp; "|" &amp; C478,"")</f>
        <v/>
      </c>
      <c r="M478" s="18" t="n">
        <f aca="false">IF(OR(C478="", L478=""), 0, IF(COUNTIF($L$6:L478, L478)=1, 1, 0))</f>
        <v>0</v>
      </c>
    </row>
    <row r="479" customFormat="false" ht="28.35" hidden="false" customHeight="true" outlineLevel="0" collapsed="false">
      <c r="A479" s="48" t="str">
        <f aca="false">IF(AND(NOT(ISBLANK(C479)),NOT(ISBLANK(B479)),NOT(ISBLANK(E479))),(_xlfn.AGGREGATE(2,7,A$5:A479))+1,"")</f>
        <v/>
      </c>
      <c r="B479" s="49"/>
      <c r="C479" s="49"/>
      <c r="D479" s="50"/>
      <c r="E479" s="51"/>
      <c r="F479" s="52" t="str">
        <f aca="false">IFERROR(VLOOKUP(B479,LISTAS!$Q$2:$R$58,2,0),"")</f>
        <v/>
      </c>
      <c r="G479" s="34" t="str">
        <f aca="false">IF(ISBLANK(C479),"",  IF(F479="RAZÓN SOCIAL","NUEVO_RP",   IF(F479="NUMERO",      IF(ISNUMBER(VALUE(C479)),VALUE(C479),""),   IF(OR(F479="NSS - NOMBRE",F479="RP - NOMBRE"),      IF(         AND(           NOT(ISERROR(FIND(" - ",C479))),           ISERROR(FIND("  ",C479)),           ISERROR(FIND("–",C479)),           ISERROR(FIND("—",C479)),           ISNUMBER(VALUE(LEFT(C479,FIND(" - ",C479)-1)))         ),         VALUE(LEFT(C479,FIND(" - ",C479)-1)),         ""      ),   ""   )  )))</f>
        <v/>
      </c>
      <c r="H479" s="34" t="str">
        <f aca="false">B479 &amp; "|" &amp; E479 &amp; "|" &amp;(IF(ISBLANK(C479),"",IFERROR(VALUE(LEFT(TRIM(C479),FIND(" ",TRIM(C479)&amp;" ")-1)),"")))</f>
        <v>||</v>
      </c>
      <c r="I479" s="18" t="n">
        <f aca="false">IF(G479="",0, IF(COUNTIF($H$6:H479,H479)=1,1,0))</f>
        <v>0</v>
      </c>
      <c r="J479" s="34" t="str">
        <f aca="false">IF( OR( ISBLANK(D479), C479=D479, AND( LEFT(D479,7)&lt;&gt;"NOMINA ", OR( ISERROR(FIND(" - ",D479)), NOT(ISNUMBER(VALUE(LEFT(D479,FIND(" - ",D479)-1)))) ) ) ), "", B479 &amp; "|" &amp; E479 &amp; "|" &amp; (IF(ISBLANK(C479), "", IFERROR(VALUE(LEFT(TRIM(C479), FIND(" ", TRIM(C479)&amp;" ")-1)), ""))) &amp; "|" &amp; D479 )</f>
        <v/>
      </c>
      <c r="K479" s="18" t="n">
        <f aca="false">IF(OR(C479="", J479="",G479=""), 0, IF(COUNTIF($J$6:J479, J479)=1, 1, 0))</f>
        <v>0</v>
      </c>
      <c r="L479" s="16" t="str">
        <f aca="false">IF(B479="Inscripción de nuevo registro patronal",B479 &amp; "|" &amp; E479 &amp; "|" &amp; C479,"")</f>
        <v/>
      </c>
      <c r="M479" s="18" t="n">
        <f aca="false">IF(OR(C479="", L479=""), 0, IF(COUNTIF($L$6:L479, L479)=1, 1, 0))</f>
        <v>0</v>
      </c>
    </row>
    <row r="480" customFormat="false" ht="28.35" hidden="false" customHeight="true" outlineLevel="0" collapsed="false">
      <c r="A480" s="48" t="str">
        <f aca="false">IF(AND(NOT(ISBLANK(C480)),NOT(ISBLANK(B480)),NOT(ISBLANK(E480))),(_xlfn.AGGREGATE(2,7,A$5:A480))+1,"")</f>
        <v/>
      </c>
      <c r="B480" s="49"/>
      <c r="C480" s="49"/>
      <c r="D480" s="50"/>
      <c r="E480" s="51"/>
      <c r="F480" s="52" t="str">
        <f aca="false">IFERROR(VLOOKUP(B480,LISTAS!$Q$2:$R$58,2,0),"")</f>
        <v/>
      </c>
      <c r="G480" s="34" t="str">
        <f aca="false">IF(ISBLANK(C480),"",  IF(F480="RAZÓN SOCIAL","NUEVO_RP",   IF(F480="NUMERO",      IF(ISNUMBER(VALUE(C480)),VALUE(C480),""),   IF(OR(F480="NSS - NOMBRE",F480="RP - NOMBRE"),      IF(         AND(           NOT(ISERROR(FIND(" - ",C480))),           ISERROR(FIND("  ",C480)),           ISERROR(FIND("–",C480)),           ISERROR(FIND("—",C480)),           ISNUMBER(VALUE(LEFT(C480,FIND(" - ",C480)-1)))         ),         VALUE(LEFT(C480,FIND(" - ",C480)-1)),         ""      ),   ""   )  )))</f>
        <v/>
      </c>
      <c r="H480" s="34" t="str">
        <f aca="false">B480 &amp; "|" &amp; E480 &amp; "|" &amp;(IF(ISBLANK(C480),"",IFERROR(VALUE(LEFT(TRIM(C480),FIND(" ",TRIM(C480)&amp;" ")-1)),"")))</f>
        <v>||</v>
      </c>
      <c r="I480" s="18" t="n">
        <f aca="false">IF(G480="",0, IF(COUNTIF($H$6:H480,H480)=1,1,0))</f>
        <v>0</v>
      </c>
      <c r="J480" s="34" t="str">
        <f aca="false">IF( OR( ISBLANK(D480), C480=D480, AND( LEFT(D480,7)&lt;&gt;"NOMINA ", OR( ISERROR(FIND(" - ",D480)), NOT(ISNUMBER(VALUE(LEFT(D480,FIND(" - ",D480)-1)))) ) ) ), "", B480 &amp; "|" &amp; E480 &amp; "|" &amp; (IF(ISBLANK(C480), "", IFERROR(VALUE(LEFT(TRIM(C480), FIND(" ", TRIM(C480)&amp;" ")-1)), ""))) &amp; "|" &amp; D480 )</f>
        <v/>
      </c>
      <c r="K480" s="18" t="n">
        <f aca="false">IF(OR(C480="", J480="",G480=""), 0, IF(COUNTIF($J$6:J480, J480)=1, 1, 0))</f>
        <v>0</v>
      </c>
      <c r="L480" s="16" t="str">
        <f aca="false">IF(B480="Inscripción de nuevo registro patronal",B480 &amp; "|" &amp; E480 &amp; "|" &amp; C480,"")</f>
        <v/>
      </c>
      <c r="M480" s="18" t="n">
        <f aca="false">IF(OR(C480="", L480=""), 0, IF(COUNTIF($L$6:L480, L480)=1, 1, 0))</f>
        <v>0</v>
      </c>
    </row>
    <row r="481" customFormat="false" ht="28.35" hidden="false" customHeight="true" outlineLevel="0" collapsed="false">
      <c r="A481" s="48" t="str">
        <f aca="false">IF(AND(NOT(ISBLANK(C481)),NOT(ISBLANK(B481)),NOT(ISBLANK(E481))),(_xlfn.AGGREGATE(2,7,A$5:A481))+1,"")</f>
        <v/>
      </c>
      <c r="B481" s="49"/>
      <c r="C481" s="49"/>
      <c r="D481" s="50"/>
      <c r="E481" s="51"/>
      <c r="F481" s="52" t="str">
        <f aca="false">IFERROR(VLOOKUP(B481,LISTAS!$Q$2:$R$58,2,0),"")</f>
        <v/>
      </c>
      <c r="G481" s="34" t="str">
        <f aca="false">IF(ISBLANK(C481),"",  IF(F481="RAZÓN SOCIAL","NUEVO_RP",   IF(F481="NUMERO",      IF(ISNUMBER(VALUE(C481)),VALUE(C481),""),   IF(OR(F481="NSS - NOMBRE",F481="RP - NOMBRE"),      IF(         AND(           NOT(ISERROR(FIND(" - ",C481))),           ISERROR(FIND("  ",C481)),           ISERROR(FIND("–",C481)),           ISERROR(FIND("—",C481)),           ISNUMBER(VALUE(LEFT(C481,FIND(" - ",C481)-1)))         ),         VALUE(LEFT(C481,FIND(" - ",C481)-1)),         ""      ),   ""   )  )))</f>
        <v/>
      </c>
      <c r="H481" s="34" t="str">
        <f aca="false">B481 &amp; "|" &amp; E481 &amp; "|" &amp;(IF(ISBLANK(C481),"",IFERROR(VALUE(LEFT(TRIM(C481),FIND(" ",TRIM(C481)&amp;" ")-1)),"")))</f>
        <v>||</v>
      </c>
      <c r="I481" s="18" t="n">
        <f aca="false">IF(G481="",0, IF(COUNTIF($H$6:H481,H481)=1,1,0))</f>
        <v>0</v>
      </c>
      <c r="J481" s="34" t="str">
        <f aca="false">IF( OR( ISBLANK(D481), C481=D481, AND( LEFT(D481,7)&lt;&gt;"NOMINA ", OR( ISERROR(FIND(" - ",D481)), NOT(ISNUMBER(VALUE(LEFT(D481,FIND(" - ",D481)-1)))) ) ) ), "", B481 &amp; "|" &amp; E481 &amp; "|" &amp; (IF(ISBLANK(C481), "", IFERROR(VALUE(LEFT(TRIM(C481), FIND(" ", TRIM(C481)&amp;" ")-1)), ""))) &amp; "|" &amp; D481 )</f>
        <v/>
      </c>
      <c r="K481" s="18" t="n">
        <f aca="false">IF(OR(C481="", J481="",G481=""), 0, IF(COUNTIF($J$6:J481, J481)=1, 1, 0))</f>
        <v>0</v>
      </c>
      <c r="L481" s="16" t="str">
        <f aca="false">IF(B481="Inscripción de nuevo registro patronal",B481 &amp; "|" &amp; E481 &amp; "|" &amp; C481,"")</f>
        <v/>
      </c>
      <c r="M481" s="18" t="n">
        <f aca="false">IF(OR(C481="", L481=""), 0, IF(COUNTIF($L$6:L481, L481)=1, 1, 0))</f>
        <v>0</v>
      </c>
    </row>
    <row r="482" customFormat="false" ht="28.35" hidden="false" customHeight="true" outlineLevel="0" collapsed="false">
      <c r="A482" s="48" t="str">
        <f aca="false">IF(AND(NOT(ISBLANK(C482)),NOT(ISBLANK(B482)),NOT(ISBLANK(E482))),(_xlfn.AGGREGATE(2,7,A$5:A482))+1,"")</f>
        <v/>
      </c>
      <c r="B482" s="49"/>
      <c r="C482" s="49"/>
      <c r="D482" s="50"/>
      <c r="E482" s="51"/>
      <c r="F482" s="52" t="str">
        <f aca="false">IFERROR(VLOOKUP(B482,LISTAS!$Q$2:$R$58,2,0),"")</f>
        <v/>
      </c>
      <c r="G482" s="34" t="str">
        <f aca="false">IF(ISBLANK(C482),"",  IF(F482="RAZÓN SOCIAL","NUEVO_RP",   IF(F482="NUMERO",      IF(ISNUMBER(VALUE(C482)),VALUE(C482),""),   IF(OR(F482="NSS - NOMBRE",F482="RP - NOMBRE"),      IF(         AND(           NOT(ISERROR(FIND(" - ",C482))),           ISERROR(FIND("  ",C482)),           ISERROR(FIND("–",C482)),           ISERROR(FIND("—",C482)),           ISNUMBER(VALUE(LEFT(C482,FIND(" - ",C482)-1)))         ),         VALUE(LEFT(C482,FIND(" - ",C482)-1)),         ""      ),   ""   )  )))</f>
        <v/>
      </c>
      <c r="H482" s="34" t="str">
        <f aca="false">B482 &amp; "|" &amp; E482 &amp; "|" &amp;(IF(ISBLANK(C482),"",IFERROR(VALUE(LEFT(TRIM(C482),FIND(" ",TRIM(C482)&amp;" ")-1)),"")))</f>
        <v>||</v>
      </c>
      <c r="I482" s="18" t="n">
        <f aca="false">IF(G482="",0, IF(COUNTIF($H$6:H482,H482)=1,1,0))</f>
        <v>0</v>
      </c>
      <c r="J482" s="34" t="str">
        <f aca="false">IF( OR( ISBLANK(D482), C482=D482, AND( LEFT(D482,7)&lt;&gt;"NOMINA ", OR( ISERROR(FIND(" - ",D482)), NOT(ISNUMBER(VALUE(LEFT(D482,FIND(" - ",D482)-1)))) ) ) ), "", B482 &amp; "|" &amp; E482 &amp; "|" &amp; (IF(ISBLANK(C482), "", IFERROR(VALUE(LEFT(TRIM(C482), FIND(" ", TRIM(C482)&amp;" ")-1)), ""))) &amp; "|" &amp; D482 )</f>
        <v/>
      </c>
      <c r="K482" s="18" t="n">
        <f aca="false">IF(OR(C482="", J482="",G482=""), 0, IF(COUNTIF($J$6:J482, J482)=1, 1, 0))</f>
        <v>0</v>
      </c>
      <c r="L482" s="16" t="str">
        <f aca="false">IF(B482="Inscripción de nuevo registro patronal",B482 &amp; "|" &amp; E482 &amp; "|" &amp; C482,"")</f>
        <v/>
      </c>
      <c r="M482" s="18" t="n">
        <f aca="false">IF(OR(C482="", L482=""), 0, IF(COUNTIF($L$6:L482, L482)=1, 1, 0))</f>
        <v>0</v>
      </c>
    </row>
    <row r="483" customFormat="false" ht="28.35" hidden="false" customHeight="true" outlineLevel="0" collapsed="false">
      <c r="A483" s="48" t="str">
        <f aca="false">IF(AND(NOT(ISBLANK(C483)),NOT(ISBLANK(B483)),NOT(ISBLANK(E483))),(_xlfn.AGGREGATE(2,7,A$5:A483))+1,"")</f>
        <v/>
      </c>
      <c r="B483" s="49"/>
      <c r="C483" s="49"/>
      <c r="D483" s="50"/>
      <c r="E483" s="51"/>
      <c r="F483" s="52" t="str">
        <f aca="false">IFERROR(VLOOKUP(B483,LISTAS!$Q$2:$R$58,2,0),"")</f>
        <v/>
      </c>
      <c r="G483" s="34" t="str">
        <f aca="false">IF(ISBLANK(C483),"",  IF(F483="RAZÓN SOCIAL","NUEVO_RP",   IF(F483="NUMERO",      IF(ISNUMBER(VALUE(C483)),VALUE(C483),""),   IF(OR(F483="NSS - NOMBRE",F483="RP - NOMBRE"),      IF(         AND(           NOT(ISERROR(FIND(" - ",C483))),           ISERROR(FIND("  ",C483)),           ISERROR(FIND("–",C483)),           ISERROR(FIND("—",C483)),           ISNUMBER(VALUE(LEFT(C483,FIND(" - ",C483)-1)))         ),         VALUE(LEFT(C483,FIND(" - ",C483)-1)),         ""      ),   ""   )  )))</f>
        <v/>
      </c>
      <c r="H483" s="34" t="str">
        <f aca="false">B483 &amp; "|" &amp; E483 &amp; "|" &amp;(IF(ISBLANK(C483),"",IFERROR(VALUE(LEFT(TRIM(C483),FIND(" ",TRIM(C483)&amp;" ")-1)),"")))</f>
        <v>||</v>
      </c>
      <c r="I483" s="18" t="n">
        <f aca="false">IF(G483="",0, IF(COUNTIF($H$6:H483,H483)=1,1,0))</f>
        <v>0</v>
      </c>
      <c r="J483" s="34" t="str">
        <f aca="false">IF( OR( ISBLANK(D483), C483=D483, AND( LEFT(D483,7)&lt;&gt;"NOMINA ", OR( ISERROR(FIND(" - ",D483)), NOT(ISNUMBER(VALUE(LEFT(D483,FIND(" - ",D483)-1)))) ) ) ), "", B483 &amp; "|" &amp; E483 &amp; "|" &amp; (IF(ISBLANK(C483), "", IFERROR(VALUE(LEFT(TRIM(C483), FIND(" ", TRIM(C483)&amp;" ")-1)), ""))) &amp; "|" &amp; D483 )</f>
        <v/>
      </c>
      <c r="K483" s="18" t="n">
        <f aca="false">IF(OR(C483="", J483="",G483=""), 0, IF(COUNTIF($J$6:J483, J483)=1, 1, 0))</f>
        <v>0</v>
      </c>
      <c r="L483" s="16" t="str">
        <f aca="false">IF(B483="Inscripción de nuevo registro patronal",B483 &amp; "|" &amp; E483 &amp; "|" &amp; C483,"")</f>
        <v/>
      </c>
      <c r="M483" s="18" t="n">
        <f aca="false">IF(OR(C483="", L483=""), 0, IF(COUNTIF($L$6:L483, L483)=1, 1, 0))</f>
        <v>0</v>
      </c>
    </row>
    <row r="484" customFormat="false" ht="28.35" hidden="false" customHeight="true" outlineLevel="0" collapsed="false">
      <c r="A484" s="48" t="str">
        <f aca="false">IF(AND(NOT(ISBLANK(C484)),NOT(ISBLANK(B484)),NOT(ISBLANK(E484))),(_xlfn.AGGREGATE(2,7,A$5:A484))+1,"")</f>
        <v/>
      </c>
      <c r="B484" s="49"/>
      <c r="C484" s="49"/>
      <c r="D484" s="50"/>
      <c r="E484" s="51"/>
      <c r="F484" s="52" t="str">
        <f aca="false">IFERROR(VLOOKUP(B484,LISTAS!$Q$2:$R$58,2,0),"")</f>
        <v/>
      </c>
      <c r="G484" s="34" t="str">
        <f aca="false">IF(ISBLANK(C484),"",  IF(F484="RAZÓN SOCIAL","NUEVO_RP",   IF(F484="NUMERO",      IF(ISNUMBER(VALUE(C484)),VALUE(C484),""),   IF(OR(F484="NSS - NOMBRE",F484="RP - NOMBRE"),      IF(         AND(           NOT(ISERROR(FIND(" - ",C484))),           ISERROR(FIND("  ",C484)),           ISERROR(FIND("–",C484)),           ISERROR(FIND("—",C484)),           ISNUMBER(VALUE(LEFT(C484,FIND(" - ",C484)-1)))         ),         VALUE(LEFT(C484,FIND(" - ",C484)-1)),         ""      ),   ""   )  )))</f>
        <v/>
      </c>
      <c r="H484" s="34" t="str">
        <f aca="false">B484 &amp; "|" &amp; E484 &amp; "|" &amp;(IF(ISBLANK(C484),"",IFERROR(VALUE(LEFT(TRIM(C484),FIND(" ",TRIM(C484)&amp;" ")-1)),"")))</f>
        <v>||</v>
      </c>
      <c r="I484" s="18" t="n">
        <f aca="false">IF(G484="",0, IF(COUNTIF($H$6:H484,H484)=1,1,0))</f>
        <v>0</v>
      </c>
      <c r="J484" s="34" t="str">
        <f aca="false">IF( OR( ISBLANK(D484), C484=D484, AND( LEFT(D484,7)&lt;&gt;"NOMINA ", OR( ISERROR(FIND(" - ",D484)), NOT(ISNUMBER(VALUE(LEFT(D484,FIND(" - ",D484)-1)))) ) ) ), "", B484 &amp; "|" &amp; E484 &amp; "|" &amp; (IF(ISBLANK(C484), "", IFERROR(VALUE(LEFT(TRIM(C484), FIND(" ", TRIM(C484)&amp;" ")-1)), ""))) &amp; "|" &amp; D484 )</f>
        <v/>
      </c>
      <c r="K484" s="18" t="n">
        <f aca="false">IF(OR(C484="", J484="",G484=""), 0, IF(COUNTIF($J$6:J484, J484)=1, 1, 0))</f>
        <v>0</v>
      </c>
      <c r="L484" s="16" t="str">
        <f aca="false">IF(B484="Inscripción de nuevo registro patronal",B484 &amp; "|" &amp; E484 &amp; "|" &amp; C484,"")</f>
        <v/>
      </c>
      <c r="M484" s="18" t="n">
        <f aca="false">IF(OR(C484="", L484=""), 0, IF(COUNTIF($L$6:L484, L484)=1, 1, 0))</f>
        <v>0</v>
      </c>
    </row>
    <row r="485" customFormat="false" ht="28.35" hidden="false" customHeight="true" outlineLevel="0" collapsed="false">
      <c r="A485" s="48" t="str">
        <f aca="false">IF(AND(NOT(ISBLANK(C485)),NOT(ISBLANK(B485)),NOT(ISBLANK(E485))),(_xlfn.AGGREGATE(2,7,A$5:A485))+1,"")</f>
        <v/>
      </c>
      <c r="B485" s="49"/>
      <c r="C485" s="49"/>
      <c r="D485" s="50"/>
      <c r="E485" s="51"/>
      <c r="F485" s="52" t="str">
        <f aca="false">IFERROR(VLOOKUP(B485,LISTAS!$Q$2:$R$58,2,0),"")</f>
        <v/>
      </c>
      <c r="G485" s="34" t="str">
        <f aca="false">IF(ISBLANK(C485),"",  IF(F485="RAZÓN SOCIAL","NUEVO_RP",   IF(F485="NUMERO",      IF(ISNUMBER(VALUE(C485)),VALUE(C485),""),   IF(OR(F485="NSS - NOMBRE",F485="RP - NOMBRE"),      IF(         AND(           NOT(ISERROR(FIND(" - ",C485))),           ISERROR(FIND("  ",C485)),           ISERROR(FIND("–",C485)),           ISERROR(FIND("—",C485)),           ISNUMBER(VALUE(LEFT(C485,FIND(" - ",C485)-1)))         ),         VALUE(LEFT(C485,FIND(" - ",C485)-1)),         ""      ),   ""   )  )))</f>
        <v/>
      </c>
      <c r="H485" s="34" t="str">
        <f aca="false">B485 &amp; "|" &amp; E485 &amp; "|" &amp;(IF(ISBLANK(C485),"",IFERROR(VALUE(LEFT(TRIM(C485),FIND(" ",TRIM(C485)&amp;" ")-1)),"")))</f>
        <v>||</v>
      </c>
      <c r="I485" s="18" t="n">
        <f aca="false">IF(G485="",0, IF(COUNTIF($H$6:H485,H485)=1,1,0))</f>
        <v>0</v>
      </c>
      <c r="J485" s="34" t="str">
        <f aca="false">IF( OR( ISBLANK(D485), C485=D485, AND( LEFT(D485,7)&lt;&gt;"NOMINA ", OR( ISERROR(FIND(" - ",D485)), NOT(ISNUMBER(VALUE(LEFT(D485,FIND(" - ",D485)-1)))) ) ) ), "", B485 &amp; "|" &amp; E485 &amp; "|" &amp; (IF(ISBLANK(C485), "", IFERROR(VALUE(LEFT(TRIM(C485), FIND(" ", TRIM(C485)&amp;" ")-1)), ""))) &amp; "|" &amp; D485 )</f>
        <v/>
      </c>
      <c r="K485" s="18" t="n">
        <f aca="false">IF(OR(C485="", J485="",G485=""), 0, IF(COUNTIF($J$6:J485, J485)=1, 1, 0))</f>
        <v>0</v>
      </c>
      <c r="L485" s="16" t="str">
        <f aca="false">IF(B485="Inscripción de nuevo registro patronal",B485 &amp; "|" &amp; E485 &amp; "|" &amp; C485,"")</f>
        <v/>
      </c>
      <c r="M485" s="18" t="n">
        <f aca="false">IF(OR(C485="", L485=""), 0, IF(COUNTIF($L$6:L485, L485)=1, 1, 0))</f>
        <v>0</v>
      </c>
    </row>
    <row r="486" customFormat="false" ht="28.35" hidden="false" customHeight="true" outlineLevel="0" collapsed="false">
      <c r="A486" s="48" t="str">
        <f aca="false">IF(AND(NOT(ISBLANK(C486)),NOT(ISBLANK(B486)),NOT(ISBLANK(E486))),(_xlfn.AGGREGATE(2,7,A$5:A486))+1,"")</f>
        <v/>
      </c>
      <c r="B486" s="49"/>
      <c r="C486" s="49"/>
      <c r="D486" s="50"/>
      <c r="E486" s="51"/>
      <c r="F486" s="52" t="str">
        <f aca="false">IFERROR(VLOOKUP(B486,LISTAS!$Q$2:$R$58,2,0),"")</f>
        <v/>
      </c>
      <c r="G486" s="34" t="str">
        <f aca="false">IF(ISBLANK(C486),"",  IF(F486="RAZÓN SOCIAL","NUEVO_RP",   IF(F486="NUMERO",      IF(ISNUMBER(VALUE(C486)),VALUE(C486),""),   IF(OR(F486="NSS - NOMBRE",F486="RP - NOMBRE"),      IF(         AND(           NOT(ISERROR(FIND(" - ",C486))),           ISERROR(FIND("  ",C486)),           ISERROR(FIND("–",C486)),           ISERROR(FIND("—",C486)),           ISNUMBER(VALUE(LEFT(C486,FIND(" - ",C486)-1)))         ),         VALUE(LEFT(C486,FIND(" - ",C486)-1)),         ""      ),   ""   )  )))</f>
        <v/>
      </c>
      <c r="H486" s="34" t="str">
        <f aca="false">B486 &amp; "|" &amp; E486 &amp; "|" &amp;(IF(ISBLANK(C486),"",IFERROR(VALUE(LEFT(TRIM(C486),FIND(" ",TRIM(C486)&amp;" ")-1)),"")))</f>
        <v>||</v>
      </c>
      <c r="I486" s="18" t="n">
        <f aca="false">IF(G486="",0, IF(COUNTIF($H$6:H486,H486)=1,1,0))</f>
        <v>0</v>
      </c>
      <c r="J486" s="34" t="str">
        <f aca="false">IF( OR( ISBLANK(D486), C486=D486, AND( LEFT(D486,7)&lt;&gt;"NOMINA ", OR( ISERROR(FIND(" - ",D486)), NOT(ISNUMBER(VALUE(LEFT(D486,FIND(" - ",D486)-1)))) ) ) ), "", B486 &amp; "|" &amp; E486 &amp; "|" &amp; (IF(ISBLANK(C486), "", IFERROR(VALUE(LEFT(TRIM(C486), FIND(" ", TRIM(C486)&amp;" ")-1)), ""))) &amp; "|" &amp; D486 )</f>
        <v/>
      </c>
      <c r="K486" s="18" t="n">
        <f aca="false">IF(OR(C486="", J486="",G486=""), 0, IF(COUNTIF($J$6:J486, J486)=1, 1, 0))</f>
        <v>0</v>
      </c>
      <c r="L486" s="16" t="str">
        <f aca="false">IF(B486="Inscripción de nuevo registro patronal",B486 &amp; "|" &amp; E486 &amp; "|" &amp; C486,"")</f>
        <v/>
      </c>
      <c r="M486" s="18" t="n">
        <f aca="false">IF(OR(C486="", L486=""), 0, IF(COUNTIF($L$6:L486, L486)=1, 1, 0))</f>
        <v>0</v>
      </c>
    </row>
    <row r="487" customFormat="false" ht="28.35" hidden="false" customHeight="true" outlineLevel="0" collapsed="false">
      <c r="A487" s="48" t="str">
        <f aca="false">IF(AND(NOT(ISBLANK(C487)),NOT(ISBLANK(B487)),NOT(ISBLANK(E487))),(_xlfn.AGGREGATE(2,7,A$5:A487))+1,"")</f>
        <v/>
      </c>
      <c r="B487" s="49"/>
      <c r="C487" s="49"/>
      <c r="D487" s="50"/>
      <c r="E487" s="51"/>
      <c r="F487" s="52" t="str">
        <f aca="false">IFERROR(VLOOKUP(B487,LISTAS!$Q$2:$R$58,2,0),"")</f>
        <v/>
      </c>
      <c r="G487" s="34" t="str">
        <f aca="false">IF(ISBLANK(C487),"",  IF(F487="RAZÓN SOCIAL","NUEVO_RP",   IF(F487="NUMERO",      IF(ISNUMBER(VALUE(C487)),VALUE(C487),""),   IF(OR(F487="NSS - NOMBRE",F487="RP - NOMBRE"),      IF(         AND(           NOT(ISERROR(FIND(" - ",C487))),           ISERROR(FIND("  ",C487)),           ISERROR(FIND("–",C487)),           ISERROR(FIND("—",C487)),           ISNUMBER(VALUE(LEFT(C487,FIND(" - ",C487)-1)))         ),         VALUE(LEFT(C487,FIND(" - ",C487)-1)),         ""      ),   ""   )  )))</f>
        <v/>
      </c>
      <c r="H487" s="34" t="str">
        <f aca="false">B487 &amp; "|" &amp; E487 &amp; "|" &amp;(IF(ISBLANK(C487),"",IFERROR(VALUE(LEFT(TRIM(C487),FIND(" ",TRIM(C487)&amp;" ")-1)),"")))</f>
        <v>||</v>
      </c>
      <c r="I487" s="18" t="n">
        <f aca="false">IF(G487="",0, IF(COUNTIF($H$6:H487,H487)=1,1,0))</f>
        <v>0</v>
      </c>
      <c r="J487" s="34" t="str">
        <f aca="false">IF( OR( ISBLANK(D487), C487=D487, AND( LEFT(D487,7)&lt;&gt;"NOMINA ", OR( ISERROR(FIND(" - ",D487)), NOT(ISNUMBER(VALUE(LEFT(D487,FIND(" - ",D487)-1)))) ) ) ), "", B487 &amp; "|" &amp; E487 &amp; "|" &amp; (IF(ISBLANK(C487), "", IFERROR(VALUE(LEFT(TRIM(C487), FIND(" ", TRIM(C487)&amp;" ")-1)), ""))) &amp; "|" &amp; D487 )</f>
        <v/>
      </c>
      <c r="K487" s="18" t="n">
        <f aca="false">IF(OR(C487="", J487="",G487=""), 0, IF(COUNTIF($J$6:J487, J487)=1, 1, 0))</f>
        <v>0</v>
      </c>
      <c r="L487" s="16" t="str">
        <f aca="false">IF(B487="Inscripción de nuevo registro patronal",B487 &amp; "|" &amp; E487 &amp; "|" &amp; C487,"")</f>
        <v/>
      </c>
      <c r="M487" s="18" t="n">
        <f aca="false">IF(OR(C487="", L487=""), 0, IF(COUNTIF($L$6:L487, L487)=1, 1, 0))</f>
        <v>0</v>
      </c>
    </row>
    <row r="488" customFormat="false" ht="28.35" hidden="false" customHeight="true" outlineLevel="0" collapsed="false">
      <c r="A488" s="48" t="str">
        <f aca="false">IF(AND(NOT(ISBLANK(C488)),NOT(ISBLANK(B488)),NOT(ISBLANK(E488))),(_xlfn.AGGREGATE(2,7,A$5:A488))+1,"")</f>
        <v/>
      </c>
      <c r="B488" s="49"/>
      <c r="C488" s="49"/>
      <c r="D488" s="50"/>
      <c r="E488" s="51"/>
      <c r="F488" s="52" t="str">
        <f aca="false">IFERROR(VLOOKUP(B488,LISTAS!$Q$2:$R$58,2,0),"")</f>
        <v/>
      </c>
      <c r="G488" s="34" t="str">
        <f aca="false">IF(ISBLANK(C488),"",  IF(F488="RAZÓN SOCIAL","NUEVO_RP",   IF(F488="NUMERO",      IF(ISNUMBER(VALUE(C488)),VALUE(C488),""),   IF(OR(F488="NSS - NOMBRE",F488="RP - NOMBRE"),      IF(         AND(           NOT(ISERROR(FIND(" - ",C488))),           ISERROR(FIND("  ",C488)),           ISERROR(FIND("–",C488)),           ISERROR(FIND("—",C488)),           ISNUMBER(VALUE(LEFT(C488,FIND(" - ",C488)-1)))         ),         VALUE(LEFT(C488,FIND(" - ",C488)-1)),         ""      ),   ""   )  )))</f>
        <v/>
      </c>
      <c r="H488" s="34" t="str">
        <f aca="false">B488 &amp; "|" &amp; E488 &amp; "|" &amp;(IF(ISBLANK(C488),"",IFERROR(VALUE(LEFT(TRIM(C488),FIND(" ",TRIM(C488)&amp;" ")-1)),"")))</f>
        <v>||</v>
      </c>
      <c r="I488" s="18" t="n">
        <f aca="false">IF(G488="",0, IF(COUNTIF($H$6:H488,H488)=1,1,0))</f>
        <v>0</v>
      </c>
      <c r="J488" s="34" t="str">
        <f aca="false">IF( OR( ISBLANK(D488), C488=D488, AND( LEFT(D488,7)&lt;&gt;"NOMINA ", OR( ISERROR(FIND(" - ",D488)), NOT(ISNUMBER(VALUE(LEFT(D488,FIND(" - ",D488)-1)))) ) ) ), "", B488 &amp; "|" &amp; E488 &amp; "|" &amp; (IF(ISBLANK(C488), "", IFERROR(VALUE(LEFT(TRIM(C488), FIND(" ", TRIM(C488)&amp;" ")-1)), ""))) &amp; "|" &amp; D488 )</f>
        <v/>
      </c>
      <c r="K488" s="18" t="n">
        <f aca="false">IF(OR(C488="", J488="",G488=""), 0, IF(COUNTIF($J$6:J488, J488)=1, 1, 0))</f>
        <v>0</v>
      </c>
      <c r="L488" s="16" t="str">
        <f aca="false">IF(B488="Inscripción de nuevo registro patronal",B488 &amp; "|" &amp; E488 &amp; "|" &amp; C488,"")</f>
        <v/>
      </c>
      <c r="M488" s="18" t="n">
        <f aca="false">IF(OR(C488="", L488=""), 0, IF(COUNTIF($L$6:L488, L488)=1, 1, 0))</f>
        <v>0</v>
      </c>
    </row>
    <row r="489" customFormat="false" ht="28.35" hidden="false" customHeight="true" outlineLevel="0" collapsed="false">
      <c r="A489" s="48" t="str">
        <f aca="false">IF(AND(NOT(ISBLANK(C489)),NOT(ISBLANK(B489)),NOT(ISBLANK(E489))),(_xlfn.AGGREGATE(2,7,A$5:A489))+1,"")</f>
        <v/>
      </c>
      <c r="B489" s="49"/>
      <c r="C489" s="49"/>
      <c r="D489" s="50"/>
      <c r="E489" s="51"/>
      <c r="F489" s="52" t="str">
        <f aca="false">IFERROR(VLOOKUP(B489,LISTAS!$Q$2:$R$58,2,0),"")</f>
        <v/>
      </c>
      <c r="G489" s="34" t="str">
        <f aca="false">IF(ISBLANK(C489),"",  IF(F489="RAZÓN SOCIAL","NUEVO_RP",   IF(F489="NUMERO",      IF(ISNUMBER(VALUE(C489)),VALUE(C489),""),   IF(OR(F489="NSS - NOMBRE",F489="RP - NOMBRE"),      IF(         AND(           NOT(ISERROR(FIND(" - ",C489))),           ISERROR(FIND("  ",C489)),           ISERROR(FIND("–",C489)),           ISERROR(FIND("—",C489)),           ISNUMBER(VALUE(LEFT(C489,FIND(" - ",C489)-1)))         ),         VALUE(LEFT(C489,FIND(" - ",C489)-1)),         ""      ),   ""   )  )))</f>
        <v/>
      </c>
      <c r="H489" s="34" t="str">
        <f aca="false">B489 &amp; "|" &amp; E489 &amp; "|" &amp;(IF(ISBLANK(C489),"",IFERROR(VALUE(LEFT(TRIM(C489),FIND(" ",TRIM(C489)&amp;" ")-1)),"")))</f>
        <v>||</v>
      </c>
      <c r="I489" s="18" t="n">
        <f aca="false">IF(G489="",0, IF(COUNTIF($H$6:H489,H489)=1,1,0))</f>
        <v>0</v>
      </c>
      <c r="J489" s="34" t="str">
        <f aca="false">IF( OR( ISBLANK(D489), C489=D489, AND( LEFT(D489,7)&lt;&gt;"NOMINA ", OR( ISERROR(FIND(" - ",D489)), NOT(ISNUMBER(VALUE(LEFT(D489,FIND(" - ",D489)-1)))) ) ) ), "", B489 &amp; "|" &amp; E489 &amp; "|" &amp; (IF(ISBLANK(C489), "", IFERROR(VALUE(LEFT(TRIM(C489), FIND(" ", TRIM(C489)&amp;" ")-1)), ""))) &amp; "|" &amp; D489 )</f>
        <v/>
      </c>
      <c r="K489" s="18" t="n">
        <f aca="false">IF(OR(C489="", J489="",G489=""), 0, IF(COUNTIF($J$6:J489, J489)=1, 1, 0))</f>
        <v>0</v>
      </c>
      <c r="L489" s="16" t="str">
        <f aca="false">IF(B489="Inscripción de nuevo registro patronal",B489 &amp; "|" &amp; E489 &amp; "|" &amp; C489,"")</f>
        <v/>
      </c>
      <c r="M489" s="18" t="n">
        <f aca="false">IF(OR(C489="", L489=""), 0, IF(COUNTIF($L$6:L489, L489)=1, 1, 0))</f>
        <v>0</v>
      </c>
    </row>
    <row r="490" customFormat="false" ht="28.35" hidden="false" customHeight="true" outlineLevel="0" collapsed="false">
      <c r="A490" s="48" t="str">
        <f aca="false">IF(AND(NOT(ISBLANK(C490)),NOT(ISBLANK(B490)),NOT(ISBLANK(E490))),(_xlfn.AGGREGATE(2,7,A$5:A490))+1,"")</f>
        <v/>
      </c>
      <c r="B490" s="49"/>
      <c r="C490" s="49"/>
      <c r="D490" s="50"/>
      <c r="E490" s="51"/>
      <c r="F490" s="52" t="str">
        <f aca="false">IFERROR(VLOOKUP(B490,LISTAS!$Q$2:$R$58,2,0),"")</f>
        <v/>
      </c>
      <c r="G490" s="34" t="str">
        <f aca="false">IF(ISBLANK(C490),"",  IF(F490="RAZÓN SOCIAL","NUEVO_RP",   IF(F490="NUMERO",      IF(ISNUMBER(VALUE(C490)),VALUE(C490),""),   IF(OR(F490="NSS - NOMBRE",F490="RP - NOMBRE"),      IF(         AND(           NOT(ISERROR(FIND(" - ",C490))),           ISERROR(FIND("  ",C490)),           ISERROR(FIND("–",C490)),           ISERROR(FIND("—",C490)),           ISNUMBER(VALUE(LEFT(C490,FIND(" - ",C490)-1)))         ),         VALUE(LEFT(C490,FIND(" - ",C490)-1)),         ""      ),   ""   )  )))</f>
        <v/>
      </c>
      <c r="H490" s="34" t="str">
        <f aca="false">B490 &amp; "|" &amp; E490 &amp; "|" &amp;(IF(ISBLANK(C490),"",IFERROR(VALUE(LEFT(TRIM(C490),FIND(" ",TRIM(C490)&amp;" ")-1)),"")))</f>
        <v>||</v>
      </c>
      <c r="I490" s="18" t="n">
        <f aca="false">IF(G490="",0, IF(COUNTIF($H$6:H490,H490)=1,1,0))</f>
        <v>0</v>
      </c>
      <c r="J490" s="34" t="str">
        <f aca="false">IF( OR( ISBLANK(D490), C490=D490, AND( LEFT(D490,7)&lt;&gt;"NOMINA ", OR( ISERROR(FIND(" - ",D490)), NOT(ISNUMBER(VALUE(LEFT(D490,FIND(" - ",D490)-1)))) ) ) ), "", B490 &amp; "|" &amp; E490 &amp; "|" &amp; (IF(ISBLANK(C490), "", IFERROR(VALUE(LEFT(TRIM(C490), FIND(" ", TRIM(C490)&amp;" ")-1)), ""))) &amp; "|" &amp; D490 )</f>
        <v/>
      </c>
      <c r="K490" s="18" t="n">
        <f aca="false">IF(OR(C490="", J490="",G490=""), 0, IF(COUNTIF($J$6:J490, J490)=1, 1, 0))</f>
        <v>0</v>
      </c>
      <c r="L490" s="16" t="str">
        <f aca="false">IF(B490="Inscripción de nuevo registro patronal",B490 &amp; "|" &amp; E490 &amp; "|" &amp; C490,"")</f>
        <v/>
      </c>
      <c r="M490" s="18" t="n">
        <f aca="false">IF(OR(C490="", L490=""), 0, IF(COUNTIF($L$6:L490, L490)=1, 1, 0))</f>
        <v>0</v>
      </c>
    </row>
    <row r="491" customFormat="false" ht="28.35" hidden="false" customHeight="true" outlineLevel="0" collapsed="false">
      <c r="A491" s="48" t="str">
        <f aca="false">IF(AND(NOT(ISBLANK(C491)),NOT(ISBLANK(B491)),NOT(ISBLANK(E491))),(_xlfn.AGGREGATE(2,7,A$5:A491))+1,"")</f>
        <v/>
      </c>
      <c r="B491" s="49"/>
      <c r="C491" s="49"/>
      <c r="D491" s="50"/>
      <c r="E491" s="51"/>
      <c r="F491" s="52" t="str">
        <f aca="false">IFERROR(VLOOKUP(B491,LISTAS!$Q$2:$R$58,2,0),"")</f>
        <v/>
      </c>
      <c r="G491" s="34" t="str">
        <f aca="false">IF(ISBLANK(C491),"",  IF(F491="RAZÓN SOCIAL","NUEVO_RP",   IF(F491="NUMERO",      IF(ISNUMBER(VALUE(C491)),VALUE(C491),""),   IF(OR(F491="NSS - NOMBRE",F491="RP - NOMBRE"),      IF(         AND(           NOT(ISERROR(FIND(" - ",C491))),           ISERROR(FIND("  ",C491)),           ISERROR(FIND("–",C491)),           ISERROR(FIND("—",C491)),           ISNUMBER(VALUE(LEFT(C491,FIND(" - ",C491)-1)))         ),         VALUE(LEFT(C491,FIND(" - ",C491)-1)),         ""      ),   ""   )  )))</f>
        <v/>
      </c>
      <c r="H491" s="34" t="str">
        <f aca="false">B491 &amp; "|" &amp; E491 &amp; "|" &amp;(IF(ISBLANK(C491),"",IFERROR(VALUE(LEFT(TRIM(C491),FIND(" ",TRIM(C491)&amp;" ")-1)),"")))</f>
        <v>||</v>
      </c>
      <c r="I491" s="18" t="n">
        <f aca="false">IF(G491="",0, IF(COUNTIF($H$6:H491,H491)=1,1,0))</f>
        <v>0</v>
      </c>
      <c r="J491" s="34" t="str">
        <f aca="false">IF( OR( ISBLANK(D491), C491=D491, AND( LEFT(D491,7)&lt;&gt;"NOMINA ", OR( ISERROR(FIND(" - ",D491)), NOT(ISNUMBER(VALUE(LEFT(D491,FIND(" - ",D491)-1)))) ) ) ), "", B491 &amp; "|" &amp; E491 &amp; "|" &amp; (IF(ISBLANK(C491), "", IFERROR(VALUE(LEFT(TRIM(C491), FIND(" ", TRIM(C491)&amp;" ")-1)), ""))) &amp; "|" &amp; D491 )</f>
        <v/>
      </c>
      <c r="K491" s="18" t="n">
        <f aca="false">IF(OR(C491="", J491="",G491=""), 0, IF(COUNTIF($J$6:J491, J491)=1, 1, 0))</f>
        <v>0</v>
      </c>
      <c r="L491" s="16" t="str">
        <f aca="false">IF(B491="Inscripción de nuevo registro patronal",B491 &amp; "|" &amp; E491 &amp; "|" &amp; C491,"")</f>
        <v/>
      </c>
      <c r="M491" s="18" t="n">
        <f aca="false">IF(OR(C491="", L491=""), 0, IF(COUNTIF($L$6:L491, L491)=1, 1, 0))</f>
        <v>0</v>
      </c>
    </row>
    <row r="492" customFormat="false" ht="28.35" hidden="false" customHeight="true" outlineLevel="0" collapsed="false">
      <c r="A492" s="48" t="str">
        <f aca="false">IF(AND(NOT(ISBLANK(C492)),NOT(ISBLANK(B492)),NOT(ISBLANK(E492))),(_xlfn.AGGREGATE(2,7,A$5:A492))+1,"")</f>
        <v/>
      </c>
      <c r="B492" s="49"/>
      <c r="C492" s="49"/>
      <c r="D492" s="50"/>
      <c r="E492" s="51"/>
      <c r="F492" s="52" t="str">
        <f aca="false">IFERROR(VLOOKUP(B492,LISTAS!$Q$2:$R$58,2,0),"")</f>
        <v/>
      </c>
      <c r="G492" s="34" t="str">
        <f aca="false">IF(ISBLANK(C492),"",  IF(F492="RAZÓN SOCIAL","NUEVO_RP",   IF(F492="NUMERO",      IF(ISNUMBER(VALUE(C492)),VALUE(C492),""),   IF(OR(F492="NSS - NOMBRE",F492="RP - NOMBRE"),      IF(         AND(           NOT(ISERROR(FIND(" - ",C492))),           ISERROR(FIND("  ",C492)),           ISERROR(FIND("–",C492)),           ISERROR(FIND("—",C492)),           ISNUMBER(VALUE(LEFT(C492,FIND(" - ",C492)-1)))         ),         VALUE(LEFT(C492,FIND(" - ",C492)-1)),         ""      ),   ""   )  )))</f>
        <v/>
      </c>
      <c r="H492" s="34" t="str">
        <f aca="false">B492 &amp; "|" &amp; E492 &amp; "|" &amp;(IF(ISBLANK(C492),"",IFERROR(VALUE(LEFT(TRIM(C492),FIND(" ",TRIM(C492)&amp;" ")-1)),"")))</f>
        <v>||</v>
      </c>
      <c r="I492" s="18" t="n">
        <f aca="false">IF(G492="",0, IF(COUNTIF($H$6:H492,H492)=1,1,0))</f>
        <v>0</v>
      </c>
      <c r="J492" s="34" t="str">
        <f aca="false">IF( OR( ISBLANK(D492), C492=D492, AND( LEFT(D492,7)&lt;&gt;"NOMINA ", OR( ISERROR(FIND(" - ",D492)), NOT(ISNUMBER(VALUE(LEFT(D492,FIND(" - ",D492)-1)))) ) ) ), "", B492 &amp; "|" &amp; E492 &amp; "|" &amp; (IF(ISBLANK(C492), "", IFERROR(VALUE(LEFT(TRIM(C492), FIND(" ", TRIM(C492)&amp;" ")-1)), ""))) &amp; "|" &amp; D492 )</f>
        <v/>
      </c>
      <c r="K492" s="18" t="n">
        <f aca="false">IF(OR(C492="", J492="",G492=""), 0, IF(COUNTIF($J$6:J492, J492)=1, 1, 0))</f>
        <v>0</v>
      </c>
      <c r="L492" s="16" t="str">
        <f aca="false">IF(B492="Inscripción de nuevo registro patronal",B492 &amp; "|" &amp; E492 &amp; "|" &amp; C492,"")</f>
        <v/>
      </c>
      <c r="M492" s="18" t="n">
        <f aca="false">IF(OR(C492="", L492=""), 0, IF(COUNTIF($L$6:L492, L492)=1, 1, 0))</f>
        <v>0</v>
      </c>
    </row>
    <row r="493" customFormat="false" ht="28.35" hidden="false" customHeight="true" outlineLevel="0" collapsed="false">
      <c r="A493" s="48" t="str">
        <f aca="false">IF(AND(NOT(ISBLANK(C493)),NOT(ISBLANK(B493)),NOT(ISBLANK(E493))),(_xlfn.AGGREGATE(2,7,A$5:A493))+1,"")</f>
        <v/>
      </c>
      <c r="B493" s="49"/>
      <c r="C493" s="49"/>
      <c r="D493" s="50"/>
      <c r="E493" s="51"/>
      <c r="F493" s="52" t="str">
        <f aca="false">IFERROR(VLOOKUP(B493,LISTAS!$Q$2:$R$58,2,0),"")</f>
        <v/>
      </c>
      <c r="G493" s="34" t="str">
        <f aca="false">IF(ISBLANK(C493),"",  IF(F493="RAZÓN SOCIAL","NUEVO_RP",   IF(F493="NUMERO",      IF(ISNUMBER(VALUE(C493)),VALUE(C493),""),   IF(OR(F493="NSS - NOMBRE",F493="RP - NOMBRE"),      IF(         AND(           NOT(ISERROR(FIND(" - ",C493))),           ISERROR(FIND("  ",C493)),           ISERROR(FIND("–",C493)),           ISERROR(FIND("—",C493)),           ISNUMBER(VALUE(LEFT(C493,FIND(" - ",C493)-1)))         ),         VALUE(LEFT(C493,FIND(" - ",C493)-1)),         ""      ),   ""   )  )))</f>
        <v/>
      </c>
      <c r="H493" s="34" t="str">
        <f aca="false">B493 &amp; "|" &amp; E493 &amp; "|" &amp;(IF(ISBLANK(C493),"",IFERROR(VALUE(LEFT(TRIM(C493),FIND(" ",TRIM(C493)&amp;" ")-1)),"")))</f>
        <v>||</v>
      </c>
      <c r="I493" s="18" t="n">
        <f aca="false">IF(G493="",0, IF(COUNTIF($H$6:H493,H493)=1,1,0))</f>
        <v>0</v>
      </c>
      <c r="J493" s="34" t="str">
        <f aca="false">IF( OR( ISBLANK(D493), C493=D493, AND( LEFT(D493,7)&lt;&gt;"NOMINA ", OR( ISERROR(FIND(" - ",D493)), NOT(ISNUMBER(VALUE(LEFT(D493,FIND(" - ",D493)-1)))) ) ) ), "", B493 &amp; "|" &amp; E493 &amp; "|" &amp; (IF(ISBLANK(C493), "", IFERROR(VALUE(LEFT(TRIM(C493), FIND(" ", TRIM(C493)&amp;" ")-1)), ""))) &amp; "|" &amp; D493 )</f>
        <v/>
      </c>
      <c r="K493" s="18" t="n">
        <f aca="false">IF(OR(C493="", J493="",G493=""), 0, IF(COUNTIF($J$6:J493, J493)=1, 1, 0))</f>
        <v>0</v>
      </c>
      <c r="L493" s="16" t="str">
        <f aca="false">IF(B493="Inscripción de nuevo registro patronal",B493 &amp; "|" &amp; E493 &amp; "|" &amp; C493,"")</f>
        <v/>
      </c>
      <c r="M493" s="18" t="n">
        <f aca="false">IF(OR(C493="", L493=""), 0, IF(COUNTIF($L$6:L493, L493)=1, 1, 0))</f>
        <v>0</v>
      </c>
    </row>
    <row r="494" customFormat="false" ht="28.35" hidden="false" customHeight="true" outlineLevel="0" collapsed="false">
      <c r="A494" s="48" t="str">
        <f aca="false">IF(AND(NOT(ISBLANK(C494)),NOT(ISBLANK(B494)),NOT(ISBLANK(E494))),(_xlfn.AGGREGATE(2,7,A$5:A494))+1,"")</f>
        <v/>
      </c>
      <c r="B494" s="49"/>
      <c r="C494" s="49"/>
      <c r="D494" s="50"/>
      <c r="E494" s="51"/>
      <c r="F494" s="52" t="str">
        <f aca="false">IFERROR(VLOOKUP(B494,LISTAS!$Q$2:$R$58,2,0),"")</f>
        <v/>
      </c>
      <c r="G494" s="34" t="str">
        <f aca="false">IF(ISBLANK(C494),"",  IF(F494="RAZÓN SOCIAL","NUEVO_RP",   IF(F494="NUMERO",      IF(ISNUMBER(VALUE(C494)),VALUE(C494),""),   IF(OR(F494="NSS - NOMBRE",F494="RP - NOMBRE"),      IF(         AND(           NOT(ISERROR(FIND(" - ",C494))),           ISERROR(FIND("  ",C494)),           ISERROR(FIND("–",C494)),           ISERROR(FIND("—",C494)),           ISNUMBER(VALUE(LEFT(C494,FIND(" - ",C494)-1)))         ),         VALUE(LEFT(C494,FIND(" - ",C494)-1)),         ""      ),   ""   )  )))</f>
        <v/>
      </c>
      <c r="H494" s="34" t="str">
        <f aca="false">B494 &amp; "|" &amp; E494 &amp; "|" &amp;(IF(ISBLANK(C494),"",IFERROR(VALUE(LEFT(TRIM(C494),FIND(" ",TRIM(C494)&amp;" ")-1)),"")))</f>
        <v>||</v>
      </c>
      <c r="I494" s="18" t="n">
        <f aca="false">IF(G494="",0, IF(COUNTIF($H$6:H494,H494)=1,1,0))</f>
        <v>0</v>
      </c>
      <c r="J494" s="34" t="str">
        <f aca="false">IF( OR( ISBLANK(D494), C494=D494, AND( LEFT(D494,7)&lt;&gt;"NOMINA ", OR( ISERROR(FIND(" - ",D494)), NOT(ISNUMBER(VALUE(LEFT(D494,FIND(" - ",D494)-1)))) ) ) ), "", B494 &amp; "|" &amp; E494 &amp; "|" &amp; (IF(ISBLANK(C494), "", IFERROR(VALUE(LEFT(TRIM(C494), FIND(" ", TRIM(C494)&amp;" ")-1)), ""))) &amp; "|" &amp; D494 )</f>
        <v/>
      </c>
      <c r="K494" s="18" t="n">
        <f aca="false">IF(OR(C494="", J494="",G494=""), 0, IF(COUNTIF($J$6:J494, J494)=1, 1, 0))</f>
        <v>0</v>
      </c>
      <c r="L494" s="16" t="str">
        <f aca="false">IF(B494="Inscripción de nuevo registro patronal",B494 &amp; "|" &amp; E494 &amp; "|" &amp; C494,"")</f>
        <v/>
      </c>
      <c r="M494" s="18" t="n">
        <f aca="false">IF(OR(C494="", L494=""), 0, IF(COUNTIF($L$6:L494, L494)=1, 1, 0))</f>
        <v>0</v>
      </c>
    </row>
    <row r="495" customFormat="false" ht="28.35" hidden="false" customHeight="true" outlineLevel="0" collapsed="false">
      <c r="A495" s="48" t="str">
        <f aca="false">IF(AND(NOT(ISBLANK(C495)),NOT(ISBLANK(B495)),NOT(ISBLANK(E495))),(_xlfn.AGGREGATE(2,7,A$5:A495))+1,"")</f>
        <v/>
      </c>
      <c r="B495" s="49"/>
      <c r="C495" s="49"/>
      <c r="D495" s="50"/>
      <c r="E495" s="51"/>
      <c r="F495" s="52" t="str">
        <f aca="false">IFERROR(VLOOKUP(B495,LISTAS!$Q$2:$R$58,2,0),"")</f>
        <v/>
      </c>
      <c r="G495" s="34" t="str">
        <f aca="false">IF(ISBLANK(C495),"",  IF(F495="RAZÓN SOCIAL","NUEVO_RP",   IF(F495="NUMERO",      IF(ISNUMBER(VALUE(C495)),VALUE(C495),""),   IF(OR(F495="NSS - NOMBRE",F495="RP - NOMBRE"),      IF(         AND(           NOT(ISERROR(FIND(" - ",C495))),           ISERROR(FIND("  ",C495)),           ISERROR(FIND("–",C495)),           ISERROR(FIND("—",C495)),           ISNUMBER(VALUE(LEFT(C495,FIND(" - ",C495)-1)))         ),         VALUE(LEFT(C495,FIND(" - ",C495)-1)),         ""      ),   ""   )  )))</f>
        <v/>
      </c>
      <c r="H495" s="34" t="str">
        <f aca="false">B495 &amp; "|" &amp; E495 &amp; "|" &amp;(IF(ISBLANK(C495),"",IFERROR(VALUE(LEFT(TRIM(C495),FIND(" ",TRIM(C495)&amp;" ")-1)),"")))</f>
        <v>||</v>
      </c>
      <c r="I495" s="18" t="n">
        <f aca="false">IF(G495="",0, IF(COUNTIF($H$6:H495,H495)=1,1,0))</f>
        <v>0</v>
      </c>
      <c r="J495" s="34" t="str">
        <f aca="false">IF( OR( ISBLANK(D495), C495=D495, AND( LEFT(D495,7)&lt;&gt;"NOMINA ", OR( ISERROR(FIND(" - ",D495)), NOT(ISNUMBER(VALUE(LEFT(D495,FIND(" - ",D495)-1)))) ) ) ), "", B495 &amp; "|" &amp; E495 &amp; "|" &amp; (IF(ISBLANK(C495), "", IFERROR(VALUE(LEFT(TRIM(C495), FIND(" ", TRIM(C495)&amp;" ")-1)), ""))) &amp; "|" &amp; D495 )</f>
        <v/>
      </c>
      <c r="K495" s="18" t="n">
        <f aca="false">IF(OR(C495="", J495="",G495=""), 0, IF(COUNTIF($J$6:J495, J495)=1, 1, 0))</f>
        <v>0</v>
      </c>
      <c r="L495" s="16" t="str">
        <f aca="false">IF(B495="Inscripción de nuevo registro patronal",B495 &amp; "|" &amp; E495 &amp; "|" &amp; C495,"")</f>
        <v/>
      </c>
      <c r="M495" s="18" t="n">
        <f aca="false">IF(OR(C495="", L495=""), 0, IF(COUNTIF($L$6:L495, L495)=1, 1, 0))</f>
        <v>0</v>
      </c>
    </row>
    <row r="496" customFormat="false" ht="28.35" hidden="false" customHeight="true" outlineLevel="0" collapsed="false">
      <c r="A496" s="48" t="str">
        <f aca="false">IF(AND(NOT(ISBLANK(C496)),NOT(ISBLANK(B496)),NOT(ISBLANK(E496))),(_xlfn.AGGREGATE(2,7,A$5:A496))+1,"")</f>
        <v/>
      </c>
      <c r="B496" s="49"/>
      <c r="C496" s="49"/>
      <c r="D496" s="50"/>
      <c r="E496" s="51"/>
      <c r="F496" s="52" t="str">
        <f aca="false">IFERROR(VLOOKUP(B496,LISTAS!$Q$2:$R$58,2,0),"")</f>
        <v/>
      </c>
      <c r="G496" s="34" t="str">
        <f aca="false">IF(ISBLANK(C496),"",  IF(F496="RAZÓN SOCIAL","NUEVO_RP",   IF(F496="NUMERO",      IF(ISNUMBER(VALUE(C496)),VALUE(C496),""),   IF(OR(F496="NSS - NOMBRE",F496="RP - NOMBRE"),      IF(         AND(           NOT(ISERROR(FIND(" - ",C496))),           ISERROR(FIND("  ",C496)),           ISERROR(FIND("–",C496)),           ISERROR(FIND("—",C496)),           ISNUMBER(VALUE(LEFT(C496,FIND(" - ",C496)-1)))         ),         VALUE(LEFT(C496,FIND(" - ",C496)-1)),         ""      ),   ""   )  )))</f>
        <v/>
      </c>
      <c r="H496" s="34" t="str">
        <f aca="false">B496 &amp; "|" &amp; E496 &amp; "|" &amp;(IF(ISBLANK(C496),"",IFERROR(VALUE(LEFT(TRIM(C496),FIND(" ",TRIM(C496)&amp;" ")-1)),"")))</f>
        <v>||</v>
      </c>
      <c r="I496" s="18" t="n">
        <f aca="false">IF(G496="",0, IF(COUNTIF($H$6:H496,H496)=1,1,0))</f>
        <v>0</v>
      </c>
      <c r="J496" s="34" t="str">
        <f aca="false">IF( OR( ISBLANK(D496), C496=D496, AND( LEFT(D496,7)&lt;&gt;"NOMINA ", OR( ISERROR(FIND(" - ",D496)), NOT(ISNUMBER(VALUE(LEFT(D496,FIND(" - ",D496)-1)))) ) ) ), "", B496 &amp; "|" &amp; E496 &amp; "|" &amp; (IF(ISBLANK(C496), "", IFERROR(VALUE(LEFT(TRIM(C496), FIND(" ", TRIM(C496)&amp;" ")-1)), ""))) &amp; "|" &amp; D496 )</f>
        <v/>
      </c>
      <c r="K496" s="18" t="n">
        <f aca="false">IF(OR(C496="", J496="",G496=""), 0, IF(COUNTIF($J$6:J496, J496)=1, 1, 0))</f>
        <v>0</v>
      </c>
      <c r="L496" s="16" t="str">
        <f aca="false">IF(B496="Inscripción de nuevo registro patronal",B496 &amp; "|" &amp; E496 &amp; "|" &amp; C496,"")</f>
        <v/>
      </c>
      <c r="M496" s="18" t="n">
        <f aca="false">IF(OR(C496="", L496=""), 0, IF(COUNTIF($L$6:L496, L496)=1, 1, 0))</f>
        <v>0</v>
      </c>
    </row>
    <row r="497" customFormat="false" ht="28.35" hidden="false" customHeight="true" outlineLevel="0" collapsed="false">
      <c r="A497" s="48" t="str">
        <f aca="false">IF(AND(NOT(ISBLANK(C497)),NOT(ISBLANK(B497)),NOT(ISBLANK(E497))),(_xlfn.AGGREGATE(2,7,A$5:A497))+1,"")</f>
        <v/>
      </c>
      <c r="B497" s="49"/>
      <c r="C497" s="49"/>
      <c r="D497" s="50"/>
      <c r="E497" s="51"/>
      <c r="F497" s="52" t="str">
        <f aca="false">IFERROR(VLOOKUP(B497,LISTAS!$Q$2:$R$58,2,0),"")</f>
        <v/>
      </c>
      <c r="G497" s="34" t="str">
        <f aca="false">IF(ISBLANK(C497),"",  IF(F497="RAZÓN SOCIAL","NUEVO_RP",   IF(F497="NUMERO",      IF(ISNUMBER(VALUE(C497)),VALUE(C497),""),   IF(OR(F497="NSS - NOMBRE",F497="RP - NOMBRE"),      IF(         AND(           NOT(ISERROR(FIND(" - ",C497))),           ISERROR(FIND("  ",C497)),           ISERROR(FIND("–",C497)),           ISERROR(FIND("—",C497)),           ISNUMBER(VALUE(LEFT(C497,FIND(" - ",C497)-1)))         ),         VALUE(LEFT(C497,FIND(" - ",C497)-1)),         ""      ),   ""   )  )))</f>
        <v/>
      </c>
      <c r="H497" s="34" t="str">
        <f aca="false">B497 &amp; "|" &amp; E497 &amp; "|" &amp;(IF(ISBLANK(C497),"",IFERROR(VALUE(LEFT(TRIM(C497),FIND(" ",TRIM(C497)&amp;" ")-1)),"")))</f>
        <v>||</v>
      </c>
      <c r="I497" s="18" t="n">
        <f aca="false">IF(G497="",0, IF(COUNTIF($H$6:H497,H497)=1,1,0))</f>
        <v>0</v>
      </c>
      <c r="J497" s="34" t="str">
        <f aca="false">IF( OR( ISBLANK(D497), C497=D497, AND( LEFT(D497,7)&lt;&gt;"NOMINA ", OR( ISERROR(FIND(" - ",D497)), NOT(ISNUMBER(VALUE(LEFT(D497,FIND(" - ",D497)-1)))) ) ) ), "", B497 &amp; "|" &amp; E497 &amp; "|" &amp; (IF(ISBLANK(C497), "", IFERROR(VALUE(LEFT(TRIM(C497), FIND(" ", TRIM(C497)&amp;" ")-1)), ""))) &amp; "|" &amp; D497 )</f>
        <v/>
      </c>
      <c r="K497" s="18" t="n">
        <f aca="false">IF(OR(C497="", J497="",G497=""), 0, IF(COUNTIF($J$6:J497, J497)=1, 1, 0))</f>
        <v>0</v>
      </c>
      <c r="L497" s="16" t="str">
        <f aca="false">IF(B497="Inscripción de nuevo registro patronal",B497 &amp; "|" &amp; E497 &amp; "|" &amp; C497,"")</f>
        <v/>
      </c>
      <c r="M497" s="18" t="n">
        <f aca="false">IF(OR(C497="", L497=""), 0, IF(COUNTIF($L$6:L497, L497)=1, 1, 0))</f>
        <v>0</v>
      </c>
    </row>
    <row r="498" customFormat="false" ht="28.35" hidden="false" customHeight="true" outlineLevel="0" collapsed="false">
      <c r="A498" s="48" t="str">
        <f aca="false">IF(AND(NOT(ISBLANK(C498)),NOT(ISBLANK(B498)),NOT(ISBLANK(E498))),(_xlfn.AGGREGATE(2,7,A$5:A498))+1,"")</f>
        <v/>
      </c>
      <c r="B498" s="49"/>
      <c r="C498" s="49"/>
      <c r="D498" s="50"/>
      <c r="E498" s="51"/>
      <c r="F498" s="52" t="str">
        <f aca="false">IFERROR(VLOOKUP(B498,LISTAS!$Q$2:$R$58,2,0),"")</f>
        <v/>
      </c>
      <c r="G498" s="34" t="str">
        <f aca="false">IF(ISBLANK(C498),"",  IF(F498="RAZÓN SOCIAL","NUEVO_RP",   IF(F498="NUMERO",      IF(ISNUMBER(VALUE(C498)),VALUE(C498),""),   IF(OR(F498="NSS - NOMBRE",F498="RP - NOMBRE"),      IF(         AND(           NOT(ISERROR(FIND(" - ",C498))),           ISERROR(FIND("  ",C498)),           ISERROR(FIND("–",C498)),           ISERROR(FIND("—",C498)),           ISNUMBER(VALUE(LEFT(C498,FIND(" - ",C498)-1)))         ),         VALUE(LEFT(C498,FIND(" - ",C498)-1)),         ""      ),   ""   )  )))</f>
        <v/>
      </c>
      <c r="H498" s="34" t="str">
        <f aca="false">B498 &amp; "|" &amp; E498 &amp; "|" &amp;(IF(ISBLANK(C498),"",IFERROR(VALUE(LEFT(TRIM(C498),FIND(" ",TRIM(C498)&amp;" ")-1)),"")))</f>
        <v>||</v>
      </c>
      <c r="I498" s="18" t="n">
        <f aca="false">IF(G498="",0, IF(COUNTIF($H$6:H498,H498)=1,1,0))</f>
        <v>0</v>
      </c>
      <c r="J498" s="34" t="str">
        <f aca="false">IF( OR( ISBLANK(D498), C498=D498, AND( LEFT(D498,7)&lt;&gt;"NOMINA ", OR( ISERROR(FIND(" - ",D498)), NOT(ISNUMBER(VALUE(LEFT(D498,FIND(" - ",D498)-1)))) ) ) ), "", B498 &amp; "|" &amp; E498 &amp; "|" &amp; (IF(ISBLANK(C498), "", IFERROR(VALUE(LEFT(TRIM(C498), FIND(" ", TRIM(C498)&amp;" ")-1)), ""))) &amp; "|" &amp; D498 )</f>
        <v/>
      </c>
      <c r="K498" s="18" t="n">
        <f aca="false">IF(OR(C498="", J498="",G498=""), 0, IF(COUNTIF($J$6:J498, J498)=1, 1, 0))</f>
        <v>0</v>
      </c>
      <c r="L498" s="16" t="str">
        <f aca="false">IF(B498="Inscripción de nuevo registro patronal",B498 &amp; "|" &amp; E498 &amp; "|" &amp; C498,"")</f>
        <v/>
      </c>
      <c r="M498" s="18" t="n">
        <f aca="false">IF(OR(C498="", L498=""), 0, IF(COUNTIF($L$6:L498, L498)=1, 1, 0))</f>
        <v>0</v>
      </c>
    </row>
    <row r="499" customFormat="false" ht="28.35" hidden="false" customHeight="true" outlineLevel="0" collapsed="false">
      <c r="A499" s="48" t="str">
        <f aca="false">IF(AND(NOT(ISBLANK(C499)),NOT(ISBLANK(B499)),NOT(ISBLANK(E499))),(_xlfn.AGGREGATE(2,7,A$5:A499))+1,"")</f>
        <v/>
      </c>
      <c r="B499" s="49"/>
      <c r="C499" s="49"/>
      <c r="D499" s="50"/>
      <c r="E499" s="51"/>
      <c r="F499" s="52" t="str">
        <f aca="false">IFERROR(VLOOKUP(B499,LISTAS!$Q$2:$R$58,2,0),"")</f>
        <v/>
      </c>
      <c r="G499" s="34" t="str">
        <f aca="false">IF(ISBLANK(C499),"",  IF(F499="RAZÓN SOCIAL","NUEVO_RP",   IF(F499="NUMERO",      IF(ISNUMBER(VALUE(C499)),VALUE(C499),""),   IF(OR(F499="NSS - NOMBRE",F499="RP - NOMBRE"),      IF(         AND(           NOT(ISERROR(FIND(" - ",C499))),           ISERROR(FIND("  ",C499)),           ISERROR(FIND("–",C499)),           ISERROR(FIND("—",C499)),           ISNUMBER(VALUE(LEFT(C499,FIND(" - ",C499)-1)))         ),         VALUE(LEFT(C499,FIND(" - ",C499)-1)),         ""      ),   ""   )  )))</f>
        <v/>
      </c>
      <c r="H499" s="34" t="str">
        <f aca="false">B499 &amp; "|" &amp; E499 &amp; "|" &amp;(IF(ISBLANK(C499),"",IFERROR(VALUE(LEFT(TRIM(C499),FIND(" ",TRIM(C499)&amp;" ")-1)),"")))</f>
        <v>||</v>
      </c>
      <c r="I499" s="18" t="n">
        <f aca="false">IF(G499="",0, IF(COUNTIF($H$6:H499,H499)=1,1,0))</f>
        <v>0</v>
      </c>
      <c r="J499" s="34" t="str">
        <f aca="false">IF( OR( ISBLANK(D499), C499=D499, AND( LEFT(D499,7)&lt;&gt;"NOMINA ", OR( ISERROR(FIND(" - ",D499)), NOT(ISNUMBER(VALUE(LEFT(D499,FIND(" - ",D499)-1)))) ) ) ), "", B499 &amp; "|" &amp; E499 &amp; "|" &amp; (IF(ISBLANK(C499), "", IFERROR(VALUE(LEFT(TRIM(C499), FIND(" ", TRIM(C499)&amp;" ")-1)), ""))) &amp; "|" &amp; D499 )</f>
        <v/>
      </c>
      <c r="K499" s="18" t="n">
        <f aca="false">IF(OR(C499="", J499="",G499=""), 0, IF(COUNTIF($J$6:J499, J499)=1, 1, 0))</f>
        <v>0</v>
      </c>
      <c r="L499" s="16" t="str">
        <f aca="false">IF(B499="Inscripción de nuevo registro patronal",B499 &amp; "|" &amp; E499 &amp; "|" &amp; C499,"")</f>
        <v/>
      </c>
      <c r="M499" s="18" t="n">
        <f aca="false">IF(OR(C499="", L499=""), 0, IF(COUNTIF($L$6:L499, L499)=1, 1, 0))</f>
        <v>0</v>
      </c>
    </row>
    <row r="500" customFormat="false" ht="28.35" hidden="false" customHeight="true" outlineLevel="0" collapsed="false">
      <c r="A500" s="48" t="str">
        <f aca="false">IF(AND(NOT(ISBLANK(C500)),NOT(ISBLANK(B500)),NOT(ISBLANK(E500))),(_xlfn.AGGREGATE(2,7,A$5:A500))+1,"")</f>
        <v/>
      </c>
      <c r="B500" s="49"/>
      <c r="C500" s="49"/>
      <c r="D500" s="50"/>
      <c r="E500" s="51"/>
      <c r="F500" s="52" t="str">
        <f aca="false">IFERROR(VLOOKUP(B500,LISTAS!$Q$2:$R$58,2,0),"")</f>
        <v/>
      </c>
      <c r="G500" s="34" t="str">
        <f aca="false">IF(ISBLANK(C500),"",  IF(F500="RAZÓN SOCIAL","NUEVO_RP",   IF(F500="NUMERO",      IF(ISNUMBER(VALUE(C500)),VALUE(C500),""),   IF(OR(F500="NSS - NOMBRE",F500="RP - NOMBRE"),      IF(         AND(           NOT(ISERROR(FIND(" - ",C500))),           ISERROR(FIND("  ",C500)),           ISERROR(FIND("–",C500)),           ISERROR(FIND("—",C500)),           ISNUMBER(VALUE(LEFT(C500,FIND(" - ",C500)-1)))         ),         VALUE(LEFT(C500,FIND(" - ",C500)-1)),         ""      ),   ""   )  )))</f>
        <v/>
      </c>
      <c r="H500" s="34" t="str">
        <f aca="false">B500 &amp; "|" &amp; E500 &amp; "|" &amp;(IF(ISBLANK(C500),"",IFERROR(VALUE(LEFT(TRIM(C500),FIND(" ",TRIM(C500)&amp;" ")-1)),"")))</f>
        <v>||</v>
      </c>
      <c r="I500" s="18" t="n">
        <f aca="false">IF(G500="",0, IF(COUNTIF($H$6:H500,H500)=1,1,0))</f>
        <v>0</v>
      </c>
      <c r="J500" s="34" t="str">
        <f aca="false">IF( OR( ISBLANK(D500), C500=D500, AND( LEFT(D500,7)&lt;&gt;"NOMINA ", OR( ISERROR(FIND(" - ",D500)), NOT(ISNUMBER(VALUE(LEFT(D500,FIND(" - ",D500)-1)))) ) ) ), "", B500 &amp; "|" &amp; E500 &amp; "|" &amp; (IF(ISBLANK(C500), "", IFERROR(VALUE(LEFT(TRIM(C500), FIND(" ", TRIM(C500)&amp;" ")-1)), ""))) &amp; "|" &amp; D500 )</f>
        <v/>
      </c>
      <c r="K500" s="18" t="n">
        <f aca="false">IF(OR(C500="", J500="",G500=""), 0, IF(COUNTIF($J$6:J500, J500)=1, 1, 0))</f>
        <v>0</v>
      </c>
      <c r="L500" s="16" t="str">
        <f aca="false">IF(B500="Inscripción de nuevo registro patronal",B500 &amp; "|" &amp; E500 &amp; "|" &amp; C500,"")</f>
        <v/>
      </c>
      <c r="M500" s="18" t="n">
        <f aca="false">IF(OR(C500="", L500=""), 0, IF(COUNTIF($L$6:L500, L500)=1, 1, 0))</f>
        <v>0</v>
      </c>
    </row>
    <row r="501" customFormat="false" ht="28.35" hidden="false" customHeight="true" outlineLevel="0" collapsed="false">
      <c r="A501" s="48" t="str">
        <f aca="false">IF(AND(NOT(ISBLANK(C501)),NOT(ISBLANK(B501)),NOT(ISBLANK(E501))),(_xlfn.AGGREGATE(2,7,A$5:A501))+1,"")</f>
        <v/>
      </c>
      <c r="B501" s="49"/>
      <c r="C501" s="49"/>
      <c r="D501" s="50"/>
      <c r="E501" s="51"/>
      <c r="F501" s="52" t="str">
        <f aca="false">IFERROR(VLOOKUP(B501,LISTAS!$Q$2:$R$58,2,0),"")</f>
        <v/>
      </c>
      <c r="G501" s="34" t="str">
        <f aca="false">IF(ISBLANK(C501),"",  IF(F501="RAZÓN SOCIAL","NUEVO_RP",   IF(F501="NUMERO",      IF(ISNUMBER(VALUE(C501)),VALUE(C501),""),   IF(OR(F501="NSS - NOMBRE",F501="RP - NOMBRE"),      IF(         AND(           NOT(ISERROR(FIND(" - ",C501))),           ISERROR(FIND("  ",C501)),           ISERROR(FIND("–",C501)),           ISERROR(FIND("—",C501)),           ISNUMBER(VALUE(LEFT(C501,FIND(" - ",C501)-1)))         ),         VALUE(LEFT(C501,FIND(" - ",C501)-1)),         ""      ),   ""   )  )))</f>
        <v/>
      </c>
      <c r="H501" s="34" t="str">
        <f aca="false">B501 &amp; "|" &amp; E501 &amp; "|" &amp;(IF(ISBLANK(C501),"",IFERROR(VALUE(LEFT(TRIM(C501),FIND(" ",TRIM(C501)&amp;" ")-1)),"")))</f>
        <v>||</v>
      </c>
      <c r="I501" s="18" t="n">
        <f aca="false">IF(G501="",0, IF(COUNTIF($H$6:H501,H501)=1,1,0))</f>
        <v>0</v>
      </c>
      <c r="J501" s="34" t="str">
        <f aca="false">IF( OR( ISBLANK(D501), C501=D501, AND( LEFT(D501,7)&lt;&gt;"NOMINA ", OR( ISERROR(FIND(" - ",D501)), NOT(ISNUMBER(VALUE(LEFT(D501,FIND(" - ",D501)-1)))) ) ) ), "", B501 &amp; "|" &amp; E501 &amp; "|" &amp; (IF(ISBLANK(C501), "", IFERROR(VALUE(LEFT(TRIM(C501), FIND(" ", TRIM(C501)&amp;" ")-1)), ""))) &amp; "|" &amp; D501 )</f>
        <v/>
      </c>
      <c r="K501" s="18" t="n">
        <f aca="false">IF(OR(C501="", J501="",G501=""), 0, IF(COUNTIF($J$6:J501, J501)=1, 1, 0))</f>
        <v>0</v>
      </c>
      <c r="L501" s="16" t="str">
        <f aca="false">IF(B501="Inscripción de nuevo registro patronal",B501 &amp; "|" &amp; E501 &amp; "|" &amp; C501,"")</f>
        <v/>
      </c>
      <c r="M501" s="18" t="n">
        <f aca="false">IF(OR(C501="", L501=""), 0, IF(COUNTIF($L$6:L501, L501)=1, 1, 0))</f>
        <v>0</v>
      </c>
    </row>
    <row r="502" customFormat="false" ht="28.35" hidden="false" customHeight="true" outlineLevel="0" collapsed="false">
      <c r="A502" s="48" t="str">
        <f aca="false">IF(AND(NOT(ISBLANK(C502)),NOT(ISBLANK(B502)),NOT(ISBLANK(E502))),(_xlfn.AGGREGATE(2,7,A$5:A502))+1,"")</f>
        <v/>
      </c>
      <c r="B502" s="49"/>
      <c r="C502" s="49"/>
      <c r="D502" s="50"/>
      <c r="E502" s="51"/>
      <c r="F502" s="52" t="str">
        <f aca="false">IFERROR(VLOOKUP(B502,LISTAS!$Q$2:$R$58,2,0),"")</f>
        <v/>
      </c>
      <c r="G502" s="34" t="str">
        <f aca="false">IF(ISBLANK(C502),"",  IF(F502="RAZÓN SOCIAL","NUEVO_RP",   IF(F502="NUMERO",      IF(ISNUMBER(VALUE(C502)),VALUE(C502),""),   IF(OR(F502="NSS - NOMBRE",F502="RP - NOMBRE"),      IF(         AND(           NOT(ISERROR(FIND(" - ",C502))),           ISERROR(FIND("  ",C502)),           ISERROR(FIND("–",C502)),           ISERROR(FIND("—",C502)),           ISNUMBER(VALUE(LEFT(C502,FIND(" - ",C502)-1)))         ),         VALUE(LEFT(C502,FIND(" - ",C502)-1)),         ""      ),   ""   )  )))</f>
        <v/>
      </c>
      <c r="H502" s="34" t="str">
        <f aca="false">B502 &amp; "|" &amp; E502 &amp; "|" &amp;(IF(ISBLANK(C502),"",IFERROR(VALUE(LEFT(TRIM(C502),FIND(" ",TRIM(C502)&amp;" ")-1)),"")))</f>
        <v>||</v>
      </c>
      <c r="I502" s="18" t="n">
        <f aca="false">IF(G502="",0, IF(COUNTIF($H$6:H502,H502)=1,1,0))</f>
        <v>0</v>
      </c>
      <c r="J502" s="34" t="str">
        <f aca="false">IF( OR( ISBLANK(D502), C502=D502, AND( LEFT(D502,7)&lt;&gt;"NOMINA ", OR( ISERROR(FIND(" - ",D502)), NOT(ISNUMBER(VALUE(LEFT(D502,FIND(" - ",D502)-1)))) ) ) ), "", B502 &amp; "|" &amp; E502 &amp; "|" &amp; (IF(ISBLANK(C502), "", IFERROR(VALUE(LEFT(TRIM(C502), FIND(" ", TRIM(C502)&amp;" ")-1)), ""))) &amp; "|" &amp; D502 )</f>
        <v/>
      </c>
      <c r="K502" s="18" t="n">
        <f aca="false">IF(OR(C502="", J502="",G502=""), 0, IF(COUNTIF($J$6:J502, J502)=1, 1, 0))</f>
        <v>0</v>
      </c>
      <c r="L502" s="16" t="str">
        <f aca="false">IF(B502="Inscripción de nuevo registro patronal",B502 &amp; "|" &amp; E502 &amp; "|" &amp; C502,"")</f>
        <v/>
      </c>
      <c r="M502" s="18" t="n">
        <f aca="false">IF(OR(C502="", L502=""), 0, IF(COUNTIF($L$6:L502, L502)=1, 1, 0))</f>
        <v>0</v>
      </c>
    </row>
    <row r="503" customFormat="false" ht="28.35" hidden="false" customHeight="true" outlineLevel="0" collapsed="false">
      <c r="A503" s="48" t="str">
        <f aca="false">IF(AND(NOT(ISBLANK(C503)),NOT(ISBLANK(B503)),NOT(ISBLANK(E503))),(_xlfn.AGGREGATE(2,7,A$5:A503))+1,"")</f>
        <v/>
      </c>
      <c r="B503" s="49"/>
      <c r="C503" s="49"/>
      <c r="D503" s="50"/>
      <c r="E503" s="51"/>
      <c r="F503" s="52" t="str">
        <f aca="false">IFERROR(VLOOKUP(B503,LISTAS!$Q$2:$R$58,2,0),"")</f>
        <v/>
      </c>
      <c r="G503" s="34" t="str">
        <f aca="false">IF(ISBLANK(C503),"",  IF(F503="RAZÓN SOCIAL","NUEVO_RP",   IF(F503="NUMERO",      IF(ISNUMBER(VALUE(C503)),VALUE(C503),""),   IF(OR(F503="NSS - NOMBRE",F503="RP - NOMBRE"),      IF(         AND(           NOT(ISERROR(FIND(" - ",C503))),           ISERROR(FIND("  ",C503)),           ISERROR(FIND("–",C503)),           ISERROR(FIND("—",C503)),           ISNUMBER(VALUE(LEFT(C503,FIND(" - ",C503)-1)))         ),         VALUE(LEFT(C503,FIND(" - ",C503)-1)),         ""      ),   ""   )  )))</f>
        <v/>
      </c>
      <c r="H503" s="34" t="str">
        <f aca="false">B503 &amp; "|" &amp; E503 &amp; "|" &amp;(IF(ISBLANK(C503),"",IFERROR(VALUE(LEFT(TRIM(C503),FIND(" ",TRIM(C503)&amp;" ")-1)),"")))</f>
        <v>||</v>
      </c>
      <c r="I503" s="18" t="n">
        <f aca="false">IF(G503="",0, IF(COUNTIF($H$6:H503,H503)=1,1,0))</f>
        <v>0</v>
      </c>
      <c r="J503" s="34" t="str">
        <f aca="false">IF( OR( ISBLANK(D503), C503=D503, AND( LEFT(D503,7)&lt;&gt;"NOMINA ", OR( ISERROR(FIND(" - ",D503)), NOT(ISNUMBER(VALUE(LEFT(D503,FIND(" - ",D503)-1)))) ) ) ), "", B503 &amp; "|" &amp; E503 &amp; "|" &amp; (IF(ISBLANK(C503), "", IFERROR(VALUE(LEFT(TRIM(C503), FIND(" ", TRIM(C503)&amp;" ")-1)), ""))) &amp; "|" &amp; D503 )</f>
        <v/>
      </c>
      <c r="K503" s="18" t="n">
        <f aca="false">IF(OR(C503="", J503="",G503=""), 0, IF(COUNTIF($J$6:J503, J503)=1, 1, 0))</f>
        <v>0</v>
      </c>
      <c r="L503" s="16" t="str">
        <f aca="false">IF(B503="Inscripción de nuevo registro patronal",B503 &amp; "|" &amp; E503 &amp; "|" &amp; C503,"")</f>
        <v/>
      </c>
      <c r="M503" s="18" t="n">
        <f aca="false">IF(OR(C503="", L503=""), 0, IF(COUNTIF($L$6:L503, L503)=1, 1, 0))</f>
        <v>0</v>
      </c>
    </row>
    <row r="504" customFormat="false" ht="28.35" hidden="false" customHeight="true" outlineLevel="0" collapsed="false">
      <c r="A504" s="48" t="str">
        <f aca="false">IF(AND(NOT(ISBLANK(C504)),NOT(ISBLANK(B504)),NOT(ISBLANK(E504))),(_xlfn.AGGREGATE(2,7,A$5:A504))+1,"")</f>
        <v/>
      </c>
      <c r="B504" s="49"/>
      <c r="C504" s="49"/>
      <c r="D504" s="50"/>
      <c r="E504" s="51"/>
      <c r="F504" s="52" t="str">
        <f aca="false">IFERROR(VLOOKUP(B504,LISTAS!$Q$2:$R$58,2,0),"")</f>
        <v/>
      </c>
      <c r="G504" s="34" t="str">
        <f aca="false">IF(ISBLANK(C504),"",  IF(F504="RAZÓN SOCIAL","NUEVO_RP",   IF(F504="NUMERO",      IF(ISNUMBER(VALUE(C504)),VALUE(C504),""),   IF(OR(F504="NSS - NOMBRE",F504="RP - NOMBRE"),      IF(         AND(           NOT(ISERROR(FIND(" - ",C504))),           ISERROR(FIND("  ",C504)),           ISERROR(FIND("–",C504)),           ISERROR(FIND("—",C504)),           ISNUMBER(VALUE(LEFT(C504,FIND(" - ",C504)-1)))         ),         VALUE(LEFT(C504,FIND(" - ",C504)-1)),         ""      ),   ""   )  )))</f>
        <v/>
      </c>
      <c r="H504" s="34" t="str">
        <f aca="false">B504 &amp; "|" &amp; E504 &amp; "|" &amp;(IF(ISBLANK(C504),"",IFERROR(VALUE(LEFT(TRIM(C504),FIND(" ",TRIM(C504)&amp;" ")-1)),"")))</f>
        <v>||</v>
      </c>
      <c r="I504" s="18" t="n">
        <f aca="false">IF(G504="",0, IF(COUNTIF($H$6:H504,H504)=1,1,0))</f>
        <v>0</v>
      </c>
      <c r="J504" s="34" t="str">
        <f aca="false">IF( OR( ISBLANK(D504), C504=D504, AND( LEFT(D504,7)&lt;&gt;"NOMINA ", OR( ISERROR(FIND(" - ",D504)), NOT(ISNUMBER(VALUE(LEFT(D504,FIND(" - ",D504)-1)))) ) ) ), "", B504 &amp; "|" &amp; E504 &amp; "|" &amp; (IF(ISBLANK(C504), "", IFERROR(VALUE(LEFT(TRIM(C504), FIND(" ", TRIM(C504)&amp;" ")-1)), ""))) &amp; "|" &amp; D504 )</f>
        <v/>
      </c>
      <c r="K504" s="18" t="n">
        <f aca="false">IF(OR(C504="", J504="",G504=""), 0, IF(COUNTIF($J$6:J504, J504)=1, 1, 0))</f>
        <v>0</v>
      </c>
      <c r="L504" s="16" t="str">
        <f aca="false">IF(B504="Inscripción de nuevo registro patronal",B504 &amp; "|" &amp; E504 &amp; "|" &amp; C504,"")</f>
        <v/>
      </c>
      <c r="M504" s="18" t="n">
        <f aca="false">IF(OR(C504="", L504=""), 0, IF(COUNTIF($L$6:L504, L504)=1, 1, 0))</f>
        <v>0</v>
      </c>
    </row>
    <row r="505" customFormat="false" ht="28.35" hidden="false" customHeight="true" outlineLevel="0" collapsed="false">
      <c r="A505" s="48" t="str">
        <f aca="false">IF(AND(NOT(ISBLANK(C505)),NOT(ISBLANK(B505)),NOT(ISBLANK(E505))),(_xlfn.AGGREGATE(2,7,A$5:A505))+1,"")</f>
        <v/>
      </c>
      <c r="B505" s="49"/>
      <c r="C505" s="49"/>
      <c r="D505" s="50"/>
      <c r="E505" s="51"/>
      <c r="F505" s="52" t="str">
        <f aca="false">IFERROR(VLOOKUP(B505,LISTAS!$Q$2:$R$58,2,0),"")</f>
        <v/>
      </c>
      <c r="G505" s="34" t="str">
        <f aca="false">IF(ISBLANK(C505),"",  IF(F505="RAZÓN SOCIAL","NUEVO_RP",   IF(F505="NUMERO",      IF(ISNUMBER(VALUE(C505)),VALUE(C505),""),   IF(OR(F505="NSS - NOMBRE",F505="RP - NOMBRE"),      IF(         AND(           NOT(ISERROR(FIND(" - ",C505))),           ISERROR(FIND("  ",C505)),           ISERROR(FIND("–",C505)),           ISERROR(FIND("—",C505)),           ISNUMBER(VALUE(LEFT(C505,FIND(" - ",C505)-1)))         ),         VALUE(LEFT(C505,FIND(" - ",C505)-1)),         ""      ),   ""   )  )))</f>
        <v/>
      </c>
      <c r="H505" s="34" t="str">
        <f aca="false">B505 &amp; "|" &amp; E505 &amp; "|" &amp;(IF(ISBLANK(C505),"",IFERROR(VALUE(LEFT(TRIM(C505),FIND(" ",TRIM(C505)&amp;" ")-1)),"")))</f>
        <v>||</v>
      </c>
      <c r="I505" s="18" t="n">
        <f aca="false">IF(G505="",0, IF(COUNTIF($H$6:H505,H505)=1,1,0))</f>
        <v>0</v>
      </c>
      <c r="J505" s="34" t="str">
        <f aca="false">IF( OR( ISBLANK(D505), C505=D505, AND( LEFT(D505,7)&lt;&gt;"NOMINA ", OR( ISERROR(FIND(" - ",D505)), NOT(ISNUMBER(VALUE(LEFT(D505,FIND(" - ",D505)-1)))) ) ) ), "", B505 &amp; "|" &amp; E505 &amp; "|" &amp; (IF(ISBLANK(C505), "", IFERROR(VALUE(LEFT(TRIM(C505), FIND(" ", TRIM(C505)&amp;" ")-1)), ""))) &amp; "|" &amp; D505 )</f>
        <v/>
      </c>
      <c r="K505" s="18" t="n">
        <f aca="false">IF(OR(C505="", J505="",G505=""), 0, IF(COUNTIF($J$6:J505, J505)=1, 1, 0))</f>
        <v>0</v>
      </c>
      <c r="L505" s="16" t="str">
        <f aca="false">IF(B505="Inscripción de nuevo registro patronal",B505 &amp; "|" &amp; E505 &amp; "|" &amp; C505,"")</f>
        <v/>
      </c>
      <c r="M505" s="18" t="n">
        <f aca="false">IF(OR(C505="", L505=""), 0, IF(COUNTIF($L$6:L505, L505)=1, 1, 0))</f>
        <v>0</v>
      </c>
    </row>
    <row r="506" customFormat="false" ht="28.35" hidden="false" customHeight="true" outlineLevel="0" collapsed="false">
      <c r="A506" s="48" t="str">
        <f aca="false">IF(AND(NOT(ISBLANK(C506)),NOT(ISBLANK(B506)),NOT(ISBLANK(E506))),(_xlfn.AGGREGATE(2,7,A$5:A506))+1,"")</f>
        <v/>
      </c>
      <c r="B506" s="49"/>
      <c r="C506" s="49"/>
      <c r="D506" s="50"/>
      <c r="E506" s="51"/>
      <c r="F506" s="52" t="str">
        <f aca="false">IFERROR(VLOOKUP(B506,LISTAS!$Q$2:$R$58,2,0),"")</f>
        <v/>
      </c>
      <c r="G506" s="34" t="str">
        <f aca="false">IF(ISBLANK(C506),"",  IF(F506="RAZÓN SOCIAL","NUEVO_RP",   IF(F506="NUMERO",      IF(ISNUMBER(VALUE(C506)),VALUE(C506),""),   IF(OR(F506="NSS - NOMBRE",F506="RP - NOMBRE"),      IF(         AND(           NOT(ISERROR(FIND(" - ",C506))),           ISERROR(FIND("  ",C506)),           ISERROR(FIND("–",C506)),           ISERROR(FIND("—",C506)),           ISNUMBER(VALUE(LEFT(C506,FIND(" - ",C506)-1)))         ),         VALUE(LEFT(C506,FIND(" - ",C506)-1)),         ""      ),   ""   )  )))</f>
        <v/>
      </c>
      <c r="H506" s="34" t="str">
        <f aca="false">B506 &amp; "|" &amp; E506 &amp; "|" &amp;(IF(ISBLANK(C506),"",IFERROR(VALUE(LEFT(TRIM(C506),FIND(" ",TRIM(C506)&amp;" ")-1)),"")))</f>
        <v>||</v>
      </c>
      <c r="I506" s="18" t="n">
        <f aca="false">IF(G506="",0, IF(COUNTIF($H$6:H506,H506)=1,1,0))</f>
        <v>0</v>
      </c>
      <c r="J506" s="34" t="str">
        <f aca="false">IF( OR( ISBLANK(D506), C506=D506, AND( LEFT(D506,7)&lt;&gt;"NOMINA ", OR( ISERROR(FIND(" - ",D506)), NOT(ISNUMBER(VALUE(LEFT(D506,FIND(" - ",D506)-1)))) ) ) ), "", B506 &amp; "|" &amp; E506 &amp; "|" &amp; (IF(ISBLANK(C506), "", IFERROR(VALUE(LEFT(TRIM(C506), FIND(" ", TRIM(C506)&amp;" ")-1)), ""))) &amp; "|" &amp; D506 )</f>
        <v/>
      </c>
      <c r="K506" s="18" t="n">
        <f aca="false">IF(OR(C506="", J506="",G506=""), 0, IF(COUNTIF($J$6:J506, J506)=1, 1, 0))</f>
        <v>0</v>
      </c>
      <c r="L506" s="16" t="str">
        <f aca="false">IF(B506="Inscripción de nuevo registro patronal",B506 &amp; "|" &amp; E506 &amp; "|" &amp; C506,"")</f>
        <v/>
      </c>
      <c r="M506" s="18" t="n">
        <f aca="false">IF(OR(C506="", L506=""), 0, IF(COUNTIF($L$6:L506, L506)=1, 1, 0))</f>
        <v>0</v>
      </c>
    </row>
    <row r="507" customFormat="false" ht="28.35" hidden="false" customHeight="true" outlineLevel="0" collapsed="false">
      <c r="A507" s="48" t="str">
        <f aca="false">IF(AND(NOT(ISBLANK(C507)),NOT(ISBLANK(B507)),NOT(ISBLANK(E507))),(_xlfn.AGGREGATE(2,7,A$5:A507))+1,"")</f>
        <v/>
      </c>
      <c r="B507" s="49"/>
      <c r="C507" s="49"/>
      <c r="D507" s="50"/>
      <c r="E507" s="51"/>
      <c r="F507" s="52" t="str">
        <f aca="false">IFERROR(VLOOKUP(B507,LISTAS!$Q$2:$R$58,2,0),"")</f>
        <v/>
      </c>
      <c r="G507" s="34" t="str">
        <f aca="false">IF(ISBLANK(C507),"",  IF(F507="RAZÓN SOCIAL","NUEVO_RP",   IF(F507="NUMERO",      IF(ISNUMBER(VALUE(C507)),VALUE(C507),""),   IF(OR(F507="NSS - NOMBRE",F507="RP - NOMBRE"),      IF(         AND(           NOT(ISERROR(FIND(" - ",C507))),           ISERROR(FIND("  ",C507)),           ISERROR(FIND("–",C507)),           ISERROR(FIND("—",C507)),           ISNUMBER(VALUE(LEFT(C507,FIND(" - ",C507)-1)))         ),         VALUE(LEFT(C507,FIND(" - ",C507)-1)),         ""      ),   ""   )  )))</f>
        <v/>
      </c>
      <c r="H507" s="34" t="str">
        <f aca="false">B507 &amp; "|" &amp; E507 &amp; "|" &amp;(IF(ISBLANK(C507),"",IFERROR(VALUE(LEFT(TRIM(C507),FIND(" ",TRIM(C507)&amp;" ")-1)),"")))</f>
        <v>||</v>
      </c>
      <c r="I507" s="18" t="n">
        <f aca="false">IF(G507="",0, IF(COUNTIF($H$6:H507,H507)=1,1,0))</f>
        <v>0</v>
      </c>
      <c r="J507" s="34" t="str">
        <f aca="false">IF( OR( ISBLANK(D507), C507=D507, AND( LEFT(D507,7)&lt;&gt;"NOMINA ", OR( ISERROR(FIND(" - ",D507)), NOT(ISNUMBER(VALUE(LEFT(D507,FIND(" - ",D507)-1)))) ) ) ), "", B507 &amp; "|" &amp; E507 &amp; "|" &amp; (IF(ISBLANK(C507), "", IFERROR(VALUE(LEFT(TRIM(C507), FIND(" ", TRIM(C507)&amp;" ")-1)), ""))) &amp; "|" &amp; D507 )</f>
        <v/>
      </c>
      <c r="K507" s="18" t="n">
        <f aca="false">IF(OR(C507="", J507="",G507=""), 0, IF(COUNTIF($J$6:J507, J507)=1, 1, 0))</f>
        <v>0</v>
      </c>
      <c r="L507" s="16" t="str">
        <f aca="false">IF(B507="Inscripción de nuevo registro patronal",B507 &amp; "|" &amp; E507 &amp; "|" &amp; C507,"")</f>
        <v/>
      </c>
      <c r="M507" s="18" t="n">
        <f aca="false">IF(OR(C507="", L507=""), 0, IF(COUNTIF($L$6:L507, L507)=1, 1, 0))</f>
        <v>0</v>
      </c>
    </row>
    <row r="508" customFormat="false" ht="28.35" hidden="false" customHeight="true" outlineLevel="0" collapsed="false">
      <c r="A508" s="48" t="str">
        <f aca="false">IF(AND(NOT(ISBLANK(C508)),NOT(ISBLANK(B508)),NOT(ISBLANK(E508))),(_xlfn.AGGREGATE(2,7,A$5:A508))+1,"")</f>
        <v/>
      </c>
      <c r="B508" s="49"/>
      <c r="C508" s="49"/>
      <c r="D508" s="50"/>
      <c r="E508" s="51"/>
      <c r="F508" s="52" t="str">
        <f aca="false">IFERROR(VLOOKUP(B508,LISTAS!$Q$2:$R$58,2,0),"")</f>
        <v/>
      </c>
      <c r="G508" s="34" t="str">
        <f aca="false">IF(ISBLANK(C508),"",  IF(F508="RAZÓN SOCIAL","NUEVO_RP",   IF(F508="NUMERO",      IF(ISNUMBER(VALUE(C508)),VALUE(C508),""),   IF(OR(F508="NSS - NOMBRE",F508="RP - NOMBRE"),      IF(         AND(           NOT(ISERROR(FIND(" - ",C508))),           ISERROR(FIND("  ",C508)),           ISERROR(FIND("–",C508)),           ISERROR(FIND("—",C508)),           ISNUMBER(VALUE(LEFT(C508,FIND(" - ",C508)-1)))         ),         VALUE(LEFT(C508,FIND(" - ",C508)-1)),         ""      ),   ""   )  )))</f>
        <v/>
      </c>
      <c r="H508" s="34" t="str">
        <f aca="false">B508 &amp; "|" &amp; E508 &amp; "|" &amp;(IF(ISBLANK(C508),"",IFERROR(VALUE(LEFT(TRIM(C508),FIND(" ",TRIM(C508)&amp;" ")-1)),"")))</f>
        <v>||</v>
      </c>
      <c r="I508" s="18" t="n">
        <f aca="false">IF(G508="",0, IF(COUNTIF($H$6:H508,H508)=1,1,0))</f>
        <v>0</v>
      </c>
      <c r="J508" s="34" t="str">
        <f aca="false">IF( OR( ISBLANK(D508), C508=D508, AND( LEFT(D508,7)&lt;&gt;"NOMINA ", OR( ISERROR(FIND(" - ",D508)), NOT(ISNUMBER(VALUE(LEFT(D508,FIND(" - ",D508)-1)))) ) ) ), "", B508 &amp; "|" &amp; E508 &amp; "|" &amp; (IF(ISBLANK(C508), "", IFERROR(VALUE(LEFT(TRIM(C508), FIND(" ", TRIM(C508)&amp;" ")-1)), ""))) &amp; "|" &amp; D508 )</f>
        <v/>
      </c>
      <c r="K508" s="18" t="n">
        <f aca="false">IF(OR(C508="", J508="",G508=""), 0, IF(COUNTIF($J$6:J508, J508)=1, 1, 0))</f>
        <v>0</v>
      </c>
      <c r="L508" s="16" t="str">
        <f aca="false">IF(B508="Inscripción de nuevo registro patronal",B508 &amp; "|" &amp; E508 &amp; "|" &amp; C508,"")</f>
        <v/>
      </c>
      <c r="M508" s="18" t="n">
        <f aca="false">IF(OR(C508="", L508=""), 0, IF(COUNTIF($L$6:L508, L508)=1, 1, 0))</f>
        <v>0</v>
      </c>
    </row>
    <row r="509" customFormat="false" ht="28.35" hidden="false" customHeight="true" outlineLevel="0" collapsed="false">
      <c r="A509" s="48" t="str">
        <f aca="false">IF(AND(NOT(ISBLANK(C509)),NOT(ISBLANK(B509)),NOT(ISBLANK(E509))),(_xlfn.AGGREGATE(2,7,A$5:A509))+1,"")</f>
        <v/>
      </c>
      <c r="B509" s="49"/>
      <c r="C509" s="49"/>
      <c r="D509" s="50"/>
      <c r="E509" s="51"/>
      <c r="F509" s="52" t="str">
        <f aca="false">IFERROR(VLOOKUP(B509,LISTAS!$Q$2:$R$58,2,0),"")</f>
        <v/>
      </c>
      <c r="G509" s="34" t="str">
        <f aca="false">IF(ISBLANK(C509),"",  IF(F509="RAZÓN SOCIAL","NUEVO_RP",   IF(F509="NUMERO",      IF(ISNUMBER(VALUE(C509)),VALUE(C509),""),   IF(OR(F509="NSS - NOMBRE",F509="RP - NOMBRE"),      IF(         AND(           NOT(ISERROR(FIND(" - ",C509))),           ISERROR(FIND("  ",C509)),           ISERROR(FIND("–",C509)),           ISERROR(FIND("—",C509)),           ISNUMBER(VALUE(LEFT(C509,FIND(" - ",C509)-1)))         ),         VALUE(LEFT(C509,FIND(" - ",C509)-1)),         ""      ),   ""   )  )))</f>
        <v/>
      </c>
      <c r="H509" s="34" t="str">
        <f aca="false">B509 &amp; "|" &amp; E509 &amp; "|" &amp;(IF(ISBLANK(C509),"",IFERROR(VALUE(LEFT(TRIM(C509),FIND(" ",TRIM(C509)&amp;" ")-1)),"")))</f>
        <v>||</v>
      </c>
      <c r="I509" s="18" t="n">
        <f aca="false">IF(G509="",0, IF(COUNTIF($H$6:H509,H509)=1,1,0))</f>
        <v>0</v>
      </c>
      <c r="J509" s="34" t="str">
        <f aca="false">IF( OR( ISBLANK(D509), C509=D509, AND( LEFT(D509,7)&lt;&gt;"NOMINA ", OR( ISERROR(FIND(" - ",D509)), NOT(ISNUMBER(VALUE(LEFT(D509,FIND(" - ",D509)-1)))) ) ) ), "", B509 &amp; "|" &amp; E509 &amp; "|" &amp; (IF(ISBLANK(C509), "", IFERROR(VALUE(LEFT(TRIM(C509), FIND(" ", TRIM(C509)&amp;" ")-1)), ""))) &amp; "|" &amp; D509 )</f>
        <v/>
      </c>
      <c r="K509" s="18" t="n">
        <f aca="false">IF(OR(C509="", J509="",G509=""), 0, IF(COUNTIF($J$6:J509, J509)=1, 1, 0))</f>
        <v>0</v>
      </c>
      <c r="L509" s="16" t="str">
        <f aca="false">IF(B509="Inscripción de nuevo registro patronal",B509 &amp; "|" &amp; E509 &amp; "|" &amp; C509,"")</f>
        <v/>
      </c>
      <c r="M509" s="18" t="n">
        <f aca="false">IF(OR(C509="", L509=""), 0, IF(COUNTIF($L$6:L509, L509)=1, 1, 0))</f>
        <v>0</v>
      </c>
    </row>
    <row r="510" customFormat="false" ht="28.35" hidden="false" customHeight="true" outlineLevel="0" collapsed="false">
      <c r="A510" s="48" t="str">
        <f aca="false">IF(AND(NOT(ISBLANK(C510)),NOT(ISBLANK(B510)),NOT(ISBLANK(E510))),(_xlfn.AGGREGATE(2,7,A$5:A510))+1,"")</f>
        <v/>
      </c>
      <c r="B510" s="49"/>
      <c r="C510" s="49"/>
      <c r="D510" s="50"/>
      <c r="E510" s="51"/>
      <c r="F510" s="52" t="str">
        <f aca="false">IFERROR(VLOOKUP(B510,LISTAS!$Q$2:$R$58,2,0),"")</f>
        <v/>
      </c>
      <c r="G510" s="34" t="str">
        <f aca="false">IF(ISBLANK(C510),"",  IF(F510="RAZÓN SOCIAL","NUEVO_RP",   IF(F510="NUMERO",      IF(ISNUMBER(VALUE(C510)),VALUE(C510),""),   IF(OR(F510="NSS - NOMBRE",F510="RP - NOMBRE"),      IF(         AND(           NOT(ISERROR(FIND(" - ",C510))),           ISERROR(FIND("  ",C510)),           ISERROR(FIND("–",C510)),           ISERROR(FIND("—",C510)),           ISNUMBER(VALUE(LEFT(C510,FIND(" - ",C510)-1)))         ),         VALUE(LEFT(C510,FIND(" - ",C510)-1)),         ""      ),   ""   )  )))</f>
        <v/>
      </c>
      <c r="H510" s="34" t="str">
        <f aca="false">B510 &amp; "|" &amp; E510 &amp; "|" &amp;(IF(ISBLANK(C510),"",IFERROR(VALUE(LEFT(TRIM(C510),FIND(" ",TRIM(C510)&amp;" ")-1)),"")))</f>
        <v>||</v>
      </c>
      <c r="I510" s="18" t="n">
        <f aca="false">IF(G510="",0, IF(COUNTIF($H$6:H510,H510)=1,1,0))</f>
        <v>0</v>
      </c>
      <c r="J510" s="34" t="str">
        <f aca="false">IF( OR( ISBLANK(D510), C510=D510, AND( LEFT(D510,7)&lt;&gt;"NOMINA ", OR( ISERROR(FIND(" - ",D510)), NOT(ISNUMBER(VALUE(LEFT(D510,FIND(" - ",D510)-1)))) ) ) ), "", B510 &amp; "|" &amp; E510 &amp; "|" &amp; (IF(ISBLANK(C510), "", IFERROR(VALUE(LEFT(TRIM(C510), FIND(" ", TRIM(C510)&amp;" ")-1)), ""))) &amp; "|" &amp; D510 )</f>
        <v/>
      </c>
      <c r="K510" s="18" t="n">
        <f aca="false">IF(OR(C510="", J510="",G510=""), 0, IF(COUNTIF($J$6:J510, J510)=1, 1, 0))</f>
        <v>0</v>
      </c>
      <c r="L510" s="16" t="str">
        <f aca="false">IF(B510="Inscripción de nuevo registro patronal",B510 &amp; "|" &amp; E510 &amp; "|" &amp; C510,"")</f>
        <v/>
      </c>
      <c r="M510" s="18" t="n">
        <f aca="false">IF(OR(C510="", L510=""), 0, IF(COUNTIF($L$6:L510, L510)=1, 1, 0))</f>
        <v>0</v>
      </c>
    </row>
    <row r="511" customFormat="false" ht="28.35" hidden="false" customHeight="true" outlineLevel="0" collapsed="false">
      <c r="A511" s="48" t="str">
        <f aca="false">IF(AND(NOT(ISBLANK(C511)),NOT(ISBLANK(B511)),NOT(ISBLANK(E511))),(_xlfn.AGGREGATE(2,7,A$5:A511))+1,"")</f>
        <v/>
      </c>
      <c r="B511" s="49"/>
      <c r="C511" s="49"/>
      <c r="D511" s="50"/>
      <c r="E511" s="51"/>
      <c r="F511" s="52" t="str">
        <f aca="false">IFERROR(VLOOKUP(B511,LISTAS!$Q$2:$R$58,2,0),"")</f>
        <v/>
      </c>
      <c r="G511" s="34" t="str">
        <f aca="false">IF(ISBLANK(C511),"",  IF(F511="RAZÓN SOCIAL","NUEVO_RP",   IF(F511="NUMERO",      IF(ISNUMBER(VALUE(C511)),VALUE(C511),""),   IF(OR(F511="NSS - NOMBRE",F511="RP - NOMBRE"),      IF(         AND(           NOT(ISERROR(FIND(" - ",C511))),           ISERROR(FIND("  ",C511)),           ISERROR(FIND("–",C511)),           ISERROR(FIND("—",C511)),           ISNUMBER(VALUE(LEFT(C511,FIND(" - ",C511)-1)))         ),         VALUE(LEFT(C511,FIND(" - ",C511)-1)),         ""      ),   ""   )  )))</f>
        <v/>
      </c>
      <c r="H511" s="34" t="str">
        <f aca="false">B511 &amp; "|" &amp; E511 &amp; "|" &amp;(IF(ISBLANK(C511),"",IFERROR(VALUE(LEFT(TRIM(C511),FIND(" ",TRIM(C511)&amp;" ")-1)),"")))</f>
        <v>||</v>
      </c>
      <c r="I511" s="18" t="n">
        <f aca="false">IF(G511="",0, IF(COUNTIF($H$6:H511,H511)=1,1,0))</f>
        <v>0</v>
      </c>
      <c r="J511" s="34" t="str">
        <f aca="false">IF( OR( ISBLANK(D511), C511=D511, AND( LEFT(D511,7)&lt;&gt;"NOMINA ", OR( ISERROR(FIND(" - ",D511)), NOT(ISNUMBER(VALUE(LEFT(D511,FIND(" - ",D511)-1)))) ) ) ), "", B511 &amp; "|" &amp; E511 &amp; "|" &amp; (IF(ISBLANK(C511), "", IFERROR(VALUE(LEFT(TRIM(C511), FIND(" ", TRIM(C511)&amp;" ")-1)), ""))) &amp; "|" &amp; D511 )</f>
        <v/>
      </c>
      <c r="K511" s="18" t="n">
        <f aca="false">IF(OR(C511="", J511="",G511=""), 0, IF(COUNTIF($J$6:J511, J511)=1, 1, 0))</f>
        <v>0</v>
      </c>
      <c r="L511" s="16" t="str">
        <f aca="false">IF(B511="Inscripción de nuevo registro patronal",B511 &amp; "|" &amp; E511 &amp; "|" &amp; C511,"")</f>
        <v/>
      </c>
      <c r="M511" s="18" t="n">
        <f aca="false">IF(OR(C511="", L511=""), 0, IF(COUNTIF($L$6:L511, L511)=1, 1, 0))</f>
        <v>0</v>
      </c>
    </row>
    <row r="512" customFormat="false" ht="28.35" hidden="false" customHeight="true" outlineLevel="0" collapsed="false">
      <c r="A512" s="48" t="str">
        <f aca="false">IF(AND(NOT(ISBLANK(C512)),NOT(ISBLANK(B512)),NOT(ISBLANK(E512))),(_xlfn.AGGREGATE(2,7,A$5:A512))+1,"")</f>
        <v/>
      </c>
      <c r="B512" s="49"/>
      <c r="C512" s="49"/>
      <c r="D512" s="50"/>
      <c r="E512" s="51"/>
      <c r="F512" s="52" t="str">
        <f aca="false">IFERROR(VLOOKUP(B512,LISTAS!$Q$2:$R$58,2,0),"")</f>
        <v/>
      </c>
      <c r="G512" s="34" t="str">
        <f aca="false">IF(ISBLANK(C512),"",  IF(F512="RAZÓN SOCIAL","NUEVO_RP",   IF(F512="NUMERO",      IF(ISNUMBER(VALUE(C512)),VALUE(C512),""),   IF(OR(F512="NSS - NOMBRE",F512="RP - NOMBRE"),      IF(         AND(           NOT(ISERROR(FIND(" - ",C512))),           ISERROR(FIND("  ",C512)),           ISERROR(FIND("–",C512)),           ISERROR(FIND("—",C512)),           ISNUMBER(VALUE(LEFT(C512,FIND(" - ",C512)-1)))         ),         VALUE(LEFT(C512,FIND(" - ",C512)-1)),         ""      ),   ""   )  )))</f>
        <v/>
      </c>
      <c r="H512" s="34" t="str">
        <f aca="false">B512 &amp; "|" &amp; E512 &amp; "|" &amp;(IF(ISBLANK(C512),"",IFERROR(VALUE(LEFT(TRIM(C512),FIND(" ",TRIM(C512)&amp;" ")-1)),"")))</f>
        <v>||</v>
      </c>
      <c r="I512" s="18" t="n">
        <f aca="false">IF(G512="",0, IF(COUNTIF($H$6:H512,H512)=1,1,0))</f>
        <v>0</v>
      </c>
      <c r="J512" s="34" t="str">
        <f aca="false">IF( OR( ISBLANK(D512), C512=D512, AND( LEFT(D512,7)&lt;&gt;"NOMINA ", OR( ISERROR(FIND(" - ",D512)), NOT(ISNUMBER(VALUE(LEFT(D512,FIND(" - ",D512)-1)))) ) ) ), "", B512 &amp; "|" &amp; E512 &amp; "|" &amp; (IF(ISBLANK(C512), "", IFERROR(VALUE(LEFT(TRIM(C512), FIND(" ", TRIM(C512)&amp;" ")-1)), ""))) &amp; "|" &amp; D512 )</f>
        <v/>
      </c>
      <c r="K512" s="18" t="n">
        <f aca="false">IF(OR(C512="", J512="",G512=""), 0, IF(COUNTIF($J$6:J512, J512)=1, 1, 0))</f>
        <v>0</v>
      </c>
      <c r="L512" s="16" t="str">
        <f aca="false">IF(B512="Inscripción de nuevo registro patronal",B512 &amp; "|" &amp; E512 &amp; "|" &amp; C512,"")</f>
        <v/>
      </c>
      <c r="M512" s="18" t="n">
        <f aca="false">IF(OR(C512="", L512=""), 0, IF(COUNTIF($L$6:L512, L512)=1, 1, 0))</f>
        <v>0</v>
      </c>
    </row>
    <row r="513" customFormat="false" ht="28.35" hidden="false" customHeight="true" outlineLevel="0" collapsed="false">
      <c r="A513" s="48" t="str">
        <f aca="false">IF(AND(NOT(ISBLANK(C513)),NOT(ISBLANK(B513)),NOT(ISBLANK(E513))),(_xlfn.AGGREGATE(2,7,A$5:A513))+1,"")</f>
        <v/>
      </c>
      <c r="B513" s="49"/>
      <c r="C513" s="49"/>
      <c r="D513" s="50"/>
      <c r="E513" s="51"/>
      <c r="F513" s="52" t="str">
        <f aca="false">IFERROR(VLOOKUP(B513,LISTAS!$Q$2:$R$58,2,0),"")</f>
        <v/>
      </c>
      <c r="G513" s="34" t="str">
        <f aca="false">IF(ISBLANK(C513),"",  IF(F513="RAZÓN SOCIAL","NUEVO_RP",   IF(F513="NUMERO",      IF(ISNUMBER(VALUE(C513)),VALUE(C513),""),   IF(OR(F513="NSS - NOMBRE",F513="RP - NOMBRE"),      IF(         AND(           NOT(ISERROR(FIND(" - ",C513))),           ISERROR(FIND("  ",C513)),           ISERROR(FIND("–",C513)),           ISERROR(FIND("—",C513)),           ISNUMBER(VALUE(LEFT(C513,FIND(" - ",C513)-1)))         ),         VALUE(LEFT(C513,FIND(" - ",C513)-1)),         ""      ),   ""   )  )))</f>
        <v/>
      </c>
      <c r="H513" s="34" t="str">
        <f aca="false">B513 &amp; "|" &amp; E513 &amp; "|" &amp;(IF(ISBLANK(C513),"",IFERROR(VALUE(LEFT(TRIM(C513),FIND(" ",TRIM(C513)&amp;" ")-1)),"")))</f>
        <v>||</v>
      </c>
      <c r="I513" s="18" t="n">
        <f aca="false">IF(G513="",0, IF(COUNTIF($H$6:H513,H513)=1,1,0))</f>
        <v>0</v>
      </c>
      <c r="J513" s="34" t="str">
        <f aca="false">IF( OR( ISBLANK(D513), C513=D513, AND( LEFT(D513,7)&lt;&gt;"NOMINA ", OR( ISERROR(FIND(" - ",D513)), NOT(ISNUMBER(VALUE(LEFT(D513,FIND(" - ",D513)-1)))) ) ) ), "", B513 &amp; "|" &amp; E513 &amp; "|" &amp; (IF(ISBLANK(C513), "", IFERROR(VALUE(LEFT(TRIM(C513), FIND(" ", TRIM(C513)&amp;" ")-1)), ""))) &amp; "|" &amp; D513 )</f>
        <v/>
      </c>
      <c r="K513" s="18" t="n">
        <f aca="false">IF(OR(C513="", J513="",G513=""), 0, IF(COUNTIF($J$6:J513, J513)=1, 1, 0))</f>
        <v>0</v>
      </c>
      <c r="L513" s="16" t="str">
        <f aca="false">IF(B513="Inscripción de nuevo registro patronal",B513 &amp; "|" &amp; E513 &amp; "|" &amp; C513,"")</f>
        <v/>
      </c>
      <c r="M513" s="18" t="n">
        <f aca="false">IF(OR(C513="", L513=""), 0, IF(COUNTIF($L$6:L513, L513)=1, 1, 0))</f>
        <v>0</v>
      </c>
    </row>
    <row r="514" customFormat="false" ht="28.35" hidden="false" customHeight="true" outlineLevel="0" collapsed="false">
      <c r="A514" s="48" t="str">
        <f aca="false">IF(AND(NOT(ISBLANK(C514)),NOT(ISBLANK(B514)),NOT(ISBLANK(E514))),(_xlfn.AGGREGATE(2,7,A$5:A514))+1,"")</f>
        <v/>
      </c>
      <c r="B514" s="49"/>
      <c r="C514" s="49"/>
      <c r="D514" s="50"/>
      <c r="E514" s="51"/>
      <c r="F514" s="52" t="str">
        <f aca="false">IFERROR(VLOOKUP(B514,LISTAS!$Q$2:$R$58,2,0),"")</f>
        <v/>
      </c>
      <c r="G514" s="34" t="str">
        <f aca="false">IF(ISBLANK(C514),"",  IF(F514="RAZÓN SOCIAL","NUEVO_RP",   IF(F514="NUMERO",      IF(ISNUMBER(VALUE(C514)),VALUE(C514),""),   IF(OR(F514="NSS - NOMBRE",F514="RP - NOMBRE"),      IF(         AND(           NOT(ISERROR(FIND(" - ",C514))),           ISERROR(FIND("  ",C514)),           ISERROR(FIND("–",C514)),           ISERROR(FIND("—",C514)),           ISNUMBER(VALUE(LEFT(C514,FIND(" - ",C514)-1)))         ),         VALUE(LEFT(C514,FIND(" - ",C514)-1)),         ""      ),   ""   )  )))</f>
        <v/>
      </c>
      <c r="H514" s="34" t="str">
        <f aca="false">B514 &amp; "|" &amp; E514 &amp; "|" &amp;(IF(ISBLANK(C514),"",IFERROR(VALUE(LEFT(TRIM(C514),FIND(" ",TRIM(C514)&amp;" ")-1)),"")))</f>
        <v>||</v>
      </c>
      <c r="I514" s="18" t="n">
        <f aca="false">IF(G514="",0, IF(COUNTIF($H$6:H514,H514)=1,1,0))</f>
        <v>0</v>
      </c>
      <c r="J514" s="34" t="str">
        <f aca="false">IF( OR( ISBLANK(D514), C514=D514, AND( LEFT(D514,7)&lt;&gt;"NOMINA ", OR( ISERROR(FIND(" - ",D514)), NOT(ISNUMBER(VALUE(LEFT(D514,FIND(" - ",D514)-1)))) ) ) ), "", B514 &amp; "|" &amp; E514 &amp; "|" &amp; (IF(ISBLANK(C514), "", IFERROR(VALUE(LEFT(TRIM(C514), FIND(" ", TRIM(C514)&amp;" ")-1)), ""))) &amp; "|" &amp; D514 )</f>
        <v/>
      </c>
      <c r="K514" s="18" t="n">
        <f aca="false">IF(OR(C514="", J514="",G514=""), 0, IF(COUNTIF($J$6:J514, J514)=1, 1, 0))</f>
        <v>0</v>
      </c>
      <c r="L514" s="16" t="str">
        <f aca="false">IF(B514="Inscripción de nuevo registro patronal",B514 &amp; "|" &amp; E514 &amp; "|" &amp; C514,"")</f>
        <v/>
      </c>
      <c r="M514" s="18" t="n">
        <f aca="false">IF(OR(C514="", L514=""), 0, IF(COUNTIF($L$6:L514, L514)=1, 1, 0))</f>
        <v>0</v>
      </c>
    </row>
    <row r="515" customFormat="false" ht="28.35" hidden="false" customHeight="true" outlineLevel="0" collapsed="false">
      <c r="A515" s="48" t="str">
        <f aca="false">IF(AND(NOT(ISBLANK(C515)),NOT(ISBLANK(B515)),NOT(ISBLANK(E515))),(_xlfn.AGGREGATE(2,7,A$5:A515))+1,"")</f>
        <v/>
      </c>
      <c r="B515" s="49"/>
      <c r="C515" s="49"/>
      <c r="D515" s="50"/>
      <c r="E515" s="51"/>
      <c r="F515" s="52" t="str">
        <f aca="false">IFERROR(VLOOKUP(B515,LISTAS!$Q$2:$R$58,2,0),"")</f>
        <v/>
      </c>
      <c r="G515" s="34" t="str">
        <f aca="false">IF(ISBLANK(C515),"",  IF(F515="RAZÓN SOCIAL","NUEVO_RP",   IF(F515="NUMERO",      IF(ISNUMBER(VALUE(C515)),VALUE(C515),""),   IF(OR(F515="NSS - NOMBRE",F515="RP - NOMBRE"),      IF(         AND(           NOT(ISERROR(FIND(" - ",C515))),           ISERROR(FIND("  ",C515)),           ISERROR(FIND("–",C515)),           ISERROR(FIND("—",C515)),           ISNUMBER(VALUE(LEFT(C515,FIND(" - ",C515)-1)))         ),         VALUE(LEFT(C515,FIND(" - ",C515)-1)),         ""      ),   ""   )  )))</f>
        <v/>
      </c>
      <c r="H515" s="34" t="str">
        <f aca="false">B515 &amp; "|" &amp; E515 &amp; "|" &amp;(IF(ISBLANK(C515),"",IFERROR(VALUE(LEFT(TRIM(C515),FIND(" ",TRIM(C515)&amp;" ")-1)),"")))</f>
        <v>||</v>
      </c>
      <c r="I515" s="18" t="n">
        <f aca="false">IF(G515="",0, IF(COUNTIF($H$6:H515,H515)=1,1,0))</f>
        <v>0</v>
      </c>
      <c r="J515" s="34" t="str">
        <f aca="false">IF( OR( ISBLANK(D515), C515=D515, AND( LEFT(D515,7)&lt;&gt;"NOMINA ", OR( ISERROR(FIND(" - ",D515)), NOT(ISNUMBER(VALUE(LEFT(D515,FIND(" - ",D515)-1)))) ) ) ), "", B515 &amp; "|" &amp; E515 &amp; "|" &amp; (IF(ISBLANK(C515), "", IFERROR(VALUE(LEFT(TRIM(C515), FIND(" ", TRIM(C515)&amp;" ")-1)), ""))) &amp; "|" &amp; D515 )</f>
        <v/>
      </c>
      <c r="K515" s="18" t="n">
        <f aca="false">IF(OR(C515="", J515="",G515=""), 0, IF(COUNTIF($J$6:J515, J515)=1, 1, 0))</f>
        <v>0</v>
      </c>
      <c r="L515" s="16" t="str">
        <f aca="false">IF(B515="Inscripción de nuevo registro patronal",B515 &amp; "|" &amp; E515 &amp; "|" &amp; C515,"")</f>
        <v/>
      </c>
      <c r="M515" s="18" t="n">
        <f aca="false">IF(OR(C515="", L515=""), 0, IF(COUNTIF($L$6:L515, L515)=1, 1, 0))</f>
        <v>0</v>
      </c>
    </row>
    <row r="516" customFormat="false" ht="28.35" hidden="false" customHeight="true" outlineLevel="0" collapsed="false">
      <c r="A516" s="48" t="str">
        <f aca="false">IF(AND(NOT(ISBLANK(C516)),NOT(ISBLANK(B516)),NOT(ISBLANK(E516))),(_xlfn.AGGREGATE(2,7,A$5:A516))+1,"")</f>
        <v/>
      </c>
      <c r="B516" s="49"/>
      <c r="C516" s="49"/>
      <c r="D516" s="50"/>
      <c r="E516" s="51"/>
      <c r="F516" s="52" t="str">
        <f aca="false">IFERROR(VLOOKUP(B516,LISTAS!$Q$2:$R$58,2,0),"")</f>
        <v/>
      </c>
      <c r="G516" s="34" t="str">
        <f aca="false">IF(ISBLANK(C516),"",  IF(F516="RAZÓN SOCIAL","NUEVO_RP",   IF(F516="NUMERO",      IF(ISNUMBER(VALUE(C516)),VALUE(C516),""),   IF(OR(F516="NSS - NOMBRE",F516="RP - NOMBRE"),      IF(         AND(           NOT(ISERROR(FIND(" - ",C516))),           ISERROR(FIND("  ",C516)),           ISERROR(FIND("–",C516)),           ISERROR(FIND("—",C516)),           ISNUMBER(VALUE(LEFT(C516,FIND(" - ",C516)-1)))         ),         VALUE(LEFT(C516,FIND(" - ",C516)-1)),         ""      ),   ""   )  )))</f>
        <v/>
      </c>
      <c r="H516" s="34" t="str">
        <f aca="false">B516 &amp; "|" &amp; E516 &amp; "|" &amp;(IF(ISBLANK(C516),"",IFERROR(VALUE(LEFT(TRIM(C516),FIND(" ",TRIM(C516)&amp;" ")-1)),"")))</f>
        <v>||</v>
      </c>
      <c r="I516" s="18" t="n">
        <f aca="false">IF(G516="",0, IF(COUNTIF($H$6:H516,H516)=1,1,0))</f>
        <v>0</v>
      </c>
      <c r="J516" s="34" t="str">
        <f aca="false">IF( OR( ISBLANK(D516), C516=D516, AND( LEFT(D516,7)&lt;&gt;"NOMINA ", OR( ISERROR(FIND(" - ",D516)), NOT(ISNUMBER(VALUE(LEFT(D516,FIND(" - ",D516)-1)))) ) ) ), "", B516 &amp; "|" &amp; E516 &amp; "|" &amp; (IF(ISBLANK(C516), "", IFERROR(VALUE(LEFT(TRIM(C516), FIND(" ", TRIM(C516)&amp;" ")-1)), ""))) &amp; "|" &amp; D516 )</f>
        <v/>
      </c>
      <c r="K516" s="18" t="n">
        <f aca="false">IF(OR(C516="", J516="",G516=""), 0, IF(COUNTIF($J$6:J516, J516)=1, 1, 0))</f>
        <v>0</v>
      </c>
      <c r="L516" s="16" t="str">
        <f aca="false">IF(B516="Inscripción de nuevo registro patronal",B516 &amp; "|" &amp; E516 &amp; "|" &amp; C516,"")</f>
        <v/>
      </c>
      <c r="M516" s="18" t="n">
        <f aca="false">IF(OR(C516="", L516=""), 0, IF(COUNTIF($L$6:L516, L516)=1, 1, 0))</f>
        <v>0</v>
      </c>
    </row>
    <row r="517" customFormat="false" ht="28.35" hidden="false" customHeight="true" outlineLevel="0" collapsed="false">
      <c r="A517" s="48" t="str">
        <f aca="false">IF(AND(NOT(ISBLANK(C517)),NOT(ISBLANK(B517)),NOT(ISBLANK(E517))),(_xlfn.AGGREGATE(2,7,A$5:A517))+1,"")</f>
        <v/>
      </c>
      <c r="B517" s="49"/>
      <c r="C517" s="49"/>
      <c r="D517" s="50"/>
      <c r="E517" s="51"/>
      <c r="F517" s="52" t="str">
        <f aca="false">IFERROR(VLOOKUP(B517,LISTAS!$Q$2:$R$58,2,0),"")</f>
        <v/>
      </c>
      <c r="G517" s="34" t="str">
        <f aca="false">IF(ISBLANK(C517),"",  IF(F517="RAZÓN SOCIAL","NUEVO_RP",   IF(F517="NUMERO",      IF(ISNUMBER(VALUE(C517)),VALUE(C517),""),   IF(OR(F517="NSS - NOMBRE",F517="RP - NOMBRE"),      IF(         AND(           NOT(ISERROR(FIND(" - ",C517))),           ISERROR(FIND("  ",C517)),           ISERROR(FIND("–",C517)),           ISERROR(FIND("—",C517)),           ISNUMBER(VALUE(LEFT(C517,FIND(" - ",C517)-1)))         ),         VALUE(LEFT(C517,FIND(" - ",C517)-1)),         ""      ),   ""   )  )))</f>
        <v/>
      </c>
      <c r="H517" s="34" t="str">
        <f aca="false">B517 &amp; "|" &amp; E517 &amp; "|" &amp;(IF(ISBLANK(C517),"",IFERROR(VALUE(LEFT(TRIM(C517),FIND(" ",TRIM(C517)&amp;" ")-1)),"")))</f>
        <v>||</v>
      </c>
      <c r="I517" s="18" t="n">
        <f aca="false">IF(G517="",0, IF(COUNTIF($H$6:H517,H517)=1,1,0))</f>
        <v>0</v>
      </c>
      <c r="J517" s="34" t="str">
        <f aca="false">IF( OR( ISBLANK(D517), C517=D517, AND( LEFT(D517,7)&lt;&gt;"NOMINA ", OR( ISERROR(FIND(" - ",D517)), NOT(ISNUMBER(VALUE(LEFT(D517,FIND(" - ",D517)-1)))) ) ) ), "", B517 &amp; "|" &amp; E517 &amp; "|" &amp; (IF(ISBLANK(C517), "", IFERROR(VALUE(LEFT(TRIM(C517), FIND(" ", TRIM(C517)&amp;" ")-1)), ""))) &amp; "|" &amp; D517 )</f>
        <v/>
      </c>
      <c r="K517" s="18" t="n">
        <f aca="false">IF(OR(C517="", J517="",G517=""), 0, IF(COUNTIF($J$6:J517, J517)=1, 1, 0))</f>
        <v>0</v>
      </c>
      <c r="L517" s="16" t="str">
        <f aca="false">IF(B517="Inscripción de nuevo registro patronal",B517 &amp; "|" &amp; E517 &amp; "|" &amp; C517,"")</f>
        <v/>
      </c>
      <c r="M517" s="18" t="n">
        <f aca="false">IF(OR(C517="", L517=""), 0, IF(COUNTIF($L$6:L517, L517)=1, 1, 0))</f>
        <v>0</v>
      </c>
    </row>
    <row r="518" customFormat="false" ht="28.35" hidden="false" customHeight="true" outlineLevel="0" collapsed="false">
      <c r="A518" s="48" t="str">
        <f aca="false">IF(AND(NOT(ISBLANK(C518)),NOT(ISBLANK(B518)),NOT(ISBLANK(E518))),(_xlfn.AGGREGATE(2,7,A$5:A518))+1,"")</f>
        <v/>
      </c>
      <c r="B518" s="49"/>
      <c r="C518" s="49"/>
      <c r="D518" s="50"/>
      <c r="E518" s="51"/>
      <c r="F518" s="52" t="str">
        <f aca="false">IFERROR(VLOOKUP(B518,LISTAS!$Q$2:$R$58,2,0),"")</f>
        <v/>
      </c>
      <c r="G518" s="34" t="str">
        <f aca="false">IF(ISBLANK(C518),"",  IF(F518="RAZÓN SOCIAL","NUEVO_RP",   IF(F518="NUMERO",      IF(ISNUMBER(VALUE(C518)),VALUE(C518),""),   IF(OR(F518="NSS - NOMBRE",F518="RP - NOMBRE"),      IF(         AND(           NOT(ISERROR(FIND(" - ",C518))),           ISERROR(FIND("  ",C518)),           ISERROR(FIND("–",C518)),           ISERROR(FIND("—",C518)),           ISNUMBER(VALUE(LEFT(C518,FIND(" - ",C518)-1)))         ),         VALUE(LEFT(C518,FIND(" - ",C518)-1)),         ""      ),   ""   )  )))</f>
        <v/>
      </c>
      <c r="H518" s="34" t="str">
        <f aca="false">B518 &amp; "|" &amp; E518 &amp; "|" &amp;(IF(ISBLANK(C518),"",IFERROR(VALUE(LEFT(TRIM(C518),FIND(" ",TRIM(C518)&amp;" ")-1)),"")))</f>
        <v>||</v>
      </c>
      <c r="I518" s="18" t="n">
        <f aca="false">IF(G518="",0, IF(COUNTIF($H$6:H518,H518)=1,1,0))</f>
        <v>0</v>
      </c>
      <c r="J518" s="34" t="str">
        <f aca="false">IF( OR( ISBLANK(D518), C518=D518, AND( LEFT(D518,7)&lt;&gt;"NOMINA ", OR( ISERROR(FIND(" - ",D518)), NOT(ISNUMBER(VALUE(LEFT(D518,FIND(" - ",D518)-1)))) ) ) ), "", B518 &amp; "|" &amp; E518 &amp; "|" &amp; (IF(ISBLANK(C518), "", IFERROR(VALUE(LEFT(TRIM(C518), FIND(" ", TRIM(C518)&amp;" ")-1)), ""))) &amp; "|" &amp; D518 )</f>
        <v/>
      </c>
      <c r="K518" s="18" t="n">
        <f aca="false">IF(OR(C518="", J518="",G518=""), 0, IF(COUNTIF($J$6:J518, J518)=1, 1, 0))</f>
        <v>0</v>
      </c>
      <c r="L518" s="16" t="str">
        <f aca="false">IF(B518="Inscripción de nuevo registro patronal",B518 &amp; "|" &amp; E518 &amp; "|" &amp; C518,"")</f>
        <v/>
      </c>
      <c r="M518" s="18" t="n">
        <f aca="false">IF(OR(C518="", L518=""), 0, IF(COUNTIF($L$6:L518, L518)=1, 1, 0))</f>
        <v>0</v>
      </c>
    </row>
    <row r="519" customFormat="false" ht="28.35" hidden="false" customHeight="true" outlineLevel="0" collapsed="false">
      <c r="A519" s="48" t="str">
        <f aca="false">IF(AND(NOT(ISBLANK(C519)),NOT(ISBLANK(B519)),NOT(ISBLANK(E519))),(_xlfn.AGGREGATE(2,7,A$5:A519))+1,"")</f>
        <v/>
      </c>
      <c r="B519" s="49"/>
      <c r="C519" s="49"/>
      <c r="D519" s="50"/>
      <c r="E519" s="51"/>
      <c r="F519" s="52" t="str">
        <f aca="false">IFERROR(VLOOKUP(B519,LISTAS!$Q$2:$R$58,2,0),"")</f>
        <v/>
      </c>
      <c r="G519" s="34" t="str">
        <f aca="false">IF(ISBLANK(C519),"",  IF(F519="RAZÓN SOCIAL","NUEVO_RP",   IF(F519="NUMERO",      IF(ISNUMBER(VALUE(C519)),VALUE(C519),""),   IF(OR(F519="NSS - NOMBRE",F519="RP - NOMBRE"),      IF(         AND(           NOT(ISERROR(FIND(" - ",C519))),           ISERROR(FIND("  ",C519)),           ISERROR(FIND("–",C519)),           ISERROR(FIND("—",C519)),           ISNUMBER(VALUE(LEFT(C519,FIND(" - ",C519)-1)))         ),         VALUE(LEFT(C519,FIND(" - ",C519)-1)),         ""      ),   ""   )  )))</f>
        <v/>
      </c>
      <c r="H519" s="34" t="str">
        <f aca="false">B519 &amp; "|" &amp; E519 &amp; "|" &amp;(IF(ISBLANK(C519),"",IFERROR(VALUE(LEFT(TRIM(C519),FIND(" ",TRIM(C519)&amp;" ")-1)),"")))</f>
        <v>||</v>
      </c>
      <c r="I519" s="18" t="n">
        <f aca="false">IF(G519="",0, IF(COUNTIF($H$6:H519,H519)=1,1,0))</f>
        <v>0</v>
      </c>
      <c r="J519" s="34" t="str">
        <f aca="false">IF( OR( ISBLANK(D519), C519=D519, AND( LEFT(D519,7)&lt;&gt;"NOMINA ", OR( ISERROR(FIND(" - ",D519)), NOT(ISNUMBER(VALUE(LEFT(D519,FIND(" - ",D519)-1)))) ) ) ), "", B519 &amp; "|" &amp; E519 &amp; "|" &amp; (IF(ISBLANK(C519), "", IFERROR(VALUE(LEFT(TRIM(C519), FIND(" ", TRIM(C519)&amp;" ")-1)), ""))) &amp; "|" &amp; D519 )</f>
        <v/>
      </c>
      <c r="K519" s="18" t="n">
        <f aca="false">IF(OR(C519="", J519="",G519=""), 0, IF(COUNTIF($J$6:J519, J519)=1, 1, 0))</f>
        <v>0</v>
      </c>
      <c r="L519" s="16" t="str">
        <f aca="false">IF(B519="Inscripción de nuevo registro patronal",B519 &amp; "|" &amp; E519 &amp; "|" &amp; C519,"")</f>
        <v/>
      </c>
      <c r="M519" s="18" t="n">
        <f aca="false">IF(OR(C519="", L519=""), 0, IF(COUNTIF($L$6:L519, L519)=1, 1, 0))</f>
        <v>0</v>
      </c>
    </row>
    <row r="520" customFormat="false" ht="28.35" hidden="false" customHeight="true" outlineLevel="0" collapsed="false">
      <c r="A520" s="48" t="str">
        <f aca="false">IF(AND(NOT(ISBLANK(C520)),NOT(ISBLANK(B520)),NOT(ISBLANK(E520))),(_xlfn.AGGREGATE(2,7,A$5:A520))+1,"")</f>
        <v/>
      </c>
      <c r="B520" s="49"/>
      <c r="C520" s="49"/>
      <c r="D520" s="50"/>
      <c r="E520" s="51"/>
      <c r="F520" s="52" t="str">
        <f aca="false">IFERROR(VLOOKUP(B520,LISTAS!$Q$2:$R$58,2,0),"")</f>
        <v/>
      </c>
      <c r="G520" s="34" t="str">
        <f aca="false">IF(ISBLANK(C520),"",  IF(F520="RAZÓN SOCIAL","NUEVO_RP",   IF(F520="NUMERO",      IF(ISNUMBER(VALUE(C520)),VALUE(C520),""),   IF(OR(F520="NSS - NOMBRE",F520="RP - NOMBRE"),      IF(         AND(           NOT(ISERROR(FIND(" - ",C520))),           ISERROR(FIND("  ",C520)),           ISERROR(FIND("–",C520)),           ISERROR(FIND("—",C520)),           ISNUMBER(VALUE(LEFT(C520,FIND(" - ",C520)-1)))         ),         VALUE(LEFT(C520,FIND(" - ",C520)-1)),         ""      ),   ""   )  )))</f>
        <v/>
      </c>
      <c r="H520" s="34" t="str">
        <f aca="false">B520 &amp; "|" &amp; E520 &amp; "|" &amp;(IF(ISBLANK(C520),"",IFERROR(VALUE(LEFT(TRIM(C520),FIND(" ",TRIM(C520)&amp;" ")-1)),"")))</f>
        <v>||</v>
      </c>
      <c r="I520" s="18" t="n">
        <f aca="false">IF(G520="",0, IF(COUNTIF($H$6:H520,H520)=1,1,0))</f>
        <v>0</v>
      </c>
      <c r="J520" s="34" t="str">
        <f aca="false">IF( OR( ISBLANK(D520), C520=D520, AND( LEFT(D520,7)&lt;&gt;"NOMINA ", OR( ISERROR(FIND(" - ",D520)), NOT(ISNUMBER(VALUE(LEFT(D520,FIND(" - ",D520)-1)))) ) ) ), "", B520 &amp; "|" &amp; E520 &amp; "|" &amp; (IF(ISBLANK(C520), "", IFERROR(VALUE(LEFT(TRIM(C520), FIND(" ", TRIM(C520)&amp;" ")-1)), ""))) &amp; "|" &amp; D520 )</f>
        <v/>
      </c>
      <c r="K520" s="18" t="n">
        <f aca="false">IF(OR(C520="", J520="",G520=""), 0, IF(COUNTIF($J$6:J520, J520)=1, 1, 0))</f>
        <v>0</v>
      </c>
      <c r="L520" s="16" t="str">
        <f aca="false">IF(B520="Inscripción de nuevo registro patronal",B520 &amp; "|" &amp; E520 &amp; "|" &amp; C520,"")</f>
        <v/>
      </c>
      <c r="M520" s="18" t="n">
        <f aca="false">IF(OR(C520="", L520=""), 0, IF(COUNTIF($L$6:L520, L520)=1, 1, 0))</f>
        <v>0</v>
      </c>
    </row>
    <row r="521" customFormat="false" ht="28.35" hidden="false" customHeight="true" outlineLevel="0" collapsed="false">
      <c r="A521" s="48" t="str">
        <f aca="false">IF(AND(NOT(ISBLANK(C521)),NOT(ISBLANK(B521)),NOT(ISBLANK(E521))),(_xlfn.AGGREGATE(2,7,A$5:A521))+1,"")</f>
        <v/>
      </c>
      <c r="B521" s="49"/>
      <c r="C521" s="49"/>
      <c r="D521" s="50"/>
      <c r="E521" s="51"/>
      <c r="F521" s="52" t="str">
        <f aca="false">IFERROR(VLOOKUP(B521,LISTAS!$Q$2:$R$58,2,0),"")</f>
        <v/>
      </c>
      <c r="G521" s="34" t="str">
        <f aca="false">IF(ISBLANK(C521),"",  IF(F521="RAZÓN SOCIAL","NUEVO_RP",   IF(F521="NUMERO",      IF(ISNUMBER(VALUE(C521)),VALUE(C521),""),   IF(OR(F521="NSS - NOMBRE",F521="RP - NOMBRE"),      IF(         AND(           NOT(ISERROR(FIND(" - ",C521))),           ISERROR(FIND("  ",C521)),           ISERROR(FIND("–",C521)),           ISERROR(FIND("—",C521)),           ISNUMBER(VALUE(LEFT(C521,FIND(" - ",C521)-1)))         ),         VALUE(LEFT(C521,FIND(" - ",C521)-1)),         ""      ),   ""   )  )))</f>
        <v/>
      </c>
      <c r="H521" s="34" t="str">
        <f aca="false">B521 &amp; "|" &amp; E521 &amp; "|" &amp;(IF(ISBLANK(C521),"",IFERROR(VALUE(LEFT(TRIM(C521),FIND(" ",TRIM(C521)&amp;" ")-1)),"")))</f>
        <v>||</v>
      </c>
      <c r="I521" s="18" t="n">
        <f aca="false">IF(G521="",0, IF(COUNTIF($H$6:H521,H521)=1,1,0))</f>
        <v>0</v>
      </c>
      <c r="J521" s="34" t="str">
        <f aca="false">IF( OR( ISBLANK(D521), C521=D521, AND( LEFT(D521,7)&lt;&gt;"NOMINA ", OR( ISERROR(FIND(" - ",D521)), NOT(ISNUMBER(VALUE(LEFT(D521,FIND(" - ",D521)-1)))) ) ) ), "", B521 &amp; "|" &amp; E521 &amp; "|" &amp; (IF(ISBLANK(C521), "", IFERROR(VALUE(LEFT(TRIM(C521), FIND(" ", TRIM(C521)&amp;" ")-1)), ""))) &amp; "|" &amp; D521 )</f>
        <v/>
      </c>
      <c r="K521" s="18" t="n">
        <f aca="false">IF(OR(C521="", J521="",G521=""), 0, IF(COUNTIF($J$6:J521, J521)=1, 1, 0))</f>
        <v>0</v>
      </c>
      <c r="L521" s="16" t="str">
        <f aca="false">IF(B521="Inscripción de nuevo registro patronal",B521 &amp; "|" &amp; E521 &amp; "|" &amp; C521,"")</f>
        <v/>
      </c>
      <c r="M521" s="18" t="n">
        <f aca="false">IF(OR(C521="", L521=""), 0, IF(COUNTIF($L$6:L521, L521)=1, 1, 0))</f>
        <v>0</v>
      </c>
    </row>
    <row r="522" customFormat="false" ht="28.35" hidden="false" customHeight="true" outlineLevel="0" collapsed="false">
      <c r="A522" s="48" t="str">
        <f aca="false">IF(AND(NOT(ISBLANK(C522)),NOT(ISBLANK(B522)),NOT(ISBLANK(E522))),(_xlfn.AGGREGATE(2,7,A$5:A522))+1,"")</f>
        <v/>
      </c>
      <c r="B522" s="49"/>
      <c r="C522" s="49"/>
      <c r="D522" s="50"/>
      <c r="E522" s="51"/>
      <c r="F522" s="52" t="str">
        <f aca="false">IFERROR(VLOOKUP(B522,LISTAS!$Q$2:$R$58,2,0),"")</f>
        <v/>
      </c>
      <c r="G522" s="34" t="str">
        <f aca="false">IF(ISBLANK(C522),"",  IF(F522="RAZÓN SOCIAL","NUEVO_RP",   IF(F522="NUMERO",      IF(ISNUMBER(VALUE(C522)),VALUE(C522),""),   IF(OR(F522="NSS - NOMBRE",F522="RP - NOMBRE"),      IF(         AND(           NOT(ISERROR(FIND(" - ",C522))),           ISERROR(FIND("  ",C522)),           ISERROR(FIND("–",C522)),           ISERROR(FIND("—",C522)),           ISNUMBER(VALUE(LEFT(C522,FIND(" - ",C522)-1)))         ),         VALUE(LEFT(C522,FIND(" - ",C522)-1)),         ""      ),   ""   )  )))</f>
        <v/>
      </c>
      <c r="H522" s="34" t="str">
        <f aca="false">B522 &amp; "|" &amp; E522 &amp; "|" &amp;(IF(ISBLANK(C522),"",IFERROR(VALUE(LEFT(TRIM(C522),FIND(" ",TRIM(C522)&amp;" ")-1)),"")))</f>
        <v>||</v>
      </c>
      <c r="I522" s="18" t="n">
        <f aca="false">IF(G522="",0, IF(COUNTIF($H$6:H522,H522)=1,1,0))</f>
        <v>0</v>
      </c>
      <c r="J522" s="34" t="str">
        <f aca="false">IF( OR( ISBLANK(D522), C522=D522, AND( LEFT(D522,7)&lt;&gt;"NOMINA ", OR( ISERROR(FIND(" - ",D522)), NOT(ISNUMBER(VALUE(LEFT(D522,FIND(" - ",D522)-1)))) ) ) ), "", B522 &amp; "|" &amp; E522 &amp; "|" &amp; (IF(ISBLANK(C522), "", IFERROR(VALUE(LEFT(TRIM(C522), FIND(" ", TRIM(C522)&amp;" ")-1)), ""))) &amp; "|" &amp; D522 )</f>
        <v/>
      </c>
      <c r="K522" s="18" t="n">
        <f aca="false">IF(OR(C522="", J522="",G522=""), 0, IF(COUNTIF($J$6:J522, J522)=1, 1, 0))</f>
        <v>0</v>
      </c>
      <c r="L522" s="16" t="str">
        <f aca="false">IF(B522="Inscripción de nuevo registro patronal",B522 &amp; "|" &amp; E522 &amp; "|" &amp; C522,"")</f>
        <v/>
      </c>
      <c r="M522" s="18" t="n">
        <f aca="false">IF(OR(C522="", L522=""), 0, IF(COUNTIF($L$6:L522, L522)=1, 1, 0))</f>
        <v>0</v>
      </c>
    </row>
    <row r="523" customFormat="false" ht="28.35" hidden="false" customHeight="true" outlineLevel="0" collapsed="false">
      <c r="A523" s="48" t="str">
        <f aca="false">IF(AND(NOT(ISBLANK(C523)),NOT(ISBLANK(B523)),NOT(ISBLANK(E523))),(_xlfn.AGGREGATE(2,7,A$5:A523))+1,"")</f>
        <v/>
      </c>
      <c r="B523" s="49"/>
      <c r="C523" s="49"/>
      <c r="D523" s="50"/>
      <c r="E523" s="51"/>
      <c r="F523" s="52" t="str">
        <f aca="false">IFERROR(VLOOKUP(B523,LISTAS!$Q$2:$R$58,2,0),"")</f>
        <v/>
      </c>
      <c r="G523" s="34" t="str">
        <f aca="false">IF(ISBLANK(C523),"",  IF(F523="RAZÓN SOCIAL","NUEVO_RP",   IF(F523="NUMERO",      IF(ISNUMBER(VALUE(C523)),VALUE(C523),""),   IF(OR(F523="NSS - NOMBRE",F523="RP - NOMBRE"),      IF(         AND(           NOT(ISERROR(FIND(" - ",C523))),           ISERROR(FIND("  ",C523)),           ISERROR(FIND("–",C523)),           ISERROR(FIND("—",C523)),           ISNUMBER(VALUE(LEFT(C523,FIND(" - ",C523)-1)))         ),         VALUE(LEFT(C523,FIND(" - ",C523)-1)),         ""      ),   ""   )  )))</f>
        <v/>
      </c>
      <c r="H523" s="34" t="str">
        <f aca="false">B523 &amp; "|" &amp; E523 &amp; "|" &amp;(IF(ISBLANK(C523),"",IFERROR(VALUE(LEFT(TRIM(C523),FIND(" ",TRIM(C523)&amp;" ")-1)),"")))</f>
        <v>||</v>
      </c>
      <c r="I523" s="18" t="n">
        <f aca="false">IF(G523="",0, IF(COUNTIF($H$6:H523,H523)=1,1,0))</f>
        <v>0</v>
      </c>
      <c r="J523" s="34" t="str">
        <f aca="false">IF( OR( ISBLANK(D523), C523=D523, AND( LEFT(D523,7)&lt;&gt;"NOMINA ", OR( ISERROR(FIND(" - ",D523)), NOT(ISNUMBER(VALUE(LEFT(D523,FIND(" - ",D523)-1)))) ) ) ), "", B523 &amp; "|" &amp; E523 &amp; "|" &amp; (IF(ISBLANK(C523), "", IFERROR(VALUE(LEFT(TRIM(C523), FIND(" ", TRIM(C523)&amp;" ")-1)), ""))) &amp; "|" &amp; D523 )</f>
        <v/>
      </c>
      <c r="K523" s="18" t="n">
        <f aca="false">IF(OR(C523="", J523="",G523=""), 0, IF(COUNTIF($J$6:J523, J523)=1, 1, 0))</f>
        <v>0</v>
      </c>
      <c r="L523" s="16" t="str">
        <f aca="false">IF(B523="Inscripción de nuevo registro patronal",B523 &amp; "|" &amp; E523 &amp; "|" &amp; C523,"")</f>
        <v/>
      </c>
      <c r="M523" s="18" t="n">
        <f aca="false">IF(OR(C523="", L523=""), 0, IF(COUNTIF($L$6:L523, L523)=1, 1, 0))</f>
        <v>0</v>
      </c>
    </row>
    <row r="524" customFormat="false" ht="28.35" hidden="false" customHeight="true" outlineLevel="0" collapsed="false">
      <c r="A524" s="48" t="str">
        <f aca="false">IF(AND(NOT(ISBLANK(C524)),NOT(ISBLANK(B524)),NOT(ISBLANK(E524))),(_xlfn.AGGREGATE(2,7,A$5:A524))+1,"")</f>
        <v/>
      </c>
      <c r="B524" s="49"/>
      <c r="C524" s="49"/>
      <c r="D524" s="50"/>
      <c r="E524" s="51"/>
      <c r="F524" s="52" t="str">
        <f aca="false">IFERROR(VLOOKUP(B524,LISTAS!$Q$2:$R$58,2,0),"")</f>
        <v/>
      </c>
      <c r="G524" s="34" t="str">
        <f aca="false">IF(ISBLANK(C524),"",  IF(F524="RAZÓN SOCIAL","NUEVO_RP",   IF(F524="NUMERO",      IF(ISNUMBER(VALUE(C524)),VALUE(C524),""),   IF(OR(F524="NSS - NOMBRE",F524="RP - NOMBRE"),      IF(         AND(           NOT(ISERROR(FIND(" - ",C524))),           ISERROR(FIND("  ",C524)),           ISERROR(FIND("–",C524)),           ISERROR(FIND("—",C524)),           ISNUMBER(VALUE(LEFT(C524,FIND(" - ",C524)-1)))         ),         VALUE(LEFT(C524,FIND(" - ",C524)-1)),         ""      ),   ""   )  )))</f>
        <v/>
      </c>
      <c r="H524" s="34" t="str">
        <f aca="false">B524 &amp; "|" &amp; E524 &amp; "|" &amp;(IF(ISBLANK(C524),"",IFERROR(VALUE(LEFT(TRIM(C524),FIND(" ",TRIM(C524)&amp;" ")-1)),"")))</f>
        <v>||</v>
      </c>
      <c r="I524" s="18" t="n">
        <f aca="false">IF(G524="",0, IF(COUNTIF($H$6:H524,H524)=1,1,0))</f>
        <v>0</v>
      </c>
      <c r="J524" s="34" t="str">
        <f aca="false">IF( OR( ISBLANK(D524), C524=D524, AND( LEFT(D524,7)&lt;&gt;"NOMINA ", OR( ISERROR(FIND(" - ",D524)), NOT(ISNUMBER(VALUE(LEFT(D524,FIND(" - ",D524)-1)))) ) ) ), "", B524 &amp; "|" &amp; E524 &amp; "|" &amp; (IF(ISBLANK(C524), "", IFERROR(VALUE(LEFT(TRIM(C524), FIND(" ", TRIM(C524)&amp;" ")-1)), ""))) &amp; "|" &amp; D524 )</f>
        <v/>
      </c>
      <c r="K524" s="18" t="n">
        <f aca="false">IF(OR(C524="", J524="",G524=""), 0, IF(COUNTIF($J$6:J524, J524)=1, 1, 0))</f>
        <v>0</v>
      </c>
      <c r="L524" s="16" t="str">
        <f aca="false">IF(B524="Inscripción de nuevo registro patronal",B524 &amp; "|" &amp; E524 &amp; "|" &amp; C524,"")</f>
        <v/>
      </c>
      <c r="M524" s="18" t="n">
        <f aca="false">IF(OR(C524="", L524=""), 0, IF(COUNTIF($L$6:L524, L524)=1, 1, 0))</f>
        <v>0</v>
      </c>
    </row>
    <row r="525" customFormat="false" ht="28.35" hidden="false" customHeight="true" outlineLevel="0" collapsed="false">
      <c r="A525" s="48" t="str">
        <f aca="false">IF(AND(NOT(ISBLANK(C525)),NOT(ISBLANK(B525)),NOT(ISBLANK(E525))),(_xlfn.AGGREGATE(2,7,A$5:A525))+1,"")</f>
        <v/>
      </c>
      <c r="B525" s="49"/>
      <c r="C525" s="49"/>
      <c r="D525" s="50"/>
      <c r="E525" s="51"/>
      <c r="F525" s="52" t="str">
        <f aca="false">IFERROR(VLOOKUP(B525,LISTAS!$Q$2:$R$58,2,0),"")</f>
        <v/>
      </c>
      <c r="G525" s="34" t="str">
        <f aca="false">IF(ISBLANK(C525),"",  IF(F525="RAZÓN SOCIAL","NUEVO_RP",   IF(F525="NUMERO",      IF(ISNUMBER(VALUE(C525)),VALUE(C525),""),   IF(OR(F525="NSS - NOMBRE",F525="RP - NOMBRE"),      IF(         AND(           NOT(ISERROR(FIND(" - ",C525))),           ISERROR(FIND("  ",C525)),           ISERROR(FIND("–",C525)),           ISERROR(FIND("—",C525)),           ISNUMBER(VALUE(LEFT(C525,FIND(" - ",C525)-1)))         ),         VALUE(LEFT(C525,FIND(" - ",C525)-1)),         ""      ),   ""   )  )))</f>
        <v/>
      </c>
      <c r="H525" s="34" t="str">
        <f aca="false">B525 &amp; "|" &amp; E525 &amp; "|" &amp;(IF(ISBLANK(C525),"",IFERROR(VALUE(LEFT(TRIM(C525),FIND(" ",TRIM(C525)&amp;" ")-1)),"")))</f>
        <v>||</v>
      </c>
      <c r="I525" s="18" t="n">
        <f aca="false">IF(G525="",0, IF(COUNTIF($H$6:H525,H525)=1,1,0))</f>
        <v>0</v>
      </c>
      <c r="J525" s="34" t="str">
        <f aca="false">IF( OR( ISBLANK(D525), C525=D525, AND( LEFT(D525,7)&lt;&gt;"NOMINA ", OR( ISERROR(FIND(" - ",D525)), NOT(ISNUMBER(VALUE(LEFT(D525,FIND(" - ",D525)-1)))) ) ) ), "", B525 &amp; "|" &amp; E525 &amp; "|" &amp; (IF(ISBLANK(C525), "", IFERROR(VALUE(LEFT(TRIM(C525), FIND(" ", TRIM(C525)&amp;" ")-1)), ""))) &amp; "|" &amp; D525 )</f>
        <v/>
      </c>
      <c r="K525" s="18" t="n">
        <f aca="false">IF(OR(C525="", J525="",G525=""), 0, IF(COUNTIF($J$6:J525, J525)=1, 1, 0))</f>
        <v>0</v>
      </c>
      <c r="L525" s="16" t="str">
        <f aca="false">IF(B525="Inscripción de nuevo registro patronal",B525 &amp; "|" &amp; E525 &amp; "|" &amp; C525,"")</f>
        <v/>
      </c>
      <c r="M525" s="18" t="n">
        <f aca="false">IF(OR(C525="", L525=""), 0, IF(COUNTIF($L$6:L525, L525)=1, 1, 0))</f>
        <v>0</v>
      </c>
    </row>
    <row r="526" customFormat="false" ht="28.35" hidden="false" customHeight="true" outlineLevel="0" collapsed="false">
      <c r="A526" s="48" t="str">
        <f aca="false">IF(AND(NOT(ISBLANK(C526)),NOT(ISBLANK(B526)),NOT(ISBLANK(E526))),(_xlfn.AGGREGATE(2,7,A$5:A526))+1,"")</f>
        <v/>
      </c>
      <c r="B526" s="49"/>
      <c r="C526" s="49"/>
      <c r="D526" s="50"/>
      <c r="E526" s="51"/>
      <c r="F526" s="52" t="str">
        <f aca="false">IFERROR(VLOOKUP(B526,LISTAS!$Q$2:$R$58,2,0),"")</f>
        <v/>
      </c>
      <c r="G526" s="34" t="str">
        <f aca="false">IF(ISBLANK(C526),"",  IF(F526="RAZÓN SOCIAL","NUEVO_RP",   IF(F526="NUMERO",      IF(ISNUMBER(VALUE(C526)),VALUE(C526),""),   IF(OR(F526="NSS - NOMBRE",F526="RP - NOMBRE"),      IF(         AND(           NOT(ISERROR(FIND(" - ",C526))),           ISERROR(FIND("  ",C526)),           ISERROR(FIND("–",C526)),           ISERROR(FIND("—",C526)),           ISNUMBER(VALUE(LEFT(C526,FIND(" - ",C526)-1)))         ),         VALUE(LEFT(C526,FIND(" - ",C526)-1)),         ""      ),   ""   )  )))</f>
        <v/>
      </c>
      <c r="H526" s="34" t="str">
        <f aca="false">B526 &amp; "|" &amp; E526 &amp; "|" &amp;(IF(ISBLANK(C526),"",IFERROR(VALUE(LEFT(TRIM(C526),FIND(" ",TRIM(C526)&amp;" ")-1)),"")))</f>
        <v>||</v>
      </c>
      <c r="I526" s="18" t="n">
        <f aca="false">IF(G526="",0, IF(COUNTIF($H$6:H526,H526)=1,1,0))</f>
        <v>0</v>
      </c>
      <c r="J526" s="34" t="str">
        <f aca="false">IF( OR( ISBLANK(D526), C526=D526, AND( LEFT(D526,7)&lt;&gt;"NOMINA ", OR( ISERROR(FIND(" - ",D526)), NOT(ISNUMBER(VALUE(LEFT(D526,FIND(" - ",D526)-1)))) ) ) ), "", B526 &amp; "|" &amp; E526 &amp; "|" &amp; (IF(ISBLANK(C526), "", IFERROR(VALUE(LEFT(TRIM(C526), FIND(" ", TRIM(C526)&amp;" ")-1)), ""))) &amp; "|" &amp; D526 )</f>
        <v/>
      </c>
      <c r="K526" s="18" t="n">
        <f aca="false">IF(OR(C526="", J526="",G526=""), 0, IF(COUNTIF($J$6:J526, J526)=1, 1, 0))</f>
        <v>0</v>
      </c>
      <c r="L526" s="16" t="str">
        <f aca="false">IF(B526="Inscripción de nuevo registro patronal",B526 &amp; "|" &amp; E526 &amp; "|" &amp; C526,"")</f>
        <v/>
      </c>
      <c r="M526" s="18" t="n">
        <f aca="false">IF(OR(C526="", L526=""), 0, IF(COUNTIF($L$6:L526, L526)=1, 1, 0))</f>
        <v>0</v>
      </c>
    </row>
    <row r="527" customFormat="false" ht="28.35" hidden="false" customHeight="true" outlineLevel="0" collapsed="false">
      <c r="A527" s="48" t="str">
        <f aca="false">IF(AND(NOT(ISBLANK(C527)),NOT(ISBLANK(B527)),NOT(ISBLANK(E527))),(_xlfn.AGGREGATE(2,7,A$5:A527))+1,"")</f>
        <v/>
      </c>
      <c r="B527" s="49"/>
      <c r="C527" s="49"/>
      <c r="D527" s="50"/>
      <c r="E527" s="51"/>
      <c r="F527" s="52" t="str">
        <f aca="false">IFERROR(VLOOKUP(B527,LISTAS!$Q$2:$R$58,2,0),"")</f>
        <v/>
      </c>
      <c r="G527" s="34" t="str">
        <f aca="false">IF(ISBLANK(C527),"",  IF(F527="RAZÓN SOCIAL","NUEVO_RP",   IF(F527="NUMERO",      IF(ISNUMBER(VALUE(C527)),VALUE(C527),""),   IF(OR(F527="NSS - NOMBRE",F527="RP - NOMBRE"),      IF(         AND(           NOT(ISERROR(FIND(" - ",C527))),           ISERROR(FIND("  ",C527)),           ISERROR(FIND("–",C527)),           ISERROR(FIND("—",C527)),           ISNUMBER(VALUE(LEFT(C527,FIND(" - ",C527)-1)))         ),         VALUE(LEFT(C527,FIND(" - ",C527)-1)),         ""      ),   ""   )  )))</f>
        <v/>
      </c>
      <c r="H527" s="34" t="str">
        <f aca="false">B527 &amp; "|" &amp; E527 &amp; "|" &amp;(IF(ISBLANK(C527),"",IFERROR(VALUE(LEFT(TRIM(C527),FIND(" ",TRIM(C527)&amp;" ")-1)),"")))</f>
        <v>||</v>
      </c>
      <c r="I527" s="18" t="n">
        <f aca="false">IF(G527="",0, IF(COUNTIF($H$6:H527,H527)=1,1,0))</f>
        <v>0</v>
      </c>
      <c r="J527" s="34" t="str">
        <f aca="false">IF( OR( ISBLANK(D527), C527=D527, AND( LEFT(D527,7)&lt;&gt;"NOMINA ", OR( ISERROR(FIND(" - ",D527)), NOT(ISNUMBER(VALUE(LEFT(D527,FIND(" - ",D527)-1)))) ) ) ), "", B527 &amp; "|" &amp; E527 &amp; "|" &amp; (IF(ISBLANK(C527), "", IFERROR(VALUE(LEFT(TRIM(C527), FIND(" ", TRIM(C527)&amp;" ")-1)), ""))) &amp; "|" &amp; D527 )</f>
        <v/>
      </c>
      <c r="K527" s="18" t="n">
        <f aca="false">IF(OR(C527="", J527="",G527=""), 0, IF(COUNTIF($J$6:J527, J527)=1, 1, 0))</f>
        <v>0</v>
      </c>
      <c r="L527" s="16" t="str">
        <f aca="false">IF(B527="Inscripción de nuevo registro patronal",B527 &amp; "|" &amp; E527 &amp; "|" &amp; C527,"")</f>
        <v/>
      </c>
      <c r="M527" s="18" t="n">
        <f aca="false">IF(OR(C527="", L527=""), 0, IF(COUNTIF($L$6:L527, L527)=1, 1, 0))</f>
        <v>0</v>
      </c>
    </row>
    <row r="528" customFormat="false" ht="28.35" hidden="false" customHeight="true" outlineLevel="0" collapsed="false">
      <c r="A528" s="48" t="str">
        <f aca="false">IF(AND(NOT(ISBLANK(C528)),NOT(ISBLANK(B528)),NOT(ISBLANK(E528))),(_xlfn.AGGREGATE(2,7,A$5:A528))+1,"")</f>
        <v/>
      </c>
      <c r="B528" s="49"/>
      <c r="C528" s="49"/>
      <c r="D528" s="50"/>
      <c r="E528" s="51"/>
      <c r="F528" s="52" t="str">
        <f aca="false">IFERROR(VLOOKUP(B528,LISTAS!$Q$2:$R$58,2,0),"")</f>
        <v/>
      </c>
      <c r="G528" s="34" t="str">
        <f aca="false">IF(ISBLANK(C528),"",  IF(F528="RAZÓN SOCIAL","NUEVO_RP",   IF(F528="NUMERO",      IF(ISNUMBER(VALUE(C528)),VALUE(C528),""),   IF(OR(F528="NSS - NOMBRE",F528="RP - NOMBRE"),      IF(         AND(           NOT(ISERROR(FIND(" - ",C528))),           ISERROR(FIND("  ",C528)),           ISERROR(FIND("–",C528)),           ISERROR(FIND("—",C528)),           ISNUMBER(VALUE(LEFT(C528,FIND(" - ",C528)-1)))         ),         VALUE(LEFT(C528,FIND(" - ",C528)-1)),         ""      ),   ""   )  )))</f>
        <v/>
      </c>
      <c r="H528" s="34" t="str">
        <f aca="false">B528 &amp; "|" &amp; E528 &amp; "|" &amp;(IF(ISBLANK(C528),"",IFERROR(VALUE(LEFT(TRIM(C528),FIND(" ",TRIM(C528)&amp;" ")-1)),"")))</f>
        <v>||</v>
      </c>
      <c r="I528" s="18" t="n">
        <f aca="false">IF(G528="",0, IF(COUNTIF($H$6:H528,H528)=1,1,0))</f>
        <v>0</v>
      </c>
      <c r="J528" s="34" t="str">
        <f aca="false">IF( OR( ISBLANK(D528), C528=D528, AND( LEFT(D528,7)&lt;&gt;"NOMINA ", OR( ISERROR(FIND(" - ",D528)), NOT(ISNUMBER(VALUE(LEFT(D528,FIND(" - ",D528)-1)))) ) ) ), "", B528 &amp; "|" &amp; E528 &amp; "|" &amp; (IF(ISBLANK(C528), "", IFERROR(VALUE(LEFT(TRIM(C528), FIND(" ", TRIM(C528)&amp;" ")-1)), ""))) &amp; "|" &amp; D528 )</f>
        <v/>
      </c>
      <c r="K528" s="18" t="n">
        <f aca="false">IF(OR(C528="", J528="",G528=""), 0, IF(COUNTIF($J$6:J528, J528)=1, 1, 0))</f>
        <v>0</v>
      </c>
      <c r="L528" s="16" t="str">
        <f aca="false">IF(B528="Inscripción de nuevo registro patronal",B528 &amp; "|" &amp; E528 &amp; "|" &amp; C528,"")</f>
        <v/>
      </c>
      <c r="M528" s="18" t="n">
        <f aca="false">IF(OR(C528="", L528=""), 0, IF(COUNTIF($L$6:L528, L528)=1, 1, 0))</f>
        <v>0</v>
      </c>
    </row>
    <row r="529" customFormat="false" ht="28.35" hidden="false" customHeight="true" outlineLevel="0" collapsed="false">
      <c r="A529" s="48" t="str">
        <f aca="false">IF(AND(NOT(ISBLANK(C529)),NOT(ISBLANK(B529)),NOT(ISBLANK(E529))),(_xlfn.AGGREGATE(2,7,A$5:A529))+1,"")</f>
        <v/>
      </c>
      <c r="B529" s="49"/>
      <c r="C529" s="49"/>
      <c r="D529" s="50"/>
      <c r="E529" s="51"/>
      <c r="F529" s="52" t="str">
        <f aca="false">IFERROR(VLOOKUP(B529,LISTAS!$Q$2:$R$58,2,0),"")</f>
        <v/>
      </c>
      <c r="G529" s="34" t="str">
        <f aca="false">IF(ISBLANK(C529),"",  IF(F529="RAZÓN SOCIAL","NUEVO_RP",   IF(F529="NUMERO",      IF(ISNUMBER(VALUE(C529)),VALUE(C529),""),   IF(OR(F529="NSS - NOMBRE",F529="RP - NOMBRE"),      IF(         AND(           NOT(ISERROR(FIND(" - ",C529))),           ISERROR(FIND("  ",C529)),           ISERROR(FIND("–",C529)),           ISERROR(FIND("—",C529)),           ISNUMBER(VALUE(LEFT(C529,FIND(" - ",C529)-1)))         ),         VALUE(LEFT(C529,FIND(" - ",C529)-1)),         ""      ),   ""   )  )))</f>
        <v/>
      </c>
      <c r="H529" s="34" t="str">
        <f aca="false">B529 &amp; "|" &amp; E529 &amp; "|" &amp;(IF(ISBLANK(C529),"",IFERROR(VALUE(LEFT(TRIM(C529),FIND(" ",TRIM(C529)&amp;" ")-1)),"")))</f>
        <v>||</v>
      </c>
      <c r="I529" s="18" t="n">
        <f aca="false">IF(G529="",0, IF(COUNTIF($H$6:H529,H529)=1,1,0))</f>
        <v>0</v>
      </c>
      <c r="J529" s="34" t="str">
        <f aca="false">IF( OR( ISBLANK(D529), C529=D529, AND( LEFT(D529,7)&lt;&gt;"NOMINA ", OR( ISERROR(FIND(" - ",D529)), NOT(ISNUMBER(VALUE(LEFT(D529,FIND(" - ",D529)-1)))) ) ) ), "", B529 &amp; "|" &amp; E529 &amp; "|" &amp; (IF(ISBLANK(C529), "", IFERROR(VALUE(LEFT(TRIM(C529), FIND(" ", TRIM(C529)&amp;" ")-1)), ""))) &amp; "|" &amp; D529 )</f>
        <v/>
      </c>
      <c r="K529" s="18" t="n">
        <f aca="false">IF(OR(C529="", J529="",G529=""), 0, IF(COUNTIF($J$6:J529, J529)=1, 1, 0))</f>
        <v>0</v>
      </c>
      <c r="L529" s="16" t="str">
        <f aca="false">IF(B529="Inscripción de nuevo registro patronal",B529 &amp; "|" &amp; E529 &amp; "|" &amp; C529,"")</f>
        <v/>
      </c>
      <c r="M529" s="18" t="n">
        <f aca="false">IF(OR(C529="", L529=""), 0, IF(COUNTIF($L$6:L529, L529)=1, 1, 0))</f>
        <v>0</v>
      </c>
    </row>
    <row r="530" customFormat="false" ht="28.35" hidden="false" customHeight="true" outlineLevel="0" collapsed="false">
      <c r="A530" s="48" t="str">
        <f aca="false">IF(AND(NOT(ISBLANK(C530)),NOT(ISBLANK(B530)),NOT(ISBLANK(E530))),(_xlfn.AGGREGATE(2,7,A$5:A530))+1,"")</f>
        <v/>
      </c>
      <c r="B530" s="49"/>
      <c r="C530" s="49"/>
      <c r="D530" s="50"/>
      <c r="E530" s="51"/>
      <c r="F530" s="52" t="str">
        <f aca="false">IFERROR(VLOOKUP(B530,LISTAS!$Q$2:$R$58,2,0),"")</f>
        <v/>
      </c>
      <c r="G530" s="34" t="str">
        <f aca="false">IF(ISBLANK(C530),"",  IF(F530="RAZÓN SOCIAL","NUEVO_RP",   IF(F530="NUMERO",      IF(ISNUMBER(VALUE(C530)),VALUE(C530),""),   IF(OR(F530="NSS - NOMBRE",F530="RP - NOMBRE"),      IF(         AND(           NOT(ISERROR(FIND(" - ",C530))),           ISERROR(FIND("  ",C530)),           ISERROR(FIND("–",C530)),           ISERROR(FIND("—",C530)),           ISNUMBER(VALUE(LEFT(C530,FIND(" - ",C530)-1)))         ),         VALUE(LEFT(C530,FIND(" - ",C530)-1)),         ""      ),   ""   )  )))</f>
        <v/>
      </c>
      <c r="H530" s="34" t="str">
        <f aca="false">B530 &amp; "|" &amp; E530 &amp; "|" &amp;(IF(ISBLANK(C530),"",IFERROR(VALUE(LEFT(TRIM(C530),FIND(" ",TRIM(C530)&amp;" ")-1)),"")))</f>
        <v>||</v>
      </c>
      <c r="I530" s="18" t="n">
        <f aca="false">IF(G530="",0, IF(COUNTIF($H$6:H530,H530)=1,1,0))</f>
        <v>0</v>
      </c>
      <c r="J530" s="34" t="str">
        <f aca="false">IF( OR( ISBLANK(D530), C530=D530, AND( LEFT(D530,7)&lt;&gt;"NOMINA ", OR( ISERROR(FIND(" - ",D530)), NOT(ISNUMBER(VALUE(LEFT(D530,FIND(" - ",D530)-1)))) ) ) ), "", B530 &amp; "|" &amp; E530 &amp; "|" &amp; (IF(ISBLANK(C530), "", IFERROR(VALUE(LEFT(TRIM(C530), FIND(" ", TRIM(C530)&amp;" ")-1)), ""))) &amp; "|" &amp; D530 )</f>
        <v/>
      </c>
      <c r="K530" s="18" t="n">
        <f aca="false">IF(OR(C530="", J530="",G530=""), 0, IF(COUNTIF($J$6:J530, J530)=1, 1, 0))</f>
        <v>0</v>
      </c>
      <c r="L530" s="16" t="str">
        <f aca="false">IF(B530="Inscripción de nuevo registro patronal",B530 &amp; "|" &amp; E530 &amp; "|" &amp; C530,"")</f>
        <v/>
      </c>
      <c r="M530" s="18" t="n">
        <f aca="false">IF(OR(C530="", L530=""), 0, IF(COUNTIF($L$6:L530, L530)=1, 1, 0))</f>
        <v>0</v>
      </c>
    </row>
    <row r="531" customFormat="false" ht="28.35" hidden="false" customHeight="true" outlineLevel="0" collapsed="false">
      <c r="A531" s="48" t="str">
        <f aca="false">IF(AND(NOT(ISBLANK(C531)),NOT(ISBLANK(B531)),NOT(ISBLANK(E531))),(_xlfn.AGGREGATE(2,7,A$5:A531))+1,"")</f>
        <v/>
      </c>
      <c r="B531" s="49"/>
      <c r="C531" s="49"/>
      <c r="D531" s="50"/>
      <c r="E531" s="51"/>
      <c r="F531" s="52" t="str">
        <f aca="false">IFERROR(VLOOKUP(B531,LISTAS!$Q$2:$R$58,2,0),"")</f>
        <v/>
      </c>
      <c r="G531" s="34" t="str">
        <f aca="false">IF(ISBLANK(C531),"",  IF(F531="RAZÓN SOCIAL","NUEVO_RP",   IF(F531="NUMERO",      IF(ISNUMBER(VALUE(C531)),VALUE(C531),""),   IF(OR(F531="NSS - NOMBRE",F531="RP - NOMBRE"),      IF(         AND(           NOT(ISERROR(FIND(" - ",C531))),           ISERROR(FIND("  ",C531)),           ISERROR(FIND("–",C531)),           ISERROR(FIND("—",C531)),           ISNUMBER(VALUE(LEFT(C531,FIND(" - ",C531)-1)))         ),         VALUE(LEFT(C531,FIND(" - ",C531)-1)),         ""      ),   ""   )  )))</f>
        <v/>
      </c>
      <c r="H531" s="34" t="str">
        <f aca="false">B531 &amp; "|" &amp; E531 &amp; "|" &amp;(IF(ISBLANK(C531),"",IFERROR(VALUE(LEFT(TRIM(C531),FIND(" ",TRIM(C531)&amp;" ")-1)),"")))</f>
        <v>||</v>
      </c>
      <c r="I531" s="18" t="n">
        <f aca="false">IF(G531="",0, IF(COUNTIF($H$6:H531,H531)=1,1,0))</f>
        <v>0</v>
      </c>
      <c r="J531" s="34" t="str">
        <f aca="false">IF( OR( ISBLANK(D531), C531=D531, AND( LEFT(D531,7)&lt;&gt;"NOMINA ", OR( ISERROR(FIND(" - ",D531)), NOT(ISNUMBER(VALUE(LEFT(D531,FIND(" - ",D531)-1)))) ) ) ), "", B531 &amp; "|" &amp; E531 &amp; "|" &amp; (IF(ISBLANK(C531), "", IFERROR(VALUE(LEFT(TRIM(C531), FIND(" ", TRIM(C531)&amp;" ")-1)), ""))) &amp; "|" &amp; D531 )</f>
        <v/>
      </c>
      <c r="K531" s="18" t="n">
        <f aca="false">IF(OR(C531="", J531="",G531=""), 0, IF(COUNTIF($J$6:J531, J531)=1, 1, 0))</f>
        <v>0</v>
      </c>
      <c r="L531" s="16" t="str">
        <f aca="false">IF(B531="Inscripción de nuevo registro patronal",B531 &amp; "|" &amp; E531 &amp; "|" &amp; C531,"")</f>
        <v/>
      </c>
      <c r="M531" s="18" t="n">
        <f aca="false">IF(OR(C531="", L531=""), 0, IF(COUNTIF($L$6:L531, L531)=1, 1, 0))</f>
        <v>0</v>
      </c>
    </row>
    <row r="532" customFormat="false" ht="28.35" hidden="false" customHeight="true" outlineLevel="0" collapsed="false">
      <c r="A532" s="48" t="str">
        <f aca="false">IF(AND(NOT(ISBLANK(C532)),NOT(ISBLANK(B532)),NOT(ISBLANK(E532))),(_xlfn.AGGREGATE(2,7,A$5:A532))+1,"")</f>
        <v/>
      </c>
      <c r="B532" s="49"/>
      <c r="C532" s="49"/>
      <c r="D532" s="50"/>
      <c r="E532" s="51"/>
      <c r="F532" s="52" t="str">
        <f aca="false">IFERROR(VLOOKUP(B532,LISTAS!$Q$2:$R$58,2,0),"")</f>
        <v/>
      </c>
      <c r="G532" s="34" t="str">
        <f aca="false">IF(ISBLANK(C532),"",  IF(F532="RAZÓN SOCIAL","NUEVO_RP",   IF(F532="NUMERO",      IF(ISNUMBER(VALUE(C532)),VALUE(C532),""),   IF(OR(F532="NSS - NOMBRE",F532="RP - NOMBRE"),      IF(         AND(           NOT(ISERROR(FIND(" - ",C532))),           ISERROR(FIND("  ",C532)),           ISERROR(FIND("–",C532)),           ISERROR(FIND("—",C532)),           ISNUMBER(VALUE(LEFT(C532,FIND(" - ",C532)-1)))         ),         VALUE(LEFT(C532,FIND(" - ",C532)-1)),         ""      ),   ""   )  )))</f>
        <v/>
      </c>
      <c r="H532" s="34" t="str">
        <f aca="false">B532 &amp; "|" &amp; E532 &amp; "|" &amp;(IF(ISBLANK(C532),"",IFERROR(VALUE(LEFT(TRIM(C532),FIND(" ",TRIM(C532)&amp;" ")-1)),"")))</f>
        <v>||</v>
      </c>
      <c r="I532" s="18" t="n">
        <f aca="false">IF(G532="",0, IF(COUNTIF($H$6:H532,H532)=1,1,0))</f>
        <v>0</v>
      </c>
      <c r="J532" s="34" t="str">
        <f aca="false">IF( OR( ISBLANK(D532), C532=D532, AND( LEFT(D532,7)&lt;&gt;"NOMINA ", OR( ISERROR(FIND(" - ",D532)), NOT(ISNUMBER(VALUE(LEFT(D532,FIND(" - ",D532)-1)))) ) ) ), "", B532 &amp; "|" &amp; E532 &amp; "|" &amp; (IF(ISBLANK(C532), "", IFERROR(VALUE(LEFT(TRIM(C532), FIND(" ", TRIM(C532)&amp;" ")-1)), ""))) &amp; "|" &amp; D532 )</f>
        <v/>
      </c>
      <c r="K532" s="18" t="n">
        <f aca="false">IF(OR(C532="", J532="",G532=""), 0, IF(COUNTIF($J$6:J532, J532)=1, 1, 0))</f>
        <v>0</v>
      </c>
      <c r="L532" s="16" t="str">
        <f aca="false">IF(B532="Inscripción de nuevo registro patronal",B532 &amp; "|" &amp; E532 &amp; "|" &amp; C532,"")</f>
        <v/>
      </c>
      <c r="M532" s="18" t="n">
        <f aca="false">IF(OR(C532="", L532=""), 0, IF(COUNTIF($L$6:L532, L532)=1, 1, 0))</f>
        <v>0</v>
      </c>
    </row>
    <row r="533" customFormat="false" ht="28.35" hidden="false" customHeight="true" outlineLevel="0" collapsed="false">
      <c r="A533" s="48" t="str">
        <f aca="false">IF(AND(NOT(ISBLANK(C533)),NOT(ISBLANK(B533)),NOT(ISBLANK(E533))),(_xlfn.AGGREGATE(2,7,A$5:A533))+1,"")</f>
        <v/>
      </c>
      <c r="B533" s="49"/>
      <c r="C533" s="49"/>
      <c r="D533" s="50"/>
      <c r="E533" s="51"/>
      <c r="F533" s="52" t="str">
        <f aca="false">IFERROR(VLOOKUP(B533,LISTAS!$Q$2:$R$58,2,0),"")</f>
        <v/>
      </c>
      <c r="G533" s="34" t="str">
        <f aca="false">IF(ISBLANK(C533),"",  IF(F533="RAZÓN SOCIAL","NUEVO_RP",   IF(F533="NUMERO",      IF(ISNUMBER(VALUE(C533)),VALUE(C533),""),   IF(OR(F533="NSS - NOMBRE",F533="RP - NOMBRE"),      IF(         AND(           NOT(ISERROR(FIND(" - ",C533))),           ISERROR(FIND("  ",C533)),           ISERROR(FIND("–",C533)),           ISERROR(FIND("—",C533)),           ISNUMBER(VALUE(LEFT(C533,FIND(" - ",C533)-1)))         ),         VALUE(LEFT(C533,FIND(" - ",C533)-1)),         ""      ),   ""   )  )))</f>
        <v/>
      </c>
      <c r="H533" s="34" t="str">
        <f aca="false">B533 &amp; "|" &amp; E533 &amp; "|" &amp;(IF(ISBLANK(C533),"",IFERROR(VALUE(LEFT(TRIM(C533),FIND(" ",TRIM(C533)&amp;" ")-1)),"")))</f>
        <v>||</v>
      </c>
      <c r="I533" s="18" t="n">
        <f aca="false">IF(G533="",0, IF(COUNTIF($H$6:H533,H533)=1,1,0))</f>
        <v>0</v>
      </c>
      <c r="J533" s="34" t="str">
        <f aca="false">IF( OR( ISBLANK(D533), C533=D533, AND( LEFT(D533,7)&lt;&gt;"NOMINA ", OR( ISERROR(FIND(" - ",D533)), NOT(ISNUMBER(VALUE(LEFT(D533,FIND(" - ",D533)-1)))) ) ) ), "", B533 &amp; "|" &amp; E533 &amp; "|" &amp; (IF(ISBLANK(C533), "", IFERROR(VALUE(LEFT(TRIM(C533), FIND(" ", TRIM(C533)&amp;" ")-1)), ""))) &amp; "|" &amp; D533 )</f>
        <v/>
      </c>
      <c r="K533" s="18" t="n">
        <f aca="false">IF(OR(C533="", J533="",G533=""), 0, IF(COUNTIF($J$6:J533, J533)=1, 1, 0))</f>
        <v>0</v>
      </c>
      <c r="L533" s="16" t="str">
        <f aca="false">IF(B533="Inscripción de nuevo registro patronal",B533 &amp; "|" &amp; E533 &amp; "|" &amp; C533,"")</f>
        <v/>
      </c>
      <c r="M533" s="18" t="n">
        <f aca="false">IF(OR(C533="", L533=""), 0, IF(COUNTIF($L$6:L533, L533)=1, 1, 0))</f>
        <v>0</v>
      </c>
    </row>
    <row r="534" customFormat="false" ht="28.35" hidden="false" customHeight="true" outlineLevel="0" collapsed="false">
      <c r="A534" s="48" t="str">
        <f aca="false">IF(AND(NOT(ISBLANK(C534)),NOT(ISBLANK(B534)),NOT(ISBLANK(E534))),(_xlfn.AGGREGATE(2,7,A$5:A534))+1,"")</f>
        <v/>
      </c>
      <c r="B534" s="49"/>
      <c r="C534" s="49"/>
      <c r="D534" s="50"/>
      <c r="E534" s="51"/>
      <c r="F534" s="52" t="str">
        <f aca="false">IFERROR(VLOOKUP(B534,LISTAS!$Q$2:$R$58,2,0),"")</f>
        <v/>
      </c>
      <c r="G534" s="34" t="str">
        <f aca="false">IF(ISBLANK(C534),"",  IF(F534="RAZÓN SOCIAL","NUEVO_RP",   IF(F534="NUMERO",      IF(ISNUMBER(VALUE(C534)),VALUE(C534),""),   IF(OR(F534="NSS - NOMBRE",F534="RP - NOMBRE"),      IF(         AND(           NOT(ISERROR(FIND(" - ",C534))),           ISERROR(FIND("  ",C534)),           ISERROR(FIND("–",C534)),           ISERROR(FIND("—",C534)),           ISNUMBER(VALUE(LEFT(C534,FIND(" - ",C534)-1)))         ),         VALUE(LEFT(C534,FIND(" - ",C534)-1)),         ""      ),   ""   )  )))</f>
        <v/>
      </c>
      <c r="H534" s="34" t="str">
        <f aca="false">B534 &amp; "|" &amp; E534 &amp; "|" &amp;(IF(ISBLANK(C534),"",IFERROR(VALUE(LEFT(TRIM(C534),FIND(" ",TRIM(C534)&amp;" ")-1)),"")))</f>
        <v>||</v>
      </c>
      <c r="I534" s="18" t="n">
        <f aca="false">IF(G534="",0, IF(COUNTIF($H$6:H534,H534)=1,1,0))</f>
        <v>0</v>
      </c>
      <c r="J534" s="34" t="str">
        <f aca="false">IF( OR( ISBLANK(D534), C534=D534, AND( LEFT(D534,7)&lt;&gt;"NOMINA ", OR( ISERROR(FIND(" - ",D534)), NOT(ISNUMBER(VALUE(LEFT(D534,FIND(" - ",D534)-1)))) ) ) ), "", B534 &amp; "|" &amp; E534 &amp; "|" &amp; (IF(ISBLANK(C534), "", IFERROR(VALUE(LEFT(TRIM(C534), FIND(" ", TRIM(C534)&amp;" ")-1)), ""))) &amp; "|" &amp; D534 )</f>
        <v/>
      </c>
      <c r="K534" s="18" t="n">
        <f aca="false">IF(OR(C534="", J534="",G534=""), 0, IF(COUNTIF($J$6:J534, J534)=1, 1, 0))</f>
        <v>0</v>
      </c>
      <c r="L534" s="16" t="str">
        <f aca="false">IF(B534="Inscripción de nuevo registro patronal",B534 &amp; "|" &amp; E534 &amp; "|" &amp; C534,"")</f>
        <v/>
      </c>
      <c r="M534" s="18" t="n">
        <f aca="false">IF(OR(C534="", L534=""), 0, IF(COUNTIF($L$6:L534, L534)=1, 1, 0))</f>
        <v>0</v>
      </c>
    </row>
    <row r="535" customFormat="false" ht="28.35" hidden="false" customHeight="true" outlineLevel="0" collapsed="false">
      <c r="A535" s="48" t="str">
        <f aca="false">IF(AND(NOT(ISBLANK(C535)),NOT(ISBLANK(B535)),NOT(ISBLANK(E535))),(_xlfn.AGGREGATE(2,7,A$5:A535))+1,"")</f>
        <v/>
      </c>
      <c r="B535" s="49"/>
      <c r="C535" s="49"/>
      <c r="D535" s="50"/>
      <c r="E535" s="51"/>
      <c r="F535" s="52" t="str">
        <f aca="false">IFERROR(VLOOKUP(B535,LISTAS!$Q$2:$R$58,2,0),"")</f>
        <v/>
      </c>
      <c r="G535" s="34" t="str">
        <f aca="false">IF(ISBLANK(C535),"",  IF(F535="RAZÓN SOCIAL","NUEVO_RP",   IF(F535="NUMERO",      IF(ISNUMBER(VALUE(C535)),VALUE(C535),""),   IF(OR(F535="NSS - NOMBRE",F535="RP - NOMBRE"),      IF(         AND(           NOT(ISERROR(FIND(" - ",C535))),           ISERROR(FIND("  ",C535)),           ISERROR(FIND("–",C535)),           ISERROR(FIND("—",C535)),           ISNUMBER(VALUE(LEFT(C535,FIND(" - ",C535)-1)))         ),         VALUE(LEFT(C535,FIND(" - ",C535)-1)),         ""      ),   ""   )  )))</f>
        <v/>
      </c>
      <c r="H535" s="34" t="str">
        <f aca="false">B535 &amp; "|" &amp; E535 &amp; "|" &amp;(IF(ISBLANK(C535),"",IFERROR(VALUE(LEFT(TRIM(C535),FIND(" ",TRIM(C535)&amp;" ")-1)),"")))</f>
        <v>||</v>
      </c>
      <c r="I535" s="18" t="n">
        <f aca="false">IF(G535="",0, IF(COUNTIF($H$6:H535,H535)=1,1,0))</f>
        <v>0</v>
      </c>
      <c r="J535" s="34" t="str">
        <f aca="false">IF( OR( ISBLANK(D535), C535=D535, AND( LEFT(D535,7)&lt;&gt;"NOMINA ", OR( ISERROR(FIND(" - ",D535)), NOT(ISNUMBER(VALUE(LEFT(D535,FIND(" - ",D535)-1)))) ) ) ), "", B535 &amp; "|" &amp; E535 &amp; "|" &amp; (IF(ISBLANK(C535), "", IFERROR(VALUE(LEFT(TRIM(C535), FIND(" ", TRIM(C535)&amp;" ")-1)), ""))) &amp; "|" &amp; D535 )</f>
        <v/>
      </c>
      <c r="K535" s="18" t="n">
        <f aca="false">IF(OR(C535="", J535="",G535=""), 0, IF(COUNTIF($J$6:J535, J535)=1, 1, 0))</f>
        <v>0</v>
      </c>
      <c r="L535" s="16" t="str">
        <f aca="false">IF(B535="Inscripción de nuevo registro patronal",B535 &amp; "|" &amp; E535 &amp; "|" &amp; C535,"")</f>
        <v/>
      </c>
      <c r="M535" s="18" t="n">
        <f aca="false">IF(OR(C535="", L535=""), 0, IF(COUNTIF($L$6:L535, L535)=1, 1, 0))</f>
        <v>0</v>
      </c>
    </row>
    <row r="536" customFormat="false" ht="28.35" hidden="false" customHeight="true" outlineLevel="0" collapsed="false">
      <c r="A536" s="48" t="str">
        <f aca="false">IF(AND(NOT(ISBLANK(C536)),NOT(ISBLANK(B536)),NOT(ISBLANK(E536))),(_xlfn.AGGREGATE(2,7,A$5:A536))+1,"")</f>
        <v/>
      </c>
      <c r="B536" s="49"/>
      <c r="C536" s="49"/>
      <c r="D536" s="50"/>
      <c r="E536" s="51"/>
      <c r="F536" s="52" t="str">
        <f aca="false">IFERROR(VLOOKUP(B536,LISTAS!$Q$2:$R$58,2,0),"")</f>
        <v/>
      </c>
      <c r="G536" s="34" t="str">
        <f aca="false">IF(ISBLANK(C536),"",  IF(F536="RAZÓN SOCIAL","NUEVO_RP",   IF(F536="NUMERO",      IF(ISNUMBER(VALUE(C536)),VALUE(C536),""),   IF(OR(F536="NSS - NOMBRE",F536="RP - NOMBRE"),      IF(         AND(           NOT(ISERROR(FIND(" - ",C536))),           ISERROR(FIND("  ",C536)),           ISERROR(FIND("–",C536)),           ISERROR(FIND("—",C536)),           ISNUMBER(VALUE(LEFT(C536,FIND(" - ",C536)-1)))         ),         VALUE(LEFT(C536,FIND(" - ",C536)-1)),         ""      ),   ""   )  )))</f>
        <v/>
      </c>
      <c r="H536" s="34" t="str">
        <f aca="false">B536 &amp; "|" &amp; E536 &amp; "|" &amp;(IF(ISBLANK(C536),"",IFERROR(VALUE(LEFT(TRIM(C536),FIND(" ",TRIM(C536)&amp;" ")-1)),"")))</f>
        <v>||</v>
      </c>
      <c r="I536" s="18" t="n">
        <f aca="false">IF(G536="",0, IF(COUNTIF($H$6:H536,H536)=1,1,0))</f>
        <v>0</v>
      </c>
      <c r="J536" s="34" t="str">
        <f aca="false">IF( OR( ISBLANK(D536), C536=D536, AND( LEFT(D536,7)&lt;&gt;"NOMINA ", OR( ISERROR(FIND(" - ",D536)), NOT(ISNUMBER(VALUE(LEFT(D536,FIND(" - ",D536)-1)))) ) ) ), "", B536 &amp; "|" &amp; E536 &amp; "|" &amp; (IF(ISBLANK(C536), "", IFERROR(VALUE(LEFT(TRIM(C536), FIND(" ", TRIM(C536)&amp;" ")-1)), ""))) &amp; "|" &amp; D536 )</f>
        <v/>
      </c>
      <c r="K536" s="18" t="n">
        <f aca="false">IF(OR(C536="", J536="",G536=""), 0, IF(COUNTIF($J$6:J536, J536)=1, 1, 0))</f>
        <v>0</v>
      </c>
      <c r="L536" s="16" t="str">
        <f aca="false">IF(B536="Inscripción de nuevo registro patronal",B536 &amp; "|" &amp; E536 &amp; "|" &amp; C536,"")</f>
        <v/>
      </c>
      <c r="M536" s="18" t="n">
        <f aca="false">IF(OR(C536="", L536=""), 0, IF(COUNTIF($L$6:L536, L536)=1, 1, 0))</f>
        <v>0</v>
      </c>
    </row>
    <row r="537" customFormat="false" ht="28.35" hidden="false" customHeight="true" outlineLevel="0" collapsed="false">
      <c r="A537" s="48" t="str">
        <f aca="false">IF(AND(NOT(ISBLANK(C537)),NOT(ISBLANK(B537)),NOT(ISBLANK(E537))),(_xlfn.AGGREGATE(2,7,A$5:A537))+1,"")</f>
        <v/>
      </c>
      <c r="B537" s="49"/>
      <c r="C537" s="49"/>
      <c r="D537" s="50"/>
      <c r="E537" s="51"/>
      <c r="F537" s="52" t="str">
        <f aca="false">IFERROR(VLOOKUP(B537,LISTAS!$Q$2:$R$58,2,0),"")</f>
        <v/>
      </c>
      <c r="G537" s="34" t="str">
        <f aca="false">IF(ISBLANK(C537),"",  IF(F537="RAZÓN SOCIAL","NUEVO_RP",   IF(F537="NUMERO",      IF(ISNUMBER(VALUE(C537)),VALUE(C537),""),   IF(OR(F537="NSS - NOMBRE",F537="RP - NOMBRE"),      IF(         AND(           NOT(ISERROR(FIND(" - ",C537))),           ISERROR(FIND("  ",C537)),           ISERROR(FIND("–",C537)),           ISERROR(FIND("—",C537)),           ISNUMBER(VALUE(LEFT(C537,FIND(" - ",C537)-1)))         ),         VALUE(LEFT(C537,FIND(" - ",C537)-1)),         ""      ),   ""   )  )))</f>
        <v/>
      </c>
      <c r="H537" s="34" t="str">
        <f aca="false">B537 &amp; "|" &amp; E537 &amp; "|" &amp;(IF(ISBLANK(C537),"",IFERROR(VALUE(LEFT(TRIM(C537),FIND(" ",TRIM(C537)&amp;" ")-1)),"")))</f>
        <v>||</v>
      </c>
      <c r="I537" s="18" t="n">
        <f aca="false">IF(G537="",0, IF(COUNTIF($H$6:H537,H537)=1,1,0))</f>
        <v>0</v>
      </c>
      <c r="J537" s="34" t="str">
        <f aca="false">IF( OR( ISBLANK(D537), C537=D537, AND( LEFT(D537,7)&lt;&gt;"NOMINA ", OR( ISERROR(FIND(" - ",D537)), NOT(ISNUMBER(VALUE(LEFT(D537,FIND(" - ",D537)-1)))) ) ) ), "", B537 &amp; "|" &amp; E537 &amp; "|" &amp; (IF(ISBLANK(C537), "", IFERROR(VALUE(LEFT(TRIM(C537), FIND(" ", TRIM(C537)&amp;" ")-1)), ""))) &amp; "|" &amp; D537 )</f>
        <v/>
      </c>
      <c r="K537" s="18" t="n">
        <f aca="false">IF(OR(C537="", J537="",G537=""), 0, IF(COUNTIF($J$6:J537, J537)=1, 1, 0))</f>
        <v>0</v>
      </c>
      <c r="L537" s="16" t="str">
        <f aca="false">IF(B537="Inscripción de nuevo registro patronal",B537 &amp; "|" &amp; E537 &amp; "|" &amp; C537,"")</f>
        <v/>
      </c>
      <c r="M537" s="18" t="n">
        <f aca="false">IF(OR(C537="", L537=""), 0, IF(COUNTIF($L$6:L537, L537)=1, 1, 0))</f>
        <v>0</v>
      </c>
    </row>
    <row r="538" customFormat="false" ht="28.35" hidden="false" customHeight="true" outlineLevel="0" collapsed="false">
      <c r="A538" s="48" t="str">
        <f aca="false">IF(AND(NOT(ISBLANK(C538)),NOT(ISBLANK(B538)),NOT(ISBLANK(E538))),(_xlfn.AGGREGATE(2,7,A$5:A538))+1,"")</f>
        <v/>
      </c>
      <c r="B538" s="49"/>
      <c r="C538" s="49"/>
      <c r="D538" s="50"/>
      <c r="E538" s="51"/>
      <c r="F538" s="52" t="str">
        <f aca="false">IFERROR(VLOOKUP(B538,LISTAS!$Q$2:$R$58,2,0),"")</f>
        <v/>
      </c>
      <c r="G538" s="34" t="str">
        <f aca="false">IF(ISBLANK(C538),"",  IF(F538="RAZÓN SOCIAL","NUEVO_RP",   IF(F538="NUMERO",      IF(ISNUMBER(VALUE(C538)),VALUE(C538),""),   IF(OR(F538="NSS - NOMBRE",F538="RP - NOMBRE"),      IF(         AND(           NOT(ISERROR(FIND(" - ",C538))),           ISERROR(FIND("  ",C538)),           ISERROR(FIND("–",C538)),           ISERROR(FIND("—",C538)),           ISNUMBER(VALUE(LEFT(C538,FIND(" - ",C538)-1)))         ),         VALUE(LEFT(C538,FIND(" - ",C538)-1)),         ""      ),   ""   )  )))</f>
        <v/>
      </c>
      <c r="H538" s="34" t="str">
        <f aca="false">B538 &amp; "|" &amp; E538 &amp; "|" &amp;(IF(ISBLANK(C538),"",IFERROR(VALUE(LEFT(TRIM(C538),FIND(" ",TRIM(C538)&amp;" ")-1)),"")))</f>
        <v>||</v>
      </c>
      <c r="I538" s="18" t="n">
        <f aca="false">IF(G538="",0, IF(COUNTIF($H$6:H538,H538)=1,1,0))</f>
        <v>0</v>
      </c>
      <c r="J538" s="34" t="str">
        <f aca="false">IF( OR( ISBLANK(D538), C538=D538, AND( LEFT(D538,7)&lt;&gt;"NOMINA ", OR( ISERROR(FIND(" - ",D538)), NOT(ISNUMBER(VALUE(LEFT(D538,FIND(" - ",D538)-1)))) ) ) ), "", B538 &amp; "|" &amp; E538 &amp; "|" &amp; (IF(ISBLANK(C538), "", IFERROR(VALUE(LEFT(TRIM(C538), FIND(" ", TRIM(C538)&amp;" ")-1)), ""))) &amp; "|" &amp; D538 )</f>
        <v/>
      </c>
      <c r="K538" s="18" t="n">
        <f aca="false">IF(OR(C538="", J538="",G538=""), 0, IF(COUNTIF($J$6:J538, J538)=1, 1, 0))</f>
        <v>0</v>
      </c>
      <c r="L538" s="16" t="str">
        <f aca="false">IF(B538="Inscripción de nuevo registro patronal",B538 &amp; "|" &amp; E538 &amp; "|" &amp; C538,"")</f>
        <v/>
      </c>
      <c r="M538" s="18" t="n">
        <f aca="false">IF(OR(C538="", L538=""), 0, IF(COUNTIF($L$6:L538, L538)=1, 1, 0))</f>
        <v>0</v>
      </c>
    </row>
    <row r="539" customFormat="false" ht="28.35" hidden="false" customHeight="true" outlineLevel="0" collapsed="false">
      <c r="A539" s="48" t="str">
        <f aca="false">IF(AND(NOT(ISBLANK(C539)),NOT(ISBLANK(B539)),NOT(ISBLANK(E539))),(_xlfn.AGGREGATE(2,7,A$5:A539))+1,"")</f>
        <v/>
      </c>
      <c r="B539" s="49"/>
      <c r="C539" s="49"/>
      <c r="D539" s="50"/>
      <c r="E539" s="51"/>
      <c r="F539" s="52" t="str">
        <f aca="false">IFERROR(VLOOKUP(B539,LISTAS!$Q$2:$R$58,2,0),"")</f>
        <v/>
      </c>
      <c r="G539" s="34" t="str">
        <f aca="false">IF(ISBLANK(C539),"",  IF(F539="RAZÓN SOCIAL","NUEVO_RP",   IF(F539="NUMERO",      IF(ISNUMBER(VALUE(C539)),VALUE(C539),""),   IF(OR(F539="NSS - NOMBRE",F539="RP - NOMBRE"),      IF(         AND(           NOT(ISERROR(FIND(" - ",C539))),           ISERROR(FIND("  ",C539)),           ISERROR(FIND("–",C539)),           ISERROR(FIND("—",C539)),           ISNUMBER(VALUE(LEFT(C539,FIND(" - ",C539)-1)))         ),         VALUE(LEFT(C539,FIND(" - ",C539)-1)),         ""      ),   ""   )  )))</f>
        <v/>
      </c>
      <c r="H539" s="34" t="str">
        <f aca="false">B539 &amp; "|" &amp; E539 &amp; "|" &amp;(IF(ISBLANK(C539),"",IFERROR(VALUE(LEFT(TRIM(C539),FIND(" ",TRIM(C539)&amp;" ")-1)),"")))</f>
        <v>||</v>
      </c>
      <c r="I539" s="18" t="n">
        <f aca="false">IF(G539="",0, IF(COUNTIF($H$6:H539,H539)=1,1,0))</f>
        <v>0</v>
      </c>
      <c r="J539" s="34" t="str">
        <f aca="false">IF( OR( ISBLANK(D539), C539=D539, AND( LEFT(D539,7)&lt;&gt;"NOMINA ", OR( ISERROR(FIND(" - ",D539)), NOT(ISNUMBER(VALUE(LEFT(D539,FIND(" - ",D539)-1)))) ) ) ), "", B539 &amp; "|" &amp; E539 &amp; "|" &amp; (IF(ISBLANK(C539), "", IFERROR(VALUE(LEFT(TRIM(C539), FIND(" ", TRIM(C539)&amp;" ")-1)), ""))) &amp; "|" &amp; D539 )</f>
        <v/>
      </c>
      <c r="K539" s="18" t="n">
        <f aca="false">IF(OR(C539="", J539="",G539=""), 0, IF(COUNTIF($J$6:J539, J539)=1, 1, 0))</f>
        <v>0</v>
      </c>
      <c r="L539" s="16" t="str">
        <f aca="false">IF(B539="Inscripción de nuevo registro patronal",B539 &amp; "|" &amp; E539 &amp; "|" &amp; C539,"")</f>
        <v/>
      </c>
      <c r="M539" s="18" t="n">
        <f aca="false">IF(OR(C539="", L539=""), 0, IF(COUNTIF($L$6:L539, L539)=1, 1, 0))</f>
        <v>0</v>
      </c>
    </row>
    <row r="540" customFormat="false" ht="28.35" hidden="false" customHeight="true" outlineLevel="0" collapsed="false">
      <c r="A540" s="48" t="str">
        <f aca="false">IF(AND(NOT(ISBLANK(C540)),NOT(ISBLANK(B540)),NOT(ISBLANK(E540))),(_xlfn.AGGREGATE(2,7,A$5:A540))+1,"")</f>
        <v/>
      </c>
      <c r="B540" s="49"/>
      <c r="C540" s="49"/>
      <c r="D540" s="50"/>
      <c r="E540" s="51"/>
      <c r="F540" s="52" t="str">
        <f aca="false">IFERROR(VLOOKUP(B540,LISTAS!$Q$2:$R$58,2,0),"")</f>
        <v/>
      </c>
      <c r="G540" s="34" t="str">
        <f aca="false">IF(ISBLANK(C540),"",  IF(F540="RAZÓN SOCIAL","NUEVO_RP",   IF(F540="NUMERO",      IF(ISNUMBER(VALUE(C540)),VALUE(C540),""),   IF(OR(F540="NSS - NOMBRE",F540="RP - NOMBRE"),      IF(         AND(           NOT(ISERROR(FIND(" - ",C540))),           ISERROR(FIND("  ",C540)),           ISERROR(FIND("–",C540)),           ISERROR(FIND("—",C540)),           ISNUMBER(VALUE(LEFT(C540,FIND(" - ",C540)-1)))         ),         VALUE(LEFT(C540,FIND(" - ",C540)-1)),         ""      ),   ""   )  )))</f>
        <v/>
      </c>
      <c r="H540" s="34" t="str">
        <f aca="false">B540 &amp; "|" &amp; E540 &amp; "|" &amp;(IF(ISBLANK(C540),"",IFERROR(VALUE(LEFT(TRIM(C540),FIND(" ",TRIM(C540)&amp;" ")-1)),"")))</f>
        <v>||</v>
      </c>
      <c r="I540" s="18" t="n">
        <f aca="false">IF(G540="",0, IF(COUNTIF($H$6:H540,H540)=1,1,0))</f>
        <v>0</v>
      </c>
      <c r="J540" s="34" t="str">
        <f aca="false">IF( OR( ISBLANK(D540), C540=D540, AND( LEFT(D540,7)&lt;&gt;"NOMINA ", OR( ISERROR(FIND(" - ",D540)), NOT(ISNUMBER(VALUE(LEFT(D540,FIND(" - ",D540)-1)))) ) ) ), "", B540 &amp; "|" &amp; E540 &amp; "|" &amp; (IF(ISBLANK(C540), "", IFERROR(VALUE(LEFT(TRIM(C540), FIND(" ", TRIM(C540)&amp;" ")-1)), ""))) &amp; "|" &amp; D540 )</f>
        <v/>
      </c>
      <c r="K540" s="18" t="n">
        <f aca="false">IF(OR(C540="", J540="",G540=""), 0, IF(COUNTIF($J$6:J540, J540)=1, 1, 0))</f>
        <v>0</v>
      </c>
      <c r="L540" s="16" t="str">
        <f aca="false">IF(B540="Inscripción de nuevo registro patronal",B540 &amp; "|" &amp; E540 &amp; "|" &amp; C540,"")</f>
        <v/>
      </c>
      <c r="M540" s="18" t="n">
        <f aca="false">IF(OR(C540="", L540=""), 0, IF(COUNTIF($L$6:L540, L540)=1, 1, 0))</f>
        <v>0</v>
      </c>
    </row>
    <row r="541" customFormat="false" ht="28.35" hidden="false" customHeight="true" outlineLevel="0" collapsed="false">
      <c r="A541" s="48" t="str">
        <f aca="false">IF(AND(NOT(ISBLANK(C541)),NOT(ISBLANK(B541)),NOT(ISBLANK(E541))),(_xlfn.AGGREGATE(2,7,A$5:A541))+1,"")</f>
        <v/>
      </c>
      <c r="B541" s="49"/>
      <c r="C541" s="49"/>
      <c r="D541" s="50"/>
      <c r="E541" s="51"/>
      <c r="F541" s="52" t="str">
        <f aca="false">IFERROR(VLOOKUP(B541,LISTAS!$Q$2:$R$58,2,0),"")</f>
        <v/>
      </c>
      <c r="G541" s="34" t="str">
        <f aca="false">IF(ISBLANK(C541),"",  IF(F541="RAZÓN SOCIAL","NUEVO_RP",   IF(F541="NUMERO",      IF(ISNUMBER(VALUE(C541)),VALUE(C541),""),   IF(OR(F541="NSS - NOMBRE",F541="RP - NOMBRE"),      IF(         AND(           NOT(ISERROR(FIND(" - ",C541))),           ISERROR(FIND("  ",C541)),           ISERROR(FIND("–",C541)),           ISERROR(FIND("—",C541)),           ISNUMBER(VALUE(LEFT(C541,FIND(" - ",C541)-1)))         ),         VALUE(LEFT(C541,FIND(" - ",C541)-1)),         ""      ),   ""   )  )))</f>
        <v/>
      </c>
      <c r="H541" s="34" t="str">
        <f aca="false">B541 &amp; "|" &amp; E541 &amp; "|" &amp;(IF(ISBLANK(C541),"",IFERROR(VALUE(LEFT(TRIM(C541),FIND(" ",TRIM(C541)&amp;" ")-1)),"")))</f>
        <v>||</v>
      </c>
      <c r="I541" s="18" t="n">
        <f aca="false">IF(G541="",0, IF(COUNTIF($H$6:H541,H541)=1,1,0))</f>
        <v>0</v>
      </c>
      <c r="J541" s="34" t="str">
        <f aca="false">IF( OR( ISBLANK(D541), C541=D541, AND( LEFT(D541,7)&lt;&gt;"NOMINA ", OR( ISERROR(FIND(" - ",D541)), NOT(ISNUMBER(VALUE(LEFT(D541,FIND(" - ",D541)-1)))) ) ) ), "", B541 &amp; "|" &amp; E541 &amp; "|" &amp; (IF(ISBLANK(C541), "", IFERROR(VALUE(LEFT(TRIM(C541), FIND(" ", TRIM(C541)&amp;" ")-1)), ""))) &amp; "|" &amp; D541 )</f>
        <v/>
      </c>
      <c r="K541" s="18" t="n">
        <f aca="false">IF(OR(C541="", J541="",G541=""), 0, IF(COUNTIF($J$6:J541, J541)=1, 1, 0))</f>
        <v>0</v>
      </c>
      <c r="L541" s="16" t="str">
        <f aca="false">IF(B541="Inscripción de nuevo registro patronal",B541 &amp; "|" &amp; E541 &amp; "|" &amp; C541,"")</f>
        <v/>
      </c>
      <c r="M541" s="18" t="n">
        <f aca="false">IF(OR(C541="", L541=""), 0, IF(COUNTIF($L$6:L541, L541)=1, 1, 0))</f>
        <v>0</v>
      </c>
    </row>
    <row r="542" customFormat="false" ht="28.35" hidden="false" customHeight="true" outlineLevel="0" collapsed="false">
      <c r="A542" s="48" t="str">
        <f aca="false">IF(AND(NOT(ISBLANK(C542)),NOT(ISBLANK(B542)),NOT(ISBLANK(E542))),(_xlfn.AGGREGATE(2,7,A$5:A542))+1,"")</f>
        <v/>
      </c>
      <c r="B542" s="49"/>
      <c r="C542" s="49"/>
      <c r="D542" s="50"/>
      <c r="E542" s="51"/>
      <c r="F542" s="52" t="str">
        <f aca="false">IFERROR(VLOOKUP(B542,LISTAS!$Q$2:$R$58,2,0),"")</f>
        <v/>
      </c>
      <c r="G542" s="34" t="str">
        <f aca="false">IF(ISBLANK(C542),"",  IF(F542="RAZÓN SOCIAL","NUEVO_RP",   IF(F542="NUMERO",      IF(ISNUMBER(VALUE(C542)),VALUE(C542),""),   IF(OR(F542="NSS - NOMBRE",F542="RP - NOMBRE"),      IF(         AND(           NOT(ISERROR(FIND(" - ",C542))),           ISERROR(FIND("  ",C542)),           ISERROR(FIND("–",C542)),           ISERROR(FIND("—",C542)),           ISNUMBER(VALUE(LEFT(C542,FIND(" - ",C542)-1)))         ),         VALUE(LEFT(C542,FIND(" - ",C542)-1)),         ""      ),   ""   )  )))</f>
        <v/>
      </c>
      <c r="H542" s="34" t="str">
        <f aca="false">B542 &amp; "|" &amp; E542 &amp; "|" &amp;(IF(ISBLANK(C542),"",IFERROR(VALUE(LEFT(TRIM(C542),FIND(" ",TRIM(C542)&amp;" ")-1)),"")))</f>
        <v>||</v>
      </c>
      <c r="I542" s="18" t="n">
        <f aca="false">IF(G542="",0, IF(COUNTIF($H$6:H542,H542)=1,1,0))</f>
        <v>0</v>
      </c>
      <c r="J542" s="34" t="str">
        <f aca="false">IF( OR( ISBLANK(D542), C542=D542, AND( LEFT(D542,7)&lt;&gt;"NOMINA ", OR( ISERROR(FIND(" - ",D542)), NOT(ISNUMBER(VALUE(LEFT(D542,FIND(" - ",D542)-1)))) ) ) ), "", B542 &amp; "|" &amp; E542 &amp; "|" &amp; (IF(ISBLANK(C542), "", IFERROR(VALUE(LEFT(TRIM(C542), FIND(" ", TRIM(C542)&amp;" ")-1)), ""))) &amp; "|" &amp; D542 )</f>
        <v/>
      </c>
      <c r="K542" s="18" t="n">
        <f aca="false">IF(OR(C542="", J542="",G542=""), 0, IF(COUNTIF($J$6:J542, J542)=1, 1, 0))</f>
        <v>0</v>
      </c>
      <c r="L542" s="16" t="str">
        <f aca="false">IF(B542="Inscripción de nuevo registro patronal",B542 &amp; "|" &amp; E542 &amp; "|" &amp; C542,"")</f>
        <v/>
      </c>
      <c r="M542" s="18" t="n">
        <f aca="false">IF(OR(C542="", L542=""), 0, IF(COUNTIF($L$6:L542, L542)=1, 1, 0))</f>
        <v>0</v>
      </c>
    </row>
    <row r="543" customFormat="false" ht="28.35" hidden="false" customHeight="true" outlineLevel="0" collapsed="false">
      <c r="A543" s="48" t="str">
        <f aca="false">IF(AND(NOT(ISBLANK(C543)),NOT(ISBLANK(B543)),NOT(ISBLANK(E543))),(_xlfn.AGGREGATE(2,7,A$5:A543))+1,"")</f>
        <v/>
      </c>
      <c r="B543" s="49"/>
      <c r="C543" s="49"/>
      <c r="D543" s="50"/>
      <c r="E543" s="51"/>
      <c r="F543" s="52" t="str">
        <f aca="false">IFERROR(VLOOKUP(B543,LISTAS!$Q$2:$R$58,2,0),"")</f>
        <v/>
      </c>
      <c r="G543" s="34" t="str">
        <f aca="false">IF(ISBLANK(C543),"",  IF(F543="RAZÓN SOCIAL","NUEVO_RP",   IF(F543="NUMERO",      IF(ISNUMBER(VALUE(C543)),VALUE(C543),""),   IF(OR(F543="NSS - NOMBRE",F543="RP - NOMBRE"),      IF(         AND(           NOT(ISERROR(FIND(" - ",C543))),           ISERROR(FIND("  ",C543)),           ISERROR(FIND("–",C543)),           ISERROR(FIND("—",C543)),           ISNUMBER(VALUE(LEFT(C543,FIND(" - ",C543)-1)))         ),         VALUE(LEFT(C543,FIND(" - ",C543)-1)),         ""      ),   ""   )  )))</f>
        <v/>
      </c>
      <c r="H543" s="34" t="str">
        <f aca="false">B543 &amp; "|" &amp; E543 &amp; "|" &amp;(IF(ISBLANK(C543),"",IFERROR(VALUE(LEFT(TRIM(C543),FIND(" ",TRIM(C543)&amp;" ")-1)),"")))</f>
        <v>||</v>
      </c>
      <c r="I543" s="18" t="n">
        <f aca="false">IF(G543="",0, IF(COUNTIF($H$6:H543,H543)=1,1,0))</f>
        <v>0</v>
      </c>
      <c r="J543" s="34" t="str">
        <f aca="false">IF( OR( ISBLANK(D543), C543=D543, AND( LEFT(D543,7)&lt;&gt;"NOMINA ", OR( ISERROR(FIND(" - ",D543)), NOT(ISNUMBER(VALUE(LEFT(D543,FIND(" - ",D543)-1)))) ) ) ), "", B543 &amp; "|" &amp; E543 &amp; "|" &amp; (IF(ISBLANK(C543), "", IFERROR(VALUE(LEFT(TRIM(C543), FIND(" ", TRIM(C543)&amp;" ")-1)), ""))) &amp; "|" &amp; D543 )</f>
        <v/>
      </c>
      <c r="K543" s="18" t="n">
        <f aca="false">IF(OR(C543="", J543="",G543=""), 0, IF(COUNTIF($J$6:J543, J543)=1, 1, 0))</f>
        <v>0</v>
      </c>
      <c r="L543" s="16" t="str">
        <f aca="false">IF(B543="Inscripción de nuevo registro patronal",B543 &amp; "|" &amp; E543 &amp; "|" &amp; C543,"")</f>
        <v/>
      </c>
      <c r="M543" s="18" t="n">
        <f aca="false">IF(OR(C543="", L543=""), 0, IF(COUNTIF($L$6:L543, L543)=1, 1, 0))</f>
        <v>0</v>
      </c>
    </row>
    <row r="544" customFormat="false" ht="28.35" hidden="false" customHeight="true" outlineLevel="0" collapsed="false">
      <c r="A544" s="48" t="str">
        <f aca="false">IF(AND(NOT(ISBLANK(C544)),NOT(ISBLANK(B544)),NOT(ISBLANK(E544))),(_xlfn.AGGREGATE(2,7,A$5:A544))+1,"")</f>
        <v/>
      </c>
      <c r="B544" s="49"/>
      <c r="C544" s="49"/>
      <c r="D544" s="50"/>
      <c r="E544" s="51"/>
      <c r="F544" s="52" t="str">
        <f aca="false">IFERROR(VLOOKUP(B544,LISTAS!$Q$2:$R$58,2,0),"")</f>
        <v/>
      </c>
      <c r="G544" s="34" t="str">
        <f aca="false">IF(ISBLANK(C544),"",  IF(F544="RAZÓN SOCIAL","NUEVO_RP",   IF(F544="NUMERO",      IF(ISNUMBER(VALUE(C544)),VALUE(C544),""),   IF(OR(F544="NSS - NOMBRE",F544="RP - NOMBRE"),      IF(         AND(           NOT(ISERROR(FIND(" - ",C544))),           ISERROR(FIND("  ",C544)),           ISERROR(FIND("–",C544)),           ISERROR(FIND("—",C544)),           ISNUMBER(VALUE(LEFT(C544,FIND(" - ",C544)-1)))         ),         VALUE(LEFT(C544,FIND(" - ",C544)-1)),         ""      ),   ""   )  )))</f>
        <v/>
      </c>
      <c r="H544" s="34" t="str">
        <f aca="false">B544 &amp; "|" &amp; E544 &amp; "|" &amp;(IF(ISBLANK(C544),"",IFERROR(VALUE(LEFT(TRIM(C544),FIND(" ",TRIM(C544)&amp;" ")-1)),"")))</f>
        <v>||</v>
      </c>
      <c r="I544" s="18" t="n">
        <f aca="false">IF(G544="",0, IF(COUNTIF($H$6:H544,H544)=1,1,0))</f>
        <v>0</v>
      </c>
      <c r="J544" s="34" t="str">
        <f aca="false">IF( OR( ISBLANK(D544), C544=D544, AND( LEFT(D544,7)&lt;&gt;"NOMINA ", OR( ISERROR(FIND(" - ",D544)), NOT(ISNUMBER(VALUE(LEFT(D544,FIND(" - ",D544)-1)))) ) ) ), "", B544 &amp; "|" &amp; E544 &amp; "|" &amp; (IF(ISBLANK(C544), "", IFERROR(VALUE(LEFT(TRIM(C544), FIND(" ", TRIM(C544)&amp;" ")-1)), ""))) &amp; "|" &amp; D544 )</f>
        <v/>
      </c>
      <c r="K544" s="18" t="n">
        <f aca="false">IF(OR(C544="", J544="",G544=""), 0, IF(COUNTIF($J$6:J544, J544)=1, 1, 0))</f>
        <v>0</v>
      </c>
      <c r="L544" s="16" t="str">
        <f aca="false">IF(B544="Inscripción de nuevo registro patronal",B544 &amp; "|" &amp; E544 &amp; "|" &amp; C544,"")</f>
        <v/>
      </c>
      <c r="M544" s="18" t="n">
        <f aca="false">IF(OR(C544="", L544=""), 0, IF(COUNTIF($L$6:L544, L544)=1, 1, 0))</f>
        <v>0</v>
      </c>
    </row>
    <row r="545" customFormat="false" ht="28.35" hidden="false" customHeight="true" outlineLevel="0" collapsed="false">
      <c r="A545" s="48" t="str">
        <f aca="false">IF(AND(NOT(ISBLANK(C545)),NOT(ISBLANK(B545)),NOT(ISBLANK(E545))),(_xlfn.AGGREGATE(2,7,A$5:A545))+1,"")</f>
        <v/>
      </c>
      <c r="B545" s="49"/>
      <c r="C545" s="49"/>
      <c r="D545" s="50"/>
      <c r="E545" s="51"/>
      <c r="F545" s="52" t="str">
        <f aca="false">IFERROR(VLOOKUP(B545,LISTAS!$Q$2:$R$58,2,0),"")</f>
        <v/>
      </c>
      <c r="G545" s="34" t="str">
        <f aca="false">IF(ISBLANK(C545),"",  IF(F545="RAZÓN SOCIAL","NUEVO_RP",   IF(F545="NUMERO",      IF(ISNUMBER(VALUE(C545)),VALUE(C545),""),   IF(OR(F545="NSS - NOMBRE",F545="RP - NOMBRE"),      IF(         AND(           NOT(ISERROR(FIND(" - ",C545))),           ISERROR(FIND("  ",C545)),           ISERROR(FIND("–",C545)),           ISERROR(FIND("—",C545)),           ISNUMBER(VALUE(LEFT(C545,FIND(" - ",C545)-1)))         ),         VALUE(LEFT(C545,FIND(" - ",C545)-1)),         ""      ),   ""   )  )))</f>
        <v/>
      </c>
      <c r="H545" s="34" t="str">
        <f aca="false">B545 &amp; "|" &amp; E545 &amp; "|" &amp;(IF(ISBLANK(C545),"",IFERROR(VALUE(LEFT(TRIM(C545),FIND(" ",TRIM(C545)&amp;" ")-1)),"")))</f>
        <v>||</v>
      </c>
      <c r="I545" s="18" t="n">
        <f aca="false">IF(G545="",0, IF(COUNTIF($H$6:H545,H545)=1,1,0))</f>
        <v>0</v>
      </c>
      <c r="J545" s="34" t="str">
        <f aca="false">IF( OR( ISBLANK(D545), C545=D545, AND( LEFT(D545,7)&lt;&gt;"NOMINA ", OR( ISERROR(FIND(" - ",D545)), NOT(ISNUMBER(VALUE(LEFT(D545,FIND(" - ",D545)-1)))) ) ) ), "", B545 &amp; "|" &amp; E545 &amp; "|" &amp; (IF(ISBLANK(C545), "", IFERROR(VALUE(LEFT(TRIM(C545), FIND(" ", TRIM(C545)&amp;" ")-1)), ""))) &amp; "|" &amp; D545 )</f>
        <v/>
      </c>
      <c r="K545" s="18" t="n">
        <f aca="false">IF(OR(C545="", J545="",G545=""), 0, IF(COUNTIF($J$6:J545, J545)=1, 1, 0))</f>
        <v>0</v>
      </c>
      <c r="L545" s="16" t="str">
        <f aca="false">IF(B545="Inscripción de nuevo registro patronal",B545 &amp; "|" &amp; E545 &amp; "|" &amp; C545,"")</f>
        <v/>
      </c>
      <c r="M545" s="18" t="n">
        <f aca="false">IF(OR(C545="", L545=""), 0, IF(COUNTIF($L$6:L545, L545)=1, 1, 0))</f>
        <v>0</v>
      </c>
    </row>
    <row r="546" customFormat="false" ht="28.35" hidden="false" customHeight="true" outlineLevel="0" collapsed="false">
      <c r="A546" s="48" t="str">
        <f aca="false">IF(AND(NOT(ISBLANK(C546)),NOT(ISBLANK(B546)),NOT(ISBLANK(E546))),(_xlfn.AGGREGATE(2,7,A$5:A546))+1,"")</f>
        <v/>
      </c>
      <c r="B546" s="49"/>
      <c r="C546" s="49"/>
      <c r="D546" s="50"/>
      <c r="E546" s="51"/>
      <c r="F546" s="52" t="str">
        <f aca="false">IFERROR(VLOOKUP(B546,LISTAS!$Q$2:$R$58,2,0),"")</f>
        <v/>
      </c>
      <c r="G546" s="34" t="str">
        <f aca="false">IF(ISBLANK(C546),"",  IF(F546="RAZÓN SOCIAL","NUEVO_RP",   IF(F546="NUMERO",      IF(ISNUMBER(VALUE(C546)),VALUE(C546),""),   IF(OR(F546="NSS - NOMBRE",F546="RP - NOMBRE"),      IF(         AND(           NOT(ISERROR(FIND(" - ",C546))),           ISERROR(FIND("  ",C546)),           ISERROR(FIND("–",C546)),           ISERROR(FIND("—",C546)),           ISNUMBER(VALUE(LEFT(C546,FIND(" - ",C546)-1)))         ),         VALUE(LEFT(C546,FIND(" - ",C546)-1)),         ""      ),   ""   )  )))</f>
        <v/>
      </c>
      <c r="H546" s="34" t="str">
        <f aca="false">B546 &amp; "|" &amp; E546 &amp; "|" &amp;(IF(ISBLANK(C546),"",IFERROR(VALUE(LEFT(TRIM(C546),FIND(" ",TRIM(C546)&amp;" ")-1)),"")))</f>
        <v>||</v>
      </c>
      <c r="I546" s="18" t="n">
        <f aca="false">IF(G546="",0, IF(COUNTIF($H$6:H546,H546)=1,1,0))</f>
        <v>0</v>
      </c>
      <c r="J546" s="34" t="str">
        <f aca="false">IF( OR( ISBLANK(D546), C546=D546, AND( LEFT(D546,7)&lt;&gt;"NOMINA ", OR( ISERROR(FIND(" - ",D546)), NOT(ISNUMBER(VALUE(LEFT(D546,FIND(" - ",D546)-1)))) ) ) ), "", B546 &amp; "|" &amp; E546 &amp; "|" &amp; (IF(ISBLANK(C546), "", IFERROR(VALUE(LEFT(TRIM(C546), FIND(" ", TRIM(C546)&amp;" ")-1)), ""))) &amp; "|" &amp; D546 )</f>
        <v/>
      </c>
      <c r="K546" s="18" t="n">
        <f aca="false">IF(OR(C546="", J546="",G546=""), 0, IF(COUNTIF($J$6:J546, J546)=1, 1, 0))</f>
        <v>0</v>
      </c>
      <c r="L546" s="16" t="str">
        <f aca="false">IF(B546="Inscripción de nuevo registro patronal",B546 &amp; "|" &amp; E546 &amp; "|" &amp; C546,"")</f>
        <v/>
      </c>
      <c r="M546" s="18" t="n">
        <f aca="false">IF(OR(C546="", L546=""), 0, IF(COUNTIF($L$6:L546, L546)=1, 1, 0))</f>
        <v>0</v>
      </c>
    </row>
    <row r="547" customFormat="false" ht="28.35" hidden="false" customHeight="true" outlineLevel="0" collapsed="false">
      <c r="A547" s="48" t="str">
        <f aca="false">IF(AND(NOT(ISBLANK(C547)),NOT(ISBLANK(B547)),NOT(ISBLANK(E547))),(_xlfn.AGGREGATE(2,7,A$5:A547))+1,"")</f>
        <v/>
      </c>
      <c r="B547" s="49"/>
      <c r="C547" s="49"/>
      <c r="D547" s="50"/>
      <c r="E547" s="51"/>
      <c r="F547" s="52" t="str">
        <f aca="false">IFERROR(VLOOKUP(B547,LISTAS!$Q$2:$R$58,2,0),"")</f>
        <v/>
      </c>
      <c r="G547" s="34" t="str">
        <f aca="false">IF(ISBLANK(C547),"",  IF(F547="RAZÓN SOCIAL","NUEVO_RP",   IF(F547="NUMERO",      IF(ISNUMBER(VALUE(C547)),VALUE(C547),""),   IF(OR(F547="NSS - NOMBRE",F547="RP - NOMBRE"),      IF(         AND(           NOT(ISERROR(FIND(" - ",C547))),           ISERROR(FIND("  ",C547)),           ISERROR(FIND("–",C547)),           ISERROR(FIND("—",C547)),           ISNUMBER(VALUE(LEFT(C547,FIND(" - ",C547)-1)))         ),         VALUE(LEFT(C547,FIND(" - ",C547)-1)),         ""      ),   ""   )  )))</f>
        <v/>
      </c>
      <c r="H547" s="34" t="str">
        <f aca="false">B547 &amp; "|" &amp; E547 &amp; "|" &amp;(IF(ISBLANK(C547),"",IFERROR(VALUE(LEFT(TRIM(C547),FIND(" ",TRIM(C547)&amp;" ")-1)),"")))</f>
        <v>||</v>
      </c>
      <c r="I547" s="18" t="n">
        <f aca="false">IF(G547="",0, IF(COUNTIF($H$6:H547,H547)=1,1,0))</f>
        <v>0</v>
      </c>
      <c r="J547" s="34" t="str">
        <f aca="false">IF( OR( ISBLANK(D547), C547=D547, AND( LEFT(D547,7)&lt;&gt;"NOMINA ", OR( ISERROR(FIND(" - ",D547)), NOT(ISNUMBER(VALUE(LEFT(D547,FIND(" - ",D547)-1)))) ) ) ), "", B547 &amp; "|" &amp; E547 &amp; "|" &amp; (IF(ISBLANK(C547), "", IFERROR(VALUE(LEFT(TRIM(C547), FIND(" ", TRIM(C547)&amp;" ")-1)), ""))) &amp; "|" &amp; D547 )</f>
        <v/>
      </c>
      <c r="K547" s="18" t="n">
        <f aca="false">IF(OR(C547="", J547="",G547=""), 0, IF(COUNTIF($J$6:J547, J547)=1, 1, 0))</f>
        <v>0</v>
      </c>
      <c r="L547" s="16" t="str">
        <f aca="false">IF(B547="Inscripción de nuevo registro patronal",B547 &amp; "|" &amp; E547 &amp; "|" &amp; C547,"")</f>
        <v/>
      </c>
      <c r="M547" s="18" t="n">
        <f aca="false">IF(OR(C547="", L547=""), 0, IF(COUNTIF($L$6:L547, L547)=1, 1, 0))</f>
        <v>0</v>
      </c>
    </row>
    <row r="548" customFormat="false" ht="28.35" hidden="false" customHeight="true" outlineLevel="0" collapsed="false">
      <c r="A548" s="48" t="str">
        <f aca="false">IF(AND(NOT(ISBLANK(C548)),NOT(ISBLANK(B548)),NOT(ISBLANK(E548))),(_xlfn.AGGREGATE(2,7,A$5:A548))+1,"")</f>
        <v/>
      </c>
      <c r="B548" s="49"/>
      <c r="C548" s="49"/>
      <c r="D548" s="50"/>
      <c r="E548" s="51"/>
      <c r="F548" s="52" t="str">
        <f aca="false">IFERROR(VLOOKUP(B548,LISTAS!$Q$2:$R$58,2,0),"")</f>
        <v/>
      </c>
      <c r="G548" s="34" t="str">
        <f aca="false">IF(ISBLANK(C548),"",  IF(F548="RAZÓN SOCIAL","NUEVO_RP",   IF(F548="NUMERO",      IF(ISNUMBER(VALUE(C548)),VALUE(C548),""),   IF(OR(F548="NSS - NOMBRE",F548="RP - NOMBRE"),      IF(         AND(           NOT(ISERROR(FIND(" - ",C548))),           ISERROR(FIND("  ",C548)),           ISERROR(FIND("–",C548)),           ISERROR(FIND("—",C548)),           ISNUMBER(VALUE(LEFT(C548,FIND(" - ",C548)-1)))         ),         VALUE(LEFT(C548,FIND(" - ",C548)-1)),         ""      ),   ""   )  )))</f>
        <v/>
      </c>
      <c r="H548" s="34" t="str">
        <f aca="false">B548 &amp; "|" &amp; E548 &amp; "|" &amp;(IF(ISBLANK(C548),"",IFERROR(VALUE(LEFT(TRIM(C548),FIND(" ",TRIM(C548)&amp;" ")-1)),"")))</f>
        <v>||</v>
      </c>
      <c r="I548" s="18" t="n">
        <f aca="false">IF(G548="",0, IF(COUNTIF($H$6:H548,H548)=1,1,0))</f>
        <v>0</v>
      </c>
      <c r="J548" s="34" t="str">
        <f aca="false">IF( OR( ISBLANK(D548), C548=D548, AND( LEFT(D548,7)&lt;&gt;"NOMINA ", OR( ISERROR(FIND(" - ",D548)), NOT(ISNUMBER(VALUE(LEFT(D548,FIND(" - ",D548)-1)))) ) ) ), "", B548 &amp; "|" &amp; E548 &amp; "|" &amp; (IF(ISBLANK(C548), "", IFERROR(VALUE(LEFT(TRIM(C548), FIND(" ", TRIM(C548)&amp;" ")-1)), ""))) &amp; "|" &amp; D548 )</f>
        <v/>
      </c>
      <c r="K548" s="18" t="n">
        <f aca="false">IF(OR(C548="", J548="",G548=""), 0, IF(COUNTIF($J$6:J548, J548)=1, 1, 0))</f>
        <v>0</v>
      </c>
      <c r="L548" s="16" t="str">
        <f aca="false">IF(B548="Inscripción de nuevo registro patronal",B548 &amp; "|" &amp; E548 &amp; "|" &amp; C548,"")</f>
        <v/>
      </c>
      <c r="M548" s="18" t="n">
        <f aca="false">IF(OR(C548="", L548=""), 0, IF(COUNTIF($L$6:L548, L548)=1, 1, 0))</f>
        <v>0</v>
      </c>
    </row>
    <row r="549" customFormat="false" ht="28.35" hidden="false" customHeight="true" outlineLevel="0" collapsed="false">
      <c r="A549" s="48" t="str">
        <f aca="false">IF(AND(NOT(ISBLANK(C549)),NOT(ISBLANK(B549)),NOT(ISBLANK(E549))),(_xlfn.AGGREGATE(2,7,A$5:A549))+1,"")</f>
        <v/>
      </c>
      <c r="B549" s="49"/>
      <c r="C549" s="49"/>
      <c r="D549" s="50"/>
      <c r="E549" s="51"/>
      <c r="F549" s="52" t="str">
        <f aca="false">IFERROR(VLOOKUP(B549,LISTAS!$Q$2:$R$58,2,0),"")</f>
        <v/>
      </c>
      <c r="G549" s="34" t="str">
        <f aca="false">IF(ISBLANK(C549),"",  IF(F549="RAZÓN SOCIAL","NUEVO_RP",   IF(F549="NUMERO",      IF(ISNUMBER(VALUE(C549)),VALUE(C549),""),   IF(OR(F549="NSS - NOMBRE",F549="RP - NOMBRE"),      IF(         AND(           NOT(ISERROR(FIND(" - ",C549))),           ISERROR(FIND("  ",C549)),           ISERROR(FIND("–",C549)),           ISERROR(FIND("—",C549)),           ISNUMBER(VALUE(LEFT(C549,FIND(" - ",C549)-1)))         ),         VALUE(LEFT(C549,FIND(" - ",C549)-1)),         ""      ),   ""   )  )))</f>
        <v/>
      </c>
      <c r="H549" s="34" t="str">
        <f aca="false">B549 &amp; "|" &amp; E549 &amp; "|" &amp;(IF(ISBLANK(C549),"",IFERROR(VALUE(LEFT(TRIM(C549),FIND(" ",TRIM(C549)&amp;" ")-1)),"")))</f>
        <v>||</v>
      </c>
      <c r="I549" s="18" t="n">
        <f aca="false">IF(G549="",0, IF(COUNTIF($H$6:H549,H549)=1,1,0))</f>
        <v>0</v>
      </c>
      <c r="J549" s="34" t="str">
        <f aca="false">IF( OR( ISBLANK(D549), C549=D549, AND( LEFT(D549,7)&lt;&gt;"NOMINA ", OR( ISERROR(FIND(" - ",D549)), NOT(ISNUMBER(VALUE(LEFT(D549,FIND(" - ",D549)-1)))) ) ) ), "", B549 &amp; "|" &amp; E549 &amp; "|" &amp; (IF(ISBLANK(C549), "", IFERROR(VALUE(LEFT(TRIM(C549), FIND(" ", TRIM(C549)&amp;" ")-1)), ""))) &amp; "|" &amp; D549 )</f>
        <v/>
      </c>
      <c r="K549" s="18" t="n">
        <f aca="false">IF(OR(C549="", J549="",G549=""), 0, IF(COUNTIF($J$6:J549, J549)=1, 1, 0))</f>
        <v>0</v>
      </c>
      <c r="L549" s="16" t="str">
        <f aca="false">IF(B549="Inscripción de nuevo registro patronal",B549 &amp; "|" &amp; E549 &amp; "|" &amp; C549,"")</f>
        <v/>
      </c>
      <c r="M549" s="18" t="n">
        <f aca="false">IF(OR(C549="", L549=""), 0, IF(COUNTIF($L$6:L549, L549)=1, 1, 0))</f>
        <v>0</v>
      </c>
    </row>
    <row r="550" customFormat="false" ht="28.35" hidden="false" customHeight="true" outlineLevel="0" collapsed="false">
      <c r="A550" s="48" t="str">
        <f aca="false">IF(AND(NOT(ISBLANK(C550)),NOT(ISBLANK(B550)),NOT(ISBLANK(E550))),(_xlfn.AGGREGATE(2,7,A$5:A550))+1,"")</f>
        <v/>
      </c>
      <c r="B550" s="49"/>
      <c r="C550" s="49"/>
      <c r="D550" s="50"/>
      <c r="E550" s="51"/>
      <c r="F550" s="52" t="str">
        <f aca="false">IFERROR(VLOOKUP(B550,LISTAS!$Q$2:$R$58,2,0),"")</f>
        <v/>
      </c>
      <c r="G550" s="34" t="str">
        <f aca="false">IF(ISBLANK(C550),"",  IF(F550="RAZÓN SOCIAL","NUEVO_RP",   IF(F550="NUMERO",      IF(ISNUMBER(VALUE(C550)),VALUE(C550),""),   IF(OR(F550="NSS - NOMBRE",F550="RP - NOMBRE"),      IF(         AND(           NOT(ISERROR(FIND(" - ",C550))),           ISERROR(FIND("  ",C550)),           ISERROR(FIND("–",C550)),           ISERROR(FIND("—",C550)),           ISNUMBER(VALUE(LEFT(C550,FIND(" - ",C550)-1)))         ),         VALUE(LEFT(C550,FIND(" - ",C550)-1)),         ""      ),   ""   )  )))</f>
        <v/>
      </c>
      <c r="H550" s="34" t="str">
        <f aca="false">B550 &amp; "|" &amp; E550 &amp; "|" &amp;(IF(ISBLANK(C550),"",IFERROR(VALUE(LEFT(TRIM(C550),FIND(" ",TRIM(C550)&amp;" ")-1)),"")))</f>
        <v>||</v>
      </c>
      <c r="I550" s="18" t="n">
        <f aca="false">IF(G550="",0, IF(COUNTIF($H$6:H550,H550)=1,1,0))</f>
        <v>0</v>
      </c>
      <c r="J550" s="34" t="str">
        <f aca="false">IF( OR( ISBLANK(D550), C550=D550, AND( LEFT(D550,7)&lt;&gt;"NOMINA ", OR( ISERROR(FIND(" - ",D550)), NOT(ISNUMBER(VALUE(LEFT(D550,FIND(" - ",D550)-1)))) ) ) ), "", B550 &amp; "|" &amp; E550 &amp; "|" &amp; (IF(ISBLANK(C550), "", IFERROR(VALUE(LEFT(TRIM(C550), FIND(" ", TRIM(C550)&amp;" ")-1)), ""))) &amp; "|" &amp; D550 )</f>
        <v/>
      </c>
      <c r="K550" s="18" t="n">
        <f aca="false">IF(OR(C550="", J550="",G550=""), 0, IF(COUNTIF($J$6:J550, J550)=1, 1, 0))</f>
        <v>0</v>
      </c>
      <c r="L550" s="16" t="str">
        <f aca="false">IF(B550="Inscripción de nuevo registro patronal",B550 &amp; "|" &amp; E550 &amp; "|" &amp; C550,"")</f>
        <v/>
      </c>
      <c r="M550" s="18" t="n">
        <f aca="false">IF(OR(C550="", L550=""), 0, IF(COUNTIF($L$6:L550, L550)=1, 1, 0))</f>
        <v>0</v>
      </c>
    </row>
    <row r="551" customFormat="false" ht="28.35" hidden="false" customHeight="true" outlineLevel="0" collapsed="false">
      <c r="A551" s="48" t="str">
        <f aca="false">IF(AND(NOT(ISBLANK(C551)),NOT(ISBLANK(B551)),NOT(ISBLANK(E551))),(_xlfn.AGGREGATE(2,7,A$5:A551))+1,"")</f>
        <v/>
      </c>
      <c r="B551" s="49"/>
      <c r="C551" s="49"/>
      <c r="D551" s="50"/>
      <c r="E551" s="51"/>
      <c r="F551" s="52" t="str">
        <f aca="false">IFERROR(VLOOKUP(B551,LISTAS!$Q$2:$R$58,2,0),"")</f>
        <v/>
      </c>
      <c r="G551" s="34" t="str">
        <f aca="false">IF(ISBLANK(C551),"",  IF(F551="RAZÓN SOCIAL","NUEVO_RP",   IF(F551="NUMERO",      IF(ISNUMBER(VALUE(C551)),VALUE(C551),""),   IF(OR(F551="NSS - NOMBRE",F551="RP - NOMBRE"),      IF(         AND(           NOT(ISERROR(FIND(" - ",C551))),           ISERROR(FIND("  ",C551)),           ISERROR(FIND("–",C551)),           ISERROR(FIND("—",C551)),           ISNUMBER(VALUE(LEFT(C551,FIND(" - ",C551)-1)))         ),         VALUE(LEFT(C551,FIND(" - ",C551)-1)),         ""      ),   ""   )  )))</f>
        <v/>
      </c>
      <c r="H551" s="34" t="str">
        <f aca="false">B551 &amp; "|" &amp; E551 &amp; "|" &amp;(IF(ISBLANK(C551),"",IFERROR(VALUE(LEFT(TRIM(C551),FIND(" ",TRIM(C551)&amp;" ")-1)),"")))</f>
        <v>||</v>
      </c>
      <c r="I551" s="18" t="n">
        <f aca="false">IF(G551="",0, IF(COUNTIF($H$6:H551,H551)=1,1,0))</f>
        <v>0</v>
      </c>
      <c r="J551" s="34" t="str">
        <f aca="false">IF( OR( ISBLANK(D551), C551=D551, AND( LEFT(D551,7)&lt;&gt;"NOMINA ", OR( ISERROR(FIND(" - ",D551)), NOT(ISNUMBER(VALUE(LEFT(D551,FIND(" - ",D551)-1)))) ) ) ), "", B551 &amp; "|" &amp; E551 &amp; "|" &amp; (IF(ISBLANK(C551), "", IFERROR(VALUE(LEFT(TRIM(C551), FIND(" ", TRIM(C551)&amp;" ")-1)), ""))) &amp; "|" &amp; D551 )</f>
        <v/>
      </c>
      <c r="K551" s="18" t="n">
        <f aca="false">IF(OR(C551="", J551="",G551=""), 0, IF(COUNTIF($J$6:J551, J551)=1, 1, 0))</f>
        <v>0</v>
      </c>
      <c r="L551" s="16" t="str">
        <f aca="false">IF(B551="Inscripción de nuevo registro patronal",B551 &amp; "|" &amp; E551 &amp; "|" &amp; C551,"")</f>
        <v/>
      </c>
      <c r="M551" s="18" t="n">
        <f aca="false">IF(OR(C551="", L551=""), 0, IF(COUNTIF($L$6:L551, L551)=1, 1, 0))</f>
        <v>0</v>
      </c>
    </row>
    <row r="552" customFormat="false" ht="28.35" hidden="false" customHeight="true" outlineLevel="0" collapsed="false">
      <c r="A552" s="48" t="str">
        <f aca="false">IF(AND(NOT(ISBLANK(C552)),NOT(ISBLANK(B552)),NOT(ISBLANK(E552))),(_xlfn.AGGREGATE(2,7,A$5:A552))+1,"")</f>
        <v/>
      </c>
      <c r="B552" s="49"/>
      <c r="C552" s="49"/>
      <c r="D552" s="50"/>
      <c r="E552" s="51"/>
      <c r="F552" s="52" t="str">
        <f aca="false">IFERROR(VLOOKUP(B552,LISTAS!$Q$2:$R$58,2,0),"")</f>
        <v/>
      </c>
      <c r="G552" s="34" t="str">
        <f aca="false">IF(ISBLANK(C552),"",  IF(F552="RAZÓN SOCIAL","NUEVO_RP",   IF(F552="NUMERO",      IF(ISNUMBER(VALUE(C552)),VALUE(C552),""),   IF(OR(F552="NSS - NOMBRE",F552="RP - NOMBRE"),      IF(         AND(           NOT(ISERROR(FIND(" - ",C552))),           ISERROR(FIND("  ",C552)),           ISERROR(FIND("–",C552)),           ISERROR(FIND("—",C552)),           ISNUMBER(VALUE(LEFT(C552,FIND(" - ",C552)-1)))         ),         VALUE(LEFT(C552,FIND(" - ",C552)-1)),         ""      ),   ""   )  )))</f>
        <v/>
      </c>
      <c r="H552" s="34" t="str">
        <f aca="false">B552 &amp; "|" &amp; E552 &amp; "|" &amp;(IF(ISBLANK(C552),"",IFERROR(VALUE(LEFT(TRIM(C552),FIND(" ",TRIM(C552)&amp;" ")-1)),"")))</f>
        <v>||</v>
      </c>
      <c r="I552" s="18" t="n">
        <f aca="false">IF(G552="",0, IF(COUNTIF($H$6:H552,H552)=1,1,0))</f>
        <v>0</v>
      </c>
      <c r="J552" s="34" t="str">
        <f aca="false">IF( OR( ISBLANK(D552), C552=D552, AND( LEFT(D552,7)&lt;&gt;"NOMINA ", OR( ISERROR(FIND(" - ",D552)), NOT(ISNUMBER(VALUE(LEFT(D552,FIND(" - ",D552)-1)))) ) ) ), "", B552 &amp; "|" &amp; E552 &amp; "|" &amp; (IF(ISBLANK(C552), "", IFERROR(VALUE(LEFT(TRIM(C552), FIND(" ", TRIM(C552)&amp;" ")-1)), ""))) &amp; "|" &amp; D552 )</f>
        <v/>
      </c>
      <c r="K552" s="18" t="n">
        <f aca="false">IF(OR(C552="", J552="",G552=""), 0, IF(COUNTIF($J$6:J552, J552)=1, 1, 0))</f>
        <v>0</v>
      </c>
      <c r="L552" s="16" t="str">
        <f aca="false">IF(B552="Inscripción de nuevo registro patronal",B552 &amp; "|" &amp; E552 &amp; "|" &amp; C552,"")</f>
        <v/>
      </c>
      <c r="M552" s="18" t="n">
        <f aca="false">IF(OR(C552="", L552=""), 0, IF(COUNTIF($L$6:L552, L552)=1, 1, 0))</f>
        <v>0</v>
      </c>
    </row>
    <row r="553" customFormat="false" ht="28.35" hidden="false" customHeight="true" outlineLevel="0" collapsed="false">
      <c r="A553" s="48" t="str">
        <f aca="false">IF(AND(NOT(ISBLANK(C553)),NOT(ISBLANK(B553)),NOT(ISBLANK(E553))),(_xlfn.AGGREGATE(2,7,A$5:A553))+1,"")</f>
        <v/>
      </c>
      <c r="B553" s="49"/>
      <c r="C553" s="49"/>
      <c r="D553" s="50"/>
      <c r="E553" s="51"/>
      <c r="F553" s="52" t="str">
        <f aca="false">IFERROR(VLOOKUP(B553,LISTAS!$Q$2:$R$58,2,0),"")</f>
        <v/>
      </c>
      <c r="G553" s="34" t="str">
        <f aca="false">IF(ISBLANK(C553),"",  IF(F553="RAZÓN SOCIAL","NUEVO_RP",   IF(F553="NUMERO",      IF(ISNUMBER(VALUE(C553)),VALUE(C553),""),   IF(OR(F553="NSS - NOMBRE",F553="RP - NOMBRE"),      IF(         AND(           NOT(ISERROR(FIND(" - ",C553))),           ISERROR(FIND("  ",C553)),           ISERROR(FIND("–",C553)),           ISERROR(FIND("—",C553)),           ISNUMBER(VALUE(LEFT(C553,FIND(" - ",C553)-1)))         ),         VALUE(LEFT(C553,FIND(" - ",C553)-1)),         ""      ),   ""   )  )))</f>
        <v/>
      </c>
      <c r="H553" s="34" t="str">
        <f aca="false">B553 &amp; "|" &amp; E553 &amp; "|" &amp;(IF(ISBLANK(C553),"",IFERROR(VALUE(LEFT(TRIM(C553),FIND(" ",TRIM(C553)&amp;" ")-1)),"")))</f>
        <v>||</v>
      </c>
      <c r="I553" s="18" t="n">
        <f aca="false">IF(G553="",0, IF(COUNTIF($H$6:H553,H553)=1,1,0))</f>
        <v>0</v>
      </c>
      <c r="J553" s="34" t="str">
        <f aca="false">IF( OR( ISBLANK(D553), C553=D553, AND( LEFT(D553,7)&lt;&gt;"NOMINA ", OR( ISERROR(FIND(" - ",D553)), NOT(ISNUMBER(VALUE(LEFT(D553,FIND(" - ",D553)-1)))) ) ) ), "", B553 &amp; "|" &amp; E553 &amp; "|" &amp; (IF(ISBLANK(C553), "", IFERROR(VALUE(LEFT(TRIM(C553), FIND(" ", TRIM(C553)&amp;" ")-1)), ""))) &amp; "|" &amp; D553 )</f>
        <v/>
      </c>
      <c r="K553" s="18" t="n">
        <f aca="false">IF(OR(C553="", J553="",G553=""), 0, IF(COUNTIF($J$6:J553, J553)=1, 1, 0))</f>
        <v>0</v>
      </c>
      <c r="L553" s="16" t="str">
        <f aca="false">IF(B553="Inscripción de nuevo registro patronal",B553 &amp; "|" &amp; E553 &amp; "|" &amp; C553,"")</f>
        <v/>
      </c>
      <c r="M553" s="18" t="n">
        <f aca="false">IF(OR(C553="", L553=""), 0, IF(COUNTIF($L$6:L553, L553)=1, 1, 0))</f>
        <v>0</v>
      </c>
    </row>
    <row r="554" customFormat="false" ht="28.35" hidden="false" customHeight="true" outlineLevel="0" collapsed="false">
      <c r="A554" s="48" t="str">
        <f aca="false">IF(AND(NOT(ISBLANK(C554)),NOT(ISBLANK(B554)),NOT(ISBLANK(E554))),(_xlfn.AGGREGATE(2,7,A$5:A554))+1,"")</f>
        <v/>
      </c>
      <c r="B554" s="49"/>
      <c r="C554" s="49"/>
      <c r="D554" s="50"/>
      <c r="E554" s="51"/>
      <c r="F554" s="52" t="str">
        <f aca="false">IFERROR(VLOOKUP(B554,LISTAS!$Q$2:$R$58,2,0),"")</f>
        <v/>
      </c>
      <c r="G554" s="34" t="str">
        <f aca="false">IF(ISBLANK(C554),"",  IF(F554="RAZÓN SOCIAL","NUEVO_RP",   IF(F554="NUMERO",      IF(ISNUMBER(VALUE(C554)),VALUE(C554),""),   IF(OR(F554="NSS - NOMBRE",F554="RP - NOMBRE"),      IF(         AND(           NOT(ISERROR(FIND(" - ",C554))),           ISERROR(FIND("  ",C554)),           ISERROR(FIND("–",C554)),           ISERROR(FIND("—",C554)),           ISNUMBER(VALUE(LEFT(C554,FIND(" - ",C554)-1)))         ),         VALUE(LEFT(C554,FIND(" - ",C554)-1)),         ""      ),   ""   )  )))</f>
        <v/>
      </c>
      <c r="H554" s="34" t="str">
        <f aca="false">B554 &amp; "|" &amp; E554 &amp; "|" &amp;(IF(ISBLANK(C554),"",IFERROR(VALUE(LEFT(TRIM(C554),FIND(" ",TRIM(C554)&amp;" ")-1)),"")))</f>
        <v>||</v>
      </c>
      <c r="I554" s="18" t="n">
        <f aca="false">IF(G554="",0, IF(COUNTIF($H$6:H554,H554)=1,1,0))</f>
        <v>0</v>
      </c>
      <c r="J554" s="34" t="str">
        <f aca="false">IF( OR( ISBLANK(D554), C554=D554, AND( LEFT(D554,7)&lt;&gt;"NOMINA ", OR( ISERROR(FIND(" - ",D554)), NOT(ISNUMBER(VALUE(LEFT(D554,FIND(" - ",D554)-1)))) ) ) ), "", B554 &amp; "|" &amp; E554 &amp; "|" &amp; (IF(ISBLANK(C554), "", IFERROR(VALUE(LEFT(TRIM(C554), FIND(" ", TRIM(C554)&amp;" ")-1)), ""))) &amp; "|" &amp; D554 )</f>
        <v/>
      </c>
      <c r="K554" s="18" t="n">
        <f aca="false">IF(OR(C554="", J554="",G554=""), 0, IF(COUNTIF($J$6:J554, J554)=1, 1, 0))</f>
        <v>0</v>
      </c>
      <c r="L554" s="16" t="str">
        <f aca="false">IF(B554="Inscripción de nuevo registro patronal",B554 &amp; "|" &amp; E554 &amp; "|" &amp; C554,"")</f>
        <v/>
      </c>
      <c r="M554" s="18" t="n">
        <f aca="false">IF(OR(C554="", L554=""), 0, IF(COUNTIF($L$6:L554, L554)=1, 1, 0))</f>
        <v>0</v>
      </c>
    </row>
    <row r="555" customFormat="false" ht="28.35" hidden="false" customHeight="true" outlineLevel="0" collapsed="false">
      <c r="A555" s="48" t="str">
        <f aca="false">IF(AND(NOT(ISBLANK(C555)),NOT(ISBLANK(B555)),NOT(ISBLANK(E555))),(_xlfn.AGGREGATE(2,7,A$5:A555))+1,"")</f>
        <v/>
      </c>
      <c r="B555" s="49"/>
      <c r="C555" s="49"/>
      <c r="D555" s="50"/>
      <c r="E555" s="51"/>
      <c r="F555" s="52" t="str">
        <f aca="false">IFERROR(VLOOKUP(B555,LISTAS!$Q$2:$R$58,2,0),"")</f>
        <v/>
      </c>
      <c r="G555" s="34" t="str">
        <f aca="false">IF(ISBLANK(C555),"",  IF(F555="RAZÓN SOCIAL","NUEVO_RP",   IF(F555="NUMERO",      IF(ISNUMBER(VALUE(C555)),VALUE(C555),""),   IF(OR(F555="NSS - NOMBRE",F555="RP - NOMBRE"),      IF(         AND(           NOT(ISERROR(FIND(" - ",C555))),           ISERROR(FIND("  ",C555)),           ISERROR(FIND("–",C555)),           ISERROR(FIND("—",C555)),           ISNUMBER(VALUE(LEFT(C555,FIND(" - ",C555)-1)))         ),         VALUE(LEFT(C555,FIND(" - ",C555)-1)),         ""      ),   ""   )  )))</f>
        <v/>
      </c>
      <c r="H555" s="34" t="str">
        <f aca="false">B555 &amp; "|" &amp; E555 &amp; "|" &amp;(IF(ISBLANK(C555),"",IFERROR(VALUE(LEFT(TRIM(C555),FIND(" ",TRIM(C555)&amp;" ")-1)),"")))</f>
        <v>||</v>
      </c>
      <c r="I555" s="18" t="n">
        <f aca="false">IF(G555="",0, IF(COUNTIF($H$6:H555,H555)=1,1,0))</f>
        <v>0</v>
      </c>
      <c r="J555" s="34" t="str">
        <f aca="false">IF( OR( ISBLANK(D555), C555=D555, AND( LEFT(D555,7)&lt;&gt;"NOMINA ", OR( ISERROR(FIND(" - ",D555)), NOT(ISNUMBER(VALUE(LEFT(D555,FIND(" - ",D555)-1)))) ) ) ), "", B555 &amp; "|" &amp; E555 &amp; "|" &amp; (IF(ISBLANK(C555), "", IFERROR(VALUE(LEFT(TRIM(C555), FIND(" ", TRIM(C555)&amp;" ")-1)), ""))) &amp; "|" &amp; D555 )</f>
        <v/>
      </c>
      <c r="K555" s="18" t="n">
        <f aca="false">IF(OR(C555="", J555="",G555=""), 0, IF(COUNTIF($J$6:J555, J555)=1, 1, 0))</f>
        <v>0</v>
      </c>
      <c r="L555" s="16" t="str">
        <f aca="false">IF(B555="Inscripción de nuevo registro patronal",B555 &amp; "|" &amp; E555 &amp; "|" &amp; C555,"")</f>
        <v/>
      </c>
      <c r="M555" s="18" t="n">
        <f aca="false">IF(OR(C555="", L555=""), 0, IF(COUNTIF($L$6:L555, L555)=1, 1, 0))</f>
        <v>0</v>
      </c>
    </row>
    <row r="556" customFormat="false" ht="28.35" hidden="false" customHeight="true" outlineLevel="0" collapsed="false">
      <c r="A556" s="48" t="str">
        <f aca="false">IF(AND(NOT(ISBLANK(C556)),NOT(ISBLANK(B556)),NOT(ISBLANK(E556))),(_xlfn.AGGREGATE(2,7,A$5:A556))+1,"")</f>
        <v/>
      </c>
      <c r="B556" s="49"/>
      <c r="C556" s="49"/>
      <c r="D556" s="50"/>
      <c r="E556" s="51"/>
      <c r="F556" s="52" t="str">
        <f aca="false">IFERROR(VLOOKUP(B556,LISTAS!$Q$2:$R$58,2,0),"")</f>
        <v/>
      </c>
      <c r="G556" s="34" t="str">
        <f aca="false">IF(ISBLANK(C556),"",  IF(F556="RAZÓN SOCIAL","NUEVO_RP",   IF(F556="NUMERO",      IF(ISNUMBER(VALUE(C556)),VALUE(C556),""),   IF(OR(F556="NSS - NOMBRE",F556="RP - NOMBRE"),      IF(         AND(           NOT(ISERROR(FIND(" - ",C556))),           ISERROR(FIND("  ",C556)),           ISERROR(FIND("–",C556)),           ISERROR(FIND("—",C556)),           ISNUMBER(VALUE(LEFT(C556,FIND(" - ",C556)-1)))         ),         VALUE(LEFT(C556,FIND(" - ",C556)-1)),         ""      ),   ""   )  )))</f>
        <v/>
      </c>
      <c r="H556" s="34" t="str">
        <f aca="false">B556 &amp; "|" &amp; E556 &amp; "|" &amp;(IF(ISBLANK(C556),"",IFERROR(VALUE(LEFT(TRIM(C556),FIND(" ",TRIM(C556)&amp;" ")-1)),"")))</f>
        <v>||</v>
      </c>
      <c r="I556" s="18" t="n">
        <f aca="false">IF(G556="",0, IF(COUNTIF($H$6:H556,H556)=1,1,0))</f>
        <v>0</v>
      </c>
      <c r="J556" s="34" t="str">
        <f aca="false">IF( OR( ISBLANK(D556), C556=D556, AND( LEFT(D556,7)&lt;&gt;"NOMINA ", OR( ISERROR(FIND(" - ",D556)), NOT(ISNUMBER(VALUE(LEFT(D556,FIND(" - ",D556)-1)))) ) ) ), "", B556 &amp; "|" &amp; E556 &amp; "|" &amp; (IF(ISBLANK(C556), "", IFERROR(VALUE(LEFT(TRIM(C556), FIND(" ", TRIM(C556)&amp;" ")-1)), ""))) &amp; "|" &amp; D556 )</f>
        <v/>
      </c>
      <c r="K556" s="18" t="n">
        <f aca="false">IF(OR(C556="", J556="",G556=""), 0, IF(COUNTIF($J$6:J556, J556)=1, 1, 0))</f>
        <v>0</v>
      </c>
      <c r="L556" s="16" t="str">
        <f aca="false">IF(B556="Inscripción de nuevo registro patronal",B556 &amp; "|" &amp; E556 &amp; "|" &amp; C556,"")</f>
        <v/>
      </c>
      <c r="M556" s="18" t="n">
        <f aca="false">IF(OR(C556="", L556=""), 0, IF(COUNTIF($L$6:L556, L556)=1, 1, 0))</f>
        <v>0</v>
      </c>
    </row>
    <row r="557" customFormat="false" ht="28.35" hidden="false" customHeight="true" outlineLevel="0" collapsed="false">
      <c r="A557" s="48" t="str">
        <f aca="false">IF(AND(NOT(ISBLANK(C557)),NOT(ISBLANK(B557)),NOT(ISBLANK(E557))),(_xlfn.AGGREGATE(2,7,A$5:A557))+1,"")</f>
        <v/>
      </c>
      <c r="B557" s="49"/>
      <c r="C557" s="49"/>
      <c r="D557" s="50"/>
      <c r="E557" s="51"/>
      <c r="F557" s="52" t="str">
        <f aca="false">IFERROR(VLOOKUP(B557,LISTAS!$Q$2:$R$58,2,0),"")</f>
        <v/>
      </c>
      <c r="G557" s="34" t="str">
        <f aca="false">IF(ISBLANK(C557),"",  IF(F557="RAZÓN SOCIAL","NUEVO_RP",   IF(F557="NUMERO",      IF(ISNUMBER(VALUE(C557)),VALUE(C557),""),   IF(OR(F557="NSS - NOMBRE",F557="RP - NOMBRE"),      IF(         AND(           NOT(ISERROR(FIND(" - ",C557))),           ISERROR(FIND("  ",C557)),           ISERROR(FIND("–",C557)),           ISERROR(FIND("—",C557)),           ISNUMBER(VALUE(LEFT(C557,FIND(" - ",C557)-1)))         ),         VALUE(LEFT(C557,FIND(" - ",C557)-1)),         ""      ),   ""   )  )))</f>
        <v/>
      </c>
      <c r="H557" s="34" t="str">
        <f aca="false">B557 &amp; "|" &amp; E557 &amp; "|" &amp;(IF(ISBLANK(C557),"",IFERROR(VALUE(LEFT(TRIM(C557),FIND(" ",TRIM(C557)&amp;" ")-1)),"")))</f>
        <v>||</v>
      </c>
      <c r="I557" s="18" t="n">
        <f aca="false">IF(G557="",0, IF(COUNTIF($H$6:H557,H557)=1,1,0))</f>
        <v>0</v>
      </c>
      <c r="J557" s="34" t="str">
        <f aca="false">IF( OR( ISBLANK(D557), C557=D557, AND( LEFT(D557,7)&lt;&gt;"NOMINA ", OR( ISERROR(FIND(" - ",D557)), NOT(ISNUMBER(VALUE(LEFT(D557,FIND(" - ",D557)-1)))) ) ) ), "", B557 &amp; "|" &amp; E557 &amp; "|" &amp; (IF(ISBLANK(C557), "", IFERROR(VALUE(LEFT(TRIM(C557), FIND(" ", TRIM(C557)&amp;" ")-1)), ""))) &amp; "|" &amp; D557 )</f>
        <v/>
      </c>
      <c r="K557" s="18" t="n">
        <f aca="false">IF(OR(C557="", J557="",G557=""), 0, IF(COUNTIF($J$6:J557, J557)=1, 1, 0))</f>
        <v>0</v>
      </c>
      <c r="L557" s="16" t="str">
        <f aca="false">IF(B557="Inscripción de nuevo registro patronal",B557 &amp; "|" &amp; E557 &amp; "|" &amp; C557,"")</f>
        <v/>
      </c>
      <c r="M557" s="18" t="n">
        <f aca="false">IF(OR(C557="", L557=""), 0, IF(COUNTIF($L$6:L557, L557)=1, 1, 0))</f>
        <v>0</v>
      </c>
    </row>
    <row r="558" customFormat="false" ht="28.35" hidden="false" customHeight="true" outlineLevel="0" collapsed="false">
      <c r="A558" s="48" t="str">
        <f aca="false">IF(AND(NOT(ISBLANK(C558)),NOT(ISBLANK(B558)),NOT(ISBLANK(E558))),(_xlfn.AGGREGATE(2,7,A$5:A558))+1,"")</f>
        <v/>
      </c>
      <c r="B558" s="49"/>
      <c r="C558" s="49"/>
      <c r="D558" s="50"/>
      <c r="E558" s="51"/>
      <c r="F558" s="52" t="str">
        <f aca="false">IFERROR(VLOOKUP(B558,LISTAS!$Q$2:$R$58,2,0),"")</f>
        <v/>
      </c>
      <c r="G558" s="34" t="str">
        <f aca="false">IF(ISBLANK(C558),"",  IF(F558="RAZÓN SOCIAL","NUEVO_RP",   IF(F558="NUMERO",      IF(ISNUMBER(VALUE(C558)),VALUE(C558),""),   IF(OR(F558="NSS - NOMBRE",F558="RP - NOMBRE"),      IF(         AND(           NOT(ISERROR(FIND(" - ",C558))),           ISERROR(FIND("  ",C558)),           ISERROR(FIND("–",C558)),           ISERROR(FIND("—",C558)),           ISNUMBER(VALUE(LEFT(C558,FIND(" - ",C558)-1)))         ),         VALUE(LEFT(C558,FIND(" - ",C558)-1)),         ""      ),   ""   )  )))</f>
        <v/>
      </c>
      <c r="H558" s="34" t="str">
        <f aca="false">B558 &amp; "|" &amp; E558 &amp; "|" &amp;(IF(ISBLANK(C558),"",IFERROR(VALUE(LEFT(TRIM(C558),FIND(" ",TRIM(C558)&amp;" ")-1)),"")))</f>
        <v>||</v>
      </c>
      <c r="I558" s="18" t="n">
        <f aca="false">IF(G558="",0, IF(COUNTIF($H$6:H558,H558)=1,1,0))</f>
        <v>0</v>
      </c>
      <c r="J558" s="34" t="str">
        <f aca="false">IF( OR( ISBLANK(D558), C558=D558, AND( LEFT(D558,7)&lt;&gt;"NOMINA ", OR( ISERROR(FIND(" - ",D558)), NOT(ISNUMBER(VALUE(LEFT(D558,FIND(" - ",D558)-1)))) ) ) ), "", B558 &amp; "|" &amp; E558 &amp; "|" &amp; (IF(ISBLANK(C558), "", IFERROR(VALUE(LEFT(TRIM(C558), FIND(" ", TRIM(C558)&amp;" ")-1)), ""))) &amp; "|" &amp; D558 )</f>
        <v/>
      </c>
      <c r="K558" s="18" t="n">
        <f aca="false">IF(OR(C558="", J558="",G558=""), 0, IF(COUNTIF($J$6:J558, J558)=1, 1, 0))</f>
        <v>0</v>
      </c>
      <c r="L558" s="16" t="str">
        <f aca="false">IF(B558="Inscripción de nuevo registro patronal",B558 &amp; "|" &amp; E558 &amp; "|" &amp; C558,"")</f>
        <v/>
      </c>
      <c r="M558" s="18" t="n">
        <f aca="false">IF(OR(C558="", L558=""), 0, IF(COUNTIF($L$6:L558, L558)=1, 1, 0))</f>
        <v>0</v>
      </c>
    </row>
    <row r="559" customFormat="false" ht="28.35" hidden="false" customHeight="true" outlineLevel="0" collapsed="false">
      <c r="A559" s="48" t="str">
        <f aca="false">IF(AND(NOT(ISBLANK(C559)),NOT(ISBLANK(B559)),NOT(ISBLANK(E559))),(_xlfn.AGGREGATE(2,7,A$5:A559))+1,"")</f>
        <v/>
      </c>
      <c r="B559" s="49"/>
      <c r="C559" s="49"/>
      <c r="D559" s="50"/>
      <c r="E559" s="51"/>
      <c r="F559" s="52" t="str">
        <f aca="false">IFERROR(VLOOKUP(B559,LISTAS!$Q$2:$R$58,2,0),"")</f>
        <v/>
      </c>
      <c r="G559" s="34" t="str">
        <f aca="false">IF(ISBLANK(C559),"",  IF(F559="RAZÓN SOCIAL","NUEVO_RP",   IF(F559="NUMERO",      IF(ISNUMBER(VALUE(C559)),VALUE(C559),""),   IF(OR(F559="NSS - NOMBRE",F559="RP - NOMBRE"),      IF(         AND(           NOT(ISERROR(FIND(" - ",C559))),           ISERROR(FIND("  ",C559)),           ISERROR(FIND("–",C559)),           ISERROR(FIND("—",C559)),           ISNUMBER(VALUE(LEFT(C559,FIND(" - ",C559)-1)))         ),         VALUE(LEFT(C559,FIND(" - ",C559)-1)),         ""      ),   ""   )  )))</f>
        <v/>
      </c>
      <c r="H559" s="34" t="str">
        <f aca="false">B559 &amp; "|" &amp; E559 &amp; "|" &amp;(IF(ISBLANK(C559),"",IFERROR(VALUE(LEFT(TRIM(C559),FIND(" ",TRIM(C559)&amp;" ")-1)),"")))</f>
        <v>||</v>
      </c>
      <c r="I559" s="18" t="n">
        <f aca="false">IF(G559="",0, IF(COUNTIF($H$6:H559,H559)=1,1,0))</f>
        <v>0</v>
      </c>
      <c r="J559" s="34" t="str">
        <f aca="false">IF( OR( ISBLANK(D559), C559=D559, AND( LEFT(D559,7)&lt;&gt;"NOMINA ", OR( ISERROR(FIND(" - ",D559)), NOT(ISNUMBER(VALUE(LEFT(D559,FIND(" - ",D559)-1)))) ) ) ), "", B559 &amp; "|" &amp; E559 &amp; "|" &amp; (IF(ISBLANK(C559), "", IFERROR(VALUE(LEFT(TRIM(C559), FIND(" ", TRIM(C559)&amp;" ")-1)), ""))) &amp; "|" &amp; D559 )</f>
        <v/>
      </c>
      <c r="K559" s="18" t="n">
        <f aca="false">IF(OR(C559="", J559="",G559=""), 0, IF(COUNTIF($J$6:J559, J559)=1, 1, 0))</f>
        <v>0</v>
      </c>
      <c r="L559" s="16" t="str">
        <f aca="false">IF(B559="Inscripción de nuevo registro patronal",B559 &amp; "|" &amp; E559 &amp; "|" &amp; C559,"")</f>
        <v/>
      </c>
      <c r="M559" s="18" t="n">
        <f aca="false">IF(OR(C559="", L559=""), 0, IF(COUNTIF($L$6:L559, L559)=1, 1, 0))</f>
        <v>0</v>
      </c>
    </row>
    <row r="560" customFormat="false" ht="28.35" hidden="false" customHeight="true" outlineLevel="0" collapsed="false">
      <c r="A560" s="48" t="str">
        <f aca="false">IF(AND(NOT(ISBLANK(C560)),NOT(ISBLANK(B560)),NOT(ISBLANK(E560))),(_xlfn.AGGREGATE(2,7,A$5:A560))+1,"")</f>
        <v/>
      </c>
      <c r="B560" s="49"/>
      <c r="C560" s="49"/>
      <c r="D560" s="50"/>
      <c r="E560" s="51"/>
      <c r="F560" s="52" t="str">
        <f aca="false">IFERROR(VLOOKUP(B560,LISTAS!$Q$2:$R$58,2,0),"")</f>
        <v/>
      </c>
      <c r="G560" s="34" t="str">
        <f aca="false">IF(ISBLANK(C560),"",  IF(F560="RAZÓN SOCIAL","NUEVO_RP",   IF(F560="NUMERO",      IF(ISNUMBER(VALUE(C560)),VALUE(C560),""),   IF(OR(F560="NSS - NOMBRE",F560="RP - NOMBRE"),      IF(         AND(           NOT(ISERROR(FIND(" - ",C560))),           ISERROR(FIND("  ",C560)),           ISERROR(FIND("–",C560)),           ISERROR(FIND("—",C560)),           ISNUMBER(VALUE(LEFT(C560,FIND(" - ",C560)-1)))         ),         VALUE(LEFT(C560,FIND(" - ",C560)-1)),         ""      ),   ""   )  )))</f>
        <v/>
      </c>
      <c r="H560" s="34" t="str">
        <f aca="false">B560 &amp; "|" &amp; E560 &amp; "|" &amp;(IF(ISBLANK(C560),"",IFERROR(VALUE(LEFT(TRIM(C560),FIND(" ",TRIM(C560)&amp;" ")-1)),"")))</f>
        <v>||</v>
      </c>
      <c r="I560" s="18" t="n">
        <f aca="false">IF(G560="",0, IF(COUNTIF($H$6:H560,H560)=1,1,0))</f>
        <v>0</v>
      </c>
      <c r="J560" s="34" t="str">
        <f aca="false">IF( OR( ISBLANK(D560), C560=D560, AND( LEFT(D560,7)&lt;&gt;"NOMINA ", OR( ISERROR(FIND(" - ",D560)), NOT(ISNUMBER(VALUE(LEFT(D560,FIND(" - ",D560)-1)))) ) ) ), "", B560 &amp; "|" &amp; E560 &amp; "|" &amp; (IF(ISBLANK(C560), "", IFERROR(VALUE(LEFT(TRIM(C560), FIND(" ", TRIM(C560)&amp;" ")-1)), ""))) &amp; "|" &amp; D560 )</f>
        <v/>
      </c>
      <c r="K560" s="18" t="n">
        <f aca="false">IF(OR(C560="", J560="",G560=""), 0, IF(COUNTIF($J$6:J560, J560)=1, 1, 0))</f>
        <v>0</v>
      </c>
      <c r="L560" s="16" t="str">
        <f aca="false">IF(B560="Inscripción de nuevo registro patronal",B560 &amp; "|" &amp; E560 &amp; "|" &amp; C560,"")</f>
        <v/>
      </c>
      <c r="M560" s="18" t="n">
        <f aca="false">IF(OR(C560="", L560=""), 0, IF(COUNTIF($L$6:L560, L560)=1, 1, 0))</f>
        <v>0</v>
      </c>
    </row>
    <row r="561" customFormat="false" ht="28.35" hidden="false" customHeight="true" outlineLevel="0" collapsed="false">
      <c r="A561" s="48" t="str">
        <f aca="false">IF(AND(NOT(ISBLANK(C561)),NOT(ISBLANK(B561)),NOT(ISBLANK(E561))),(_xlfn.AGGREGATE(2,7,A$5:A561))+1,"")</f>
        <v/>
      </c>
      <c r="B561" s="49"/>
      <c r="C561" s="49"/>
      <c r="D561" s="50"/>
      <c r="E561" s="51"/>
      <c r="F561" s="52" t="str">
        <f aca="false">IFERROR(VLOOKUP(B561,LISTAS!$Q$2:$R$58,2,0),"")</f>
        <v/>
      </c>
      <c r="G561" s="34" t="str">
        <f aca="false">IF(ISBLANK(C561),"",  IF(F561="RAZÓN SOCIAL","NUEVO_RP",   IF(F561="NUMERO",      IF(ISNUMBER(VALUE(C561)),VALUE(C561),""),   IF(OR(F561="NSS - NOMBRE",F561="RP - NOMBRE"),      IF(         AND(           NOT(ISERROR(FIND(" - ",C561))),           ISERROR(FIND("  ",C561)),           ISERROR(FIND("–",C561)),           ISERROR(FIND("—",C561)),           ISNUMBER(VALUE(LEFT(C561,FIND(" - ",C561)-1)))         ),         VALUE(LEFT(C561,FIND(" - ",C561)-1)),         ""      ),   ""   )  )))</f>
        <v/>
      </c>
      <c r="H561" s="34" t="str">
        <f aca="false">B561 &amp; "|" &amp; E561 &amp; "|" &amp;(IF(ISBLANK(C561),"",IFERROR(VALUE(LEFT(TRIM(C561),FIND(" ",TRIM(C561)&amp;" ")-1)),"")))</f>
        <v>||</v>
      </c>
      <c r="I561" s="18" t="n">
        <f aca="false">IF(G561="",0, IF(COUNTIF($H$6:H561,H561)=1,1,0))</f>
        <v>0</v>
      </c>
      <c r="J561" s="34" t="str">
        <f aca="false">IF( OR( ISBLANK(D561), C561=D561, AND( LEFT(D561,7)&lt;&gt;"NOMINA ", OR( ISERROR(FIND(" - ",D561)), NOT(ISNUMBER(VALUE(LEFT(D561,FIND(" - ",D561)-1)))) ) ) ), "", B561 &amp; "|" &amp; E561 &amp; "|" &amp; (IF(ISBLANK(C561), "", IFERROR(VALUE(LEFT(TRIM(C561), FIND(" ", TRIM(C561)&amp;" ")-1)), ""))) &amp; "|" &amp; D561 )</f>
        <v/>
      </c>
      <c r="K561" s="18" t="n">
        <f aca="false">IF(OR(C561="", J561="",G561=""), 0, IF(COUNTIF($J$6:J561, J561)=1, 1, 0))</f>
        <v>0</v>
      </c>
      <c r="L561" s="16" t="str">
        <f aca="false">IF(B561="Inscripción de nuevo registro patronal",B561 &amp; "|" &amp; E561 &amp; "|" &amp; C561,"")</f>
        <v/>
      </c>
      <c r="M561" s="18" t="n">
        <f aca="false">IF(OR(C561="", L561=""), 0, IF(COUNTIF($L$6:L561, L561)=1, 1, 0))</f>
        <v>0</v>
      </c>
    </row>
    <row r="562" customFormat="false" ht="28.35" hidden="false" customHeight="true" outlineLevel="0" collapsed="false">
      <c r="A562" s="48" t="str">
        <f aca="false">IF(AND(NOT(ISBLANK(C562)),NOT(ISBLANK(B562)),NOT(ISBLANK(E562))),(_xlfn.AGGREGATE(2,7,A$5:A562))+1,"")</f>
        <v/>
      </c>
      <c r="B562" s="49"/>
      <c r="C562" s="49"/>
      <c r="D562" s="50"/>
      <c r="E562" s="51"/>
      <c r="F562" s="52" t="str">
        <f aca="false">IFERROR(VLOOKUP(B562,LISTAS!$Q$2:$R$58,2,0),"")</f>
        <v/>
      </c>
      <c r="G562" s="34" t="str">
        <f aca="false">IF(ISBLANK(C562),"",  IF(F562="RAZÓN SOCIAL","NUEVO_RP",   IF(F562="NUMERO",      IF(ISNUMBER(VALUE(C562)),VALUE(C562),""),   IF(OR(F562="NSS - NOMBRE",F562="RP - NOMBRE"),      IF(         AND(           NOT(ISERROR(FIND(" - ",C562))),           ISERROR(FIND("  ",C562)),           ISERROR(FIND("–",C562)),           ISERROR(FIND("—",C562)),           ISNUMBER(VALUE(LEFT(C562,FIND(" - ",C562)-1)))         ),         VALUE(LEFT(C562,FIND(" - ",C562)-1)),         ""      ),   ""   )  )))</f>
        <v/>
      </c>
      <c r="H562" s="34" t="str">
        <f aca="false">B562 &amp; "|" &amp; E562 &amp; "|" &amp;(IF(ISBLANK(C562),"",IFERROR(VALUE(LEFT(TRIM(C562),FIND(" ",TRIM(C562)&amp;" ")-1)),"")))</f>
        <v>||</v>
      </c>
      <c r="I562" s="18" t="n">
        <f aca="false">IF(G562="",0, IF(COUNTIF($H$6:H562,H562)=1,1,0))</f>
        <v>0</v>
      </c>
      <c r="J562" s="34" t="str">
        <f aca="false">IF( OR( ISBLANK(D562), C562=D562, AND( LEFT(D562,7)&lt;&gt;"NOMINA ", OR( ISERROR(FIND(" - ",D562)), NOT(ISNUMBER(VALUE(LEFT(D562,FIND(" - ",D562)-1)))) ) ) ), "", B562 &amp; "|" &amp; E562 &amp; "|" &amp; (IF(ISBLANK(C562), "", IFERROR(VALUE(LEFT(TRIM(C562), FIND(" ", TRIM(C562)&amp;" ")-1)), ""))) &amp; "|" &amp; D562 )</f>
        <v/>
      </c>
      <c r="K562" s="18" t="n">
        <f aca="false">IF(OR(C562="", J562="",G562=""), 0, IF(COUNTIF($J$6:J562, J562)=1, 1, 0))</f>
        <v>0</v>
      </c>
      <c r="L562" s="16" t="str">
        <f aca="false">IF(B562="Inscripción de nuevo registro patronal",B562 &amp; "|" &amp; E562 &amp; "|" &amp; C562,"")</f>
        <v/>
      </c>
      <c r="M562" s="18" t="n">
        <f aca="false">IF(OR(C562="", L562=""), 0, IF(COUNTIF($L$6:L562, L562)=1, 1, 0))</f>
        <v>0</v>
      </c>
    </row>
    <row r="563" customFormat="false" ht="28.35" hidden="false" customHeight="true" outlineLevel="0" collapsed="false">
      <c r="A563" s="48" t="str">
        <f aca="false">IF(AND(NOT(ISBLANK(C563)),NOT(ISBLANK(B563)),NOT(ISBLANK(E563))),(_xlfn.AGGREGATE(2,7,A$5:A563))+1,"")</f>
        <v/>
      </c>
      <c r="B563" s="49"/>
      <c r="C563" s="49"/>
      <c r="D563" s="50"/>
      <c r="E563" s="51"/>
      <c r="F563" s="52" t="str">
        <f aca="false">IFERROR(VLOOKUP(B563,LISTAS!$Q$2:$R$58,2,0),"")</f>
        <v/>
      </c>
      <c r="G563" s="34" t="str">
        <f aca="false">IF(ISBLANK(C563),"",  IF(F563="RAZÓN SOCIAL","NUEVO_RP",   IF(F563="NUMERO",      IF(ISNUMBER(VALUE(C563)),VALUE(C563),""),   IF(OR(F563="NSS - NOMBRE",F563="RP - NOMBRE"),      IF(         AND(           NOT(ISERROR(FIND(" - ",C563))),           ISERROR(FIND("  ",C563)),           ISERROR(FIND("–",C563)),           ISERROR(FIND("—",C563)),           ISNUMBER(VALUE(LEFT(C563,FIND(" - ",C563)-1)))         ),         VALUE(LEFT(C563,FIND(" - ",C563)-1)),         ""      ),   ""   )  )))</f>
        <v/>
      </c>
      <c r="H563" s="34" t="str">
        <f aca="false">B563 &amp; "|" &amp; E563 &amp; "|" &amp;(IF(ISBLANK(C563),"",IFERROR(VALUE(LEFT(TRIM(C563),FIND(" ",TRIM(C563)&amp;" ")-1)),"")))</f>
        <v>||</v>
      </c>
      <c r="I563" s="18" t="n">
        <f aca="false">IF(G563="",0, IF(COUNTIF($H$6:H563,H563)=1,1,0))</f>
        <v>0</v>
      </c>
      <c r="J563" s="34" t="str">
        <f aca="false">IF( OR( ISBLANK(D563), C563=D563, AND( LEFT(D563,7)&lt;&gt;"NOMINA ", OR( ISERROR(FIND(" - ",D563)), NOT(ISNUMBER(VALUE(LEFT(D563,FIND(" - ",D563)-1)))) ) ) ), "", B563 &amp; "|" &amp; E563 &amp; "|" &amp; (IF(ISBLANK(C563), "", IFERROR(VALUE(LEFT(TRIM(C563), FIND(" ", TRIM(C563)&amp;" ")-1)), ""))) &amp; "|" &amp; D563 )</f>
        <v/>
      </c>
      <c r="K563" s="18" t="n">
        <f aca="false">IF(OR(C563="", J563="",G563=""), 0, IF(COUNTIF($J$6:J563, J563)=1, 1, 0))</f>
        <v>0</v>
      </c>
      <c r="L563" s="16" t="str">
        <f aca="false">IF(B563="Inscripción de nuevo registro patronal",B563 &amp; "|" &amp; E563 &amp; "|" &amp; C563,"")</f>
        <v/>
      </c>
      <c r="M563" s="18" t="n">
        <f aca="false">IF(OR(C563="", L563=""), 0, IF(COUNTIF($L$6:L563, L563)=1, 1, 0))</f>
        <v>0</v>
      </c>
    </row>
    <row r="564" customFormat="false" ht="28.35" hidden="false" customHeight="true" outlineLevel="0" collapsed="false">
      <c r="A564" s="48" t="str">
        <f aca="false">IF(AND(NOT(ISBLANK(C564)),NOT(ISBLANK(B564)),NOT(ISBLANK(E564))),(_xlfn.AGGREGATE(2,7,A$5:A564))+1,"")</f>
        <v/>
      </c>
      <c r="B564" s="49"/>
      <c r="C564" s="49"/>
      <c r="D564" s="50"/>
      <c r="E564" s="51"/>
      <c r="F564" s="52" t="str">
        <f aca="false">IFERROR(VLOOKUP(B564,LISTAS!$Q$2:$R$58,2,0),"")</f>
        <v/>
      </c>
      <c r="G564" s="34" t="str">
        <f aca="false">IF(ISBLANK(C564),"",  IF(F564="RAZÓN SOCIAL","NUEVO_RP",   IF(F564="NUMERO",      IF(ISNUMBER(VALUE(C564)),VALUE(C564),""),   IF(OR(F564="NSS - NOMBRE",F564="RP - NOMBRE"),      IF(         AND(           NOT(ISERROR(FIND(" - ",C564))),           ISERROR(FIND("  ",C564)),           ISERROR(FIND("–",C564)),           ISERROR(FIND("—",C564)),           ISNUMBER(VALUE(LEFT(C564,FIND(" - ",C564)-1)))         ),         VALUE(LEFT(C564,FIND(" - ",C564)-1)),         ""      ),   ""   )  )))</f>
        <v/>
      </c>
      <c r="H564" s="34" t="str">
        <f aca="false">B564 &amp; "|" &amp; E564 &amp; "|" &amp;(IF(ISBLANK(C564),"",IFERROR(VALUE(LEFT(TRIM(C564),FIND(" ",TRIM(C564)&amp;" ")-1)),"")))</f>
        <v>||</v>
      </c>
      <c r="I564" s="18" t="n">
        <f aca="false">IF(G564="",0, IF(COUNTIF($H$6:H564,H564)=1,1,0))</f>
        <v>0</v>
      </c>
      <c r="J564" s="34" t="str">
        <f aca="false">IF( OR( ISBLANK(D564), C564=D564, AND( LEFT(D564,7)&lt;&gt;"NOMINA ", OR( ISERROR(FIND(" - ",D564)), NOT(ISNUMBER(VALUE(LEFT(D564,FIND(" - ",D564)-1)))) ) ) ), "", B564 &amp; "|" &amp; E564 &amp; "|" &amp; (IF(ISBLANK(C564), "", IFERROR(VALUE(LEFT(TRIM(C564), FIND(" ", TRIM(C564)&amp;" ")-1)), ""))) &amp; "|" &amp; D564 )</f>
        <v/>
      </c>
      <c r="K564" s="18" t="n">
        <f aca="false">IF(OR(C564="", J564="",G564=""), 0, IF(COUNTIF($J$6:J564, J564)=1, 1, 0))</f>
        <v>0</v>
      </c>
      <c r="L564" s="16" t="str">
        <f aca="false">IF(B564="Inscripción de nuevo registro patronal",B564 &amp; "|" &amp; E564 &amp; "|" &amp; C564,"")</f>
        <v/>
      </c>
      <c r="M564" s="18" t="n">
        <f aca="false">IF(OR(C564="", L564=""), 0, IF(COUNTIF($L$6:L564, L564)=1, 1, 0))</f>
        <v>0</v>
      </c>
    </row>
    <row r="565" customFormat="false" ht="28.35" hidden="false" customHeight="true" outlineLevel="0" collapsed="false">
      <c r="A565" s="48" t="str">
        <f aca="false">IF(AND(NOT(ISBLANK(C565)),NOT(ISBLANK(B565)),NOT(ISBLANK(E565))),(_xlfn.AGGREGATE(2,7,A$5:A565))+1,"")</f>
        <v/>
      </c>
      <c r="B565" s="49"/>
      <c r="C565" s="49"/>
      <c r="D565" s="50"/>
      <c r="E565" s="51"/>
      <c r="F565" s="52" t="str">
        <f aca="false">IFERROR(VLOOKUP(B565,LISTAS!$Q$2:$R$58,2,0),"")</f>
        <v/>
      </c>
      <c r="G565" s="34" t="str">
        <f aca="false">IF(ISBLANK(C565),"",  IF(F565="RAZÓN SOCIAL","NUEVO_RP",   IF(F565="NUMERO",      IF(ISNUMBER(VALUE(C565)),VALUE(C565),""),   IF(OR(F565="NSS - NOMBRE",F565="RP - NOMBRE"),      IF(         AND(           NOT(ISERROR(FIND(" - ",C565))),           ISERROR(FIND("  ",C565)),           ISERROR(FIND("–",C565)),           ISERROR(FIND("—",C565)),           ISNUMBER(VALUE(LEFT(C565,FIND(" - ",C565)-1)))         ),         VALUE(LEFT(C565,FIND(" - ",C565)-1)),         ""      ),   ""   )  )))</f>
        <v/>
      </c>
      <c r="H565" s="34" t="str">
        <f aca="false">B565 &amp; "|" &amp; E565 &amp; "|" &amp;(IF(ISBLANK(C565),"",IFERROR(VALUE(LEFT(TRIM(C565),FIND(" ",TRIM(C565)&amp;" ")-1)),"")))</f>
        <v>||</v>
      </c>
      <c r="I565" s="18" t="n">
        <f aca="false">IF(G565="",0, IF(COUNTIF($H$6:H565,H565)=1,1,0))</f>
        <v>0</v>
      </c>
      <c r="J565" s="34" t="str">
        <f aca="false">IF( OR( ISBLANK(D565), C565=D565, AND( LEFT(D565,7)&lt;&gt;"NOMINA ", OR( ISERROR(FIND(" - ",D565)), NOT(ISNUMBER(VALUE(LEFT(D565,FIND(" - ",D565)-1)))) ) ) ), "", B565 &amp; "|" &amp; E565 &amp; "|" &amp; (IF(ISBLANK(C565), "", IFERROR(VALUE(LEFT(TRIM(C565), FIND(" ", TRIM(C565)&amp;" ")-1)), ""))) &amp; "|" &amp; D565 )</f>
        <v/>
      </c>
      <c r="K565" s="18" t="n">
        <f aca="false">IF(OR(C565="", J565="",G565=""), 0, IF(COUNTIF($J$6:J565, J565)=1, 1, 0))</f>
        <v>0</v>
      </c>
      <c r="L565" s="16" t="str">
        <f aca="false">IF(B565="Inscripción de nuevo registro patronal",B565 &amp; "|" &amp; E565 &amp; "|" &amp; C565,"")</f>
        <v/>
      </c>
      <c r="M565" s="18" t="n">
        <f aca="false">IF(OR(C565="", L565=""), 0, IF(COUNTIF($L$6:L565, L565)=1, 1, 0))</f>
        <v>0</v>
      </c>
    </row>
    <row r="566" customFormat="false" ht="28.35" hidden="false" customHeight="true" outlineLevel="0" collapsed="false">
      <c r="A566" s="48" t="str">
        <f aca="false">IF(AND(NOT(ISBLANK(C566)),NOT(ISBLANK(B566)),NOT(ISBLANK(E566))),(_xlfn.AGGREGATE(2,7,A$5:A566))+1,"")</f>
        <v/>
      </c>
      <c r="B566" s="49"/>
      <c r="C566" s="49"/>
      <c r="D566" s="50"/>
      <c r="E566" s="51"/>
      <c r="F566" s="52" t="str">
        <f aca="false">IFERROR(VLOOKUP(B566,LISTAS!$Q$2:$R$58,2,0),"")</f>
        <v/>
      </c>
      <c r="G566" s="34" t="str">
        <f aca="false">IF(ISBLANK(C566),"",  IF(F566="RAZÓN SOCIAL","NUEVO_RP",   IF(F566="NUMERO",      IF(ISNUMBER(VALUE(C566)),VALUE(C566),""),   IF(OR(F566="NSS - NOMBRE",F566="RP - NOMBRE"),      IF(         AND(           NOT(ISERROR(FIND(" - ",C566))),           ISERROR(FIND("  ",C566)),           ISERROR(FIND("–",C566)),           ISERROR(FIND("—",C566)),           ISNUMBER(VALUE(LEFT(C566,FIND(" - ",C566)-1)))         ),         VALUE(LEFT(C566,FIND(" - ",C566)-1)),         ""      ),   ""   )  )))</f>
        <v/>
      </c>
      <c r="H566" s="34" t="str">
        <f aca="false">B566 &amp; "|" &amp; E566 &amp; "|" &amp;(IF(ISBLANK(C566),"",IFERROR(VALUE(LEFT(TRIM(C566),FIND(" ",TRIM(C566)&amp;" ")-1)),"")))</f>
        <v>||</v>
      </c>
      <c r="I566" s="18" t="n">
        <f aca="false">IF(G566="",0, IF(COUNTIF($H$6:H566,H566)=1,1,0))</f>
        <v>0</v>
      </c>
      <c r="J566" s="34" t="str">
        <f aca="false">IF( OR( ISBLANK(D566), C566=D566, AND( LEFT(D566,7)&lt;&gt;"NOMINA ", OR( ISERROR(FIND(" - ",D566)), NOT(ISNUMBER(VALUE(LEFT(D566,FIND(" - ",D566)-1)))) ) ) ), "", B566 &amp; "|" &amp; E566 &amp; "|" &amp; (IF(ISBLANK(C566), "", IFERROR(VALUE(LEFT(TRIM(C566), FIND(" ", TRIM(C566)&amp;" ")-1)), ""))) &amp; "|" &amp; D566 )</f>
        <v/>
      </c>
      <c r="K566" s="18" t="n">
        <f aca="false">IF(OR(C566="", J566="",G566=""), 0, IF(COUNTIF($J$6:J566, J566)=1, 1, 0))</f>
        <v>0</v>
      </c>
      <c r="L566" s="16" t="str">
        <f aca="false">IF(B566="Inscripción de nuevo registro patronal",B566 &amp; "|" &amp; E566 &amp; "|" &amp; C566,"")</f>
        <v/>
      </c>
      <c r="M566" s="18" t="n">
        <f aca="false">IF(OR(C566="", L566=""), 0, IF(COUNTIF($L$6:L566, L566)=1, 1, 0))</f>
        <v>0</v>
      </c>
    </row>
    <row r="567" customFormat="false" ht="28.35" hidden="false" customHeight="true" outlineLevel="0" collapsed="false">
      <c r="A567" s="48" t="str">
        <f aca="false">IF(AND(NOT(ISBLANK(C567)),NOT(ISBLANK(B567)),NOT(ISBLANK(E567))),(_xlfn.AGGREGATE(2,7,A$5:A567))+1,"")</f>
        <v/>
      </c>
      <c r="B567" s="49"/>
      <c r="C567" s="49"/>
      <c r="D567" s="50"/>
      <c r="E567" s="51"/>
      <c r="F567" s="52" t="str">
        <f aca="false">IFERROR(VLOOKUP(B567,LISTAS!$Q$2:$R$58,2,0),"")</f>
        <v/>
      </c>
      <c r="G567" s="34" t="str">
        <f aca="false">IF(ISBLANK(C567),"",  IF(F567="RAZÓN SOCIAL","NUEVO_RP",   IF(F567="NUMERO",      IF(ISNUMBER(VALUE(C567)),VALUE(C567),""),   IF(OR(F567="NSS - NOMBRE",F567="RP - NOMBRE"),      IF(         AND(           NOT(ISERROR(FIND(" - ",C567))),           ISERROR(FIND("  ",C567)),           ISERROR(FIND("–",C567)),           ISERROR(FIND("—",C567)),           ISNUMBER(VALUE(LEFT(C567,FIND(" - ",C567)-1)))         ),         VALUE(LEFT(C567,FIND(" - ",C567)-1)),         ""      ),   ""   )  )))</f>
        <v/>
      </c>
      <c r="H567" s="34" t="str">
        <f aca="false">B567 &amp; "|" &amp; E567 &amp; "|" &amp;(IF(ISBLANK(C567),"",IFERROR(VALUE(LEFT(TRIM(C567),FIND(" ",TRIM(C567)&amp;" ")-1)),"")))</f>
        <v>||</v>
      </c>
      <c r="I567" s="18" t="n">
        <f aca="false">IF(G567="",0, IF(COUNTIF($H$6:H567,H567)=1,1,0))</f>
        <v>0</v>
      </c>
      <c r="J567" s="34" t="str">
        <f aca="false">IF( OR( ISBLANK(D567), C567=D567, AND( LEFT(D567,7)&lt;&gt;"NOMINA ", OR( ISERROR(FIND(" - ",D567)), NOT(ISNUMBER(VALUE(LEFT(D567,FIND(" - ",D567)-1)))) ) ) ), "", B567 &amp; "|" &amp; E567 &amp; "|" &amp; (IF(ISBLANK(C567), "", IFERROR(VALUE(LEFT(TRIM(C567), FIND(" ", TRIM(C567)&amp;" ")-1)), ""))) &amp; "|" &amp; D567 )</f>
        <v/>
      </c>
      <c r="K567" s="18" t="n">
        <f aca="false">IF(OR(C567="", J567="",G567=""), 0, IF(COUNTIF($J$6:J567, J567)=1, 1, 0))</f>
        <v>0</v>
      </c>
      <c r="L567" s="16" t="str">
        <f aca="false">IF(B567="Inscripción de nuevo registro patronal",B567 &amp; "|" &amp; E567 &amp; "|" &amp; C567,"")</f>
        <v/>
      </c>
      <c r="M567" s="18" t="n">
        <f aca="false">IF(OR(C567="", L567=""), 0, IF(COUNTIF($L$6:L567, L567)=1, 1, 0))</f>
        <v>0</v>
      </c>
    </row>
    <row r="568" customFormat="false" ht="28.35" hidden="false" customHeight="true" outlineLevel="0" collapsed="false">
      <c r="A568" s="48" t="str">
        <f aca="false">IF(AND(NOT(ISBLANK(C568)),NOT(ISBLANK(B568)),NOT(ISBLANK(E568))),(_xlfn.AGGREGATE(2,7,A$5:A568))+1,"")</f>
        <v/>
      </c>
      <c r="B568" s="49"/>
      <c r="C568" s="49"/>
      <c r="D568" s="50"/>
      <c r="E568" s="51"/>
      <c r="F568" s="52" t="str">
        <f aca="false">IFERROR(VLOOKUP(B568,LISTAS!$Q$2:$R$58,2,0),"")</f>
        <v/>
      </c>
      <c r="G568" s="34" t="str">
        <f aca="false">IF(ISBLANK(C568),"",  IF(F568="RAZÓN SOCIAL","NUEVO_RP",   IF(F568="NUMERO",      IF(ISNUMBER(VALUE(C568)),VALUE(C568),""),   IF(OR(F568="NSS - NOMBRE",F568="RP - NOMBRE"),      IF(         AND(           NOT(ISERROR(FIND(" - ",C568))),           ISERROR(FIND("  ",C568)),           ISERROR(FIND("–",C568)),           ISERROR(FIND("—",C568)),           ISNUMBER(VALUE(LEFT(C568,FIND(" - ",C568)-1)))         ),         VALUE(LEFT(C568,FIND(" - ",C568)-1)),         ""      ),   ""   )  )))</f>
        <v/>
      </c>
      <c r="H568" s="34" t="str">
        <f aca="false">B568 &amp; "|" &amp; E568 &amp; "|" &amp;(IF(ISBLANK(C568),"",IFERROR(VALUE(LEFT(TRIM(C568),FIND(" ",TRIM(C568)&amp;" ")-1)),"")))</f>
        <v>||</v>
      </c>
      <c r="I568" s="18" t="n">
        <f aca="false">IF(G568="",0, IF(COUNTIF($H$6:H568,H568)=1,1,0))</f>
        <v>0</v>
      </c>
      <c r="J568" s="34" t="str">
        <f aca="false">IF( OR( ISBLANK(D568), C568=D568, AND( LEFT(D568,7)&lt;&gt;"NOMINA ", OR( ISERROR(FIND(" - ",D568)), NOT(ISNUMBER(VALUE(LEFT(D568,FIND(" - ",D568)-1)))) ) ) ), "", B568 &amp; "|" &amp; E568 &amp; "|" &amp; (IF(ISBLANK(C568), "", IFERROR(VALUE(LEFT(TRIM(C568), FIND(" ", TRIM(C568)&amp;" ")-1)), ""))) &amp; "|" &amp; D568 )</f>
        <v/>
      </c>
      <c r="K568" s="18" t="n">
        <f aca="false">IF(OR(C568="", J568="",G568=""), 0, IF(COUNTIF($J$6:J568, J568)=1, 1, 0))</f>
        <v>0</v>
      </c>
      <c r="L568" s="16" t="str">
        <f aca="false">IF(B568="Inscripción de nuevo registro patronal",B568 &amp; "|" &amp; E568 &amp; "|" &amp; C568,"")</f>
        <v/>
      </c>
      <c r="M568" s="18" t="n">
        <f aca="false">IF(OR(C568="", L568=""), 0, IF(COUNTIF($L$6:L568, L568)=1, 1, 0))</f>
        <v>0</v>
      </c>
    </row>
    <row r="569" customFormat="false" ht="28.35" hidden="false" customHeight="true" outlineLevel="0" collapsed="false">
      <c r="A569" s="48" t="str">
        <f aca="false">IF(AND(NOT(ISBLANK(C569)),NOT(ISBLANK(B569)),NOT(ISBLANK(E569))),(_xlfn.AGGREGATE(2,7,A$5:A569))+1,"")</f>
        <v/>
      </c>
      <c r="B569" s="49"/>
      <c r="C569" s="49"/>
      <c r="D569" s="50"/>
      <c r="E569" s="51"/>
      <c r="F569" s="52" t="str">
        <f aca="false">IFERROR(VLOOKUP(B569,LISTAS!$Q$2:$R$58,2,0),"")</f>
        <v/>
      </c>
      <c r="G569" s="34" t="str">
        <f aca="false">IF(ISBLANK(C569),"",  IF(F569="RAZÓN SOCIAL","NUEVO_RP",   IF(F569="NUMERO",      IF(ISNUMBER(VALUE(C569)),VALUE(C569),""),   IF(OR(F569="NSS - NOMBRE",F569="RP - NOMBRE"),      IF(         AND(           NOT(ISERROR(FIND(" - ",C569))),           ISERROR(FIND("  ",C569)),           ISERROR(FIND("–",C569)),           ISERROR(FIND("—",C569)),           ISNUMBER(VALUE(LEFT(C569,FIND(" - ",C569)-1)))         ),         VALUE(LEFT(C569,FIND(" - ",C569)-1)),         ""      ),   ""   )  )))</f>
        <v/>
      </c>
      <c r="H569" s="34" t="str">
        <f aca="false">B569 &amp; "|" &amp; E569 &amp; "|" &amp;(IF(ISBLANK(C569),"",IFERROR(VALUE(LEFT(TRIM(C569),FIND(" ",TRIM(C569)&amp;" ")-1)),"")))</f>
        <v>||</v>
      </c>
      <c r="I569" s="18" t="n">
        <f aca="false">IF(G569="",0, IF(COUNTIF($H$6:H569,H569)=1,1,0))</f>
        <v>0</v>
      </c>
      <c r="J569" s="34" t="str">
        <f aca="false">IF( OR( ISBLANK(D569), C569=D569, AND( LEFT(D569,7)&lt;&gt;"NOMINA ", OR( ISERROR(FIND(" - ",D569)), NOT(ISNUMBER(VALUE(LEFT(D569,FIND(" - ",D569)-1)))) ) ) ), "", B569 &amp; "|" &amp; E569 &amp; "|" &amp; (IF(ISBLANK(C569), "", IFERROR(VALUE(LEFT(TRIM(C569), FIND(" ", TRIM(C569)&amp;" ")-1)), ""))) &amp; "|" &amp; D569 )</f>
        <v/>
      </c>
      <c r="K569" s="18" t="n">
        <f aca="false">IF(OR(C569="", J569="",G569=""), 0, IF(COUNTIF($J$6:J569, J569)=1, 1, 0))</f>
        <v>0</v>
      </c>
      <c r="L569" s="16" t="str">
        <f aca="false">IF(B569="Inscripción de nuevo registro patronal",B569 &amp; "|" &amp; E569 &amp; "|" &amp; C569,"")</f>
        <v/>
      </c>
      <c r="M569" s="18" t="n">
        <f aca="false">IF(OR(C569="", L569=""), 0, IF(COUNTIF($L$6:L569, L569)=1, 1, 0))</f>
        <v>0</v>
      </c>
    </row>
    <row r="570" customFormat="false" ht="28.35" hidden="false" customHeight="true" outlineLevel="0" collapsed="false">
      <c r="A570" s="48" t="str">
        <f aca="false">IF(AND(NOT(ISBLANK(C570)),NOT(ISBLANK(B570)),NOT(ISBLANK(E570))),(_xlfn.AGGREGATE(2,7,A$5:A570))+1,"")</f>
        <v/>
      </c>
      <c r="B570" s="49"/>
      <c r="C570" s="49"/>
      <c r="D570" s="50"/>
      <c r="E570" s="51"/>
      <c r="F570" s="52" t="str">
        <f aca="false">IFERROR(VLOOKUP(B570,LISTAS!$Q$2:$R$58,2,0),"")</f>
        <v/>
      </c>
      <c r="G570" s="34" t="str">
        <f aca="false">IF(ISBLANK(C570),"",  IF(F570="RAZÓN SOCIAL","NUEVO_RP",   IF(F570="NUMERO",      IF(ISNUMBER(VALUE(C570)),VALUE(C570),""),   IF(OR(F570="NSS - NOMBRE",F570="RP - NOMBRE"),      IF(         AND(           NOT(ISERROR(FIND(" - ",C570))),           ISERROR(FIND("  ",C570)),           ISERROR(FIND("–",C570)),           ISERROR(FIND("—",C570)),           ISNUMBER(VALUE(LEFT(C570,FIND(" - ",C570)-1)))         ),         VALUE(LEFT(C570,FIND(" - ",C570)-1)),         ""      ),   ""   )  )))</f>
        <v/>
      </c>
      <c r="H570" s="34" t="str">
        <f aca="false">B570 &amp; "|" &amp; E570 &amp; "|" &amp;(IF(ISBLANK(C570),"",IFERROR(VALUE(LEFT(TRIM(C570),FIND(" ",TRIM(C570)&amp;" ")-1)),"")))</f>
        <v>||</v>
      </c>
      <c r="I570" s="18" t="n">
        <f aca="false">IF(G570="",0, IF(COUNTIF($H$6:H570,H570)=1,1,0))</f>
        <v>0</v>
      </c>
      <c r="J570" s="34" t="str">
        <f aca="false">IF( OR( ISBLANK(D570), C570=D570, AND( LEFT(D570,7)&lt;&gt;"NOMINA ", OR( ISERROR(FIND(" - ",D570)), NOT(ISNUMBER(VALUE(LEFT(D570,FIND(" - ",D570)-1)))) ) ) ), "", B570 &amp; "|" &amp; E570 &amp; "|" &amp; (IF(ISBLANK(C570), "", IFERROR(VALUE(LEFT(TRIM(C570), FIND(" ", TRIM(C570)&amp;" ")-1)), ""))) &amp; "|" &amp; D570 )</f>
        <v/>
      </c>
      <c r="K570" s="18" t="n">
        <f aca="false">IF(OR(C570="", J570="",G570=""), 0, IF(COUNTIF($J$6:J570, J570)=1, 1, 0))</f>
        <v>0</v>
      </c>
      <c r="L570" s="16" t="str">
        <f aca="false">IF(B570="Inscripción de nuevo registro patronal",B570 &amp; "|" &amp; E570 &amp; "|" &amp; C570,"")</f>
        <v/>
      </c>
      <c r="M570" s="18" t="n">
        <f aca="false">IF(OR(C570="", L570=""), 0, IF(COUNTIF($L$6:L570, L570)=1, 1, 0))</f>
        <v>0</v>
      </c>
    </row>
    <row r="571" customFormat="false" ht="28.35" hidden="false" customHeight="true" outlineLevel="0" collapsed="false">
      <c r="A571" s="48" t="str">
        <f aca="false">IF(AND(NOT(ISBLANK(C571)),NOT(ISBLANK(B571)),NOT(ISBLANK(E571))),(_xlfn.AGGREGATE(2,7,A$5:A571))+1,"")</f>
        <v/>
      </c>
      <c r="B571" s="49"/>
      <c r="C571" s="49"/>
      <c r="D571" s="50"/>
      <c r="E571" s="51"/>
      <c r="F571" s="52" t="str">
        <f aca="false">IFERROR(VLOOKUP(B571,LISTAS!$Q$2:$R$58,2,0),"")</f>
        <v/>
      </c>
      <c r="G571" s="34" t="str">
        <f aca="false">IF(ISBLANK(C571),"",  IF(F571="RAZÓN SOCIAL","NUEVO_RP",   IF(F571="NUMERO",      IF(ISNUMBER(VALUE(C571)),VALUE(C571),""),   IF(OR(F571="NSS - NOMBRE",F571="RP - NOMBRE"),      IF(         AND(           NOT(ISERROR(FIND(" - ",C571))),           ISERROR(FIND("  ",C571)),           ISERROR(FIND("–",C571)),           ISERROR(FIND("—",C571)),           ISNUMBER(VALUE(LEFT(C571,FIND(" - ",C571)-1)))         ),         VALUE(LEFT(C571,FIND(" - ",C571)-1)),         ""      ),   ""   )  )))</f>
        <v/>
      </c>
      <c r="H571" s="34" t="str">
        <f aca="false">B571 &amp; "|" &amp; E571 &amp; "|" &amp;(IF(ISBLANK(C571),"",IFERROR(VALUE(LEFT(TRIM(C571),FIND(" ",TRIM(C571)&amp;" ")-1)),"")))</f>
        <v>||</v>
      </c>
      <c r="I571" s="18" t="n">
        <f aca="false">IF(G571="",0, IF(COUNTIF($H$6:H571,H571)=1,1,0))</f>
        <v>0</v>
      </c>
      <c r="J571" s="34" t="str">
        <f aca="false">IF( OR( ISBLANK(D571), C571=D571, AND( LEFT(D571,7)&lt;&gt;"NOMINA ", OR( ISERROR(FIND(" - ",D571)), NOT(ISNUMBER(VALUE(LEFT(D571,FIND(" - ",D571)-1)))) ) ) ), "", B571 &amp; "|" &amp; E571 &amp; "|" &amp; (IF(ISBLANK(C571), "", IFERROR(VALUE(LEFT(TRIM(C571), FIND(" ", TRIM(C571)&amp;" ")-1)), ""))) &amp; "|" &amp; D571 )</f>
        <v/>
      </c>
      <c r="K571" s="18" t="n">
        <f aca="false">IF(OR(C571="", J571="",G571=""), 0, IF(COUNTIF($J$6:J571, J571)=1, 1, 0))</f>
        <v>0</v>
      </c>
      <c r="L571" s="16" t="str">
        <f aca="false">IF(B571="Inscripción de nuevo registro patronal",B571 &amp; "|" &amp; E571 &amp; "|" &amp; C571,"")</f>
        <v/>
      </c>
      <c r="M571" s="18" t="n">
        <f aca="false">IF(OR(C571="", L571=""), 0, IF(COUNTIF($L$6:L571, L571)=1, 1, 0))</f>
        <v>0</v>
      </c>
    </row>
    <row r="572" customFormat="false" ht="28.35" hidden="false" customHeight="true" outlineLevel="0" collapsed="false">
      <c r="A572" s="48" t="str">
        <f aca="false">IF(AND(NOT(ISBLANK(C572)),NOT(ISBLANK(B572)),NOT(ISBLANK(E572))),(_xlfn.AGGREGATE(2,7,A$5:A572))+1,"")</f>
        <v/>
      </c>
      <c r="B572" s="49"/>
      <c r="C572" s="49"/>
      <c r="D572" s="50"/>
      <c r="E572" s="51"/>
      <c r="F572" s="52" t="str">
        <f aca="false">IFERROR(VLOOKUP(B572,LISTAS!$Q$2:$R$58,2,0),"")</f>
        <v/>
      </c>
      <c r="G572" s="34" t="str">
        <f aca="false">IF(ISBLANK(C572),"",  IF(F572="RAZÓN SOCIAL","NUEVO_RP",   IF(F572="NUMERO",      IF(ISNUMBER(VALUE(C572)),VALUE(C572),""),   IF(OR(F572="NSS - NOMBRE",F572="RP - NOMBRE"),      IF(         AND(           NOT(ISERROR(FIND(" - ",C572))),           ISERROR(FIND("  ",C572)),           ISERROR(FIND("–",C572)),           ISERROR(FIND("—",C572)),           ISNUMBER(VALUE(LEFT(C572,FIND(" - ",C572)-1)))         ),         VALUE(LEFT(C572,FIND(" - ",C572)-1)),         ""      ),   ""   )  )))</f>
        <v/>
      </c>
      <c r="H572" s="34" t="str">
        <f aca="false">B572 &amp; "|" &amp; E572 &amp; "|" &amp;(IF(ISBLANK(C572),"",IFERROR(VALUE(LEFT(TRIM(C572),FIND(" ",TRIM(C572)&amp;" ")-1)),"")))</f>
        <v>||</v>
      </c>
      <c r="I572" s="18" t="n">
        <f aca="false">IF(G572="",0, IF(COUNTIF($H$6:H572,H572)=1,1,0))</f>
        <v>0</v>
      </c>
      <c r="J572" s="34" t="str">
        <f aca="false">IF( OR( ISBLANK(D572), C572=D572, AND( LEFT(D572,7)&lt;&gt;"NOMINA ", OR( ISERROR(FIND(" - ",D572)), NOT(ISNUMBER(VALUE(LEFT(D572,FIND(" - ",D572)-1)))) ) ) ), "", B572 &amp; "|" &amp; E572 &amp; "|" &amp; (IF(ISBLANK(C572), "", IFERROR(VALUE(LEFT(TRIM(C572), FIND(" ", TRIM(C572)&amp;" ")-1)), ""))) &amp; "|" &amp; D572 )</f>
        <v/>
      </c>
      <c r="K572" s="18" t="n">
        <f aca="false">IF(OR(C572="", J572="",G572=""), 0, IF(COUNTIF($J$6:J572, J572)=1, 1, 0))</f>
        <v>0</v>
      </c>
      <c r="L572" s="16" t="str">
        <f aca="false">IF(B572="Inscripción de nuevo registro patronal",B572 &amp; "|" &amp; E572 &amp; "|" &amp; C572,"")</f>
        <v/>
      </c>
      <c r="M572" s="18" t="n">
        <f aca="false">IF(OR(C572="", L572=""), 0, IF(COUNTIF($L$6:L572, L572)=1, 1, 0))</f>
        <v>0</v>
      </c>
    </row>
    <row r="573" customFormat="false" ht="28.35" hidden="false" customHeight="true" outlineLevel="0" collapsed="false">
      <c r="A573" s="48" t="str">
        <f aca="false">IF(AND(NOT(ISBLANK(C573)),NOT(ISBLANK(B573)),NOT(ISBLANK(E573))),(_xlfn.AGGREGATE(2,7,A$5:A573))+1,"")</f>
        <v/>
      </c>
      <c r="B573" s="49"/>
      <c r="C573" s="49"/>
      <c r="D573" s="50"/>
      <c r="E573" s="51"/>
      <c r="F573" s="52" t="str">
        <f aca="false">IFERROR(VLOOKUP(B573,LISTAS!$Q$2:$R$58,2,0),"")</f>
        <v/>
      </c>
      <c r="G573" s="34" t="str">
        <f aca="false">IF(ISBLANK(C573),"",  IF(F573="RAZÓN SOCIAL","NUEVO_RP",   IF(F573="NUMERO",      IF(ISNUMBER(VALUE(C573)),VALUE(C573),""),   IF(OR(F573="NSS - NOMBRE",F573="RP - NOMBRE"),      IF(         AND(           NOT(ISERROR(FIND(" - ",C573))),           ISERROR(FIND("  ",C573)),           ISERROR(FIND("–",C573)),           ISERROR(FIND("—",C573)),           ISNUMBER(VALUE(LEFT(C573,FIND(" - ",C573)-1)))         ),         VALUE(LEFT(C573,FIND(" - ",C573)-1)),         ""      ),   ""   )  )))</f>
        <v/>
      </c>
      <c r="H573" s="34" t="str">
        <f aca="false">B573 &amp; "|" &amp; E573 &amp; "|" &amp;(IF(ISBLANK(C573),"",IFERROR(VALUE(LEFT(TRIM(C573),FIND(" ",TRIM(C573)&amp;" ")-1)),"")))</f>
        <v>||</v>
      </c>
      <c r="I573" s="18" t="n">
        <f aca="false">IF(G573="",0, IF(COUNTIF($H$6:H573,H573)=1,1,0))</f>
        <v>0</v>
      </c>
      <c r="J573" s="34" t="str">
        <f aca="false">IF( OR( ISBLANK(D573), C573=D573, AND( LEFT(D573,7)&lt;&gt;"NOMINA ", OR( ISERROR(FIND(" - ",D573)), NOT(ISNUMBER(VALUE(LEFT(D573,FIND(" - ",D573)-1)))) ) ) ), "", B573 &amp; "|" &amp; E573 &amp; "|" &amp; (IF(ISBLANK(C573), "", IFERROR(VALUE(LEFT(TRIM(C573), FIND(" ", TRIM(C573)&amp;" ")-1)), ""))) &amp; "|" &amp; D573 )</f>
        <v/>
      </c>
      <c r="K573" s="18" t="n">
        <f aca="false">IF(OR(C573="", J573="",G573=""), 0, IF(COUNTIF($J$6:J573, J573)=1, 1, 0))</f>
        <v>0</v>
      </c>
      <c r="L573" s="16" t="str">
        <f aca="false">IF(B573="Inscripción de nuevo registro patronal",B573 &amp; "|" &amp; E573 &amp; "|" &amp; C573,"")</f>
        <v/>
      </c>
      <c r="M573" s="18" t="n">
        <f aca="false">IF(OR(C573="", L573=""), 0, IF(COUNTIF($L$6:L573, L573)=1, 1, 0))</f>
        <v>0</v>
      </c>
    </row>
    <row r="574" customFormat="false" ht="28.35" hidden="false" customHeight="true" outlineLevel="0" collapsed="false">
      <c r="A574" s="48" t="str">
        <f aca="false">IF(AND(NOT(ISBLANK(C574)),NOT(ISBLANK(B574)),NOT(ISBLANK(E574))),(_xlfn.AGGREGATE(2,7,A$5:A574))+1,"")</f>
        <v/>
      </c>
      <c r="B574" s="49"/>
      <c r="C574" s="49"/>
      <c r="D574" s="50"/>
      <c r="E574" s="51"/>
      <c r="F574" s="52" t="str">
        <f aca="false">IFERROR(VLOOKUP(B574,LISTAS!$Q$2:$R$58,2,0),"")</f>
        <v/>
      </c>
      <c r="G574" s="34" t="str">
        <f aca="false">IF(ISBLANK(C574),"",  IF(F574="RAZÓN SOCIAL","NUEVO_RP",   IF(F574="NUMERO",      IF(ISNUMBER(VALUE(C574)),VALUE(C574),""),   IF(OR(F574="NSS - NOMBRE",F574="RP - NOMBRE"),      IF(         AND(           NOT(ISERROR(FIND(" - ",C574))),           ISERROR(FIND("  ",C574)),           ISERROR(FIND("–",C574)),           ISERROR(FIND("—",C574)),           ISNUMBER(VALUE(LEFT(C574,FIND(" - ",C574)-1)))         ),         VALUE(LEFT(C574,FIND(" - ",C574)-1)),         ""      ),   ""   )  )))</f>
        <v/>
      </c>
      <c r="H574" s="34" t="str">
        <f aca="false">B574 &amp; "|" &amp; E574 &amp; "|" &amp;(IF(ISBLANK(C574),"",IFERROR(VALUE(LEFT(TRIM(C574),FIND(" ",TRIM(C574)&amp;" ")-1)),"")))</f>
        <v>||</v>
      </c>
      <c r="I574" s="18" t="n">
        <f aca="false">IF(G574="",0, IF(COUNTIF($H$6:H574,H574)=1,1,0))</f>
        <v>0</v>
      </c>
      <c r="J574" s="34" t="str">
        <f aca="false">IF( OR( ISBLANK(D574), C574=D574, AND( LEFT(D574,7)&lt;&gt;"NOMINA ", OR( ISERROR(FIND(" - ",D574)), NOT(ISNUMBER(VALUE(LEFT(D574,FIND(" - ",D574)-1)))) ) ) ), "", B574 &amp; "|" &amp; E574 &amp; "|" &amp; (IF(ISBLANK(C574), "", IFERROR(VALUE(LEFT(TRIM(C574), FIND(" ", TRIM(C574)&amp;" ")-1)), ""))) &amp; "|" &amp; D574 )</f>
        <v/>
      </c>
      <c r="K574" s="18" t="n">
        <f aca="false">IF(OR(C574="", J574="",G574=""), 0, IF(COUNTIF($J$6:J574, J574)=1, 1, 0))</f>
        <v>0</v>
      </c>
      <c r="L574" s="16" t="str">
        <f aca="false">IF(B574="Inscripción de nuevo registro patronal",B574 &amp; "|" &amp; E574 &amp; "|" &amp; C574,"")</f>
        <v/>
      </c>
      <c r="M574" s="18" t="n">
        <f aca="false">IF(OR(C574="", L574=""), 0, IF(COUNTIF($L$6:L574, L574)=1, 1, 0))</f>
        <v>0</v>
      </c>
    </row>
    <row r="575" customFormat="false" ht="28.35" hidden="false" customHeight="true" outlineLevel="0" collapsed="false">
      <c r="A575" s="48" t="str">
        <f aca="false">IF(AND(NOT(ISBLANK(C575)),NOT(ISBLANK(B575)),NOT(ISBLANK(E575))),(_xlfn.AGGREGATE(2,7,A$5:A575))+1,"")</f>
        <v/>
      </c>
      <c r="B575" s="49"/>
      <c r="C575" s="49"/>
      <c r="D575" s="50"/>
      <c r="E575" s="51"/>
      <c r="F575" s="52" t="str">
        <f aca="false">IFERROR(VLOOKUP(B575,LISTAS!$Q$2:$R$58,2,0),"")</f>
        <v/>
      </c>
      <c r="G575" s="34" t="str">
        <f aca="false">IF(ISBLANK(C575),"",  IF(F575="RAZÓN SOCIAL","NUEVO_RP",   IF(F575="NUMERO",      IF(ISNUMBER(VALUE(C575)),VALUE(C575),""),   IF(OR(F575="NSS - NOMBRE",F575="RP - NOMBRE"),      IF(         AND(           NOT(ISERROR(FIND(" - ",C575))),           ISERROR(FIND("  ",C575)),           ISERROR(FIND("–",C575)),           ISERROR(FIND("—",C575)),           ISNUMBER(VALUE(LEFT(C575,FIND(" - ",C575)-1)))         ),         VALUE(LEFT(C575,FIND(" - ",C575)-1)),         ""      ),   ""   )  )))</f>
        <v/>
      </c>
      <c r="H575" s="34" t="str">
        <f aca="false">B575 &amp; "|" &amp; E575 &amp; "|" &amp;(IF(ISBLANK(C575),"",IFERROR(VALUE(LEFT(TRIM(C575),FIND(" ",TRIM(C575)&amp;" ")-1)),"")))</f>
        <v>||</v>
      </c>
      <c r="I575" s="18" t="n">
        <f aca="false">IF(G575="",0, IF(COUNTIF($H$6:H575,H575)=1,1,0))</f>
        <v>0</v>
      </c>
      <c r="J575" s="34" t="str">
        <f aca="false">IF( OR( ISBLANK(D575), C575=D575, AND( LEFT(D575,7)&lt;&gt;"NOMINA ", OR( ISERROR(FIND(" - ",D575)), NOT(ISNUMBER(VALUE(LEFT(D575,FIND(" - ",D575)-1)))) ) ) ), "", B575 &amp; "|" &amp; E575 &amp; "|" &amp; (IF(ISBLANK(C575), "", IFERROR(VALUE(LEFT(TRIM(C575), FIND(" ", TRIM(C575)&amp;" ")-1)), ""))) &amp; "|" &amp; D575 )</f>
        <v/>
      </c>
      <c r="K575" s="18" t="n">
        <f aca="false">IF(OR(C575="", J575="",G575=""), 0, IF(COUNTIF($J$6:J575, J575)=1, 1, 0))</f>
        <v>0</v>
      </c>
      <c r="L575" s="16" t="str">
        <f aca="false">IF(B575="Inscripción de nuevo registro patronal",B575 &amp; "|" &amp; E575 &amp; "|" &amp; C575,"")</f>
        <v/>
      </c>
      <c r="M575" s="18" t="n">
        <f aca="false">IF(OR(C575="", L575=""), 0, IF(COUNTIF($L$6:L575, L575)=1, 1, 0))</f>
        <v>0</v>
      </c>
    </row>
    <row r="576" customFormat="false" ht="28.35" hidden="false" customHeight="true" outlineLevel="0" collapsed="false">
      <c r="A576" s="48" t="str">
        <f aca="false">IF(AND(NOT(ISBLANK(C576)),NOT(ISBLANK(B576)),NOT(ISBLANK(E576))),(_xlfn.AGGREGATE(2,7,A$5:A576))+1,"")</f>
        <v/>
      </c>
      <c r="B576" s="49"/>
      <c r="C576" s="49"/>
      <c r="D576" s="50"/>
      <c r="E576" s="51"/>
      <c r="F576" s="52" t="str">
        <f aca="false">IFERROR(VLOOKUP(B576,LISTAS!$Q$2:$R$58,2,0),"")</f>
        <v/>
      </c>
      <c r="G576" s="34" t="str">
        <f aca="false">IF(ISBLANK(C576),"",  IF(F576="RAZÓN SOCIAL","NUEVO_RP",   IF(F576="NUMERO",      IF(ISNUMBER(VALUE(C576)),VALUE(C576),""),   IF(OR(F576="NSS - NOMBRE",F576="RP - NOMBRE"),      IF(         AND(           NOT(ISERROR(FIND(" - ",C576))),           ISERROR(FIND("  ",C576)),           ISERROR(FIND("–",C576)),           ISERROR(FIND("—",C576)),           ISNUMBER(VALUE(LEFT(C576,FIND(" - ",C576)-1)))         ),         VALUE(LEFT(C576,FIND(" - ",C576)-1)),         ""      ),   ""   )  )))</f>
        <v/>
      </c>
      <c r="H576" s="34" t="str">
        <f aca="false">B576 &amp; "|" &amp; E576 &amp; "|" &amp;(IF(ISBLANK(C576),"",IFERROR(VALUE(LEFT(TRIM(C576),FIND(" ",TRIM(C576)&amp;" ")-1)),"")))</f>
        <v>||</v>
      </c>
      <c r="I576" s="18" t="n">
        <f aca="false">IF(G576="",0, IF(COUNTIF($H$6:H576,H576)=1,1,0))</f>
        <v>0</v>
      </c>
      <c r="J576" s="34" t="str">
        <f aca="false">IF( OR( ISBLANK(D576), C576=D576, AND( LEFT(D576,7)&lt;&gt;"NOMINA ", OR( ISERROR(FIND(" - ",D576)), NOT(ISNUMBER(VALUE(LEFT(D576,FIND(" - ",D576)-1)))) ) ) ), "", B576 &amp; "|" &amp; E576 &amp; "|" &amp; (IF(ISBLANK(C576), "", IFERROR(VALUE(LEFT(TRIM(C576), FIND(" ", TRIM(C576)&amp;" ")-1)), ""))) &amp; "|" &amp; D576 )</f>
        <v/>
      </c>
      <c r="K576" s="18" t="n">
        <f aca="false">IF(OR(C576="", J576="",G576=""), 0, IF(COUNTIF($J$6:J576, J576)=1, 1, 0))</f>
        <v>0</v>
      </c>
      <c r="L576" s="16" t="str">
        <f aca="false">IF(B576="Inscripción de nuevo registro patronal",B576 &amp; "|" &amp; E576 &amp; "|" &amp; C576,"")</f>
        <v/>
      </c>
      <c r="M576" s="18" t="n">
        <f aca="false">IF(OR(C576="", L576=""), 0, IF(COUNTIF($L$6:L576, L576)=1, 1, 0))</f>
        <v>0</v>
      </c>
    </row>
    <row r="577" customFormat="false" ht="28.35" hidden="false" customHeight="true" outlineLevel="0" collapsed="false">
      <c r="A577" s="48" t="str">
        <f aca="false">IF(AND(NOT(ISBLANK(C577)),NOT(ISBLANK(B577)),NOT(ISBLANK(E577))),(_xlfn.AGGREGATE(2,7,A$5:A577))+1,"")</f>
        <v/>
      </c>
      <c r="B577" s="49"/>
      <c r="C577" s="49"/>
      <c r="D577" s="50"/>
      <c r="E577" s="51"/>
      <c r="F577" s="52" t="str">
        <f aca="false">IFERROR(VLOOKUP(B577,LISTAS!$Q$2:$R$58,2,0),"")</f>
        <v/>
      </c>
      <c r="G577" s="34" t="str">
        <f aca="false">IF(ISBLANK(C577),"",  IF(F577="RAZÓN SOCIAL","NUEVO_RP",   IF(F577="NUMERO",      IF(ISNUMBER(VALUE(C577)),VALUE(C577),""),   IF(OR(F577="NSS - NOMBRE",F577="RP - NOMBRE"),      IF(         AND(           NOT(ISERROR(FIND(" - ",C577))),           ISERROR(FIND("  ",C577)),           ISERROR(FIND("–",C577)),           ISERROR(FIND("—",C577)),           ISNUMBER(VALUE(LEFT(C577,FIND(" - ",C577)-1)))         ),         VALUE(LEFT(C577,FIND(" - ",C577)-1)),         ""      ),   ""   )  )))</f>
        <v/>
      </c>
      <c r="H577" s="34" t="str">
        <f aca="false">B577 &amp; "|" &amp; E577 &amp; "|" &amp;(IF(ISBLANK(C577),"",IFERROR(VALUE(LEFT(TRIM(C577),FIND(" ",TRIM(C577)&amp;" ")-1)),"")))</f>
        <v>||</v>
      </c>
      <c r="I577" s="18" t="n">
        <f aca="false">IF(G577="",0, IF(COUNTIF($H$6:H577,H577)=1,1,0))</f>
        <v>0</v>
      </c>
      <c r="J577" s="34" t="str">
        <f aca="false">IF( OR( ISBLANK(D577), C577=D577, AND( LEFT(D577,7)&lt;&gt;"NOMINA ", OR( ISERROR(FIND(" - ",D577)), NOT(ISNUMBER(VALUE(LEFT(D577,FIND(" - ",D577)-1)))) ) ) ), "", B577 &amp; "|" &amp; E577 &amp; "|" &amp; (IF(ISBLANK(C577), "", IFERROR(VALUE(LEFT(TRIM(C577), FIND(" ", TRIM(C577)&amp;" ")-1)), ""))) &amp; "|" &amp; D577 )</f>
        <v/>
      </c>
      <c r="K577" s="18" t="n">
        <f aca="false">IF(OR(C577="", J577="",G577=""), 0, IF(COUNTIF($J$6:J577, J577)=1, 1, 0))</f>
        <v>0</v>
      </c>
      <c r="L577" s="16" t="str">
        <f aca="false">IF(B577="Inscripción de nuevo registro patronal",B577 &amp; "|" &amp; E577 &amp; "|" &amp; C577,"")</f>
        <v/>
      </c>
      <c r="M577" s="18" t="n">
        <f aca="false">IF(OR(C577="", L577=""), 0, IF(COUNTIF($L$6:L577, L577)=1, 1, 0))</f>
        <v>0</v>
      </c>
    </row>
    <row r="578" customFormat="false" ht="28.35" hidden="false" customHeight="true" outlineLevel="0" collapsed="false">
      <c r="A578" s="48" t="str">
        <f aca="false">IF(AND(NOT(ISBLANK(C578)),NOT(ISBLANK(B578)),NOT(ISBLANK(E578))),(_xlfn.AGGREGATE(2,7,A$5:A578))+1,"")</f>
        <v/>
      </c>
      <c r="B578" s="49"/>
      <c r="C578" s="49"/>
      <c r="D578" s="50"/>
      <c r="E578" s="51"/>
      <c r="F578" s="52" t="str">
        <f aca="false">IFERROR(VLOOKUP(B578,LISTAS!$Q$2:$R$58,2,0),"")</f>
        <v/>
      </c>
      <c r="G578" s="34" t="str">
        <f aca="false">IF(ISBLANK(C578),"",  IF(F578="RAZÓN SOCIAL","NUEVO_RP",   IF(F578="NUMERO",      IF(ISNUMBER(VALUE(C578)),VALUE(C578),""),   IF(OR(F578="NSS - NOMBRE",F578="RP - NOMBRE"),      IF(         AND(           NOT(ISERROR(FIND(" - ",C578))),           ISERROR(FIND("  ",C578)),           ISERROR(FIND("–",C578)),           ISERROR(FIND("—",C578)),           ISNUMBER(VALUE(LEFT(C578,FIND(" - ",C578)-1)))         ),         VALUE(LEFT(C578,FIND(" - ",C578)-1)),         ""      ),   ""   )  )))</f>
        <v/>
      </c>
      <c r="H578" s="34" t="str">
        <f aca="false">B578 &amp; "|" &amp; E578 &amp; "|" &amp;(IF(ISBLANK(C578),"",IFERROR(VALUE(LEFT(TRIM(C578),FIND(" ",TRIM(C578)&amp;" ")-1)),"")))</f>
        <v>||</v>
      </c>
      <c r="I578" s="18" t="n">
        <f aca="false">IF(G578="",0, IF(COUNTIF($H$6:H578,H578)=1,1,0))</f>
        <v>0</v>
      </c>
      <c r="J578" s="34" t="str">
        <f aca="false">IF( OR( ISBLANK(D578), C578=D578, AND( LEFT(D578,7)&lt;&gt;"NOMINA ", OR( ISERROR(FIND(" - ",D578)), NOT(ISNUMBER(VALUE(LEFT(D578,FIND(" - ",D578)-1)))) ) ) ), "", B578 &amp; "|" &amp; E578 &amp; "|" &amp; (IF(ISBLANK(C578), "", IFERROR(VALUE(LEFT(TRIM(C578), FIND(" ", TRIM(C578)&amp;" ")-1)), ""))) &amp; "|" &amp; D578 )</f>
        <v/>
      </c>
      <c r="K578" s="18" t="n">
        <f aca="false">IF(OR(C578="", J578="",G578=""), 0, IF(COUNTIF($J$6:J578, J578)=1, 1, 0))</f>
        <v>0</v>
      </c>
      <c r="L578" s="16" t="str">
        <f aca="false">IF(B578="Inscripción de nuevo registro patronal",B578 &amp; "|" &amp; E578 &amp; "|" &amp; C578,"")</f>
        <v/>
      </c>
      <c r="M578" s="18" t="n">
        <f aca="false">IF(OR(C578="", L578=""), 0, IF(COUNTIF($L$6:L578, L578)=1, 1, 0))</f>
        <v>0</v>
      </c>
    </row>
    <row r="579" customFormat="false" ht="28.35" hidden="false" customHeight="true" outlineLevel="0" collapsed="false">
      <c r="A579" s="48" t="str">
        <f aca="false">IF(AND(NOT(ISBLANK(C579)),NOT(ISBLANK(B579)),NOT(ISBLANK(E579))),(_xlfn.AGGREGATE(2,7,A$5:A579))+1,"")</f>
        <v/>
      </c>
      <c r="B579" s="49"/>
      <c r="C579" s="49"/>
      <c r="D579" s="50"/>
      <c r="E579" s="51"/>
      <c r="F579" s="52" t="str">
        <f aca="false">IFERROR(VLOOKUP(B579,LISTAS!$Q$2:$R$58,2,0),"")</f>
        <v/>
      </c>
      <c r="G579" s="34" t="str">
        <f aca="false">IF(ISBLANK(C579),"",  IF(F579="RAZÓN SOCIAL","NUEVO_RP",   IF(F579="NUMERO",      IF(ISNUMBER(VALUE(C579)),VALUE(C579),""),   IF(OR(F579="NSS - NOMBRE",F579="RP - NOMBRE"),      IF(         AND(           NOT(ISERROR(FIND(" - ",C579))),           ISERROR(FIND("  ",C579)),           ISERROR(FIND("–",C579)),           ISERROR(FIND("—",C579)),           ISNUMBER(VALUE(LEFT(C579,FIND(" - ",C579)-1)))         ),         VALUE(LEFT(C579,FIND(" - ",C579)-1)),         ""      ),   ""   )  )))</f>
        <v/>
      </c>
      <c r="H579" s="34" t="str">
        <f aca="false">B579 &amp; "|" &amp; E579 &amp; "|" &amp;(IF(ISBLANK(C579),"",IFERROR(VALUE(LEFT(TRIM(C579),FIND(" ",TRIM(C579)&amp;" ")-1)),"")))</f>
        <v>||</v>
      </c>
      <c r="I579" s="18" t="n">
        <f aca="false">IF(G579="",0, IF(COUNTIF($H$6:H579,H579)=1,1,0))</f>
        <v>0</v>
      </c>
      <c r="J579" s="34" t="str">
        <f aca="false">IF( OR( ISBLANK(D579), C579=D579, AND( LEFT(D579,7)&lt;&gt;"NOMINA ", OR( ISERROR(FIND(" - ",D579)), NOT(ISNUMBER(VALUE(LEFT(D579,FIND(" - ",D579)-1)))) ) ) ), "", B579 &amp; "|" &amp; E579 &amp; "|" &amp; (IF(ISBLANK(C579), "", IFERROR(VALUE(LEFT(TRIM(C579), FIND(" ", TRIM(C579)&amp;" ")-1)), ""))) &amp; "|" &amp; D579 )</f>
        <v/>
      </c>
      <c r="K579" s="18" t="n">
        <f aca="false">IF(OR(C579="", J579="",G579=""), 0, IF(COUNTIF($J$6:J579, J579)=1, 1, 0))</f>
        <v>0</v>
      </c>
      <c r="L579" s="16" t="str">
        <f aca="false">IF(B579="Inscripción de nuevo registro patronal",B579 &amp; "|" &amp; E579 &amp; "|" &amp; C579,"")</f>
        <v/>
      </c>
      <c r="M579" s="18" t="n">
        <f aca="false">IF(OR(C579="", L579=""), 0, IF(COUNTIF($L$6:L579, L579)=1, 1, 0))</f>
        <v>0</v>
      </c>
    </row>
    <row r="580" customFormat="false" ht="28.35" hidden="false" customHeight="true" outlineLevel="0" collapsed="false">
      <c r="A580" s="48" t="str">
        <f aca="false">IF(AND(NOT(ISBLANK(C580)),NOT(ISBLANK(B580)),NOT(ISBLANK(E580))),(_xlfn.AGGREGATE(2,7,A$5:A580))+1,"")</f>
        <v/>
      </c>
      <c r="B580" s="49"/>
      <c r="C580" s="49"/>
      <c r="D580" s="50"/>
      <c r="E580" s="51"/>
      <c r="F580" s="52" t="str">
        <f aca="false">IFERROR(VLOOKUP(B580,LISTAS!$Q$2:$R$58,2,0),"")</f>
        <v/>
      </c>
      <c r="G580" s="34" t="str">
        <f aca="false">IF(ISBLANK(C580),"",  IF(F580="RAZÓN SOCIAL","NUEVO_RP",   IF(F580="NUMERO",      IF(ISNUMBER(VALUE(C580)),VALUE(C580),""),   IF(OR(F580="NSS - NOMBRE",F580="RP - NOMBRE"),      IF(         AND(           NOT(ISERROR(FIND(" - ",C580))),           ISERROR(FIND("  ",C580)),           ISERROR(FIND("–",C580)),           ISERROR(FIND("—",C580)),           ISNUMBER(VALUE(LEFT(C580,FIND(" - ",C580)-1)))         ),         VALUE(LEFT(C580,FIND(" - ",C580)-1)),         ""      ),   ""   )  )))</f>
        <v/>
      </c>
      <c r="H580" s="34" t="str">
        <f aca="false">B580 &amp; "|" &amp; E580 &amp; "|" &amp;(IF(ISBLANK(C580),"",IFERROR(VALUE(LEFT(TRIM(C580),FIND(" ",TRIM(C580)&amp;" ")-1)),"")))</f>
        <v>||</v>
      </c>
      <c r="I580" s="18" t="n">
        <f aca="false">IF(G580="",0, IF(COUNTIF($H$6:H580,H580)=1,1,0))</f>
        <v>0</v>
      </c>
      <c r="J580" s="34" t="str">
        <f aca="false">IF( OR( ISBLANK(D580), C580=D580, AND( LEFT(D580,7)&lt;&gt;"NOMINA ", OR( ISERROR(FIND(" - ",D580)), NOT(ISNUMBER(VALUE(LEFT(D580,FIND(" - ",D580)-1)))) ) ) ), "", B580 &amp; "|" &amp; E580 &amp; "|" &amp; (IF(ISBLANK(C580), "", IFERROR(VALUE(LEFT(TRIM(C580), FIND(" ", TRIM(C580)&amp;" ")-1)), ""))) &amp; "|" &amp; D580 )</f>
        <v/>
      </c>
      <c r="K580" s="18" t="n">
        <f aca="false">IF(OR(C580="", J580="",G580=""), 0, IF(COUNTIF($J$6:J580, J580)=1, 1, 0))</f>
        <v>0</v>
      </c>
      <c r="L580" s="16" t="str">
        <f aca="false">IF(B580="Inscripción de nuevo registro patronal",B580 &amp; "|" &amp; E580 &amp; "|" &amp; C580,"")</f>
        <v/>
      </c>
      <c r="M580" s="18" t="n">
        <f aca="false">IF(OR(C580="", L580=""), 0, IF(COUNTIF($L$6:L580, L580)=1, 1, 0))</f>
        <v>0</v>
      </c>
    </row>
    <row r="581" customFormat="false" ht="28.35" hidden="false" customHeight="true" outlineLevel="0" collapsed="false">
      <c r="A581" s="48" t="str">
        <f aca="false">IF(AND(NOT(ISBLANK(C581)),NOT(ISBLANK(B581)),NOT(ISBLANK(E581))),(_xlfn.AGGREGATE(2,7,A$5:A581))+1,"")</f>
        <v/>
      </c>
      <c r="B581" s="49"/>
      <c r="C581" s="49"/>
      <c r="D581" s="50"/>
      <c r="E581" s="51"/>
      <c r="F581" s="52" t="str">
        <f aca="false">IFERROR(VLOOKUP(B581,LISTAS!$Q$2:$R$58,2,0),"")</f>
        <v/>
      </c>
      <c r="G581" s="34" t="str">
        <f aca="false">IF(ISBLANK(C581),"",  IF(F581="RAZÓN SOCIAL","NUEVO_RP",   IF(F581="NUMERO",      IF(ISNUMBER(VALUE(C581)),VALUE(C581),""),   IF(OR(F581="NSS - NOMBRE",F581="RP - NOMBRE"),      IF(         AND(           NOT(ISERROR(FIND(" - ",C581))),           ISERROR(FIND("  ",C581)),           ISERROR(FIND("–",C581)),           ISERROR(FIND("—",C581)),           ISNUMBER(VALUE(LEFT(C581,FIND(" - ",C581)-1)))         ),         VALUE(LEFT(C581,FIND(" - ",C581)-1)),         ""      ),   ""   )  )))</f>
        <v/>
      </c>
      <c r="H581" s="34" t="str">
        <f aca="false">B581 &amp; "|" &amp; E581 &amp; "|" &amp;(IF(ISBLANK(C581),"",IFERROR(VALUE(LEFT(TRIM(C581),FIND(" ",TRIM(C581)&amp;" ")-1)),"")))</f>
        <v>||</v>
      </c>
      <c r="I581" s="18" t="n">
        <f aca="false">IF(G581="",0, IF(COUNTIF($H$6:H581,H581)=1,1,0))</f>
        <v>0</v>
      </c>
      <c r="J581" s="34" t="str">
        <f aca="false">IF( OR( ISBLANK(D581), C581=D581, AND( LEFT(D581,7)&lt;&gt;"NOMINA ", OR( ISERROR(FIND(" - ",D581)), NOT(ISNUMBER(VALUE(LEFT(D581,FIND(" - ",D581)-1)))) ) ) ), "", B581 &amp; "|" &amp; E581 &amp; "|" &amp; (IF(ISBLANK(C581), "", IFERROR(VALUE(LEFT(TRIM(C581), FIND(" ", TRIM(C581)&amp;" ")-1)), ""))) &amp; "|" &amp; D581 )</f>
        <v/>
      </c>
      <c r="K581" s="18" t="n">
        <f aca="false">IF(OR(C581="", J581="",G581=""), 0, IF(COUNTIF($J$6:J581, J581)=1, 1, 0))</f>
        <v>0</v>
      </c>
      <c r="L581" s="16" t="str">
        <f aca="false">IF(B581="Inscripción de nuevo registro patronal",B581 &amp; "|" &amp; E581 &amp; "|" &amp; C581,"")</f>
        <v/>
      </c>
      <c r="M581" s="18" t="n">
        <f aca="false">IF(OR(C581="", L581=""), 0, IF(COUNTIF($L$6:L581, L581)=1, 1, 0))</f>
        <v>0</v>
      </c>
    </row>
    <row r="582" customFormat="false" ht="28.35" hidden="false" customHeight="true" outlineLevel="0" collapsed="false">
      <c r="A582" s="48" t="str">
        <f aca="false">IF(AND(NOT(ISBLANK(C582)),NOT(ISBLANK(B582)),NOT(ISBLANK(E582))),(_xlfn.AGGREGATE(2,7,A$5:A582))+1,"")</f>
        <v/>
      </c>
      <c r="B582" s="49"/>
      <c r="C582" s="49"/>
      <c r="D582" s="50"/>
      <c r="E582" s="51"/>
      <c r="F582" s="52" t="str">
        <f aca="false">IFERROR(VLOOKUP(B582,LISTAS!$Q$2:$R$58,2,0),"")</f>
        <v/>
      </c>
      <c r="G582" s="34" t="str">
        <f aca="false">IF(ISBLANK(C582),"",  IF(F582="RAZÓN SOCIAL","NUEVO_RP",   IF(F582="NUMERO",      IF(ISNUMBER(VALUE(C582)),VALUE(C582),""),   IF(OR(F582="NSS - NOMBRE",F582="RP - NOMBRE"),      IF(         AND(           NOT(ISERROR(FIND(" - ",C582))),           ISERROR(FIND("  ",C582)),           ISERROR(FIND("–",C582)),           ISERROR(FIND("—",C582)),           ISNUMBER(VALUE(LEFT(C582,FIND(" - ",C582)-1)))         ),         VALUE(LEFT(C582,FIND(" - ",C582)-1)),         ""      ),   ""   )  )))</f>
        <v/>
      </c>
      <c r="H582" s="34" t="str">
        <f aca="false">B582 &amp; "|" &amp; E582 &amp; "|" &amp;(IF(ISBLANK(C582),"",IFERROR(VALUE(LEFT(TRIM(C582),FIND(" ",TRIM(C582)&amp;" ")-1)),"")))</f>
        <v>||</v>
      </c>
      <c r="I582" s="18" t="n">
        <f aca="false">IF(G582="",0, IF(COUNTIF($H$6:H582,H582)=1,1,0))</f>
        <v>0</v>
      </c>
      <c r="J582" s="34" t="str">
        <f aca="false">IF( OR( ISBLANK(D582), C582=D582, AND( LEFT(D582,7)&lt;&gt;"NOMINA ", OR( ISERROR(FIND(" - ",D582)), NOT(ISNUMBER(VALUE(LEFT(D582,FIND(" - ",D582)-1)))) ) ) ), "", B582 &amp; "|" &amp; E582 &amp; "|" &amp; (IF(ISBLANK(C582), "", IFERROR(VALUE(LEFT(TRIM(C582), FIND(" ", TRIM(C582)&amp;" ")-1)), ""))) &amp; "|" &amp; D582 )</f>
        <v/>
      </c>
      <c r="K582" s="18" t="n">
        <f aca="false">IF(OR(C582="", J582="",G582=""), 0, IF(COUNTIF($J$6:J582, J582)=1, 1, 0))</f>
        <v>0</v>
      </c>
      <c r="L582" s="16" t="str">
        <f aca="false">IF(B582="Inscripción de nuevo registro patronal",B582 &amp; "|" &amp; E582 &amp; "|" &amp; C582,"")</f>
        <v/>
      </c>
      <c r="M582" s="18" t="n">
        <f aca="false">IF(OR(C582="", L582=""), 0, IF(COUNTIF($L$6:L582, L582)=1, 1, 0))</f>
        <v>0</v>
      </c>
    </row>
    <row r="583" customFormat="false" ht="28.35" hidden="false" customHeight="true" outlineLevel="0" collapsed="false">
      <c r="A583" s="48" t="str">
        <f aca="false">IF(AND(NOT(ISBLANK(C583)),NOT(ISBLANK(B583)),NOT(ISBLANK(E583))),(_xlfn.AGGREGATE(2,7,A$5:A583))+1,"")</f>
        <v/>
      </c>
      <c r="B583" s="49"/>
      <c r="C583" s="49"/>
      <c r="D583" s="50"/>
      <c r="E583" s="51"/>
      <c r="F583" s="52" t="str">
        <f aca="false">IFERROR(VLOOKUP(B583,LISTAS!$Q$2:$R$58,2,0),"")</f>
        <v/>
      </c>
      <c r="G583" s="34" t="str">
        <f aca="false">IF(ISBLANK(C583),"",  IF(F583="RAZÓN SOCIAL","NUEVO_RP",   IF(F583="NUMERO",      IF(ISNUMBER(VALUE(C583)),VALUE(C583),""),   IF(OR(F583="NSS - NOMBRE",F583="RP - NOMBRE"),      IF(         AND(           NOT(ISERROR(FIND(" - ",C583))),           ISERROR(FIND("  ",C583)),           ISERROR(FIND("–",C583)),           ISERROR(FIND("—",C583)),           ISNUMBER(VALUE(LEFT(C583,FIND(" - ",C583)-1)))         ),         VALUE(LEFT(C583,FIND(" - ",C583)-1)),         ""      ),   ""   )  )))</f>
        <v/>
      </c>
      <c r="H583" s="34" t="str">
        <f aca="false">B583 &amp; "|" &amp; E583 &amp; "|" &amp;(IF(ISBLANK(C583),"",IFERROR(VALUE(LEFT(TRIM(C583),FIND(" ",TRIM(C583)&amp;" ")-1)),"")))</f>
        <v>||</v>
      </c>
      <c r="I583" s="18" t="n">
        <f aca="false">IF(G583="",0, IF(COUNTIF($H$6:H583,H583)=1,1,0))</f>
        <v>0</v>
      </c>
      <c r="J583" s="34" t="str">
        <f aca="false">IF( OR( ISBLANK(D583), C583=D583, AND( LEFT(D583,7)&lt;&gt;"NOMINA ", OR( ISERROR(FIND(" - ",D583)), NOT(ISNUMBER(VALUE(LEFT(D583,FIND(" - ",D583)-1)))) ) ) ), "", B583 &amp; "|" &amp; E583 &amp; "|" &amp; (IF(ISBLANK(C583), "", IFERROR(VALUE(LEFT(TRIM(C583), FIND(" ", TRIM(C583)&amp;" ")-1)), ""))) &amp; "|" &amp; D583 )</f>
        <v/>
      </c>
      <c r="K583" s="18" t="n">
        <f aca="false">IF(OR(C583="", J583="",G583=""), 0, IF(COUNTIF($J$6:J583, J583)=1, 1, 0))</f>
        <v>0</v>
      </c>
      <c r="L583" s="16" t="str">
        <f aca="false">IF(B583="Inscripción de nuevo registro patronal",B583 &amp; "|" &amp; E583 &amp; "|" &amp; C583,"")</f>
        <v/>
      </c>
      <c r="M583" s="18" t="n">
        <f aca="false">IF(OR(C583="", L583=""), 0, IF(COUNTIF($L$6:L583, L583)=1, 1, 0))</f>
        <v>0</v>
      </c>
    </row>
    <row r="584" customFormat="false" ht="28.35" hidden="false" customHeight="true" outlineLevel="0" collapsed="false">
      <c r="A584" s="48" t="str">
        <f aca="false">IF(AND(NOT(ISBLANK(C584)),NOT(ISBLANK(B584)),NOT(ISBLANK(E584))),(_xlfn.AGGREGATE(2,7,A$5:A584))+1,"")</f>
        <v/>
      </c>
      <c r="B584" s="49"/>
      <c r="C584" s="49"/>
      <c r="D584" s="50"/>
      <c r="E584" s="51"/>
      <c r="F584" s="52" t="str">
        <f aca="false">IFERROR(VLOOKUP(B584,LISTAS!$Q$2:$R$58,2,0),"")</f>
        <v/>
      </c>
      <c r="G584" s="34" t="str">
        <f aca="false">IF(ISBLANK(C584),"",  IF(F584="RAZÓN SOCIAL","NUEVO_RP",   IF(F584="NUMERO",      IF(ISNUMBER(VALUE(C584)),VALUE(C584),""),   IF(OR(F584="NSS - NOMBRE",F584="RP - NOMBRE"),      IF(         AND(           NOT(ISERROR(FIND(" - ",C584))),           ISERROR(FIND("  ",C584)),           ISERROR(FIND("–",C584)),           ISERROR(FIND("—",C584)),           ISNUMBER(VALUE(LEFT(C584,FIND(" - ",C584)-1)))         ),         VALUE(LEFT(C584,FIND(" - ",C584)-1)),         ""      ),   ""   )  )))</f>
        <v/>
      </c>
      <c r="H584" s="34" t="str">
        <f aca="false">B584 &amp; "|" &amp; E584 &amp; "|" &amp;(IF(ISBLANK(C584),"",IFERROR(VALUE(LEFT(TRIM(C584),FIND(" ",TRIM(C584)&amp;" ")-1)),"")))</f>
        <v>||</v>
      </c>
      <c r="I584" s="18" t="n">
        <f aca="false">IF(G584="",0, IF(COUNTIF($H$6:H584,H584)=1,1,0))</f>
        <v>0</v>
      </c>
      <c r="J584" s="34" t="str">
        <f aca="false">IF( OR( ISBLANK(D584), C584=D584, AND( LEFT(D584,7)&lt;&gt;"NOMINA ", OR( ISERROR(FIND(" - ",D584)), NOT(ISNUMBER(VALUE(LEFT(D584,FIND(" - ",D584)-1)))) ) ) ), "", B584 &amp; "|" &amp; E584 &amp; "|" &amp; (IF(ISBLANK(C584), "", IFERROR(VALUE(LEFT(TRIM(C584), FIND(" ", TRIM(C584)&amp;" ")-1)), ""))) &amp; "|" &amp; D584 )</f>
        <v/>
      </c>
      <c r="K584" s="18" t="n">
        <f aca="false">IF(OR(C584="", J584="",G584=""), 0, IF(COUNTIF($J$6:J584, J584)=1, 1, 0))</f>
        <v>0</v>
      </c>
      <c r="L584" s="16" t="str">
        <f aca="false">IF(B584="Inscripción de nuevo registro patronal",B584 &amp; "|" &amp; E584 &amp; "|" &amp; C584,"")</f>
        <v/>
      </c>
      <c r="M584" s="18" t="n">
        <f aca="false">IF(OR(C584="", L584=""), 0, IF(COUNTIF($L$6:L584, L584)=1, 1, 0))</f>
        <v>0</v>
      </c>
    </row>
    <row r="585" customFormat="false" ht="28.35" hidden="false" customHeight="true" outlineLevel="0" collapsed="false">
      <c r="A585" s="48" t="str">
        <f aca="false">IF(AND(NOT(ISBLANK(C585)),NOT(ISBLANK(B585)),NOT(ISBLANK(E585))),(_xlfn.AGGREGATE(2,7,A$5:A585))+1,"")</f>
        <v/>
      </c>
      <c r="B585" s="49"/>
      <c r="C585" s="49"/>
      <c r="D585" s="50"/>
      <c r="E585" s="51"/>
      <c r="F585" s="52" t="str">
        <f aca="false">IFERROR(VLOOKUP(B585,LISTAS!$Q$2:$R$58,2,0),"")</f>
        <v/>
      </c>
      <c r="G585" s="34" t="str">
        <f aca="false">IF(ISBLANK(C585),"",  IF(F585="RAZÓN SOCIAL","NUEVO_RP",   IF(F585="NUMERO",      IF(ISNUMBER(VALUE(C585)),VALUE(C585),""),   IF(OR(F585="NSS - NOMBRE",F585="RP - NOMBRE"),      IF(         AND(           NOT(ISERROR(FIND(" - ",C585))),           ISERROR(FIND("  ",C585)),           ISERROR(FIND("–",C585)),           ISERROR(FIND("—",C585)),           ISNUMBER(VALUE(LEFT(C585,FIND(" - ",C585)-1)))         ),         VALUE(LEFT(C585,FIND(" - ",C585)-1)),         ""      ),   ""   )  )))</f>
        <v/>
      </c>
      <c r="H585" s="34" t="str">
        <f aca="false">B585 &amp; "|" &amp; E585 &amp; "|" &amp;(IF(ISBLANK(C585),"",IFERROR(VALUE(LEFT(TRIM(C585),FIND(" ",TRIM(C585)&amp;" ")-1)),"")))</f>
        <v>||</v>
      </c>
      <c r="I585" s="18" t="n">
        <f aca="false">IF(G585="",0, IF(COUNTIF($H$6:H585,H585)=1,1,0))</f>
        <v>0</v>
      </c>
      <c r="J585" s="34" t="str">
        <f aca="false">IF( OR( ISBLANK(D585), C585=D585, AND( LEFT(D585,7)&lt;&gt;"NOMINA ", OR( ISERROR(FIND(" - ",D585)), NOT(ISNUMBER(VALUE(LEFT(D585,FIND(" - ",D585)-1)))) ) ) ), "", B585 &amp; "|" &amp; E585 &amp; "|" &amp; (IF(ISBLANK(C585), "", IFERROR(VALUE(LEFT(TRIM(C585), FIND(" ", TRIM(C585)&amp;" ")-1)), ""))) &amp; "|" &amp; D585 )</f>
        <v/>
      </c>
      <c r="K585" s="18" t="n">
        <f aca="false">IF(OR(C585="", J585="",G585=""), 0, IF(COUNTIF($J$6:J585, J585)=1, 1, 0))</f>
        <v>0</v>
      </c>
      <c r="L585" s="16" t="str">
        <f aca="false">IF(B585="Inscripción de nuevo registro patronal",B585 &amp; "|" &amp; E585 &amp; "|" &amp; C585,"")</f>
        <v/>
      </c>
      <c r="M585" s="18" t="n">
        <f aca="false">IF(OR(C585="", L585=""), 0, IF(COUNTIF($L$6:L585, L585)=1, 1, 0))</f>
        <v>0</v>
      </c>
    </row>
    <row r="586" customFormat="false" ht="28.35" hidden="false" customHeight="true" outlineLevel="0" collapsed="false">
      <c r="A586" s="48" t="str">
        <f aca="false">IF(AND(NOT(ISBLANK(C586)),NOT(ISBLANK(B586)),NOT(ISBLANK(E586))),(_xlfn.AGGREGATE(2,7,A$5:A586))+1,"")</f>
        <v/>
      </c>
      <c r="B586" s="49"/>
      <c r="C586" s="49"/>
      <c r="D586" s="50"/>
      <c r="E586" s="51"/>
      <c r="F586" s="52" t="str">
        <f aca="false">IFERROR(VLOOKUP(B586,LISTAS!$Q$2:$R$58,2,0),"")</f>
        <v/>
      </c>
      <c r="G586" s="34" t="str">
        <f aca="false">IF(ISBLANK(C586),"",  IF(F586="RAZÓN SOCIAL","NUEVO_RP",   IF(F586="NUMERO",      IF(ISNUMBER(VALUE(C586)),VALUE(C586),""),   IF(OR(F586="NSS - NOMBRE",F586="RP - NOMBRE"),      IF(         AND(           NOT(ISERROR(FIND(" - ",C586))),           ISERROR(FIND("  ",C586)),           ISERROR(FIND("–",C586)),           ISERROR(FIND("—",C586)),           ISNUMBER(VALUE(LEFT(C586,FIND(" - ",C586)-1)))         ),         VALUE(LEFT(C586,FIND(" - ",C586)-1)),         ""      ),   ""   )  )))</f>
        <v/>
      </c>
      <c r="H586" s="34" t="str">
        <f aca="false">B586 &amp; "|" &amp; E586 &amp; "|" &amp;(IF(ISBLANK(C586),"",IFERROR(VALUE(LEFT(TRIM(C586),FIND(" ",TRIM(C586)&amp;" ")-1)),"")))</f>
        <v>||</v>
      </c>
      <c r="I586" s="18" t="n">
        <f aca="false">IF(G586="",0, IF(COUNTIF($H$6:H586,H586)=1,1,0))</f>
        <v>0</v>
      </c>
      <c r="J586" s="34" t="str">
        <f aca="false">IF( OR( ISBLANK(D586), C586=D586, AND( LEFT(D586,7)&lt;&gt;"NOMINA ", OR( ISERROR(FIND(" - ",D586)), NOT(ISNUMBER(VALUE(LEFT(D586,FIND(" - ",D586)-1)))) ) ) ), "", B586 &amp; "|" &amp; E586 &amp; "|" &amp; (IF(ISBLANK(C586), "", IFERROR(VALUE(LEFT(TRIM(C586), FIND(" ", TRIM(C586)&amp;" ")-1)), ""))) &amp; "|" &amp; D586 )</f>
        <v/>
      </c>
      <c r="K586" s="18" t="n">
        <f aca="false">IF(OR(C586="", J586="",G586=""), 0, IF(COUNTIF($J$6:J586, J586)=1, 1, 0))</f>
        <v>0</v>
      </c>
      <c r="L586" s="16" t="str">
        <f aca="false">IF(B586="Inscripción de nuevo registro patronal",B586 &amp; "|" &amp; E586 &amp; "|" &amp; C586,"")</f>
        <v/>
      </c>
      <c r="M586" s="18" t="n">
        <f aca="false">IF(OR(C586="", L586=""), 0, IF(COUNTIF($L$6:L586, L586)=1, 1, 0))</f>
        <v>0</v>
      </c>
    </row>
    <row r="587" customFormat="false" ht="28.35" hidden="false" customHeight="true" outlineLevel="0" collapsed="false">
      <c r="A587" s="48" t="str">
        <f aca="false">IF(AND(NOT(ISBLANK(C587)),NOT(ISBLANK(B587)),NOT(ISBLANK(E587))),(_xlfn.AGGREGATE(2,7,A$5:A587))+1,"")</f>
        <v/>
      </c>
      <c r="B587" s="49"/>
      <c r="C587" s="49"/>
      <c r="D587" s="50"/>
      <c r="E587" s="51"/>
      <c r="F587" s="52" t="str">
        <f aca="false">IFERROR(VLOOKUP(B587,LISTAS!$Q$2:$R$58,2,0),"")</f>
        <v/>
      </c>
      <c r="G587" s="34" t="str">
        <f aca="false">IF(ISBLANK(C587),"",  IF(F587="RAZÓN SOCIAL","NUEVO_RP",   IF(F587="NUMERO",      IF(ISNUMBER(VALUE(C587)),VALUE(C587),""),   IF(OR(F587="NSS - NOMBRE",F587="RP - NOMBRE"),      IF(         AND(           NOT(ISERROR(FIND(" - ",C587))),           ISERROR(FIND("  ",C587)),           ISERROR(FIND("–",C587)),           ISERROR(FIND("—",C587)),           ISNUMBER(VALUE(LEFT(C587,FIND(" - ",C587)-1)))         ),         VALUE(LEFT(C587,FIND(" - ",C587)-1)),         ""      ),   ""   )  )))</f>
        <v/>
      </c>
      <c r="H587" s="34" t="str">
        <f aca="false">B587 &amp; "|" &amp; E587 &amp; "|" &amp;(IF(ISBLANK(C587),"",IFERROR(VALUE(LEFT(TRIM(C587),FIND(" ",TRIM(C587)&amp;" ")-1)),"")))</f>
        <v>||</v>
      </c>
      <c r="I587" s="18" t="n">
        <f aca="false">IF(G587="",0, IF(COUNTIF($H$6:H587,H587)=1,1,0))</f>
        <v>0</v>
      </c>
      <c r="J587" s="34" t="str">
        <f aca="false">IF( OR( ISBLANK(D587), C587=D587, AND( LEFT(D587,7)&lt;&gt;"NOMINA ", OR( ISERROR(FIND(" - ",D587)), NOT(ISNUMBER(VALUE(LEFT(D587,FIND(" - ",D587)-1)))) ) ) ), "", B587 &amp; "|" &amp; E587 &amp; "|" &amp; (IF(ISBLANK(C587), "", IFERROR(VALUE(LEFT(TRIM(C587), FIND(" ", TRIM(C587)&amp;" ")-1)), ""))) &amp; "|" &amp; D587 )</f>
        <v/>
      </c>
      <c r="K587" s="18" t="n">
        <f aca="false">IF(OR(C587="", J587="",G587=""), 0, IF(COUNTIF($J$6:J587, J587)=1, 1, 0))</f>
        <v>0</v>
      </c>
      <c r="L587" s="16" t="str">
        <f aca="false">IF(B587="Inscripción de nuevo registro patronal",B587 &amp; "|" &amp; E587 &amp; "|" &amp; C587,"")</f>
        <v/>
      </c>
      <c r="M587" s="18" t="n">
        <f aca="false">IF(OR(C587="", L587=""), 0, IF(COUNTIF($L$6:L587, L587)=1, 1, 0))</f>
        <v>0</v>
      </c>
    </row>
    <row r="588" customFormat="false" ht="28.35" hidden="false" customHeight="true" outlineLevel="0" collapsed="false">
      <c r="A588" s="48" t="str">
        <f aca="false">IF(AND(NOT(ISBLANK(C588)),NOT(ISBLANK(B588)),NOT(ISBLANK(E588))),(_xlfn.AGGREGATE(2,7,A$5:A588))+1,"")</f>
        <v/>
      </c>
      <c r="B588" s="49"/>
      <c r="C588" s="49"/>
      <c r="D588" s="50"/>
      <c r="E588" s="51"/>
      <c r="F588" s="52" t="str">
        <f aca="false">IFERROR(VLOOKUP(B588,LISTAS!$Q$2:$R$58,2,0),"")</f>
        <v/>
      </c>
      <c r="G588" s="34" t="str">
        <f aca="false">IF(ISBLANK(C588),"",  IF(F588="RAZÓN SOCIAL","NUEVO_RP",   IF(F588="NUMERO",      IF(ISNUMBER(VALUE(C588)),VALUE(C588),""),   IF(OR(F588="NSS - NOMBRE",F588="RP - NOMBRE"),      IF(         AND(           NOT(ISERROR(FIND(" - ",C588))),           ISERROR(FIND("  ",C588)),           ISERROR(FIND("–",C588)),           ISERROR(FIND("—",C588)),           ISNUMBER(VALUE(LEFT(C588,FIND(" - ",C588)-1)))         ),         VALUE(LEFT(C588,FIND(" - ",C588)-1)),         ""      ),   ""   )  )))</f>
        <v/>
      </c>
      <c r="H588" s="34" t="str">
        <f aca="false">B588 &amp; "|" &amp; E588 &amp; "|" &amp;(IF(ISBLANK(C588),"",IFERROR(VALUE(LEFT(TRIM(C588),FIND(" ",TRIM(C588)&amp;" ")-1)),"")))</f>
        <v>||</v>
      </c>
      <c r="I588" s="18" t="n">
        <f aca="false">IF(G588="",0, IF(COUNTIF($H$6:H588,H588)=1,1,0))</f>
        <v>0</v>
      </c>
      <c r="J588" s="34" t="str">
        <f aca="false">IF( OR( ISBLANK(D588), C588=D588, AND( LEFT(D588,7)&lt;&gt;"NOMINA ", OR( ISERROR(FIND(" - ",D588)), NOT(ISNUMBER(VALUE(LEFT(D588,FIND(" - ",D588)-1)))) ) ) ), "", B588 &amp; "|" &amp; E588 &amp; "|" &amp; (IF(ISBLANK(C588), "", IFERROR(VALUE(LEFT(TRIM(C588), FIND(" ", TRIM(C588)&amp;" ")-1)), ""))) &amp; "|" &amp; D588 )</f>
        <v/>
      </c>
      <c r="K588" s="18" t="n">
        <f aca="false">IF(OR(C588="", J588="",G588=""), 0, IF(COUNTIF($J$6:J588, J588)=1, 1, 0))</f>
        <v>0</v>
      </c>
      <c r="L588" s="16" t="str">
        <f aca="false">IF(B588="Inscripción de nuevo registro patronal",B588 &amp; "|" &amp; E588 &amp; "|" &amp; C588,"")</f>
        <v/>
      </c>
      <c r="M588" s="18" t="n">
        <f aca="false">IF(OR(C588="", L588=""), 0, IF(COUNTIF($L$6:L588, L588)=1, 1, 0))</f>
        <v>0</v>
      </c>
    </row>
    <row r="589" customFormat="false" ht="28.35" hidden="false" customHeight="true" outlineLevel="0" collapsed="false">
      <c r="A589" s="48" t="str">
        <f aca="false">IF(AND(NOT(ISBLANK(C589)),NOT(ISBLANK(B589)),NOT(ISBLANK(E589))),(_xlfn.AGGREGATE(2,7,A$5:A589))+1,"")</f>
        <v/>
      </c>
      <c r="B589" s="49"/>
      <c r="C589" s="49"/>
      <c r="D589" s="50"/>
      <c r="E589" s="51"/>
      <c r="F589" s="52" t="str">
        <f aca="false">IFERROR(VLOOKUP(B589,LISTAS!$Q$2:$R$58,2,0),"")</f>
        <v/>
      </c>
      <c r="G589" s="34" t="str">
        <f aca="false">IF(ISBLANK(C589),"",  IF(F589="RAZÓN SOCIAL","NUEVO_RP",   IF(F589="NUMERO",      IF(ISNUMBER(VALUE(C589)),VALUE(C589),""),   IF(OR(F589="NSS - NOMBRE",F589="RP - NOMBRE"),      IF(         AND(           NOT(ISERROR(FIND(" - ",C589))),           ISERROR(FIND("  ",C589)),           ISERROR(FIND("–",C589)),           ISERROR(FIND("—",C589)),           ISNUMBER(VALUE(LEFT(C589,FIND(" - ",C589)-1)))         ),         VALUE(LEFT(C589,FIND(" - ",C589)-1)),         ""      ),   ""   )  )))</f>
        <v/>
      </c>
      <c r="H589" s="34" t="str">
        <f aca="false">B589 &amp; "|" &amp; E589 &amp; "|" &amp;(IF(ISBLANK(C589),"",IFERROR(VALUE(LEFT(TRIM(C589),FIND(" ",TRIM(C589)&amp;" ")-1)),"")))</f>
        <v>||</v>
      </c>
      <c r="I589" s="18" t="n">
        <f aca="false">IF(G589="",0, IF(COUNTIF($H$6:H589,H589)=1,1,0))</f>
        <v>0</v>
      </c>
      <c r="J589" s="34" t="str">
        <f aca="false">IF( OR( ISBLANK(D589), C589=D589, AND( LEFT(D589,7)&lt;&gt;"NOMINA ", OR( ISERROR(FIND(" - ",D589)), NOT(ISNUMBER(VALUE(LEFT(D589,FIND(" - ",D589)-1)))) ) ) ), "", B589 &amp; "|" &amp; E589 &amp; "|" &amp; (IF(ISBLANK(C589), "", IFERROR(VALUE(LEFT(TRIM(C589), FIND(" ", TRIM(C589)&amp;" ")-1)), ""))) &amp; "|" &amp; D589 )</f>
        <v/>
      </c>
      <c r="K589" s="18" t="n">
        <f aca="false">IF(OR(C589="", J589="",G589=""), 0, IF(COUNTIF($J$6:J589, J589)=1, 1, 0))</f>
        <v>0</v>
      </c>
      <c r="L589" s="16" t="str">
        <f aca="false">IF(B589="Inscripción de nuevo registro patronal",B589 &amp; "|" &amp; E589 &amp; "|" &amp; C589,"")</f>
        <v/>
      </c>
      <c r="M589" s="18" t="n">
        <f aca="false">IF(OR(C589="", L589=""), 0, IF(COUNTIF($L$6:L589, L589)=1, 1, 0))</f>
        <v>0</v>
      </c>
    </row>
    <row r="590" customFormat="false" ht="28.35" hidden="false" customHeight="true" outlineLevel="0" collapsed="false">
      <c r="A590" s="48" t="str">
        <f aca="false">IF(AND(NOT(ISBLANK(C590)),NOT(ISBLANK(B590)),NOT(ISBLANK(E590))),(_xlfn.AGGREGATE(2,7,A$5:A590))+1,"")</f>
        <v/>
      </c>
      <c r="B590" s="49"/>
      <c r="C590" s="49"/>
      <c r="D590" s="50"/>
      <c r="E590" s="51"/>
      <c r="F590" s="52" t="str">
        <f aca="false">IFERROR(VLOOKUP(B590,LISTAS!$Q$2:$R$58,2,0),"")</f>
        <v/>
      </c>
      <c r="G590" s="34" t="str">
        <f aca="false">IF(ISBLANK(C590),"",  IF(F590="RAZÓN SOCIAL","NUEVO_RP",   IF(F590="NUMERO",      IF(ISNUMBER(VALUE(C590)),VALUE(C590),""),   IF(OR(F590="NSS - NOMBRE",F590="RP - NOMBRE"),      IF(         AND(           NOT(ISERROR(FIND(" - ",C590))),           ISERROR(FIND("  ",C590)),           ISERROR(FIND("–",C590)),           ISERROR(FIND("—",C590)),           ISNUMBER(VALUE(LEFT(C590,FIND(" - ",C590)-1)))         ),         VALUE(LEFT(C590,FIND(" - ",C590)-1)),         ""      ),   ""   )  )))</f>
        <v/>
      </c>
      <c r="H590" s="34" t="str">
        <f aca="false">B590 &amp; "|" &amp; E590 &amp; "|" &amp;(IF(ISBLANK(C590),"",IFERROR(VALUE(LEFT(TRIM(C590),FIND(" ",TRIM(C590)&amp;" ")-1)),"")))</f>
        <v>||</v>
      </c>
      <c r="I590" s="18" t="n">
        <f aca="false">IF(G590="",0, IF(COUNTIF($H$6:H590,H590)=1,1,0))</f>
        <v>0</v>
      </c>
      <c r="J590" s="34" t="str">
        <f aca="false">IF( OR( ISBLANK(D590), C590=D590, AND( LEFT(D590,7)&lt;&gt;"NOMINA ", OR( ISERROR(FIND(" - ",D590)), NOT(ISNUMBER(VALUE(LEFT(D590,FIND(" - ",D590)-1)))) ) ) ), "", B590 &amp; "|" &amp; E590 &amp; "|" &amp; (IF(ISBLANK(C590), "", IFERROR(VALUE(LEFT(TRIM(C590), FIND(" ", TRIM(C590)&amp;" ")-1)), ""))) &amp; "|" &amp; D590 )</f>
        <v/>
      </c>
      <c r="K590" s="18" t="n">
        <f aca="false">IF(OR(C590="", J590="",G590=""), 0, IF(COUNTIF($J$6:J590, J590)=1, 1, 0))</f>
        <v>0</v>
      </c>
      <c r="L590" s="16" t="str">
        <f aca="false">IF(B590="Inscripción de nuevo registro patronal",B590 &amp; "|" &amp; E590 &amp; "|" &amp; C590,"")</f>
        <v/>
      </c>
      <c r="M590" s="18" t="n">
        <f aca="false">IF(OR(C590="", L590=""), 0, IF(COUNTIF($L$6:L590, L590)=1, 1, 0))</f>
        <v>0</v>
      </c>
    </row>
    <row r="591" customFormat="false" ht="28.35" hidden="false" customHeight="true" outlineLevel="0" collapsed="false">
      <c r="A591" s="48" t="str">
        <f aca="false">IF(AND(NOT(ISBLANK(C591)),NOT(ISBLANK(B591)),NOT(ISBLANK(E591))),(_xlfn.AGGREGATE(2,7,A$5:A591))+1,"")</f>
        <v/>
      </c>
      <c r="B591" s="49"/>
      <c r="C591" s="49"/>
      <c r="D591" s="50"/>
      <c r="E591" s="51"/>
      <c r="F591" s="52" t="str">
        <f aca="false">IFERROR(VLOOKUP(B591,LISTAS!$Q$2:$R$58,2,0),"")</f>
        <v/>
      </c>
      <c r="G591" s="34" t="str">
        <f aca="false">IF(ISBLANK(C591),"",  IF(F591="RAZÓN SOCIAL","NUEVO_RP",   IF(F591="NUMERO",      IF(ISNUMBER(VALUE(C591)),VALUE(C591),""),   IF(OR(F591="NSS - NOMBRE",F591="RP - NOMBRE"),      IF(         AND(           NOT(ISERROR(FIND(" - ",C591))),           ISERROR(FIND("  ",C591)),           ISERROR(FIND("–",C591)),           ISERROR(FIND("—",C591)),           ISNUMBER(VALUE(LEFT(C591,FIND(" - ",C591)-1)))         ),         VALUE(LEFT(C591,FIND(" - ",C591)-1)),         ""      ),   ""   )  )))</f>
        <v/>
      </c>
      <c r="H591" s="34" t="str">
        <f aca="false">B591 &amp; "|" &amp; E591 &amp; "|" &amp;(IF(ISBLANK(C591),"",IFERROR(VALUE(LEFT(TRIM(C591),FIND(" ",TRIM(C591)&amp;" ")-1)),"")))</f>
        <v>||</v>
      </c>
      <c r="I591" s="18" t="n">
        <f aca="false">IF(G591="",0, IF(COUNTIF($H$6:H591,H591)=1,1,0))</f>
        <v>0</v>
      </c>
      <c r="J591" s="34" t="str">
        <f aca="false">IF( OR( ISBLANK(D591), C591=D591, AND( LEFT(D591,7)&lt;&gt;"NOMINA ", OR( ISERROR(FIND(" - ",D591)), NOT(ISNUMBER(VALUE(LEFT(D591,FIND(" - ",D591)-1)))) ) ) ), "", B591 &amp; "|" &amp; E591 &amp; "|" &amp; (IF(ISBLANK(C591), "", IFERROR(VALUE(LEFT(TRIM(C591), FIND(" ", TRIM(C591)&amp;" ")-1)), ""))) &amp; "|" &amp; D591 )</f>
        <v/>
      </c>
      <c r="K591" s="18" t="n">
        <f aca="false">IF(OR(C591="", J591="",G591=""), 0, IF(COUNTIF($J$6:J591, J591)=1, 1, 0))</f>
        <v>0</v>
      </c>
      <c r="L591" s="16" t="str">
        <f aca="false">IF(B591="Inscripción de nuevo registro patronal",B591 &amp; "|" &amp; E591 &amp; "|" &amp; C591,"")</f>
        <v/>
      </c>
      <c r="M591" s="18" t="n">
        <f aca="false">IF(OR(C591="", L591=""), 0, IF(COUNTIF($L$6:L591, L591)=1, 1, 0))</f>
        <v>0</v>
      </c>
    </row>
    <row r="592" customFormat="false" ht="28.35" hidden="false" customHeight="true" outlineLevel="0" collapsed="false">
      <c r="A592" s="48" t="str">
        <f aca="false">IF(AND(NOT(ISBLANK(C592)),NOT(ISBLANK(B592)),NOT(ISBLANK(E592))),(_xlfn.AGGREGATE(2,7,A$5:A592))+1,"")</f>
        <v/>
      </c>
      <c r="B592" s="49"/>
      <c r="C592" s="49"/>
      <c r="D592" s="50"/>
      <c r="E592" s="51"/>
      <c r="F592" s="52" t="str">
        <f aca="false">IFERROR(VLOOKUP(B592,LISTAS!$Q$2:$R$58,2,0),"")</f>
        <v/>
      </c>
      <c r="G592" s="34" t="str">
        <f aca="false">IF(ISBLANK(C592),"",  IF(F592="RAZÓN SOCIAL","NUEVO_RP",   IF(F592="NUMERO",      IF(ISNUMBER(VALUE(C592)),VALUE(C592),""),   IF(OR(F592="NSS - NOMBRE",F592="RP - NOMBRE"),      IF(         AND(           NOT(ISERROR(FIND(" - ",C592))),           ISERROR(FIND("  ",C592)),           ISERROR(FIND("–",C592)),           ISERROR(FIND("—",C592)),           ISNUMBER(VALUE(LEFT(C592,FIND(" - ",C592)-1)))         ),         VALUE(LEFT(C592,FIND(" - ",C592)-1)),         ""      ),   ""   )  )))</f>
        <v/>
      </c>
      <c r="H592" s="34" t="str">
        <f aca="false">B592 &amp; "|" &amp; E592 &amp; "|" &amp;(IF(ISBLANK(C592),"",IFERROR(VALUE(LEFT(TRIM(C592),FIND(" ",TRIM(C592)&amp;" ")-1)),"")))</f>
        <v>||</v>
      </c>
      <c r="I592" s="18" t="n">
        <f aca="false">IF(G592="",0, IF(COUNTIF($H$6:H592,H592)=1,1,0))</f>
        <v>0</v>
      </c>
      <c r="J592" s="34" t="str">
        <f aca="false">IF( OR( ISBLANK(D592), C592=D592, AND( LEFT(D592,7)&lt;&gt;"NOMINA ", OR( ISERROR(FIND(" - ",D592)), NOT(ISNUMBER(VALUE(LEFT(D592,FIND(" - ",D592)-1)))) ) ) ), "", B592 &amp; "|" &amp; E592 &amp; "|" &amp; (IF(ISBLANK(C592), "", IFERROR(VALUE(LEFT(TRIM(C592), FIND(" ", TRIM(C592)&amp;" ")-1)), ""))) &amp; "|" &amp; D592 )</f>
        <v/>
      </c>
      <c r="K592" s="18" t="n">
        <f aca="false">IF(OR(C592="", J592="",G592=""), 0, IF(COUNTIF($J$6:J592, J592)=1, 1, 0))</f>
        <v>0</v>
      </c>
      <c r="L592" s="16" t="str">
        <f aca="false">IF(B592="Inscripción de nuevo registro patronal",B592 &amp; "|" &amp; E592 &amp; "|" &amp; C592,"")</f>
        <v/>
      </c>
      <c r="M592" s="18" t="n">
        <f aca="false">IF(OR(C592="", L592=""), 0, IF(COUNTIF($L$6:L592, L592)=1, 1, 0))</f>
        <v>0</v>
      </c>
    </row>
    <row r="593" customFormat="false" ht="28.35" hidden="false" customHeight="true" outlineLevel="0" collapsed="false">
      <c r="A593" s="48" t="str">
        <f aca="false">IF(AND(NOT(ISBLANK(C593)),NOT(ISBLANK(B593)),NOT(ISBLANK(E593))),(_xlfn.AGGREGATE(2,7,A$5:A593))+1,"")</f>
        <v/>
      </c>
      <c r="B593" s="49"/>
      <c r="C593" s="49"/>
      <c r="D593" s="50"/>
      <c r="E593" s="51"/>
      <c r="F593" s="52" t="str">
        <f aca="false">IFERROR(VLOOKUP(B593,LISTAS!$Q$2:$R$58,2,0),"")</f>
        <v/>
      </c>
      <c r="G593" s="34" t="str">
        <f aca="false">IF(ISBLANK(C593),"",  IF(F593="RAZÓN SOCIAL","NUEVO_RP",   IF(F593="NUMERO",      IF(ISNUMBER(VALUE(C593)),VALUE(C593),""),   IF(OR(F593="NSS - NOMBRE",F593="RP - NOMBRE"),      IF(         AND(           NOT(ISERROR(FIND(" - ",C593))),           ISERROR(FIND("  ",C593)),           ISERROR(FIND("–",C593)),           ISERROR(FIND("—",C593)),           ISNUMBER(VALUE(LEFT(C593,FIND(" - ",C593)-1)))         ),         VALUE(LEFT(C593,FIND(" - ",C593)-1)),         ""      ),   ""   )  )))</f>
        <v/>
      </c>
      <c r="H593" s="34" t="str">
        <f aca="false">B593 &amp; "|" &amp; E593 &amp; "|" &amp;(IF(ISBLANK(C593),"",IFERROR(VALUE(LEFT(TRIM(C593),FIND(" ",TRIM(C593)&amp;" ")-1)),"")))</f>
        <v>||</v>
      </c>
      <c r="I593" s="18" t="n">
        <f aca="false">IF(G593="",0, IF(COUNTIF($H$6:H593,H593)=1,1,0))</f>
        <v>0</v>
      </c>
      <c r="J593" s="34" t="str">
        <f aca="false">IF( OR( ISBLANK(D593), C593=D593, AND( LEFT(D593,7)&lt;&gt;"NOMINA ", OR( ISERROR(FIND(" - ",D593)), NOT(ISNUMBER(VALUE(LEFT(D593,FIND(" - ",D593)-1)))) ) ) ), "", B593 &amp; "|" &amp; E593 &amp; "|" &amp; (IF(ISBLANK(C593), "", IFERROR(VALUE(LEFT(TRIM(C593), FIND(" ", TRIM(C593)&amp;" ")-1)), ""))) &amp; "|" &amp; D593 )</f>
        <v/>
      </c>
      <c r="K593" s="18" t="n">
        <f aca="false">IF(OR(C593="", J593="",G593=""), 0, IF(COUNTIF($J$6:J593, J593)=1, 1, 0))</f>
        <v>0</v>
      </c>
      <c r="L593" s="16" t="str">
        <f aca="false">IF(B593="Inscripción de nuevo registro patronal",B593 &amp; "|" &amp; E593 &amp; "|" &amp; C593,"")</f>
        <v/>
      </c>
      <c r="M593" s="18" t="n">
        <f aca="false">IF(OR(C593="", L593=""), 0, IF(COUNTIF($L$6:L593, L593)=1, 1, 0))</f>
        <v>0</v>
      </c>
    </row>
    <row r="594" customFormat="false" ht="28.35" hidden="false" customHeight="true" outlineLevel="0" collapsed="false">
      <c r="A594" s="48" t="str">
        <f aca="false">IF(AND(NOT(ISBLANK(C594)),NOT(ISBLANK(B594)),NOT(ISBLANK(E594))),(_xlfn.AGGREGATE(2,7,A$5:A594))+1,"")</f>
        <v/>
      </c>
      <c r="B594" s="49"/>
      <c r="C594" s="49"/>
      <c r="D594" s="50"/>
      <c r="E594" s="51"/>
      <c r="F594" s="52" t="str">
        <f aca="false">IFERROR(VLOOKUP(B594,LISTAS!$Q$2:$R$58,2,0),"")</f>
        <v/>
      </c>
      <c r="G594" s="34" t="str">
        <f aca="false">IF(ISBLANK(C594),"",  IF(F594="RAZÓN SOCIAL","NUEVO_RP",   IF(F594="NUMERO",      IF(ISNUMBER(VALUE(C594)),VALUE(C594),""),   IF(OR(F594="NSS - NOMBRE",F594="RP - NOMBRE"),      IF(         AND(           NOT(ISERROR(FIND(" - ",C594))),           ISERROR(FIND("  ",C594)),           ISERROR(FIND("–",C594)),           ISERROR(FIND("—",C594)),           ISNUMBER(VALUE(LEFT(C594,FIND(" - ",C594)-1)))         ),         VALUE(LEFT(C594,FIND(" - ",C594)-1)),         ""      ),   ""   )  )))</f>
        <v/>
      </c>
      <c r="H594" s="34" t="str">
        <f aca="false">B594 &amp; "|" &amp; E594 &amp; "|" &amp;(IF(ISBLANK(C594),"",IFERROR(VALUE(LEFT(TRIM(C594),FIND(" ",TRIM(C594)&amp;" ")-1)),"")))</f>
        <v>||</v>
      </c>
      <c r="I594" s="18" t="n">
        <f aca="false">IF(G594="",0, IF(COUNTIF($H$6:H594,H594)=1,1,0))</f>
        <v>0</v>
      </c>
      <c r="J594" s="34" t="str">
        <f aca="false">IF( OR( ISBLANK(D594), C594=D594, AND( LEFT(D594,7)&lt;&gt;"NOMINA ", OR( ISERROR(FIND(" - ",D594)), NOT(ISNUMBER(VALUE(LEFT(D594,FIND(" - ",D594)-1)))) ) ) ), "", B594 &amp; "|" &amp; E594 &amp; "|" &amp; (IF(ISBLANK(C594), "", IFERROR(VALUE(LEFT(TRIM(C594), FIND(" ", TRIM(C594)&amp;" ")-1)), ""))) &amp; "|" &amp; D594 )</f>
        <v/>
      </c>
      <c r="K594" s="18" t="n">
        <f aca="false">IF(OR(C594="", J594="",G594=""), 0, IF(COUNTIF($J$6:J594, J594)=1, 1, 0))</f>
        <v>0</v>
      </c>
      <c r="L594" s="16" t="str">
        <f aca="false">IF(B594="Inscripción de nuevo registro patronal",B594 &amp; "|" &amp; E594 &amp; "|" &amp; C594,"")</f>
        <v/>
      </c>
      <c r="M594" s="18" t="n">
        <f aca="false">IF(OR(C594="", L594=""), 0, IF(COUNTIF($L$6:L594, L594)=1, 1, 0))</f>
        <v>0</v>
      </c>
    </row>
    <row r="595" customFormat="false" ht="28.35" hidden="false" customHeight="true" outlineLevel="0" collapsed="false">
      <c r="A595" s="48" t="str">
        <f aca="false">IF(AND(NOT(ISBLANK(C595)),NOT(ISBLANK(B595)),NOT(ISBLANK(E595))),(_xlfn.AGGREGATE(2,7,A$5:A595))+1,"")</f>
        <v/>
      </c>
      <c r="B595" s="49"/>
      <c r="C595" s="49"/>
      <c r="D595" s="50"/>
      <c r="E595" s="51"/>
      <c r="F595" s="52" t="str">
        <f aca="false">IFERROR(VLOOKUP(B595,LISTAS!$Q$2:$R$58,2,0),"")</f>
        <v/>
      </c>
      <c r="G595" s="34" t="str">
        <f aca="false">IF(ISBLANK(C595),"",  IF(F595="RAZÓN SOCIAL","NUEVO_RP",   IF(F595="NUMERO",      IF(ISNUMBER(VALUE(C595)),VALUE(C595),""),   IF(OR(F595="NSS - NOMBRE",F595="RP - NOMBRE"),      IF(         AND(           NOT(ISERROR(FIND(" - ",C595))),           ISERROR(FIND("  ",C595)),           ISERROR(FIND("–",C595)),           ISERROR(FIND("—",C595)),           ISNUMBER(VALUE(LEFT(C595,FIND(" - ",C595)-1)))         ),         VALUE(LEFT(C595,FIND(" - ",C595)-1)),         ""      ),   ""   )  )))</f>
        <v/>
      </c>
      <c r="H595" s="34" t="str">
        <f aca="false">B595 &amp; "|" &amp; E595 &amp; "|" &amp;(IF(ISBLANK(C595),"",IFERROR(VALUE(LEFT(TRIM(C595),FIND(" ",TRIM(C595)&amp;" ")-1)),"")))</f>
        <v>||</v>
      </c>
      <c r="I595" s="18" t="n">
        <f aca="false">IF(G595="",0, IF(COUNTIF($H$6:H595,H595)=1,1,0))</f>
        <v>0</v>
      </c>
      <c r="J595" s="34" t="str">
        <f aca="false">IF( OR( ISBLANK(D595), C595=D595, AND( LEFT(D595,7)&lt;&gt;"NOMINA ", OR( ISERROR(FIND(" - ",D595)), NOT(ISNUMBER(VALUE(LEFT(D595,FIND(" - ",D595)-1)))) ) ) ), "", B595 &amp; "|" &amp; E595 &amp; "|" &amp; (IF(ISBLANK(C595), "", IFERROR(VALUE(LEFT(TRIM(C595), FIND(" ", TRIM(C595)&amp;" ")-1)), ""))) &amp; "|" &amp; D595 )</f>
        <v/>
      </c>
      <c r="K595" s="18" t="n">
        <f aca="false">IF(OR(C595="", J595="",G595=""), 0, IF(COUNTIF($J$6:J595, J595)=1, 1, 0))</f>
        <v>0</v>
      </c>
      <c r="L595" s="16" t="str">
        <f aca="false">IF(B595="Inscripción de nuevo registro patronal",B595 &amp; "|" &amp; E595 &amp; "|" &amp; C595,"")</f>
        <v/>
      </c>
      <c r="M595" s="18" t="n">
        <f aca="false">IF(OR(C595="", L595=""), 0, IF(COUNTIF($L$6:L595, L595)=1, 1, 0))</f>
        <v>0</v>
      </c>
    </row>
    <row r="596" customFormat="false" ht="28.35" hidden="false" customHeight="true" outlineLevel="0" collapsed="false">
      <c r="A596" s="48" t="str">
        <f aca="false">IF(AND(NOT(ISBLANK(C596)),NOT(ISBLANK(B596)),NOT(ISBLANK(E596))),(_xlfn.AGGREGATE(2,7,A$5:A596))+1,"")</f>
        <v/>
      </c>
      <c r="B596" s="49"/>
      <c r="C596" s="49"/>
      <c r="D596" s="50"/>
      <c r="E596" s="51"/>
      <c r="F596" s="52" t="str">
        <f aca="false">IFERROR(VLOOKUP(B596,LISTAS!$Q$2:$R$58,2,0),"")</f>
        <v/>
      </c>
      <c r="G596" s="34" t="str">
        <f aca="false">IF(ISBLANK(C596),"",  IF(F596="RAZÓN SOCIAL","NUEVO_RP",   IF(F596="NUMERO",      IF(ISNUMBER(VALUE(C596)),VALUE(C596),""),   IF(OR(F596="NSS - NOMBRE",F596="RP - NOMBRE"),      IF(         AND(           NOT(ISERROR(FIND(" - ",C596))),           ISERROR(FIND("  ",C596)),           ISERROR(FIND("–",C596)),           ISERROR(FIND("—",C596)),           ISNUMBER(VALUE(LEFT(C596,FIND(" - ",C596)-1)))         ),         VALUE(LEFT(C596,FIND(" - ",C596)-1)),         ""      ),   ""   )  )))</f>
        <v/>
      </c>
      <c r="H596" s="34" t="str">
        <f aca="false">B596 &amp; "|" &amp; E596 &amp; "|" &amp;(IF(ISBLANK(C596),"",IFERROR(VALUE(LEFT(TRIM(C596),FIND(" ",TRIM(C596)&amp;" ")-1)),"")))</f>
        <v>||</v>
      </c>
      <c r="I596" s="18" t="n">
        <f aca="false">IF(G596="",0, IF(COUNTIF($H$6:H596,H596)=1,1,0))</f>
        <v>0</v>
      </c>
      <c r="J596" s="34" t="str">
        <f aca="false">IF( OR( ISBLANK(D596), C596=D596, AND( LEFT(D596,7)&lt;&gt;"NOMINA ", OR( ISERROR(FIND(" - ",D596)), NOT(ISNUMBER(VALUE(LEFT(D596,FIND(" - ",D596)-1)))) ) ) ), "", B596 &amp; "|" &amp; E596 &amp; "|" &amp; (IF(ISBLANK(C596), "", IFERROR(VALUE(LEFT(TRIM(C596), FIND(" ", TRIM(C596)&amp;" ")-1)), ""))) &amp; "|" &amp; D596 )</f>
        <v/>
      </c>
      <c r="K596" s="18" t="n">
        <f aca="false">IF(OR(C596="", J596="",G596=""), 0, IF(COUNTIF($J$6:J596, J596)=1, 1, 0))</f>
        <v>0</v>
      </c>
      <c r="L596" s="16" t="str">
        <f aca="false">IF(B596="Inscripción de nuevo registro patronal",B596 &amp; "|" &amp; E596 &amp; "|" &amp; C596,"")</f>
        <v/>
      </c>
      <c r="M596" s="18" t="n">
        <f aca="false">IF(OR(C596="", L596=""), 0, IF(COUNTIF($L$6:L596, L596)=1, 1, 0))</f>
        <v>0</v>
      </c>
    </row>
    <row r="597" customFormat="false" ht="28.35" hidden="false" customHeight="true" outlineLevel="0" collapsed="false">
      <c r="A597" s="48" t="str">
        <f aca="false">IF(AND(NOT(ISBLANK(C597)),NOT(ISBLANK(B597)),NOT(ISBLANK(E597))),(_xlfn.AGGREGATE(2,7,A$5:A597))+1,"")</f>
        <v/>
      </c>
      <c r="B597" s="49"/>
      <c r="C597" s="49"/>
      <c r="D597" s="50"/>
      <c r="E597" s="51"/>
      <c r="F597" s="52" t="str">
        <f aca="false">IFERROR(VLOOKUP(B597,LISTAS!$Q$2:$R$58,2,0),"")</f>
        <v/>
      </c>
      <c r="G597" s="34" t="str">
        <f aca="false">IF(ISBLANK(C597),"",  IF(F597="RAZÓN SOCIAL","NUEVO_RP",   IF(F597="NUMERO",      IF(ISNUMBER(VALUE(C597)),VALUE(C597),""),   IF(OR(F597="NSS - NOMBRE",F597="RP - NOMBRE"),      IF(         AND(           NOT(ISERROR(FIND(" - ",C597))),           ISERROR(FIND("  ",C597)),           ISERROR(FIND("–",C597)),           ISERROR(FIND("—",C597)),           ISNUMBER(VALUE(LEFT(C597,FIND(" - ",C597)-1)))         ),         VALUE(LEFT(C597,FIND(" - ",C597)-1)),         ""      ),   ""   )  )))</f>
        <v/>
      </c>
      <c r="H597" s="34" t="str">
        <f aca="false">B597 &amp; "|" &amp; E597 &amp; "|" &amp;(IF(ISBLANK(C597),"",IFERROR(VALUE(LEFT(TRIM(C597),FIND(" ",TRIM(C597)&amp;" ")-1)),"")))</f>
        <v>||</v>
      </c>
      <c r="I597" s="18" t="n">
        <f aca="false">IF(G597="",0, IF(COUNTIF($H$6:H597,H597)=1,1,0))</f>
        <v>0</v>
      </c>
      <c r="J597" s="34" t="str">
        <f aca="false">IF( OR( ISBLANK(D597), C597=D597, AND( LEFT(D597,7)&lt;&gt;"NOMINA ", OR( ISERROR(FIND(" - ",D597)), NOT(ISNUMBER(VALUE(LEFT(D597,FIND(" - ",D597)-1)))) ) ) ), "", B597 &amp; "|" &amp; E597 &amp; "|" &amp; (IF(ISBLANK(C597), "", IFERROR(VALUE(LEFT(TRIM(C597), FIND(" ", TRIM(C597)&amp;" ")-1)), ""))) &amp; "|" &amp; D597 )</f>
        <v/>
      </c>
      <c r="K597" s="18" t="n">
        <f aca="false">IF(OR(C597="", J597="",G597=""), 0, IF(COUNTIF($J$6:J597, J597)=1, 1, 0))</f>
        <v>0</v>
      </c>
      <c r="L597" s="16" t="str">
        <f aca="false">IF(B597="Inscripción de nuevo registro patronal",B597 &amp; "|" &amp; E597 &amp; "|" &amp; C597,"")</f>
        <v/>
      </c>
      <c r="M597" s="18" t="n">
        <f aca="false">IF(OR(C597="", L597=""), 0, IF(COUNTIF($L$6:L597, L597)=1, 1, 0))</f>
        <v>0</v>
      </c>
    </row>
    <row r="598" customFormat="false" ht="28.35" hidden="false" customHeight="true" outlineLevel="0" collapsed="false">
      <c r="A598" s="48" t="str">
        <f aca="false">IF(AND(NOT(ISBLANK(C598)),NOT(ISBLANK(B598)),NOT(ISBLANK(E598))),(_xlfn.AGGREGATE(2,7,A$5:A598))+1,"")</f>
        <v/>
      </c>
      <c r="B598" s="49"/>
      <c r="C598" s="49"/>
      <c r="D598" s="50"/>
      <c r="E598" s="51"/>
      <c r="F598" s="52" t="str">
        <f aca="false">IFERROR(VLOOKUP(B598,LISTAS!$Q$2:$R$58,2,0),"")</f>
        <v/>
      </c>
      <c r="G598" s="34" t="str">
        <f aca="false">IF(ISBLANK(C598),"",  IF(F598="RAZÓN SOCIAL","NUEVO_RP",   IF(F598="NUMERO",      IF(ISNUMBER(VALUE(C598)),VALUE(C598),""),   IF(OR(F598="NSS - NOMBRE",F598="RP - NOMBRE"),      IF(         AND(           NOT(ISERROR(FIND(" - ",C598))),           ISERROR(FIND("  ",C598)),           ISERROR(FIND("–",C598)),           ISERROR(FIND("—",C598)),           ISNUMBER(VALUE(LEFT(C598,FIND(" - ",C598)-1)))         ),         VALUE(LEFT(C598,FIND(" - ",C598)-1)),         ""      ),   ""   )  )))</f>
        <v/>
      </c>
      <c r="H598" s="34" t="str">
        <f aca="false">B598 &amp; "|" &amp; E598 &amp; "|" &amp;(IF(ISBLANK(C598),"",IFERROR(VALUE(LEFT(TRIM(C598),FIND(" ",TRIM(C598)&amp;" ")-1)),"")))</f>
        <v>||</v>
      </c>
      <c r="I598" s="18" t="n">
        <f aca="false">IF(G598="",0, IF(COUNTIF($H$6:H598,H598)=1,1,0))</f>
        <v>0</v>
      </c>
      <c r="J598" s="34" t="str">
        <f aca="false">IF( OR( ISBLANK(D598), C598=D598, AND( LEFT(D598,7)&lt;&gt;"NOMINA ", OR( ISERROR(FIND(" - ",D598)), NOT(ISNUMBER(VALUE(LEFT(D598,FIND(" - ",D598)-1)))) ) ) ), "", B598 &amp; "|" &amp; E598 &amp; "|" &amp; (IF(ISBLANK(C598), "", IFERROR(VALUE(LEFT(TRIM(C598), FIND(" ", TRIM(C598)&amp;" ")-1)), ""))) &amp; "|" &amp; D598 )</f>
        <v/>
      </c>
      <c r="K598" s="18" t="n">
        <f aca="false">IF(OR(C598="", J598="",G598=""), 0, IF(COUNTIF($J$6:J598, J598)=1, 1, 0))</f>
        <v>0</v>
      </c>
      <c r="L598" s="16" t="str">
        <f aca="false">IF(B598="Inscripción de nuevo registro patronal",B598 &amp; "|" &amp; E598 &amp; "|" &amp; C598,"")</f>
        <v/>
      </c>
      <c r="M598" s="18" t="n">
        <f aca="false">IF(OR(C598="", L598=""), 0, IF(COUNTIF($L$6:L598, L598)=1, 1, 0))</f>
        <v>0</v>
      </c>
    </row>
    <row r="599" customFormat="false" ht="28.35" hidden="false" customHeight="true" outlineLevel="0" collapsed="false">
      <c r="A599" s="48" t="str">
        <f aca="false">IF(AND(NOT(ISBLANK(C599)),NOT(ISBLANK(B599)),NOT(ISBLANK(E599))),(_xlfn.AGGREGATE(2,7,A$5:A599))+1,"")</f>
        <v/>
      </c>
      <c r="B599" s="49"/>
      <c r="C599" s="49"/>
      <c r="D599" s="50"/>
      <c r="E599" s="51"/>
      <c r="F599" s="52" t="str">
        <f aca="false">IFERROR(VLOOKUP(B599,LISTAS!$Q$2:$R$58,2,0),"")</f>
        <v/>
      </c>
      <c r="G599" s="34" t="str">
        <f aca="false">IF(ISBLANK(C599),"",  IF(F599="RAZÓN SOCIAL","NUEVO_RP",   IF(F599="NUMERO",      IF(ISNUMBER(VALUE(C599)),VALUE(C599),""),   IF(OR(F599="NSS - NOMBRE",F599="RP - NOMBRE"),      IF(         AND(           NOT(ISERROR(FIND(" - ",C599))),           ISERROR(FIND("  ",C599)),           ISERROR(FIND("–",C599)),           ISERROR(FIND("—",C599)),           ISNUMBER(VALUE(LEFT(C599,FIND(" - ",C599)-1)))         ),         VALUE(LEFT(C599,FIND(" - ",C599)-1)),         ""      ),   ""   )  )))</f>
        <v/>
      </c>
      <c r="H599" s="34" t="str">
        <f aca="false">B599 &amp; "|" &amp; E599 &amp; "|" &amp;(IF(ISBLANK(C599),"",IFERROR(VALUE(LEFT(TRIM(C599),FIND(" ",TRIM(C599)&amp;" ")-1)),"")))</f>
        <v>||</v>
      </c>
      <c r="I599" s="18" t="n">
        <f aca="false">IF(G599="",0, IF(COUNTIF($H$6:H599,H599)=1,1,0))</f>
        <v>0</v>
      </c>
      <c r="J599" s="34" t="str">
        <f aca="false">IF( OR( ISBLANK(D599), C599=D599, AND( LEFT(D599,7)&lt;&gt;"NOMINA ", OR( ISERROR(FIND(" - ",D599)), NOT(ISNUMBER(VALUE(LEFT(D599,FIND(" - ",D599)-1)))) ) ) ), "", B599 &amp; "|" &amp; E599 &amp; "|" &amp; (IF(ISBLANK(C599), "", IFERROR(VALUE(LEFT(TRIM(C599), FIND(" ", TRIM(C599)&amp;" ")-1)), ""))) &amp; "|" &amp; D599 )</f>
        <v/>
      </c>
      <c r="K599" s="18" t="n">
        <f aca="false">IF(OR(C599="", J599="",G599=""), 0, IF(COUNTIF($J$6:J599, J599)=1, 1, 0))</f>
        <v>0</v>
      </c>
      <c r="L599" s="16" t="str">
        <f aca="false">IF(B599="Inscripción de nuevo registro patronal",B599 &amp; "|" &amp; E599 &amp; "|" &amp; C599,"")</f>
        <v/>
      </c>
      <c r="M599" s="18" t="n">
        <f aca="false">IF(OR(C599="", L599=""), 0, IF(COUNTIF($L$6:L599, L599)=1, 1, 0))</f>
        <v>0</v>
      </c>
    </row>
    <row r="600" customFormat="false" ht="28.35" hidden="false" customHeight="true" outlineLevel="0" collapsed="false">
      <c r="A600" s="48" t="str">
        <f aca="false">IF(AND(NOT(ISBLANK(C600)),NOT(ISBLANK(B600)),NOT(ISBLANK(E600))),(_xlfn.AGGREGATE(2,7,A$5:A600))+1,"")</f>
        <v/>
      </c>
      <c r="B600" s="49"/>
      <c r="C600" s="49"/>
      <c r="D600" s="50"/>
      <c r="E600" s="51"/>
      <c r="F600" s="52" t="str">
        <f aca="false">IFERROR(VLOOKUP(B600,LISTAS!$Q$2:$R$58,2,0),"")</f>
        <v/>
      </c>
      <c r="G600" s="34" t="str">
        <f aca="false">IF(ISBLANK(C600),"",  IF(F600="RAZÓN SOCIAL","NUEVO_RP",   IF(F600="NUMERO",      IF(ISNUMBER(VALUE(C600)),VALUE(C600),""),   IF(OR(F600="NSS - NOMBRE",F600="RP - NOMBRE"),      IF(         AND(           NOT(ISERROR(FIND(" - ",C600))),           ISERROR(FIND("  ",C600)),           ISERROR(FIND("–",C600)),           ISERROR(FIND("—",C600)),           ISNUMBER(VALUE(LEFT(C600,FIND(" - ",C600)-1)))         ),         VALUE(LEFT(C600,FIND(" - ",C600)-1)),         ""      ),   ""   )  )))</f>
        <v/>
      </c>
      <c r="H600" s="34" t="str">
        <f aca="false">B600 &amp; "|" &amp; E600 &amp; "|" &amp;(IF(ISBLANK(C600),"",IFERROR(VALUE(LEFT(TRIM(C600),FIND(" ",TRIM(C600)&amp;" ")-1)),"")))</f>
        <v>||</v>
      </c>
      <c r="I600" s="18" t="n">
        <f aca="false">IF(G600="",0, IF(COUNTIF($H$6:H600,H600)=1,1,0))</f>
        <v>0</v>
      </c>
      <c r="J600" s="34" t="str">
        <f aca="false">IF( OR( ISBLANK(D600), C600=D600, AND( LEFT(D600,7)&lt;&gt;"NOMINA ", OR( ISERROR(FIND(" - ",D600)), NOT(ISNUMBER(VALUE(LEFT(D600,FIND(" - ",D600)-1)))) ) ) ), "", B600 &amp; "|" &amp; E600 &amp; "|" &amp; (IF(ISBLANK(C600), "", IFERROR(VALUE(LEFT(TRIM(C600), FIND(" ", TRIM(C600)&amp;" ")-1)), ""))) &amp; "|" &amp; D600 )</f>
        <v/>
      </c>
      <c r="K600" s="18" t="n">
        <f aca="false">IF(OR(C600="", J600="",G600=""), 0, IF(COUNTIF($J$6:J600, J600)=1, 1, 0))</f>
        <v>0</v>
      </c>
      <c r="L600" s="16" t="str">
        <f aca="false">IF(B600="Inscripción de nuevo registro patronal",B600 &amp; "|" &amp; E600 &amp; "|" &amp; C600,"")</f>
        <v/>
      </c>
      <c r="M600" s="18" t="n">
        <f aca="false">IF(OR(C600="", L600=""), 0, IF(COUNTIF($L$6:L600, L600)=1, 1, 0))</f>
        <v>0</v>
      </c>
    </row>
    <row r="601" customFormat="false" ht="28.35" hidden="false" customHeight="true" outlineLevel="0" collapsed="false">
      <c r="A601" s="48" t="str">
        <f aca="false">IF(AND(NOT(ISBLANK(C601)),NOT(ISBLANK(B601)),NOT(ISBLANK(E601))),(_xlfn.AGGREGATE(2,7,A$5:A601))+1,"")</f>
        <v/>
      </c>
      <c r="B601" s="49"/>
      <c r="C601" s="49"/>
      <c r="D601" s="50"/>
      <c r="E601" s="51"/>
      <c r="F601" s="52" t="str">
        <f aca="false">IFERROR(VLOOKUP(B601,LISTAS!$Q$2:$R$58,2,0),"")</f>
        <v/>
      </c>
      <c r="G601" s="34" t="str">
        <f aca="false">IF(ISBLANK(C601),"",  IF(F601="RAZÓN SOCIAL","NUEVO_RP",   IF(F601="NUMERO",      IF(ISNUMBER(VALUE(C601)),VALUE(C601),""),   IF(OR(F601="NSS - NOMBRE",F601="RP - NOMBRE"),      IF(         AND(           NOT(ISERROR(FIND(" - ",C601))),           ISERROR(FIND("  ",C601)),           ISERROR(FIND("–",C601)),           ISERROR(FIND("—",C601)),           ISNUMBER(VALUE(LEFT(C601,FIND(" - ",C601)-1)))         ),         VALUE(LEFT(C601,FIND(" - ",C601)-1)),         ""      ),   ""   )  )))</f>
        <v/>
      </c>
      <c r="H601" s="34" t="str">
        <f aca="false">B601 &amp; "|" &amp; E601 &amp; "|" &amp;(IF(ISBLANK(C601),"",IFERROR(VALUE(LEFT(TRIM(C601),FIND(" ",TRIM(C601)&amp;" ")-1)),"")))</f>
        <v>||</v>
      </c>
      <c r="I601" s="18" t="n">
        <f aca="false">IF(G601="",0, IF(COUNTIF($H$6:H601,H601)=1,1,0))</f>
        <v>0</v>
      </c>
      <c r="J601" s="34" t="str">
        <f aca="false">IF( OR( ISBLANK(D601), C601=D601, AND( LEFT(D601,7)&lt;&gt;"NOMINA ", OR( ISERROR(FIND(" - ",D601)), NOT(ISNUMBER(VALUE(LEFT(D601,FIND(" - ",D601)-1)))) ) ) ), "", B601 &amp; "|" &amp; E601 &amp; "|" &amp; (IF(ISBLANK(C601), "", IFERROR(VALUE(LEFT(TRIM(C601), FIND(" ", TRIM(C601)&amp;" ")-1)), ""))) &amp; "|" &amp; D601 )</f>
        <v/>
      </c>
      <c r="K601" s="18" t="n">
        <f aca="false">IF(OR(C601="", J601="",G601=""), 0, IF(COUNTIF($J$6:J601, J601)=1, 1, 0))</f>
        <v>0</v>
      </c>
      <c r="L601" s="16" t="str">
        <f aca="false">IF(B601="Inscripción de nuevo registro patronal",B601 &amp; "|" &amp; E601 &amp; "|" &amp; C601,"")</f>
        <v/>
      </c>
      <c r="M601" s="18" t="n">
        <f aca="false">IF(OR(C601="", L601=""), 0, IF(COUNTIF($L$6:L601, L601)=1, 1, 0))</f>
        <v>0</v>
      </c>
    </row>
    <row r="602" customFormat="false" ht="28.35" hidden="false" customHeight="true" outlineLevel="0" collapsed="false">
      <c r="A602" s="48" t="str">
        <f aca="false">IF(AND(NOT(ISBLANK(C602)),NOT(ISBLANK(B602)),NOT(ISBLANK(E602))),(_xlfn.AGGREGATE(2,7,A$5:A602))+1,"")</f>
        <v/>
      </c>
      <c r="B602" s="49"/>
      <c r="C602" s="49"/>
      <c r="D602" s="50"/>
      <c r="E602" s="51"/>
      <c r="F602" s="52" t="str">
        <f aca="false">IFERROR(VLOOKUP(B602,LISTAS!$Q$2:$R$58,2,0),"")</f>
        <v/>
      </c>
      <c r="G602" s="34" t="str">
        <f aca="false">IF(ISBLANK(C602),"",  IF(F602="RAZÓN SOCIAL","NUEVO_RP",   IF(F602="NUMERO",      IF(ISNUMBER(VALUE(C602)),VALUE(C602),""),   IF(OR(F602="NSS - NOMBRE",F602="RP - NOMBRE"),      IF(         AND(           NOT(ISERROR(FIND(" - ",C602))),           ISERROR(FIND("  ",C602)),           ISERROR(FIND("–",C602)),           ISERROR(FIND("—",C602)),           ISNUMBER(VALUE(LEFT(C602,FIND(" - ",C602)-1)))         ),         VALUE(LEFT(C602,FIND(" - ",C602)-1)),         ""      ),   ""   )  )))</f>
        <v/>
      </c>
      <c r="H602" s="34" t="str">
        <f aca="false">B602 &amp; "|" &amp; E602 &amp; "|" &amp;(IF(ISBLANK(C602),"",IFERROR(VALUE(LEFT(TRIM(C602),FIND(" ",TRIM(C602)&amp;" ")-1)),"")))</f>
        <v>||</v>
      </c>
      <c r="I602" s="18" t="n">
        <f aca="false">IF(G602="",0, IF(COUNTIF($H$6:H602,H602)=1,1,0))</f>
        <v>0</v>
      </c>
      <c r="J602" s="34" t="str">
        <f aca="false">IF( OR( ISBLANK(D602), C602=D602, AND( LEFT(D602,7)&lt;&gt;"NOMINA ", OR( ISERROR(FIND(" - ",D602)), NOT(ISNUMBER(VALUE(LEFT(D602,FIND(" - ",D602)-1)))) ) ) ), "", B602 &amp; "|" &amp; E602 &amp; "|" &amp; (IF(ISBLANK(C602), "", IFERROR(VALUE(LEFT(TRIM(C602), FIND(" ", TRIM(C602)&amp;" ")-1)), ""))) &amp; "|" &amp; D602 )</f>
        <v/>
      </c>
      <c r="K602" s="18" t="n">
        <f aca="false">IF(OR(C602="", J602="",G602=""), 0, IF(COUNTIF($J$6:J602, J602)=1, 1, 0))</f>
        <v>0</v>
      </c>
      <c r="L602" s="16" t="str">
        <f aca="false">IF(B602="Inscripción de nuevo registro patronal",B602 &amp; "|" &amp; E602 &amp; "|" &amp; C602,"")</f>
        <v/>
      </c>
      <c r="M602" s="18" t="n">
        <f aca="false">IF(OR(C602="", L602=""), 0, IF(COUNTIF($L$6:L602, L602)=1, 1, 0))</f>
        <v>0</v>
      </c>
    </row>
    <row r="603" customFormat="false" ht="28.35" hidden="false" customHeight="true" outlineLevel="0" collapsed="false">
      <c r="A603" s="48" t="str">
        <f aca="false">IF(AND(NOT(ISBLANK(C603)),NOT(ISBLANK(B603)),NOT(ISBLANK(E603))),(_xlfn.AGGREGATE(2,7,A$5:A603))+1,"")</f>
        <v/>
      </c>
      <c r="B603" s="49"/>
      <c r="C603" s="49"/>
      <c r="D603" s="50"/>
      <c r="E603" s="51"/>
      <c r="F603" s="52" t="str">
        <f aca="false">IFERROR(VLOOKUP(B603,LISTAS!$Q$2:$R$58,2,0),"")</f>
        <v/>
      </c>
      <c r="G603" s="34" t="str">
        <f aca="false">IF(ISBLANK(C603),"",  IF(F603="RAZÓN SOCIAL","NUEVO_RP",   IF(F603="NUMERO",      IF(ISNUMBER(VALUE(C603)),VALUE(C603),""),   IF(OR(F603="NSS - NOMBRE",F603="RP - NOMBRE"),      IF(         AND(           NOT(ISERROR(FIND(" - ",C603))),           ISERROR(FIND("  ",C603)),           ISERROR(FIND("–",C603)),           ISERROR(FIND("—",C603)),           ISNUMBER(VALUE(LEFT(C603,FIND(" - ",C603)-1)))         ),         VALUE(LEFT(C603,FIND(" - ",C603)-1)),         ""      ),   ""   )  )))</f>
        <v/>
      </c>
      <c r="H603" s="34" t="str">
        <f aca="false">B603 &amp; "|" &amp; E603 &amp; "|" &amp;(IF(ISBLANK(C603),"",IFERROR(VALUE(LEFT(TRIM(C603),FIND(" ",TRIM(C603)&amp;" ")-1)),"")))</f>
        <v>||</v>
      </c>
      <c r="I603" s="18" t="n">
        <f aca="false">IF(G603="",0, IF(COUNTIF($H$6:H603,H603)=1,1,0))</f>
        <v>0</v>
      </c>
      <c r="J603" s="34" t="str">
        <f aca="false">IF( OR( ISBLANK(D603), C603=D603, AND( LEFT(D603,7)&lt;&gt;"NOMINA ", OR( ISERROR(FIND(" - ",D603)), NOT(ISNUMBER(VALUE(LEFT(D603,FIND(" - ",D603)-1)))) ) ) ), "", B603 &amp; "|" &amp; E603 &amp; "|" &amp; (IF(ISBLANK(C603), "", IFERROR(VALUE(LEFT(TRIM(C603), FIND(" ", TRIM(C603)&amp;" ")-1)), ""))) &amp; "|" &amp; D603 )</f>
        <v/>
      </c>
      <c r="K603" s="18" t="n">
        <f aca="false">IF(OR(C603="", J603="",G603=""), 0, IF(COUNTIF($J$6:J603, J603)=1, 1, 0))</f>
        <v>0</v>
      </c>
      <c r="L603" s="16" t="str">
        <f aca="false">IF(B603="Inscripción de nuevo registro patronal",B603 &amp; "|" &amp; E603 &amp; "|" &amp; C603,"")</f>
        <v/>
      </c>
      <c r="M603" s="18" t="n">
        <f aca="false">IF(OR(C603="", L603=""), 0, IF(COUNTIF($L$6:L603, L603)=1, 1, 0))</f>
        <v>0</v>
      </c>
    </row>
    <row r="604" customFormat="false" ht="28.35" hidden="false" customHeight="true" outlineLevel="0" collapsed="false">
      <c r="A604" s="48" t="str">
        <f aca="false">IF(AND(NOT(ISBLANK(C604)),NOT(ISBLANK(B604)),NOT(ISBLANK(E604))),(_xlfn.AGGREGATE(2,7,A$5:A604))+1,"")</f>
        <v/>
      </c>
      <c r="B604" s="49"/>
      <c r="C604" s="49"/>
      <c r="D604" s="50"/>
      <c r="E604" s="51"/>
      <c r="F604" s="52" t="str">
        <f aca="false">IFERROR(VLOOKUP(B604,LISTAS!$Q$2:$R$58,2,0),"")</f>
        <v/>
      </c>
      <c r="G604" s="34" t="str">
        <f aca="false">IF(ISBLANK(C604),"",  IF(F604="RAZÓN SOCIAL","NUEVO_RP",   IF(F604="NUMERO",      IF(ISNUMBER(VALUE(C604)),VALUE(C604),""),   IF(OR(F604="NSS - NOMBRE",F604="RP - NOMBRE"),      IF(         AND(           NOT(ISERROR(FIND(" - ",C604))),           ISERROR(FIND("  ",C604)),           ISERROR(FIND("–",C604)),           ISERROR(FIND("—",C604)),           ISNUMBER(VALUE(LEFT(C604,FIND(" - ",C604)-1)))         ),         VALUE(LEFT(C604,FIND(" - ",C604)-1)),         ""      ),   ""   )  )))</f>
        <v/>
      </c>
      <c r="H604" s="34" t="str">
        <f aca="false">B604 &amp; "|" &amp; E604 &amp; "|" &amp;(IF(ISBLANK(C604),"",IFERROR(VALUE(LEFT(TRIM(C604),FIND(" ",TRIM(C604)&amp;" ")-1)),"")))</f>
        <v>||</v>
      </c>
      <c r="I604" s="18" t="n">
        <f aca="false">IF(G604="",0, IF(COUNTIF($H$6:H604,H604)=1,1,0))</f>
        <v>0</v>
      </c>
      <c r="J604" s="34" t="str">
        <f aca="false">IF( OR( ISBLANK(D604), C604=D604, AND( LEFT(D604,7)&lt;&gt;"NOMINA ", OR( ISERROR(FIND(" - ",D604)), NOT(ISNUMBER(VALUE(LEFT(D604,FIND(" - ",D604)-1)))) ) ) ), "", B604 &amp; "|" &amp; E604 &amp; "|" &amp; (IF(ISBLANK(C604), "", IFERROR(VALUE(LEFT(TRIM(C604), FIND(" ", TRIM(C604)&amp;" ")-1)), ""))) &amp; "|" &amp; D604 )</f>
        <v/>
      </c>
      <c r="K604" s="18" t="n">
        <f aca="false">IF(OR(C604="", J604="",G604=""), 0, IF(COUNTIF($J$6:J604, J604)=1, 1, 0))</f>
        <v>0</v>
      </c>
      <c r="L604" s="16" t="str">
        <f aca="false">IF(B604="Inscripción de nuevo registro patronal",B604 &amp; "|" &amp; E604 &amp; "|" &amp; C604,"")</f>
        <v/>
      </c>
      <c r="M604" s="18" t="n">
        <f aca="false">IF(OR(C604="", L604=""), 0, IF(COUNTIF($L$6:L604, L604)=1, 1, 0))</f>
        <v>0</v>
      </c>
    </row>
    <row r="605" customFormat="false" ht="28.35" hidden="false" customHeight="true" outlineLevel="0" collapsed="false">
      <c r="A605" s="48" t="str">
        <f aca="false">IF(AND(NOT(ISBLANK(C605)),NOT(ISBLANK(B605)),NOT(ISBLANK(E605))),(_xlfn.AGGREGATE(2,7,A$5:A605))+1,"")</f>
        <v/>
      </c>
      <c r="B605" s="49"/>
      <c r="C605" s="49"/>
      <c r="D605" s="50"/>
      <c r="E605" s="51"/>
      <c r="F605" s="52" t="str">
        <f aca="false">IFERROR(VLOOKUP(B605,LISTAS!$Q$2:$R$58,2,0),"")</f>
        <v/>
      </c>
      <c r="G605" s="34" t="str">
        <f aca="false">IF(ISBLANK(C605),"",  IF(F605="RAZÓN SOCIAL","NUEVO_RP",   IF(F605="NUMERO",      IF(ISNUMBER(VALUE(C605)),VALUE(C605),""),   IF(OR(F605="NSS - NOMBRE",F605="RP - NOMBRE"),      IF(         AND(           NOT(ISERROR(FIND(" - ",C605))),           ISERROR(FIND("  ",C605)),           ISERROR(FIND("–",C605)),           ISERROR(FIND("—",C605)),           ISNUMBER(VALUE(LEFT(C605,FIND(" - ",C605)-1)))         ),         VALUE(LEFT(C605,FIND(" - ",C605)-1)),         ""      ),   ""   )  )))</f>
        <v/>
      </c>
      <c r="H605" s="34" t="str">
        <f aca="false">B605 &amp; "|" &amp; E605 &amp; "|" &amp;(IF(ISBLANK(C605),"",IFERROR(VALUE(LEFT(TRIM(C605),FIND(" ",TRIM(C605)&amp;" ")-1)),"")))</f>
        <v>||</v>
      </c>
      <c r="I605" s="18" t="n">
        <f aca="false">IF(G605="",0, IF(COUNTIF($H$6:H605,H605)=1,1,0))</f>
        <v>0</v>
      </c>
      <c r="J605" s="34" t="str">
        <f aca="false">IF( OR( ISBLANK(D605), C605=D605, AND( LEFT(D605,7)&lt;&gt;"NOMINA ", OR( ISERROR(FIND(" - ",D605)), NOT(ISNUMBER(VALUE(LEFT(D605,FIND(" - ",D605)-1)))) ) ) ), "", B605 &amp; "|" &amp; E605 &amp; "|" &amp; (IF(ISBLANK(C605), "", IFERROR(VALUE(LEFT(TRIM(C605), FIND(" ", TRIM(C605)&amp;" ")-1)), ""))) &amp; "|" &amp; D605 )</f>
        <v/>
      </c>
      <c r="K605" s="18" t="n">
        <f aca="false">IF(OR(C605="", J605="",G605=""), 0, IF(COUNTIF($J$6:J605, J605)=1, 1, 0))</f>
        <v>0</v>
      </c>
      <c r="L605" s="16" t="str">
        <f aca="false">IF(B605="Inscripción de nuevo registro patronal",B605 &amp; "|" &amp; E605 &amp; "|" &amp; C605,"")</f>
        <v/>
      </c>
      <c r="M605" s="18" t="n">
        <f aca="false">IF(OR(C605="", L605=""), 0, IF(COUNTIF($L$6:L605, L605)=1, 1, 0))</f>
        <v>0</v>
      </c>
    </row>
    <row r="606" customFormat="false" ht="28.35" hidden="false" customHeight="true" outlineLevel="0" collapsed="false">
      <c r="A606" s="48" t="str">
        <f aca="false">IF(AND(NOT(ISBLANK(C606)),NOT(ISBLANK(B606)),NOT(ISBLANK(E606))),(_xlfn.AGGREGATE(2,7,A$5:A606))+1,"")</f>
        <v/>
      </c>
      <c r="B606" s="49"/>
      <c r="C606" s="49"/>
      <c r="D606" s="50"/>
      <c r="E606" s="51"/>
      <c r="F606" s="52" t="str">
        <f aca="false">IFERROR(VLOOKUP(B606,LISTAS!$Q$2:$R$58,2,0),"")</f>
        <v/>
      </c>
      <c r="G606" s="34" t="str">
        <f aca="false">IF(ISBLANK(C606),"",  IF(F606="RAZÓN SOCIAL","NUEVO_RP",   IF(F606="NUMERO",      IF(ISNUMBER(VALUE(C606)),VALUE(C606),""),   IF(OR(F606="NSS - NOMBRE",F606="RP - NOMBRE"),      IF(         AND(           NOT(ISERROR(FIND(" - ",C606))),           ISERROR(FIND("  ",C606)),           ISERROR(FIND("–",C606)),           ISERROR(FIND("—",C606)),           ISNUMBER(VALUE(LEFT(C606,FIND(" - ",C606)-1)))         ),         VALUE(LEFT(C606,FIND(" - ",C606)-1)),         ""      ),   ""   )  )))</f>
        <v/>
      </c>
      <c r="H606" s="34" t="str">
        <f aca="false">B606 &amp; "|" &amp; E606 &amp; "|" &amp;(IF(ISBLANK(C606),"",IFERROR(VALUE(LEFT(TRIM(C606),FIND(" ",TRIM(C606)&amp;" ")-1)),"")))</f>
        <v>||</v>
      </c>
      <c r="I606" s="18" t="n">
        <f aca="false">IF(G606="",0, IF(COUNTIF($H$6:H606,H606)=1,1,0))</f>
        <v>0</v>
      </c>
      <c r="J606" s="34" t="str">
        <f aca="false">IF( OR( ISBLANK(D606), C606=D606, AND( LEFT(D606,7)&lt;&gt;"NOMINA ", OR( ISERROR(FIND(" - ",D606)), NOT(ISNUMBER(VALUE(LEFT(D606,FIND(" - ",D606)-1)))) ) ) ), "", B606 &amp; "|" &amp; E606 &amp; "|" &amp; (IF(ISBLANK(C606), "", IFERROR(VALUE(LEFT(TRIM(C606), FIND(" ", TRIM(C606)&amp;" ")-1)), ""))) &amp; "|" &amp; D606 )</f>
        <v/>
      </c>
      <c r="K606" s="18" t="n">
        <f aca="false">IF(OR(C606="", J606="",G606=""), 0, IF(COUNTIF($J$6:J606, J606)=1, 1, 0))</f>
        <v>0</v>
      </c>
      <c r="L606" s="16" t="str">
        <f aca="false">IF(B606="Inscripción de nuevo registro patronal",B606 &amp; "|" &amp; E606 &amp; "|" &amp; C606,"")</f>
        <v/>
      </c>
      <c r="M606" s="18" t="n">
        <f aca="false">IF(OR(C606="", L606=""), 0, IF(COUNTIF($L$6:L606, L606)=1, 1, 0))</f>
        <v>0</v>
      </c>
    </row>
    <row r="607" customFormat="false" ht="28.35" hidden="false" customHeight="true" outlineLevel="0" collapsed="false">
      <c r="A607" s="48" t="str">
        <f aca="false">IF(AND(NOT(ISBLANK(C607)),NOT(ISBLANK(B607)),NOT(ISBLANK(E607))),(_xlfn.AGGREGATE(2,7,A$5:A607))+1,"")</f>
        <v/>
      </c>
      <c r="B607" s="49"/>
      <c r="C607" s="49"/>
      <c r="D607" s="50"/>
      <c r="E607" s="51"/>
      <c r="F607" s="52" t="str">
        <f aca="false">IFERROR(VLOOKUP(B607,LISTAS!$Q$2:$R$58,2,0),"")</f>
        <v/>
      </c>
      <c r="G607" s="34" t="str">
        <f aca="false">IF(ISBLANK(C607),"",  IF(F607="RAZÓN SOCIAL","NUEVO_RP",   IF(F607="NUMERO",      IF(ISNUMBER(VALUE(C607)),VALUE(C607),""),   IF(OR(F607="NSS - NOMBRE",F607="RP - NOMBRE"),      IF(         AND(           NOT(ISERROR(FIND(" - ",C607))),           ISERROR(FIND("  ",C607)),           ISERROR(FIND("–",C607)),           ISERROR(FIND("—",C607)),           ISNUMBER(VALUE(LEFT(C607,FIND(" - ",C607)-1)))         ),         VALUE(LEFT(C607,FIND(" - ",C607)-1)),         ""      ),   ""   )  )))</f>
        <v/>
      </c>
      <c r="H607" s="34" t="str">
        <f aca="false">B607 &amp; "|" &amp; E607 &amp; "|" &amp;(IF(ISBLANK(C607),"",IFERROR(VALUE(LEFT(TRIM(C607),FIND(" ",TRIM(C607)&amp;" ")-1)),"")))</f>
        <v>||</v>
      </c>
      <c r="I607" s="18" t="n">
        <f aca="false">IF(G607="",0, IF(COUNTIF($H$6:H607,H607)=1,1,0))</f>
        <v>0</v>
      </c>
      <c r="J607" s="34" t="str">
        <f aca="false">IF( OR( ISBLANK(D607), C607=D607, AND( LEFT(D607,7)&lt;&gt;"NOMINA ", OR( ISERROR(FIND(" - ",D607)), NOT(ISNUMBER(VALUE(LEFT(D607,FIND(" - ",D607)-1)))) ) ) ), "", B607 &amp; "|" &amp; E607 &amp; "|" &amp; (IF(ISBLANK(C607), "", IFERROR(VALUE(LEFT(TRIM(C607), FIND(" ", TRIM(C607)&amp;" ")-1)), ""))) &amp; "|" &amp; D607 )</f>
        <v/>
      </c>
      <c r="K607" s="18" t="n">
        <f aca="false">IF(OR(C607="", J607="",G607=""), 0, IF(COUNTIF($J$6:J607, J607)=1, 1, 0))</f>
        <v>0</v>
      </c>
      <c r="L607" s="16" t="str">
        <f aca="false">IF(B607="Inscripción de nuevo registro patronal",B607 &amp; "|" &amp; E607 &amp; "|" &amp; C607,"")</f>
        <v/>
      </c>
      <c r="M607" s="18" t="n">
        <f aca="false">IF(OR(C607="", L607=""), 0, IF(COUNTIF($L$6:L607, L607)=1, 1, 0))</f>
        <v>0</v>
      </c>
    </row>
    <row r="608" customFormat="false" ht="28.35" hidden="false" customHeight="true" outlineLevel="0" collapsed="false">
      <c r="A608" s="48" t="str">
        <f aca="false">IF(AND(NOT(ISBLANK(C608)),NOT(ISBLANK(B608)),NOT(ISBLANK(E608))),(_xlfn.AGGREGATE(2,7,A$5:A608))+1,"")</f>
        <v/>
      </c>
      <c r="B608" s="49"/>
      <c r="C608" s="49"/>
      <c r="D608" s="50"/>
      <c r="E608" s="51"/>
      <c r="F608" s="52" t="str">
        <f aca="false">IFERROR(VLOOKUP(B608,LISTAS!$Q$2:$R$58,2,0),"")</f>
        <v/>
      </c>
      <c r="G608" s="34" t="str">
        <f aca="false">IF(ISBLANK(C608),"",  IF(F608="RAZÓN SOCIAL","NUEVO_RP",   IF(F608="NUMERO",      IF(ISNUMBER(VALUE(C608)),VALUE(C608),""),   IF(OR(F608="NSS - NOMBRE",F608="RP - NOMBRE"),      IF(         AND(           NOT(ISERROR(FIND(" - ",C608))),           ISERROR(FIND("  ",C608)),           ISERROR(FIND("–",C608)),           ISERROR(FIND("—",C608)),           ISNUMBER(VALUE(LEFT(C608,FIND(" - ",C608)-1)))         ),         VALUE(LEFT(C608,FIND(" - ",C608)-1)),         ""      ),   ""   )  )))</f>
        <v/>
      </c>
      <c r="H608" s="34" t="str">
        <f aca="false">B608 &amp; "|" &amp; E608 &amp; "|" &amp;(IF(ISBLANK(C608),"",IFERROR(VALUE(LEFT(TRIM(C608),FIND(" ",TRIM(C608)&amp;" ")-1)),"")))</f>
        <v>||</v>
      </c>
      <c r="I608" s="18" t="n">
        <f aca="false">IF(G608="",0, IF(COUNTIF($H$6:H608,H608)=1,1,0))</f>
        <v>0</v>
      </c>
      <c r="J608" s="34" t="str">
        <f aca="false">IF( OR( ISBLANK(D608), C608=D608, AND( LEFT(D608,7)&lt;&gt;"NOMINA ", OR( ISERROR(FIND(" - ",D608)), NOT(ISNUMBER(VALUE(LEFT(D608,FIND(" - ",D608)-1)))) ) ) ), "", B608 &amp; "|" &amp; E608 &amp; "|" &amp; (IF(ISBLANK(C608), "", IFERROR(VALUE(LEFT(TRIM(C608), FIND(" ", TRIM(C608)&amp;" ")-1)), ""))) &amp; "|" &amp; D608 )</f>
        <v/>
      </c>
      <c r="K608" s="18" t="n">
        <f aca="false">IF(OR(C608="", J608="",G608=""), 0, IF(COUNTIF($J$6:J608, J608)=1, 1, 0))</f>
        <v>0</v>
      </c>
      <c r="L608" s="16" t="str">
        <f aca="false">IF(B608="Inscripción de nuevo registro patronal",B608 &amp; "|" &amp; E608 &amp; "|" &amp; C608,"")</f>
        <v/>
      </c>
      <c r="M608" s="18" t="n">
        <f aca="false">IF(OR(C608="", L608=""), 0, IF(COUNTIF($L$6:L608, L608)=1, 1, 0))</f>
        <v>0</v>
      </c>
    </row>
    <row r="609" customFormat="false" ht="28.35" hidden="false" customHeight="true" outlineLevel="0" collapsed="false">
      <c r="A609" s="48" t="str">
        <f aca="false">IF(AND(NOT(ISBLANK(C609)),NOT(ISBLANK(B609)),NOT(ISBLANK(E609))),(_xlfn.AGGREGATE(2,7,A$5:A609))+1,"")</f>
        <v/>
      </c>
      <c r="B609" s="49"/>
      <c r="C609" s="49"/>
      <c r="D609" s="50"/>
      <c r="E609" s="51"/>
      <c r="F609" s="52" t="str">
        <f aca="false">IFERROR(VLOOKUP(B609,LISTAS!$Q$2:$R$58,2,0),"")</f>
        <v/>
      </c>
      <c r="G609" s="34" t="str">
        <f aca="false">IF(ISBLANK(C609),"",  IF(F609="RAZÓN SOCIAL","NUEVO_RP",   IF(F609="NUMERO",      IF(ISNUMBER(VALUE(C609)),VALUE(C609),""),   IF(OR(F609="NSS - NOMBRE",F609="RP - NOMBRE"),      IF(         AND(           NOT(ISERROR(FIND(" - ",C609))),           ISERROR(FIND("  ",C609)),           ISERROR(FIND("–",C609)),           ISERROR(FIND("—",C609)),           ISNUMBER(VALUE(LEFT(C609,FIND(" - ",C609)-1)))         ),         VALUE(LEFT(C609,FIND(" - ",C609)-1)),         ""      ),   ""   )  )))</f>
        <v/>
      </c>
      <c r="H609" s="34" t="str">
        <f aca="false">B609 &amp; "|" &amp; E609 &amp; "|" &amp;(IF(ISBLANK(C609),"",IFERROR(VALUE(LEFT(TRIM(C609),FIND(" ",TRIM(C609)&amp;" ")-1)),"")))</f>
        <v>||</v>
      </c>
      <c r="I609" s="18" t="n">
        <f aca="false">IF(G609="",0, IF(COUNTIF($H$6:H609,H609)=1,1,0))</f>
        <v>0</v>
      </c>
      <c r="J609" s="34" t="str">
        <f aca="false">IF( OR( ISBLANK(D609), C609=D609, AND( LEFT(D609,7)&lt;&gt;"NOMINA ", OR( ISERROR(FIND(" - ",D609)), NOT(ISNUMBER(VALUE(LEFT(D609,FIND(" - ",D609)-1)))) ) ) ), "", B609 &amp; "|" &amp; E609 &amp; "|" &amp; (IF(ISBLANK(C609), "", IFERROR(VALUE(LEFT(TRIM(C609), FIND(" ", TRIM(C609)&amp;" ")-1)), ""))) &amp; "|" &amp; D609 )</f>
        <v/>
      </c>
      <c r="K609" s="18" t="n">
        <f aca="false">IF(OR(C609="", J609="",G609=""), 0, IF(COUNTIF($J$6:J609, J609)=1, 1, 0))</f>
        <v>0</v>
      </c>
      <c r="L609" s="16" t="str">
        <f aca="false">IF(B609="Inscripción de nuevo registro patronal",B609 &amp; "|" &amp; E609 &amp; "|" &amp; C609,"")</f>
        <v/>
      </c>
      <c r="M609" s="18" t="n">
        <f aca="false">IF(OR(C609="", L609=""), 0, IF(COUNTIF($L$6:L609, L609)=1, 1, 0))</f>
        <v>0</v>
      </c>
    </row>
    <row r="610" customFormat="false" ht="28.35" hidden="false" customHeight="true" outlineLevel="0" collapsed="false">
      <c r="A610" s="48" t="str">
        <f aca="false">IF(AND(NOT(ISBLANK(C610)),NOT(ISBLANK(B610)),NOT(ISBLANK(E610))),(_xlfn.AGGREGATE(2,7,A$5:A610))+1,"")</f>
        <v/>
      </c>
      <c r="B610" s="49"/>
      <c r="C610" s="49"/>
      <c r="D610" s="50"/>
      <c r="E610" s="51"/>
      <c r="F610" s="52" t="str">
        <f aca="false">IFERROR(VLOOKUP(B610,LISTAS!$Q$2:$R$58,2,0),"")</f>
        <v/>
      </c>
      <c r="G610" s="34" t="str">
        <f aca="false">IF(ISBLANK(C610),"",  IF(F610="RAZÓN SOCIAL","NUEVO_RP",   IF(F610="NUMERO",      IF(ISNUMBER(VALUE(C610)),VALUE(C610),""),   IF(OR(F610="NSS - NOMBRE",F610="RP - NOMBRE"),      IF(         AND(           NOT(ISERROR(FIND(" - ",C610))),           ISERROR(FIND("  ",C610)),           ISERROR(FIND("–",C610)),           ISERROR(FIND("—",C610)),           ISNUMBER(VALUE(LEFT(C610,FIND(" - ",C610)-1)))         ),         VALUE(LEFT(C610,FIND(" - ",C610)-1)),         ""      ),   ""   )  )))</f>
        <v/>
      </c>
      <c r="H610" s="34" t="str">
        <f aca="false">B610 &amp; "|" &amp; E610 &amp; "|" &amp;(IF(ISBLANK(C610),"",IFERROR(VALUE(LEFT(TRIM(C610),FIND(" ",TRIM(C610)&amp;" ")-1)),"")))</f>
        <v>||</v>
      </c>
      <c r="I610" s="18" t="n">
        <f aca="false">IF(G610="",0, IF(COUNTIF($H$6:H610,H610)=1,1,0))</f>
        <v>0</v>
      </c>
      <c r="J610" s="34" t="str">
        <f aca="false">IF( OR( ISBLANK(D610), C610=D610, AND( LEFT(D610,7)&lt;&gt;"NOMINA ", OR( ISERROR(FIND(" - ",D610)), NOT(ISNUMBER(VALUE(LEFT(D610,FIND(" - ",D610)-1)))) ) ) ), "", B610 &amp; "|" &amp; E610 &amp; "|" &amp; (IF(ISBLANK(C610), "", IFERROR(VALUE(LEFT(TRIM(C610), FIND(" ", TRIM(C610)&amp;" ")-1)), ""))) &amp; "|" &amp; D610 )</f>
        <v/>
      </c>
      <c r="K610" s="18" t="n">
        <f aca="false">IF(OR(C610="", J610="",G610=""), 0, IF(COUNTIF($J$6:J610, J610)=1, 1, 0))</f>
        <v>0</v>
      </c>
      <c r="L610" s="16" t="str">
        <f aca="false">IF(B610="Inscripción de nuevo registro patronal",B610 &amp; "|" &amp; E610 &amp; "|" &amp; C610,"")</f>
        <v/>
      </c>
      <c r="M610" s="18" t="n">
        <f aca="false">IF(OR(C610="", L610=""), 0, IF(COUNTIF($L$6:L610, L610)=1, 1, 0))</f>
        <v>0</v>
      </c>
    </row>
    <row r="611" customFormat="false" ht="28.35" hidden="false" customHeight="true" outlineLevel="0" collapsed="false">
      <c r="A611" s="48" t="str">
        <f aca="false">IF(AND(NOT(ISBLANK(C611)),NOT(ISBLANK(B611)),NOT(ISBLANK(E611))),(_xlfn.AGGREGATE(2,7,A$5:A611))+1,"")</f>
        <v/>
      </c>
      <c r="B611" s="49"/>
      <c r="C611" s="49"/>
      <c r="D611" s="50"/>
      <c r="E611" s="51"/>
      <c r="F611" s="52" t="str">
        <f aca="false">IFERROR(VLOOKUP(B611,LISTAS!$Q$2:$R$58,2,0),"")</f>
        <v/>
      </c>
      <c r="G611" s="34" t="str">
        <f aca="false">IF(ISBLANK(C611),"",  IF(F611="RAZÓN SOCIAL","NUEVO_RP",   IF(F611="NUMERO",      IF(ISNUMBER(VALUE(C611)),VALUE(C611),""),   IF(OR(F611="NSS - NOMBRE",F611="RP - NOMBRE"),      IF(         AND(           NOT(ISERROR(FIND(" - ",C611))),           ISERROR(FIND("  ",C611)),           ISERROR(FIND("–",C611)),           ISERROR(FIND("—",C611)),           ISNUMBER(VALUE(LEFT(C611,FIND(" - ",C611)-1)))         ),         VALUE(LEFT(C611,FIND(" - ",C611)-1)),         ""      ),   ""   )  )))</f>
        <v/>
      </c>
      <c r="H611" s="34" t="str">
        <f aca="false">B611 &amp; "|" &amp; E611 &amp; "|" &amp;(IF(ISBLANK(C611),"",IFERROR(VALUE(LEFT(TRIM(C611),FIND(" ",TRIM(C611)&amp;" ")-1)),"")))</f>
        <v>||</v>
      </c>
      <c r="I611" s="18" t="n">
        <f aca="false">IF(G611="",0, IF(COUNTIF($H$6:H611,H611)=1,1,0))</f>
        <v>0</v>
      </c>
      <c r="J611" s="34" t="str">
        <f aca="false">IF( OR( ISBLANK(D611), C611=D611, AND( LEFT(D611,7)&lt;&gt;"NOMINA ", OR( ISERROR(FIND(" - ",D611)), NOT(ISNUMBER(VALUE(LEFT(D611,FIND(" - ",D611)-1)))) ) ) ), "", B611 &amp; "|" &amp; E611 &amp; "|" &amp; (IF(ISBLANK(C611), "", IFERROR(VALUE(LEFT(TRIM(C611), FIND(" ", TRIM(C611)&amp;" ")-1)), ""))) &amp; "|" &amp; D611 )</f>
        <v/>
      </c>
      <c r="K611" s="18" t="n">
        <f aca="false">IF(OR(C611="", J611="",G611=""), 0, IF(COUNTIF($J$6:J611, J611)=1, 1, 0))</f>
        <v>0</v>
      </c>
      <c r="L611" s="16" t="str">
        <f aca="false">IF(B611="Inscripción de nuevo registro patronal",B611 &amp; "|" &amp; E611 &amp; "|" &amp; C611,"")</f>
        <v/>
      </c>
      <c r="M611" s="18" t="n">
        <f aca="false">IF(OR(C611="", L611=""), 0, IF(COUNTIF($L$6:L611, L611)=1, 1, 0))</f>
        <v>0</v>
      </c>
    </row>
    <row r="612" customFormat="false" ht="28.35" hidden="false" customHeight="true" outlineLevel="0" collapsed="false">
      <c r="A612" s="48" t="str">
        <f aca="false">IF(AND(NOT(ISBLANK(C612)),NOT(ISBLANK(B612)),NOT(ISBLANK(E612))),(_xlfn.AGGREGATE(2,7,A$5:A612))+1,"")</f>
        <v/>
      </c>
      <c r="B612" s="49"/>
      <c r="C612" s="49"/>
      <c r="D612" s="50"/>
      <c r="E612" s="51"/>
      <c r="F612" s="52" t="str">
        <f aca="false">IFERROR(VLOOKUP(B612,LISTAS!$Q$2:$R$58,2,0),"")</f>
        <v/>
      </c>
      <c r="G612" s="34" t="str">
        <f aca="false">IF(ISBLANK(C612),"",  IF(F612="RAZÓN SOCIAL","NUEVO_RP",   IF(F612="NUMERO",      IF(ISNUMBER(VALUE(C612)),VALUE(C612),""),   IF(OR(F612="NSS - NOMBRE",F612="RP - NOMBRE"),      IF(         AND(           NOT(ISERROR(FIND(" - ",C612))),           ISERROR(FIND("  ",C612)),           ISERROR(FIND("–",C612)),           ISERROR(FIND("—",C612)),           ISNUMBER(VALUE(LEFT(C612,FIND(" - ",C612)-1)))         ),         VALUE(LEFT(C612,FIND(" - ",C612)-1)),         ""      ),   ""   )  )))</f>
        <v/>
      </c>
      <c r="H612" s="34" t="str">
        <f aca="false">B612 &amp; "|" &amp; E612 &amp; "|" &amp;(IF(ISBLANK(C612),"",IFERROR(VALUE(LEFT(TRIM(C612),FIND(" ",TRIM(C612)&amp;" ")-1)),"")))</f>
        <v>||</v>
      </c>
      <c r="I612" s="18" t="n">
        <f aca="false">IF(G612="",0, IF(COUNTIF($H$6:H612,H612)=1,1,0))</f>
        <v>0</v>
      </c>
      <c r="J612" s="34" t="str">
        <f aca="false">IF( OR( ISBLANK(D612), C612=D612, AND( LEFT(D612,7)&lt;&gt;"NOMINA ", OR( ISERROR(FIND(" - ",D612)), NOT(ISNUMBER(VALUE(LEFT(D612,FIND(" - ",D612)-1)))) ) ) ), "", B612 &amp; "|" &amp; E612 &amp; "|" &amp; (IF(ISBLANK(C612), "", IFERROR(VALUE(LEFT(TRIM(C612), FIND(" ", TRIM(C612)&amp;" ")-1)), ""))) &amp; "|" &amp; D612 )</f>
        <v/>
      </c>
      <c r="K612" s="18" t="n">
        <f aca="false">IF(OR(C612="", J612="",G612=""), 0, IF(COUNTIF($J$6:J612, J612)=1, 1, 0))</f>
        <v>0</v>
      </c>
      <c r="L612" s="16" t="str">
        <f aca="false">IF(B612="Inscripción de nuevo registro patronal",B612 &amp; "|" &amp; E612 &amp; "|" &amp; C612,"")</f>
        <v/>
      </c>
      <c r="M612" s="18" t="n">
        <f aca="false">IF(OR(C612="", L612=""), 0, IF(COUNTIF($L$6:L612, L612)=1, 1, 0))</f>
        <v>0</v>
      </c>
    </row>
    <row r="613" customFormat="false" ht="28.35" hidden="false" customHeight="true" outlineLevel="0" collapsed="false">
      <c r="A613" s="48" t="str">
        <f aca="false">IF(AND(NOT(ISBLANK(C613)),NOT(ISBLANK(B613)),NOT(ISBLANK(E613))),(_xlfn.AGGREGATE(2,7,A$5:A613))+1,"")</f>
        <v/>
      </c>
      <c r="B613" s="49"/>
      <c r="C613" s="49"/>
      <c r="D613" s="50"/>
      <c r="E613" s="51"/>
      <c r="F613" s="52" t="str">
        <f aca="false">IFERROR(VLOOKUP(B613,LISTAS!$Q$2:$R$58,2,0),"")</f>
        <v/>
      </c>
      <c r="G613" s="34" t="str">
        <f aca="false">IF(ISBLANK(C613),"",  IF(F613="RAZÓN SOCIAL","NUEVO_RP",   IF(F613="NUMERO",      IF(ISNUMBER(VALUE(C613)),VALUE(C613),""),   IF(OR(F613="NSS - NOMBRE",F613="RP - NOMBRE"),      IF(         AND(           NOT(ISERROR(FIND(" - ",C613))),           ISERROR(FIND("  ",C613)),           ISERROR(FIND("–",C613)),           ISERROR(FIND("—",C613)),           ISNUMBER(VALUE(LEFT(C613,FIND(" - ",C613)-1)))         ),         VALUE(LEFT(C613,FIND(" - ",C613)-1)),         ""      ),   ""   )  )))</f>
        <v/>
      </c>
      <c r="H613" s="34" t="str">
        <f aca="false">B613 &amp; "|" &amp; E613 &amp; "|" &amp;(IF(ISBLANK(C613),"",IFERROR(VALUE(LEFT(TRIM(C613),FIND(" ",TRIM(C613)&amp;" ")-1)),"")))</f>
        <v>||</v>
      </c>
      <c r="I613" s="18" t="n">
        <f aca="false">IF(G613="",0, IF(COUNTIF($H$6:H613,H613)=1,1,0))</f>
        <v>0</v>
      </c>
      <c r="J613" s="34" t="str">
        <f aca="false">IF( OR( ISBLANK(D613), C613=D613, AND( LEFT(D613,7)&lt;&gt;"NOMINA ", OR( ISERROR(FIND(" - ",D613)), NOT(ISNUMBER(VALUE(LEFT(D613,FIND(" - ",D613)-1)))) ) ) ), "", B613 &amp; "|" &amp; E613 &amp; "|" &amp; (IF(ISBLANK(C613), "", IFERROR(VALUE(LEFT(TRIM(C613), FIND(" ", TRIM(C613)&amp;" ")-1)), ""))) &amp; "|" &amp; D613 )</f>
        <v/>
      </c>
      <c r="K613" s="18" t="n">
        <f aca="false">IF(OR(C613="", J613="",G613=""), 0, IF(COUNTIF($J$6:J613, J613)=1, 1, 0))</f>
        <v>0</v>
      </c>
      <c r="L613" s="16" t="str">
        <f aca="false">IF(B613="Inscripción de nuevo registro patronal",B613 &amp; "|" &amp; E613 &amp; "|" &amp; C613,"")</f>
        <v/>
      </c>
      <c r="M613" s="18" t="n">
        <f aca="false">IF(OR(C613="", L613=""), 0, IF(COUNTIF($L$6:L613, L613)=1, 1, 0))</f>
        <v>0</v>
      </c>
    </row>
    <row r="614" customFormat="false" ht="28.35" hidden="false" customHeight="true" outlineLevel="0" collapsed="false">
      <c r="A614" s="48" t="str">
        <f aca="false">IF(AND(NOT(ISBLANK(C614)),NOT(ISBLANK(B614)),NOT(ISBLANK(E614))),(_xlfn.AGGREGATE(2,7,A$5:A614))+1,"")</f>
        <v/>
      </c>
      <c r="B614" s="49"/>
      <c r="C614" s="49"/>
      <c r="D614" s="50"/>
      <c r="E614" s="51"/>
      <c r="F614" s="52" t="str">
        <f aca="false">IFERROR(VLOOKUP(B614,LISTAS!$Q$2:$R$58,2,0),"")</f>
        <v/>
      </c>
      <c r="G614" s="34" t="str">
        <f aca="false">IF(ISBLANK(C614),"",  IF(F614="RAZÓN SOCIAL","NUEVO_RP",   IF(F614="NUMERO",      IF(ISNUMBER(VALUE(C614)),VALUE(C614),""),   IF(OR(F614="NSS - NOMBRE",F614="RP - NOMBRE"),      IF(         AND(           NOT(ISERROR(FIND(" - ",C614))),           ISERROR(FIND("  ",C614)),           ISERROR(FIND("–",C614)),           ISERROR(FIND("—",C614)),           ISNUMBER(VALUE(LEFT(C614,FIND(" - ",C614)-1)))         ),         VALUE(LEFT(C614,FIND(" - ",C614)-1)),         ""      ),   ""   )  )))</f>
        <v/>
      </c>
      <c r="H614" s="34" t="str">
        <f aca="false">B614 &amp; "|" &amp; E614 &amp; "|" &amp;(IF(ISBLANK(C614),"",IFERROR(VALUE(LEFT(TRIM(C614),FIND(" ",TRIM(C614)&amp;" ")-1)),"")))</f>
        <v>||</v>
      </c>
      <c r="I614" s="18" t="n">
        <f aca="false">IF(G614="",0, IF(COUNTIF($H$6:H614,H614)=1,1,0))</f>
        <v>0</v>
      </c>
      <c r="J614" s="34" t="str">
        <f aca="false">IF( OR( ISBLANK(D614), C614=D614, AND( LEFT(D614,7)&lt;&gt;"NOMINA ", OR( ISERROR(FIND(" - ",D614)), NOT(ISNUMBER(VALUE(LEFT(D614,FIND(" - ",D614)-1)))) ) ) ), "", B614 &amp; "|" &amp; E614 &amp; "|" &amp; (IF(ISBLANK(C614), "", IFERROR(VALUE(LEFT(TRIM(C614), FIND(" ", TRIM(C614)&amp;" ")-1)), ""))) &amp; "|" &amp; D614 )</f>
        <v/>
      </c>
      <c r="K614" s="18" t="n">
        <f aca="false">IF(OR(C614="", J614="",G614=""), 0, IF(COUNTIF($J$6:J614, J614)=1, 1, 0))</f>
        <v>0</v>
      </c>
      <c r="L614" s="16" t="str">
        <f aca="false">IF(B614="Inscripción de nuevo registro patronal",B614 &amp; "|" &amp; E614 &amp; "|" &amp; C614,"")</f>
        <v/>
      </c>
      <c r="M614" s="18" t="n">
        <f aca="false">IF(OR(C614="", L614=""), 0, IF(COUNTIF($L$6:L614, L614)=1, 1, 0))</f>
        <v>0</v>
      </c>
    </row>
    <row r="615" customFormat="false" ht="28.35" hidden="false" customHeight="true" outlineLevel="0" collapsed="false">
      <c r="A615" s="48" t="str">
        <f aca="false">IF(AND(NOT(ISBLANK(C615)),NOT(ISBLANK(B615)),NOT(ISBLANK(E615))),(_xlfn.AGGREGATE(2,7,A$5:A615))+1,"")</f>
        <v/>
      </c>
      <c r="B615" s="49"/>
      <c r="C615" s="49"/>
      <c r="D615" s="50"/>
      <c r="E615" s="51"/>
      <c r="F615" s="52" t="str">
        <f aca="false">IFERROR(VLOOKUP(B615,LISTAS!$Q$2:$R$58,2,0),"")</f>
        <v/>
      </c>
      <c r="G615" s="34" t="str">
        <f aca="false">IF(ISBLANK(C615),"",  IF(F615="RAZÓN SOCIAL","NUEVO_RP",   IF(F615="NUMERO",      IF(ISNUMBER(VALUE(C615)),VALUE(C615),""),   IF(OR(F615="NSS - NOMBRE",F615="RP - NOMBRE"),      IF(         AND(           NOT(ISERROR(FIND(" - ",C615))),           ISERROR(FIND("  ",C615)),           ISERROR(FIND("–",C615)),           ISERROR(FIND("—",C615)),           ISNUMBER(VALUE(LEFT(C615,FIND(" - ",C615)-1)))         ),         VALUE(LEFT(C615,FIND(" - ",C615)-1)),         ""      ),   ""   )  )))</f>
        <v/>
      </c>
      <c r="H615" s="34" t="str">
        <f aca="false">B615 &amp; "|" &amp; E615 &amp; "|" &amp;(IF(ISBLANK(C615),"",IFERROR(VALUE(LEFT(TRIM(C615),FIND(" ",TRIM(C615)&amp;" ")-1)),"")))</f>
        <v>||</v>
      </c>
      <c r="I615" s="18" t="n">
        <f aca="false">IF(G615="",0, IF(COUNTIF($H$6:H615,H615)=1,1,0))</f>
        <v>0</v>
      </c>
      <c r="J615" s="34" t="str">
        <f aca="false">IF( OR( ISBLANK(D615), C615=D615, AND( LEFT(D615,7)&lt;&gt;"NOMINA ", OR( ISERROR(FIND(" - ",D615)), NOT(ISNUMBER(VALUE(LEFT(D615,FIND(" - ",D615)-1)))) ) ) ), "", B615 &amp; "|" &amp; E615 &amp; "|" &amp; (IF(ISBLANK(C615), "", IFERROR(VALUE(LEFT(TRIM(C615), FIND(" ", TRIM(C615)&amp;" ")-1)), ""))) &amp; "|" &amp; D615 )</f>
        <v/>
      </c>
      <c r="K615" s="18" t="n">
        <f aca="false">IF(OR(C615="", J615="",G615=""), 0, IF(COUNTIF($J$6:J615, J615)=1, 1, 0))</f>
        <v>0</v>
      </c>
      <c r="L615" s="16" t="str">
        <f aca="false">IF(B615="Inscripción de nuevo registro patronal",B615 &amp; "|" &amp; E615 &amp; "|" &amp; C615,"")</f>
        <v/>
      </c>
      <c r="M615" s="18" t="n">
        <f aca="false">IF(OR(C615="", L615=""), 0, IF(COUNTIF($L$6:L615, L615)=1, 1, 0))</f>
        <v>0</v>
      </c>
    </row>
    <row r="616" customFormat="false" ht="28.35" hidden="false" customHeight="true" outlineLevel="0" collapsed="false">
      <c r="A616" s="48" t="str">
        <f aca="false">IF(AND(NOT(ISBLANK(C616)),NOT(ISBLANK(B616)),NOT(ISBLANK(E616))),(_xlfn.AGGREGATE(2,7,A$5:A616))+1,"")</f>
        <v/>
      </c>
      <c r="B616" s="49"/>
      <c r="C616" s="49"/>
      <c r="D616" s="50"/>
      <c r="E616" s="51"/>
      <c r="F616" s="52" t="str">
        <f aca="false">IFERROR(VLOOKUP(B616,LISTAS!$Q$2:$R$58,2,0),"")</f>
        <v/>
      </c>
      <c r="G616" s="34" t="str">
        <f aca="false">IF(ISBLANK(C616),"",  IF(F616="RAZÓN SOCIAL","NUEVO_RP",   IF(F616="NUMERO",      IF(ISNUMBER(VALUE(C616)),VALUE(C616),""),   IF(OR(F616="NSS - NOMBRE",F616="RP - NOMBRE"),      IF(         AND(           NOT(ISERROR(FIND(" - ",C616))),           ISERROR(FIND("  ",C616)),           ISERROR(FIND("–",C616)),           ISERROR(FIND("—",C616)),           ISNUMBER(VALUE(LEFT(C616,FIND(" - ",C616)-1)))         ),         VALUE(LEFT(C616,FIND(" - ",C616)-1)),         ""      ),   ""   )  )))</f>
        <v/>
      </c>
      <c r="H616" s="34" t="str">
        <f aca="false">B616 &amp; "|" &amp; E616 &amp; "|" &amp;(IF(ISBLANK(C616),"",IFERROR(VALUE(LEFT(TRIM(C616),FIND(" ",TRIM(C616)&amp;" ")-1)),"")))</f>
        <v>||</v>
      </c>
      <c r="I616" s="18" t="n">
        <f aca="false">IF(G616="",0, IF(COUNTIF($H$6:H616,H616)=1,1,0))</f>
        <v>0</v>
      </c>
      <c r="J616" s="34" t="str">
        <f aca="false">IF( OR( ISBLANK(D616), C616=D616, AND( LEFT(D616,7)&lt;&gt;"NOMINA ", OR( ISERROR(FIND(" - ",D616)), NOT(ISNUMBER(VALUE(LEFT(D616,FIND(" - ",D616)-1)))) ) ) ), "", B616 &amp; "|" &amp; E616 &amp; "|" &amp; (IF(ISBLANK(C616), "", IFERROR(VALUE(LEFT(TRIM(C616), FIND(" ", TRIM(C616)&amp;" ")-1)), ""))) &amp; "|" &amp; D616 )</f>
        <v/>
      </c>
      <c r="K616" s="18" t="n">
        <f aca="false">IF(OR(C616="", J616="",G616=""), 0, IF(COUNTIF($J$6:J616, J616)=1, 1, 0))</f>
        <v>0</v>
      </c>
      <c r="L616" s="16" t="str">
        <f aca="false">IF(B616="Inscripción de nuevo registro patronal",B616 &amp; "|" &amp; E616 &amp; "|" &amp; C616,"")</f>
        <v/>
      </c>
      <c r="M616" s="18" t="n">
        <f aca="false">IF(OR(C616="", L616=""), 0, IF(COUNTIF($L$6:L616, L616)=1, 1, 0))</f>
        <v>0</v>
      </c>
    </row>
    <row r="617" customFormat="false" ht="28.35" hidden="false" customHeight="true" outlineLevel="0" collapsed="false">
      <c r="A617" s="48" t="str">
        <f aca="false">IF(AND(NOT(ISBLANK(C617)),NOT(ISBLANK(B617)),NOT(ISBLANK(E617))),(_xlfn.AGGREGATE(2,7,A$5:A617))+1,"")</f>
        <v/>
      </c>
      <c r="B617" s="49"/>
      <c r="C617" s="49"/>
      <c r="D617" s="50"/>
      <c r="E617" s="51"/>
      <c r="F617" s="52" t="str">
        <f aca="false">IFERROR(VLOOKUP(B617,LISTAS!$Q$2:$R$58,2,0),"")</f>
        <v/>
      </c>
      <c r="G617" s="34" t="str">
        <f aca="false">IF(ISBLANK(C617),"",  IF(F617="RAZÓN SOCIAL","NUEVO_RP",   IF(F617="NUMERO",      IF(ISNUMBER(VALUE(C617)),VALUE(C617),""),   IF(OR(F617="NSS - NOMBRE",F617="RP - NOMBRE"),      IF(         AND(           NOT(ISERROR(FIND(" - ",C617))),           ISERROR(FIND("  ",C617)),           ISERROR(FIND("–",C617)),           ISERROR(FIND("—",C617)),           ISNUMBER(VALUE(LEFT(C617,FIND(" - ",C617)-1)))         ),         VALUE(LEFT(C617,FIND(" - ",C617)-1)),         ""      ),   ""   )  )))</f>
        <v/>
      </c>
      <c r="H617" s="34" t="str">
        <f aca="false">B617 &amp; "|" &amp; E617 &amp; "|" &amp;(IF(ISBLANK(C617),"",IFERROR(VALUE(LEFT(TRIM(C617),FIND(" ",TRIM(C617)&amp;" ")-1)),"")))</f>
        <v>||</v>
      </c>
      <c r="I617" s="18" t="n">
        <f aca="false">IF(G617="",0, IF(COUNTIF($H$6:H617,H617)=1,1,0))</f>
        <v>0</v>
      </c>
      <c r="J617" s="34" t="str">
        <f aca="false">IF( OR( ISBLANK(D617), C617=D617, AND( LEFT(D617,7)&lt;&gt;"NOMINA ", OR( ISERROR(FIND(" - ",D617)), NOT(ISNUMBER(VALUE(LEFT(D617,FIND(" - ",D617)-1)))) ) ) ), "", B617 &amp; "|" &amp; E617 &amp; "|" &amp; (IF(ISBLANK(C617), "", IFERROR(VALUE(LEFT(TRIM(C617), FIND(" ", TRIM(C617)&amp;" ")-1)), ""))) &amp; "|" &amp; D617 )</f>
        <v/>
      </c>
      <c r="K617" s="18" t="n">
        <f aca="false">IF(OR(C617="", J617="",G617=""), 0, IF(COUNTIF($J$6:J617, J617)=1, 1, 0))</f>
        <v>0</v>
      </c>
      <c r="L617" s="16" t="str">
        <f aca="false">IF(B617="Inscripción de nuevo registro patronal",B617 &amp; "|" &amp; E617 &amp; "|" &amp; C617,"")</f>
        <v/>
      </c>
      <c r="M617" s="18" t="n">
        <f aca="false">IF(OR(C617="", L617=""), 0, IF(COUNTIF($L$6:L617, L617)=1, 1, 0))</f>
        <v>0</v>
      </c>
    </row>
    <row r="618" customFormat="false" ht="28.35" hidden="false" customHeight="true" outlineLevel="0" collapsed="false">
      <c r="A618" s="48" t="str">
        <f aca="false">IF(AND(NOT(ISBLANK(C618)),NOT(ISBLANK(B618)),NOT(ISBLANK(E618))),(_xlfn.AGGREGATE(2,7,A$5:A618))+1,"")</f>
        <v/>
      </c>
      <c r="B618" s="49"/>
      <c r="C618" s="49"/>
      <c r="D618" s="50"/>
      <c r="E618" s="51"/>
      <c r="F618" s="52" t="str">
        <f aca="false">IFERROR(VLOOKUP(B618,LISTAS!$Q$2:$R$58,2,0),"")</f>
        <v/>
      </c>
      <c r="G618" s="34" t="str">
        <f aca="false">IF(ISBLANK(C618),"",  IF(F618="RAZÓN SOCIAL","NUEVO_RP",   IF(F618="NUMERO",      IF(ISNUMBER(VALUE(C618)),VALUE(C618),""),   IF(OR(F618="NSS - NOMBRE",F618="RP - NOMBRE"),      IF(         AND(           NOT(ISERROR(FIND(" - ",C618))),           ISERROR(FIND("  ",C618)),           ISERROR(FIND("–",C618)),           ISERROR(FIND("—",C618)),           ISNUMBER(VALUE(LEFT(C618,FIND(" - ",C618)-1)))         ),         VALUE(LEFT(C618,FIND(" - ",C618)-1)),         ""      ),   ""   )  )))</f>
        <v/>
      </c>
      <c r="H618" s="34" t="str">
        <f aca="false">B618 &amp; "|" &amp; E618 &amp; "|" &amp;(IF(ISBLANK(C618),"",IFERROR(VALUE(LEFT(TRIM(C618),FIND(" ",TRIM(C618)&amp;" ")-1)),"")))</f>
        <v>||</v>
      </c>
      <c r="I618" s="18" t="n">
        <f aca="false">IF(G618="",0, IF(COUNTIF($H$6:H618,H618)=1,1,0))</f>
        <v>0</v>
      </c>
      <c r="J618" s="34" t="str">
        <f aca="false">IF( OR( ISBLANK(D618), C618=D618, AND( LEFT(D618,7)&lt;&gt;"NOMINA ", OR( ISERROR(FIND(" - ",D618)), NOT(ISNUMBER(VALUE(LEFT(D618,FIND(" - ",D618)-1)))) ) ) ), "", B618 &amp; "|" &amp; E618 &amp; "|" &amp; (IF(ISBLANK(C618), "", IFERROR(VALUE(LEFT(TRIM(C618), FIND(" ", TRIM(C618)&amp;" ")-1)), ""))) &amp; "|" &amp; D618 )</f>
        <v/>
      </c>
      <c r="K618" s="18" t="n">
        <f aca="false">IF(OR(C618="", J618="",G618=""), 0, IF(COUNTIF($J$6:J618, J618)=1, 1, 0))</f>
        <v>0</v>
      </c>
      <c r="L618" s="16" t="str">
        <f aca="false">IF(B618="Inscripción de nuevo registro patronal",B618 &amp; "|" &amp; E618 &amp; "|" &amp; C618,"")</f>
        <v/>
      </c>
      <c r="M618" s="18" t="n">
        <f aca="false">IF(OR(C618="", L618=""), 0, IF(COUNTIF($L$6:L618, L618)=1, 1, 0))</f>
        <v>0</v>
      </c>
    </row>
    <row r="619" customFormat="false" ht="28.35" hidden="false" customHeight="true" outlineLevel="0" collapsed="false">
      <c r="A619" s="48" t="str">
        <f aca="false">IF(AND(NOT(ISBLANK(C619)),NOT(ISBLANK(B619)),NOT(ISBLANK(E619))),(_xlfn.AGGREGATE(2,7,A$5:A619))+1,"")</f>
        <v/>
      </c>
      <c r="B619" s="49"/>
      <c r="C619" s="49"/>
      <c r="D619" s="50"/>
      <c r="E619" s="51"/>
      <c r="F619" s="52" t="str">
        <f aca="false">IFERROR(VLOOKUP(B619,LISTAS!$Q$2:$R$58,2,0),"")</f>
        <v/>
      </c>
      <c r="G619" s="34" t="str">
        <f aca="false">IF(ISBLANK(C619),"",  IF(F619="RAZÓN SOCIAL","NUEVO_RP",   IF(F619="NUMERO",      IF(ISNUMBER(VALUE(C619)),VALUE(C619),""),   IF(OR(F619="NSS - NOMBRE",F619="RP - NOMBRE"),      IF(         AND(           NOT(ISERROR(FIND(" - ",C619))),           ISERROR(FIND("  ",C619)),           ISERROR(FIND("–",C619)),           ISERROR(FIND("—",C619)),           ISNUMBER(VALUE(LEFT(C619,FIND(" - ",C619)-1)))         ),         VALUE(LEFT(C619,FIND(" - ",C619)-1)),         ""      ),   ""   )  )))</f>
        <v/>
      </c>
      <c r="H619" s="34" t="str">
        <f aca="false">B619 &amp; "|" &amp; E619 &amp; "|" &amp;(IF(ISBLANK(C619),"",IFERROR(VALUE(LEFT(TRIM(C619),FIND(" ",TRIM(C619)&amp;" ")-1)),"")))</f>
        <v>||</v>
      </c>
      <c r="I619" s="18" t="n">
        <f aca="false">IF(G619="",0, IF(COUNTIF($H$6:H619,H619)=1,1,0))</f>
        <v>0</v>
      </c>
      <c r="J619" s="34" t="str">
        <f aca="false">IF( OR( ISBLANK(D619), C619=D619, AND( LEFT(D619,7)&lt;&gt;"NOMINA ", OR( ISERROR(FIND(" - ",D619)), NOT(ISNUMBER(VALUE(LEFT(D619,FIND(" - ",D619)-1)))) ) ) ), "", B619 &amp; "|" &amp; E619 &amp; "|" &amp; (IF(ISBLANK(C619), "", IFERROR(VALUE(LEFT(TRIM(C619), FIND(" ", TRIM(C619)&amp;" ")-1)), ""))) &amp; "|" &amp; D619 )</f>
        <v/>
      </c>
      <c r="K619" s="18" t="n">
        <f aca="false">IF(OR(C619="", J619="",G619=""), 0, IF(COUNTIF($J$6:J619, J619)=1, 1, 0))</f>
        <v>0</v>
      </c>
      <c r="L619" s="16" t="str">
        <f aca="false">IF(B619="Inscripción de nuevo registro patronal",B619 &amp; "|" &amp; E619 &amp; "|" &amp; C619,"")</f>
        <v/>
      </c>
      <c r="M619" s="18" t="n">
        <f aca="false">IF(OR(C619="", L619=""), 0, IF(COUNTIF($L$6:L619, L619)=1, 1, 0))</f>
        <v>0</v>
      </c>
    </row>
    <row r="620" customFormat="false" ht="28.35" hidden="false" customHeight="true" outlineLevel="0" collapsed="false">
      <c r="A620" s="48" t="str">
        <f aca="false">IF(AND(NOT(ISBLANK(C620)),NOT(ISBLANK(B620)),NOT(ISBLANK(E620))),(_xlfn.AGGREGATE(2,7,A$5:A620))+1,"")</f>
        <v/>
      </c>
      <c r="B620" s="49"/>
      <c r="C620" s="49"/>
      <c r="D620" s="50"/>
      <c r="E620" s="51"/>
      <c r="F620" s="52" t="str">
        <f aca="false">IFERROR(VLOOKUP(B620,LISTAS!$Q$2:$R$58,2,0),"")</f>
        <v/>
      </c>
      <c r="G620" s="34" t="str">
        <f aca="false">IF(ISBLANK(C620),"",  IF(F620="RAZÓN SOCIAL","NUEVO_RP",   IF(F620="NUMERO",      IF(ISNUMBER(VALUE(C620)),VALUE(C620),""),   IF(OR(F620="NSS - NOMBRE",F620="RP - NOMBRE"),      IF(         AND(           NOT(ISERROR(FIND(" - ",C620))),           ISERROR(FIND("  ",C620)),           ISERROR(FIND("–",C620)),           ISERROR(FIND("—",C620)),           ISNUMBER(VALUE(LEFT(C620,FIND(" - ",C620)-1)))         ),         VALUE(LEFT(C620,FIND(" - ",C620)-1)),         ""      ),   ""   )  )))</f>
        <v/>
      </c>
      <c r="H620" s="34" t="str">
        <f aca="false">B620 &amp; "|" &amp; E620 &amp; "|" &amp;(IF(ISBLANK(C620),"",IFERROR(VALUE(LEFT(TRIM(C620),FIND(" ",TRIM(C620)&amp;" ")-1)),"")))</f>
        <v>||</v>
      </c>
      <c r="I620" s="18" t="n">
        <f aca="false">IF(G620="",0, IF(COUNTIF($H$6:H620,H620)=1,1,0))</f>
        <v>0</v>
      </c>
      <c r="J620" s="34" t="str">
        <f aca="false">IF( OR( ISBLANK(D620), C620=D620, AND( LEFT(D620,7)&lt;&gt;"NOMINA ", OR( ISERROR(FIND(" - ",D620)), NOT(ISNUMBER(VALUE(LEFT(D620,FIND(" - ",D620)-1)))) ) ) ), "", B620 &amp; "|" &amp; E620 &amp; "|" &amp; (IF(ISBLANK(C620), "", IFERROR(VALUE(LEFT(TRIM(C620), FIND(" ", TRIM(C620)&amp;" ")-1)), ""))) &amp; "|" &amp; D620 )</f>
        <v/>
      </c>
      <c r="K620" s="18" t="n">
        <f aca="false">IF(OR(C620="", J620="",G620=""), 0, IF(COUNTIF($J$6:J620, J620)=1, 1, 0))</f>
        <v>0</v>
      </c>
      <c r="L620" s="16" t="str">
        <f aca="false">IF(B620="Inscripción de nuevo registro patronal",B620 &amp; "|" &amp; E620 &amp; "|" &amp; C620,"")</f>
        <v/>
      </c>
      <c r="M620" s="18" t="n">
        <f aca="false">IF(OR(C620="", L620=""), 0, IF(COUNTIF($L$6:L620, L620)=1, 1, 0))</f>
        <v>0</v>
      </c>
    </row>
    <row r="621" customFormat="false" ht="28.35" hidden="false" customHeight="true" outlineLevel="0" collapsed="false">
      <c r="A621" s="48" t="str">
        <f aca="false">IF(AND(NOT(ISBLANK(C621)),NOT(ISBLANK(B621)),NOT(ISBLANK(E621))),(_xlfn.AGGREGATE(2,7,A$5:A621))+1,"")</f>
        <v/>
      </c>
      <c r="B621" s="49"/>
      <c r="C621" s="49"/>
      <c r="D621" s="50"/>
      <c r="E621" s="51"/>
      <c r="F621" s="52" t="str">
        <f aca="false">IFERROR(VLOOKUP(B621,LISTAS!$Q$2:$R$58,2,0),"")</f>
        <v/>
      </c>
      <c r="G621" s="34" t="str">
        <f aca="false">IF(ISBLANK(C621),"",  IF(F621="RAZÓN SOCIAL","NUEVO_RP",   IF(F621="NUMERO",      IF(ISNUMBER(VALUE(C621)),VALUE(C621),""),   IF(OR(F621="NSS - NOMBRE",F621="RP - NOMBRE"),      IF(         AND(           NOT(ISERROR(FIND(" - ",C621))),           ISERROR(FIND("  ",C621)),           ISERROR(FIND("–",C621)),           ISERROR(FIND("—",C621)),           ISNUMBER(VALUE(LEFT(C621,FIND(" - ",C621)-1)))         ),         VALUE(LEFT(C621,FIND(" - ",C621)-1)),         ""      ),   ""   )  )))</f>
        <v/>
      </c>
      <c r="H621" s="34" t="str">
        <f aca="false">B621 &amp; "|" &amp; E621 &amp; "|" &amp;(IF(ISBLANK(C621),"",IFERROR(VALUE(LEFT(TRIM(C621),FIND(" ",TRIM(C621)&amp;" ")-1)),"")))</f>
        <v>||</v>
      </c>
      <c r="I621" s="18" t="n">
        <f aca="false">IF(G621="",0, IF(COUNTIF($H$6:H621,H621)=1,1,0))</f>
        <v>0</v>
      </c>
      <c r="J621" s="34" t="str">
        <f aca="false">IF( OR( ISBLANK(D621), C621=D621, AND( LEFT(D621,7)&lt;&gt;"NOMINA ", OR( ISERROR(FIND(" - ",D621)), NOT(ISNUMBER(VALUE(LEFT(D621,FIND(" - ",D621)-1)))) ) ) ), "", B621 &amp; "|" &amp; E621 &amp; "|" &amp; (IF(ISBLANK(C621), "", IFERROR(VALUE(LEFT(TRIM(C621), FIND(" ", TRIM(C621)&amp;" ")-1)), ""))) &amp; "|" &amp; D621 )</f>
        <v/>
      </c>
      <c r="K621" s="18" t="n">
        <f aca="false">IF(OR(C621="", J621="",G621=""), 0, IF(COUNTIF($J$6:J621, J621)=1, 1, 0))</f>
        <v>0</v>
      </c>
      <c r="L621" s="16" t="str">
        <f aca="false">IF(B621="Inscripción de nuevo registro patronal",B621 &amp; "|" &amp; E621 &amp; "|" &amp; C621,"")</f>
        <v/>
      </c>
      <c r="M621" s="18" t="n">
        <f aca="false">IF(OR(C621="", L621=""), 0, IF(COUNTIF($L$6:L621, L621)=1, 1, 0))</f>
        <v>0</v>
      </c>
    </row>
    <row r="622" customFormat="false" ht="28.35" hidden="false" customHeight="true" outlineLevel="0" collapsed="false">
      <c r="A622" s="48" t="str">
        <f aca="false">IF(AND(NOT(ISBLANK(C622)),NOT(ISBLANK(B622)),NOT(ISBLANK(E622))),(_xlfn.AGGREGATE(2,7,A$5:A622))+1,"")</f>
        <v/>
      </c>
      <c r="B622" s="49"/>
      <c r="C622" s="49"/>
      <c r="D622" s="50"/>
      <c r="E622" s="51"/>
      <c r="F622" s="52" t="str">
        <f aca="false">IFERROR(VLOOKUP(B622,LISTAS!$Q$2:$R$58,2,0),"")</f>
        <v/>
      </c>
      <c r="G622" s="34" t="str">
        <f aca="false">IF(ISBLANK(C622),"",  IF(F622="RAZÓN SOCIAL","NUEVO_RP",   IF(F622="NUMERO",      IF(ISNUMBER(VALUE(C622)),VALUE(C622),""),   IF(OR(F622="NSS - NOMBRE",F622="RP - NOMBRE"),      IF(         AND(           NOT(ISERROR(FIND(" - ",C622))),           ISERROR(FIND("  ",C622)),           ISERROR(FIND("–",C622)),           ISERROR(FIND("—",C622)),           ISNUMBER(VALUE(LEFT(C622,FIND(" - ",C622)-1)))         ),         VALUE(LEFT(C622,FIND(" - ",C622)-1)),         ""      ),   ""   )  )))</f>
        <v/>
      </c>
      <c r="H622" s="34" t="str">
        <f aca="false">B622 &amp; "|" &amp; E622 &amp; "|" &amp;(IF(ISBLANK(C622),"",IFERROR(VALUE(LEFT(TRIM(C622),FIND(" ",TRIM(C622)&amp;" ")-1)),"")))</f>
        <v>||</v>
      </c>
      <c r="I622" s="18" t="n">
        <f aca="false">IF(G622="",0, IF(COUNTIF($H$6:H622,H622)=1,1,0))</f>
        <v>0</v>
      </c>
      <c r="J622" s="34" t="str">
        <f aca="false">IF( OR( ISBLANK(D622), C622=D622, AND( LEFT(D622,7)&lt;&gt;"NOMINA ", OR( ISERROR(FIND(" - ",D622)), NOT(ISNUMBER(VALUE(LEFT(D622,FIND(" - ",D622)-1)))) ) ) ), "", B622 &amp; "|" &amp; E622 &amp; "|" &amp; (IF(ISBLANK(C622), "", IFERROR(VALUE(LEFT(TRIM(C622), FIND(" ", TRIM(C622)&amp;" ")-1)), ""))) &amp; "|" &amp; D622 )</f>
        <v/>
      </c>
      <c r="K622" s="18" t="n">
        <f aca="false">IF(OR(C622="", J622="",G622=""), 0, IF(COUNTIF($J$6:J622, J622)=1, 1, 0))</f>
        <v>0</v>
      </c>
      <c r="L622" s="16" t="str">
        <f aca="false">IF(B622="Inscripción de nuevo registro patronal",B622 &amp; "|" &amp; E622 &amp; "|" &amp; C622,"")</f>
        <v/>
      </c>
      <c r="M622" s="18" t="n">
        <f aca="false">IF(OR(C622="", L622=""), 0, IF(COUNTIF($L$6:L622, L622)=1, 1, 0))</f>
        <v>0</v>
      </c>
    </row>
    <row r="623" customFormat="false" ht="28.35" hidden="false" customHeight="true" outlineLevel="0" collapsed="false">
      <c r="A623" s="48" t="str">
        <f aca="false">IF(AND(NOT(ISBLANK(C623)),NOT(ISBLANK(B623)),NOT(ISBLANK(E623))),(_xlfn.AGGREGATE(2,7,A$5:A623))+1,"")</f>
        <v/>
      </c>
      <c r="B623" s="49"/>
      <c r="C623" s="49"/>
      <c r="D623" s="50"/>
      <c r="E623" s="51"/>
      <c r="F623" s="52" t="str">
        <f aca="false">IFERROR(VLOOKUP(B623,LISTAS!$Q$2:$R$58,2,0),"")</f>
        <v/>
      </c>
      <c r="G623" s="34" t="str">
        <f aca="false">IF(ISBLANK(C623),"",  IF(F623="RAZÓN SOCIAL","NUEVO_RP",   IF(F623="NUMERO",      IF(ISNUMBER(VALUE(C623)),VALUE(C623),""),   IF(OR(F623="NSS - NOMBRE",F623="RP - NOMBRE"),      IF(         AND(           NOT(ISERROR(FIND(" - ",C623))),           ISERROR(FIND("  ",C623)),           ISERROR(FIND("–",C623)),           ISERROR(FIND("—",C623)),           ISNUMBER(VALUE(LEFT(C623,FIND(" - ",C623)-1)))         ),         VALUE(LEFT(C623,FIND(" - ",C623)-1)),         ""      ),   ""   )  )))</f>
        <v/>
      </c>
      <c r="H623" s="34" t="str">
        <f aca="false">B623 &amp; "|" &amp; E623 &amp; "|" &amp;(IF(ISBLANK(C623),"",IFERROR(VALUE(LEFT(TRIM(C623),FIND(" ",TRIM(C623)&amp;" ")-1)),"")))</f>
        <v>||</v>
      </c>
      <c r="I623" s="18" t="n">
        <f aca="false">IF(G623="",0, IF(COUNTIF($H$6:H623,H623)=1,1,0))</f>
        <v>0</v>
      </c>
      <c r="J623" s="34" t="str">
        <f aca="false">IF( OR( ISBLANK(D623), C623=D623, AND( LEFT(D623,7)&lt;&gt;"NOMINA ", OR( ISERROR(FIND(" - ",D623)), NOT(ISNUMBER(VALUE(LEFT(D623,FIND(" - ",D623)-1)))) ) ) ), "", B623 &amp; "|" &amp; E623 &amp; "|" &amp; (IF(ISBLANK(C623), "", IFERROR(VALUE(LEFT(TRIM(C623), FIND(" ", TRIM(C623)&amp;" ")-1)), ""))) &amp; "|" &amp; D623 )</f>
        <v/>
      </c>
      <c r="K623" s="18" t="n">
        <f aca="false">IF(OR(C623="", J623="",G623=""), 0, IF(COUNTIF($J$6:J623, J623)=1, 1, 0))</f>
        <v>0</v>
      </c>
      <c r="L623" s="16" t="str">
        <f aca="false">IF(B623="Inscripción de nuevo registro patronal",B623 &amp; "|" &amp; E623 &amp; "|" &amp; C623,"")</f>
        <v/>
      </c>
      <c r="M623" s="18" t="n">
        <f aca="false">IF(OR(C623="", L623=""), 0, IF(COUNTIF($L$6:L623, L623)=1, 1, 0))</f>
        <v>0</v>
      </c>
    </row>
    <row r="624" customFormat="false" ht="28.35" hidden="false" customHeight="true" outlineLevel="0" collapsed="false">
      <c r="A624" s="48" t="str">
        <f aca="false">IF(AND(NOT(ISBLANK(C624)),NOT(ISBLANK(B624)),NOT(ISBLANK(E624))),(_xlfn.AGGREGATE(2,7,A$5:A624))+1,"")</f>
        <v/>
      </c>
      <c r="B624" s="49"/>
      <c r="C624" s="49"/>
      <c r="D624" s="50"/>
      <c r="E624" s="51"/>
      <c r="F624" s="52" t="str">
        <f aca="false">IFERROR(VLOOKUP(B624,LISTAS!$Q$2:$R$58,2,0),"")</f>
        <v/>
      </c>
      <c r="G624" s="34" t="str">
        <f aca="false">IF(ISBLANK(C624),"",  IF(F624="RAZÓN SOCIAL","NUEVO_RP",   IF(F624="NUMERO",      IF(ISNUMBER(VALUE(C624)),VALUE(C624),""),   IF(OR(F624="NSS - NOMBRE",F624="RP - NOMBRE"),      IF(         AND(           NOT(ISERROR(FIND(" - ",C624))),           ISERROR(FIND("  ",C624)),           ISERROR(FIND("–",C624)),           ISERROR(FIND("—",C624)),           ISNUMBER(VALUE(LEFT(C624,FIND(" - ",C624)-1)))         ),         VALUE(LEFT(C624,FIND(" - ",C624)-1)),         ""      ),   ""   )  )))</f>
        <v/>
      </c>
      <c r="H624" s="34" t="str">
        <f aca="false">B624 &amp; "|" &amp; E624 &amp; "|" &amp;(IF(ISBLANK(C624),"",IFERROR(VALUE(LEFT(TRIM(C624),FIND(" ",TRIM(C624)&amp;" ")-1)),"")))</f>
        <v>||</v>
      </c>
      <c r="I624" s="18" t="n">
        <f aca="false">IF(G624="",0, IF(COUNTIF($H$6:H624,H624)=1,1,0))</f>
        <v>0</v>
      </c>
      <c r="J624" s="34" t="str">
        <f aca="false">IF( OR( ISBLANK(D624), C624=D624, AND( LEFT(D624,7)&lt;&gt;"NOMINA ", OR( ISERROR(FIND(" - ",D624)), NOT(ISNUMBER(VALUE(LEFT(D624,FIND(" - ",D624)-1)))) ) ) ), "", B624 &amp; "|" &amp; E624 &amp; "|" &amp; (IF(ISBLANK(C624), "", IFERROR(VALUE(LEFT(TRIM(C624), FIND(" ", TRIM(C624)&amp;" ")-1)), ""))) &amp; "|" &amp; D624 )</f>
        <v/>
      </c>
      <c r="K624" s="18" t="n">
        <f aca="false">IF(OR(C624="", J624="",G624=""), 0, IF(COUNTIF($J$6:J624, J624)=1, 1, 0))</f>
        <v>0</v>
      </c>
      <c r="L624" s="16" t="str">
        <f aca="false">IF(B624="Inscripción de nuevo registro patronal",B624 &amp; "|" &amp; E624 &amp; "|" &amp; C624,"")</f>
        <v/>
      </c>
      <c r="M624" s="18" t="n">
        <f aca="false">IF(OR(C624="", L624=""), 0, IF(COUNTIF($L$6:L624, L624)=1, 1, 0))</f>
        <v>0</v>
      </c>
    </row>
    <row r="625" customFormat="false" ht="28.35" hidden="false" customHeight="true" outlineLevel="0" collapsed="false">
      <c r="A625" s="48" t="str">
        <f aca="false">IF(AND(NOT(ISBLANK(C625)),NOT(ISBLANK(B625)),NOT(ISBLANK(E625))),(_xlfn.AGGREGATE(2,7,A$5:A625))+1,"")</f>
        <v/>
      </c>
      <c r="B625" s="49"/>
      <c r="C625" s="49"/>
      <c r="D625" s="50"/>
      <c r="E625" s="51"/>
      <c r="F625" s="52" t="str">
        <f aca="false">IFERROR(VLOOKUP(B625,LISTAS!$Q$2:$R$58,2,0),"")</f>
        <v/>
      </c>
      <c r="G625" s="34" t="str">
        <f aca="false">IF(ISBLANK(C625),"",  IF(F625="RAZÓN SOCIAL","NUEVO_RP",   IF(F625="NUMERO",      IF(ISNUMBER(VALUE(C625)),VALUE(C625),""),   IF(OR(F625="NSS - NOMBRE",F625="RP - NOMBRE"),      IF(         AND(           NOT(ISERROR(FIND(" - ",C625))),           ISERROR(FIND("  ",C625)),           ISERROR(FIND("–",C625)),           ISERROR(FIND("—",C625)),           ISNUMBER(VALUE(LEFT(C625,FIND(" - ",C625)-1)))         ),         VALUE(LEFT(C625,FIND(" - ",C625)-1)),         ""      ),   ""   )  )))</f>
        <v/>
      </c>
      <c r="H625" s="34" t="str">
        <f aca="false">B625 &amp; "|" &amp; E625 &amp; "|" &amp;(IF(ISBLANK(C625),"",IFERROR(VALUE(LEFT(TRIM(C625),FIND(" ",TRIM(C625)&amp;" ")-1)),"")))</f>
        <v>||</v>
      </c>
      <c r="I625" s="18" t="n">
        <f aca="false">IF(G625="",0, IF(COUNTIF($H$6:H625,H625)=1,1,0))</f>
        <v>0</v>
      </c>
      <c r="J625" s="34" t="str">
        <f aca="false">IF( OR( ISBLANK(D625), C625=D625, AND( LEFT(D625,7)&lt;&gt;"NOMINA ", OR( ISERROR(FIND(" - ",D625)), NOT(ISNUMBER(VALUE(LEFT(D625,FIND(" - ",D625)-1)))) ) ) ), "", B625 &amp; "|" &amp; E625 &amp; "|" &amp; (IF(ISBLANK(C625), "", IFERROR(VALUE(LEFT(TRIM(C625), FIND(" ", TRIM(C625)&amp;" ")-1)), ""))) &amp; "|" &amp; D625 )</f>
        <v/>
      </c>
      <c r="K625" s="18" t="n">
        <f aca="false">IF(OR(C625="", J625="",G625=""), 0, IF(COUNTIF($J$6:J625, J625)=1, 1, 0))</f>
        <v>0</v>
      </c>
      <c r="L625" s="16" t="str">
        <f aca="false">IF(B625="Inscripción de nuevo registro patronal",B625 &amp; "|" &amp; E625 &amp; "|" &amp; C625,"")</f>
        <v/>
      </c>
      <c r="M625" s="18" t="n">
        <f aca="false">IF(OR(C625="", L625=""), 0, IF(COUNTIF($L$6:L625, L625)=1, 1, 0))</f>
        <v>0</v>
      </c>
    </row>
    <row r="626" customFormat="false" ht="28.35" hidden="false" customHeight="true" outlineLevel="0" collapsed="false">
      <c r="A626" s="48" t="str">
        <f aca="false">IF(AND(NOT(ISBLANK(C626)),NOT(ISBLANK(B626)),NOT(ISBLANK(E626))),(_xlfn.AGGREGATE(2,7,A$5:A626))+1,"")</f>
        <v/>
      </c>
      <c r="B626" s="49"/>
      <c r="C626" s="49"/>
      <c r="D626" s="50"/>
      <c r="E626" s="51"/>
      <c r="F626" s="52" t="str">
        <f aca="false">IFERROR(VLOOKUP(B626,LISTAS!$Q$2:$R$58,2,0),"")</f>
        <v/>
      </c>
      <c r="G626" s="34" t="str">
        <f aca="false">IF(ISBLANK(C626),"",  IF(F626="RAZÓN SOCIAL","NUEVO_RP",   IF(F626="NUMERO",      IF(ISNUMBER(VALUE(C626)),VALUE(C626),""),   IF(OR(F626="NSS - NOMBRE",F626="RP - NOMBRE"),      IF(         AND(           NOT(ISERROR(FIND(" - ",C626))),           ISERROR(FIND("  ",C626)),           ISERROR(FIND("–",C626)),           ISERROR(FIND("—",C626)),           ISNUMBER(VALUE(LEFT(C626,FIND(" - ",C626)-1)))         ),         VALUE(LEFT(C626,FIND(" - ",C626)-1)),         ""      ),   ""   )  )))</f>
        <v/>
      </c>
      <c r="H626" s="34" t="str">
        <f aca="false">B626 &amp; "|" &amp; E626 &amp; "|" &amp;(IF(ISBLANK(C626),"",IFERROR(VALUE(LEFT(TRIM(C626),FIND(" ",TRIM(C626)&amp;" ")-1)),"")))</f>
        <v>||</v>
      </c>
      <c r="I626" s="18" t="n">
        <f aca="false">IF(G626="",0, IF(COUNTIF($H$6:H626,H626)=1,1,0))</f>
        <v>0</v>
      </c>
      <c r="J626" s="34" t="str">
        <f aca="false">IF( OR( ISBLANK(D626), C626=D626, AND( LEFT(D626,7)&lt;&gt;"NOMINA ", OR( ISERROR(FIND(" - ",D626)), NOT(ISNUMBER(VALUE(LEFT(D626,FIND(" - ",D626)-1)))) ) ) ), "", B626 &amp; "|" &amp; E626 &amp; "|" &amp; (IF(ISBLANK(C626), "", IFERROR(VALUE(LEFT(TRIM(C626), FIND(" ", TRIM(C626)&amp;" ")-1)), ""))) &amp; "|" &amp; D626 )</f>
        <v/>
      </c>
      <c r="K626" s="18" t="n">
        <f aca="false">IF(OR(C626="", J626="",G626=""), 0, IF(COUNTIF($J$6:J626, J626)=1, 1, 0))</f>
        <v>0</v>
      </c>
      <c r="L626" s="16" t="str">
        <f aca="false">IF(B626="Inscripción de nuevo registro patronal",B626 &amp; "|" &amp; E626 &amp; "|" &amp; C626,"")</f>
        <v/>
      </c>
      <c r="M626" s="18" t="n">
        <f aca="false">IF(OR(C626="", L626=""), 0, IF(COUNTIF($L$6:L626, L626)=1, 1, 0))</f>
        <v>0</v>
      </c>
    </row>
    <row r="627" customFormat="false" ht="28.35" hidden="false" customHeight="true" outlineLevel="0" collapsed="false">
      <c r="A627" s="48" t="str">
        <f aca="false">IF(AND(NOT(ISBLANK(C627)),NOT(ISBLANK(B627)),NOT(ISBLANK(E627))),(_xlfn.AGGREGATE(2,7,A$5:A627))+1,"")</f>
        <v/>
      </c>
      <c r="B627" s="49"/>
      <c r="C627" s="49"/>
      <c r="D627" s="50"/>
      <c r="E627" s="51"/>
      <c r="F627" s="52" t="str">
        <f aca="false">IFERROR(VLOOKUP(B627,LISTAS!$Q$2:$R$58,2,0),"")</f>
        <v/>
      </c>
      <c r="G627" s="34" t="str">
        <f aca="false">IF(ISBLANK(C627),"",  IF(F627="RAZÓN SOCIAL","NUEVO_RP",   IF(F627="NUMERO",      IF(ISNUMBER(VALUE(C627)),VALUE(C627),""),   IF(OR(F627="NSS - NOMBRE",F627="RP - NOMBRE"),      IF(         AND(           NOT(ISERROR(FIND(" - ",C627))),           ISERROR(FIND("  ",C627)),           ISERROR(FIND("–",C627)),           ISERROR(FIND("—",C627)),           ISNUMBER(VALUE(LEFT(C627,FIND(" - ",C627)-1)))         ),         VALUE(LEFT(C627,FIND(" - ",C627)-1)),         ""      ),   ""   )  )))</f>
        <v/>
      </c>
      <c r="H627" s="34" t="str">
        <f aca="false">B627 &amp; "|" &amp; E627 &amp; "|" &amp;(IF(ISBLANK(C627),"",IFERROR(VALUE(LEFT(TRIM(C627),FIND(" ",TRIM(C627)&amp;" ")-1)),"")))</f>
        <v>||</v>
      </c>
      <c r="I627" s="18" t="n">
        <f aca="false">IF(G627="",0, IF(COUNTIF($H$6:H627,H627)=1,1,0))</f>
        <v>0</v>
      </c>
      <c r="J627" s="34" t="str">
        <f aca="false">IF( OR( ISBLANK(D627), C627=D627, AND( LEFT(D627,7)&lt;&gt;"NOMINA ", OR( ISERROR(FIND(" - ",D627)), NOT(ISNUMBER(VALUE(LEFT(D627,FIND(" - ",D627)-1)))) ) ) ), "", B627 &amp; "|" &amp; E627 &amp; "|" &amp; (IF(ISBLANK(C627), "", IFERROR(VALUE(LEFT(TRIM(C627), FIND(" ", TRIM(C627)&amp;" ")-1)), ""))) &amp; "|" &amp; D627 )</f>
        <v/>
      </c>
      <c r="K627" s="18" t="n">
        <f aca="false">IF(OR(C627="", J627="",G627=""), 0, IF(COUNTIF($J$6:J627, J627)=1, 1, 0))</f>
        <v>0</v>
      </c>
      <c r="L627" s="16" t="str">
        <f aca="false">IF(B627="Inscripción de nuevo registro patronal",B627 &amp; "|" &amp; E627 &amp; "|" &amp; C627,"")</f>
        <v/>
      </c>
      <c r="M627" s="18" t="n">
        <f aca="false">IF(OR(C627="", L627=""), 0, IF(COUNTIF($L$6:L627, L627)=1, 1, 0))</f>
        <v>0</v>
      </c>
    </row>
    <row r="628" customFormat="false" ht="28.35" hidden="false" customHeight="true" outlineLevel="0" collapsed="false">
      <c r="A628" s="48" t="str">
        <f aca="false">IF(AND(NOT(ISBLANK(C628)),NOT(ISBLANK(B628)),NOT(ISBLANK(E628))),(_xlfn.AGGREGATE(2,7,A$5:A628))+1,"")</f>
        <v/>
      </c>
      <c r="B628" s="49"/>
      <c r="C628" s="49"/>
      <c r="D628" s="50"/>
      <c r="E628" s="51"/>
      <c r="F628" s="52" t="str">
        <f aca="false">IFERROR(VLOOKUP(B628,LISTAS!$Q$2:$R$58,2,0),"")</f>
        <v/>
      </c>
      <c r="G628" s="34" t="str">
        <f aca="false">IF(ISBLANK(C628),"",  IF(F628="RAZÓN SOCIAL","NUEVO_RP",   IF(F628="NUMERO",      IF(ISNUMBER(VALUE(C628)),VALUE(C628),""),   IF(OR(F628="NSS - NOMBRE",F628="RP - NOMBRE"),      IF(         AND(           NOT(ISERROR(FIND(" - ",C628))),           ISERROR(FIND("  ",C628)),           ISERROR(FIND("–",C628)),           ISERROR(FIND("—",C628)),           ISNUMBER(VALUE(LEFT(C628,FIND(" - ",C628)-1)))         ),         VALUE(LEFT(C628,FIND(" - ",C628)-1)),         ""      ),   ""   )  )))</f>
        <v/>
      </c>
      <c r="H628" s="34" t="str">
        <f aca="false">B628 &amp; "|" &amp; E628 &amp; "|" &amp;(IF(ISBLANK(C628),"",IFERROR(VALUE(LEFT(TRIM(C628),FIND(" ",TRIM(C628)&amp;" ")-1)),"")))</f>
        <v>||</v>
      </c>
      <c r="I628" s="18" t="n">
        <f aca="false">IF(G628="",0, IF(COUNTIF($H$6:H628,H628)=1,1,0))</f>
        <v>0</v>
      </c>
      <c r="J628" s="34" t="str">
        <f aca="false">IF( OR( ISBLANK(D628), C628=D628, AND( LEFT(D628,7)&lt;&gt;"NOMINA ", OR( ISERROR(FIND(" - ",D628)), NOT(ISNUMBER(VALUE(LEFT(D628,FIND(" - ",D628)-1)))) ) ) ), "", B628 &amp; "|" &amp; E628 &amp; "|" &amp; (IF(ISBLANK(C628), "", IFERROR(VALUE(LEFT(TRIM(C628), FIND(" ", TRIM(C628)&amp;" ")-1)), ""))) &amp; "|" &amp; D628 )</f>
        <v/>
      </c>
      <c r="K628" s="18" t="n">
        <f aca="false">IF(OR(C628="", J628="",G628=""), 0, IF(COUNTIF($J$6:J628, J628)=1, 1, 0))</f>
        <v>0</v>
      </c>
      <c r="L628" s="16" t="str">
        <f aca="false">IF(B628="Inscripción de nuevo registro patronal",B628 &amp; "|" &amp; E628 &amp; "|" &amp; C628,"")</f>
        <v/>
      </c>
      <c r="M628" s="18" t="n">
        <f aca="false">IF(OR(C628="", L628=""), 0, IF(COUNTIF($L$6:L628, L628)=1, 1, 0))</f>
        <v>0</v>
      </c>
    </row>
    <row r="629" customFormat="false" ht="28.35" hidden="false" customHeight="true" outlineLevel="0" collapsed="false">
      <c r="A629" s="48" t="str">
        <f aca="false">IF(AND(NOT(ISBLANK(C629)),NOT(ISBLANK(B629)),NOT(ISBLANK(E629))),(_xlfn.AGGREGATE(2,7,A$5:A629))+1,"")</f>
        <v/>
      </c>
      <c r="B629" s="49"/>
      <c r="C629" s="49"/>
      <c r="D629" s="50"/>
      <c r="E629" s="51"/>
      <c r="F629" s="52" t="str">
        <f aca="false">IFERROR(VLOOKUP(B629,LISTAS!$Q$2:$R$58,2,0),"")</f>
        <v/>
      </c>
      <c r="G629" s="34" t="str">
        <f aca="false">IF(ISBLANK(C629),"",  IF(F629="RAZÓN SOCIAL","NUEVO_RP",   IF(F629="NUMERO",      IF(ISNUMBER(VALUE(C629)),VALUE(C629),""),   IF(OR(F629="NSS - NOMBRE",F629="RP - NOMBRE"),      IF(         AND(           NOT(ISERROR(FIND(" - ",C629))),           ISERROR(FIND("  ",C629)),           ISERROR(FIND("–",C629)),           ISERROR(FIND("—",C629)),           ISNUMBER(VALUE(LEFT(C629,FIND(" - ",C629)-1)))         ),         VALUE(LEFT(C629,FIND(" - ",C629)-1)),         ""      ),   ""   )  )))</f>
        <v/>
      </c>
      <c r="H629" s="34" t="str">
        <f aca="false">B629 &amp; "|" &amp; E629 &amp; "|" &amp;(IF(ISBLANK(C629),"",IFERROR(VALUE(LEFT(TRIM(C629),FIND(" ",TRIM(C629)&amp;" ")-1)),"")))</f>
        <v>||</v>
      </c>
      <c r="I629" s="18" t="n">
        <f aca="false">IF(G629="",0, IF(COUNTIF($H$6:H629,H629)=1,1,0))</f>
        <v>0</v>
      </c>
      <c r="J629" s="34" t="str">
        <f aca="false">IF( OR( ISBLANK(D629), C629=D629, AND( LEFT(D629,7)&lt;&gt;"NOMINA ", OR( ISERROR(FIND(" - ",D629)), NOT(ISNUMBER(VALUE(LEFT(D629,FIND(" - ",D629)-1)))) ) ) ), "", B629 &amp; "|" &amp; E629 &amp; "|" &amp; (IF(ISBLANK(C629), "", IFERROR(VALUE(LEFT(TRIM(C629), FIND(" ", TRIM(C629)&amp;" ")-1)), ""))) &amp; "|" &amp; D629 )</f>
        <v/>
      </c>
      <c r="K629" s="18" t="n">
        <f aca="false">IF(OR(C629="", J629="",G629=""), 0, IF(COUNTIF($J$6:J629, J629)=1, 1, 0))</f>
        <v>0</v>
      </c>
      <c r="L629" s="16" t="str">
        <f aca="false">IF(B629="Inscripción de nuevo registro patronal",B629 &amp; "|" &amp; E629 &amp; "|" &amp; C629,"")</f>
        <v/>
      </c>
      <c r="M629" s="18" t="n">
        <f aca="false">IF(OR(C629="", L629=""), 0, IF(COUNTIF($L$6:L629, L629)=1, 1, 0))</f>
        <v>0</v>
      </c>
    </row>
    <row r="630" customFormat="false" ht="28.35" hidden="false" customHeight="true" outlineLevel="0" collapsed="false">
      <c r="A630" s="48" t="str">
        <f aca="false">IF(AND(NOT(ISBLANK(C630)),NOT(ISBLANK(B630)),NOT(ISBLANK(E630))),(_xlfn.AGGREGATE(2,7,A$5:A630))+1,"")</f>
        <v/>
      </c>
      <c r="B630" s="49"/>
      <c r="C630" s="49"/>
      <c r="D630" s="50"/>
      <c r="E630" s="51"/>
      <c r="F630" s="52" t="str">
        <f aca="false">IFERROR(VLOOKUP(B630,LISTAS!$Q$2:$R$58,2,0),"")</f>
        <v/>
      </c>
      <c r="G630" s="34" t="str">
        <f aca="false">IF(ISBLANK(C630),"",  IF(F630="RAZÓN SOCIAL","NUEVO_RP",   IF(F630="NUMERO",      IF(ISNUMBER(VALUE(C630)),VALUE(C630),""),   IF(OR(F630="NSS - NOMBRE",F630="RP - NOMBRE"),      IF(         AND(           NOT(ISERROR(FIND(" - ",C630))),           ISERROR(FIND("  ",C630)),           ISERROR(FIND("–",C630)),           ISERROR(FIND("—",C630)),           ISNUMBER(VALUE(LEFT(C630,FIND(" - ",C630)-1)))         ),         VALUE(LEFT(C630,FIND(" - ",C630)-1)),         ""      ),   ""   )  )))</f>
        <v/>
      </c>
      <c r="H630" s="34" t="str">
        <f aca="false">B630 &amp; "|" &amp; E630 &amp; "|" &amp;(IF(ISBLANK(C630),"",IFERROR(VALUE(LEFT(TRIM(C630),FIND(" ",TRIM(C630)&amp;" ")-1)),"")))</f>
        <v>||</v>
      </c>
      <c r="I630" s="18" t="n">
        <f aca="false">IF(G630="",0, IF(COUNTIF($H$6:H630,H630)=1,1,0))</f>
        <v>0</v>
      </c>
      <c r="J630" s="34" t="str">
        <f aca="false">IF( OR( ISBLANK(D630), C630=D630, AND( LEFT(D630,7)&lt;&gt;"NOMINA ", OR( ISERROR(FIND(" - ",D630)), NOT(ISNUMBER(VALUE(LEFT(D630,FIND(" - ",D630)-1)))) ) ) ), "", B630 &amp; "|" &amp; E630 &amp; "|" &amp; (IF(ISBLANK(C630), "", IFERROR(VALUE(LEFT(TRIM(C630), FIND(" ", TRIM(C630)&amp;" ")-1)), ""))) &amp; "|" &amp; D630 )</f>
        <v/>
      </c>
      <c r="K630" s="18" t="n">
        <f aca="false">IF(OR(C630="", J630="",G630=""), 0, IF(COUNTIF($J$6:J630, J630)=1, 1, 0))</f>
        <v>0</v>
      </c>
      <c r="L630" s="16" t="str">
        <f aca="false">IF(B630="Inscripción de nuevo registro patronal",B630 &amp; "|" &amp; E630 &amp; "|" &amp; C630,"")</f>
        <v/>
      </c>
      <c r="M630" s="18" t="n">
        <f aca="false">IF(OR(C630="", L630=""), 0, IF(COUNTIF($L$6:L630, L630)=1, 1, 0))</f>
        <v>0</v>
      </c>
    </row>
    <row r="631" customFormat="false" ht="28.35" hidden="false" customHeight="true" outlineLevel="0" collapsed="false">
      <c r="A631" s="48" t="str">
        <f aca="false">IF(AND(NOT(ISBLANK(C631)),NOT(ISBLANK(B631)),NOT(ISBLANK(E631))),(_xlfn.AGGREGATE(2,7,A$5:A631))+1,"")</f>
        <v/>
      </c>
      <c r="B631" s="49"/>
      <c r="C631" s="49"/>
      <c r="D631" s="50"/>
      <c r="E631" s="51"/>
      <c r="F631" s="52" t="str">
        <f aca="false">IFERROR(VLOOKUP(B631,LISTAS!$Q$2:$R$58,2,0),"")</f>
        <v/>
      </c>
      <c r="G631" s="34" t="str">
        <f aca="false">IF(ISBLANK(C631),"",  IF(F631="RAZÓN SOCIAL","NUEVO_RP",   IF(F631="NUMERO",      IF(ISNUMBER(VALUE(C631)),VALUE(C631),""),   IF(OR(F631="NSS - NOMBRE",F631="RP - NOMBRE"),      IF(         AND(           NOT(ISERROR(FIND(" - ",C631))),           ISERROR(FIND("  ",C631)),           ISERROR(FIND("–",C631)),           ISERROR(FIND("—",C631)),           ISNUMBER(VALUE(LEFT(C631,FIND(" - ",C631)-1)))         ),         VALUE(LEFT(C631,FIND(" - ",C631)-1)),         ""      ),   ""   )  )))</f>
        <v/>
      </c>
      <c r="H631" s="34" t="str">
        <f aca="false">B631 &amp; "|" &amp; E631 &amp; "|" &amp;(IF(ISBLANK(C631),"",IFERROR(VALUE(LEFT(TRIM(C631),FIND(" ",TRIM(C631)&amp;" ")-1)),"")))</f>
        <v>||</v>
      </c>
      <c r="I631" s="18" t="n">
        <f aca="false">IF(G631="",0, IF(COUNTIF($H$6:H631,H631)=1,1,0))</f>
        <v>0</v>
      </c>
      <c r="J631" s="34" t="str">
        <f aca="false">IF( OR( ISBLANK(D631), C631=D631, AND( LEFT(D631,7)&lt;&gt;"NOMINA ", OR( ISERROR(FIND(" - ",D631)), NOT(ISNUMBER(VALUE(LEFT(D631,FIND(" - ",D631)-1)))) ) ) ), "", B631 &amp; "|" &amp; E631 &amp; "|" &amp; (IF(ISBLANK(C631), "", IFERROR(VALUE(LEFT(TRIM(C631), FIND(" ", TRIM(C631)&amp;" ")-1)), ""))) &amp; "|" &amp; D631 )</f>
        <v/>
      </c>
      <c r="K631" s="18" t="n">
        <f aca="false">IF(OR(C631="", J631="",G631=""), 0, IF(COUNTIF($J$6:J631, J631)=1, 1, 0))</f>
        <v>0</v>
      </c>
      <c r="L631" s="16" t="str">
        <f aca="false">IF(B631="Inscripción de nuevo registro patronal",B631 &amp; "|" &amp; E631 &amp; "|" &amp; C631,"")</f>
        <v/>
      </c>
      <c r="M631" s="18" t="n">
        <f aca="false">IF(OR(C631="", L631=""), 0, IF(COUNTIF($L$6:L631, L631)=1, 1, 0))</f>
        <v>0</v>
      </c>
    </row>
    <row r="632" customFormat="false" ht="28.35" hidden="false" customHeight="true" outlineLevel="0" collapsed="false">
      <c r="A632" s="48" t="str">
        <f aca="false">IF(AND(NOT(ISBLANK(C632)),NOT(ISBLANK(B632)),NOT(ISBLANK(E632))),(_xlfn.AGGREGATE(2,7,A$5:A632))+1,"")</f>
        <v/>
      </c>
      <c r="B632" s="49"/>
      <c r="C632" s="49"/>
      <c r="D632" s="50"/>
      <c r="E632" s="51"/>
      <c r="F632" s="52" t="str">
        <f aca="false">IFERROR(VLOOKUP(B632,LISTAS!$Q$2:$R$58,2,0),"")</f>
        <v/>
      </c>
      <c r="G632" s="34" t="str">
        <f aca="false">IF(ISBLANK(C632),"",  IF(F632="RAZÓN SOCIAL","NUEVO_RP",   IF(F632="NUMERO",      IF(ISNUMBER(VALUE(C632)),VALUE(C632),""),   IF(OR(F632="NSS - NOMBRE",F632="RP - NOMBRE"),      IF(         AND(           NOT(ISERROR(FIND(" - ",C632))),           ISERROR(FIND("  ",C632)),           ISERROR(FIND("–",C632)),           ISERROR(FIND("—",C632)),           ISNUMBER(VALUE(LEFT(C632,FIND(" - ",C632)-1)))         ),         VALUE(LEFT(C632,FIND(" - ",C632)-1)),         ""      ),   ""   )  )))</f>
        <v/>
      </c>
      <c r="H632" s="34" t="str">
        <f aca="false">B632 &amp; "|" &amp; E632 &amp; "|" &amp;(IF(ISBLANK(C632),"",IFERROR(VALUE(LEFT(TRIM(C632),FIND(" ",TRIM(C632)&amp;" ")-1)),"")))</f>
        <v>||</v>
      </c>
      <c r="I632" s="18" t="n">
        <f aca="false">IF(G632="",0, IF(COUNTIF($H$6:H632,H632)=1,1,0))</f>
        <v>0</v>
      </c>
      <c r="J632" s="34" t="str">
        <f aca="false">IF( OR( ISBLANK(D632), C632=D632, AND( LEFT(D632,7)&lt;&gt;"NOMINA ", OR( ISERROR(FIND(" - ",D632)), NOT(ISNUMBER(VALUE(LEFT(D632,FIND(" - ",D632)-1)))) ) ) ), "", B632 &amp; "|" &amp; E632 &amp; "|" &amp; (IF(ISBLANK(C632), "", IFERROR(VALUE(LEFT(TRIM(C632), FIND(" ", TRIM(C632)&amp;" ")-1)), ""))) &amp; "|" &amp; D632 )</f>
        <v/>
      </c>
      <c r="K632" s="18" t="n">
        <f aca="false">IF(OR(C632="", J632="",G632=""), 0, IF(COUNTIF($J$6:J632, J632)=1, 1, 0))</f>
        <v>0</v>
      </c>
      <c r="L632" s="16" t="str">
        <f aca="false">IF(B632="Inscripción de nuevo registro patronal",B632 &amp; "|" &amp; E632 &amp; "|" &amp; C632,"")</f>
        <v/>
      </c>
      <c r="M632" s="18" t="n">
        <f aca="false">IF(OR(C632="", L632=""), 0, IF(COUNTIF($L$6:L632, L632)=1, 1, 0))</f>
        <v>0</v>
      </c>
    </row>
    <row r="633" customFormat="false" ht="28.35" hidden="false" customHeight="true" outlineLevel="0" collapsed="false">
      <c r="A633" s="48" t="str">
        <f aca="false">IF(AND(NOT(ISBLANK(C633)),NOT(ISBLANK(B633)),NOT(ISBLANK(E633))),(_xlfn.AGGREGATE(2,7,A$5:A633))+1,"")</f>
        <v/>
      </c>
      <c r="B633" s="49"/>
      <c r="C633" s="49"/>
      <c r="D633" s="50"/>
      <c r="E633" s="51"/>
      <c r="F633" s="52" t="str">
        <f aca="false">IFERROR(VLOOKUP(B633,LISTAS!$Q$2:$R$58,2,0),"")</f>
        <v/>
      </c>
      <c r="G633" s="34" t="str">
        <f aca="false">IF(ISBLANK(C633),"",  IF(F633="RAZÓN SOCIAL","NUEVO_RP",   IF(F633="NUMERO",      IF(ISNUMBER(VALUE(C633)),VALUE(C633),""),   IF(OR(F633="NSS - NOMBRE",F633="RP - NOMBRE"),      IF(         AND(           NOT(ISERROR(FIND(" - ",C633))),           ISERROR(FIND("  ",C633)),           ISERROR(FIND("–",C633)),           ISERROR(FIND("—",C633)),           ISNUMBER(VALUE(LEFT(C633,FIND(" - ",C633)-1)))         ),         VALUE(LEFT(C633,FIND(" - ",C633)-1)),         ""      ),   ""   )  )))</f>
        <v/>
      </c>
      <c r="H633" s="34" t="str">
        <f aca="false">B633 &amp; "|" &amp; E633 &amp; "|" &amp;(IF(ISBLANK(C633),"",IFERROR(VALUE(LEFT(TRIM(C633),FIND(" ",TRIM(C633)&amp;" ")-1)),"")))</f>
        <v>||</v>
      </c>
      <c r="I633" s="18" t="n">
        <f aca="false">IF(G633="",0, IF(COUNTIF($H$6:H633,H633)=1,1,0))</f>
        <v>0</v>
      </c>
      <c r="J633" s="34" t="str">
        <f aca="false">IF( OR( ISBLANK(D633), C633=D633, AND( LEFT(D633,7)&lt;&gt;"NOMINA ", OR( ISERROR(FIND(" - ",D633)), NOT(ISNUMBER(VALUE(LEFT(D633,FIND(" - ",D633)-1)))) ) ) ), "", B633 &amp; "|" &amp; E633 &amp; "|" &amp; (IF(ISBLANK(C633), "", IFERROR(VALUE(LEFT(TRIM(C633), FIND(" ", TRIM(C633)&amp;" ")-1)), ""))) &amp; "|" &amp; D633 )</f>
        <v/>
      </c>
      <c r="K633" s="18" t="n">
        <f aca="false">IF(OR(C633="", J633="",G633=""), 0, IF(COUNTIF($J$6:J633, J633)=1, 1, 0))</f>
        <v>0</v>
      </c>
      <c r="L633" s="16" t="str">
        <f aca="false">IF(B633="Inscripción de nuevo registro patronal",B633 &amp; "|" &amp; E633 &amp; "|" &amp; C633,"")</f>
        <v/>
      </c>
      <c r="M633" s="18" t="n">
        <f aca="false">IF(OR(C633="", L633=""), 0, IF(COUNTIF($L$6:L633, L633)=1, 1, 0))</f>
        <v>0</v>
      </c>
    </row>
    <row r="634" customFormat="false" ht="28.35" hidden="false" customHeight="true" outlineLevel="0" collapsed="false">
      <c r="A634" s="48" t="str">
        <f aca="false">IF(AND(NOT(ISBLANK(C634)),NOT(ISBLANK(B634)),NOT(ISBLANK(E634))),(_xlfn.AGGREGATE(2,7,A$5:A634))+1,"")</f>
        <v/>
      </c>
      <c r="B634" s="49"/>
      <c r="C634" s="49"/>
      <c r="D634" s="50"/>
      <c r="E634" s="51"/>
      <c r="F634" s="52" t="str">
        <f aca="false">IFERROR(VLOOKUP(B634,LISTAS!$Q$2:$R$58,2,0),"")</f>
        <v/>
      </c>
      <c r="G634" s="34" t="str">
        <f aca="false">IF(ISBLANK(C634),"",  IF(F634="RAZÓN SOCIAL","NUEVO_RP",   IF(F634="NUMERO",      IF(ISNUMBER(VALUE(C634)),VALUE(C634),""),   IF(OR(F634="NSS - NOMBRE",F634="RP - NOMBRE"),      IF(         AND(           NOT(ISERROR(FIND(" - ",C634))),           ISERROR(FIND("  ",C634)),           ISERROR(FIND("–",C634)),           ISERROR(FIND("—",C634)),           ISNUMBER(VALUE(LEFT(C634,FIND(" - ",C634)-1)))         ),         VALUE(LEFT(C634,FIND(" - ",C634)-1)),         ""      ),   ""   )  )))</f>
        <v/>
      </c>
      <c r="H634" s="34" t="str">
        <f aca="false">B634 &amp; "|" &amp; E634 &amp; "|" &amp;(IF(ISBLANK(C634),"",IFERROR(VALUE(LEFT(TRIM(C634),FIND(" ",TRIM(C634)&amp;" ")-1)),"")))</f>
        <v>||</v>
      </c>
      <c r="I634" s="18" t="n">
        <f aca="false">IF(G634="",0, IF(COUNTIF($H$6:H634,H634)=1,1,0))</f>
        <v>0</v>
      </c>
      <c r="J634" s="34" t="str">
        <f aca="false">IF( OR( ISBLANK(D634), C634=D634, AND( LEFT(D634,7)&lt;&gt;"NOMINA ", OR( ISERROR(FIND(" - ",D634)), NOT(ISNUMBER(VALUE(LEFT(D634,FIND(" - ",D634)-1)))) ) ) ), "", B634 &amp; "|" &amp; E634 &amp; "|" &amp; (IF(ISBLANK(C634), "", IFERROR(VALUE(LEFT(TRIM(C634), FIND(" ", TRIM(C634)&amp;" ")-1)), ""))) &amp; "|" &amp; D634 )</f>
        <v/>
      </c>
      <c r="K634" s="18" t="n">
        <f aca="false">IF(OR(C634="", J634="",G634=""), 0, IF(COUNTIF($J$6:J634, J634)=1, 1, 0))</f>
        <v>0</v>
      </c>
      <c r="L634" s="16" t="str">
        <f aca="false">IF(B634="Inscripción de nuevo registro patronal",B634 &amp; "|" &amp; E634 &amp; "|" &amp; C634,"")</f>
        <v/>
      </c>
      <c r="M634" s="18" t="n">
        <f aca="false">IF(OR(C634="", L634=""), 0, IF(COUNTIF($L$6:L634, L634)=1, 1, 0))</f>
        <v>0</v>
      </c>
    </row>
    <row r="635" customFormat="false" ht="28.35" hidden="false" customHeight="true" outlineLevel="0" collapsed="false">
      <c r="A635" s="48" t="str">
        <f aca="false">IF(AND(NOT(ISBLANK(C635)),NOT(ISBLANK(B635)),NOT(ISBLANK(E635))),(_xlfn.AGGREGATE(2,7,A$5:A635))+1,"")</f>
        <v/>
      </c>
      <c r="B635" s="49"/>
      <c r="C635" s="49"/>
      <c r="D635" s="50"/>
      <c r="E635" s="51"/>
      <c r="F635" s="52" t="str">
        <f aca="false">IFERROR(VLOOKUP(B635,LISTAS!$Q$2:$R$58,2,0),"")</f>
        <v/>
      </c>
      <c r="G635" s="34" t="str">
        <f aca="false">IF(ISBLANK(C635),"",  IF(F635="RAZÓN SOCIAL","NUEVO_RP",   IF(F635="NUMERO",      IF(ISNUMBER(VALUE(C635)),VALUE(C635),""),   IF(OR(F635="NSS - NOMBRE",F635="RP - NOMBRE"),      IF(         AND(           NOT(ISERROR(FIND(" - ",C635))),           ISERROR(FIND("  ",C635)),           ISERROR(FIND("–",C635)),           ISERROR(FIND("—",C635)),           ISNUMBER(VALUE(LEFT(C635,FIND(" - ",C635)-1)))         ),         VALUE(LEFT(C635,FIND(" - ",C635)-1)),         ""      ),   ""   )  )))</f>
        <v/>
      </c>
      <c r="H635" s="34" t="str">
        <f aca="false">B635 &amp; "|" &amp; E635 &amp; "|" &amp;(IF(ISBLANK(C635),"",IFERROR(VALUE(LEFT(TRIM(C635),FIND(" ",TRIM(C635)&amp;" ")-1)),"")))</f>
        <v>||</v>
      </c>
      <c r="I635" s="18" t="n">
        <f aca="false">IF(G635="",0, IF(COUNTIF($H$6:H635,H635)=1,1,0))</f>
        <v>0</v>
      </c>
      <c r="J635" s="34" t="str">
        <f aca="false">IF( OR( ISBLANK(D635), C635=D635, AND( LEFT(D635,7)&lt;&gt;"NOMINA ", OR( ISERROR(FIND(" - ",D635)), NOT(ISNUMBER(VALUE(LEFT(D635,FIND(" - ",D635)-1)))) ) ) ), "", B635 &amp; "|" &amp; E635 &amp; "|" &amp; (IF(ISBLANK(C635), "", IFERROR(VALUE(LEFT(TRIM(C635), FIND(" ", TRIM(C635)&amp;" ")-1)), ""))) &amp; "|" &amp; D635 )</f>
        <v/>
      </c>
      <c r="K635" s="18" t="n">
        <f aca="false">IF(OR(C635="", J635="",G635=""), 0, IF(COUNTIF($J$6:J635, J635)=1, 1, 0))</f>
        <v>0</v>
      </c>
      <c r="L635" s="16" t="str">
        <f aca="false">IF(B635="Inscripción de nuevo registro patronal",B635 &amp; "|" &amp; E635 &amp; "|" &amp; C635,"")</f>
        <v/>
      </c>
      <c r="M635" s="18" t="n">
        <f aca="false">IF(OR(C635="", L635=""), 0, IF(COUNTIF($L$6:L635, L635)=1, 1, 0))</f>
        <v>0</v>
      </c>
    </row>
    <row r="636" customFormat="false" ht="28.35" hidden="false" customHeight="true" outlineLevel="0" collapsed="false">
      <c r="A636" s="48" t="str">
        <f aca="false">IF(AND(NOT(ISBLANK(C636)),NOT(ISBLANK(B636)),NOT(ISBLANK(E636))),(_xlfn.AGGREGATE(2,7,A$5:A636))+1,"")</f>
        <v/>
      </c>
      <c r="B636" s="49"/>
      <c r="C636" s="49"/>
      <c r="D636" s="50"/>
      <c r="E636" s="51"/>
      <c r="F636" s="52" t="str">
        <f aca="false">IFERROR(VLOOKUP(B636,LISTAS!$Q$2:$R$58,2,0),"")</f>
        <v/>
      </c>
      <c r="G636" s="34" t="str">
        <f aca="false">IF(ISBLANK(C636),"",  IF(F636="RAZÓN SOCIAL","NUEVO_RP",   IF(F636="NUMERO",      IF(ISNUMBER(VALUE(C636)),VALUE(C636),""),   IF(OR(F636="NSS - NOMBRE",F636="RP - NOMBRE"),      IF(         AND(           NOT(ISERROR(FIND(" - ",C636))),           ISERROR(FIND("  ",C636)),           ISERROR(FIND("–",C636)),           ISERROR(FIND("—",C636)),           ISNUMBER(VALUE(LEFT(C636,FIND(" - ",C636)-1)))         ),         VALUE(LEFT(C636,FIND(" - ",C636)-1)),         ""      ),   ""   )  )))</f>
        <v/>
      </c>
      <c r="H636" s="34" t="str">
        <f aca="false">B636 &amp; "|" &amp; E636 &amp; "|" &amp;(IF(ISBLANK(C636),"",IFERROR(VALUE(LEFT(TRIM(C636),FIND(" ",TRIM(C636)&amp;" ")-1)),"")))</f>
        <v>||</v>
      </c>
      <c r="I636" s="18" t="n">
        <f aca="false">IF(G636="",0, IF(COUNTIF($H$6:H636,H636)=1,1,0))</f>
        <v>0</v>
      </c>
      <c r="J636" s="34" t="str">
        <f aca="false">IF( OR( ISBLANK(D636), C636=D636, AND( LEFT(D636,7)&lt;&gt;"NOMINA ", OR( ISERROR(FIND(" - ",D636)), NOT(ISNUMBER(VALUE(LEFT(D636,FIND(" - ",D636)-1)))) ) ) ), "", B636 &amp; "|" &amp; E636 &amp; "|" &amp; (IF(ISBLANK(C636), "", IFERROR(VALUE(LEFT(TRIM(C636), FIND(" ", TRIM(C636)&amp;" ")-1)), ""))) &amp; "|" &amp; D636 )</f>
        <v/>
      </c>
      <c r="K636" s="18" t="n">
        <f aca="false">IF(OR(C636="", J636="",G636=""), 0, IF(COUNTIF($J$6:J636, J636)=1, 1, 0))</f>
        <v>0</v>
      </c>
      <c r="L636" s="16" t="str">
        <f aca="false">IF(B636="Inscripción de nuevo registro patronal",B636 &amp; "|" &amp; E636 &amp; "|" &amp; C636,"")</f>
        <v/>
      </c>
      <c r="M636" s="18" t="n">
        <f aca="false">IF(OR(C636="", L636=""), 0, IF(COUNTIF($L$6:L636, L636)=1, 1, 0))</f>
        <v>0</v>
      </c>
    </row>
    <row r="637" customFormat="false" ht="28.35" hidden="false" customHeight="true" outlineLevel="0" collapsed="false">
      <c r="A637" s="48" t="str">
        <f aca="false">IF(AND(NOT(ISBLANK(C637)),NOT(ISBLANK(B637)),NOT(ISBLANK(E637))),(_xlfn.AGGREGATE(2,7,A$5:A637))+1,"")</f>
        <v/>
      </c>
      <c r="B637" s="49"/>
      <c r="C637" s="49"/>
      <c r="D637" s="50"/>
      <c r="E637" s="51"/>
      <c r="F637" s="52" t="str">
        <f aca="false">IFERROR(VLOOKUP(B637,LISTAS!$Q$2:$R$58,2,0),"")</f>
        <v/>
      </c>
      <c r="G637" s="34" t="str">
        <f aca="false">IF(ISBLANK(C637),"",  IF(F637="RAZÓN SOCIAL","NUEVO_RP",   IF(F637="NUMERO",      IF(ISNUMBER(VALUE(C637)),VALUE(C637),""),   IF(OR(F637="NSS - NOMBRE",F637="RP - NOMBRE"),      IF(         AND(           NOT(ISERROR(FIND(" - ",C637))),           ISERROR(FIND("  ",C637)),           ISERROR(FIND("–",C637)),           ISERROR(FIND("—",C637)),           ISNUMBER(VALUE(LEFT(C637,FIND(" - ",C637)-1)))         ),         VALUE(LEFT(C637,FIND(" - ",C637)-1)),         ""      ),   ""   )  )))</f>
        <v/>
      </c>
      <c r="H637" s="34" t="str">
        <f aca="false">B637 &amp; "|" &amp; E637 &amp; "|" &amp;(IF(ISBLANK(C637),"",IFERROR(VALUE(LEFT(TRIM(C637),FIND(" ",TRIM(C637)&amp;" ")-1)),"")))</f>
        <v>||</v>
      </c>
      <c r="I637" s="18" t="n">
        <f aca="false">IF(G637="",0, IF(COUNTIF($H$6:H637,H637)=1,1,0))</f>
        <v>0</v>
      </c>
      <c r="J637" s="34" t="str">
        <f aca="false">IF( OR( ISBLANK(D637), C637=D637, AND( LEFT(D637,7)&lt;&gt;"NOMINA ", OR( ISERROR(FIND(" - ",D637)), NOT(ISNUMBER(VALUE(LEFT(D637,FIND(" - ",D637)-1)))) ) ) ), "", B637 &amp; "|" &amp; E637 &amp; "|" &amp; (IF(ISBLANK(C637), "", IFERROR(VALUE(LEFT(TRIM(C637), FIND(" ", TRIM(C637)&amp;" ")-1)), ""))) &amp; "|" &amp; D637 )</f>
        <v/>
      </c>
      <c r="K637" s="18" t="n">
        <f aca="false">IF(OR(C637="", J637="",G637=""), 0, IF(COUNTIF($J$6:J637, J637)=1, 1, 0))</f>
        <v>0</v>
      </c>
      <c r="L637" s="16" t="str">
        <f aca="false">IF(B637="Inscripción de nuevo registro patronal",B637 &amp; "|" &amp; E637 &amp; "|" &amp; C637,"")</f>
        <v/>
      </c>
      <c r="M637" s="18" t="n">
        <f aca="false">IF(OR(C637="", L637=""), 0, IF(COUNTIF($L$6:L637, L637)=1, 1, 0))</f>
        <v>0</v>
      </c>
    </row>
    <row r="638" customFormat="false" ht="28.35" hidden="false" customHeight="true" outlineLevel="0" collapsed="false">
      <c r="A638" s="48" t="str">
        <f aca="false">IF(AND(NOT(ISBLANK(C638)),NOT(ISBLANK(B638)),NOT(ISBLANK(E638))),(_xlfn.AGGREGATE(2,7,A$5:A638))+1,"")</f>
        <v/>
      </c>
      <c r="B638" s="49"/>
      <c r="C638" s="49"/>
      <c r="D638" s="50"/>
      <c r="E638" s="51"/>
      <c r="F638" s="52" t="str">
        <f aca="false">IFERROR(VLOOKUP(B638,LISTAS!$Q$2:$R$58,2,0),"")</f>
        <v/>
      </c>
      <c r="G638" s="34" t="str">
        <f aca="false">IF(ISBLANK(C638),"",  IF(F638="RAZÓN SOCIAL","NUEVO_RP",   IF(F638="NUMERO",      IF(ISNUMBER(VALUE(C638)),VALUE(C638),""),   IF(OR(F638="NSS - NOMBRE",F638="RP - NOMBRE"),      IF(         AND(           NOT(ISERROR(FIND(" - ",C638))),           ISERROR(FIND("  ",C638)),           ISERROR(FIND("–",C638)),           ISERROR(FIND("—",C638)),           ISNUMBER(VALUE(LEFT(C638,FIND(" - ",C638)-1)))         ),         VALUE(LEFT(C638,FIND(" - ",C638)-1)),         ""      ),   ""   )  )))</f>
        <v/>
      </c>
      <c r="H638" s="34" t="str">
        <f aca="false">B638 &amp; "|" &amp; E638 &amp; "|" &amp;(IF(ISBLANK(C638),"",IFERROR(VALUE(LEFT(TRIM(C638),FIND(" ",TRIM(C638)&amp;" ")-1)),"")))</f>
        <v>||</v>
      </c>
      <c r="I638" s="18" t="n">
        <f aca="false">IF(G638="",0, IF(COUNTIF($H$6:H638,H638)=1,1,0))</f>
        <v>0</v>
      </c>
      <c r="J638" s="34" t="str">
        <f aca="false">IF( OR( ISBLANK(D638), C638=D638, AND( LEFT(D638,7)&lt;&gt;"NOMINA ", OR( ISERROR(FIND(" - ",D638)), NOT(ISNUMBER(VALUE(LEFT(D638,FIND(" - ",D638)-1)))) ) ) ), "", B638 &amp; "|" &amp; E638 &amp; "|" &amp; (IF(ISBLANK(C638), "", IFERROR(VALUE(LEFT(TRIM(C638), FIND(" ", TRIM(C638)&amp;" ")-1)), ""))) &amp; "|" &amp; D638 )</f>
        <v/>
      </c>
      <c r="K638" s="18" t="n">
        <f aca="false">IF(OR(C638="", J638="",G638=""), 0, IF(COUNTIF($J$6:J638, J638)=1, 1, 0))</f>
        <v>0</v>
      </c>
      <c r="L638" s="16" t="str">
        <f aca="false">IF(B638="Inscripción de nuevo registro patronal",B638 &amp; "|" &amp; E638 &amp; "|" &amp; C638,"")</f>
        <v/>
      </c>
      <c r="M638" s="18" t="n">
        <f aca="false">IF(OR(C638="", L638=""), 0, IF(COUNTIF($L$6:L638, L638)=1, 1, 0))</f>
        <v>0</v>
      </c>
    </row>
    <row r="639" customFormat="false" ht="28.35" hidden="false" customHeight="true" outlineLevel="0" collapsed="false">
      <c r="A639" s="48" t="str">
        <f aca="false">IF(AND(NOT(ISBLANK(C639)),NOT(ISBLANK(B639)),NOT(ISBLANK(E639))),(_xlfn.AGGREGATE(2,7,A$5:A639))+1,"")</f>
        <v/>
      </c>
      <c r="B639" s="49"/>
      <c r="C639" s="49"/>
      <c r="D639" s="50"/>
      <c r="E639" s="51"/>
      <c r="F639" s="52" t="str">
        <f aca="false">IFERROR(VLOOKUP(B639,LISTAS!$Q$2:$R$58,2,0),"")</f>
        <v/>
      </c>
      <c r="G639" s="34" t="str">
        <f aca="false">IF(ISBLANK(C639),"",  IF(F639="RAZÓN SOCIAL","NUEVO_RP",   IF(F639="NUMERO",      IF(ISNUMBER(VALUE(C639)),VALUE(C639),""),   IF(OR(F639="NSS - NOMBRE",F639="RP - NOMBRE"),      IF(         AND(           NOT(ISERROR(FIND(" - ",C639))),           ISERROR(FIND("  ",C639)),           ISERROR(FIND("–",C639)),           ISERROR(FIND("—",C639)),           ISNUMBER(VALUE(LEFT(C639,FIND(" - ",C639)-1)))         ),         VALUE(LEFT(C639,FIND(" - ",C639)-1)),         ""      ),   ""   )  )))</f>
        <v/>
      </c>
      <c r="H639" s="34" t="str">
        <f aca="false">B639 &amp; "|" &amp; E639 &amp; "|" &amp;(IF(ISBLANK(C639),"",IFERROR(VALUE(LEFT(TRIM(C639),FIND(" ",TRIM(C639)&amp;" ")-1)),"")))</f>
        <v>||</v>
      </c>
      <c r="I639" s="18" t="n">
        <f aca="false">IF(G639="",0, IF(COUNTIF($H$6:H639,H639)=1,1,0))</f>
        <v>0</v>
      </c>
      <c r="J639" s="34" t="str">
        <f aca="false">IF( OR( ISBLANK(D639), C639=D639, AND( LEFT(D639,7)&lt;&gt;"NOMINA ", OR( ISERROR(FIND(" - ",D639)), NOT(ISNUMBER(VALUE(LEFT(D639,FIND(" - ",D639)-1)))) ) ) ), "", B639 &amp; "|" &amp; E639 &amp; "|" &amp; (IF(ISBLANK(C639), "", IFERROR(VALUE(LEFT(TRIM(C639), FIND(" ", TRIM(C639)&amp;" ")-1)), ""))) &amp; "|" &amp; D639 )</f>
        <v/>
      </c>
      <c r="K639" s="18" t="n">
        <f aca="false">IF(OR(C639="", J639="",G639=""), 0, IF(COUNTIF($J$6:J639, J639)=1, 1, 0))</f>
        <v>0</v>
      </c>
      <c r="L639" s="16" t="str">
        <f aca="false">IF(B639="Inscripción de nuevo registro patronal",B639 &amp; "|" &amp; E639 &amp; "|" &amp; C639,"")</f>
        <v/>
      </c>
      <c r="M639" s="18" t="n">
        <f aca="false">IF(OR(C639="", L639=""), 0, IF(COUNTIF($L$6:L639, L639)=1, 1, 0))</f>
        <v>0</v>
      </c>
    </row>
    <row r="640" customFormat="false" ht="28.35" hidden="false" customHeight="true" outlineLevel="0" collapsed="false">
      <c r="A640" s="48" t="str">
        <f aca="false">IF(AND(NOT(ISBLANK(C640)),NOT(ISBLANK(B640)),NOT(ISBLANK(E640))),(_xlfn.AGGREGATE(2,7,A$5:A640))+1,"")</f>
        <v/>
      </c>
      <c r="B640" s="49"/>
      <c r="C640" s="49"/>
      <c r="D640" s="50"/>
      <c r="E640" s="51"/>
      <c r="F640" s="52" t="str">
        <f aca="false">IFERROR(VLOOKUP(B640,LISTAS!$Q$2:$R$58,2,0),"")</f>
        <v/>
      </c>
      <c r="G640" s="34" t="str">
        <f aca="false">IF(ISBLANK(C640),"",  IF(F640="RAZÓN SOCIAL","NUEVO_RP",   IF(F640="NUMERO",      IF(ISNUMBER(VALUE(C640)),VALUE(C640),""),   IF(OR(F640="NSS - NOMBRE",F640="RP - NOMBRE"),      IF(         AND(           NOT(ISERROR(FIND(" - ",C640))),           ISERROR(FIND("  ",C640)),           ISERROR(FIND("–",C640)),           ISERROR(FIND("—",C640)),           ISNUMBER(VALUE(LEFT(C640,FIND(" - ",C640)-1)))         ),         VALUE(LEFT(C640,FIND(" - ",C640)-1)),         ""      ),   ""   )  )))</f>
        <v/>
      </c>
      <c r="H640" s="34" t="str">
        <f aca="false">B640 &amp; "|" &amp; E640 &amp; "|" &amp;(IF(ISBLANK(C640),"",IFERROR(VALUE(LEFT(TRIM(C640),FIND(" ",TRIM(C640)&amp;" ")-1)),"")))</f>
        <v>||</v>
      </c>
      <c r="I640" s="18" t="n">
        <f aca="false">IF(G640="",0, IF(COUNTIF($H$6:H640,H640)=1,1,0))</f>
        <v>0</v>
      </c>
      <c r="J640" s="34" t="str">
        <f aca="false">IF( OR( ISBLANK(D640), C640=D640, AND( LEFT(D640,7)&lt;&gt;"NOMINA ", OR( ISERROR(FIND(" - ",D640)), NOT(ISNUMBER(VALUE(LEFT(D640,FIND(" - ",D640)-1)))) ) ) ), "", B640 &amp; "|" &amp; E640 &amp; "|" &amp; (IF(ISBLANK(C640), "", IFERROR(VALUE(LEFT(TRIM(C640), FIND(" ", TRIM(C640)&amp;" ")-1)), ""))) &amp; "|" &amp; D640 )</f>
        <v/>
      </c>
      <c r="K640" s="18" t="n">
        <f aca="false">IF(OR(C640="", J640="",G640=""), 0, IF(COUNTIF($J$6:J640, J640)=1, 1, 0))</f>
        <v>0</v>
      </c>
      <c r="L640" s="16" t="str">
        <f aca="false">IF(B640="Inscripción de nuevo registro patronal",B640 &amp; "|" &amp; E640 &amp; "|" &amp; C640,"")</f>
        <v/>
      </c>
      <c r="M640" s="18" t="n">
        <f aca="false">IF(OR(C640="", L640=""), 0, IF(COUNTIF($L$6:L640, L640)=1, 1, 0))</f>
        <v>0</v>
      </c>
    </row>
    <row r="641" customFormat="false" ht="28.35" hidden="false" customHeight="true" outlineLevel="0" collapsed="false">
      <c r="A641" s="48" t="str">
        <f aca="false">IF(AND(NOT(ISBLANK(C641)),NOT(ISBLANK(B641)),NOT(ISBLANK(E641))),(_xlfn.AGGREGATE(2,7,A$5:A641))+1,"")</f>
        <v/>
      </c>
      <c r="B641" s="49"/>
      <c r="C641" s="49"/>
      <c r="D641" s="50"/>
      <c r="E641" s="51"/>
      <c r="F641" s="52" t="str">
        <f aca="false">IFERROR(VLOOKUP(B641,LISTAS!$Q$2:$R$58,2,0),"")</f>
        <v/>
      </c>
      <c r="G641" s="34" t="str">
        <f aca="false">IF(ISBLANK(C641),"",  IF(F641="RAZÓN SOCIAL","NUEVO_RP",   IF(F641="NUMERO",      IF(ISNUMBER(VALUE(C641)),VALUE(C641),""),   IF(OR(F641="NSS - NOMBRE",F641="RP - NOMBRE"),      IF(         AND(           NOT(ISERROR(FIND(" - ",C641))),           ISERROR(FIND("  ",C641)),           ISERROR(FIND("–",C641)),           ISERROR(FIND("—",C641)),           ISNUMBER(VALUE(LEFT(C641,FIND(" - ",C641)-1)))         ),         VALUE(LEFT(C641,FIND(" - ",C641)-1)),         ""      ),   ""   )  )))</f>
        <v/>
      </c>
      <c r="H641" s="34" t="str">
        <f aca="false">B641 &amp; "|" &amp; E641 &amp; "|" &amp;(IF(ISBLANK(C641),"",IFERROR(VALUE(LEFT(TRIM(C641),FIND(" ",TRIM(C641)&amp;" ")-1)),"")))</f>
        <v>||</v>
      </c>
      <c r="I641" s="18" t="n">
        <f aca="false">IF(G641="",0, IF(COUNTIF($H$6:H641,H641)=1,1,0))</f>
        <v>0</v>
      </c>
      <c r="J641" s="34" t="str">
        <f aca="false">IF( OR( ISBLANK(D641), C641=D641, AND( LEFT(D641,7)&lt;&gt;"NOMINA ", OR( ISERROR(FIND(" - ",D641)), NOT(ISNUMBER(VALUE(LEFT(D641,FIND(" - ",D641)-1)))) ) ) ), "", B641 &amp; "|" &amp; E641 &amp; "|" &amp; (IF(ISBLANK(C641), "", IFERROR(VALUE(LEFT(TRIM(C641), FIND(" ", TRIM(C641)&amp;" ")-1)), ""))) &amp; "|" &amp; D641 )</f>
        <v/>
      </c>
      <c r="K641" s="18" t="n">
        <f aca="false">IF(OR(C641="", J641="",G641=""), 0, IF(COUNTIF($J$6:J641, J641)=1, 1, 0))</f>
        <v>0</v>
      </c>
      <c r="L641" s="16" t="str">
        <f aca="false">IF(B641="Inscripción de nuevo registro patronal",B641 &amp; "|" &amp; E641 &amp; "|" &amp; C641,"")</f>
        <v/>
      </c>
      <c r="M641" s="18" t="n">
        <f aca="false">IF(OR(C641="", L641=""), 0, IF(COUNTIF($L$6:L641, L641)=1, 1, 0))</f>
        <v>0</v>
      </c>
    </row>
    <row r="642" customFormat="false" ht="28.35" hidden="false" customHeight="true" outlineLevel="0" collapsed="false">
      <c r="A642" s="48" t="str">
        <f aca="false">IF(AND(NOT(ISBLANK(C642)),NOT(ISBLANK(B642)),NOT(ISBLANK(E642))),(_xlfn.AGGREGATE(2,7,A$5:A642))+1,"")</f>
        <v/>
      </c>
      <c r="B642" s="49"/>
      <c r="C642" s="49"/>
      <c r="D642" s="50"/>
      <c r="E642" s="51"/>
      <c r="F642" s="52" t="str">
        <f aca="false">IFERROR(VLOOKUP(B642,LISTAS!$Q$2:$R$58,2,0),"")</f>
        <v/>
      </c>
      <c r="G642" s="34" t="str">
        <f aca="false">IF(ISBLANK(C642),"",  IF(F642="RAZÓN SOCIAL","NUEVO_RP",   IF(F642="NUMERO",      IF(ISNUMBER(VALUE(C642)),VALUE(C642),""),   IF(OR(F642="NSS - NOMBRE",F642="RP - NOMBRE"),      IF(         AND(           NOT(ISERROR(FIND(" - ",C642))),           ISERROR(FIND("  ",C642)),           ISERROR(FIND("–",C642)),           ISERROR(FIND("—",C642)),           ISNUMBER(VALUE(LEFT(C642,FIND(" - ",C642)-1)))         ),         VALUE(LEFT(C642,FIND(" - ",C642)-1)),         ""      ),   ""   )  )))</f>
        <v/>
      </c>
      <c r="H642" s="34" t="str">
        <f aca="false">B642 &amp; "|" &amp; E642 &amp; "|" &amp;(IF(ISBLANK(C642),"",IFERROR(VALUE(LEFT(TRIM(C642),FIND(" ",TRIM(C642)&amp;" ")-1)),"")))</f>
        <v>||</v>
      </c>
      <c r="I642" s="18" t="n">
        <f aca="false">IF(G642="",0, IF(COUNTIF($H$6:H642,H642)=1,1,0))</f>
        <v>0</v>
      </c>
      <c r="J642" s="34" t="str">
        <f aca="false">IF( OR( ISBLANK(D642), C642=D642, AND( LEFT(D642,7)&lt;&gt;"NOMINA ", OR( ISERROR(FIND(" - ",D642)), NOT(ISNUMBER(VALUE(LEFT(D642,FIND(" - ",D642)-1)))) ) ) ), "", B642 &amp; "|" &amp; E642 &amp; "|" &amp; (IF(ISBLANK(C642), "", IFERROR(VALUE(LEFT(TRIM(C642), FIND(" ", TRIM(C642)&amp;" ")-1)), ""))) &amp; "|" &amp; D642 )</f>
        <v/>
      </c>
      <c r="K642" s="18" t="n">
        <f aca="false">IF(OR(C642="", J642="",G642=""), 0, IF(COUNTIF($J$6:J642, J642)=1, 1, 0))</f>
        <v>0</v>
      </c>
      <c r="L642" s="16" t="str">
        <f aca="false">IF(B642="Inscripción de nuevo registro patronal",B642 &amp; "|" &amp; E642 &amp; "|" &amp; C642,"")</f>
        <v/>
      </c>
      <c r="M642" s="18" t="n">
        <f aca="false">IF(OR(C642="", L642=""), 0, IF(COUNTIF($L$6:L642, L642)=1, 1, 0))</f>
        <v>0</v>
      </c>
    </row>
    <row r="643" customFormat="false" ht="28.35" hidden="false" customHeight="true" outlineLevel="0" collapsed="false">
      <c r="A643" s="48" t="str">
        <f aca="false">IF(AND(NOT(ISBLANK(C643)),NOT(ISBLANK(B643)),NOT(ISBLANK(E643))),(_xlfn.AGGREGATE(2,7,A$5:A643))+1,"")</f>
        <v/>
      </c>
      <c r="B643" s="49"/>
      <c r="C643" s="49"/>
      <c r="D643" s="50"/>
      <c r="E643" s="51"/>
      <c r="F643" s="52" t="str">
        <f aca="false">IFERROR(VLOOKUP(B643,LISTAS!$Q$2:$R$58,2,0),"")</f>
        <v/>
      </c>
      <c r="G643" s="34" t="str">
        <f aca="false">IF(ISBLANK(C643),"",  IF(F643="RAZÓN SOCIAL","NUEVO_RP",   IF(F643="NUMERO",      IF(ISNUMBER(VALUE(C643)),VALUE(C643),""),   IF(OR(F643="NSS - NOMBRE",F643="RP - NOMBRE"),      IF(         AND(           NOT(ISERROR(FIND(" - ",C643))),           ISERROR(FIND("  ",C643)),           ISERROR(FIND("–",C643)),           ISERROR(FIND("—",C643)),           ISNUMBER(VALUE(LEFT(C643,FIND(" - ",C643)-1)))         ),         VALUE(LEFT(C643,FIND(" - ",C643)-1)),         ""      ),   ""   )  )))</f>
        <v/>
      </c>
      <c r="H643" s="34" t="str">
        <f aca="false">B643 &amp; "|" &amp; E643 &amp; "|" &amp;(IF(ISBLANK(C643),"",IFERROR(VALUE(LEFT(TRIM(C643),FIND(" ",TRIM(C643)&amp;" ")-1)),"")))</f>
        <v>||</v>
      </c>
      <c r="I643" s="18" t="n">
        <f aca="false">IF(G643="",0, IF(COUNTIF($H$6:H643,H643)=1,1,0))</f>
        <v>0</v>
      </c>
      <c r="J643" s="34" t="str">
        <f aca="false">IF( OR( ISBLANK(D643), C643=D643, AND( LEFT(D643,7)&lt;&gt;"NOMINA ", OR( ISERROR(FIND(" - ",D643)), NOT(ISNUMBER(VALUE(LEFT(D643,FIND(" - ",D643)-1)))) ) ) ), "", B643 &amp; "|" &amp; E643 &amp; "|" &amp; (IF(ISBLANK(C643), "", IFERROR(VALUE(LEFT(TRIM(C643), FIND(" ", TRIM(C643)&amp;" ")-1)), ""))) &amp; "|" &amp; D643 )</f>
        <v/>
      </c>
      <c r="K643" s="18" t="n">
        <f aca="false">IF(OR(C643="", J643="",G643=""), 0, IF(COUNTIF($J$6:J643, J643)=1, 1, 0))</f>
        <v>0</v>
      </c>
      <c r="L643" s="16" t="str">
        <f aca="false">IF(B643="Inscripción de nuevo registro patronal",B643 &amp; "|" &amp; E643 &amp; "|" &amp; C643,"")</f>
        <v/>
      </c>
      <c r="M643" s="18" t="n">
        <f aca="false">IF(OR(C643="", L643=""), 0, IF(COUNTIF($L$6:L643, L643)=1, 1, 0))</f>
        <v>0</v>
      </c>
    </row>
    <row r="644" customFormat="false" ht="28.35" hidden="false" customHeight="true" outlineLevel="0" collapsed="false">
      <c r="A644" s="48" t="str">
        <f aca="false">IF(AND(NOT(ISBLANK(C644)),NOT(ISBLANK(B644)),NOT(ISBLANK(E644))),(_xlfn.AGGREGATE(2,7,A$5:A644))+1,"")</f>
        <v/>
      </c>
      <c r="B644" s="49"/>
      <c r="C644" s="49"/>
      <c r="D644" s="50"/>
      <c r="E644" s="51"/>
      <c r="F644" s="52" t="str">
        <f aca="false">IFERROR(VLOOKUP(B644,LISTAS!$Q$2:$R$58,2,0),"")</f>
        <v/>
      </c>
      <c r="G644" s="34" t="str">
        <f aca="false">IF(ISBLANK(C644),"",  IF(F644="RAZÓN SOCIAL","NUEVO_RP",   IF(F644="NUMERO",      IF(ISNUMBER(VALUE(C644)),VALUE(C644),""),   IF(OR(F644="NSS - NOMBRE",F644="RP - NOMBRE"),      IF(         AND(           NOT(ISERROR(FIND(" - ",C644))),           ISERROR(FIND("  ",C644)),           ISERROR(FIND("–",C644)),           ISERROR(FIND("—",C644)),           ISNUMBER(VALUE(LEFT(C644,FIND(" - ",C644)-1)))         ),         VALUE(LEFT(C644,FIND(" - ",C644)-1)),         ""      ),   ""   )  )))</f>
        <v/>
      </c>
      <c r="H644" s="34" t="str">
        <f aca="false">B644 &amp; "|" &amp; E644 &amp; "|" &amp;(IF(ISBLANK(C644),"",IFERROR(VALUE(LEFT(TRIM(C644),FIND(" ",TRIM(C644)&amp;" ")-1)),"")))</f>
        <v>||</v>
      </c>
      <c r="I644" s="18" t="n">
        <f aca="false">IF(G644="",0, IF(COUNTIF($H$6:H644,H644)=1,1,0))</f>
        <v>0</v>
      </c>
      <c r="J644" s="34" t="str">
        <f aca="false">IF( OR( ISBLANK(D644), C644=D644, AND( LEFT(D644,7)&lt;&gt;"NOMINA ", OR( ISERROR(FIND(" - ",D644)), NOT(ISNUMBER(VALUE(LEFT(D644,FIND(" - ",D644)-1)))) ) ) ), "", B644 &amp; "|" &amp; E644 &amp; "|" &amp; (IF(ISBLANK(C644), "", IFERROR(VALUE(LEFT(TRIM(C644), FIND(" ", TRIM(C644)&amp;" ")-1)), ""))) &amp; "|" &amp; D644 )</f>
        <v/>
      </c>
      <c r="K644" s="18" t="n">
        <f aca="false">IF(OR(C644="", J644="",G644=""), 0, IF(COUNTIF($J$6:J644, J644)=1, 1, 0))</f>
        <v>0</v>
      </c>
      <c r="L644" s="16" t="str">
        <f aca="false">IF(B644="Inscripción de nuevo registro patronal",B644 &amp; "|" &amp; E644 &amp; "|" &amp; C644,"")</f>
        <v/>
      </c>
      <c r="M644" s="18" t="n">
        <f aca="false">IF(OR(C644="", L644=""), 0, IF(COUNTIF($L$6:L644, L644)=1, 1, 0))</f>
        <v>0</v>
      </c>
    </row>
    <row r="645" customFormat="false" ht="28.35" hidden="false" customHeight="true" outlineLevel="0" collapsed="false">
      <c r="A645" s="48" t="str">
        <f aca="false">IF(AND(NOT(ISBLANK(C645)),NOT(ISBLANK(B645)),NOT(ISBLANK(E645))),(_xlfn.AGGREGATE(2,7,A$5:A645))+1,"")</f>
        <v/>
      </c>
      <c r="B645" s="49"/>
      <c r="C645" s="49"/>
      <c r="D645" s="50"/>
      <c r="E645" s="51"/>
      <c r="F645" s="52" t="str">
        <f aca="false">IFERROR(VLOOKUP(B645,LISTAS!$Q$2:$R$58,2,0),"")</f>
        <v/>
      </c>
      <c r="G645" s="34" t="str">
        <f aca="false">IF(ISBLANK(C645),"",  IF(F645="RAZÓN SOCIAL","NUEVO_RP",   IF(F645="NUMERO",      IF(ISNUMBER(VALUE(C645)),VALUE(C645),""),   IF(OR(F645="NSS - NOMBRE",F645="RP - NOMBRE"),      IF(         AND(           NOT(ISERROR(FIND(" - ",C645))),           ISERROR(FIND("  ",C645)),           ISERROR(FIND("–",C645)),           ISERROR(FIND("—",C645)),           ISNUMBER(VALUE(LEFT(C645,FIND(" - ",C645)-1)))         ),         VALUE(LEFT(C645,FIND(" - ",C645)-1)),         ""      ),   ""   )  )))</f>
        <v/>
      </c>
      <c r="H645" s="34" t="str">
        <f aca="false">B645 &amp; "|" &amp; E645 &amp; "|" &amp;(IF(ISBLANK(C645),"",IFERROR(VALUE(LEFT(TRIM(C645),FIND(" ",TRIM(C645)&amp;" ")-1)),"")))</f>
        <v>||</v>
      </c>
      <c r="I645" s="18" t="n">
        <f aca="false">IF(G645="",0, IF(COUNTIF($H$6:H645,H645)=1,1,0))</f>
        <v>0</v>
      </c>
      <c r="J645" s="34" t="str">
        <f aca="false">IF( OR( ISBLANK(D645), C645=D645, AND( LEFT(D645,7)&lt;&gt;"NOMINA ", OR( ISERROR(FIND(" - ",D645)), NOT(ISNUMBER(VALUE(LEFT(D645,FIND(" - ",D645)-1)))) ) ) ), "", B645 &amp; "|" &amp; E645 &amp; "|" &amp; (IF(ISBLANK(C645), "", IFERROR(VALUE(LEFT(TRIM(C645), FIND(" ", TRIM(C645)&amp;" ")-1)), ""))) &amp; "|" &amp; D645 )</f>
        <v/>
      </c>
      <c r="K645" s="18" t="n">
        <f aca="false">IF(OR(C645="", J645="",G645=""), 0, IF(COUNTIF($J$6:J645, J645)=1, 1, 0))</f>
        <v>0</v>
      </c>
      <c r="L645" s="16" t="str">
        <f aca="false">IF(B645="Inscripción de nuevo registro patronal",B645 &amp; "|" &amp; E645 &amp; "|" &amp; C645,"")</f>
        <v/>
      </c>
      <c r="M645" s="18" t="n">
        <f aca="false">IF(OR(C645="", L645=""), 0, IF(COUNTIF($L$6:L645, L645)=1, 1, 0))</f>
        <v>0</v>
      </c>
    </row>
    <row r="646" customFormat="false" ht="28.35" hidden="false" customHeight="true" outlineLevel="0" collapsed="false">
      <c r="A646" s="48" t="str">
        <f aca="false">IF(AND(NOT(ISBLANK(C646)),NOT(ISBLANK(B646)),NOT(ISBLANK(E646))),(_xlfn.AGGREGATE(2,7,A$5:A646))+1,"")</f>
        <v/>
      </c>
      <c r="B646" s="49"/>
      <c r="C646" s="49"/>
      <c r="D646" s="50"/>
      <c r="E646" s="51"/>
      <c r="F646" s="52" t="str">
        <f aca="false">IFERROR(VLOOKUP(B646,LISTAS!$Q$2:$R$58,2,0),"")</f>
        <v/>
      </c>
      <c r="G646" s="34" t="str">
        <f aca="false">IF(ISBLANK(C646),"",  IF(F646="RAZÓN SOCIAL","NUEVO_RP",   IF(F646="NUMERO",      IF(ISNUMBER(VALUE(C646)),VALUE(C646),""),   IF(OR(F646="NSS - NOMBRE",F646="RP - NOMBRE"),      IF(         AND(           NOT(ISERROR(FIND(" - ",C646))),           ISERROR(FIND("  ",C646)),           ISERROR(FIND("–",C646)),           ISERROR(FIND("—",C646)),           ISNUMBER(VALUE(LEFT(C646,FIND(" - ",C646)-1)))         ),         VALUE(LEFT(C646,FIND(" - ",C646)-1)),         ""      ),   ""   )  )))</f>
        <v/>
      </c>
      <c r="H646" s="34" t="str">
        <f aca="false">B646 &amp; "|" &amp; E646 &amp; "|" &amp;(IF(ISBLANK(C646),"",IFERROR(VALUE(LEFT(TRIM(C646),FIND(" ",TRIM(C646)&amp;" ")-1)),"")))</f>
        <v>||</v>
      </c>
      <c r="I646" s="18" t="n">
        <f aca="false">IF(G646="",0, IF(COUNTIF($H$6:H646,H646)=1,1,0))</f>
        <v>0</v>
      </c>
      <c r="J646" s="34" t="str">
        <f aca="false">IF( OR( ISBLANK(D646), C646=D646, AND( LEFT(D646,7)&lt;&gt;"NOMINA ", OR( ISERROR(FIND(" - ",D646)), NOT(ISNUMBER(VALUE(LEFT(D646,FIND(" - ",D646)-1)))) ) ) ), "", B646 &amp; "|" &amp; E646 &amp; "|" &amp; (IF(ISBLANK(C646), "", IFERROR(VALUE(LEFT(TRIM(C646), FIND(" ", TRIM(C646)&amp;" ")-1)), ""))) &amp; "|" &amp; D646 )</f>
        <v/>
      </c>
      <c r="K646" s="18" t="n">
        <f aca="false">IF(OR(C646="", J646="",G646=""), 0, IF(COUNTIF($J$6:J646, J646)=1, 1, 0))</f>
        <v>0</v>
      </c>
      <c r="L646" s="16" t="str">
        <f aca="false">IF(B646="Inscripción de nuevo registro patronal",B646 &amp; "|" &amp; E646 &amp; "|" &amp; C646,"")</f>
        <v/>
      </c>
      <c r="M646" s="18" t="n">
        <f aca="false">IF(OR(C646="", L646=""), 0, IF(COUNTIF($L$6:L646, L646)=1, 1, 0))</f>
        <v>0</v>
      </c>
    </row>
    <row r="647" customFormat="false" ht="28.35" hidden="false" customHeight="true" outlineLevel="0" collapsed="false">
      <c r="A647" s="48" t="str">
        <f aca="false">IF(AND(NOT(ISBLANK(C647)),NOT(ISBLANK(B647)),NOT(ISBLANK(E647))),(_xlfn.AGGREGATE(2,7,A$5:A647))+1,"")</f>
        <v/>
      </c>
      <c r="B647" s="49"/>
      <c r="C647" s="49"/>
      <c r="D647" s="50"/>
      <c r="E647" s="51"/>
      <c r="F647" s="52" t="str">
        <f aca="false">IFERROR(VLOOKUP(B647,LISTAS!$Q$2:$R$58,2,0),"")</f>
        <v/>
      </c>
      <c r="G647" s="34" t="str">
        <f aca="false">IF(ISBLANK(C647),"",  IF(F647="RAZÓN SOCIAL","NUEVO_RP",   IF(F647="NUMERO",      IF(ISNUMBER(VALUE(C647)),VALUE(C647),""),   IF(OR(F647="NSS - NOMBRE",F647="RP - NOMBRE"),      IF(         AND(           NOT(ISERROR(FIND(" - ",C647))),           ISERROR(FIND("  ",C647)),           ISERROR(FIND("–",C647)),           ISERROR(FIND("—",C647)),           ISNUMBER(VALUE(LEFT(C647,FIND(" - ",C647)-1)))         ),         VALUE(LEFT(C647,FIND(" - ",C647)-1)),         ""      ),   ""   )  )))</f>
        <v/>
      </c>
      <c r="H647" s="34" t="str">
        <f aca="false">B647 &amp; "|" &amp; E647 &amp; "|" &amp;(IF(ISBLANK(C647),"",IFERROR(VALUE(LEFT(TRIM(C647),FIND(" ",TRIM(C647)&amp;" ")-1)),"")))</f>
        <v>||</v>
      </c>
      <c r="I647" s="18" t="n">
        <f aca="false">IF(G647="",0, IF(COUNTIF($H$6:H647,H647)=1,1,0))</f>
        <v>0</v>
      </c>
      <c r="J647" s="34" t="str">
        <f aca="false">IF( OR( ISBLANK(D647), C647=D647, AND( LEFT(D647,7)&lt;&gt;"NOMINA ", OR( ISERROR(FIND(" - ",D647)), NOT(ISNUMBER(VALUE(LEFT(D647,FIND(" - ",D647)-1)))) ) ) ), "", B647 &amp; "|" &amp; E647 &amp; "|" &amp; (IF(ISBLANK(C647), "", IFERROR(VALUE(LEFT(TRIM(C647), FIND(" ", TRIM(C647)&amp;" ")-1)), ""))) &amp; "|" &amp; D647 )</f>
        <v/>
      </c>
      <c r="K647" s="18" t="n">
        <f aca="false">IF(OR(C647="", J647="",G647=""), 0, IF(COUNTIF($J$6:J647, J647)=1, 1, 0))</f>
        <v>0</v>
      </c>
      <c r="L647" s="16" t="str">
        <f aca="false">IF(B647="Inscripción de nuevo registro patronal",B647 &amp; "|" &amp; E647 &amp; "|" &amp; C647,"")</f>
        <v/>
      </c>
      <c r="M647" s="18" t="n">
        <f aca="false">IF(OR(C647="", L647=""), 0, IF(COUNTIF($L$6:L647, L647)=1, 1, 0))</f>
        <v>0</v>
      </c>
    </row>
    <row r="648" customFormat="false" ht="28.35" hidden="false" customHeight="true" outlineLevel="0" collapsed="false">
      <c r="A648" s="48" t="str">
        <f aca="false">IF(AND(NOT(ISBLANK(C648)),NOT(ISBLANK(B648)),NOT(ISBLANK(E648))),(_xlfn.AGGREGATE(2,7,A$5:A648))+1,"")</f>
        <v/>
      </c>
      <c r="B648" s="49"/>
      <c r="C648" s="49"/>
      <c r="D648" s="50"/>
      <c r="E648" s="51"/>
      <c r="F648" s="52" t="str">
        <f aca="false">IFERROR(VLOOKUP(B648,LISTAS!$Q$2:$R$58,2,0),"")</f>
        <v/>
      </c>
      <c r="G648" s="34" t="str">
        <f aca="false">IF(ISBLANK(C648),"",  IF(F648="RAZÓN SOCIAL","NUEVO_RP",   IF(F648="NUMERO",      IF(ISNUMBER(VALUE(C648)),VALUE(C648),""),   IF(OR(F648="NSS - NOMBRE",F648="RP - NOMBRE"),      IF(         AND(           NOT(ISERROR(FIND(" - ",C648))),           ISERROR(FIND("  ",C648)),           ISERROR(FIND("–",C648)),           ISERROR(FIND("—",C648)),           ISNUMBER(VALUE(LEFT(C648,FIND(" - ",C648)-1)))         ),         VALUE(LEFT(C648,FIND(" - ",C648)-1)),         ""      ),   ""   )  )))</f>
        <v/>
      </c>
      <c r="H648" s="34" t="str">
        <f aca="false">B648 &amp; "|" &amp; E648 &amp; "|" &amp;(IF(ISBLANK(C648),"",IFERROR(VALUE(LEFT(TRIM(C648),FIND(" ",TRIM(C648)&amp;" ")-1)),"")))</f>
        <v>||</v>
      </c>
      <c r="I648" s="18" t="n">
        <f aca="false">IF(G648="",0, IF(COUNTIF($H$6:H648,H648)=1,1,0))</f>
        <v>0</v>
      </c>
      <c r="J648" s="34" t="str">
        <f aca="false">IF( OR( ISBLANK(D648), C648=D648, AND( LEFT(D648,7)&lt;&gt;"NOMINA ", OR( ISERROR(FIND(" - ",D648)), NOT(ISNUMBER(VALUE(LEFT(D648,FIND(" - ",D648)-1)))) ) ) ), "", B648 &amp; "|" &amp; E648 &amp; "|" &amp; (IF(ISBLANK(C648), "", IFERROR(VALUE(LEFT(TRIM(C648), FIND(" ", TRIM(C648)&amp;" ")-1)), ""))) &amp; "|" &amp; D648 )</f>
        <v/>
      </c>
      <c r="K648" s="18" t="n">
        <f aca="false">IF(OR(C648="", J648="",G648=""), 0, IF(COUNTIF($J$6:J648, J648)=1, 1, 0))</f>
        <v>0</v>
      </c>
      <c r="L648" s="16" t="str">
        <f aca="false">IF(B648="Inscripción de nuevo registro patronal",B648 &amp; "|" &amp; E648 &amp; "|" &amp; C648,"")</f>
        <v/>
      </c>
      <c r="M648" s="18" t="n">
        <f aca="false">IF(OR(C648="", L648=""), 0, IF(COUNTIF($L$6:L648, L648)=1, 1, 0))</f>
        <v>0</v>
      </c>
    </row>
    <row r="649" customFormat="false" ht="28.35" hidden="false" customHeight="true" outlineLevel="0" collapsed="false">
      <c r="A649" s="48" t="str">
        <f aca="false">IF(AND(NOT(ISBLANK(C649)),NOT(ISBLANK(B649)),NOT(ISBLANK(E649))),(_xlfn.AGGREGATE(2,7,A$5:A649))+1,"")</f>
        <v/>
      </c>
      <c r="B649" s="49"/>
      <c r="C649" s="49"/>
      <c r="D649" s="50"/>
      <c r="E649" s="51"/>
      <c r="F649" s="52" t="str">
        <f aca="false">IFERROR(VLOOKUP(B649,LISTAS!$Q$2:$R$58,2,0),"")</f>
        <v/>
      </c>
      <c r="G649" s="34" t="str">
        <f aca="false">IF(ISBLANK(C649),"",  IF(F649="RAZÓN SOCIAL","NUEVO_RP",   IF(F649="NUMERO",      IF(ISNUMBER(VALUE(C649)),VALUE(C649),""),   IF(OR(F649="NSS - NOMBRE",F649="RP - NOMBRE"),      IF(         AND(           NOT(ISERROR(FIND(" - ",C649))),           ISERROR(FIND("  ",C649)),           ISERROR(FIND("–",C649)),           ISERROR(FIND("—",C649)),           ISNUMBER(VALUE(LEFT(C649,FIND(" - ",C649)-1)))         ),         VALUE(LEFT(C649,FIND(" - ",C649)-1)),         ""      ),   ""   )  )))</f>
        <v/>
      </c>
      <c r="H649" s="34" t="str">
        <f aca="false">B649 &amp; "|" &amp; E649 &amp; "|" &amp;(IF(ISBLANK(C649),"",IFERROR(VALUE(LEFT(TRIM(C649),FIND(" ",TRIM(C649)&amp;" ")-1)),"")))</f>
        <v>||</v>
      </c>
      <c r="I649" s="18" t="n">
        <f aca="false">IF(G649="",0, IF(COUNTIF($H$6:H649,H649)=1,1,0))</f>
        <v>0</v>
      </c>
      <c r="J649" s="34" t="str">
        <f aca="false">IF( OR( ISBLANK(D649), C649=D649, AND( LEFT(D649,7)&lt;&gt;"NOMINA ", OR( ISERROR(FIND(" - ",D649)), NOT(ISNUMBER(VALUE(LEFT(D649,FIND(" - ",D649)-1)))) ) ) ), "", B649 &amp; "|" &amp; E649 &amp; "|" &amp; (IF(ISBLANK(C649), "", IFERROR(VALUE(LEFT(TRIM(C649), FIND(" ", TRIM(C649)&amp;" ")-1)), ""))) &amp; "|" &amp; D649 )</f>
        <v/>
      </c>
      <c r="K649" s="18" t="n">
        <f aca="false">IF(OR(C649="", J649="",G649=""), 0, IF(COUNTIF($J$6:J649, J649)=1, 1, 0))</f>
        <v>0</v>
      </c>
      <c r="L649" s="16" t="str">
        <f aca="false">IF(B649="Inscripción de nuevo registro patronal",B649 &amp; "|" &amp; E649 &amp; "|" &amp; C649,"")</f>
        <v/>
      </c>
      <c r="M649" s="18" t="n">
        <f aca="false">IF(OR(C649="", L649=""), 0, IF(COUNTIF($L$6:L649, L649)=1, 1, 0))</f>
        <v>0</v>
      </c>
    </row>
    <row r="650" customFormat="false" ht="28.35" hidden="false" customHeight="true" outlineLevel="0" collapsed="false">
      <c r="A650" s="48" t="str">
        <f aca="false">IF(AND(NOT(ISBLANK(C650)),NOT(ISBLANK(B650)),NOT(ISBLANK(E650))),(_xlfn.AGGREGATE(2,7,A$5:A650))+1,"")</f>
        <v/>
      </c>
      <c r="B650" s="49"/>
      <c r="C650" s="49"/>
      <c r="D650" s="50"/>
      <c r="E650" s="51"/>
      <c r="F650" s="52" t="str">
        <f aca="false">IFERROR(VLOOKUP(B650,LISTAS!$Q$2:$R$58,2,0),"")</f>
        <v/>
      </c>
      <c r="G650" s="34" t="str">
        <f aca="false">IF(ISBLANK(C650),"",  IF(F650="RAZÓN SOCIAL","NUEVO_RP",   IF(F650="NUMERO",      IF(ISNUMBER(VALUE(C650)),VALUE(C650),""),   IF(OR(F650="NSS - NOMBRE",F650="RP - NOMBRE"),      IF(         AND(           NOT(ISERROR(FIND(" - ",C650))),           ISERROR(FIND("  ",C650)),           ISERROR(FIND("–",C650)),           ISERROR(FIND("—",C650)),           ISNUMBER(VALUE(LEFT(C650,FIND(" - ",C650)-1)))         ),         VALUE(LEFT(C650,FIND(" - ",C650)-1)),         ""      ),   ""   )  )))</f>
        <v/>
      </c>
      <c r="H650" s="34" t="str">
        <f aca="false">B650 &amp; "|" &amp; E650 &amp; "|" &amp;(IF(ISBLANK(C650),"",IFERROR(VALUE(LEFT(TRIM(C650),FIND(" ",TRIM(C650)&amp;" ")-1)),"")))</f>
        <v>||</v>
      </c>
      <c r="I650" s="18" t="n">
        <f aca="false">IF(G650="",0, IF(COUNTIF($H$6:H650,H650)=1,1,0))</f>
        <v>0</v>
      </c>
      <c r="J650" s="34" t="str">
        <f aca="false">IF( OR( ISBLANK(D650), C650=D650, AND( LEFT(D650,7)&lt;&gt;"NOMINA ", OR( ISERROR(FIND(" - ",D650)), NOT(ISNUMBER(VALUE(LEFT(D650,FIND(" - ",D650)-1)))) ) ) ), "", B650 &amp; "|" &amp; E650 &amp; "|" &amp; (IF(ISBLANK(C650), "", IFERROR(VALUE(LEFT(TRIM(C650), FIND(" ", TRIM(C650)&amp;" ")-1)), ""))) &amp; "|" &amp; D650 )</f>
        <v/>
      </c>
      <c r="K650" s="18" t="n">
        <f aca="false">IF(OR(C650="", J650="",G650=""), 0, IF(COUNTIF($J$6:J650, J650)=1, 1, 0))</f>
        <v>0</v>
      </c>
      <c r="L650" s="16" t="str">
        <f aca="false">IF(B650="Inscripción de nuevo registro patronal",B650 &amp; "|" &amp; E650 &amp; "|" &amp; C650,"")</f>
        <v/>
      </c>
      <c r="M650" s="18" t="n">
        <f aca="false">IF(OR(C650="", L650=""), 0, IF(COUNTIF($L$6:L650, L650)=1, 1, 0))</f>
        <v>0</v>
      </c>
    </row>
    <row r="651" customFormat="false" ht="28.35" hidden="false" customHeight="true" outlineLevel="0" collapsed="false">
      <c r="A651" s="48" t="str">
        <f aca="false">IF(AND(NOT(ISBLANK(C651)),NOT(ISBLANK(B651)),NOT(ISBLANK(E651))),(_xlfn.AGGREGATE(2,7,A$5:A651))+1,"")</f>
        <v/>
      </c>
      <c r="B651" s="49"/>
      <c r="C651" s="49"/>
      <c r="D651" s="50"/>
      <c r="E651" s="51"/>
      <c r="F651" s="52" t="str">
        <f aca="false">IFERROR(VLOOKUP(B651,LISTAS!$Q$2:$R$58,2,0),"")</f>
        <v/>
      </c>
      <c r="G651" s="34" t="str">
        <f aca="false">IF(ISBLANK(C651),"",  IF(F651="RAZÓN SOCIAL","NUEVO_RP",   IF(F651="NUMERO",      IF(ISNUMBER(VALUE(C651)),VALUE(C651),""),   IF(OR(F651="NSS - NOMBRE",F651="RP - NOMBRE"),      IF(         AND(           NOT(ISERROR(FIND(" - ",C651))),           ISERROR(FIND("  ",C651)),           ISERROR(FIND("–",C651)),           ISERROR(FIND("—",C651)),           ISNUMBER(VALUE(LEFT(C651,FIND(" - ",C651)-1)))         ),         VALUE(LEFT(C651,FIND(" - ",C651)-1)),         ""      ),   ""   )  )))</f>
        <v/>
      </c>
      <c r="H651" s="34" t="str">
        <f aca="false">B651 &amp; "|" &amp; E651 &amp; "|" &amp;(IF(ISBLANK(C651),"",IFERROR(VALUE(LEFT(TRIM(C651),FIND(" ",TRIM(C651)&amp;" ")-1)),"")))</f>
        <v>||</v>
      </c>
      <c r="I651" s="18" t="n">
        <f aca="false">IF(G651="",0, IF(COUNTIF($H$6:H651,H651)=1,1,0))</f>
        <v>0</v>
      </c>
      <c r="J651" s="34" t="str">
        <f aca="false">IF( OR( ISBLANK(D651), C651=D651, AND( LEFT(D651,7)&lt;&gt;"NOMINA ", OR( ISERROR(FIND(" - ",D651)), NOT(ISNUMBER(VALUE(LEFT(D651,FIND(" - ",D651)-1)))) ) ) ), "", B651 &amp; "|" &amp; E651 &amp; "|" &amp; (IF(ISBLANK(C651), "", IFERROR(VALUE(LEFT(TRIM(C651), FIND(" ", TRIM(C651)&amp;" ")-1)), ""))) &amp; "|" &amp; D651 )</f>
        <v/>
      </c>
      <c r="K651" s="18" t="n">
        <f aca="false">IF(OR(C651="", J651="",G651=""), 0, IF(COUNTIF($J$6:J651, J651)=1, 1, 0))</f>
        <v>0</v>
      </c>
      <c r="L651" s="16" t="str">
        <f aca="false">IF(B651="Inscripción de nuevo registro patronal",B651 &amp; "|" &amp; E651 &amp; "|" &amp; C651,"")</f>
        <v/>
      </c>
      <c r="M651" s="18" t="n">
        <f aca="false">IF(OR(C651="", L651=""), 0, IF(COUNTIF($L$6:L651, L651)=1, 1, 0))</f>
        <v>0</v>
      </c>
    </row>
    <row r="652" customFormat="false" ht="28.35" hidden="false" customHeight="true" outlineLevel="0" collapsed="false">
      <c r="A652" s="48" t="str">
        <f aca="false">IF(AND(NOT(ISBLANK(C652)),NOT(ISBLANK(B652)),NOT(ISBLANK(E652))),(_xlfn.AGGREGATE(2,7,A$5:A652))+1,"")</f>
        <v/>
      </c>
      <c r="B652" s="49"/>
      <c r="C652" s="49"/>
      <c r="D652" s="50"/>
      <c r="E652" s="51"/>
      <c r="F652" s="52" t="str">
        <f aca="false">IFERROR(VLOOKUP(B652,LISTAS!$Q$2:$R$58,2,0),"")</f>
        <v/>
      </c>
      <c r="G652" s="34" t="str">
        <f aca="false">IF(ISBLANK(C652),"",  IF(F652="RAZÓN SOCIAL","NUEVO_RP",   IF(F652="NUMERO",      IF(ISNUMBER(VALUE(C652)),VALUE(C652),""),   IF(OR(F652="NSS - NOMBRE",F652="RP - NOMBRE"),      IF(         AND(           NOT(ISERROR(FIND(" - ",C652))),           ISERROR(FIND("  ",C652)),           ISERROR(FIND("–",C652)),           ISERROR(FIND("—",C652)),           ISNUMBER(VALUE(LEFT(C652,FIND(" - ",C652)-1)))         ),         VALUE(LEFT(C652,FIND(" - ",C652)-1)),         ""      ),   ""   )  )))</f>
        <v/>
      </c>
      <c r="H652" s="34" t="str">
        <f aca="false">B652 &amp; "|" &amp; E652 &amp; "|" &amp;(IF(ISBLANK(C652),"",IFERROR(VALUE(LEFT(TRIM(C652),FIND(" ",TRIM(C652)&amp;" ")-1)),"")))</f>
        <v>||</v>
      </c>
      <c r="I652" s="18" t="n">
        <f aca="false">IF(G652="",0, IF(COUNTIF($H$6:H652,H652)=1,1,0))</f>
        <v>0</v>
      </c>
      <c r="J652" s="34" t="str">
        <f aca="false">IF( OR( ISBLANK(D652), C652=D652, AND( LEFT(D652,7)&lt;&gt;"NOMINA ", OR( ISERROR(FIND(" - ",D652)), NOT(ISNUMBER(VALUE(LEFT(D652,FIND(" - ",D652)-1)))) ) ) ), "", B652 &amp; "|" &amp; E652 &amp; "|" &amp; (IF(ISBLANK(C652), "", IFERROR(VALUE(LEFT(TRIM(C652), FIND(" ", TRIM(C652)&amp;" ")-1)), ""))) &amp; "|" &amp; D652 )</f>
        <v/>
      </c>
      <c r="K652" s="18" t="n">
        <f aca="false">IF(OR(C652="", J652="",G652=""), 0, IF(COUNTIF($J$6:J652, J652)=1, 1, 0))</f>
        <v>0</v>
      </c>
      <c r="L652" s="16" t="str">
        <f aca="false">IF(B652="Inscripción de nuevo registro patronal",B652 &amp; "|" &amp; E652 &amp; "|" &amp; C652,"")</f>
        <v/>
      </c>
      <c r="M652" s="18" t="n">
        <f aca="false">IF(OR(C652="", L652=""), 0, IF(COUNTIF($L$6:L652, L652)=1, 1, 0))</f>
        <v>0</v>
      </c>
    </row>
    <row r="653" customFormat="false" ht="28.35" hidden="false" customHeight="true" outlineLevel="0" collapsed="false">
      <c r="A653" s="48" t="str">
        <f aca="false">IF(AND(NOT(ISBLANK(C653)),NOT(ISBLANK(B653)),NOT(ISBLANK(E653))),(_xlfn.AGGREGATE(2,7,A$5:A653))+1,"")</f>
        <v/>
      </c>
      <c r="B653" s="49"/>
      <c r="C653" s="55"/>
      <c r="D653" s="55"/>
      <c r="E653" s="51"/>
      <c r="F653" s="52" t="str">
        <f aca="false">IFERROR(VLOOKUP(B653,LISTAS!$Q$2:$R$58,2,0),"")</f>
        <v/>
      </c>
      <c r="G653" s="34" t="str">
        <f aca="false">IF(ISBLANK(C653),"",  IF(F653="RAZÓN SOCIAL","NUEVO_RP",   IF(F653="NUMERO",      IF(ISNUMBER(VALUE(C653)),VALUE(C653),""),   IF(OR(F653="NSS - NOMBRE",F653="RP - NOMBRE"),      IF(         AND(           NOT(ISERROR(FIND(" - ",C653))),           ISERROR(FIND("  ",C653)),           ISERROR(FIND("–",C653)),           ISERROR(FIND("—",C653)),           ISNUMBER(VALUE(LEFT(C653,FIND(" - ",C653)-1)))         ),         VALUE(LEFT(C653,FIND(" - ",C653)-1)),         ""      ),   ""   )  )))</f>
        <v/>
      </c>
      <c r="H653" s="34" t="str">
        <f aca="false">B653 &amp; "|" &amp; E653 &amp; "|" &amp;(IF(ISBLANK(C653),"",IFERROR(VALUE(LEFT(TRIM(C653),FIND(" ",TRIM(C653)&amp;" ")-1)),"")))</f>
        <v>||</v>
      </c>
      <c r="I653" s="18" t="n">
        <f aca="false">IF(G653="",0, IF(COUNTIF($H$6:H653,H653)=1,1,0))</f>
        <v>0</v>
      </c>
      <c r="J653" s="34" t="str">
        <f aca="false">IF( OR( ISBLANK(D653), C653=D653, AND( LEFT(D653,7)&lt;&gt;"NOMINA ", OR( ISERROR(FIND(" - ",D653)), NOT(ISNUMBER(VALUE(LEFT(D653,FIND(" - ",D653)-1)))) ) ) ), "", B653 &amp; "|" &amp; E653 &amp; "|" &amp; (IF(ISBLANK(C653), "", IFERROR(VALUE(LEFT(TRIM(C653), FIND(" ", TRIM(C653)&amp;" ")-1)), ""))) &amp; "|" &amp; D653 )</f>
        <v/>
      </c>
      <c r="K653" s="18" t="n">
        <f aca="false">IF(OR(C653="", J653="",G653=""), 0, IF(COUNTIF($J$6:J653, J653)=1, 1, 0))</f>
        <v>0</v>
      </c>
      <c r="L653" s="16" t="str">
        <f aca="false">IF(B653="Inscripción de nuevo registro patronal",B653 &amp; "|" &amp; E653 &amp; "|" &amp; C653,"")</f>
        <v/>
      </c>
      <c r="M653" s="18" t="n">
        <f aca="false">IF(OR(C653="", L653=""), 0, IF(COUNTIF($L$6:L653, L653)=1, 1, 0))</f>
        <v>0</v>
      </c>
    </row>
    <row r="654" customFormat="false" ht="28.35" hidden="false" customHeight="true" outlineLevel="0" collapsed="false">
      <c r="A654" s="48" t="str">
        <f aca="false">IF(AND(NOT(ISBLANK(C654)),NOT(ISBLANK(B654)),NOT(ISBLANK(E654))),(_xlfn.AGGREGATE(2,7,A$5:A654))+1,"")</f>
        <v/>
      </c>
      <c r="B654" s="49"/>
      <c r="C654" s="49"/>
      <c r="D654" s="50"/>
      <c r="E654" s="51"/>
      <c r="F654" s="52" t="str">
        <f aca="false">IFERROR(VLOOKUP(B654,LISTAS!$Q$2:$R$58,2,0),"")</f>
        <v/>
      </c>
      <c r="G654" s="34" t="str">
        <f aca="false">IF(ISBLANK(C654),"",  IF(F654="RAZÓN SOCIAL","NUEVO_RP",   IF(F654="NUMERO",      IF(ISNUMBER(VALUE(C654)),VALUE(C654),""),   IF(OR(F654="NSS - NOMBRE",F654="RP - NOMBRE"),      IF(         AND(           NOT(ISERROR(FIND(" - ",C654))),           ISERROR(FIND("  ",C654)),           ISERROR(FIND("–",C654)),           ISERROR(FIND("—",C654)),           ISNUMBER(VALUE(LEFT(C654,FIND(" - ",C654)-1)))         ),         VALUE(LEFT(C654,FIND(" - ",C654)-1)),         ""      ),   ""   )  )))</f>
        <v/>
      </c>
      <c r="H654" s="34" t="str">
        <f aca="false">B654 &amp; "|" &amp; E654 &amp; "|" &amp;(IF(ISBLANK(C654),"",IFERROR(VALUE(LEFT(TRIM(C654),FIND(" ",TRIM(C654)&amp;" ")-1)),"")))</f>
        <v>||</v>
      </c>
      <c r="I654" s="18" t="n">
        <f aca="false">IF(G654="",0, IF(COUNTIF($H$6:H654,H654)=1,1,0))</f>
        <v>0</v>
      </c>
      <c r="J654" s="34" t="str">
        <f aca="false">IF( OR( ISBLANK(D654), C654=D654, AND( LEFT(D654,7)&lt;&gt;"NOMINA ", OR( ISERROR(FIND(" - ",D654)), NOT(ISNUMBER(VALUE(LEFT(D654,FIND(" - ",D654)-1)))) ) ) ), "", B654 &amp; "|" &amp; E654 &amp; "|" &amp; (IF(ISBLANK(C654), "", IFERROR(VALUE(LEFT(TRIM(C654), FIND(" ", TRIM(C654)&amp;" ")-1)), ""))) &amp; "|" &amp; D654 )</f>
        <v/>
      </c>
      <c r="K654" s="18" t="n">
        <f aca="false">IF(OR(C654="", J654="",G654=""), 0, IF(COUNTIF($J$6:J654, J654)=1, 1, 0))</f>
        <v>0</v>
      </c>
      <c r="L654" s="16" t="str">
        <f aca="false">IF(B654="Inscripción de nuevo registro patronal",B654 &amp; "|" &amp; E654 &amp; "|" &amp; C654,"")</f>
        <v/>
      </c>
      <c r="M654" s="18" t="n">
        <f aca="false">IF(OR(C654="", L654=""), 0, IF(COUNTIF($L$6:L654, L654)=1, 1, 0))</f>
        <v>0</v>
      </c>
    </row>
    <row r="655" customFormat="false" ht="28.35" hidden="false" customHeight="true" outlineLevel="0" collapsed="false">
      <c r="A655" s="48" t="str">
        <f aca="false">IF(AND(NOT(ISBLANK(C655)),NOT(ISBLANK(B655)),NOT(ISBLANK(E655))),(_xlfn.AGGREGATE(2,7,A$5:A655))+1,"")</f>
        <v/>
      </c>
      <c r="B655" s="49"/>
      <c r="C655" s="49"/>
      <c r="D655" s="50"/>
      <c r="E655" s="51"/>
      <c r="F655" s="52" t="str">
        <f aca="false">IFERROR(VLOOKUP(B655,LISTAS!$Q$2:$R$58,2,0),"")</f>
        <v/>
      </c>
      <c r="G655" s="34" t="str">
        <f aca="false">IF(ISBLANK(C655),"",  IF(F655="RAZÓN SOCIAL","NUEVO_RP",   IF(F655="NUMERO",      IF(ISNUMBER(VALUE(C655)),VALUE(C655),""),   IF(OR(F655="NSS - NOMBRE",F655="RP - NOMBRE"),      IF(         AND(           NOT(ISERROR(FIND(" - ",C655))),           ISERROR(FIND("  ",C655)),           ISERROR(FIND("–",C655)),           ISERROR(FIND("—",C655)),           ISNUMBER(VALUE(LEFT(C655,FIND(" - ",C655)-1)))         ),         VALUE(LEFT(C655,FIND(" - ",C655)-1)),         ""      ),   ""   )  )))</f>
        <v/>
      </c>
      <c r="H655" s="34" t="str">
        <f aca="false">B655 &amp; "|" &amp; E655 &amp; "|" &amp;(IF(ISBLANK(C655),"",IFERROR(VALUE(LEFT(TRIM(C655),FIND(" ",TRIM(C655)&amp;" ")-1)),"")))</f>
        <v>||</v>
      </c>
      <c r="I655" s="18" t="n">
        <f aca="false">IF(G655="",0, IF(COUNTIF($H$6:H655,H655)=1,1,0))</f>
        <v>0</v>
      </c>
      <c r="J655" s="34" t="str">
        <f aca="false">IF( OR( ISBLANK(D655), C655=D655, AND( LEFT(D655,7)&lt;&gt;"NOMINA ", OR( ISERROR(FIND(" - ",D655)), NOT(ISNUMBER(VALUE(LEFT(D655,FIND(" - ",D655)-1)))) ) ) ), "", B655 &amp; "|" &amp; E655 &amp; "|" &amp; (IF(ISBLANK(C655), "", IFERROR(VALUE(LEFT(TRIM(C655), FIND(" ", TRIM(C655)&amp;" ")-1)), ""))) &amp; "|" &amp; D655 )</f>
        <v/>
      </c>
      <c r="K655" s="18" t="n">
        <f aca="false">IF(OR(C655="", J655="",G655=""), 0, IF(COUNTIF($J$6:J655, J655)=1, 1, 0))</f>
        <v>0</v>
      </c>
      <c r="L655" s="16" t="str">
        <f aca="false">IF(B655="Inscripción de nuevo registro patronal",B655 &amp; "|" &amp; E655 &amp; "|" &amp; C655,"")</f>
        <v/>
      </c>
      <c r="M655" s="18" t="n">
        <f aca="false">IF(OR(C655="", L655=""), 0, IF(COUNTIF($L$6:L655, L655)=1, 1, 0))</f>
        <v>0</v>
      </c>
    </row>
    <row r="656" customFormat="false" ht="28.35" hidden="false" customHeight="true" outlineLevel="0" collapsed="false">
      <c r="A656" s="48" t="str">
        <f aca="false">IF(AND(NOT(ISBLANK(C656)),NOT(ISBLANK(B656)),NOT(ISBLANK(E656))),(_xlfn.AGGREGATE(2,7,A$5:A656))+1,"")</f>
        <v/>
      </c>
      <c r="B656" s="49"/>
      <c r="C656" s="49"/>
      <c r="D656" s="50"/>
      <c r="E656" s="51"/>
      <c r="F656" s="52" t="str">
        <f aca="false">IFERROR(VLOOKUP(B656,LISTAS!$Q$2:$R$58,2,0),"")</f>
        <v/>
      </c>
      <c r="G656" s="34" t="str">
        <f aca="false">IF(ISBLANK(C656),"",  IF(F656="RAZÓN SOCIAL","NUEVO_RP",   IF(F656="NUMERO",      IF(ISNUMBER(VALUE(C656)),VALUE(C656),""),   IF(OR(F656="NSS - NOMBRE",F656="RP - NOMBRE"),      IF(         AND(           NOT(ISERROR(FIND(" - ",C656))),           ISERROR(FIND("  ",C656)),           ISERROR(FIND("–",C656)),           ISERROR(FIND("—",C656)),           ISNUMBER(VALUE(LEFT(C656,FIND(" - ",C656)-1)))         ),         VALUE(LEFT(C656,FIND(" - ",C656)-1)),         ""      ),   ""   )  )))</f>
        <v/>
      </c>
      <c r="H656" s="34" t="str">
        <f aca="false">B656 &amp; "|" &amp; E656 &amp; "|" &amp;(IF(ISBLANK(C656),"",IFERROR(VALUE(LEFT(TRIM(C656),FIND(" ",TRIM(C656)&amp;" ")-1)),"")))</f>
        <v>||</v>
      </c>
      <c r="I656" s="18" t="n">
        <f aca="false">IF(G656="",0, IF(COUNTIF($H$6:H656,H656)=1,1,0))</f>
        <v>0</v>
      </c>
      <c r="J656" s="34" t="str">
        <f aca="false">IF( OR( ISBLANK(D656), C656=D656, AND( LEFT(D656,7)&lt;&gt;"NOMINA ", OR( ISERROR(FIND(" - ",D656)), NOT(ISNUMBER(VALUE(LEFT(D656,FIND(" - ",D656)-1)))) ) ) ), "", B656 &amp; "|" &amp; E656 &amp; "|" &amp; (IF(ISBLANK(C656), "", IFERROR(VALUE(LEFT(TRIM(C656), FIND(" ", TRIM(C656)&amp;" ")-1)), ""))) &amp; "|" &amp; D656 )</f>
        <v/>
      </c>
      <c r="K656" s="18" t="n">
        <f aca="false">IF(OR(C656="", J656="",G656=""), 0, IF(COUNTIF($J$6:J656, J656)=1, 1, 0))</f>
        <v>0</v>
      </c>
      <c r="L656" s="16" t="str">
        <f aca="false">IF(B656="Inscripción de nuevo registro patronal",B656 &amp; "|" &amp; E656 &amp; "|" &amp; C656,"")</f>
        <v/>
      </c>
      <c r="M656" s="18" t="n">
        <f aca="false">IF(OR(C656="", L656=""), 0, IF(COUNTIF($L$6:L656, L656)=1, 1, 0))</f>
        <v>0</v>
      </c>
    </row>
    <row r="657" customFormat="false" ht="28.35" hidden="false" customHeight="true" outlineLevel="0" collapsed="false">
      <c r="A657" s="48" t="str">
        <f aca="false">IF(AND(NOT(ISBLANK(C657)),NOT(ISBLANK(B657)),NOT(ISBLANK(E657))),(_xlfn.AGGREGATE(2,7,A$5:A657))+1,"")</f>
        <v/>
      </c>
      <c r="B657" s="49"/>
      <c r="C657" s="49"/>
      <c r="D657" s="50"/>
      <c r="E657" s="51"/>
      <c r="F657" s="52" t="str">
        <f aca="false">IFERROR(VLOOKUP(B657,LISTAS!$Q$2:$R$58,2,0),"")</f>
        <v/>
      </c>
      <c r="G657" s="34" t="str">
        <f aca="false">IF(ISBLANK(C657),"",  IF(F657="RAZÓN SOCIAL","NUEVO_RP",   IF(F657="NUMERO",      IF(ISNUMBER(VALUE(C657)),VALUE(C657),""),   IF(OR(F657="NSS - NOMBRE",F657="RP - NOMBRE"),      IF(         AND(           NOT(ISERROR(FIND(" - ",C657))),           ISERROR(FIND("  ",C657)),           ISERROR(FIND("–",C657)),           ISERROR(FIND("—",C657)),           ISNUMBER(VALUE(LEFT(C657,FIND(" - ",C657)-1)))         ),         VALUE(LEFT(C657,FIND(" - ",C657)-1)),         ""      ),   ""   )  )))</f>
        <v/>
      </c>
      <c r="H657" s="34" t="str">
        <f aca="false">B657 &amp; "|" &amp; E657 &amp; "|" &amp;(IF(ISBLANK(C657),"",IFERROR(VALUE(LEFT(TRIM(C657),FIND(" ",TRIM(C657)&amp;" ")-1)),"")))</f>
        <v>||</v>
      </c>
      <c r="I657" s="18" t="n">
        <f aca="false">IF(G657="",0, IF(COUNTIF($H$6:H657,H657)=1,1,0))</f>
        <v>0</v>
      </c>
      <c r="J657" s="34" t="str">
        <f aca="false">IF( OR( ISBLANK(D657), C657=D657, AND( LEFT(D657,7)&lt;&gt;"NOMINA ", OR( ISERROR(FIND(" - ",D657)), NOT(ISNUMBER(VALUE(LEFT(D657,FIND(" - ",D657)-1)))) ) ) ), "", B657 &amp; "|" &amp; E657 &amp; "|" &amp; (IF(ISBLANK(C657), "", IFERROR(VALUE(LEFT(TRIM(C657), FIND(" ", TRIM(C657)&amp;" ")-1)), ""))) &amp; "|" &amp; D657 )</f>
        <v/>
      </c>
      <c r="K657" s="18" t="n">
        <f aca="false">IF(OR(C657="", J657="",G657=""), 0, IF(COUNTIF($J$6:J657, J657)=1, 1, 0))</f>
        <v>0</v>
      </c>
      <c r="L657" s="16" t="str">
        <f aca="false">IF(B657="Inscripción de nuevo registro patronal",B657 &amp; "|" &amp; E657 &amp; "|" &amp; C657,"")</f>
        <v/>
      </c>
      <c r="M657" s="18" t="n">
        <f aca="false">IF(OR(C657="", L657=""), 0, IF(COUNTIF($L$6:L657, L657)=1, 1, 0))</f>
        <v>0</v>
      </c>
    </row>
    <row r="658" customFormat="false" ht="28.35" hidden="false" customHeight="true" outlineLevel="0" collapsed="false">
      <c r="A658" s="48" t="str">
        <f aca="false">IF(AND(NOT(ISBLANK(C658)),NOT(ISBLANK(B658)),NOT(ISBLANK(E658))),(_xlfn.AGGREGATE(2,7,A$5:A658))+1,"")</f>
        <v/>
      </c>
      <c r="B658" s="49"/>
      <c r="C658" s="49"/>
      <c r="D658" s="50"/>
      <c r="E658" s="51"/>
      <c r="F658" s="52" t="str">
        <f aca="false">IFERROR(VLOOKUP(B658,LISTAS!$Q$2:$R$58,2,0),"")</f>
        <v/>
      </c>
      <c r="G658" s="34" t="str">
        <f aca="false">IF(ISBLANK(C658),"",  IF(F658="RAZÓN SOCIAL","NUEVO_RP",   IF(F658="NUMERO",      IF(ISNUMBER(VALUE(C658)),VALUE(C658),""),   IF(OR(F658="NSS - NOMBRE",F658="RP - NOMBRE"),      IF(         AND(           NOT(ISERROR(FIND(" - ",C658))),           ISERROR(FIND("  ",C658)),           ISERROR(FIND("–",C658)),           ISERROR(FIND("—",C658)),           ISNUMBER(VALUE(LEFT(C658,FIND(" - ",C658)-1)))         ),         VALUE(LEFT(C658,FIND(" - ",C658)-1)),         ""      ),   ""   )  )))</f>
        <v/>
      </c>
      <c r="H658" s="34" t="str">
        <f aca="false">B658 &amp; "|" &amp; E658 &amp; "|" &amp;(IF(ISBLANK(C658),"",IFERROR(VALUE(LEFT(TRIM(C658),FIND(" ",TRIM(C658)&amp;" ")-1)),"")))</f>
        <v>||</v>
      </c>
      <c r="I658" s="18" t="n">
        <f aca="false">IF(G658="",0, IF(COUNTIF($H$6:H658,H658)=1,1,0))</f>
        <v>0</v>
      </c>
      <c r="J658" s="34" t="str">
        <f aca="false">IF( OR( ISBLANK(D658), C658=D658, AND( LEFT(D658,7)&lt;&gt;"NOMINA ", OR( ISERROR(FIND(" - ",D658)), NOT(ISNUMBER(VALUE(LEFT(D658,FIND(" - ",D658)-1)))) ) ) ), "", B658 &amp; "|" &amp; E658 &amp; "|" &amp; (IF(ISBLANK(C658), "", IFERROR(VALUE(LEFT(TRIM(C658), FIND(" ", TRIM(C658)&amp;" ")-1)), ""))) &amp; "|" &amp; D658 )</f>
        <v/>
      </c>
      <c r="K658" s="18" t="n">
        <f aca="false">IF(OR(C658="", J658="",G658=""), 0, IF(COUNTIF($J$6:J658, J658)=1, 1, 0))</f>
        <v>0</v>
      </c>
      <c r="L658" s="16" t="str">
        <f aca="false">IF(B658="Inscripción de nuevo registro patronal",B658 &amp; "|" &amp; E658 &amp; "|" &amp; C658,"")</f>
        <v/>
      </c>
      <c r="M658" s="18" t="n">
        <f aca="false">IF(OR(C658="", L658=""), 0, IF(COUNTIF($L$6:L658, L658)=1, 1, 0))</f>
        <v>0</v>
      </c>
    </row>
    <row r="659" customFormat="false" ht="28.35" hidden="false" customHeight="true" outlineLevel="0" collapsed="false">
      <c r="A659" s="48" t="str">
        <f aca="false">IF(AND(NOT(ISBLANK(C659)),NOT(ISBLANK(B659)),NOT(ISBLANK(E659))),(_xlfn.AGGREGATE(2,7,A$5:A659))+1,"")</f>
        <v/>
      </c>
      <c r="B659" s="49"/>
      <c r="C659" s="49"/>
      <c r="D659" s="50"/>
      <c r="E659" s="51"/>
      <c r="F659" s="52" t="str">
        <f aca="false">IFERROR(VLOOKUP(B659,LISTAS!$Q$2:$R$58,2,0),"")</f>
        <v/>
      </c>
      <c r="G659" s="34" t="str">
        <f aca="false">IF(ISBLANK(C659),"",  IF(F659="RAZÓN SOCIAL","NUEVO_RP",   IF(F659="NUMERO",      IF(ISNUMBER(VALUE(C659)),VALUE(C659),""),   IF(OR(F659="NSS - NOMBRE",F659="RP - NOMBRE"),      IF(         AND(           NOT(ISERROR(FIND(" - ",C659))),           ISERROR(FIND("  ",C659)),           ISERROR(FIND("–",C659)),           ISERROR(FIND("—",C659)),           ISNUMBER(VALUE(LEFT(C659,FIND(" - ",C659)-1)))         ),         VALUE(LEFT(C659,FIND(" - ",C659)-1)),         ""      ),   ""   )  )))</f>
        <v/>
      </c>
      <c r="H659" s="34" t="str">
        <f aca="false">B659 &amp; "|" &amp; E659 &amp; "|" &amp;(IF(ISBLANK(C659),"",IFERROR(VALUE(LEFT(TRIM(C659),FIND(" ",TRIM(C659)&amp;" ")-1)),"")))</f>
        <v>||</v>
      </c>
      <c r="I659" s="18" t="n">
        <f aca="false">IF(G659="",0, IF(COUNTIF($H$6:H659,H659)=1,1,0))</f>
        <v>0</v>
      </c>
      <c r="J659" s="34" t="str">
        <f aca="false">IF( OR( ISBLANK(D659), C659=D659, AND( LEFT(D659,7)&lt;&gt;"NOMINA ", OR( ISERROR(FIND(" - ",D659)), NOT(ISNUMBER(VALUE(LEFT(D659,FIND(" - ",D659)-1)))) ) ) ), "", B659 &amp; "|" &amp; E659 &amp; "|" &amp; (IF(ISBLANK(C659), "", IFERROR(VALUE(LEFT(TRIM(C659), FIND(" ", TRIM(C659)&amp;" ")-1)), ""))) &amp; "|" &amp; D659 )</f>
        <v/>
      </c>
      <c r="K659" s="18" t="n">
        <f aca="false">IF(OR(C659="", J659="",G659=""), 0, IF(COUNTIF($J$6:J659, J659)=1, 1, 0))</f>
        <v>0</v>
      </c>
      <c r="L659" s="16" t="str">
        <f aca="false">IF(B659="Inscripción de nuevo registro patronal",B659 &amp; "|" &amp; E659 &amp; "|" &amp; C659,"")</f>
        <v/>
      </c>
      <c r="M659" s="18" t="n">
        <f aca="false">IF(OR(C659="", L659=""), 0, IF(COUNTIF($L$6:L659, L659)=1, 1, 0))</f>
        <v>0</v>
      </c>
    </row>
    <row r="660" customFormat="false" ht="28.35" hidden="false" customHeight="true" outlineLevel="0" collapsed="false">
      <c r="A660" s="48" t="str">
        <f aca="false">IF(AND(NOT(ISBLANK(C660)),NOT(ISBLANK(B660)),NOT(ISBLANK(E660))),(_xlfn.AGGREGATE(2,7,A$5:A660))+1,"")</f>
        <v/>
      </c>
      <c r="B660" s="49"/>
      <c r="C660" s="49"/>
      <c r="D660" s="50"/>
      <c r="E660" s="51"/>
      <c r="F660" s="52" t="str">
        <f aca="false">IFERROR(VLOOKUP(B660,LISTAS!$Q$2:$R$58,2,0),"")</f>
        <v/>
      </c>
      <c r="G660" s="34" t="str">
        <f aca="false">IF(ISBLANK(C660),"",  IF(F660="RAZÓN SOCIAL","NUEVO_RP",   IF(F660="NUMERO",      IF(ISNUMBER(VALUE(C660)),VALUE(C660),""),   IF(OR(F660="NSS - NOMBRE",F660="RP - NOMBRE"),      IF(         AND(           NOT(ISERROR(FIND(" - ",C660))),           ISERROR(FIND("  ",C660)),           ISERROR(FIND("–",C660)),           ISERROR(FIND("—",C660)),           ISNUMBER(VALUE(LEFT(C660,FIND(" - ",C660)-1)))         ),         VALUE(LEFT(C660,FIND(" - ",C660)-1)),         ""      ),   ""   )  )))</f>
        <v/>
      </c>
      <c r="H660" s="34" t="str">
        <f aca="false">B660 &amp; "|" &amp; E660 &amp; "|" &amp;(IF(ISBLANK(C660),"",IFERROR(VALUE(LEFT(TRIM(C660),FIND(" ",TRIM(C660)&amp;" ")-1)),"")))</f>
        <v>||</v>
      </c>
      <c r="I660" s="18" t="n">
        <f aca="false">IF(G660="",0, IF(COUNTIF($H$6:H660,H660)=1,1,0))</f>
        <v>0</v>
      </c>
      <c r="J660" s="34" t="str">
        <f aca="false">IF( OR( ISBLANK(D660), C660=D660, AND( LEFT(D660,7)&lt;&gt;"NOMINA ", OR( ISERROR(FIND(" - ",D660)), NOT(ISNUMBER(VALUE(LEFT(D660,FIND(" - ",D660)-1)))) ) ) ), "", B660 &amp; "|" &amp; E660 &amp; "|" &amp; (IF(ISBLANK(C660), "", IFERROR(VALUE(LEFT(TRIM(C660), FIND(" ", TRIM(C660)&amp;" ")-1)), ""))) &amp; "|" &amp; D660 )</f>
        <v/>
      </c>
      <c r="K660" s="18" t="n">
        <f aca="false">IF(OR(C660="", J660="",G660=""), 0, IF(COUNTIF($J$6:J660, J660)=1, 1, 0))</f>
        <v>0</v>
      </c>
      <c r="L660" s="16" t="str">
        <f aca="false">IF(B660="Inscripción de nuevo registro patronal",B660 &amp; "|" &amp; E660 &amp; "|" &amp; C660,"")</f>
        <v/>
      </c>
      <c r="M660" s="18" t="n">
        <f aca="false">IF(OR(C660="", L660=""), 0, IF(COUNTIF($L$6:L660, L660)=1, 1, 0))</f>
        <v>0</v>
      </c>
    </row>
    <row r="661" customFormat="false" ht="28.35" hidden="false" customHeight="true" outlineLevel="0" collapsed="false">
      <c r="A661" s="48" t="str">
        <f aca="false">IF(AND(NOT(ISBLANK(C661)),NOT(ISBLANK(B661)),NOT(ISBLANK(E661))),(_xlfn.AGGREGATE(2,7,A$5:A661))+1,"")</f>
        <v/>
      </c>
      <c r="B661" s="49"/>
      <c r="C661" s="49"/>
      <c r="D661" s="50"/>
      <c r="E661" s="51"/>
      <c r="F661" s="52" t="str">
        <f aca="false">IFERROR(VLOOKUP(B661,LISTAS!$Q$2:$R$58,2,0),"")</f>
        <v/>
      </c>
      <c r="G661" s="34" t="str">
        <f aca="false">IF(ISBLANK(C661),"",  IF(F661="RAZÓN SOCIAL","NUEVO_RP",   IF(F661="NUMERO",      IF(ISNUMBER(VALUE(C661)),VALUE(C661),""),   IF(OR(F661="NSS - NOMBRE",F661="RP - NOMBRE"),      IF(         AND(           NOT(ISERROR(FIND(" - ",C661))),           ISERROR(FIND("  ",C661)),           ISERROR(FIND("–",C661)),           ISERROR(FIND("—",C661)),           ISNUMBER(VALUE(LEFT(C661,FIND(" - ",C661)-1)))         ),         VALUE(LEFT(C661,FIND(" - ",C661)-1)),         ""      ),   ""   )  )))</f>
        <v/>
      </c>
      <c r="H661" s="34" t="str">
        <f aca="false">B661 &amp; "|" &amp; E661 &amp; "|" &amp;(IF(ISBLANK(C661),"",IFERROR(VALUE(LEFT(TRIM(C661),FIND(" ",TRIM(C661)&amp;" ")-1)),"")))</f>
        <v>||</v>
      </c>
      <c r="I661" s="18" t="n">
        <f aca="false">IF(G661="",0, IF(COUNTIF($H$6:H661,H661)=1,1,0))</f>
        <v>0</v>
      </c>
      <c r="J661" s="34" t="str">
        <f aca="false">IF( OR( ISBLANK(D661), C661=D661, AND( LEFT(D661,7)&lt;&gt;"NOMINA ", OR( ISERROR(FIND(" - ",D661)), NOT(ISNUMBER(VALUE(LEFT(D661,FIND(" - ",D661)-1)))) ) ) ), "", B661 &amp; "|" &amp; E661 &amp; "|" &amp; (IF(ISBLANK(C661), "", IFERROR(VALUE(LEFT(TRIM(C661), FIND(" ", TRIM(C661)&amp;" ")-1)), ""))) &amp; "|" &amp; D661 )</f>
        <v/>
      </c>
      <c r="K661" s="18" t="n">
        <f aca="false">IF(OR(C661="", J661="",G661=""), 0, IF(COUNTIF($J$6:J661, J661)=1, 1, 0))</f>
        <v>0</v>
      </c>
      <c r="L661" s="16" t="str">
        <f aca="false">IF(B661="Inscripción de nuevo registro patronal",B661 &amp; "|" &amp; E661 &amp; "|" &amp; C661,"")</f>
        <v/>
      </c>
      <c r="M661" s="18" t="n">
        <f aca="false">IF(OR(C661="", L661=""), 0, IF(COUNTIF($L$6:L661, L661)=1, 1, 0))</f>
        <v>0</v>
      </c>
    </row>
    <row r="662" customFormat="false" ht="28.35" hidden="false" customHeight="true" outlineLevel="0" collapsed="false">
      <c r="A662" s="48" t="str">
        <f aca="false">IF(AND(NOT(ISBLANK(C662)),NOT(ISBLANK(B662)),NOT(ISBLANK(E662))),(_xlfn.AGGREGATE(2,7,A$5:A662))+1,"")</f>
        <v/>
      </c>
      <c r="B662" s="49"/>
      <c r="C662" s="49"/>
      <c r="D662" s="50"/>
      <c r="E662" s="51"/>
      <c r="F662" s="52" t="str">
        <f aca="false">IFERROR(VLOOKUP(B662,LISTAS!$Q$2:$R$58,2,0),"")</f>
        <v/>
      </c>
      <c r="G662" s="34" t="str">
        <f aca="false">IF(ISBLANK(C662),"",  IF(F662="RAZÓN SOCIAL","NUEVO_RP",   IF(F662="NUMERO",      IF(ISNUMBER(VALUE(C662)),VALUE(C662),""),   IF(OR(F662="NSS - NOMBRE",F662="RP - NOMBRE"),      IF(         AND(           NOT(ISERROR(FIND(" - ",C662))),           ISERROR(FIND("  ",C662)),           ISERROR(FIND("–",C662)),           ISERROR(FIND("—",C662)),           ISNUMBER(VALUE(LEFT(C662,FIND(" - ",C662)-1)))         ),         VALUE(LEFT(C662,FIND(" - ",C662)-1)),         ""      ),   ""   )  )))</f>
        <v/>
      </c>
      <c r="H662" s="34" t="str">
        <f aca="false">B662 &amp; "|" &amp; E662 &amp; "|" &amp;(IF(ISBLANK(C662),"",IFERROR(VALUE(LEFT(TRIM(C662),FIND(" ",TRIM(C662)&amp;" ")-1)),"")))</f>
        <v>||</v>
      </c>
      <c r="I662" s="18" t="n">
        <f aca="false">IF(G662="",0, IF(COUNTIF($H$6:H662,H662)=1,1,0))</f>
        <v>0</v>
      </c>
      <c r="J662" s="34" t="str">
        <f aca="false">IF( OR( ISBLANK(D662), C662=D662, AND( LEFT(D662,7)&lt;&gt;"NOMINA ", OR( ISERROR(FIND(" - ",D662)), NOT(ISNUMBER(VALUE(LEFT(D662,FIND(" - ",D662)-1)))) ) ) ), "", B662 &amp; "|" &amp; E662 &amp; "|" &amp; (IF(ISBLANK(C662), "", IFERROR(VALUE(LEFT(TRIM(C662), FIND(" ", TRIM(C662)&amp;" ")-1)), ""))) &amp; "|" &amp; D662 )</f>
        <v/>
      </c>
      <c r="K662" s="18" t="n">
        <f aca="false">IF(OR(C662="", J662="",G662=""), 0, IF(COUNTIF($J$6:J662, J662)=1, 1, 0))</f>
        <v>0</v>
      </c>
      <c r="L662" s="16" t="str">
        <f aca="false">IF(B662="Inscripción de nuevo registro patronal",B662 &amp; "|" &amp; E662 &amp; "|" &amp; C662,"")</f>
        <v/>
      </c>
      <c r="M662" s="18" t="n">
        <f aca="false">IF(OR(C662="", L662=""), 0, IF(COUNTIF($L$6:L662, L662)=1, 1, 0))</f>
        <v>0</v>
      </c>
    </row>
    <row r="663" customFormat="false" ht="28.35" hidden="false" customHeight="true" outlineLevel="0" collapsed="false">
      <c r="A663" s="48" t="str">
        <f aca="false">IF(AND(NOT(ISBLANK(C663)),NOT(ISBLANK(B663)),NOT(ISBLANK(E663))),(_xlfn.AGGREGATE(2,7,A$5:A663))+1,"")</f>
        <v/>
      </c>
      <c r="B663" s="49"/>
      <c r="C663" s="49"/>
      <c r="D663" s="50"/>
      <c r="E663" s="51"/>
      <c r="F663" s="52" t="str">
        <f aca="false">IFERROR(VLOOKUP(B663,LISTAS!$Q$2:$R$58,2,0),"")</f>
        <v/>
      </c>
      <c r="G663" s="34" t="str">
        <f aca="false">IF(ISBLANK(C663),"",  IF(F663="RAZÓN SOCIAL","NUEVO_RP",   IF(F663="NUMERO",      IF(ISNUMBER(VALUE(C663)),VALUE(C663),""),   IF(OR(F663="NSS - NOMBRE",F663="RP - NOMBRE"),      IF(         AND(           NOT(ISERROR(FIND(" - ",C663))),           ISERROR(FIND("  ",C663)),           ISERROR(FIND("–",C663)),           ISERROR(FIND("—",C663)),           ISNUMBER(VALUE(LEFT(C663,FIND(" - ",C663)-1)))         ),         VALUE(LEFT(C663,FIND(" - ",C663)-1)),         ""      ),   ""   )  )))</f>
        <v/>
      </c>
      <c r="H663" s="34" t="str">
        <f aca="false">B663 &amp; "|" &amp; E663 &amp; "|" &amp;(IF(ISBLANK(C663),"",IFERROR(VALUE(LEFT(TRIM(C663),FIND(" ",TRIM(C663)&amp;" ")-1)),"")))</f>
        <v>||</v>
      </c>
      <c r="I663" s="18" t="n">
        <f aca="false">IF(G663="",0, IF(COUNTIF($H$6:H663,H663)=1,1,0))</f>
        <v>0</v>
      </c>
      <c r="J663" s="34" t="str">
        <f aca="false">IF( OR( ISBLANK(D663), C663=D663, AND( LEFT(D663,7)&lt;&gt;"NOMINA ", OR( ISERROR(FIND(" - ",D663)), NOT(ISNUMBER(VALUE(LEFT(D663,FIND(" - ",D663)-1)))) ) ) ), "", B663 &amp; "|" &amp; E663 &amp; "|" &amp; (IF(ISBLANK(C663), "", IFERROR(VALUE(LEFT(TRIM(C663), FIND(" ", TRIM(C663)&amp;" ")-1)), ""))) &amp; "|" &amp; D663 )</f>
        <v/>
      </c>
      <c r="K663" s="18" t="n">
        <f aca="false">IF(OR(C663="", J663="",G663=""), 0, IF(COUNTIF($J$6:J663, J663)=1, 1, 0))</f>
        <v>0</v>
      </c>
      <c r="L663" s="16" t="str">
        <f aca="false">IF(B663="Inscripción de nuevo registro patronal",B663 &amp; "|" &amp; E663 &amp; "|" &amp; C663,"")</f>
        <v/>
      </c>
      <c r="M663" s="18" t="n">
        <f aca="false">IF(OR(C663="", L663=""), 0, IF(COUNTIF($L$6:L663, L663)=1, 1, 0))</f>
        <v>0</v>
      </c>
    </row>
    <row r="664" customFormat="false" ht="28.35" hidden="false" customHeight="true" outlineLevel="0" collapsed="false">
      <c r="A664" s="48" t="str">
        <f aca="false">IF(AND(NOT(ISBLANK(C664)),NOT(ISBLANK(B664)),NOT(ISBLANK(E664))),(_xlfn.AGGREGATE(2,7,A$5:A664))+1,"")</f>
        <v/>
      </c>
      <c r="B664" s="49"/>
      <c r="C664" s="49"/>
      <c r="D664" s="50"/>
      <c r="E664" s="51"/>
      <c r="F664" s="52" t="str">
        <f aca="false">IFERROR(VLOOKUP(B664,LISTAS!$Q$2:$R$58,2,0),"")</f>
        <v/>
      </c>
      <c r="G664" s="34" t="str">
        <f aca="false">IF(ISBLANK(C664),"",  IF(F664="RAZÓN SOCIAL","NUEVO_RP",   IF(F664="NUMERO",      IF(ISNUMBER(VALUE(C664)),VALUE(C664),""),   IF(OR(F664="NSS - NOMBRE",F664="RP - NOMBRE"),      IF(         AND(           NOT(ISERROR(FIND(" - ",C664))),           ISERROR(FIND("  ",C664)),           ISERROR(FIND("–",C664)),           ISERROR(FIND("—",C664)),           ISNUMBER(VALUE(LEFT(C664,FIND(" - ",C664)-1)))         ),         VALUE(LEFT(C664,FIND(" - ",C664)-1)),         ""      ),   ""   )  )))</f>
        <v/>
      </c>
      <c r="H664" s="34" t="str">
        <f aca="false">B664 &amp; "|" &amp; E664 &amp; "|" &amp;(IF(ISBLANK(C664),"",IFERROR(VALUE(LEFT(TRIM(C664),FIND(" ",TRIM(C664)&amp;" ")-1)),"")))</f>
        <v>||</v>
      </c>
      <c r="I664" s="18" t="n">
        <f aca="false">IF(G664="",0, IF(COUNTIF($H$6:H664,H664)=1,1,0))</f>
        <v>0</v>
      </c>
      <c r="J664" s="34" t="str">
        <f aca="false">IF( OR( ISBLANK(D664), C664=D664, AND( LEFT(D664,7)&lt;&gt;"NOMINA ", OR( ISERROR(FIND(" - ",D664)), NOT(ISNUMBER(VALUE(LEFT(D664,FIND(" - ",D664)-1)))) ) ) ), "", B664 &amp; "|" &amp; E664 &amp; "|" &amp; (IF(ISBLANK(C664), "", IFERROR(VALUE(LEFT(TRIM(C664), FIND(" ", TRIM(C664)&amp;" ")-1)), ""))) &amp; "|" &amp; D664 )</f>
        <v/>
      </c>
      <c r="K664" s="18" t="n">
        <f aca="false">IF(OR(C664="", J664="",G664=""), 0, IF(COUNTIF($J$6:J664, J664)=1, 1, 0))</f>
        <v>0</v>
      </c>
      <c r="L664" s="16" t="str">
        <f aca="false">IF(B664="Inscripción de nuevo registro patronal",B664 &amp; "|" &amp; E664 &amp; "|" &amp; C664,"")</f>
        <v/>
      </c>
      <c r="M664" s="18" t="n">
        <f aca="false">IF(OR(C664="", L664=""), 0, IF(COUNTIF($L$6:L664, L664)=1, 1, 0))</f>
        <v>0</v>
      </c>
    </row>
    <row r="665" customFormat="false" ht="28.35" hidden="false" customHeight="true" outlineLevel="0" collapsed="false">
      <c r="A665" s="48" t="str">
        <f aca="false">IF(AND(NOT(ISBLANK(C665)),NOT(ISBLANK(B665)),NOT(ISBLANK(E665))),(_xlfn.AGGREGATE(2,7,A$5:A665))+1,"")</f>
        <v/>
      </c>
      <c r="B665" s="49"/>
      <c r="C665" s="49"/>
      <c r="D665" s="50"/>
      <c r="E665" s="51"/>
      <c r="F665" s="52" t="str">
        <f aca="false">IFERROR(VLOOKUP(B665,LISTAS!$Q$2:$R$58,2,0),"")</f>
        <v/>
      </c>
      <c r="G665" s="34" t="str">
        <f aca="false">IF(ISBLANK(C665),"",  IF(F665="RAZÓN SOCIAL","NUEVO_RP",   IF(F665="NUMERO",      IF(ISNUMBER(VALUE(C665)),VALUE(C665),""),   IF(OR(F665="NSS - NOMBRE",F665="RP - NOMBRE"),      IF(         AND(           NOT(ISERROR(FIND(" - ",C665))),           ISERROR(FIND("  ",C665)),           ISERROR(FIND("–",C665)),           ISERROR(FIND("—",C665)),           ISNUMBER(VALUE(LEFT(C665,FIND(" - ",C665)-1)))         ),         VALUE(LEFT(C665,FIND(" - ",C665)-1)),         ""      ),   ""   )  )))</f>
        <v/>
      </c>
      <c r="H665" s="34" t="str">
        <f aca="false">B665 &amp; "|" &amp; E665 &amp; "|" &amp;(IF(ISBLANK(C665),"",IFERROR(VALUE(LEFT(TRIM(C665),FIND(" ",TRIM(C665)&amp;" ")-1)),"")))</f>
        <v>||</v>
      </c>
      <c r="I665" s="18" t="n">
        <f aca="false">IF(G665="",0, IF(COUNTIF($H$6:H665,H665)=1,1,0))</f>
        <v>0</v>
      </c>
      <c r="J665" s="34" t="str">
        <f aca="false">IF( OR( ISBLANK(D665), C665=D665, AND( LEFT(D665,7)&lt;&gt;"NOMINA ", OR( ISERROR(FIND(" - ",D665)), NOT(ISNUMBER(VALUE(LEFT(D665,FIND(" - ",D665)-1)))) ) ) ), "", B665 &amp; "|" &amp; E665 &amp; "|" &amp; (IF(ISBLANK(C665), "", IFERROR(VALUE(LEFT(TRIM(C665), FIND(" ", TRIM(C665)&amp;" ")-1)), ""))) &amp; "|" &amp; D665 )</f>
        <v/>
      </c>
      <c r="K665" s="18" t="n">
        <f aca="false">IF(OR(C665="", J665="",G665=""), 0, IF(COUNTIF($J$6:J665, J665)=1, 1, 0))</f>
        <v>0</v>
      </c>
      <c r="L665" s="16" t="str">
        <f aca="false">IF(B665="Inscripción de nuevo registro patronal",B665 &amp; "|" &amp; E665 &amp; "|" &amp; C665,"")</f>
        <v/>
      </c>
      <c r="M665" s="18" t="n">
        <f aca="false">IF(OR(C665="", L665=""), 0, IF(COUNTIF($L$6:L665, L665)=1, 1, 0))</f>
        <v>0</v>
      </c>
    </row>
    <row r="666" customFormat="false" ht="28.35" hidden="false" customHeight="true" outlineLevel="0" collapsed="false">
      <c r="A666" s="48" t="str">
        <f aca="false">IF(AND(NOT(ISBLANK(C666)),NOT(ISBLANK(B666)),NOT(ISBLANK(E666))),(_xlfn.AGGREGATE(2,7,A$5:A666))+1,"")</f>
        <v/>
      </c>
      <c r="B666" s="49"/>
      <c r="C666" s="49"/>
      <c r="D666" s="50"/>
      <c r="E666" s="51"/>
      <c r="F666" s="52" t="str">
        <f aca="false">IFERROR(VLOOKUP(B666,LISTAS!$Q$2:$R$58,2,0),"")</f>
        <v/>
      </c>
      <c r="G666" s="34" t="str">
        <f aca="false">IF(ISBLANK(C666),"",  IF(F666="RAZÓN SOCIAL","NUEVO_RP",   IF(F666="NUMERO",      IF(ISNUMBER(VALUE(C666)),VALUE(C666),""),   IF(OR(F666="NSS - NOMBRE",F666="RP - NOMBRE"),      IF(         AND(           NOT(ISERROR(FIND(" - ",C666))),           ISERROR(FIND("  ",C666)),           ISERROR(FIND("–",C666)),           ISERROR(FIND("—",C666)),           ISNUMBER(VALUE(LEFT(C666,FIND(" - ",C666)-1)))         ),         VALUE(LEFT(C666,FIND(" - ",C666)-1)),         ""      ),   ""   )  )))</f>
        <v/>
      </c>
      <c r="H666" s="34" t="str">
        <f aca="false">B666 &amp; "|" &amp; E666 &amp; "|" &amp;(IF(ISBLANK(C666),"",IFERROR(VALUE(LEFT(TRIM(C666),FIND(" ",TRIM(C666)&amp;" ")-1)),"")))</f>
        <v>||</v>
      </c>
      <c r="I666" s="18" t="n">
        <f aca="false">IF(G666="",0, IF(COUNTIF($H$6:H666,H666)=1,1,0))</f>
        <v>0</v>
      </c>
      <c r="J666" s="34" t="str">
        <f aca="false">IF( OR( ISBLANK(D666), C666=D666, AND( LEFT(D666,7)&lt;&gt;"NOMINA ", OR( ISERROR(FIND(" - ",D666)), NOT(ISNUMBER(VALUE(LEFT(D666,FIND(" - ",D666)-1)))) ) ) ), "", B666 &amp; "|" &amp; E666 &amp; "|" &amp; (IF(ISBLANK(C666), "", IFERROR(VALUE(LEFT(TRIM(C666), FIND(" ", TRIM(C666)&amp;" ")-1)), ""))) &amp; "|" &amp; D666 )</f>
        <v/>
      </c>
      <c r="K666" s="18" t="n">
        <f aca="false">IF(OR(C666="", J666="",G666=""), 0, IF(COUNTIF($J$6:J666, J666)=1, 1, 0))</f>
        <v>0</v>
      </c>
      <c r="L666" s="16" t="str">
        <f aca="false">IF(B666="Inscripción de nuevo registro patronal",B666 &amp; "|" &amp; E666 &amp; "|" &amp; C666,"")</f>
        <v/>
      </c>
      <c r="M666" s="18" t="n">
        <f aca="false">IF(OR(C666="", L666=""), 0, IF(COUNTIF($L$6:L666, L666)=1, 1, 0))</f>
        <v>0</v>
      </c>
    </row>
    <row r="667" customFormat="false" ht="28.35" hidden="false" customHeight="true" outlineLevel="0" collapsed="false">
      <c r="A667" s="48" t="str">
        <f aca="false">IF(AND(NOT(ISBLANK(C667)),NOT(ISBLANK(B667)),NOT(ISBLANK(E667))),(_xlfn.AGGREGATE(2,7,A$5:A667))+1,"")</f>
        <v/>
      </c>
      <c r="B667" s="49"/>
      <c r="C667" s="49"/>
      <c r="D667" s="50"/>
      <c r="E667" s="51"/>
      <c r="F667" s="52" t="str">
        <f aca="false">IFERROR(VLOOKUP(B667,LISTAS!$Q$2:$R$58,2,0),"")</f>
        <v/>
      </c>
      <c r="G667" s="34" t="str">
        <f aca="false">IF(ISBLANK(C667),"",  IF(F667="RAZÓN SOCIAL","NUEVO_RP",   IF(F667="NUMERO",      IF(ISNUMBER(VALUE(C667)),VALUE(C667),""),   IF(OR(F667="NSS - NOMBRE",F667="RP - NOMBRE"),      IF(         AND(           NOT(ISERROR(FIND(" - ",C667))),           ISERROR(FIND("  ",C667)),           ISERROR(FIND("–",C667)),           ISERROR(FIND("—",C667)),           ISNUMBER(VALUE(LEFT(C667,FIND(" - ",C667)-1)))         ),         VALUE(LEFT(C667,FIND(" - ",C667)-1)),         ""      ),   ""   )  )))</f>
        <v/>
      </c>
      <c r="H667" s="34" t="str">
        <f aca="false">B667 &amp; "|" &amp; E667 &amp; "|" &amp;(IF(ISBLANK(C667),"",IFERROR(VALUE(LEFT(TRIM(C667),FIND(" ",TRIM(C667)&amp;" ")-1)),"")))</f>
        <v>||</v>
      </c>
      <c r="I667" s="18" t="n">
        <f aca="false">IF(G667="",0, IF(COUNTIF($H$6:H667,H667)=1,1,0))</f>
        <v>0</v>
      </c>
      <c r="J667" s="34" t="str">
        <f aca="false">IF( OR( ISBLANK(D667), C667=D667, AND( LEFT(D667,7)&lt;&gt;"NOMINA ", OR( ISERROR(FIND(" - ",D667)), NOT(ISNUMBER(VALUE(LEFT(D667,FIND(" - ",D667)-1)))) ) ) ), "", B667 &amp; "|" &amp; E667 &amp; "|" &amp; (IF(ISBLANK(C667), "", IFERROR(VALUE(LEFT(TRIM(C667), FIND(" ", TRIM(C667)&amp;" ")-1)), ""))) &amp; "|" &amp; D667 )</f>
        <v/>
      </c>
      <c r="K667" s="18" t="n">
        <f aca="false">IF(OR(C667="", J667="",G667=""), 0, IF(COUNTIF($J$6:J667, J667)=1, 1, 0))</f>
        <v>0</v>
      </c>
      <c r="L667" s="16" t="str">
        <f aca="false">IF(B667="Inscripción de nuevo registro patronal",B667 &amp; "|" &amp; E667 &amp; "|" &amp; C667,"")</f>
        <v/>
      </c>
      <c r="M667" s="18" t="n">
        <f aca="false">IF(OR(C667="", L667=""), 0, IF(COUNTIF($L$6:L667, L667)=1, 1, 0))</f>
        <v>0</v>
      </c>
    </row>
    <row r="668" customFormat="false" ht="28.35" hidden="false" customHeight="true" outlineLevel="0" collapsed="false">
      <c r="A668" s="48" t="str">
        <f aca="false">IF(AND(NOT(ISBLANK(C668)),NOT(ISBLANK(B668)),NOT(ISBLANK(E668))),(_xlfn.AGGREGATE(2,7,A$5:A668))+1,"")</f>
        <v/>
      </c>
      <c r="B668" s="49"/>
      <c r="C668" s="49"/>
      <c r="D668" s="50"/>
      <c r="E668" s="51"/>
      <c r="F668" s="52" t="str">
        <f aca="false">IFERROR(VLOOKUP(B668,LISTAS!$Q$2:$R$58,2,0),"")</f>
        <v/>
      </c>
      <c r="G668" s="34" t="str">
        <f aca="false">IF(ISBLANK(C668),"",  IF(F668="RAZÓN SOCIAL","NUEVO_RP",   IF(F668="NUMERO",      IF(ISNUMBER(VALUE(C668)),VALUE(C668),""),   IF(OR(F668="NSS - NOMBRE",F668="RP - NOMBRE"),      IF(         AND(           NOT(ISERROR(FIND(" - ",C668))),           ISERROR(FIND("  ",C668)),           ISERROR(FIND("–",C668)),           ISERROR(FIND("—",C668)),           ISNUMBER(VALUE(LEFT(C668,FIND(" - ",C668)-1)))         ),         VALUE(LEFT(C668,FIND(" - ",C668)-1)),         ""      ),   ""   )  )))</f>
        <v/>
      </c>
      <c r="H668" s="34" t="str">
        <f aca="false">B668 &amp; "|" &amp; E668 &amp; "|" &amp;(IF(ISBLANK(C668),"",IFERROR(VALUE(LEFT(TRIM(C668),FIND(" ",TRIM(C668)&amp;" ")-1)),"")))</f>
        <v>||</v>
      </c>
      <c r="I668" s="18" t="n">
        <f aca="false">IF(G668="",0, IF(COUNTIF($H$6:H668,H668)=1,1,0))</f>
        <v>0</v>
      </c>
      <c r="J668" s="34" t="str">
        <f aca="false">IF( OR( ISBLANK(D668), C668=D668, AND( LEFT(D668,7)&lt;&gt;"NOMINA ", OR( ISERROR(FIND(" - ",D668)), NOT(ISNUMBER(VALUE(LEFT(D668,FIND(" - ",D668)-1)))) ) ) ), "", B668 &amp; "|" &amp; E668 &amp; "|" &amp; (IF(ISBLANK(C668), "", IFERROR(VALUE(LEFT(TRIM(C668), FIND(" ", TRIM(C668)&amp;" ")-1)), ""))) &amp; "|" &amp; D668 )</f>
        <v/>
      </c>
      <c r="K668" s="18" t="n">
        <f aca="false">IF(OR(C668="", J668="",G668=""), 0, IF(COUNTIF($J$6:J668, J668)=1, 1, 0))</f>
        <v>0</v>
      </c>
      <c r="L668" s="16" t="str">
        <f aca="false">IF(B668="Inscripción de nuevo registro patronal",B668 &amp; "|" &amp; E668 &amp; "|" &amp; C668,"")</f>
        <v/>
      </c>
      <c r="M668" s="18" t="n">
        <f aca="false">IF(OR(C668="", L668=""), 0, IF(COUNTIF($L$6:L668, L668)=1, 1, 0))</f>
        <v>0</v>
      </c>
    </row>
    <row r="669" customFormat="false" ht="28.35" hidden="false" customHeight="true" outlineLevel="0" collapsed="false">
      <c r="A669" s="48" t="str">
        <f aca="false">IF(AND(NOT(ISBLANK(C669)),NOT(ISBLANK(B669)),NOT(ISBLANK(E669))),(_xlfn.AGGREGATE(2,7,A$5:A669))+1,"")</f>
        <v/>
      </c>
      <c r="B669" s="49"/>
      <c r="C669" s="49"/>
      <c r="D669" s="50"/>
      <c r="E669" s="51"/>
      <c r="F669" s="52" t="str">
        <f aca="false">IFERROR(VLOOKUP(B669,LISTAS!$Q$2:$R$58,2,0),"")</f>
        <v/>
      </c>
      <c r="G669" s="34" t="str">
        <f aca="false">IF(ISBLANK(C669),"",  IF(F669="RAZÓN SOCIAL","NUEVO_RP",   IF(F669="NUMERO",      IF(ISNUMBER(VALUE(C669)),VALUE(C669),""),   IF(OR(F669="NSS - NOMBRE",F669="RP - NOMBRE"),      IF(         AND(           NOT(ISERROR(FIND(" - ",C669))),           ISERROR(FIND("  ",C669)),           ISERROR(FIND("–",C669)),           ISERROR(FIND("—",C669)),           ISNUMBER(VALUE(LEFT(C669,FIND(" - ",C669)-1)))         ),         VALUE(LEFT(C669,FIND(" - ",C669)-1)),         ""      ),   ""   )  )))</f>
        <v/>
      </c>
      <c r="H669" s="34" t="str">
        <f aca="false">B669 &amp; "|" &amp; E669 &amp; "|" &amp;(IF(ISBLANK(C669),"",IFERROR(VALUE(LEFT(TRIM(C669),FIND(" ",TRIM(C669)&amp;" ")-1)),"")))</f>
        <v>||</v>
      </c>
      <c r="I669" s="18" t="n">
        <f aca="false">IF(G669="",0, IF(COUNTIF($H$6:H669,H669)=1,1,0))</f>
        <v>0</v>
      </c>
      <c r="J669" s="34" t="str">
        <f aca="false">IF( OR( ISBLANK(D669), C669=D669, AND( LEFT(D669,7)&lt;&gt;"NOMINA ", OR( ISERROR(FIND(" - ",D669)), NOT(ISNUMBER(VALUE(LEFT(D669,FIND(" - ",D669)-1)))) ) ) ), "", B669 &amp; "|" &amp; E669 &amp; "|" &amp; (IF(ISBLANK(C669), "", IFERROR(VALUE(LEFT(TRIM(C669), FIND(" ", TRIM(C669)&amp;" ")-1)), ""))) &amp; "|" &amp; D669 )</f>
        <v/>
      </c>
      <c r="K669" s="18" t="n">
        <f aca="false">IF(OR(C669="", J669="",G669=""), 0, IF(COUNTIF($J$6:J669, J669)=1, 1, 0))</f>
        <v>0</v>
      </c>
      <c r="L669" s="16" t="str">
        <f aca="false">IF(B669="Inscripción de nuevo registro patronal",B669 &amp; "|" &amp; E669 &amp; "|" &amp; C669,"")</f>
        <v/>
      </c>
      <c r="M669" s="18" t="n">
        <f aca="false">IF(OR(C669="", L669=""), 0, IF(COUNTIF($L$6:L669, L669)=1, 1, 0))</f>
        <v>0</v>
      </c>
    </row>
    <row r="670" customFormat="false" ht="28.35" hidden="false" customHeight="true" outlineLevel="0" collapsed="false">
      <c r="A670" s="48" t="str">
        <f aca="false">IF(AND(NOT(ISBLANK(C670)),NOT(ISBLANK(B670)),NOT(ISBLANK(E670))),(_xlfn.AGGREGATE(2,7,A$5:A670))+1,"")</f>
        <v/>
      </c>
      <c r="B670" s="49"/>
      <c r="C670" s="49"/>
      <c r="D670" s="50"/>
      <c r="E670" s="51"/>
      <c r="F670" s="52" t="str">
        <f aca="false">IFERROR(VLOOKUP(B670,LISTAS!$Q$2:$R$58,2,0),"")</f>
        <v/>
      </c>
      <c r="G670" s="34" t="str">
        <f aca="false">IF(ISBLANK(C670),"",  IF(F670="RAZÓN SOCIAL","NUEVO_RP",   IF(F670="NUMERO",      IF(ISNUMBER(VALUE(C670)),VALUE(C670),""),   IF(OR(F670="NSS - NOMBRE",F670="RP - NOMBRE"),      IF(         AND(           NOT(ISERROR(FIND(" - ",C670))),           ISERROR(FIND("  ",C670)),           ISERROR(FIND("–",C670)),           ISERROR(FIND("—",C670)),           ISNUMBER(VALUE(LEFT(C670,FIND(" - ",C670)-1)))         ),         VALUE(LEFT(C670,FIND(" - ",C670)-1)),         ""      ),   ""   )  )))</f>
        <v/>
      </c>
      <c r="H670" s="34" t="str">
        <f aca="false">B670 &amp; "|" &amp; E670 &amp; "|" &amp;(IF(ISBLANK(C670),"",IFERROR(VALUE(LEFT(TRIM(C670),FIND(" ",TRIM(C670)&amp;" ")-1)),"")))</f>
        <v>||</v>
      </c>
      <c r="I670" s="18" t="n">
        <f aca="false">IF(G670="",0, IF(COUNTIF($H$6:H670,H670)=1,1,0))</f>
        <v>0</v>
      </c>
      <c r="J670" s="34" t="str">
        <f aca="false">IF( OR( ISBLANK(D670), C670=D670, AND( LEFT(D670,7)&lt;&gt;"NOMINA ", OR( ISERROR(FIND(" - ",D670)), NOT(ISNUMBER(VALUE(LEFT(D670,FIND(" - ",D670)-1)))) ) ) ), "", B670 &amp; "|" &amp; E670 &amp; "|" &amp; (IF(ISBLANK(C670), "", IFERROR(VALUE(LEFT(TRIM(C670), FIND(" ", TRIM(C670)&amp;" ")-1)), ""))) &amp; "|" &amp; D670 )</f>
        <v/>
      </c>
      <c r="K670" s="18" t="n">
        <f aca="false">IF(OR(C670="", J670="",G670=""), 0, IF(COUNTIF($J$6:J670, J670)=1, 1, 0))</f>
        <v>0</v>
      </c>
      <c r="L670" s="16" t="str">
        <f aca="false">IF(B670="Inscripción de nuevo registro patronal",B670 &amp; "|" &amp; E670 &amp; "|" &amp; C670,"")</f>
        <v/>
      </c>
      <c r="M670" s="18" t="n">
        <f aca="false">IF(OR(C670="", L670=""), 0, IF(COUNTIF($L$6:L670, L670)=1, 1, 0))</f>
        <v>0</v>
      </c>
    </row>
    <row r="671" customFormat="false" ht="28.35" hidden="false" customHeight="true" outlineLevel="0" collapsed="false">
      <c r="A671" s="48" t="str">
        <f aca="false">IF(AND(NOT(ISBLANK(C671)),NOT(ISBLANK(B671)),NOT(ISBLANK(E671))),(_xlfn.AGGREGATE(2,7,A$5:A671))+1,"")</f>
        <v/>
      </c>
      <c r="B671" s="49"/>
      <c r="C671" s="49"/>
      <c r="D671" s="50"/>
      <c r="E671" s="51"/>
      <c r="F671" s="52" t="str">
        <f aca="false">IFERROR(VLOOKUP(B671,LISTAS!$Q$2:$R$58,2,0),"")</f>
        <v/>
      </c>
      <c r="G671" s="34" t="str">
        <f aca="false">IF(ISBLANK(C671),"",  IF(F671="RAZÓN SOCIAL","NUEVO_RP",   IF(F671="NUMERO",      IF(ISNUMBER(VALUE(C671)),VALUE(C671),""),   IF(OR(F671="NSS - NOMBRE",F671="RP - NOMBRE"),      IF(         AND(           NOT(ISERROR(FIND(" - ",C671))),           ISERROR(FIND("  ",C671)),           ISERROR(FIND("–",C671)),           ISERROR(FIND("—",C671)),           ISNUMBER(VALUE(LEFT(C671,FIND(" - ",C671)-1)))         ),         VALUE(LEFT(C671,FIND(" - ",C671)-1)),         ""      ),   ""   )  )))</f>
        <v/>
      </c>
      <c r="H671" s="34" t="str">
        <f aca="false">B671 &amp; "|" &amp; E671 &amp; "|" &amp;(IF(ISBLANK(C671),"",IFERROR(VALUE(LEFT(TRIM(C671),FIND(" ",TRIM(C671)&amp;" ")-1)),"")))</f>
        <v>||</v>
      </c>
      <c r="I671" s="18" t="n">
        <f aca="false">IF(G671="",0, IF(COUNTIF($H$6:H671,H671)=1,1,0))</f>
        <v>0</v>
      </c>
      <c r="J671" s="34" t="str">
        <f aca="false">IF( OR( ISBLANK(D671), C671=D671, AND( LEFT(D671,7)&lt;&gt;"NOMINA ", OR( ISERROR(FIND(" - ",D671)), NOT(ISNUMBER(VALUE(LEFT(D671,FIND(" - ",D671)-1)))) ) ) ), "", B671 &amp; "|" &amp; E671 &amp; "|" &amp; (IF(ISBLANK(C671), "", IFERROR(VALUE(LEFT(TRIM(C671), FIND(" ", TRIM(C671)&amp;" ")-1)), ""))) &amp; "|" &amp; D671 )</f>
        <v/>
      </c>
      <c r="K671" s="18" t="n">
        <f aca="false">IF(OR(C671="", J671="",G671=""), 0, IF(COUNTIF($J$6:J671, J671)=1, 1, 0))</f>
        <v>0</v>
      </c>
      <c r="L671" s="16" t="str">
        <f aca="false">IF(B671="Inscripción de nuevo registro patronal",B671 &amp; "|" &amp; E671 &amp; "|" &amp; C671,"")</f>
        <v/>
      </c>
      <c r="M671" s="18" t="n">
        <f aca="false">IF(OR(C671="", L671=""), 0, IF(COUNTIF($L$6:L671, L671)=1, 1, 0))</f>
        <v>0</v>
      </c>
    </row>
    <row r="672" customFormat="false" ht="28.35" hidden="false" customHeight="true" outlineLevel="0" collapsed="false">
      <c r="A672" s="48" t="str">
        <f aca="false">IF(AND(NOT(ISBLANK(C672)),NOT(ISBLANK(B672)),NOT(ISBLANK(E672))),(_xlfn.AGGREGATE(2,7,A$5:A672))+1,"")</f>
        <v/>
      </c>
      <c r="B672" s="49"/>
      <c r="C672" s="49"/>
      <c r="D672" s="50"/>
      <c r="E672" s="51"/>
      <c r="F672" s="52" t="str">
        <f aca="false">IFERROR(VLOOKUP(B672,LISTAS!$Q$2:$R$58,2,0),"")</f>
        <v/>
      </c>
      <c r="G672" s="34" t="str">
        <f aca="false">IF(ISBLANK(C672),"",  IF(F672="RAZÓN SOCIAL","NUEVO_RP",   IF(F672="NUMERO",      IF(ISNUMBER(VALUE(C672)),VALUE(C672),""),   IF(OR(F672="NSS - NOMBRE",F672="RP - NOMBRE"),      IF(         AND(           NOT(ISERROR(FIND(" - ",C672))),           ISERROR(FIND("  ",C672)),           ISERROR(FIND("–",C672)),           ISERROR(FIND("—",C672)),           ISNUMBER(VALUE(LEFT(C672,FIND(" - ",C672)-1)))         ),         VALUE(LEFT(C672,FIND(" - ",C672)-1)),         ""      ),   ""   )  )))</f>
        <v/>
      </c>
      <c r="H672" s="34" t="str">
        <f aca="false">B672 &amp; "|" &amp; E672 &amp; "|" &amp;(IF(ISBLANK(C672),"",IFERROR(VALUE(LEFT(TRIM(C672),FIND(" ",TRIM(C672)&amp;" ")-1)),"")))</f>
        <v>||</v>
      </c>
      <c r="I672" s="18" t="n">
        <f aca="false">IF(G672="",0, IF(COUNTIF($H$6:H672,H672)=1,1,0))</f>
        <v>0</v>
      </c>
      <c r="J672" s="34" t="str">
        <f aca="false">IF( OR( ISBLANK(D672), C672=D672, AND( LEFT(D672,7)&lt;&gt;"NOMINA ", OR( ISERROR(FIND(" - ",D672)), NOT(ISNUMBER(VALUE(LEFT(D672,FIND(" - ",D672)-1)))) ) ) ), "", B672 &amp; "|" &amp; E672 &amp; "|" &amp; (IF(ISBLANK(C672), "", IFERROR(VALUE(LEFT(TRIM(C672), FIND(" ", TRIM(C672)&amp;" ")-1)), ""))) &amp; "|" &amp; D672 )</f>
        <v/>
      </c>
      <c r="K672" s="18" t="n">
        <f aca="false">IF(OR(C672="", J672="",G672=""), 0, IF(COUNTIF($J$6:J672, J672)=1, 1, 0))</f>
        <v>0</v>
      </c>
      <c r="L672" s="16" t="str">
        <f aca="false">IF(B672="Inscripción de nuevo registro patronal",B672 &amp; "|" &amp; E672 &amp; "|" &amp; C672,"")</f>
        <v/>
      </c>
      <c r="M672" s="18" t="n">
        <f aca="false">IF(OR(C672="", L672=""), 0, IF(COUNTIF($L$6:L672, L672)=1, 1, 0))</f>
        <v>0</v>
      </c>
    </row>
    <row r="673" customFormat="false" ht="28.35" hidden="false" customHeight="true" outlineLevel="0" collapsed="false">
      <c r="A673" s="48" t="str">
        <f aca="false">IF(AND(NOT(ISBLANK(C673)),NOT(ISBLANK(B673)),NOT(ISBLANK(E673))),(_xlfn.AGGREGATE(2,7,A$5:A673))+1,"")</f>
        <v/>
      </c>
      <c r="B673" s="49"/>
      <c r="C673" s="49"/>
      <c r="D673" s="50"/>
      <c r="E673" s="51"/>
      <c r="F673" s="52" t="str">
        <f aca="false">IFERROR(VLOOKUP(B673,LISTAS!$Q$2:$R$58,2,0),"")</f>
        <v/>
      </c>
      <c r="G673" s="34" t="str">
        <f aca="false">IF(ISBLANK(C673),"",  IF(F673="RAZÓN SOCIAL","NUEVO_RP",   IF(F673="NUMERO",      IF(ISNUMBER(VALUE(C673)),VALUE(C673),""),   IF(OR(F673="NSS - NOMBRE",F673="RP - NOMBRE"),      IF(         AND(           NOT(ISERROR(FIND(" - ",C673))),           ISERROR(FIND("  ",C673)),           ISERROR(FIND("–",C673)),           ISERROR(FIND("—",C673)),           ISNUMBER(VALUE(LEFT(C673,FIND(" - ",C673)-1)))         ),         VALUE(LEFT(C673,FIND(" - ",C673)-1)),         ""      ),   ""   )  )))</f>
        <v/>
      </c>
      <c r="H673" s="34" t="str">
        <f aca="false">B673 &amp; "|" &amp; E673 &amp; "|" &amp;(IF(ISBLANK(C673),"",IFERROR(VALUE(LEFT(TRIM(C673),FIND(" ",TRIM(C673)&amp;" ")-1)),"")))</f>
        <v>||</v>
      </c>
      <c r="I673" s="18" t="n">
        <f aca="false">IF(G673="",0, IF(COUNTIF($H$6:H673,H673)=1,1,0))</f>
        <v>0</v>
      </c>
      <c r="J673" s="34" t="str">
        <f aca="false">IF( OR( ISBLANK(D673), C673=D673, AND( LEFT(D673,7)&lt;&gt;"NOMINA ", OR( ISERROR(FIND(" - ",D673)), NOT(ISNUMBER(VALUE(LEFT(D673,FIND(" - ",D673)-1)))) ) ) ), "", B673 &amp; "|" &amp; E673 &amp; "|" &amp; (IF(ISBLANK(C673), "", IFERROR(VALUE(LEFT(TRIM(C673), FIND(" ", TRIM(C673)&amp;" ")-1)), ""))) &amp; "|" &amp; D673 )</f>
        <v/>
      </c>
      <c r="K673" s="18" t="n">
        <f aca="false">IF(OR(C673="", J673="",G673=""), 0, IF(COUNTIF($J$6:J673, J673)=1, 1, 0))</f>
        <v>0</v>
      </c>
      <c r="L673" s="16" t="str">
        <f aca="false">IF(B673="Inscripción de nuevo registro patronal",B673 &amp; "|" &amp; E673 &amp; "|" &amp; C673,"")</f>
        <v/>
      </c>
      <c r="M673" s="18" t="n">
        <f aca="false">IF(OR(C673="", L673=""), 0, IF(COUNTIF($L$6:L673, L673)=1, 1, 0))</f>
        <v>0</v>
      </c>
    </row>
    <row r="674" customFormat="false" ht="28.35" hidden="false" customHeight="true" outlineLevel="0" collapsed="false">
      <c r="A674" s="48" t="str">
        <f aca="false">IF(AND(NOT(ISBLANK(C674)),NOT(ISBLANK(B674)),NOT(ISBLANK(E674))),(_xlfn.AGGREGATE(2,7,A$5:A674))+1,"")</f>
        <v/>
      </c>
      <c r="B674" s="49"/>
      <c r="C674" s="49"/>
      <c r="D674" s="50"/>
      <c r="E674" s="51"/>
      <c r="F674" s="52" t="str">
        <f aca="false">IFERROR(VLOOKUP(B674,LISTAS!$Q$2:$R$58,2,0),"")</f>
        <v/>
      </c>
      <c r="G674" s="34" t="str">
        <f aca="false">IF(ISBLANK(C674),"",  IF(F674="RAZÓN SOCIAL","NUEVO_RP",   IF(F674="NUMERO",      IF(ISNUMBER(VALUE(C674)),VALUE(C674),""),   IF(OR(F674="NSS - NOMBRE",F674="RP - NOMBRE"),      IF(         AND(           NOT(ISERROR(FIND(" - ",C674))),           ISERROR(FIND("  ",C674)),           ISERROR(FIND("–",C674)),           ISERROR(FIND("—",C674)),           ISNUMBER(VALUE(LEFT(C674,FIND(" - ",C674)-1)))         ),         VALUE(LEFT(C674,FIND(" - ",C674)-1)),         ""      ),   ""   )  )))</f>
        <v/>
      </c>
      <c r="H674" s="34" t="str">
        <f aca="false">B674 &amp; "|" &amp; E674 &amp; "|" &amp;(IF(ISBLANK(C674),"",IFERROR(VALUE(LEFT(TRIM(C674),FIND(" ",TRIM(C674)&amp;" ")-1)),"")))</f>
        <v>||</v>
      </c>
      <c r="I674" s="18" t="n">
        <f aca="false">IF(G674="",0, IF(COUNTIF($H$6:H674,H674)=1,1,0))</f>
        <v>0</v>
      </c>
      <c r="J674" s="34" t="str">
        <f aca="false">IF( OR( ISBLANK(D674), C674=D674, AND( LEFT(D674,7)&lt;&gt;"NOMINA ", OR( ISERROR(FIND(" - ",D674)), NOT(ISNUMBER(VALUE(LEFT(D674,FIND(" - ",D674)-1)))) ) ) ), "", B674 &amp; "|" &amp; E674 &amp; "|" &amp; (IF(ISBLANK(C674), "", IFERROR(VALUE(LEFT(TRIM(C674), FIND(" ", TRIM(C674)&amp;" ")-1)), ""))) &amp; "|" &amp; D674 )</f>
        <v/>
      </c>
      <c r="K674" s="18" t="n">
        <f aca="false">IF(OR(C674="", J674="",G674=""), 0, IF(COUNTIF($J$6:J674, J674)=1, 1, 0))</f>
        <v>0</v>
      </c>
      <c r="L674" s="16" t="str">
        <f aca="false">IF(B674="Inscripción de nuevo registro patronal",B674 &amp; "|" &amp; E674 &amp; "|" &amp; C674,"")</f>
        <v/>
      </c>
      <c r="M674" s="18" t="n">
        <f aca="false">IF(OR(C674="", L674=""), 0, IF(COUNTIF($L$6:L674, L674)=1, 1, 0))</f>
        <v>0</v>
      </c>
    </row>
    <row r="675" customFormat="false" ht="28.35" hidden="false" customHeight="true" outlineLevel="0" collapsed="false">
      <c r="A675" s="48" t="str">
        <f aca="false">IF(AND(NOT(ISBLANK(C675)),NOT(ISBLANK(B675)),NOT(ISBLANK(E675))),(_xlfn.AGGREGATE(2,7,A$5:A675))+1,"")</f>
        <v/>
      </c>
      <c r="B675" s="49"/>
      <c r="C675" s="49"/>
      <c r="D675" s="50"/>
      <c r="E675" s="51"/>
      <c r="F675" s="52" t="str">
        <f aca="false">IFERROR(VLOOKUP(B675,LISTAS!$Q$2:$R$58,2,0),"")</f>
        <v/>
      </c>
      <c r="G675" s="34" t="str">
        <f aca="false">IF(ISBLANK(C675),"",  IF(F675="RAZÓN SOCIAL","NUEVO_RP",   IF(F675="NUMERO",      IF(ISNUMBER(VALUE(C675)),VALUE(C675),""),   IF(OR(F675="NSS - NOMBRE",F675="RP - NOMBRE"),      IF(         AND(           NOT(ISERROR(FIND(" - ",C675))),           ISERROR(FIND("  ",C675)),           ISERROR(FIND("–",C675)),           ISERROR(FIND("—",C675)),           ISNUMBER(VALUE(LEFT(C675,FIND(" - ",C675)-1)))         ),         VALUE(LEFT(C675,FIND(" - ",C675)-1)),         ""      ),   ""   )  )))</f>
        <v/>
      </c>
      <c r="H675" s="34" t="str">
        <f aca="false">B675 &amp; "|" &amp; E675 &amp; "|" &amp;(IF(ISBLANK(C675),"",IFERROR(VALUE(LEFT(TRIM(C675),FIND(" ",TRIM(C675)&amp;" ")-1)),"")))</f>
        <v>||</v>
      </c>
      <c r="I675" s="18" t="n">
        <f aca="false">IF(G675="",0, IF(COUNTIF($H$6:H675,H675)=1,1,0))</f>
        <v>0</v>
      </c>
      <c r="J675" s="34" t="str">
        <f aca="false">IF( OR( ISBLANK(D675), C675=D675, AND( LEFT(D675,7)&lt;&gt;"NOMINA ", OR( ISERROR(FIND(" - ",D675)), NOT(ISNUMBER(VALUE(LEFT(D675,FIND(" - ",D675)-1)))) ) ) ), "", B675 &amp; "|" &amp; E675 &amp; "|" &amp; (IF(ISBLANK(C675), "", IFERROR(VALUE(LEFT(TRIM(C675), FIND(" ", TRIM(C675)&amp;" ")-1)), ""))) &amp; "|" &amp; D675 )</f>
        <v/>
      </c>
      <c r="K675" s="18" t="n">
        <f aca="false">IF(OR(C675="", J675="",G675=""), 0, IF(COUNTIF($J$6:J675, J675)=1, 1, 0))</f>
        <v>0</v>
      </c>
      <c r="L675" s="16" t="str">
        <f aca="false">IF(B675="Inscripción de nuevo registro patronal",B675 &amp; "|" &amp; E675 &amp; "|" &amp; C675,"")</f>
        <v/>
      </c>
      <c r="M675" s="18" t="n">
        <f aca="false">IF(OR(C675="", L675=""), 0, IF(COUNTIF($L$6:L675, L675)=1, 1, 0))</f>
        <v>0</v>
      </c>
    </row>
    <row r="676" customFormat="false" ht="28.35" hidden="false" customHeight="true" outlineLevel="0" collapsed="false">
      <c r="A676" s="48" t="str">
        <f aca="false">IF(AND(NOT(ISBLANK(C676)),NOT(ISBLANK(B676)),NOT(ISBLANK(E676))),(_xlfn.AGGREGATE(2,7,A$5:A676))+1,"")</f>
        <v/>
      </c>
      <c r="B676" s="49"/>
      <c r="C676" s="49"/>
      <c r="D676" s="50"/>
      <c r="E676" s="51"/>
      <c r="F676" s="52" t="str">
        <f aca="false">IFERROR(VLOOKUP(B676,LISTAS!$Q$2:$R$58,2,0),"")</f>
        <v/>
      </c>
      <c r="G676" s="34" t="str">
        <f aca="false">IF(ISBLANK(C676),"",  IF(F676="RAZÓN SOCIAL","NUEVO_RP",   IF(F676="NUMERO",      IF(ISNUMBER(VALUE(C676)),VALUE(C676),""),   IF(OR(F676="NSS - NOMBRE",F676="RP - NOMBRE"),      IF(         AND(           NOT(ISERROR(FIND(" - ",C676))),           ISERROR(FIND("  ",C676)),           ISERROR(FIND("–",C676)),           ISERROR(FIND("—",C676)),           ISNUMBER(VALUE(LEFT(C676,FIND(" - ",C676)-1)))         ),         VALUE(LEFT(C676,FIND(" - ",C676)-1)),         ""      ),   ""   )  )))</f>
        <v/>
      </c>
      <c r="H676" s="34" t="str">
        <f aca="false">B676 &amp; "|" &amp; E676 &amp; "|" &amp;(IF(ISBLANK(C676),"",IFERROR(VALUE(LEFT(TRIM(C676),FIND(" ",TRIM(C676)&amp;" ")-1)),"")))</f>
        <v>||</v>
      </c>
      <c r="I676" s="18" t="n">
        <f aca="false">IF(G676="",0, IF(COUNTIF($H$6:H676,H676)=1,1,0))</f>
        <v>0</v>
      </c>
      <c r="J676" s="34" t="str">
        <f aca="false">IF( OR( ISBLANK(D676), C676=D676, AND( LEFT(D676,7)&lt;&gt;"NOMINA ", OR( ISERROR(FIND(" - ",D676)), NOT(ISNUMBER(VALUE(LEFT(D676,FIND(" - ",D676)-1)))) ) ) ), "", B676 &amp; "|" &amp; E676 &amp; "|" &amp; (IF(ISBLANK(C676), "", IFERROR(VALUE(LEFT(TRIM(C676), FIND(" ", TRIM(C676)&amp;" ")-1)), ""))) &amp; "|" &amp; D676 )</f>
        <v/>
      </c>
      <c r="K676" s="18" t="n">
        <f aca="false">IF(OR(C676="", J676="",G676=""), 0, IF(COUNTIF($J$6:J676, J676)=1, 1, 0))</f>
        <v>0</v>
      </c>
      <c r="L676" s="16" t="str">
        <f aca="false">IF(B676="Inscripción de nuevo registro patronal",B676 &amp; "|" &amp; E676 &amp; "|" &amp; C676,"")</f>
        <v/>
      </c>
      <c r="M676" s="18" t="n">
        <f aca="false">IF(OR(C676="", L676=""), 0, IF(COUNTIF($L$6:L676, L676)=1, 1, 0))</f>
        <v>0</v>
      </c>
    </row>
    <row r="677" customFormat="false" ht="28.35" hidden="false" customHeight="true" outlineLevel="0" collapsed="false">
      <c r="A677" s="48" t="str">
        <f aca="false">IF(AND(NOT(ISBLANK(C677)),NOT(ISBLANK(B677)),NOT(ISBLANK(E677))),(_xlfn.AGGREGATE(2,7,A$5:A677))+1,"")</f>
        <v/>
      </c>
      <c r="B677" s="49"/>
      <c r="C677" s="49"/>
      <c r="D677" s="50"/>
      <c r="E677" s="51"/>
      <c r="F677" s="52" t="str">
        <f aca="false">IFERROR(VLOOKUP(B677,LISTAS!$Q$2:$R$58,2,0),"")</f>
        <v/>
      </c>
      <c r="G677" s="34" t="str">
        <f aca="false">IF(ISBLANK(C677),"",  IF(F677="RAZÓN SOCIAL","NUEVO_RP",   IF(F677="NUMERO",      IF(ISNUMBER(VALUE(C677)),VALUE(C677),""),   IF(OR(F677="NSS - NOMBRE",F677="RP - NOMBRE"),      IF(         AND(           NOT(ISERROR(FIND(" - ",C677))),           ISERROR(FIND("  ",C677)),           ISERROR(FIND("–",C677)),           ISERROR(FIND("—",C677)),           ISNUMBER(VALUE(LEFT(C677,FIND(" - ",C677)-1)))         ),         VALUE(LEFT(C677,FIND(" - ",C677)-1)),         ""      ),   ""   )  )))</f>
        <v/>
      </c>
      <c r="H677" s="34" t="str">
        <f aca="false">B677 &amp; "|" &amp; E677 &amp; "|" &amp;(IF(ISBLANK(C677),"",IFERROR(VALUE(LEFT(TRIM(C677),FIND(" ",TRIM(C677)&amp;" ")-1)),"")))</f>
        <v>||</v>
      </c>
      <c r="I677" s="18" t="n">
        <f aca="false">IF(G677="",0, IF(COUNTIF($H$6:H677,H677)=1,1,0))</f>
        <v>0</v>
      </c>
      <c r="J677" s="34" t="str">
        <f aca="false">IF( OR( ISBLANK(D677), C677=D677, AND( LEFT(D677,7)&lt;&gt;"NOMINA ", OR( ISERROR(FIND(" - ",D677)), NOT(ISNUMBER(VALUE(LEFT(D677,FIND(" - ",D677)-1)))) ) ) ), "", B677 &amp; "|" &amp; E677 &amp; "|" &amp; (IF(ISBLANK(C677), "", IFERROR(VALUE(LEFT(TRIM(C677), FIND(" ", TRIM(C677)&amp;" ")-1)), ""))) &amp; "|" &amp; D677 )</f>
        <v/>
      </c>
      <c r="K677" s="18" t="n">
        <f aca="false">IF(OR(C677="", J677="",G677=""), 0, IF(COUNTIF($J$6:J677, J677)=1, 1, 0))</f>
        <v>0</v>
      </c>
      <c r="L677" s="16" t="str">
        <f aca="false">IF(B677="Inscripción de nuevo registro patronal",B677 &amp; "|" &amp; E677 &amp; "|" &amp; C677,"")</f>
        <v/>
      </c>
      <c r="M677" s="18" t="n">
        <f aca="false">IF(OR(C677="", L677=""), 0, IF(COUNTIF($L$6:L677, L677)=1, 1, 0))</f>
        <v>0</v>
      </c>
    </row>
    <row r="678" customFormat="false" ht="28.35" hidden="false" customHeight="true" outlineLevel="0" collapsed="false">
      <c r="A678" s="48" t="str">
        <f aca="false">IF(AND(NOT(ISBLANK(C678)),NOT(ISBLANK(B678)),NOT(ISBLANK(E678))),(_xlfn.AGGREGATE(2,7,A$5:A678))+1,"")</f>
        <v/>
      </c>
      <c r="B678" s="49"/>
      <c r="C678" s="49"/>
      <c r="D678" s="50"/>
      <c r="E678" s="51"/>
      <c r="F678" s="52" t="str">
        <f aca="false">IFERROR(VLOOKUP(B678,LISTAS!$Q$2:$R$58,2,0),"")</f>
        <v/>
      </c>
      <c r="G678" s="34" t="str">
        <f aca="false">IF(ISBLANK(C678),"",  IF(F678="RAZÓN SOCIAL","NUEVO_RP",   IF(F678="NUMERO",      IF(ISNUMBER(VALUE(C678)),VALUE(C678),""),   IF(OR(F678="NSS - NOMBRE",F678="RP - NOMBRE"),      IF(         AND(           NOT(ISERROR(FIND(" - ",C678))),           ISERROR(FIND("  ",C678)),           ISERROR(FIND("–",C678)),           ISERROR(FIND("—",C678)),           ISNUMBER(VALUE(LEFT(C678,FIND(" - ",C678)-1)))         ),         VALUE(LEFT(C678,FIND(" - ",C678)-1)),         ""      ),   ""   )  )))</f>
        <v/>
      </c>
      <c r="H678" s="34" t="str">
        <f aca="false">B678 &amp; "|" &amp; E678 &amp; "|" &amp;(IF(ISBLANK(C678),"",IFERROR(VALUE(LEFT(TRIM(C678),FIND(" ",TRIM(C678)&amp;" ")-1)),"")))</f>
        <v>||</v>
      </c>
      <c r="I678" s="18" t="n">
        <f aca="false">IF(G678="",0, IF(COUNTIF($H$6:H678,H678)=1,1,0))</f>
        <v>0</v>
      </c>
      <c r="J678" s="34" t="str">
        <f aca="false">IF( OR( ISBLANK(D678), C678=D678, AND( LEFT(D678,7)&lt;&gt;"NOMINA ", OR( ISERROR(FIND(" - ",D678)), NOT(ISNUMBER(VALUE(LEFT(D678,FIND(" - ",D678)-1)))) ) ) ), "", B678 &amp; "|" &amp; E678 &amp; "|" &amp; (IF(ISBLANK(C678), "", IFERROR(VALUE(LEFT(TRIM(C678), FIND(" ", TRIM(C678)&amp;" ")-1)), ""))) &amp; "|" &amp; D678 )</f>
        <v/>
      </c>
      <c r="K678" s="18" t="n">
        <f aca="false">IF(OR(C678="", J678="",G678=""), 0, IF(COUNTIF($J$6:J678, J678)=1, 1, 0))</f>
        <v>0</v>
      </c>
      <c r="L678" s="16" t="str">
        <f aca="false">IF(B678="Inscripción de nuevo registro patronal",B678 &amp; "|" &amp; E678 &amp; "|" &amp; C678,"")</f>
        <v/>
      </c>
      <c r="M678" s="18" t="n">
        <f aca="false">IF(OR(C678="", L678=""), 0, IF(COUNTIF($L$6:L678, L678)=1, 1, 0))</f>
        <v>0</v>
      </c>
    </row>
    <row r="679" customFormat="false" ht="28.35" hidden="false" customHeight="true" outlineLevel="0" collapsed="false">
      <c r="A679" s="48" t="str">
        <f aca="false">IF(AND(NOT(ISBLANK(C679)),NOT(ISBLANK(B679)),NOT(ISBLANK(E679))),(_xlfn.AGGREGATE(2,7,A$5:A679))+1,"")</f>
        <v/>
      </c>
      <c r="B679" s="49"/>
      <c r="C679" s="49"/>
      <c r="D679" s="50"/>
      <c r="E679" s="51"/>
      <c r="F679" s="52" t="str">
        <f aca="false">IFERROR(VLOOKUP(B679,LISTAS!$Q$2:$R$58,2,0),"")</f>
        <v/>
      </c>
      <c r="G679" s="34" t="str">
        <f aca="false">IF(ISBLANK(C679),"",  IF(F679="RAZÓN SOCIAL","NUEVO_RP",   IF(F679="NUMERO",      IF(ISNUMBER(VALUE(C679)),VALUE(C679),""),   IF(OR(F679="NSS - NOMBRE",F679="RP - NOMBRE"),      IF(         AND(           NOT(ISERROR(FIND(" - ",C679))),           ISERROR(FIND("  ",C679)),           ISERROR(FIND("–",C679)),           ISERROR(FIND("—",C679)),           ISNUMBER(VALUE(LEFT(C679,FIND(" - ",C679)-1)))         ),         VALUE(LEFT(C679,FIND(" - ",C679)-1)),         ""      ),   ""   )  )))</f>
        <v/>
      </c>
      <c r="H679" s="34" t="str">
        <f aca="false">B679 &amp; "|" &amp; E679 &amp; "|" &amp;(IF(ISBLANK(C679),"",IFERROR(VALUE(LEFT(TRIM(C679),FIND(" ",TRIM(C679)&amp;" ")-1)),"")))</f>
        <v>||</v>
      </c>
      <c r="I679" s="18" t="n">
        <f aca="false">IF(G679="",0, IF(COUNTIF($H$6:H679,H679)=1,1,0))</f>
        <v>0</v>
      </c>
      <c r="J679" s="34" t="str">
        <f aca="false">IF( OR( ISBLANK(D679), C679=D679, AND( LEFT(D679,7)&lt;&gt;"NOMINA ", OR( ISERROR(FIND(" - ",D679)), NOT(ISNUMBER(VALUE(LEFT(D679,FIND(" - ",D679)-1)))) ) ) ), "", B679 &amp; "|" &amp; E679 &amp; "|" &amp; (IF(ISBLANK(C679), "", IFERROR(VALUE(LEFT(TRIM(C679), FIND(" ", TRIM(C679)&amp;" ")-1)), ""))) &amp; "|" &amp; D679 )</f>
        <v/>
      </c>
      <c r="K679" s="18" t="n">
        <f aca="false">IF(OR(C679="", J679="",G679=""), 0, IF(COUNTIF($J$6:J679, J679)=1, 1, 0))</f>
        <v>0</v>
      </c>
      <c r="L679" s="16" t="str">
        <f aca="false">IF(B679="Inscripción de nuevo registro patronal",B679 &amp; "|" &amp; E679 &amp; "|" &amp; C679,"")</f>
        <v/>
      </c>
      <c r="M679" s="18" t="n">
        <f aca="false">IF(OR(C679="", L679=""), 0, IF(COUNTIF($L$6:L679, L679)=1, 1, 0))</f>
        <v>0</v>
      </c>
    </row>
    <row r="680" customFormat="false" ht="28.35" hidden="false" customHeight="true" outlineLevel="0" collapsed="false">
      <c r="A680" s="48" t="str">
        <f aca="false">IF(AND(NOT(ISBLANK(C680)),NOT(ISBLANK(B680)),NOT(ISBLANK(E680))),(_xlfn.AGGREGATE(2,7,A$5:A680))+1,"")</f>
        <v/>
      </c>
      <c r="B680" s="49"/>
      <c r="C680" s="49"/>
      <c r="D680" s="50"/>
      <c r="E680" s="51"/>
      <c r="F680" s="52" t="str">
        <f aca="false">IFERROR(VLOOKUP(B680,LISTAS!$Q$2:$R$58,2,0),"")</f>
        <v/>
      </c>
      <c r="G680" s="34" t="str">
        <f aca="false">IF(ISBLANK(C680),"",  IF(F680="RAZÓN SOCIAL","NUEVO_RP",   IF(F680="NUMERO",      IF(ISNUMBER(VALUE(C680)),VALUE(C680),""),   IF(OR(F680="NSS - NOMBRE",F680="RP - NOMBRE"),      IF(         AND(           NOT(ISERROR(FIND(" - ",C680))),           ISERROR(FIND("  ",C680)),           ISERROR(FIND("–",C680)),           ISERROR(FIND("—",C680)),           ISNUMBER(VALUE(LEFT(C680,FIND(" - ",C680)-1)))         ),         VALUE(LEFT(C680,FIND(" - ",C680)-1)),         ""      ),   ""   )  )))</f>
        <v/>
      </c>
      <c r="H680" s="34" t="str">
        <f aca="false">B680 &amp; "|" &amp; E680 &amp; "|" &amp;(IF(ISBLANK(C680),"",IFERROR(VALUE(LEFT(TRIM(C680),FIND(" ",TRIM(C680)&amp;" ")-1)),"")))</f>
        <v>||</v>
      </c>
      <c r="I680" s="18" t="n">
        <f aca="false">IF(G680="",0, IF(COUNTIF($H$6:H680,H680)=1,1,0))</f>
        <v>0</v>
      </c>
      <c r="J680" s="34" t="str">
        <f aca="false">IF( OR( ISBLANK(D680), C680=D680, AND( LEFT(D680,7)&lt;&gt;"NOMINA ", OR( ISERROR(FIND(" - ",D680)), NOT(ISNUMBER(VALUE(LEFT(D680,FIND(" - ",D680)-1)))) ) ) ), "", B680 &amp; "|" &amp; E680 &amp; "|" &amp; (IF(ISBLANK(C680), "", IFERROR(VALUE(LEFT(TRIM(C680), FIND(" ", TRIM(C680)&amp;" ")-1)), ""))) &amp; "|" &amp; D680 )</f>
        <v/>
      </c>
      <c r="K680" s="18" t="n">
        <f aca="false">IF(OR(C680="", J680="",G680=""), 0, IF(COUNTIF($J$6:J680, J680)=1, 1, 0))</f>
        <v>0</v>
      </c>
      <c r="L680" s="16" t="str">
        <f aca="false">IF(B680="Inscripción de nuevo registro patronal",B680 &amp; "|" &amp; E680 &amp; "|" &amp; C680,"")</f>
        <v/>
      </c>
      <c r="M680" s="18" t="n">
        <f aca="false">IF(OR(C680="", L680=""), 0, IF(COUNTIF($L$6:L680, L680)=1, 1, 0))</f>
        <v>0</v>
      </c>
    </row>
    <row r="681" customFormat="false" ht="28.35" hidden="false" customHeight="true" outlineLevel="0" collapsed="false">
      <c r="A681" s="48" t="str">
        <f aca="false">IF(AND(NOT(ISBLANK(C681)),NOT(ISBLANK(B681)),NOT(ISBLANK(E681))),(_xlfn.AGGREGATE(2,7,A$5:A681))+1,"")</f>
        <v/>
      </c>
      <c r="B681" s="49"/>
      <c r="C681" s="49"/>
      <c r="D681" s="50"/>
      <c r="E681" s="51"/>
      <c r="F681" s="52" t="str">
        <f aca="false">IFERROR(VLOOKUP(B681,LISTAS!$Q$2:$R$58,2,0),"")</f>
        <v/>
      </c>
      <c r="G681" s="34" t="str">
        <f aca="false">IF(ISBLANK(C681),"",  IF(F681="RAZÓN SOCIAL","NUEVO_RP",   IF(F681="NUMERO",      IF(ISNUMBER(VALUE(C681)),VALUE(C681),""),   IF(OR(F681="NSS - NOMBRE",F681="RP - NOMBRE"),      IF(         AND(           NOT(ISERROR(FIND(" - ",C681))),           ISERROR(FIND("  ",C681)),           ISERROR(FIND("–",C681)),           ISERROR(FIND("—",C681)),           ISNUMBER(VALUE(LEFT(C681,FIND(" - ",C681)-1)))         ),         VALUE(LEFT(C681,FIND(" - ",C681)-1)),         ""      ),   ""   )  )))</f>
        <v/>
      </c>
      <c r="H681" s="34" t="str">
        <f aca="false">B681 &amp; "|" &amp; E681 &amp; "|" &amp;(IF(ISBLANK(C681),"",IFERROR(VALUE(LEFT(TRIM(C681),FIND(" ",TRIM(C681)&amp;" ")-1)),"")))</f>
        <v>||</v>
      </c>
      <c r="I681" s="18" t="n">
        <f aca="false">IF(G681="",0, IF(COUNTIF($H$6:H681,H681)=1,1,0))</f>
        <v>0</v>
      </c>
      <c r="J681" s="34" t="str">
        <f aca="false">IF( OR( ISBLANK(D681), C681=D681, AND( LEFT(D681,7)&lt;&gt;"NOMINA ", OR( ISERROR(FIND(" - ",D681)), NOT(ISNUMBER(VALUE(LEFT(D681,FIND(" - ",D681)-1)))) ) ) ), "", B681 &amp; "|" &amp; E681 &amp; "|" &amp; (IF(ISBLANK(C681), "", IFERROR(VALUE(LEFT(TRIM(C681), FIND(" ", TRIM(C681)&amp;" ")-1)), ""))) &amp; "|" &amp; D681 )</f>
        <v/>
      </c>
      <c r="K681" s="18" t="n">
        <f aca="false">IF(OR(C681="", J681="",G681=""), 0, IF(COUNTIF($J$6:J681, J681)=1, 1, 0))</f>
        <v>0</v>
      </c>
      <c r="L681" s="16" t="str">
        <f aca="false">IF(B681="Inscripción de nuevo registro patronal",B681 &amp; "|" &amp; E681 &amp; "|" &amp; C681,"")</f>
        <v/>
      </c>
      <c r="M681" s="18" t="n">
        <f aca="false">IF(OR(C681="", L681=""), 0, IF(COUNTIF($L$6:L681, L681)=1, 1, 0))</f>
        <v>0</v>
      </c>
    </row>
    <row r="682" customFormat="false" ht="28.35" hidden="false" customHeight="true" outlineLevel="0" collapsed="false">
      <c r="A682" s="48" t="str">
        <f aca="false">IF(AND(NOT(ISBLANK(C682)),NOT(ISBLANK(B682)),NOT(ISBLANK(E682))),(_xlfn.AGGREGATE(2,7,A$5:A682))+1,"")</f>
        <v/>
      </c>
      <c r="B682" s="49"/>
      <c r="C682" s="49"/>
      <c r="D682" s="50"/>
      <c r="E682" s="51"/>
      <c r="F682" s="52" t="str">
        <f aca="false">IFERROR(VLOOKUP(B682,LISTAS!$Q$2:$R$58,2,0),"")</f>
        <v/>
      </c>
      <c r="G682" s="34" t="str">
        <f aca="false">IF(ISBLANK(C682),"",  IF(F682="RAZÓN SOCIAL","NUEVO_RP",   IF(F682="NUMERO",      IF(ISNUMBER(VALUE(C682)),VALUE(C682),""),   IF(OR(F682="NSS - NOMBRE",F682="RP - NOMBRE"),      IF(         AND(           NOT(ISERROR(FIND(" - ",C682))),           ISERROR(FIND("  ",C682)),           ISERROR(FIND("–",C682)),           ISERROR(FIND("—",C682)),           ISNUMBER(VALUE(LEFT(C682,FIND(" - ",C682)-1)))         ),         VALUE(LEFT(C682,FIND(" - ",C682)-1)),         ""      ),   ""   )  )))</f>
        <v/>
      </c>
      <c r="H682" s="34" t="str">
        <f aca="false">B682 &amp; "|" &amp; E682 &amp; "|" &amp;(IF(ISBLANK(C682),"",IFERROR(VALUE(LEFT(TRIM(C682),FIND(" ",TRIM(C682)&amp;" ")-1)),"")))</f>
        <v>||</v>
      </c>
      <c r="I682" s="18" t="n">
        <f aca="false">IF(G682="",0, IF(COUNTIF($H$6:H682,H682)=1,1,0))</f>
        <v>0</v>
      </c>
      <c r="J682" s="34" t="str">
        <f aca="false">IF( OR( ISBLANK(D682), C682=D682, AND( LEFT(D682,7)&lt;&gt;"NOMINA ", OR( ISERROR(FIND(" - ",D682)), NOT(ISNUMBER(VALUE(LEFT(D682,FIND(" - ",D682)-1)))) ) ) ), "", B682 &amp; "|" &amp; E682 &amp; "|" &amp; (IF(ISBLANK(C682), "", IFERROR(VALUE(LEFT(TRIM(C682), FIND(" ", TRIM(C682)&amp;" ")-1)), ""))) &amp; "|" &amp; D682 )</f>
        <v/>
      </c>
      <c r="K682" s="18" t="n">
        <f aca="false">IF(OR(C682="", J682="",G682=""), 0, IF(COUNTIF($J$6:J682, J682)=1, 1, 0))</f>
        <v>0</v>
      </c>
      <c r="L682" s="16" t="str">
        <f aca="false">IF(B682="Inscripción de nuevo registro patronal",B682 &amp; "|" &amp; E682 &amp; "|" &amp; C682,"")</f>
        <v/>
      </c>
      <c r="M682" s="18" t="n">
        <f aca="false">IF(OR(C682="", L682=""), 0, IF(COUNTIF($L$6:L682, L682)=1, 1, 0))</f>
        <v>0</v>
      </c>
    </row>
    <row r="683" customFormat="false" ht="28.35" hidden="false" customHeight="true" outlineLevel="0" collapsed="false">
      <c r="A683" s="48" t="str">
        <f aca="false">IF(AND(NOT(ISBLANK(C683)),NOT(ISBLANK(B683)),NOT(ISBLANK(E683))),(_xlfn.AGGREGATE(2,7,A$5:A683))+1,"")</f>
        <v/>
      </c>
      <c r="B683" s="49"/>
      <c r="C683" s="49"/>
      <c r="D683" s="50"/>
      <c r="E683" s="51"/>
      <c r="F683" s="52" t="str">
        <f aca="false">IFERROR(VLOOKUP(B683,LISTAS!$Q$2:$R$58,2,0),"")</f>
        <v/>
      </c>
      <c r="G683" s="34" t="str">
        <f aca="false">IF(ISBLANK(C683),"",  IF(F683="RAZÓN SOCIAL","NUEVO_RP",   IF(F683="NUMERO",      IF(ISNUMBER(VALUE(C683)),VALUE(C683),""),   IF(OR(F683="NSS - NOMBRE",F683="RP - NOMBRE"),      IF(         AND(           NOT(ISERROR(FIND(" - ",C683))),           ISERROR(FIND("  ",C683)),           ISERROR(FIND("–",C683)),           ISERROR(FIND("—",C683)),           ISNUMBER(VALUE(LEFT(C683,FIND(" - ",C683)-1)))         ),         VALUE(LEFT(C683,FIND(" - ",C683)-1)),         ""      ),   ""   )  )))</f>
        <v/>
      </c>
      <c r="H683" s="34" t="str">
        <f aca="false">B683 &amp; "|" &amp; E683 &amp; "|" &amp;(IF(ISBLANK(C683),"",IFERROR(VALUE(LEFT(TRIM(C683),FIND(" ",TRIM(C683)&amp;" ")-1)),"")))</f>
        <v>||</v>
      </c>
      <c r="I683" s="18" t="n">
        <f aca="false">IF(G683="",0, IF(COUNTIF($H$6:H683,H683)=1,1,0))</f>
        <v>0</v>
      </c>
      <c r="J683" s="34" t="str">
        <f aca="false">IF( OR( ISBLANK(D683), C683=D683, AND( LEFT(D683,7)&lt;&gt;"NOMINA ", OR( ISERROR(FIND(" - ",D683)), NOT(ISNUMBER(VALUE(LEFT(D683,FIND(" - ",D683)-1)))) ) ) ), "", B683 &amp; "|" &amp; E683 &amp; "|" &amp; (IF(ISBLANK(C683), "", IFERROR(VALUE(LEFT(TRIM(C683), FIND(" ", TRIM(C683)&amp;" ")-1)), ""))) &amp; "|" &amp; D683 )</f>
        <v/>
      </c>
      <c r="K683" s="18" t="n">
        <f aca="false">IF(OR(C683="", J683="",G683=""), 0, IF(COUNTIF($J$6:J683, J683)=1, 1, 0))</f>
        <v>0</v>
      </c>
      <c r="L683" s="16" t="str">
        <f aca="false">IF(B683="Inscripción de nuevo registro patronal",B683 &amp; "|" &amp; E683 &amp; "|" &amp; C683,"")</f>
        <v/>
      </c>
      <c r="M683" s="18" t="n">
        <f aca="false">IF(OR(C683="", L683=""), 0, IF(COUNTIF($L$6:L683, L683)=1, 1, 0))</f>
        <v>0</v>
      </c>
    </row>
    <row r="684" customFormat="false" ht="28.35" hidden="false" customHeight="true" outlineLevel="0" collapsed="false">
      <c r="A684" s="48" t="str">
        <f aca="false">IF(AND(NOT(ISBLANK(C684)),NOT(ISBLANK(B684)),NOT(ISBLANK(E684))),(_xlfn.AGGREGATE(2,7,A$5:A684))+1,"")</f>
        <v/>
      </c>
      <c r="B684" s="49"/>
      <c r="C684" s="49"/>
      <c r="D684" s="50"/>
      <c r="E684" s="51"/>
      <c r="F684" s="52" t="str">
        <f aca="false">IFERROR(VLOOKUP(B684,LISTAS!$Q$2:$R$58,2,0),"")</f>
        <v/>
      </c>
      <c r="G684" s="34" t="str">
        <f aca="false">IF(ISBLANK(C684),"",  IF(F684="RAZÓN SOCIAL","NUEVO_RP",   IF(F684="NUMERO",      IF(ISNUMBER(VALUE(C684)),VALUE(C684),""),   IF(OR(F684="NSS - NOMBRE",F684="RP - NOMBRE"),      IF(         AND(           NOT(ISERROR(FIND(" - ",C684))),           ISERROR(FIND("  ",C684)),           ISERROR(FIND("–",C684)),           ISERROR(FIND("—",C684)),           ISNUMBER(VALUE(LEFT(C684,FIND(" - ",C684)-1)))         ),         VALUE(LEFT(C684,FIND(" - ",C684)-1)),         ""      ),   ""   )  )))</f>
        <v/>
      </c>
      <c r="H684" s="34" t="str">
        <f aca="false">B684 &amp; "|" &amp; E684 &amp; "|" &amp;(IF(ISBLANK(C684),"",IFERROR(VALUE(LEFT(TRIM(C684),FIND(" ",TRIM(C684)&amp;" ")-1)),"")))</f>
        <v>||</v>
      </c>
      <c r="I684" s="18" t="n">
        <f aca="false">IF(G684="",0, IF(COUNTIF($H$6:H684,H684)=1,1,0))</f>
        <v>0</v>
      </c>
      <c r="J684" s="34" t="str">
        <f aca="false">IF( OR( ISBLANK(D684), C684=D684, AND( LEFT(D684,7)&lt;&gt;"NOMINA ", OR( ISERROR(FIND(" - ",D684)), NOT(ISNUMBER(VALUE(LEFT(D684,FIND(" - ",D684)-1)))) ) ) ), "", B684 &amp; "|" &amp; E684 &amp; "|" &amp; (IF(ISBLANK(C684), "", IFERROR(VALUE(LEFT(TRIM(C684), FIND(" ", TRIM(C684)&amp;" ")-1)), ""))) &amp; "|" &amp; D684 )</f>
        <v/>
      </c>
      <c r="K684" s="18" t="n">
        <f aca="false">IF(OR(C684="", J684="",G684=""), 0, IF(COUNTIF($J$6:J684, J684)=1, 1, 0))</f>
        <v>0</v>
      </c>
      <c r="L684" s="16" t="str">
        <f aca="false">IF(B684="Inscripción de nuevo registro patronal",B684 &amp; "|" &amp; E684 &amp; "|" &amp; C684,"")</f>
        <v/>
      </c>
      <c r="M684" s="18" t="n">
        <f aca="false">IF(OR(C684="", L684=""), 0, IF(COUNTIF($L$6:L684, L684)=1, 1, 0))</f>
        <v>0</v>
      </c>
    </row>
    <row r="685" customFormat="false" ht="28.35" hidden="false" customHeight="true" outlineLevel="0" collapsed="false">
      <c r="A685" s="48" t="str">
        <f aca="false">IF(AND(NOT(ISBLANK(C685)),NOT(ISBLANK(B685)),NOT(ISBLANK(E685))),(_xlfn.AGGREGATE(2,7,A$5:A685))+1,"")</f>
        <v/>
      </c>
      <c r="B685" s="49"/>
      <c r="C685" s="49"/>
      <c r="D685" s="50"/>
      <c r="E685" s="51"/>
      <c r="F685" s="52" t="str">
        <f aca="false">IFERROR(VLOOKUP(B685,LISTAS!$Q$2:$R$58,2,0),"")</f>
        <v/>
      </c>
      <c r="G685" s="34" t="str">
        <f aca="false">IF(ISBLANK(C685),"",  IF(F685="RAZÓN SOCIAL","NUEVO_RP",   IF(F685="NUMERO",      IF(ISNUMBER(VALUE(C685)),VALUE(C685),""),   IF(OR(F685="NSS - NOMBRE",F685="RP - NOMBRE"),      IF(         AND(           NOT(ISERROR(FIND(" - ",C685))),           ISERROR(FIND("  ",C685)),           ISERROR(FIND("–",C685)),           ISERROR(FIND("—",C685)),           ISNUMBER(VALUE(LEFT(C685,FIND(" - ",C685)-1)))         ),         VALUE(LEFT(C685,FIND(" - ",C685)-1)),         ""      ),   ""   )  )))</f>
        <v/>
      </c>
      <c r="H685" s="34" t="str">
        <f aca="false">B685 &amp; "|" &amp; E685 &amp; "|" &amp;(IF(ISBLANK(C685),"",IFERROR(VALUE(LEFT(TRIM(C685),FIND(" ",TRIM(C685)&amp;" ")-1)),"")))</f>
        <v>||</v>
      </c>
      <c r="I685" s="18" t="n">
        <f aca="false">IF(G685="",0, IF(COUNTIF($H$6:H685,H685)=1,1,0))</f>
        <v>0</v>
      </c>
      <c r="J685" s="34" t="str">
        <f aca="false">IF( OR( ISBLANK(D685), C685=D685, AND( LEFT(D685,7)&lt;&gt;"NOMINA ", OR( ISERROR(FIND(" - ",D685)), NOT(ISNUMBER(VALUE(LEFT(D685,FIND(" - ",D685)-1)))) ) ) ), "", B685 &amp; "|" &amp; E685 &amp; "|" &amp; (IF(ISBLANK(C685), "", IFERROR(VALUE(LEFT(TRIM(C685), FIND(" ", TRIM(C685)&amp;" ")-1)), ""))) &amp; "|" &amp; D685 )</f>
        <v/>
      </c>
      <c r="K685" s="18" t="n">
        <f aca="false">IF(OR(C685="", J685="",G685=""), 0, IF(COUNTIF($J$6:J685, J685)=1, 1, 0))</f>
        <v>0</v>
      </c>
      <c r="L685" s="16" t="str">
        <f aca="false">IF(B685="Inscripción de nuevo registro patronal",B685 &amp; "|" &amp; E685 &amp; "|" &amp; C685,"")</f>
        <v/>
      </c>
      <c r="M685" s="18" t="n">
        <f aca="false">IF(OR(C685="", L685=""), 0, IF(COUNTIF($L$6:L685, L685)=1, 1, 0))</f>
        <v>0</v>
      </c>
    </row>
    <row r="686" customFormat="false" ht="28.35" hidden="false" customHeight="true" outlineLevel="0" collapsed="false">
      <c r="A686" s="48" t="str">
        <f aca="false">IF(AND(NOT(ISBLANK(C686)),NOT(ISBLANK(B686)),NOT(ISBLANK(E686))),(_xlfn.AGGREGATE(2,7,A$5:A686))+1,"")</f>
        <v/>
      </c>
      <c r="B686" s="49"/>
      <c r="C686" s="49"/>
      <c r="D686" s="50"/>
      <c r="E686" s="51"/>
      <c r="F686" s="52" t="str">
        <f aca="false">IFERROR(VLOOKUP(B686,LISTAS!$Q$2:$R$58,2,0),"")</f>
        <v/>
      </c>
      <c r="G686" s="34" t="str">
        <f aca="false">IF(ISBLANK(C686),"",  IF(F686="RAZÓN SOCIAL","NUEVO_RP",   IF(F686="NUMERO",      IF(ISNUMBER(VALUE(C686)),VALUE(C686),""),   IF(OR(F686="NSS - NOMBRE",F686="RP - NOMBRE"),      IF(         AND(           NOT(ISERROR(FIND(" - ",C686))),           ISERROR(FIND("  ",C686)),           ISERROR(FIND("–",C686)),           ISERROR(FIND("—",C686)),           ISNUMBER(VALUE(LEFT(C686,FIND(" - ",C686)-1)))         ),         VALUE(LEFT(C686,FIND(" - ",C686)-1)),         ""      ),   ""   )  )))</f>
        <v/>
      </c>
      <c r="H686" s="34" t="str">
        <f aca="false">B686 &amp; "|" &amp; E686 &amp; "|" &amp;(IF(ISBLANK(C686),"",IFERROR(VALUE(LEFT(TRIM(C686),FIND(" ",TRIM(C686)&amp;" ")-1)),"")))</f>
        <v>||</v>
      </c>
      <c r="I686" s="18" t="n">
        <f aca="false">IF(G686="",0, IF(COUNTIF($H$6:H686,H686)=1,1,0))</f>
        <v>0</v>
      </c>
      <c r="J686" s="34" t="str">
        <f aca="false">IF( OR( ISBLANK(D686), C686=D686, AND( LEFT(D686,7)&lt;&gt;"NOMINA ", OR( ISERROR(FIND(" - ",D686)), NOT(ISNUMBER(VALUE(LEFT(D686,FIND(" - ",D686)-1)))) ) ) ), "", B686 &amp; "|" &amp; E686 &amp; "|" &amp; (IF(ISBLANK(C686), "", IFERROR(VALUE(LEFT(TRIM(C686), FIND(" ", TRIM(C686)&amp;" ")-1)), ""))) &amp; "|" &amp; D686 )</f>
        <v/>
      </c>
      <c r="K686" s="18" t="n">
        <f aca="false">IF(OR(C686="", J686="",G686=""), 0, IF(COUNTIF($J$6:J686, J686)=1, 1, 0))</f>
        <v>0</v>
      </c>
      <c r="L686" s="16" t="str">
        <f aca="false">IF(B686="Inscripción de nuevo registro patronal",B686 &amp; "|" &amp; E686 &amp; "|" &amp; C686,"")</f>
        <v/>
      </c>
      <c r="M686" s="18" t="n">
        <f aca="false">IF(OR(C686="", L686=""), 0, IF(COUNTIF($L$6:L686, L686)=1, 1, 0))</f>
        <v>0</v>
      </c>
    </row>
    <row r="687" customFormat="false" ht="28.35" hidden="false" customHeight="true" outlineLevel="0" collapsed="false">
      <c r="A687" s="48" t="str">
        <f aca="false">IF(AND(NOT(ISBLANK(C687)),NOT(ISBLANK(B687)),NOT(ISBLANK(E687))),(_xlfn.AGGREGATE(2,7,A$5:A687))+1,"")</f>
        <v/>
      </c>
      <c r="B687" s="49"/>
      <c r="C687" s="49"/>
      <c r="D687" s="50"/>
      <c r="E687" s="51"/>
      <c r="F687" s="52" t="str">
        <f aca="false">IFERROR(VLOOKUP(B687,LISTAS!$Q$2:$R$58,2,0),"")</f>
        <v/>
      </c>
      <c r="G687" s="34" t="str">
        <f aca="false">IF(ISBLANK(C687),"",  IF(F687="RAZÓN SOCIAL","NUEVO_RP",   IF(F687="NUMERO",      IF(ISNUMBER(VALUE(C687)),VALUE(C687),""),   IF(OR(F687="NSS - NOMBRE",F687="RP - NOMBRE"),      IF(         AND(           NOT(ISERROR(FIND(" - ",C687))),           ISERROR(FIND("  ",C687)),           ISERROR(FIND("–",C687)),           ISERROR(FIND("—",C687)),           ISNUMBER(VALUE(LEFT(C687,FIND(" - ",C687)-1)))         ),         VALUE(LEFT(C687,FIND(" - ",C687)-1)),         ""      ),   ""   )  )))</f>
        <v/>
      </c>
      <c r="H687" s="34" t="str">
        <f aca="false">B687 &amp; "|" &amp; E687 &amp; "|" &amp;(IF(ISBLANK(C687),"",IFERROR(VALUE(LEFT(TRIM(C687),FIND(" ",TRIM(C687)&amp;" ")-1)),"")))</f>
        <v>||</v>
      </c>
      <c r="I687" s="18" t="n">
        <f aca="false">IF(G687="",0, IF(COUNTIF($H$6:H687,H687)=1,1,0))</f>
        <v>0</v>
      </c>
      <c r="J687" s="34" t="str">
        <f aca="false">IF( OR( ISBLANK(D687), C687=D687, AND( LEFT(D687,7)&lt;&gt;"NOMINA ", OR( ISERROR(FIND(" - ",D687)), NOT(ISNUMBER(VALUE(LEFT(D687,FIND(" - ",D687)-1)))) ) ) ), "", B687 &amp; "|" &amp; E687 &amp; "|" &amp; (IF(ISBLANK(C687), "", IFERROR(VALUE(LEFT(TRIM(C687), FIND(" ", TRIM(C687)&amp;" ")-1)), ""))) &amp; "|" &amp; D687 )</f>
        <v/>
      </c>
      <c r="K687" s="18" t="n">
        <f aca="false">IF(OR(C687="", J687="",G687=""), 0, IF(COUNTIF($J$6:J687, J687)=1, 1, 0))</f>
        <v>0</v>
      </c>
      <c r="L687" s="16" t="str">
        <f aca="false">IF(B687="Inscripción de nuevo registro patronal",B687 &amp; "|" &amp; E687 &amp; "|" &amp; C687,"")</f>
        <v/>
      </c>
      <c r="M687" s="18" t="n">
        <f aca="false">IF(OR(C687="", L687=""), 0, IF(COUNTIF($L$6:L687, L687)=1, 1, 0))</f>
        <v>0</v>
      </c>
    </row>
    <row r="688" customFormat="false" ht="28.35" hidden="false" customHeight="true" outlineLevel="0" collapsed="false">
      <c r="A688" s="48" t="str">
        <f aca="false">IF(AND(NOT(ISBLANK(C688)),NOT(ISBLANK(B688)),NOT(ISBLANK(E688))),(_xlfn.AGGREGATE(2,7,A$5:A688))+1,"")</f>
        <v/>
      </c>
      <c r="B688" s="49"/>
      <c r="C688" s="49"/>
      <c r="D688" s="50"/>
      <c r="E688" s="51"/>
      <c r="F688" s="52" t="str">
        <f aca="false">IFERROR(VLOOKUP(B688,LISTAS!$Q$2:$R$58,2,0),"")</f>
        <v/>
      </c>
      <c r="G688" s="34" t="str">
        <f aca="false">IF(ISBLANK(C688),"",  IF(F688="RAZÓN SOCIAL","NUEVO_RP",   IF(F688="NUMERO",      IF(ISNUMBER(VALUE(C688)),VALUE(C688),""),   IF(OR(F688="NSS - NOMBRE",F688="RP - NOMBRE"),      IF(         AND(           NOT(ISERROR(FIND(" - ",C688))),           ISERROR(FIND("  ",C688)),           ISERROR(FIND("–",C688)),           ISERROR(FIND("—",C688)),           ISNUMBER(VALUE(LEFT(C688,FIND(" - ",C688)-1)))         ),         VALUE(LEFT(C688,FIND(" - ",C688)-1)),         ""      ),   ""   )  )))</f>
        <v/>
      </c>
      <c r="H688" s="34" t="str">
        <f aca="false">B688 &amp; "|" &amp; E688 &amp; "|" &amp;(IF(ISBLANK(C688),"",IFERROR(VALUE(LEFT(TRIM(C688),FIND(" ",TRIM(C688)&amp;" ")-1)),"")))</f>
        <v>||</v>
      </c>
      <c r="I688" s="18" t="n">
        <f aca="false">IF(G688="",0, IF(COUNTIF($H$6:H688,H688)=1,1,0))</f>
        <v>0</v>
      </c>
      <c r="J688" s="34" t="str">
        <f aca="false">IF( OR( ISBLANK(D688), C688=D688, AND( LEFT(D688,7)&lt;&gt;"NOMINA ", OR( ISERROR(FIND(" - ",D688)), NOT(ISNUMBER(VALUE(LEFT(D688,FIND(" - ",D688)-1)))) ) ) ), "", B688 &amp; "|" &amp; E688 &amp; "|" &amp; (IF(ISBLANK(C688), "", IFERROR(VALUE(LEFT(TRIM(C688), FIND(" ", TRIM(C688)&amp;" ")-1)), ""))) &amp; "|" &amp; D688 )</f>
        <v/>
      </c>
      <c r="K688" s="18" t="n">
        <f aca="false">IF(OR(C688="", J688="",G688=""), 0, IF(COUNTIF($J$6:J688, J688)=1, 1, 0))</f>
        <v>0</v>
      </c>
      <c r="L688" s="16" t="str">
        <f aca="false">IF(B688="Inscripción de nuevo registro patronal",B688 &amp; "|" &amp; E688 &amp; "|" &amp; C688,"")</f>
        <v/>
      </c>
      <c r="M688" s="18" t="n">
        <f aca="false">IF(OR(C688="", L688=""), 0, IF(COUNTIF($L$6:L688, L688)=1, 1, 0))</f>
        <v>0</v>
      </c>
    </row>
    <row r="689" customFormat="false" ht="28.35" hidden="false" customHeight="true" outlineLevel="0" collapsed="false">
      <c r="A689" s="48" t="str">
        <f aca="false">IF(AND(NOT(ISBLANK(C689)),NOT(ISBLANK(B689)),NOT(ISBLANK(E689))),(_xlfn.AGGREGATE(2,7,A$5:A689))+1,"")</f>
        <v/>
      </c>
      <c r="B689" s="49"/>
      <c r="C689" s="49"/>
      <c r="D689" s="50"/>
      <c r="E689" s="51"/>
      <c r="F689" s="52" t="str">
        <f aca="false">IFERROR(VLOOKUP(B689,LISTAS!$Q$2:$R$58,2,0),"")</f>
        <v/>
      </c>
      <c r="G689" s="34" t="str">
        <f aca="false">IF(ISBLANK(C689),"",  IF(F689="RAZÓN SOCIAL","NUEVO_RP",   IF(F689="NUMERO",      IF(ISNUMBER(VALUE(C689)),VALUE(C689),""),   IF(OR(F689="NSS - NOMBRE",F689="RP - NOMBRE"),      IF(         AND(           NOT(ISERROR(FIND(" - ",C689))),           ISERROR(FIND("  ",C689)),           ISERROR(FIND("–",C689)),           ISERROR(FIND("—",C689)),           ISNUMBER(VALUE(LEFT(C689,FIND(" - ",C689)-1)))         ),         VALUE(LEFT(C689,FIND(" - ",C689)-1)),         ""      ),   ""   )  )))</f>
        <v/>
      </c>
      <c r="H689" s="34" t="str">
        <f aca="false">B689 &amp; "|" &amp; E689 &amp; "|" &amp;(IF(ISBLANK(C689),"",IFERROR(VALUE(LEFT(TRIM(C689),FIND(" ",TRIM(C689)&amp;" ")-1)),"")))</f>
        <v>||</v>
      </c>
      <c r="I689" s="18" t="n">
        <f aca="false">IF(G689="",0, IF(COUNTIF($H$6:H689,H689)=1,1,0))</f>
        <v>0</v>
      </c>
      <c r="J689" s="34" t="str">
        <f aca="false">IF( OR( ISBLANK(D689), C689=D689, AND( LEFT(D689,7)&lt;&gt;"NOMINA ", OR( ISERROR(FIND(" - ",D689)), NOT(ISNUMBER(VALUE(LEFT(D689,FIND(" - ",D689)-1)))) ) ) ), "", B689 &amp; "|" &amp; E689 &amp; "|" &amp; (IF(ISBLANK(C689), "", IFERROR(VALUE(LEFT(TRIM(C689), FIND(" ", TRIM(C689)&amp;" ")-1)), ""))) &amp; "|" &amp; D689 )</f>
        <v/>
      </c>
      <c r="K689" s="18" t="n">
        <f aca="false">IF(OR(C689="", J689="",G689=""), 0, IF(COUNTIF($J$6:J689, J689)=1, 1, 0))</f>
        <v>0</v>
      </c>
      <c r="L689" s="16" t="str">
        <f aca="false">IF(B689="Inscripción de nuevo registro patronal",B689 &amp; "|" &amp; E689 &amp; "|" &amp; C689,"")</f>
        <v/>
      </c>
      <c r="M689" s="18" t="n">
        <f aca="false">IF(OR(C689="", L689=""), 0, IF(COUNTIF($L$6:L689, L689)=1, 1, 0))</f>
        <v>0</v>
      </c>
    </row>
    <row r="690" customFormat="false" ht="28.35" hidden="false" customHeight="true" outlineLevel="0" collapsed="false">
      <c r="A690" s="48" t="str">
        <f aca="false">IF(AND(NOT(ISBLANK(C690)),NOT(ISBLANK(B690)),NOT(ISBLANK(E690))),(_xlfn.AGGREGATE(2,7,A$5:A690))+1,"")</f>
        <v/>
      </c>
      <c r="B690" s="49"/>
      <c r="C690" s="49"/>
      <c r="D690" s="50"/>
      <c r="E690" s="51"/>
      <c r="F690" s="52" t="str">
        <f aca="false">IFERROR(VLOOKUP(B690,LISTAS!$Q$2:$R$58,2,0),"")</f>
        <v/>
      </c>
      <c r="G690" s="34" t="str">
        <f aca="false">IF(ISBLANK(C690),"",  IF(F690="RAZÓN SOCIAL","NUEVO_RP",   IF(F690="NUMERO",      IF(ISNUMBER(VALUE(C690)),VALUE(C690),""),   IF(OR(F690="NSS - NOMBRE",F690="RP - NOMBRE"),      IF(         AND(           NOT(ISERROR(FIND(" - ",C690))),           ISERROR(FIND("  ",C690)),           ISERROR(FIND("–",C690)),           ISERROR(FIND("—",C690)),           ISNUMBER(VALUE(LEFT(C690,FIND(" - ",C690)-1)))         ),         VALUE(LEFT(C690,FIND(" - ",C690)-1)),         ""      ),   ""   )  )))</f>
        <v/>
      </c>
      <c r="H690" s="34" t="str">
        <f aca="false">B690 &amp; "|" &amp; E690 &amp; "|" &amp;(IF(ISBLANK(C690),"",IFERROR(VALUE(LEFT(TRIM(C690),FIND(" ",TRIM(C690)&amp;" ")-1)),"")))</f>
        <v>||</v>
      </c>
      <c r="I690" s="18" t="n">
        <f aca="false">IF(G690="",0, IF(COUNTIF($H$6:H690,H690)=1,1,0))</f>
        <v>0</v>
      </c>
      <c r="J690" s="34" t="str">
        <f aca="false">IF( OR( ISBLANK(D690), C690=D690, AND( LEFT(D690,7)&lt;&gt;"NOMINA ", OR( ISERROR(FIND(" - ",D690)), NOT(ISNUMBER(VALUE(LEFT(D690,FIND(" - ",D690)-1)))) ) ) ), "", B690 &amp; "|" &amp; E690 &amp; "|" &amp; (IF(ISBLANK(C690), "", IFERROR(VALUE(LEFT(TRIM(C690), FIND(" ", TRIM(C690)&amp;" ")-1)), ""))) &amp; "|" &amp; D690 )</f>
        <v/>
      </c>
      <c r="K690" s="18" t="n">
        <f aca="false">IF(OR(C690="", J690="",G690=""), 0, IF(COUNTIF($J$6:J690, J690)=1, 1, 0))</f>
        <v>0</v>
      </c>
      <c r="L690" s="16" t="str">
        <f aca="false">IF(B690="Inscripción de nuevo registro patronal",B690 &amp; "|" &amp; E690 &amp; "|" &amp; C690,"")</f>
        <v/>
      </c>
      <c r="M690" s="18" t="n">
        <f aca="false">IF(OR(C690="", L690=""), 0, IF(COUNTIF($L$6:L690, L690)=1, 1, 0))</f>
        <v>0</v>
      </c>
    </row>
    <row r="691" customFormat="false" ht="28.35" hidden="false" customHeight="true" outlineLevel="0" collapsed="false">
      <c r="A691" s="48" t="str">
        <f aca="false">IF(AND(NOT(ISBLANK(C691)),NOT(ISBLANK(B691)),NOT(ISBLANK(E691))),(_xlfn.AGGREGATE(2,7,A$5:A691))+1,"")</f>
        <v/>
      </c>
      <c r="B691" s="49"/>
      <c r="C691" s="49"/>
      <c r="D691" s="50"/>
      <c r="E691" s="51"/>
      <c r="F691" s="52" t="str">
        <f aca="false">IFERROR(VLOOKUP(B691,LISTAS!$Q$2:$R$58,2,0),"")</f>
        <v/>
      </c>
      <c r="G691" s="34" t="str">
        <f aca="false">IF(ISBLANK(C691),"",  IF(F691="RAZÓN SOCIAL","NUEVO_RP",   IF(F691="NUMERO",      IF(ISNUMBER(VALUE(C691)),VALUE(C691),""),   IF(OR(F691="NSS - NOMBRE",F691="RP - NOMBRE"),      IF(         AND(           NOT(ISERROR(FIND(" - ",C691))),           ISERROR(FIND("  ",C691)),           ISERROR(FIND("–",C691)),           ISERROR(FIND("—",C691)),           ISNUMBER(VALUE(LEFT(C691,FIND(" - ",C691)-1)))         ),         VALUE(LEFT(C691,FIND(" - ",C691)-1)),         ""      ),   ""   )  )))</f>
        <v/>
      </c>
      <c r="H691" s="34" t="str">
        <f aca="false">B691 &amp; "|" &amp; E691 &amp; "|" &amp;(IF(ISBLANK(C691),"",IFERROR(VALUE(LEFT(TRIM(C691),FIND(" ",TRIM(C691)&amp;" ")-1)),"")))</f>
        <v>||</v>
      </c>
      <c r="I691" s="18" t="n">
        <f aca="false">IF(G691="",0, IF(COUNTIF($H$6:H691,H691)=1,1,0))</f>
        <v>0</v>
      </c>
      <c r="J691" s="34" t="str">
        <f aca="false">IF( OR( ISBLANK(D691), C691=D691, AND( LEFT(D691,7)&lt;&gt;"NOMINA ", OR( ISERROR(FIND(" - ",D691)), NOT(ISNUMBER(VALUE(LEFT(D691,FIND(" - ",D691)-1)))) ) ) ), "", B691 &amp; "|" &amp; E691 &amp; "|" &amp; (IF(ISBLANK(C691), "", IFERROR(VALUE(LEFT(TRIM(C691), FIND(" ", TRIM(C691)&amp;" ")-1)), ""))) &amp; "|" &amp; D691 )</f>
        <v/>
      </c>
      <c r="K691" s="18" t="n">
        <f aca="false">IF(OR(C691="", J691="",G691=""), 0, IF(COUNTIF($J$6:J691, J691)=1, 1, 0))</f>
        <v>0</v>
      </c>
      <c r="L691" s="16" t="str">
        <f aca="false">IF(B691="Inscripción de nuevo registro patronal",B691 &amp; "|" &amp; E691 &amp; "|" &amp; C691,"")</f>
        <v/>
      </c>
      <c r="M691" s="18" t="n">
        <f aca="false">IF(OR(C691="", L691=""), 0, IF(COUNTIF($L$6:L691, L691)=1, 1, 0))</f>
        <v>0</v>
      </c>
    </row>
    <row r="692" customFormat="false" ht="28.35" hidden="false" customHeight="true" outlineLevel="0" collapsed="false">
      <c r="A692" s="48" t="str">
        <f aca="false">IF(AND(NOT(ISBLANK(C692)),NOT(ISBLANK(B692)),NOT(ISBLANK(E692))),(_xlfn.AGGREGATE(2,7,A$5:A692))+1,"")</f>
        <v/>
      </c>
      <c r="B692" s="49"/>
      <c r="C692" s="49"/>
      <c r="D692" s="50"/>
      <c r="E692" s="51"/>
      <c r="F692" s="52" t="str">
        <f aca="false">IFERROR(VLOOKUP(B692,LISTAS!$Q$2:$R$58,2,0),"")</f>
        <v/>
      </c>
      <c r="G692" s="34" t="str">
        <f aca="false">IF(ISBLANK(C692),"",  IF(F692="RAZÓN SOCIAL","NUEVO_RP",   IF(F692="NUMERO",      IF(ISNUMBER(VALUE(C692)),VALUE(C692),""),   IF(OR(F692="NSS - NOMBRE",F692="RP - NOMBRE"),      IF(         AND(           NOT(ISERROR(FIND(" - ",C692))),           ISERROR(FIND("  ",C692)),           ISERROR(FIND("–",C692)),           ISERROR(FIND("—",C692)),           ISNUMBER(VALUE(LEFT(C692,FIND(" - ",C692)-1)))         ),         VALUE(LEFT(C692,FIND(" - ",C692)-1)),         ""      ),   ""   )  )))</f>
        <v/>
      </c>
      <c r="H692" s="34" t="str">
        <f aca="false">B692 &amp; "|" &amp; E692 &amp; "|" &amp;(IF(ISBLANK(C692),"",IFERROR(VALUE(LEFT(TRIM(C692),FIND(" ",TRIM(C692)&amp;" ")-1)),"")))</f>
        <v>||</v>
      </c>
      <c r="I692" s="18" t="n">
        <f aca="false">IF(G692="",0, IF(COUNTIF($H$6:H692,H692)=1,1,0))</f>
        <v>0</v>
      </c>
      <c r="J692" s="34" t="str">
        <f aca="false">IF( OR( ISBLANK(D692), C692=D692, AND( LEFT(D692,7)&lt;&gt;"NOMINA ", OR( ISERROR(FIND(" - ",D692)), NOT(ISNUMBER(VALUE(LEFT(D692,FIND(" - ",D692)-1)))) ) ) ), "", B692 &amp; "|" &amp; E692 &amp; "|" &amp; (IF(ISBLANK(C692), "", IFERROR(VALUE(LEFT(TRIM(C692), FIND(" ", TRIM(C692)&amp;" ")-1)), ""))) &amp; "|" &amp; D692 )</f>
        <v/>
      </c>
      <c r="K692" s="18" t="n">
        <f aca="false">IF(OR(C692="", J692="",G692=""), 0, IF(COUNTIF($J$6:J692, J692)=1, 1, 0))</f>
        <v>0</v>
      </c>
      <c r="L692" s="16" t="str">
        <f aca="false">IF(B692="Inscripción de nuevo registro patronal",B692 &amp; "|" &amp; E692 &amp; "|" &amp; C692,"")</f>
        <v/>
      </c>
      <c r="M692" s="18" t="n">
        <f aca="false">IF(OR(C692="", L692=""), 0, IF(COUNTIF($L$6:L692, L692)=1, 1, 0))</f>
        <v>0</v>
      </c>
    </row>
    <row r="693" customFormat="false" ht="28.35" hidden="false" customHeight="true" outlineLevel="0" collapsed="false">
      <c r="A693" s="48" t="str">
        <f aca="false">IF(AND(NOT(ISBLANK(C693)),NOT(ISBLANK(B693)),NOT(ISBLANK(E693))),(_xlfn.AGGREGATE(2,7,A$5:A693))+1,"")</f>
        <v/>
      </c>
      <c r="B693" s="49"/>
      <c r="C693" s="49"/>
      <c r="D693" s="50"/>
      <c r="E693" s="51"/>
      <c r="F693" s="52" t="str">
        <f aca="false">IFERROR(VLOOKUP(B693,LISTAS!$Q$2:$R$58,2,0),"")</f>
        <v/>
      </c>
      <c r="G693" s="34" t="str">
        <f aca="false">IF(ISBLANK(C693),"",  IF(F693="RAZÓN SOCIAL","NUEVO_RP",   IF(F693="NUMERO",      IF(ISNUMBER(VALUE(C693)),VALUE(C693),""),   IF(OR(F693="NSS - NOMBRE",F693="RP - NOMBRE"),      IF(         AND(           NOT(ISERROR(FIND(" - ",C693))),           ISERROR(FIND("  ",C693)),           ISERROR(FIND("–",C693)),           ISERROR(FIND("—",C693)),           ISNUMBER(VALUE(LEFT(C693,FIND(" - ",C693)-1)))         ),         VALUE(LEFT(C693,FIND(" - ",C693)-1)),         ""      ),   ""   )  )))</f>
        <v/>
      </c>
      <c r="H693" s="34" t="str">
        <f aca="false">B693 &amp; "|" &amp; E693 &amp; "|" &amp;(IF(ISBLANK(C693),"",IFERROR(VALUE(LEFT(TRIM(C693),FIND(" ",TRIM(C693)&amp;" ")-1)),"")))</f>
        <v>||</v>
      </c>
      <c r="I693" s="18" t="n">
        <f aca="false">IF(G693="",0, IF(COUNTIF($H$6:H693,H693)=1,1,0))</f>
        <v>0</v>
      </c>
      <c r="J693" s="34" t="str">
        <f aca="false">IF( OR( ISBLANK(D693), C693=D693, AND( LEFT(D693,7)&lt;&gt;"NOMINA ", OR( ISERROR(FIND(" - ",D693)), NOT(ISNUMBER(VALUE(LEFT(D693,FIND(" - ",D693)-1)))) ) ) ), "", B693 &amp; "|" &amp; E693 &amp; "|" &amp; (IF(ISBLANK(C693), "", IFERROR(VALUE(LEFT(TRIM(C693), FIND(" ", TRIM(C693)&amp;" ")-1)), ""))) &amp; "|" &amp; D693 )</f>
        <v/>
      </c>
      <c r="K693" s="18" t="n">
        <f aca="false">IF(OR(C693="", J693="",G693=""), 0, IF(COUNTIF($J$6:J693, J693)=1, 1, 0))</f>
        <v>0</v>
      </c>
      <c r="L693" s="16" t="str">
        <f aca="false">IF(B693="Inscripción de nuevo registro patronal",B693 &amp; "|" &amp; E693 &amp; "|" &amp; C693,"")</f>
        <v/>
      </c>
      <c r="M693" s="18" t="n">
        <f aca="false">IF(OR(C693="", L693=""), 0, IF(COUNTIF($L$6:L693, L693)=1, 1, 0))</f>
        <v>0</v>
      </c>
    </row>
    <row r="694" customFormat="false" ht="28.35" hidden="false" customHeight="true" outlineLevel="0" collapsed="false">
      <c r="A694" s="48" t="str">
        <f aca="false">IF(AND(NOT(ISBLANK(C694)),NOT(ISBLANK(B694)),NOT(ISBLANK(E694))),(_xlfn.AGGREGATE(2,7,A$5:A694))+1,"")</f>
        <v/>
      </c>
      <c r="B694" s="49"/>
      <c r="C694" s="49"/>
      <c r="D694" s="50"/>
      <c r="E694" s="51"/>
      <c r="F694" s="52" t="str">
        <f aca="false">IFERROR(VLOOKUP(B694,LISTAS!$Q$2:$R$58,2,0),"")</f>
        <v/>
      </c>
      <c r="G694" s="34" t="str">
        <f aca="false">IF(ISBLANK(C694),"",  IF(F694="RAZÓN SOCIAL","NUEVO_RP",   IF(F694="NUMERO",      IF(ISNUMBER(VALUE(C694)),VALUE(C694),""),   IF(OR(F694="NSS - NOMBRE",F694="RP - NOMBRE"),      IF(         AND(           NOT(ISERROR(FIND(" - ",C694))),           ISERROR(FIND("  ",C694)),           ISERROR(FIND("–",C694)),           ISERROR(FIND("—",C694)),           ISNUMBER(VALUE(LEFT(C694,FIND(" - ",C694)-1)))         ),         VALUE(LEFT(C694,FIND(" - ",C694)-1)),         ""      ),   ""   )  )))</f>
        <v/>
      </c>
      <c r="H694" s="34" t="str">
        <f aca="false">B694 &amp; "|" &amp; E694 &amp; "|" &amp;(IF(ISBLANK(C694),"",IFERROR(VALUE(LEFT(TRIM(C694),FIND(" ",TRIM(C694)&amp;" ")-1)),"")))</f>
        <v>||</v>
      </c>
      <c r="I694" s="18" t="n">
        <f aca="false">IF(G694="",0, IF(COUNTIF($H$6:H694,H694)=1,1,0))</f>
        <v>0</v>
      </c>
      <c r="J694" s="34" t="str">
        <f aca="false">IF( OR( ISBLANK(D694), C694=D694, AND( LEFT(D694,7)&lt;&gt;"NOMINA ", OR( ISERROR(FIND(" - ",D694)), NOT(ISNUMBER(VALUE(LEFT(D694,FIND(" - ",D694)-1)))) ) ) ), "", B694 &amp; "|" &amp; E694 &amp; "|" &amp; (IF(ISBLANK(C694), "", IFERROR(VALUE(LEFT(TRIM(C694), FIND(" ", TRIM(C694)&amp;" ")-1)), ""))) &amp; "|" &amp; D694 )</f>
        <v/>
      </c>
      <c r="K694" s="18" t="n">
        <f aca="false">IF(OR(C694="", J694="",G694=""), 0, IF(COUNTIF($J$6:J694, J694)=1, 1, 0))</f>
        <v>0</v>
      </c>
      <c r="L694" s="16" t="str">
        <f aca="false">IF(B694="Inscripción de nuevo registro patronal",B694 &amp; "|" &amp; E694 &amp; "|" &amp; C694,"")</f>
        <v/>
      </c>
      <c r="M694" s="18" t="n">
        <f aca="false">IF(OR(C694="", L694=""), 0, IF(COUNTIF($L$6:L694, L694)=1, 1, 0))</f>
        <v>0</v>
      </c>
    </row>
    <row r="695" customFormat="false" ht="28.35" hidden="false" customHeight="true" outlineLevel="0" collapsed="false">
      <c r="A695" s="48" t="str">
        <f aca="false">IF(AND(NOT(ISBLANK(C695)),NOT(ISBLANK(B695)),NOT(ISBLANK(E695))),(_xlfn.AGGREGATE(2,7,A$5:A695))+1,"")</f>
        <v/>
      </c>
      <c r="B695" s="49"/>
      <c r="C695" s="49"/>
      <c r="D695" s="50"/>
      <c r="E695" s="51"/>
      <c r="F695" s="52" t="str">
        <f aca="false">IFERROR(VLOOKUP(B695,LISTAS!$Q$2:$R$58,2,0),"")</f>
        <v/>
      </c>
      <c r="G695" s="34" t="str">
        <f aca="false">IF(ISBLANK(C695),"",  IF(F695="RAZÓN SOCIAL","NUEVO_RP",   IF(F695="NUMERO",      IF(ISNUMBER(VALUE(C695)),VALUE(C695),""),   IF(OR(F695="NSS - NOMBRE",F695="RP - NOMBRE"),      IF(         AND(           NOT(ISERROR(FIND(" - ",C695))),           ISERROR(FIND("  ",C695)),           ISERROR(FIND("–",C695)),           ISERROR(FIND("—",C695)),           ISNUMBER(VALUE(LEFT(C695,FIND(" - ",C695)-1)))         ),         VALUE(LEFT(C695,FIND(" - ",C695)-1)),         ""      ),   ""   )  )))</f>
        <v/>
      </c>
      <c r="H695" s="34" t="str">
        <f aca="false">B695 &amp; "|" &amp; E695 &amp; "|" &amp;(IF(ISBLANK(C695),"",IFERROR(VALUE(LEFT(TRIM(C695),FIND(" ",TRIM(C695)&amp;" ")-1)),"")))</f>
        <v>||</v>
      </c>
      <c r="I695" s="18" t="n">
        <f aca="false">IF(G695="",0, IF(COUNTIF($H$6:H695,H695)=1,1,0))</f>
        <v>0</v>
      </c>
      <c r="J695" s="34" t="str">
        <f aca="false">IF( OR( ISBLANK(D695), C695=D695, AND( LEFT(D695,7)&lt;&gt;"NOMINA ", OR( ISERROR(FIND(" - ",D695)), NOT(ISNUMBER(VALUE(LEFT(D695,FIND(" - ",D695)-1)))) ) ) ), "", B695 &amp; "|" &amp; E695 &amp; "|" &amp; (IF(ISBLANK(C695), "", IFERROR(VALUE(LEFT(TRIM(C695), FIND(" ", TRIM(C695)&amp;" ")-1)), ""))) &amp; "|" &amp; D695 )</f>
        <v/>
      </c>
      <c r="K695" s="18" t="n">
        <f aca="false">IF(OR(C695="", J695="",G695=""), 0, IF(COUNTIF($J$6:J695, J695)=1, 1, 0))</f>
        <v>0</v>
      </c>
      <c r="L695" s="16" t="str">
        <f aca="false">IF(B695="Inscripción de nuevo registro patronal",B695 &amp; "|" &amp; E695 &amp; "|" &amp; C695,"")</f>
        <v/>
      </c>
      <c r="M695" s="18" t="n">
        <f aca="false">IF(OR(C695="", L695=""), 0, IF(COUNTIF($L$6:L695, L695)=1, 1, 0))</f>
        <v>0</v>
      </c>
    </row>
    <row r="696" customFormat="false" ht="28.35" hidden="false" customHeight="true" outlineLevel="0" collapsed="false">
      <c r="A696" s="48" t="str">
        <f aca="false">IF(AND(NOT(ISBLANK(C696)),NOT(ISBLANK(B696)),NOT(ISBLANK(E696))),(_xlfn.AGGREGATE(2,7,A$5:A696))+1,"")</f>
        <v/>
      </c>
      <c r="B696" s="49"/>
      <c r="C696" s="49"/>
      <c r="D696" s="50"/>
      <c r="E696" s="51"/>
      <c r="F696" s="52" t="str">
        <f aca="false">IFERROR(VLOOKUP(B696,LISTAS!$Q$2:$R$58,2,0),"")</f>
        <v/>
      </c>
      <c r="G696" s="34" t="str">
        <f aca="false">IF(ISBLANK(C696),"",  IF(F696="RAZÓN SOCIAL","NUEVO_RP",   IF(F696="NUMERO",      IF(ISNUMBER(VALUE(C696)),VALUE(C696),""),   IF(OR(F696="NSS - NOMBRE",F696="RP - NOMBRE"),      IF(         AND(           NOT(ISERROR(FIND(" - ",C696))),           ISERROR(FIND("  ",C696)),           ISERROR(FIND("–",C696)),           ISERROR(FIND("—",C696)),           ISNUMBER(VALUE(LEFT(C696,FIND(" - ",C696)-1)))         ),         VALUE(LEFT(C696,FIND(" - ",C696)-1)),         ""      ),   ""   )  )))</f>
        <v/>
      </c>
      <c r="H696" s="34" t="str">
        <f aca="false">B696 &amp; "|" &amp; E696 &amp; "|" &amp;(IF(ISBLANK(C696),"",IFERROR(VALUE(LEFT(TRIM(C696),FIND(" ",TRIM(C696)&amp;" ")-1)),"")))</f>
        <v>||</v>
      </c>
      <c r="I696" s="18" t="n">
        <f aca="false">IF(G696="",0, IF(COUNTIF($H$6:H696,H696)=1,1,0))</f>
        <v>0</v>
      </c>
      <c r="J696" s="34" t="str">
        <f aca="false">IF( OR( ISBLANK(D696), C696=D696, AND( LEFT(D696,7)&lt;&gt;"NOMINA ", OR( ISERROR(FIND(" - ",D696)), NOT(ISNUMBER(VALUE(LEFT(D696,FIND(" - ",D696)-1)))) ) ) ), "", B696 &amp; "|" &amp; E696 &amp; "|" &amp; (IF(ISBLANK(C696), "", IFERROR(VALUE(LEFT(TRIM(C696), FIND(" ", TRIM(C696)&amp;" ")-1)), ""))) &amp; "|" &amp; D696 )</f>
        <v/>
      </c>
      <c r="K696" s="18" t="n">
        <f aca="false">IF(OR(C696="", J696="",G696=""), 0, IF(COUNTIF($J$6:J696, J696)=1, 1, 0))</f>
        <v>0</v>
      </c>
      <c r="L696" s="16" t="str">
        <f aca="false">IF(B696="Inscripción de nuevo registro patronal",B696 &amp; "|" &amp; E696 &amp; "|" &amp; C696,"")</f>
        <v/>
      </c>
      <c r="M696" s="18" t="n">
        <f aca="false">IF(OR(C696="", L696=""), 0, IF(COUNTIF($L$6:L696, L696)=1, 1, 0))</f>
        <v>0</v>
      </c>
    </row>
    <row r="697" customFormat="false" ht="28.35" hidden="false" customHeight="true" outlineLevel="0" collapsed="false">
      <c r="A697" s="48" t="str">
        <f aca="false">IF(AND(NOT(ISBLANK(C697)),NOT(ISBLANK(B697)),NOT(ISBLANK(E697))),(_xlfn.AGGREGATE(2,7,A$5:A697))+1,"")</f>
        <v/>
      </c>
      <c r="B697" s="49"/>
      <c r="C697" s="49"/>
      <c r="D697" s="50"/>
      <c r="E697" s="51"/>
      <c r="F697" s="52" t="str">
        <f aca="false">IFERROR(VLOOKUP(B697,LISTAS!$Q$2:$R$58,2,0),"")</f>
        <v/>
      </c>
      <c r="G697" s="34" t="str">
        <f aca="false">IF(ISBLANK(C697),"",  IF(F697="RAZÓN SOCIAL","NUEVO_RP",   IF(F697="NUMERO",      IF(ISNUMBER(VALUE(C697)),VALUE(C697),""),   IF(OR(F697="NSS - NOMBRE",F697="RP - NOMBRE"),      IF(         AND(           NOT(ISERROR(FIND(" - ",C697))),           ISERROR(FIND("  ",C697)),           ISERROR(FIND("–",C697)),           ISERROR(FIND("—",C697)),           ISNUMBER(VALUE(LEFT(C697,FIND(" - ",C697)-1)))         ),         VALUE(LEFT(C697,FIND(" - ",C697)-1)),         ""      ),   ""   )  )))</f>
        <v/>
      </c>
      <c r="H697" s="34" t="str">
        <f aca="false">B697 &amp; "|" &amp; E697 &amp; "|" &amp;(IF(ISBLANK(C697),"",IFERROR(VALUE(LEFT(TRIM(C697),FIND(" ",TRIM(C697)&amp;" ")-1)),"")))</f>
        <v>||</v>
      </c>
      <c r="I697" s="18" t="n">
        <f aca="false">IF(G697="",0, IF(COUNTIF($H$6:H697,H697)=1,1,0))</f>
        <v>0</v>
      </c>
      <c r="J697" s="34" t="str">
        <f aca="false">IF( OR( ISBLANK(D697), C697=D697, AND( LEFT(D697,7)&lt;&gt;"NOMINA ", OR( ISERROR(FIND(" - ",D697)), NOT(ISNUMBER(VALUE(LEFT(D697,FIND(" - ",D697)-1)))) ) ) ), "", B697 &amp; "|" &amp; E697 &amp; "|" &amp; (IF(ISBLANK(C697), "", IFERROR(VALUE(LEFT(TRIM(C697), FIND(" ", TRIM(C697)&amp;" ")-1)), ""))) &amp; "|" &amp; D697 )</f>
        <v/>
      </c>
      <c r="K697" s="18" t="n">
        <f aca="false">IF(OR(C697="", J697="",G697=""), 0, IF(COUNTIF($J$6:J697, J697)=1, 1, 0))</f>
        <v>0</v>
      </c>
      <c r="L697" s="16" t="str">
        <f aca="false">IF(B697="Inscripción de nuevo registro patronal",B697 &amp; "|" &amp; E697 &amp; "|" &amp; C697,"")</f>
        <v/>
      </c>
      <c r="M697" s="18" t="n">
        <f aca="false">IF(OR(C697="", L697=""), 0, IF(COUNTIF($L$6:L697, L697)=1, 1, 0))</f>
        <v>0</v>
      </c>
    </row>
    <row r="698" customFormat="false" ht="28.35" hidden="false" customHeight="true" outlineLevel="0" collapsed="false">
      <c r="A698" s="48" t="str">
        <f aca="false">IF(AND(NOT(ISBLANK(C698)),NOT(ISBLANK(B698)),NOT(ISBLANK(E698))),(_xlfn.AGGREGATE(2,7,A$5:A698))+1,"")</f>
        <v/>
      </c>
      <c r="B698" s="49"/>
      <c r="C698" s="49"/>
      <c r="D698" s="50"/>
      <c r="E698" s="51"/>
      <c r="F698" s="52" t="str">
        <f aca="false">IFERROR(VLOOKUP(B698,LISTAS!$Q$2:$R$58,2,0),"")</f>
        <v/>
      </c>
      <c r="G698" s="34" t="str">
        <f aca="false">IF(ISBLANK(C698),"",  IF(F698="RAZÓN SOCIAL","NUEVO_RP",   IF(F698="NUMERO",      IF(ISNUMBER(VALUE(C698)),VALUE(C698),""),   IF(OR(F698="NSS - NOMBRE",F698="RP - NOMBRE"),      IF(         AND(           NOT(ISERROR(FIND(" - ",C698))),           ISERROR(FIND("  ",C698)),           ISERROR(FIND("–",C698)),           ISERROR(FIND("—",C698)),           ISNUMBER(VALUE(LEFT(C698,FIND(" - ",C698)-1)))         ),         VALUE(LEFT(C698,FIND(" - ",C698)-1)),         ""      ),   ""   )  )))</f>
        <v/>
      </c>
      <c r="H698" s="34" t="str">
        <f aca="false">B698 &amp; "|" &amp; E698 &amp; "|" &amp;(IF(ISBLANK(C698),"",IFERROR(VALUE(LEFT(TRIM(C698),FIND(" ",TRIM(C698)&amp;" ")-1)),"")))</f>
        <v>||</v>
      </c>
      <c r="I698" s="18" t="n">
        <f aca="false">IF(G698="",0, IF(COUNTIF($H$6:H698,H698)=1,1,0))</f>
        <v>0</v>
      </c>
      <c r="J698" s="34" t="str">
        <f aca="false">IF( OR( ISBLANK(D698), C698=D698, AND( LEFT(D698,7)&lt;&gt;"NOMINA ", OR( ISERROR(FIND(" - ",D698)), NOT(ISNUMBER(VALUE(LEFT(D698,FIND(" - ",D698)-1)))) ) ) ), "", B698 &amp; "|" &amp; E698 &amp; "|" &amp; (IF(ISBLANK(C698), "", IFERROR(VALUE(LEFT(TRIM(C698), FIND(" ", TRIM(C698)&amp;" ")-1)), ""))) &amp; "|" &amp; D698 )</f>
        <v/>
      </c>
      <c r="K698" s="18" t="n">
        <f aca="false">IF(OR(C698="", J698="",G698=""), 0, IF(COUNTIF($J$6:J698, J698)=1, 1, 0))</f>
        <v>0</v>
      </c>
      <c r="L698" s="16" t="str">
        <f aca="false">IF(B698="Inscripción de nuevo registro patronal",B698 &amp; "|" &amp; E698 &amp; "|" &amp; C698,"")</f>
        <v/>
      </c>
      <c r="M698" s="18" t="n">
        <f aca="false">IF(OR(C698="", L698=""), 0, IF(COUNTIF($L$6:L698, L698)=1, 1, 0))</f>
        <v>0</v>
      </c>
    </row>
    <row r="699" customFormat="false" ht="28.35" hidden="false" customHeight="true" outlineLevel="0" collapsed="false">
      <c r="A699" s="48" t="str">
        <f aca="false">IF(AND(NOT(ISBLANK(C699)),NOT(ISBLANK(B699)),NOT(ISBLANK(E699))),(_xlfn.AGGREGATE(2,7,A$5:A699))+1,"")</f>
        <v/>
      </c>
      <c r="B699" s="49"/>
      <c r="C699" s="49"/>
      <c r="D699" s="50"/>
      <c r="E699" s="51"/>
      <c r="F699" s="52" t="str">
        <f aca="false">IFERROR(VLOOKUP(B699,LISTAS!$Q$2:$R$58,2,0),"")</f>
        <v/>
      </c>
      <c r="G699" s="34" t="str">
        <f aca="false">IF(ISBLANK(C699),"",  IF(F699="RAZÓN SOCIAL","NUEVO_RP",   IF(F699="NUMERO",      IF(ISNUMBER(VALUE(C699)),VALUE(C699),""),   IF(OR(F699="NSS - NOMBRE",F699="RP - NOMBRE"),      IF(         AND(           NOT(ISERROR(FIND(" - ",C699))),           ISERROR(FIND("  ",C699)),           ISERROR(FIND("–",C699)),           ISERROR(FIND("—",C699)),           ISNUMBER(VALUE(LEFT(C699,FIND(" - ",C699)-1)))         ),         VALUE(LEFT(C699,FIND(" - ",C699)-1)),         ""      ),   ""   )  )))</f>
        <v/>
      </c>
      <c r="H699" s="34" t="str">
        <f aca="false">B699 &amp; "|" &amp; E699 &amp; "|" &amp;(IF(ISBLANK(C699),"",IFERROR(VALUE(LEFT(TRIM(C699),FIND(" ",TRIM(C699)&amp;" ")-1)),"")))</f>
        <v>||</v>
      </c>
      <c r="I699" s="18" t="n">
        <f aca="false">IF(G699="",0, IF(COUNTIF($H$6:H699,H699)=1,1,0))</f>
        <v>0</v>
      </c>
      <c r="J699" s="34" t="str">
        <f aca="false">IF( OR( ISBLANK(D699), C699=D699, AND( LEFT(D699,7)&lt;&gt;"NOMINA ", OR( ISERROR(FIND(" - ",D699)), NOT(ISNUMBER(VALUE(LEFT(D699,FIND(" - ",D699)-1)))) ) ) ), "", B699 &amp; "|" &amp; E699 &amp; "|" &amp; (IF(ISBLANK(C699), "", IFERROR(VALUE(LEFT(TRIM(C699), FIND(" ", TRIM(C699)&amp;" ")-1)), ""))) &amp; "|" &amp; D699 )</f>
        <v/>
      </c>
      <c r="K699" s="18" t="n">
        <f aca="false">IF(OR(C699="", J699="",G699=""), 0, IF(COUNTIF($J$6:J699, J699)=1, 1, 0))</f>
        <v>0</v>
      </c>
      <c r="L699" s="16" t="str">
        <f aca="false">IF(B699="Inscripción de nuevo registro patronal",B699 &amp; "|" &amp; E699 &amp; "|" &amp; C699,"")</f>
        <v/>
      </c>
      <c r="M699" s="18" t="n">
        <f aca="false">IF(OR(C699="", L699=""), 0, IF(COUNTIF($L$6:L699, L699)=1, 1, 0))</f>
        <v>0</v>
      </c>
    </row>
    <row r="700" customFormat="false" ht="28.35" hidden="false" customHeight="true" outlineLevel="0" collapsed="false">
      <c r="A700" s="48" t="str">
        <f aca="false">IF(AND(NOT(ISBLANK(C700)),NOT(ISBLANK(B700)),NOT(ISBLANK(E700))),(_xlfn.AGGREGATE(2,7,A$5:A700))+1,"")</f>
        <v/>
      </c>
      <c r="B700" s="49"/>
      <c r="C700" s="49"/>
      <c r="D700" s="50"/>
      <c r="E700" s="51"/>
      <c r="F700" s="52" t="str">
        <f aca="false">IFERROR(VLOOKUP(B700,LISTAS!$Q$2:$R$58,2,0),"")</f>
        <v/>
      </c>
      <c r="G700" s="34" t="str">
        <f aca="false">IF(ISBLANK(C700),"",  IF(F700="RAZÓN SOCIAL","NUEVO_RP",   IF(F700="NUMERO",      IF(ISNUMBER(VALUE(C700)),VALUE(C700),""),   IF(OR(F700="NSS - NOMBRE",F700="RP - NOMBRE"),      IF(         AND(           NOT(ISERROR(FIND(" - ",C700))),           ISERROR(FIND("  ",C700)),           ISERROR(FIND("–",C700)),           ISERROR(FIND("—",C700)),           ISNUMBER(VALUE(LEFT(C700,FIND(" - ",C700)-1)))         ),         VALUE(LEFT(C700,FIND(" - ",C700)-1)),         ""      ),   ""   )  )))</f>
        <v/>
      </c>
      <c r="H700" s="34" t="str">
        <f aca="false">B700 &amp; "|" &amp; E700 &amp; "|" &amp;(IF(ISBLANK(C700),"",IFERROR(VALUE(LEFT(TRIM(C700),FIND(" ",TRIM(C700)&amp;" ")-1)),"")))</f>
        <v>||</v>
      </c>
      <c r="I700" s="18" t="n">
        <f aca="false">IF(G700="",0, IF(COUNTIF($H$6:H700,H700)=1,1,0))</f>
        <v>0</v>
      </c>
      <c r="J700" s="34" t="str">
        <f aca="false">IF( OR( ISBLANK(D700), C700=D700, AND( LEFT(D700,7)&lt;&gt;"NOMINA ", OR( ISERROR(FIND(" - ",D700)), NOT(ISNUMBER(VALUE(LEFT(D700,FIND(" - ",D700)-1)))) ) ) ), "", B700 &amp; "|" &amp; E700 &amp; "|" &amp; (IF(ISBLANK(C700), "", IFERROR(VALUE(LEFT(TRIM(C700), FIND(" ", TRIM(C700)&amp;" ")-1)), ""))) &amp; "|" &amp; D700 )</f>
        <v/>
      </c>
      <c r="K700" s="18" t="n">
        <f aca="false">IF(OR(C700="", J700="",G700=""), 0, IF(COUNTIF($J$6:J700, J700)=1, 1, 0))</f>
        <v>0</v>
      </c>
      <c r="L700" s="16" t="str">
        <f aca="false">IF(B700="Inscripción de nuevo registro patronal",B700 &amp; "|" &amp; E700 &amp; "|" &amp; C700,"")</f>
        <v/>
      </c>
      <c r="M700" s="18" t="n">
        <f aca="false">IF(OR(C700="", L700=""), 0, IF(COUNTIF($L$6:L700, L700)=1, 1, 0))</f>
        <v>0</v>
      </c>
    </row>
    <row r="701" customFormat="false" ht="28.35" hidden="false" customHeight="true" outlineLevel="0" collapsed="false">
      <c r="A701" s="48" t="str">
        <f aca="false">IF(AND(NOT(ISBLANK(C701)),NOT(ISBLANK(B701)),NOT(ISBLANK(E701))),(_xlfn.AGGREGATE(2,7,A$5:A701))+1,"")</f>
        <v/>
      </c>
      <c r="B701" s="49"/>
      <c r="C701" s="49"/>
      <c r="D701" s="50"/>
      <c r="E701" s="51"/>
      <c r="F701" s="52" t="str">
        <f aca="false">IFERROR(VLOOKUP(B701,LISTAS!$Q$2:$R$58,2,0),"")</f>
        <v/>
      </c>
      <c r="G701" s="34" t="str">
        <f aca="false">IF(ISBLANK(C701),"",  IF(F701="RAZÓN SOCIAL","NUEVO_RP",   IF(F701="NUMERO",      IF(ISNUMBER(VALUE(C701)),VALUE(C701),""),   IF(OR(F701="NSS - NOMBRE",F701="RP - NOMBRE"),      IF(         AND(           NOT(ISERROR(FIND(" - ",C701))),           ISERROR(FIND("  ",C701)),           ISERROR(FIND("–",C701)),           ISERROR(FIND("—",C701)),           ISNUMBER(VALUE(LEFT(C701,FIND(" - ",C701)-1)))         ),         VALUE(LEFT(C701,FIND(" - ",C701)-1)),         ""      ),   ""   )  )))</f>
        <v/>
      </c>
      <c r="H701" s="34" t="str">
        <f aca="false">B701 &amp; "|" &amp; E701 &amp; "|" &amp;(IF(ISBLANK(C701),"",IFERROR(VALUE(LEFT(TRIM(C701),FIND(" ",TRIM(C701)&amp;" ")-1)),"")))</f>
        <v>||</v>
      </c>
      <c r="I701" s="18" t="n">
        <f aca="false">IF(G701="",0, IF(COUNTIF($H$6:H701,H701)=1,1,0))</f>
        <v>0</v>
      </c>
      <c r="J701" s="34" t="str">
        <f aca="false">IF( OR( ISBLANK(D701), C701=D701, AND( LEFT(D701,7)&lt;&gt;"NOMINA ", OR( ISERROR(FIND(" - ",D701)), NOT(ISNUMBER(VALUE(LEFT(D701,FIND(" - ",D701)-1)))) ) ) ), "", B701 &amp; "|" &amp; E701 &amp; "|" &amp; (IF(ISBLANK(C701), "", IFERROR(VALUE(LEFT(TRIM(C701), FIND(" ", TRIM(C701)&amp;" ")-1)), ""))) &amp; "|" &amp; D701 )</f>
        <v/>
      </c>
      <c r="K701" s="18" t="n">
        <f aca="false">IF(OR(C701="", J701="",G701=""), 0, IF(COUNTIF($J$6:J701, J701)=1, 1, 0))</f>
        <v>0</v>
      </c>
      <c r="L701" s="16" t="str">
        <f aca="false">IF(B701="Inscripción de nuevo registro patronal",B701 &amp; "|" &amp; E701 &amp; "|" &amp; C701,"")</f>
        <v/>
      </c>
      <c r="M701" s="18" t="n">
        <f aca="false">IF(OR(C701="", L701=""), 0, IF(COUNTIF($L$6:L701, L701)=1, 1, 0))</f>
        <v>0</v>
      </c>
    </row>
    <row r="702" customFormat="false" ht="28.35" hidden="false" customHeight="true" outlineLevel="0" collapsed="false">
      <c r="A702" s="48" t="str">
        <f aca="false">IF(AND(NOT(ISBLANK(C702)),NOT(ISBLANK(B702)),NOT(ISBLANK(E702))),(_xlfn.AGGREGATE(2,7,A$5:A702))+1,"")</f>
        <v/>
      </c>
      <c r="B702" s="49"/>
      <c r="C702" s="49"/>
      <c r="D702" s="50"/>
      <c r="E702" s="51"/>
      <c r="F702" s="52" t="str">
        <f aca="false">IFERROR(VLOOKUP(B702,LISTAS!$Q$2:$R$58,2,0),"")</f>
        <v/>
      </c>
      <c r="G702" s="34" t="str">
        <f aca="false">IF(ISBLANK(C702),"",  IF(F702="RAZÓN SOCIAL","NUEVO_RP",   IF(F702="NUMERO",      IF(ISNUMBER(VALUE(C702)),VALUE(C702),""),   IF(OR(F702="NSS - NOMBRE",F702="RP - NOMBRE"),      IF(         AND(           NOT(ISERROR(FIND(" - ",C702))),           ISERROR(FIND("  ",C702)),           ISERROR(FIND("–",C702)),           ISERROR(FIND("—",C702)),           ISNUMBER(VALUE(LEFT(C702,FIND(" - ",C702)-1)))         ),         VALUE(LEFT(C702,FIND(" - ",C702)-1)),         ""      ),   ""   )  )))</f>
        <v/>
      </c>
      <c r="H702" s="34" t="str">
        <f aca="false">B702 &amp; "|" &amp; E702 &amp; "|" &amp;(IF(ISBLANK(C702),"",IFERROR(VALUE(LEFT(TRIM(C702),FIND(" ",TRIM(C702)&amp;" ")-1)),"")))</f>
        <v>||</v>
      </c>
      <c r="I702" s="18" t="n">
        <f aca="false">IF(G702="",0, IF(COUNTIF($H$6:H702,H702)=1,1,0))</f>
        <v>0</v>
      </c>
      <c r="J702" s="34" t="str">
        <f aca="false">IF( OR( ISBLANK(D702), C702=D702, AND( LEFT(D702,7)&lt;&gt;"NOMINA ", OR( ISERROR(FIND(" - ",D702)), NOT(ISNUMBER(VALUE(LEFT(D702,FIND(" - ",D702)-1)))) ) ) ), "", B702 &amp; "|" &amp; E702 &amp; "|" &amp; (IF(ISBLANK(C702), "", IFERROR(VALUE(LEFT(TRIM(C702), FIND(" ", TRIM(C702)&amp;" ")-1)), ""))) &amp; "|" &amp; D702 )</f>
        <v/>
      </c>
      <c r="K702" s="18" t="n">
        <f aca="false">IF(OR(C702="", J702="",G702=""), 0, IF(COUNTIF($J$6:J702, J702)=1, 1, 0))</f>
        <v>0</v>
      </c>
      <c r="L702" s="16" t="str">
        <f aca="false">IF(B702="Inscripción de nuevo registro patronal",B702 &amp; "|" &amp; E702 &amp; "|" &amp; C702,"")</f>
        <v/>
      </c>
      <c r="M702" s="18" t="n">
        <f aca="false">IF(OR(C702="", L702=""), 0, IF(COUNTIF($L$6:L702, L702)=1, 1, 0))</f>
        <v>0</v>
      </c>
    </row>
    <row r="703" customFormat="false" ht="28.35" hidden="false" customHeight="true" outlineLevel="0" collapsed="false">
      <c r="A703" s="48" t="str">
        <f aca="false">IF(AND(NOT(ISBLANK(C703)),NOT(ISBLANK(B703)),NOT(ISBLANK(E703))),(_xlfn.AGGREGATE(2,7,A$5:A703))+1,"")</f>
        <v/>
      </c>
      <c r="B703" s="49"/>
      <c r="C703" s="49"/>
      <c r="D703" s="50"/>
      <c r="E703" s="51"/>
      <c r="F703" s="52" t="str">
        <f aca="false">IFERROR(VLOOKUP(B703,LISTAS!$Q$2:$R$58,2,0),"")</f>
        <v/>
      </c>
      <c r="G703" s="34" t="str">
        <f aca="false">IF(ISBLANK(C703),"",  IF(F703="RAZÓN SOCIAL","NUEVO_RP",   IF(F703="NUMERO",      IF(ISNUMBER(VALUE(C703)),VALUE(C703),""),   IF(OR(F703="NSS - NOMBRE",F703="RP - NOMBRE"),      IF(         AND(           NOT(ISERROR(FIND(" - ",C703))),           ISERROR(FIND("  ",C703)),           ISERROR(FIND("–",C703)),           ISERROR(FIND("—",C703)),           ISNUMBER(VALUE(LEFT(C703,FIND(" - ",C703)-1)))         ),         VALUE(LEFT(C703,FIND(" - ",C703)-1)),         ""      ),   ""   )  )))</f>
        <v/>
      </c>
      <c r="H703" s="34" t="str">
        <f aca="false">B703 &amp; "|" &amp; E703 &amp; "|" &amp;(IF(ISBLANK(C703),"",IFERROR(VALUE(LEFT(TRIM(C703),FIND(" ",TRIM(C703)&amp;" ")-1)),"")))</f>
        <v>||</v>
      </c>
      <c r="I703" s="18" t="n">
        <f aca="false">IF(G703="",0, IF(COUNTIF($H$6:H703,H703)=1,1,0))</f>
        <v>0</v>
      </c>
      <c r="J703" s="34" t="str">
        <f aca="false">IF( OR( ISBLANK(D703), C703=D703, AND( LEFT(D703,7)&lt;&gt;"NOMINA ", OR( ISERROR(FIND(" - ",D703)), NOT(ISNUMBER(VALUE(LEFT(D703,FIND(" - ",D703)-1)))) ) ) ), "", B703 &amp; "|" &amp; E703 &amp; "|" &amp; (IF(ISBLANK(C703), "", IFERROR(VALUE(LEFT(TRIM(C703), FIND(" ", TRIM(C703)&amp;" ")-1)), ""))) &amp; "|" &amp; D703 )</f>
        <v/>
      </c>
      <c r="K703" s="18" t="n">
        <f aca="false">IF(OR(C703="", J703="",G703=""), 0, IF(COUNTIF($J$6:J703, J703)=1, 1, 0))</f>
        <v>0</v>
      </c>
      <c r="L703" s="16" t="str">
        <f aca="false">IF(B703="Inscripción de nuevo registro patronal",B703 &amp; "|" &amp; E703 &amp; "|" &amp; C703,"")</f>
        <v/>
      </c>
      <c r="M703" s="18" t="n">
        <f aca="false">IF(OR(C703="", L703=""), 0, IF(COUNTIF($L$6:L703, L703)=1, 1, 0))</f>
        <v>0</v>
      </c>
    </row>
    <row r="704" customFormat="false" ht="28.35" hidden="false" customHeight="true" outlineLevel="0" collapsed="false">
      <c r="A704" s="48" t="str">
        <f aca="false">IF(AND(NOT(ISBLANK(C704)),NOT(ISBLANK(B704)),NOT(ISBLANK(E704))),(_xlfn.AGGREGATE(2,7,A$5:A704))+1,"")</f>
        <v/>
      </c>
      <c r="B704" s="49"/>
      <c r="C704" s="49"/>
      <c r="D704" s="50"/>
      <c r="E704" s="51"/>
      <c r="F704" s="52" t="str">
        <f aca="false">IFERROR(VLOOKUP(B704,LISTAS!$Q$2:$R$58,2,0),"")</f>
        <v/>
      </c>
      <c r="G704" s="34" t="str">
        <f aca="false">IF(ISBLANK(C704),"",  IF(F704="RAZÓN SOCIAL","NUEVO_RP",   IF(F704="NUMERO",      IF(ISNUMBER(VALUE(C704)),VALUE(C704),""),   IF(OR(F704="NSS - NOMBRE",F704="RP - NOMBRE"),      IF(         AND(           NOT(ISERROR(FIND(" - ",C704))),           ISERROR(FIND("  ",C704)),           ISERROR(FIND("–",C704)),           ISERROR(FIND("—",C704)),           ISNUMBER(VALUE(LEFT(C704,FIND(" - ",C704)-1)))         ),         VALUE(LEFT(C704,FIND(" - ",C704)-1)),         ""      ),   ""   )  )))</f>
        <v/>
      </c>
      <c r="H704" s="34" t="str">
        <f aca="false">B704 &amp; "|" &amp; E704 &amp; "|" &amp;(IF(ISBLANK(C704),"",IFERROR(VALUE(LEFT(TRIM(C704),FIND(" ",TRIM(C704)&amp;" ")-1)),"")))</f>
        <v>||</v>
      </c>
      <c r="I704" s="18" t="n">
        <f aca="false">IF(G704="",0, IF(COUNTIF($H$6:H704,H704)=1,1,0))</f>
        <v>0</v>
      </c>
      <c r="J704" s="34" t="str">
        <f aca="false">IF( OR( ISBLANK(D704), C704=D704, AND( LEFT(D704,7)&lt;&gt;"NOMINA ", OR( ISERROR(FIND(" - ",D704)), NOT(ISNUMBER(VALUE(LEFT(D704,FIND(" - ",D704)-1)))) ) ) ), "", B704 &amp; "|" &amp; E704 &amp; "|" &amp; (IF(ISBLANK(C704), "", IFERROR(VALUE(LEFT(TRIM(C704), FIND(" ", TRIM(C704)&amp;" ")-1)), ""))) &amp; "|" &amp; D704 )</f>
        <v/>
      </c>
      <c r="K704" s="18" t="n">
        <f aca="false">IF(OR(C704="", J704="",G704=""), 0, IF(COUNTIF($J$6:J704, J704)=1, 1, 0))</f>
        <v>0</v>
      </c>
      <c r="L704" s="16" t="str">
        <f aca="false">IF(B704="Inscripción de nuevo registro patronal",B704 &amp; "|" &amp; E704 &amp; "|" &amp; C704,"")</f>
        <v/>
      </c>
      <c r="M704" s="18" t="n">
        <f aca="false">IF(OR(C704="", L704=""), 0, IF(COUNTIF($L$6:L704, L704)=1, 1, 0))</f>
        <v>0</v>
      </c>
    </row>
    <row r="705" customFormat="false" ht="28.35" hidden="false" customHeight="true" outlineLevel="0" collapsed="false">
      <c r="A705" s="48" t="str">
        <f aca="false">IF(AND(NOT(ISBLANK(C705)),NOT(ISBLANK(B705)),NOT(ISBLANK(E705))),(_xlfn.AGGREGATE(2,7,A$5:A705))+1,"")</f>
        <v/>
      </c>
      <c r="B705" s="49"/>
      <c r="C705" s="49"/>
      <c r="D705" s="50"/>
      <c r="E705" s="51"/>
      <c r="F705" s="52" t="str">
        <f aca="false">IFERROR(VLOOKUP(B705,LISTAS!$Q$2:$R$58,2,0),"")</f>
        <v/>
      </c>
      <c r="G705" s="34" t="str">
        <f aca="false">IF(ISBLANK(C705),"",  IF(F705="RAZÓN SOCIAL","NUEVO_RP",   IF(F705="NUMERO",      IF(ISNUMBER(VALUE(C705)),VALUE(C705),""),   IF(OR(F705="NSS - NOMBRE",F705="RP - NOMBRE"),      IF(         AND(           NOT(ISERROR(FIND(" - ",C705))),           ISERROR(FIND("  ",C705)),           ISERROR(FIND("–",C705)),           ISERROR(FIND("—",C705)),           ISNUMBER(VALUE(LEFT(C705,FIND(" - ",C705)-1)))         ),         VALUE(LEFT(C705,FIND(" - ",C705)-1)),         ""      ),   ""   )  )))</f>
        <v/>
      </c>
      <c r="H705" s="34" t="str">
        <f aca="false">B705 &amp; "|" &amp; E705 &amp; "|" &amp;(IF(ISBLANK(C705),"",IFERROR(VALUE(LEFT(TRIM(C705),FIND(" ",TRIM(C705)&amp;" ")-1)),"")))</f>
        <v>||</v>
      </c>
      <c r="I705" s="18" t="n">
        <f aca="false">IF(G705="",0, IF(COUNTIF($H$6:H705,H705)=1,1,0))</f>
        <v>0</v>
      </c>
      <c r="J705" s="34" t="str">
        <f aca="false">IF( OR( ISBLANK(D705), C705=D705, AND( LEFT(D705,7)&lt;&gt;"NOMINA ", OR( ISERROR(FIND(" - ",D705)), NOT(ISNUMBER(VALUE(LEFT(D705,FIND(" - ",D705)-1)))) ) ) ), "", B705 &amp; "|" &amp; E705 &amp; "|" &amp; (IF(ISBLANK(C705), "", IFERROR(VALUE(LEFT(TRIM(C705), FIND(" ", TRIM(C705)&amp;" ")-1)), ""))) &amp; "|" &amp; D705 )</f>
        <v/>
      </c>
      <c r="K705" s="18" t="n">
        <f aca="false">IF(OR(C705="", J705="",G705=""), 0, IF(COUNTIF($J$6:J705, J705)=1, 1, 0))</f>
        <v>0</v>
      </c>
      <c r="L705" s="16" t="str">
        <f aca="false">IF(B705="Inscripción de nuevo registro patronal",B705 &amp; "|" &amp; E705 &amp; "|" &amp; C705,"")</f>
        <v/>
      </c>
      <c r="M705" s="18" t="n">
        <f aca="false">IF(OR(C705="", L705=""), 0, IF(COUNTIF($L$6:L705, L705)=1, 1, 0))</f>
        <v>0</v>
      </c>
    </row>
    <row r="706" customFormat="false" ht="28.35" hidden="false" customHeight="true" outlineLevel="0" collapsed="false">
      <c r="A706" s="48" t="str">
        <f aca="false">IF(AND(NOT(ISBLANK(C706)),NOT(ISBLANK(B706)),NOT(ISBLANK(E706))),(_xlfn.AGGREGATE(2,7,A$5:A706))+1,"")</f>
        <v/>
      </c>
      <c r="B706" s="49"/>
      <c r="C706" s="49"/>
      <c r="D706" s="50"/>
      <c r="E706" s="51"/>
      <c r="F706" s="52" t="str">
        <f aca="false">IFERROR(VLOOKUP(B706,LISTAS!$Q$2:$R$58,2,0),"")</f>
        <v/>
      </c>
      <c r="G706" s="34" t="str">
        <f aca="false">IF(ISBLANK(C706),"",  IF(F706="RAZÓN SOCIAL","NUEVO_RP",   IF(F706="NUMERO",      IF(ISNUMBER(VALUE(C706)),VALUE(C706),""),   IF(OR(F706="NSS - NOMBRE",F706="RP - NOMBRE"),      IF(         AND(           NOT(ISERROR(FIND(" - ",C706))),           ISERROR(FIND("  ",C706)),           ISERROR(FIND("–",C706)),           ISERROR(FIND("—",C706)),           ISNUMBER(VALUE(LEFT(C706,FIND(" - ",C706)-1)))         ),         VALUE(LEFT(C706,FIND(" - ",C706)-1)),         ""      ),   ""   )  )))</f>
        <v/>
      </c>
      <c r="H706" s="34" t="str">
        <f aca="false">B706 &amp; "|" &amp; E706 &amp; "|" &amp;(IF(ISBLANK(C706),"",IFERROR(VALUE(LEFT(TRIM(C706),FIND(" ",TRIM(C706)&amp;" ")-1)),"")))</f>
        <v>||</v>
      </c>
      <c r="I706" s="18" t="n">
        <f aca="false">IF(G706="",0, IF(COUNTIF($H$6:H706,H706)=1,1,0))</f>
        <v>0</v>
      </c>
      <c r="J706" s="34" t="str">
        <f aca="false">IF( OR( ISBLANK(D706), C706=D706, AND( LEFT(D706,7)&lt;&gt;"NOMINA ", OR( ISERROR(FIND(" - ",D706)), NOT(ISNUMBER(VALUE(LEFT(D706,FIND(" - ",D706)-1)))) ) ) ), "", B706 &amp; "|" &amp; E706 &amp; "|" &amp; (IF(ISBLANK(C706), "", IFERROR(VALUE(LEFT(TRIM(C706), FIND(" ", TRIM(C706)&amp;" ")-1)), ""))) &amp; "|" &amp; D706 )</f>
        <v/>
      </c>
      <c r="K706" s="18" t="n">
        <f aca="false">IF(OR(C706="", J706="",G706=""), 0, IF(COUNTIF($J$6:J706, J706)=1, 1, 0))</f>
        <v>0</v>
      </c>
      <c r="L706" s="16" t="str">
        <f aca="false">IF(B706="Inscripción de nuevo registro patronal",B706 &amp; "|" &amp; E706 &amp; "|" &amp; C706,"")</f>
        <v/>
      </c>
      <c r="M706" s="18" t="n">
        <f aca="false">IF(OR(C706="", L706=""), 0, IF(COUNTIF($L$6:L706, L706)=1, 1, 0))</f>
        <v>0</v>
      </c>
    </row>
    <row r="707" customFormat="false" ht="28.35" hidden="false" customHeight="true" outlineLevel="0" collapsed="false">
      <c r="A707" s="48" t="str">
        <f aca="false">IF(AND(NOT(ISBLANK(C707)),NOT(ISBLANK(B707)),NOT(ISBLANK(E707))),(_xlfn.AGGREGATE(2,7,A$5:A707))+1,"")</f>
        <v/>
      </c>
      <c r="B707" s="49"/>
      <c r="C707" s="49"/>
      <c r="D707" s="50"/>
      <c r="E707" s="51"/>
      <c r="F707" s="52" t="str">
        <f aca="false">IFERROR(VLOOKUP(B707,LISTAS!$Q$2:$R$58,2,0),"")</f>
        <v/>
      </c>
      <c r="G707" s="34" t="str">
        <f aca="false">IF(ISBLANK(C707),"",  IF(F707="RAZÓN SOCIAL","NUEVO_RP",   IF(F707="NUMERO",      IF(ISNUMBER(VALUE(C707)),VALUE(C707),""),   IF(OR(F707="NSS - NOMBRE",F707="RP - NOMBRE"),      IF(         AND(           NOT(ISERROR(FIND(" - ",C707))),           ISERROR(FIND("  ",C707)),           ISERROR(FIND("–",C707)),           ISERROR(FIND("—",C707)),           ISNUMBER(VALUE(LEFT(C707,FIND(" - ",C707)-1)))         ),         VALUE(LEFT(C707,FIND(" - ",C707)-1)),         ""      ),   ""   )  )))</f>
        <v/>
      </c>
      <c r="H707" s="34" t="str">
        <f aca="false">B707 &amp; "|" &amp; E707 &amp; "|" &amp;(IF(ISBLANK(C707),"",IFERROR(VALUE(LEFT(TRIM(C707),FIND(" ",TRIM(C707)&amp;" ")-1)),"")))</f>
        <v>||</v>
      </c>
      <c r="I707" s="18" t="n">
        <f aca="false">IF(G707="",0, IF(COUNTIF($H$6:H707,H707)=1,1,0))</f>
        <v>0</v>
      </c>
      <c r="J707" s="34" t="str">
        <f aca="false">IF( OR( ISBLANK(D707), C707=D707, AND( LEFT(D707,7)&lt;&gt;"NOMINA ", OR( ISERROR(FIND(" - ",D707)), NOT(ISNUMBER(VALUE(LEFT(D707,FIND(" - ",D707)-1)))) ) ) ), "", B707 &amp; "|" &amp; E707 &amp; "|" &amp; (IF(ISBLANK(C707), "", IFERROR(VALUE(LEFT(TRIM(C707), FIND(" ", TRIM(C707)&amp;" ")-1)), ""))) &amp; "|" &amp; D707 )</f>
        <v/>
      </c>
      <c r="K707" s="18" t="n">
        <f aca="false">IF(OR(C707="", J707="",G707=""), 0, IF(COUNTIF($J$6:J707, J707)=1, 1, 0))</f>
        <v>0</v>
      </c>
      <c r="L707" s="16" t="str">
        <f aca="false">IF(B707="Inscripción de nuevo registro patronal",B707 &amp; "|" &amp; E707 &amp; "|" &amp; C707,"")</f>
        <v/>
      </c>
      <c r="M707" s="18" t="n">
        <f aca="false">IF(OR(C707="", L707=""), 0, IF(COUNTIF($L$6:L707, L707)=1, 1, 0))</f>
        <v>0</v>
      </c>
    </row>
    <row r="708" customFormat="false" ht="28.35" hidden="false" customHeight="true" outlineLevel="0" collapsed="false">
      <c r="A708" s="48" t="str">
        <f aca="false">IF(AND(NOT(ISBLANK(C708)),NOT(ISBLANK(B708)),NOT(ISBLANK(E708))),(_xlfn.AGGREGATE(2,7,A$5:A708))+1,"")</f>
        <v/>
      </c>
      <c r="B708" s="49"/>
      <c r="C708" s="49"/>
      <c r="D708" s="50"/>
      <c r="E708" s="51"/>
      <c r="F708" s="52" t="str">
        <f aca="false">IFERROR(VLOOKUP(B708,LISTAS!$Q$2:$R$58,2,0),"")</f>
        <v/>
      </c>
      <c r="G708" s="34" t="str">
        <f aca="false">IF(ISBLANK(C708),"",  IF(F708="RAZÓN SOCIAL","NUEVO_RP",   IF(F708="NUMERO",      IF(ISNUMBER(VALUE(C708)),VALUE(C708),""),   IF(OR(F708="NSS - NOMBRE",F708="RP - NOMBRE"),      IF(         AND(           NOT(ISERROR(FIND(" - ",C708))),           ISERROR(FIND("  ",C708)),           ISERROR(FIND("–",C708)),           ISERROR(FIND("—",C708)),           ISNUMBER(VALUE(LEFT(C708,FIND(" - ",C708)-1)))         ),         VALUE(LEFT(C708,FIND(" - ",C708)-1)),         ""      ),   ""   )  )))</f>
        <v/>
      </c>
      <c r="H708" s="34" t="str">
        <f aca="false">B708 &amp; "|" &amp; E708 &amp; "|" &amp;(IF(ISBLANK(C708),"",IFERROR(VALUE(LEFT(TRIM(C708),FIND(" ",TRIM(C708)&amp;" ")-1)),"")))</f>
        <v>||</v>
      </c>
      <c r="I708" s="18" t="n">
        <f aca="false">IF(G708="",0, IF(COUNTIF($H$6:H708,H708)=1,1,0))</f>
        <v>0</v>
      </c>
      <c r="J708" s="34" t="str">
        <f aca="false">IF( OR( ISBLANK(D708), C708=D708, AND( LEFT(D708,7)&lt;&gt;"NOMINA ", OR( ISERROR(FIND(" - ",D708)), NOT(ISNUMBER(VALUE(LEFT(D708,FIND(" - ",D708)-1)))) ) ) ), "", B708 &amp; "|" &amp; E708 &amp; "|" &amp; (IF(ISBLANK(C708), "", IFERROR(VALUE(LEFT(TRIM(C708), FIND(" ", TRIM(C708)&amp;" ")-1)), ""))) &amp; "|" &amp; D708 )</f>
        <v/>
      </c>
      <c r="K708" s="18" t="n">
        <f aca="false">IF(OR(C708="", J708="",G708=""), 0, IF(COUNTIF($J$6:J708, J708)=1, 1, 0))</f>
        <v>0</v>
      </c>
      <c r="L708" s="16" t="str">
        <f aca="false">IF(B708="Inscripción de nuevo registro patronal",B708 &amp; "|" &amp; E708 &amp; "|" &amp; C708,"")</f>
        <v/>
      </c>
      <c r="M708" s="18" t="n">
        <f aca="false">IF(OR(C708="", L708=""), 0, IF(COUNTIF($L$6:L708, L708)=1, 1, 0))</f>
        <v>0</v>
      </c>
    </row>
    <row r="709" customFormat="false" ht="28.35" hidden="false" customHeight="true" outlineLevel="0" collapsed="false">
      <c r="A709" s="48" t="str">
        <f aca="false">IF(AND(NOT(ISBLANK(C709)),NOT(ISBLANK(B709)),NOT(ISBLANK(E709))),(_xlfn.AGGREGATE(2,7,A$5:A709))+1,"")</f>
        <v/>
      </c>
      <c r="B709" s="49"/>
      <c r="C709" s="49"/>
      <c r="D709" s="50"/>
      <c r="E709" s="51"/>
      <c r="F709" s="52" t="str">
        <f aca="false">IFERROR(VLOOKUP(B709,LISTAS!$Q$2:$R$58,2,0),"")</f>
        <v/>
      </c>
      <c r="G709" s="34" t="str">
        <f aca="false">IF(ISBLANK(C709),"",  IF(F709="RAZÓN SOCIAL","NUEVO_RP",   IF(F709="NUMERO",      IF(ISNUMBER(VALUE(C709)),VALUE(C709),""),   IF(OR(F709="NSS - NOMBRE",F709="RP - NOMBRE"),      IF(         AND(           NOT(ISERROR(FIND(" - ",C709))),           ISERROR(FIND("  ",C709)),           ISERROR(FIND("–",C709)),           ISERROR(FIND("—",C709)),           ISNUMBER(VALUE(LEFT(C709,FIND(" - ",C709)-1)))         ),         VALUE(LEFT(C709,FIND(" - ",C709)-1)),         ""      ),   ""   )  )))</f>
        <v/>
      </c>
      <c r="H709" s="34" t="str">
        <f aca="false">B709 &amp; "|" &amp; E709 &amp; "|" &amp;(IF(ISBLANK(C709),"",IFERROR(VALUE(LEFT(TRIM(C709),FIND(" ",TRIM(C709)&amp;" ")-1)),"")))</f>
        <v>||</v>
      </c>
      <c r="I709" s="18" t="n">
        <f aca="false">IF(G709="",0, IF(COUNTIF($H$6:H709,H709)=1,1,0))</f>
        <v>0</v>
      </c>
      <c r="J709" s="34" t="str">
        <f aca="false">IF( OR( ISBLANK(D709), C709=D709, AND( LEFT(D709,7)&lt;&gt;"NOMINA ", OR( ISERROR(FIND(" - ",D709)), NOT(ISNUMBER(VALUE(LEFT(D709,FIND(" - ",D709)-1)))) ) ) ), "", B709 &amp; "|" &amp; E709 &amp; "|" &amp; (IF(ISBLANK(C709), "", IFERROR(VALUE(LEFT(TRIM(C709), FIND(" ", TRIM(C709)&amp;" ")-1)), ""))) &amp; "|" &amp; D709 )</f>
        <v/>
      </c>
      <c r="K709" s="18" t="n">
        <f aca="false">IF(OR(C709="", J709="",G709=""), 0, IF(COUNTIF($J$6:J709, J709)=1, 1, 0))</f>
        <v>0</v>
      </c>
      <c r="L709" s="16" t="str">
        <f aca="false">IF(B709="Inscripción de nuevo registro patronal",B709 &amp; "|" &amp; E709 &amp; "|" &amp; C709,"")</f>
        <v/>
      </c>
      <c r="M709" s="18" t="n">
        <f aca="false">IF(OR(C709="", L709=""), 0, IF(COUNTIF($L$6:L709, L709)=1, 1, 0))</f>
        <v>0</v>
      </c>
    </row>
    <row r="710" customFormat="false" ht="28.35" hidden="false" customHeight="true" outlineLevel="0" collapsed="false">
      <c r="A710" s="48" t="str">
        <f aca="false">IF(AND(NOT(ISBLANK(C710)),NOT(ISBLANK(B710)),NOT(ISBLANK(E710))),(_xlfn.AGGREGATE(2,7,A$5:A710))+1,"")</f>
        <v/>
      </c>
      <c r="B710" s="49"/>
      <c r="C710" s="49"/>
      <c r="D710" s="50"/>
      <c r="E710" s="51"/>
      <c r="F710" s="52" t="str">
        <f aca="false">IFERROR(VLOOKUP(B710,LISTAS!$Q$2:$R$58,2,0),"")</f>
        <v/>
      </c>
      <c r="G710" s="34" t="str">
        <f aca="false">IF(ISBLANK(C710),"",  IF(F710="RAZÓN SOCIAL","NUEVO_RP",   IF(F710="NUMERO",      IF(ISNUMBER(VALUE(C710)),VALUE(C710),""),   IF(OR(F710="NSS - NOMBRE",F710="RP - NOMBRE"),      IF(         AND(           NOT(ISERROR(FIND(" - ",C710))),           ISERROR(FIND("  ",C710)),           ISERROR(FIND("–",C710)),           ISERROR(FIND("—",C710)),           ISNUMBER(VALUE(LEFT(C710,FIND(" - ",C710)-1)))         ),         VALUE(LEFT(C710,FIND(" - ",C710)-1)),         ""      ),   ""   )  )))</f>
        <v/>
      </c>
      <c r="H710" s="34" t="str">
        <f aca="false">B710 &amp; "|" &amp; E710 &amp; "|" &amp;(IF(ISBLANK(C710),"",IFERROR(VALUE(LEFT(TRIM(C710),FIND(" ",TRIM(C710)&amp;" ")-1)),"")))</f>
        <v>||</v>
      </c>
      <c r="I710" s="18" t="n">
        <f aca="false">IF(G710="",0, IF(COUNTIF($H$6:H710,H710)=1,1,0))</f>
        <v>0</v>
      </c>
      <c r="J710" s="34" t="str">
        <f aca="false">IF( OR( ISBLANK(D710), C710=D710, AND( LEFT(D710,7)&lt;&gt;"NOMINA ", OR( ISERROR(FIND(" - ",D710)), NOT(ISNUMBER(VALUE(LEFT(D710,FIND(" - ",D710)-1)))) ) ) ), "", B710 &amp; "|" &amp; E710 &amp; "|" &amp; (IF(ISBLANK(C710), "", IFERROR(VALUE(LEFT(TRIM(C710), FIND(" ", TRIM(C710)&amp;" ")-1)), ""))) &amp; "|" &amp; D710 )</f>
        <v/>
      </c>
      <c r="K710" s="18" t="n">
        <f aca="false">IF(OR(C710="", J710="",G710=""), 0, IF(COUNTIF($J$6:J710, J710)=1, 1, 0))</f>
        <v>0</v>
      </c>
      <c r="L710" s="16" t="str">
        <f aca="false">IF(B710="Inscripción de nuevo registro patronal",B710 &amp; "|" &amp; E710 &amp; "|" &amp; C710,"")</f>
        <v/>
      </c>
      <c r="M710" s="18" t="n">
        <f aca="false">IF(OR(C710="", L710=""), 0, IF(COUNTIF($L$6:L710, L710)=1, 1, 0))</f>
        <v>0</v>
      </c>
    </row>
    <row r="711" customFormat="false" ht="28.35" hidden="false" customHeight="true" outlineLevel="0" collapsed="false">
      <c r="A711" s="48" t="str">
        <f aca="false">IF(AND(NOT(ISBLANK(C711)),NOT(ISBLANK(B711)),NOT(ISBLANK(E711))),(_xlfn.AGGREGATE(2,7,A$5:A711))+1,"")</f>
        <v/>
      </c>
      <c r="B711" s="49"/>
      <c r="C711" s="49"/>
      <c r="D711" s="50"/>
      <c r="E711" s="51"/>
      <c r="F711" s="52" t="str">
        <f aca="false">IFERROR(VLOOKUP(B711,LISTAS!$Q$2:$R$58,2,0),"")</f>
        <v/>
      </c>
      <c r="G711" s="34" t="str">
        <f aca="false">IF(ISBLANK(C711),"",  IF(F711="RAZÓN SOCIAL","NUEVO_RP",   IF(F711="NUMERO",      IF(ISNUMBER(VALUE(C711)),VALUE(C711),""),   IF(OR(F711="NSS - NOMBRE",F711="RP - NOMBRE"),      IF(         AND(           NOT(ISERROR(FIND(" - ",C711))),           ISERROR(FIND("  ",C711)),           ISERROR(FIND("–",C711)),           ISERROR(FIND("—",C711)),           ISNUMBER(VALUE(LEFT(C711,FIND(" - ",C711)-1)))         ),         VALUE(LEFT(C711,FIND(" - ",C711)-1)),         ""      ),   ""   )  )))</f>
        <v/>
      </c>
      <c r="H711" s="34" t="str">
        <f aca="false">B711 &amp; "|" &amp; E711 &amp; "|" &amp;(IF(ISBLANK(C711),"",IFERROR(VALUE(LEFT(TRIM(C711),FIND(" ",TRIM(C711)&amp;" ")-1)),"")))</f>
        <v>||</v>
      </c>
      <c r="I711" s="18" t="n">
        <f aca="false">IF(G711="",0, IF(COUNTIF($H$6:H711,H711)=1,1,0))</f>
        <v>0</v>
      </c>
      <c r="J711" s="34" t="str">
        <f aca="false">IF( OR( ISBLANK(D711), C711=D711, AND( LEFT(D711,7)&lt;&gt;"NOMINA ", OR( ISERROR(FIND(" - ",D711)), NOT(ISNUMBER(VALUE(LEFT(D711,FIND(" - ",D711)-1)))) ) ) ), "", B711 &amp; "|" &amp; E711 &amp; "|" &amp; (IF(ISBLANK(C711), "", IFERROR(VALUE(LEFT(TRIM(C711), FIND(" ", TRIM(C711)&amp;" ")-1)), ""))) &amp; "|" &amp; D711 )</f>
        <v/>
      </c>
      <c r="K711" s="18" t="n">
        <f aca="false">IF(OR(C711="", J711="",G711=""), 0, IF(COUNTIF($J$6:J711, J711)=1, 1, 0))</f>
        <v>0</v>
      </c>
      <c r="L711" s="16" t="str">
        <f aca="false">IF(B711="Inscripción de nuevo registro patronal",B711 &amp; "|" &amp; E711 &amp; "|" &amp; C711,"")</f>
        <v/>
      </c>
      <c r="M711" s="18" t="n">
        <f aca="false">IF(OR(C711="", L711=""), 0, IF(COUNTIF($L$6:L711, L711)=1, 1, 0))</f>
        <v>0</v>
      </c>
    </row>
    <row r="712" customFormat="false" ht="28.35" hidden="false" customHeight="true" outlineLevel="0" collapsed="false">
      <c r="A712" s="48" t="str">
        <f aca="false">IF(AND(NOT(ISBLANK(C712)),NOT(ISBLANK(B712)),NOT(ISBLANK(E712))),(_xlfn.AGGREGATE(2,7,A$5:A712))+1,"")</f>
        <v/>
      </c>
      <c r="B712" s="49"/>
      <c r="C712" s="49"/>
      <c r="D712" s="50"/>
      <c r="E712" s="51"/>
      <c r="F712" s="52" t="str">
        <f aca="false">IFERROR(VLOOKUP(B712,LISTAS!$Q$2:$R$58,2,0),"")</f>
        <v/>
      </c>
      <c r="G712" s="34" t="str">
        <f aca="false">IF(ISBLANK(C712),"",  IF(F712="RAZÓN SOCIAL","NUEVO_RP",   IF(F712="NUMERO",      IF(ISNUMBER(VALUE(C712)),VALUE(C712),""),   IF(OR(F712="NSS - NOMBRE",F712="RP - NOMBRE"),      IF(         AND(           NOT(ISERROR(FIND(" - ",C712))),           ISERROR(FIND("  ",C712)),           ISERROR(FIND("–",C712)),           ISERROR(FIND("—",C712)),           ISNUMBER(VALUE(LEFT(C712,FIND(" - ",C712)-1)))         ),         VALUE(LEFT(C712,FIND(" - ",C712)-1)),         ""      ),   ""   )  )))</f>
        <v/>
      </c>
      <c r="H712" s="34" t="str">
        <f aca="false">B712 &amp; "|" &amp; E712 &amp; "|" &amp;(IF(ISBLANK(C712),"",IFERROR(VALUE(LEFT(TRIM(C712),FIND(" ",TRIM(C712)&amp;" ")-1)),"")))</f>
        <v>||</v>
      </c>
      <c r="I712" s="18" t="n">
        <f aca="false">IF(G712="",0, IF(COUNTIF($H$6:H712,H712)=1,1,0))</f>
        <v>0</v>
      </c>
      <c r="J712" s="34" t="str">
        <f aca="false">IF( OR( ISBLANK(D712), C712=D712, AND( LEFT(D712,7)&lt;&gt;"NOMINA ", OR( ISERROR(FIND(" - ",D712)), NOT(ISNUMBER(VALUE(LEFT(D712,FIND(" - ",D712)-1)))) ) ) ), "", B712 &amp; "|" &amp; E712 &amp; "|" &amp; (IF(ISBLANK(C712), "", IFERROR(VALUE(LEFT(TRIM(C712), FIND(" ", TRIM(C712)&amp;" ")-1)), ""))) &amp; "|" &amp; D712 )</f>
        <v/>
      </c>
      <c r="K712" s="18" t="n">
        <f aca="false">IF(OR(C712="", J712="",G712=""), 0, IF(COUNTIF($J$6:J712, J712)=1, 1, 0))</f>
        <v>0</v>
      </c>
      <c r="L712" s="16" t="str">
        <f aca="false">IF(B712="Inscripción de nuevo registro patronal",B712 &amp; "|" &amp; E712 &amp; "|" &amp; C712,"")</f>
        <v/>
      </c>
      <c r="M712" s="18" t="n">
        <f aca="false">IF(OR(C712="", L712=""), 0, IF(COUNTIF($L$6:L712, L712)=1, 1, 0))</f>
        <v>0</v>
      </c>
    </row>
    <row r="713" customFormat="false" ht="28.35" hidden="false" customHeight="true" outlineLevel="0" collapsed="false">
      <c r="A713" s="48" t="str">
        <f aca="false">IF(AND(NOT(ISBLANK(C713)),NOT(ISBLANK(B713)),NOT(ISBLANK(E713))),(_xlfn.AGGREGATE(2,7,A$5:A713))+1,"")</f>
        <v/>
      </c>
      <c r="B713" s="49"/>
      <c r="C713" s="49"/>
      <c r="D713" s="50"/>
      <c r="E713" s="51"/>
      <c r="F713" s="52" t="str">
        <f aca="false">IFERROR(VLOOKUP(B713,LISTAS!$Q$2:$R$58,2,0),"")</f>
        <v/>
      </c>
      <c r="G713" s="34" t="str">
        <f aca="false">IF(ISBLANK(C713),"",  IF(F713="RAZÓN SOCIAL","NUEVO_RP",   IF(F713="NUMERO",      IF(ISNUMBER(VALUE(C713)),VALUE(C713),""),   IF(OR(F713="NSS - NOMBRE",F713="RP - NOMBRE"),      IF(         AND(           NOT(ISERROR(FIND(" - ",C713))),           ISERROR(FIND("  ",C713)),           ISERROR(FIND("–",C713)),           ISERROR(FIND("—",C713)),           ISNUMBER(VALUE(LEFT(C713,FIND(" - ",C713)-1)))         ),         VALUE(LEFT(C713,FIND(" - ",C713)-1)),         ""      ),   ""   )  )))</f>
        <v/>
      </c>
      <c r="H713" s="34" t="str">
        <f aca="false">B713 &amp; "|" &amp; E713 &amp; "|" &amp;(IF(ISBLANK(C713),"",IFERROR(VALUE(LEFT(TRIM(C713),FIND(" ",TRIM(C713)&amp;" ")-1)),"")))</f>
        <v>||</v>
      </c>
      <c r="I713" s="18" t="n">
        <f aca="false">IF(G713="",0, IF(COUNTIF($H$6:H713,H713)=1,1,0))</f>
        <v>0</v>
      </c>
      <c r="J713" s="34" t="str">
        <f aca="false">IF( OR( ISBLANK(D713), C713=D713, AND( LEFT(D713,7)&lt;&gt;"NOMINA ", OR( ISERROR(FIND(" - ",D713)), NOT(ISNUMBER(VALUE(LEFT(D713,FIND(" - ",D713)-1)))) ) ) ), "", B713 &amp; "|" &amp; E713 &amp; "|" &amp; (IF(ISBLANK(C713), "", IFERROR(VALUE(LEFT(TRIM(C713), FIND(" ", TRIM(C713)&amp;" ")-1)), ""))) &amp; "|" &amp; D713 )</f>
        <v/>
      </c>
      <c r="K713" s="18" t="n">
        <f aca="false">IF(OR(C713="", J713="",G713=""), 0, IF(COUNTIF($J$6:J713, J713)=1, 1, 0))</f>
        <v>0</v>
      </c>
      <c r="L713" s="16" t="str">
        <f aca="false">IF(B713="Inscripción de nuevo registro patronal",B713 &amp; "|" &amp; E713 &amp; "|" &amp; C713,"")</f>
        <v/>
      </c>
      <c r="M713" s="18" t="n">
        <f aca="false">IF(OR(C713="", L713=""), 0, IF(COUNTIF($L$6:L713, L713)=1, 1, 0))</f>
        <v>0</v>
      </c>
    </row>
    <row r="714" customFormat="false" ht="28.35" hidden="false" customHeight="true" outlineLevel="0" collapsed="false">
      <c r="A714" s="48" t="str">
        <f aca="false">IF(AND(NOT(ISBLANK(C714)),NOT(ISBLANK(B714)),NOT(ISBLANK(E714))),(_xlfn.AGGREGATE(2,7,A$5:A714))+1,"")</f>
        <v/>
      </c>
      <c r="B714" s="49"/>
      <c r="C714" s="49"/>
      <c r="D714" s="50"/>
      <c r="E714" s="51"/>
      <c r="F714" s="52" t="str">
        <f aca="false">IFERROR(VLOOKUP(B714,LISTAS!$Q$2:$R$58,2,0),"")</f>
        <v/>
      </c>
      <c r="G714" s="34" t="str">
        <f aca="false">IF(ISBLANK(C714),"",  IF(F714="RAZÓN SOCIAL","NUEVO_RP",   IF(F714="NUMERO",      IF(ISNUMBER(VALUE(C714)),VALUE(C714),""),   IF(OR(F714="NSS - NOMBRE",F714="RP - NOMBRE"),      IF(         AND(           NOT(ISERROR(FIND(" - ",C714))),           ISERROR(FIND("  ",C714)),           ISERROR(FIND("–",C714)),           ISERROR(FIND("—",C714)),           ISNUMBER(VALUE(LEFT(C714,FIND(" - ",C714)-1)))         ),         VALUE(LEFT(C714,FIND(" - ",C714)-1)),         ""      ),   ""   )  )))</f>
        <v/>
      </c>
      <c r="H714" s="34" t="str">
        <f aca="false">B714 &amp; "|" &amp; E714 &amp; "|" &amp;(IF(ISBLANK(C714),"",IFERROR(VALUE(LEFT(TRIM(C714),FIND(" ",TRIM(C714)&amp;" ")-1)),"")))</f>
        <v>||</v>
      </c>
      <c r="I714" s="18" t="n">
        <f aca="false">IF(G714="",0, IF(COUNTIF($H$6:H714,H714)=1,1,0))</f>
        <v>0</v>
      </c>
      <c r="J714" s="34" t="str">
        <f aca="false">IF( OR( ISBLANK(D714), C714=D714, AND( LEFT(D714,7)&lt;&gt;"NOMINA ", OR( ISERROR(FIND(" - ",D714)), NOT(ISNUMBER(VALUE(LEFT(D714,FIND(" - ",D714)-1)))) ) ) ), "", B714 &amp; "|" &amp; E714 &amp; "|" &amp; (IF(ISBLANK(C714), "", IFERROR(VALUE(LEFT(TRIM(C714), FIND(" ", TRIM(C714)&amp;" ")-1)), ""))) &amp; "|" &amp; D714 )</f>
        <v/>
      </c>
      <c r="K714" s="18" t="n">
        <f aca="false">IF(OR(C714="", J714="",G714=""), 0, IF(COUNTIF($J$6:J714, J714)=1, 1, 0))</f>
        <v>0</v>
      </c>
      <c r="L714" s="16" t="str">
        <f aca="false">IF(B714="Inscripción de nuevo registro patronal",B714 &amp; "|" &amp; E714 &amp; "|" &amp; C714,"")</f>
        <v/>
      </c>
      <c r="M714" s="18" t="n">
        <f aca="false">IF(OR(C714="", L714=""), 0, IF(COUNTIF($L$6:L714, L714)=1, 1, 0))</f>
        <v>0</v>
      </c>
    </row>
    <row r="715" customFormat="false" ht="28.35" hidden="false" customHeight="true" outlineLevel="0" collapsed="false">
      <c r="A715" s="48" t="str">
        <f aca="false">IF(AND(NOT(ISBLANK(C715)),NOT(ISBLANK(B715)),NOT(ISBLANK(E715))),(_xlfn.AGGREGATE(2,7,A$5:A715))+1,"")</f>
        <v/>
      </c>
      <c r="B715" s="49"/>
      <c r="C715" s="49"/>
      <c r="D715" s="50"/>
      <c r="E715" s="51"/>
      <c r="F715" s="52" t="str">
        <f aca="false">IFERROR(VLOOKUP(B715,LISTAS!$Q$2:$R$58,2,0),"")</f>
        <v/>
      </c>
      <c r="G715" s="34" t="str">
        <f aca="false">IF(ISBLANK(C715),"",  IF(F715="RAZÓN SOCIAL","NUEVO_RP",   IF(F715="NUMERO",      IF(ISNUMBER(VALUE(C715)),VALUE(C715),""),   IF(OR(F715="NSS - NOMBRE",F715="RP - NOMBRE"),      IF(         AND(           NOT(ISERROR(FIND(" - ",C715))),           ISERROR(FIND("  ",C715)),           ISERROR(FIND("–",C715)),           ISERROR(FIND("—",C715)),           ISNUMBER(VALUE(LEFT(C715,FIND(" - ",C715)-1)))         ),         VALUE(LEFT(C715,FIND(" - ",C715)-1)),         ""      ),   ""   )  )))</f>
        <v/>
      </c>
      <c r="H715" s="34" t="str">
        <f aca="false">B715 &amp; "|" &amp; E715 &amp; "|" &amp;(IF(ISBLANK(C715),"",IFERROR(VALUE(LEFT(TRIM(C715),FIND(" ",TRIM(C715)&amp;" ")-1)),"")))</f>
        <v>||</v>
      </c>
      <c r="I715" s="18" t="n">
        <f aca="false">IF(G715="",0, IF(COUNTIF($H$6:H715,H715)=1,1,0))</f>
        <v>0</v>
      </c>
      <c r="J715" s="34" t="str">
        <f aca="false">IF( OR( ISBLANK(D715), C715=D715, AND( LEFT(D715,7)&lt;&gt;"NOMINA ", OR( ISERROR(FIND(" - ",D715)), NOT(ISNUMBER(VALUE(LEFT(D715,FIND(" - ",D715)-1)))) ) ) ), "", B715 &amp; "|" &amp; E715 &amp; "|" &amp; (IF(ISBLANK(C715), "", IFERROR(VALUE(LEFT(TRIM(C715), FIND(" ", TRIM(C715)&amp;" ")-1)), ""))) &amp; "|" &amp; D715 )</f>
        <v/>
      </c>
      <c r="K715" s="18" t="n">
        <f aca="false">IF(OR(C715="", J715="",G715=""), 0, IF(COUNTIF($J$6:J715, J715)=1, 1, 0))</f>
        <v>0</v>
      </c>
      <c r="L715" s="16" t="str">
        <f aca="false">IF(B715="Inscripción de nuevo registro patronal",B715 &amp; "|" &amp; E715 &amp; "|" &amp; C715,"")</f>
        <v/>
      </c>
      <c r="M715" s="18" t="n">
        <f aca="false">IF(OR(C715="", L715=""), 0, IF(COUNTIF($L$6:L715, L715)=1, 1, 0))</f>
        <v>0</v>
      </c>
    </row>
    <row r="716" customFormat="false" ht="28.35" hidden="false" customHeight="true" outlineLevel="0" collapsed="false">
      <c r="A716" s="48" t="str">
        <f aca="false">IF(AND(NOT(ISBLANK(C716)),NOT(ISBLANK(B716)),NOT(ISBLANK(E716))),(_xlfn.AGGREGATE(2,7,A$5:A716))+1,"")</f>
        <v/>
      </c>
      <c r="B716" s="49"/>
      <c r="C716" s="49"/>
      <c r="D716" s="50"/>
      <c r="E716" s="51"/>
      <c r="F716" s="52" t="str">
        <f aca="false">IFERROR(VLOOKUP(B716,LISTAS!$Q$2:$R$58,2,0),"")</f>
        <v/>
      </c>
      <c r="G716" s="34" t="str">
        <f aca="false">IF(ISBLANK(C716),"",  IF(F716="RAZÓN SOCIAL","NUEVO_RP",   IF(F716="NUMERO",      IF(ISNUMBER(VALUE(C716)),VALUE(C716),""),   IF(OR(F716="NSS - NOMBRE",F716="RP - NOMBRE"),      IF(         AND(           NOT(ISERROR(FIND(" - ",C716))),           ISERROR(FIND("  ",C716)),           ISERROR(FIND("–",C716)),           ISERROR(FIND("—",C716)),           ISNUMBER(VALUE(LEFT(C716,FIND(" - ",C716)-1)))         ),         VALUE(LEFT(C716,FIND(" - ",C716)-1)),         ""      ),   ""   )  )))</f>
        <v/>
      </c>
      <c r="H716" s="34" t="str">
        <f aca="false">B716 &amp; "|" &amp; E716 &amp; "|" &amp;(IF(ISBLANK(C716),"",IFERROR(VALUE(LEFT(TRIM(C716),FIND(" ",TRIM(C716)&amp;" ")-1)),"")))</f>
        <v>||</v>
      </c>
      <c r="I716" s="18" t="n">
        <f aca="false">IF(G716="",0, IF(COUNTIF($H$6:H716,H716)=1,1,0))</f>
        <v>0</v>
      </c>
      <c r="J716" s="34" t="str">
        <f aca="false">IF( OR( ISBLANK(D716), C716=D716, AND( LEFT(D716,7)&lt;&gt;"NOMINA ", OR( ISERROR(FIND(" - ",D716)), NOT(ISNUMBER(VALUE(LEFT(D716,FIND(" - ",D716)-1)))) ) ) ), "", B716 &amp; "|" &amp; E716 &amp; "|" &amp; (IF(ISBLANK(C716), "", IFERROR(VALUE(LEFT(TRIM(C716), FIND(" ", TRIM(C716)&amp;" ")-1)), ""))) &amp; "|" &amp; D716 )</f>
        <v/>
      </c>
      <c r="K716" s="18" t="n">
        <f aca="false">IF(OR(C716="", J716="",G716=""), 0, IF(COUNTIF($J$6:J716, J716)=1, 1, 0))</f>
        <v>0</v>
      </c>
      <c r="L716" s="16" t="str">
        <f aca="false">IF(B716="Inscripción de nuevo registro patronal",B716 &amp; "|" &amp; E716 &amp; "|" &amp; C716,"")</f>
        <v/>
      </c>
      <c r="M716" s="18" t="n">
        <f aca="false">IF(OR(C716="", L716=""), 0, IF(COUNTIF($L$6:L716, L716)=1, 1, 0))</f>
        <v>0</v>
      </c>
    </row>
    <row r="717" customFormat="false" ht="28.35" hidden="false" customHeight="true" outlineLevel="0" collapsed="false">
      <c r="A717" s="48" t="str">
        <f aca="false">IF(AND(NOT(ISBLANK(C717)),NOT(ISBLANK(B717)),NOT(ISBLANK(E717))),(_xlfn.AGGREGATE(2,7,A$5:A717))+1,"")</f>
        <v/>
      </c>
      <c r="B717" s="49"/>
      <c r="C717" s="49"/>
      <c r="D717" s="50"/>
      <c r="E717" s="51"/>
      <c r="F717" s="52" t="str">
        <f aca="false">IFERROR(VLOOKUP(B717,LISTAS!$Q$2:$R$58,2,0),"")</f>
        <v/>
      </c>
      <c r="G717" s="34" t="str">
        <f aca="false">IF(ISBLANK(C717),"",  IF(F717="RAZÓN SOCIAL","NUEVO_RP",   IF(F717="NUMERO",      IF(ISNUMBER(VALUE(C717)),VALUE(C717),""),   IF(OR(F717="NSS - NOMBRE",F717="RP - NOMBRE"),      IF(         AND(           NOT(ISERROR(FIND(" - ",C717))),           ISERROR(FIND("  ",C717)),           ISERROR(FIND("–",C717)),           ISERROR(FIND("—",C717)),           ISNUMBER(VALUE(LEFT(C717,FIND(" - ",C717)-1)))         ),         VALUE(LEFT(C717,FIND(" - ",C717)-1)),         ""      ),   ""   )  )))</f>
        <v/>
      </c>
      <c r="H717" s="34" t="str">
        <f aca="false">B717 &amp; "|" &amp; E717 &amp; "|" &amp;(IF(ISBLANK(C717),"",IFERROR(VALUE(LEFT(TRIM(C717),FIND(" ",TRIM(C717)&amp;" ")-1)),"")))</f>
        <v>||</v>
      </c>
      <c r="I717" s="18" t="n">
        <f aca="false">IF(G717="",0, IF(COUNTIF($H$6:H717,H717)=1,1,0))</f>
        <v>0</v>
      </c>
      <c r="J717" s="34" t="str">
        <f aca="false">IF( OR( ISBLANK(D717), C717=D717, AND( LEFT(D717,7)&lt;&gt;"NOMINA ", OR( ISERROR(FIND(" - ",D717)), NOT(ISNUMBER(VALUE(LEFT(D717,FIND(" - ",D717)-1)))) ) ) ), "", B717 &amp; "|" &amp; E717 &amp; "|" &amp; (IF(ISBLANK(C717), "", IFERROR(VALUE(LEFT(TRIM(C717), FIND(" ", TRIM(C717)&amp;" ")-1)), ""))) &amp; "|" &amp; D717 )</f>
        <v/>
      </c>
      <c r="K717" s="18" t="n">
        <f aca="false">IF(OR(C717="", J717="",G717=""), 0, IF(COUNTIF($J$6:J717, J717)=1, 1, 0))</f>
        <v>0</v>
      </c>
      <c r="L717" s="16" t="str">
        <f aca="false">IF(B717="Inscripción de nuevo registro patronal",B717 &amp; "|" &amp; E717 &amp; "|" &amp; C717,"")</f>
        <v/>
      </c>
      <c r="M717" s="18" t="n">
        <f aca="false">IF(OR(C717="", L717=""), 0, IF(COUNTIF($L$6:L717, L717)=1, 1, 0))</f>
        <v>0</v>
      </c>
    </row>
    <row r="718" customFormat="false" ht="28.35" hidden="false" customHeight="true" outlineLevel="0" collapsed="false">
      <c r="A718" s="48" t="str">
        <f aca="false">IF(AND(NOT(ISBLANK(C718)),NOT(ISBLANK(B718)),NOT(ISBLANK(E718))),(_xlfn.AGGREGATE(2,7,A$5:A718))+1,"")</f>
        <v/>
      </c>
      <c r="B718" s="49"/>
      <c r="C718" s="49"/>
      <c r="D718" s="50"/>
      <c r="E718" s="51"/>
      <c r="F718" s="52" t="str">
        <f aca="false">IFERROR(VLOOKUP(B718,LISTAS!$Q$2:$R$58,2,0),"")</f>
        <v/>
      </c>
      <c r="G718" s="34" t="str">
        <f aca="false">IF(ISBLANK(C718),"",  IF(F718="RAZÓN SOCIAL","NUEVO_RP",   IF(F718="NUMERO",      IF(ISNUMBER(VALUE(C718)),VALUE(C718),""),   IF(OR(F718="NSS - NOMBRE",F718="RP - NOMBRE"),      IF(         AND(           NOT(ISERROR(FIND(" - ",C718))),           ISERROR(FIND("  ",C718)),           ISERROR(FIND("–",C718)),           ISERROR(FIND("—",C718)),           ISNUMBER(VALUE(LEFT(C718,FIND(" - ",C718)-1)))         ),         VALUE(LEFT(C718,FIND(" - ",C718)-1)),         ""      ),   ""   )  )))</f>
        <v/>
      </c>
      <c r="H718" s="34" t="str">
        <f aca="false">B718 &amp; "|" &amp; E718 &amp; "|" &amp;(IF(ISBLANK(C718),"",IFERROR(VALUE(LEFT(TRIM(C718),FIND(" ",TRIM(C718)&amp;" ")-1)),"")))</f>
        <v>||</v>
      </c>
      <c r="I718" s="18" t="n">
        <f aca="false">IF(G718="",0, IF(COUNTIF($H$6:H718,H718)=1,1,0))</f>
        <v>0</v>
      </c>
      <c r="J718" s="34" t="str">
        <f aca="false">IF( OR( ISBLANK(D718), C718=D718, AND( LEFT(D718,7)&lt;&gt;"NOMINA ", OR( ISERROR(FIND(" - ",D718)), NOT(ISNUMBER(VALUE(LEFT(D718,FIND(" - ",D718)-1)))) ) ) ), "", B718 &amp; "|" &amp; E718 &amp; "|" &amp; (IF(ISBLANK(C718), "", IFERROR(VALUE(LEFT(TRIM(C718), FIND(" ", TRIM(C718)&amp;" ")-1)), ""))) &amp; "|" &amp; D718 )</f>
        <v/>
      </c>
      <c r="K718" s="18" t="n">
        <f aca="false">IF(OR(C718="", J718="",G718=""), 0, IF(COUNTIF($J$6:J718, J718)=1, 1, 0))</f>
        <v>0</v>
      </c>
      <c r="L718" s="16" t="str">
        <f aca="false">IF(B718="Inscripción de nuevo registro patronal",B718 &amp; "|" &amp; E718 &amp; "|" &amp; C718,"")</f>
        <v/>
      </c>
      <c r="M718" s="18" t="n">
        <f aca="false">IF(OR(C718="", L718=""), 0, IF(COUNTIF($L$6:L718, L718)=1, 1, 0))</f>
        <v>0</v>
      </c>
    </row>
    <row r="719" customFormat="false" ht="28.35" hidden="false" customHeight="true" outlineLevel="0" collapsed="false">
      <c r="A719" s="48" t="str">
        <f aca="false">IF(AND(NOT(ISBLANK(C719)),NOT(ISBLANK(B719)),NOT(ISBLANK(E719))),(_xlfn.AGGREGATE(2,7,A$5:A719))+1,"")</f>
        <v/>
      </c>
      <c r="B719" s="49"/>
      <c r="C719" s="49"/>
      <c r="D719" s="50"/>
      <c r="E719" s="51"/>
      <c r="F719" s="52" t="str">
        <f aca="false">IFERROR(VLOOKUP(B719,LISTAS!$Q$2:$R$58,2,0),"")</f>
        <v/>
      </c>
      <c r="G719" s="34" t="str">
        <f aca="false">IF(ISBLANK(C719),"",  IF(F719="RAZÓN SOCIAL","NUEVO_RP",   IF(F719="NUMERO",      IF(ISNUMBER(VALUE(C719)),VALUE(C719),""),   IF(OR(F719="NSS - NOMBRE",F719="RP - NOMBRE"),      IF(         AND(           NOT(ISERROR(FIND(" - ",C719))),           ISERROR(FIND("  ",C719)),           ISERROR(FIND("–",C719)),           ISERROR(FIND("—",C719)),           ISNUMBER(VALUE(LEFT(C719,FIND(" - ",C719)-1)))         ),         VALUE(LEFT(C719,FIND(" - ",C719)-1)),         ""      ),   ""   )  )))</f>
        <v/>
      </c>
      <c r="H719" s="34" t="str">
        <f aca="false">B719 &amp; "|" &amp; E719 &amp; "|" &amp;(IF(ISBLANK(C719),"",IFERROR(VALUE(LEFT(TRIM(C719),FIND(" ",TRIM(C719)&amp;" ")-1)),"")))</f>
        <v>||</v>
      </c>
      <c r="I719" s="18" t="n">
        <f aca="false">IF(G719="",0, IF(COUNTIF($H$6:H719,H719)=1,1,0))</f>
        <v>0</v>
      </c>
      <c r="J719" s="34" t="str">
        <f aca="false">IF( OR( ISBLANK(D719), C719=D719, AND( LEFT(D719,7)&lt;&gt;"NOMINA ", OR( ISERROR(FIND(" - ",D719)), NOT(ISNUMBER(VALUE(LEFT(D719,FIND(" - ",D719)-1)))) ) ) ), "", B719 &amp; "|" &amp; E719 &amp; "|" &amp; (IF(ISBLANK(C719), "", IFERROR(VALUE(LEFT(TRIM(C719), FIND(" ", TRIM(C719)&amp;" ")-1)), ""))) &amp; "|" &amp; D719 )</f>
        <v/>
      </c>
      <c r="K719" s="18" t="n">
        <f aca="false">IF(OR(C719="", J719="",G719=""), 0, IF(COUNTIF($J$6:J719, J719)=1, 1, 0))</f>
        <v>0</v>
      </c>
      <c r="L719" s="16" t="str">
        <f aca="false">IF(B719="Inscripción de nuevo registro patronal",B719 &amp; "|" &amp; E719 &amp; "|" &amp; C719,"")</f>
        <v/>
      </c>
      <c r="M719" s="18" t="n">
        <f aca="false">IF(OR(C719="", L719=""), 0, IF(COUNTIF($L$6:L719, L719)=1, 1, 0))</f>
        <v>0</v>
      </c>
    </row>
    <row r="720" customFormat="false" ht="28.35" hidden="false" customHeight="true" outlineLevel="0" collapsed="false">
      <c r="A720" s="48" t="str">
        <f aca="false">IF(AND(NOT(ISBLANK(C720)),NOT(ISBLANK(B720)),NOT(ISBLANK(E720))),(_xlfn.AGGREGATE(2,7,A$5:A720))+1,"")</f>
        <v/>
      </c>
      <c r="B720" s="49"/>
      <c r="C720" s="49"/>
      <c r="D720" s="50"/>
      <c r="E720" s="51"/>
      <c r="F720" s="52" t="str">
        <f aca="false">IFERROR(VLOOKUP(B720,LISTAS!$Q$2:$R$58,2,0),"")</f>
        <v/>
      </c>
      <c r="G720" s="34" t="str">
        <f aca="false">IF(ISBLANK(C720),"",  IF(F720="RAZÓN SOCIAL","NUEVO_RP",   IF(F720="NUMERO",      IF(ISNUMBER(VALUE(C720)),VALUE(C720),""),   IF(OR(F720="NSS - NOMBRE",F720="RP - NOMBRE"),      IF(         AND(           NOT(ISERROR(FIND(" - ",C720))),           ISERROR(FIND("  ",C720)),           ISERROR(FIND("–",C720)),           ISERROR(FIND("—",C720)),           ISNUMBER(VALUE(LEFT(C720,FIND(" - ",C720)-1)))         ),         VALUE(LEFT(C720,FIND(" - ",C720)-1)),         ""      ),   ""   )  )))</f>
        <v/>
      </c>
      <c r="H720" s="34" t="str">
        <f aca="false">B720 &amp; "|" &amp; E720 &amp; "|" &amp;(IF(ISBLANK(C720),"",IFERROR(VALUE(LEFT(TRIM(C720),FIND(" ",TRIM(C720)&amp;" ")-1)),"")))</f>
        <v>||</v>
      </c>
      <c r="I720" s="18" t="n">
        <f aca="false">IF(G720="",0, IF(COUNTIF($H$6:H720,H720)=1,1,0))</f>
        <v>0</v>
      </c>
      <c r="J720" s="34" t="str">
        <f aca="false">IF( OR( ISBLANK(D720), C720=D720, AND( LEFT(D720,7)&lt;&gt;"NOMINA ", OR( ISERROR(FIND(" - ",D720)), NOT(ISNUMBER(VALUE(LEFT(D720,FIND(" - ",D720)-1)))) ) ) ), "", B720 &amp; "|" &amp; E720 &amp; "|" &amp; (IF(ISBLANK(C720), "", IFERROR(VALUE(LEFT(TRIM(C720), FIND(" ", TRIM(C720)&amp;" ")-1)), ""))) &amp; "|" &amp; D720 )</f>
        <v/>
      </c>
      <c r="K720" s="18" t="n">
        <f aca="false">IF(OR(C720="", J720="",G720=""), 0, IF(COUNTIF($J$6:J720, J720)=1, 1, 0))</f>
        <v>0</v>
      </c>
      <c r="L720" s="16" t="str">
        <f aca="false">IF(B720="Inscripción de nuevo registro patronal",B720 &amp; "|" &amp; E720 &amp; "|" &amp; C720,"")</f>
        <v/>
      </c>
      <c r="M720" s="18" t="n">
        <f aca="false">IF(OR(C720="", L720=""), 0, IF(COUNTIF($L$6:L720, L720)=1, 1, 0))</f>
        <v>0</v>
      </c>
    </row>
    <row r="721" customFormat="false" ht="28.35" hidden="false" customHeight="true" outlineLevel="0" collapsed="false">
      <c r="A721" s="48" t="str">
        <f aca="false">IF(AND(NOT(ISBLANK(C721)),NOT(ISBLANK(B721)),NOT(ISBLANK(E721))),(_xlfn.AGGREGATE(2,7,A$5:A721))+1,"")</f>
        <v/>
      </c>
      <c r="B721" s="49"/>
      <c r="C721" s="49"/>
      <c r="D721" s="50"/>
      <c r="E721" s="51"/>
      <c r="F721" s="52" t="str">
        <f aca="false">IFERROR(VLOOKUP(B721,LISTAS!$Q$2:$R$58,2,0),"")</f>
        <v/>
      </c>
      <c r="G721" s="34" t="str">
        <f aca="false">IF(ISBLANK(C721),"",  IF(F721="RAZÓN SOCIAL","NUEVO_RP",   IF(F721="NUMERO",      IF(ISNUMBER(VALUE(C721)),VALUE(C721),""),   IF(OR(F721="NSS - NOMBRE",F721="RP - NOMBRE"),      IF(         AND(           NOT(ISERROR(FIND(" - ",C721))),           ISERROR(FIND("  ",C721)),           ISERROR(FIND("–",C721)),           ISERROR(FIND("—",C721)),           ISNUMBER(VALUE(LEFT(C721,FIND(" - ",C721)-1)))         ),         VALUE(LEFT(C721,FIND(" - ",C721)-1)),         ""      ),   ""   )  )))</f>
        <v/>
      </c>
      <c r="H721" s="34" t="str">
        <f aca="false">B721 &amp; "|" &amp; E721 &amp; "|" &amp;(IF(ISBLANK(C721),"",IFERROR(VALUE(LEFT(TRIM(C721),FIND(" ",TRIM(C721)&amp;" ")-1)),"")))</f>
        <v>||</v>
      </c>
      <c r="I721" s="18" t="n">
        <f aca="false">IF(G721="",0, IF(COUNTIF($H$6:H721,H721)=1,1,0))</f>
        <v>0</v>
      </c>
      <c r="J721" s="34" t="str">
        <f aca="false">IF( OR( ISBLANK(D721), C721=D721, AND( LEFT(D721,7)&lt;&gt;"NOMINA ", OR( ISERROR(FIND(" - ",D721)), NOT(ISNUMBER(VALUE(LEFT(D721,FIND(" - ",D721)-1)))) ) ) ), "", B721 &amp; "|" &amp; E721 &amp; "|" &amp; (IF(ISBLANK(C721), "", IFERROR(VALUE(LEFT(TRIM(C721), FIND(" ", TRIM(C721)&amp;" ")-1)), ""))) &amp; "|" &amp; D721 )</f>
        <v/>
      </c>
      <c r="K721" s="18" t="n">
        <f aca="false">IF(OR(C721="", J721="",G721=""), 0, IF(COUNTIF($J$6:J721, J721)=1, 1, 0))</f>
        <v>0</v>
      </c>
      <c r="L721" s="16" t="str">
        <f aca="false">IF(B721="Inscripción de nuevo registro patronal",B721 &amp; "|" &amp; E721 &amp; "|" &amp; C721,"")</f>
        <v/>
      </c>
      <c r="M721" s="18" t="n">
        <f aca="false">IF(OR(C721="", L721=""), 0, IF(COUNTIF($L$6:L721, L721)=1, 1, 0))</f>
        <v>0</v>
      </c>
    </row>
    <row r="722" customFormat="false" ht="28.35" hidden="false" customHeight="true" outlineLevel="0" collapsed="false">
      <c r="A722" s="48" t="str">
        <f aca="false">IF(AND(NOT(ISBLANK(C722)),NOT(ISBLANK(B722)),NOT(ISBLANK(E722))),(_xlfn.AGGREGATE(2,7,A$5:A722))+1,"")</f>
        <v/>
      </c>
      <c r="B722" s="49"/>
      <c r="C722" s="49"/>
      <c r="D722" s="50"/>
      <c r="E722" s="51"/>
      <c r="F722" s="52" t="str">
        <f aca="false">IFERROR(VLOOKUP(B722,LISTAS!$Q$2:$R$58,2,0),"")</f>
        <v/>
      </c>
      <c r="G722" s="34" t="str">
        <f aca="false">IF(ISBLANK(C722),"",  IF(F722="RAZÓN SOCIAL","NUEVO_RP",   IF(F722="NUMERO",      IF(ISNUMBER(VALUE(C722)),VALUE(C722),""),   IF(OR(F722="NSS - NOMBRE",F722="RP - NOMBRE"),      IF(         AND(           NOT(ISERROR(FIND(" - ",C722))),           ISERROR(FIND("  ",C722)),           ISERROR(FIND("–",C722)),           ISERROR(FIND("—",C722)),           ISNUMBER(VALUE(LEFT(C722,FIND(" - ",C722)-1)))         ),         VALUE(LEFT(C722,FIND(" - ",C722)-1)),         ""      ),   ""   )  )))</f>
        <v/>
      </c>
      <c r="H722" s="34" t="str">
        <f aca="false">B722 &amp; "|" &amp; E722 &amp; "|" &amp;(IF(ISBLANK(C722),"",IFERROR(VALUE(LEFT(TRIM(C722),FIND(" ",TRIM(C722)&amp;" ")-1)),"")))</f>
        <v>||</v>
      </c>
      <c r="I722" s="18" t="n">
        <f aca="false">IF(G722="",0, IF(COUNTIF($H$6:H722,H722)=1,1,0))</f>
        <v>0</v>
      </c>
      <c r="J722" s="34" t="str">
        <f aca="false">IF( OR( ISBLANK(D722), C722=D722, AND( LEFT(D722,7)&lt;&gt;"NOMINA ", OR( ISERROR(FIND(" - ",D722)), NOT(ISNUMBER(VALUE(LEFT(D722,FIND(" - ",D722)-1)))) ) ) ), "", B722 &amp; "|" &amp; E722 &amp; "|" &amp; (IF(ISBLANK(C722), "", IFERROR(VALUE(LEFT(TRIM(C722), FIND(" ", TRIM(C722)&amp;" ")-1)), ""))) &amp; "|" &amp; D722 )</f>
        <v/>
      </c>
      <c r="K722" s="18" t="n">
        <f aca="false">IF(OR(C722="", J722="",G722=""), 0, IF(COUNTIF($J$6:J722, J722)=1, 1, 0))</f>
        <v>0</v>
      </c>
      <c r="L722" s="16" t="str">
        <f aca="false">IF(B722="Inscripción de nuevo registro patronal",B722 &amp; "|" &amp; E722 &amp; "|" &amp; C722,"")</f>
        <v/>
      </c>
      <c r="M722" s="18" t="n">
        <f aca="false">IF(OR(C722="", L722=""), 0, IF(COUNTIF($L$6:L722, L722)=1, 1, 0))</f>
        <v>0</v>
      </c>
    </row>
    <row r="723" customFormat="false" ht="28.35" hidden="false" customHeight="true" outlineLevel="0" collapsed="false">
      <c r="A723" s="48" t="str">
        <f aca="false">IF(AND(NOT(ISBLANK(C723)),NOT(ISBLANK(B723)),NOT(ISBLANK(E723))),(_xlfn.AGGREGATE(2,7,A$5:A723))+1,"")</f>
        <v/>
      </c>
      <c r="B723" s="49"/>
      <c r="C723" s="49"/>
      <c r="D723" s="50"/>
      <c r="E723" s="51"/>
      <c r="F723" s="52" t="str">
        <f aca="false">IFERROR(VLOOKUP(B723,LISTAS!$Q$2:$R$58,2,0),"")</f>
        <v/>
      </c>
      <c r="G723" s="34" t="str">
        <f aca="false">IF(ISBLANK(C723),"",  IF(F723="RAZÓN SOCIAL","NUEVO_RP",   IF(F723="NUMERO",      IF(ISNUMBER(VALUE(C723)),VALUE(C723),""),   IF(OR(F723="NSS - NOMBRE",F723="RP - NOMBRE"),      IF(         AND(           NOT(ISERROR(FIND(" - ",C723))),           ISERROR(FIND("  ",C723)),           ISERROR(FIND("–",C723)),           ISERROR(FIND("—",C723)),           ISNUMBER(VALUE(LEFT(C723,FIND(" - ",C723)-1)))         ),         VALUE(LEFT(C723,FIND(" - ",C723)-1)),         ""      ),   ""   )  )))</f>
        <v/>
      </c>
      <c r="H723" s="34" t="str">
        <f aca="false">B723 &amp; "|" &amp; E723 &amp; "|" &amp;(IF(ISBLANK(C723),"",IFERROR(VALUE(LEFT(TRIM(C723),FIND(" ",TRIM(C723)&amp;" ")-1)),"")))</f>
        <v>||</v>
      </c>
      <c r="I723" s="18" t="n">
        <f aca="false">IF(G723="",0, IF(COUNTIF($H$6:H723,H723)=1,1,0))</f>
        <v>0</v>
      </c>
      <c r="J723" s="34" t="str">
        <f aca="false">IF( OR( ISBLANK(D723), C723=D723, AND( LEFT(D723,7)&lt;&gt;"NOMINA ", OR( ISERROR(FIND(" - ",D723)), NOT(ISNUMBER(VALUE(LEFT(D723,FIND(" - ",D723)-1)))) ) ) ), "", B723 &amp; "|" &amp; E723 &amp; "|" &amp; (IF(ISBLANK(C723), "", IFERROR(VALUE(LEFT(TRIM(C723), FIND(" ", TRIM(C723)&amp;" ")-1)), ""))) &amp; "|" &amp; D723 )</f>
        <v/>
      </c>
      <c r="K723" s="18" t="n">
        <f aca="false">IF(OR(C723="", J723="",G723=""), 0, IF(COUNTIF($J$6:J723, J723)=1, 1, 0))</f>
        <v>0</v>
      </c>
      <c r="L723" s="16" t="str">
        <f aca="false">IF(B723="Inscripción de nuevo registro patronal",B723 &amp; "|" &amp; E723 &amp; "|" &amp; C723,"")</f>
        <v/>
      </c>
      <c r="M723" s="18" t="n">
        <f aca="false">IF(OR(C723="", L723=""), 0, IF(COUNTIF($L$6:L723, L723)=1, 1, 0))</f>
        <v>0</v>
      </c>
    </row>
    <row r="724" customFormat="false" ht="28.35" hidden="false" customHeight="true" outlineLevel="0" collapsed="false">
      <c r="A724" s="48" t="str">
        <f aca="false">IF(AND(NOT(ISBLANK(C724)),NOT(ISBLANK(B724)),NOT(ISBLANK(E724))),(_xlfn.AGGREGATE(2,7,A$5:A724))+1,"")</f>
        <v/>
      </c>
      <c r="B724" s="49"/>
      <c r="C724" s="49"/>
      <c r="D724" s="50"/>
      <c r="E724" s="51"/>
      <c r="F724" s="52" t="str">
        <f aca="false">IFERROR(VLOOKUP(B724,LISTAS!$Q$2:$R$58,2,0),"")</f>
        <v/>
      </c>
      <c r="G724" s="34" t="str">
        <f aca="false">IF(ISBLANK(C724),"",  IF(F724="RAZÓN SOCIAL","NUEVO_RP",   IF(F724="NUMERO",      IF(ISNUMBER(VALUE(C724)),VALUE(C724),""),   IF(OR(F724="NSS - NOMBRE",F724="RP - NOMBRE"),      IF(         AND(           NOT(ISERROR(FIND(" - ",C724))),           ISERROR(FIND("  ",C724)),           ISERROR(FIND("–",C724)),           ISERROR(FIND("—",C724)),           ISNUMBER(VALUE(LEFT(C724,FIND(" - ",C724)-1)))         ),         VALUE(LEFT(C724,FIND(" - ",C724)-1)),         ""      ),   ""   )  )))</f>
        <v/>
      </c>
      <c r="H724" s="34" t="str">
        <f aca="false">B724 &amp; "|" &amp; E724 &amp; "|" &amp;(IF(ISBLANK(C724),"",IFERROR(VALUE(LEFT(TRIM(C724),FIND(" ",TRIM(C724)&amp;" ")-1)),"")))</f>
        <v>||</v>
      </c>
      <c r="I724" s="18" t="n">
        <f aca="false">IF(G724="",0, IF(COUNTIF($H$6:H724,H724)=1,1,0))</f>
        <v>0</v>
      </c>
      <c r="J724" s="34" t="str">
        <f aca="false">IF( OR( ISBLANK(D724), C724=D724, AND( LEFT(D724,7)&lt;&gt;"NOMINA ", OR( ISERROR(FIND(" - ",D724)), NOT(ISNUMBER(VALUE(LEFT(D724,FIND(" - ",D724)-1)))) ) ) ), "", B724 &amp; "|" &amp; E724 &amp; "|" &amp; (IF(ISBLANK(C724), "", IFERROR(VALUE(LEFT(TRIM(C724), FIND(" ", TRIM(C724)&amp;" ")-1)), ""))) &amp; "|" &amp; D724 )</f>
        <v/>
      </c>
      <c r="K724" s="18" t="n">
        <f aca="false">IF(OR(C724="", J724="",G724=""), 0, IF(COUNTIF($J$6:J724, J724)=1, 1, 0))</f>
        <v>0</v>
      </c>
      <c r="L724" s="16" t="str">
        <f aca="false">IF(B724="Inscripción de nuevo registro patronal",B724 &amp; "|" &amp; E724 &amp; "|" &amp; C724,"")</f>
        <v/>
      </c>
      <c r="M724" s="18" t="n">
        <f aca="false">IF(OR(C724="", L724=""), 0, IF(COUNTIF($L$6:L724, L724)=1, 1, 0))</f>
        <v>0</v>
      </c>
    </row>
    <row r="725" customFormat="false" ht="28.35" hidden="false" customHeight="true" outlineLevel="0" collapsed="false">
      <c r="A725" s="48" t="str">
        <f aca="false">IF(AND(NOT(ISBLANK(C725)),NOT(ISBLANK(B725)),NOT(ISBLANK(E725))),(_xlfn.AGGREGATE(2,7,A$5:A725))+1,"")</f>
        <v/>
      </c>
      <c r="B725" s="49"/>
      <c r="C725" s="49"/>
      <c r="D725" s="50"/>
      <c r="E725" s="51"/>
      <c r="F725" s="52" t="str">
        <f aca="false">IFERROR(VLOOKUP(B725,LISTAS!$Q$2:$R$58,2,0),"")</f>
        <v/>
      </c>
      <c r="G725" s="34" t="str">
        <f aca="false">IF(ISBLANK(C725),"",  IF(F725="RAZÓN SOCIAL","NUEVO_RP",   IF(F725="NUMERO",      IF(ISNUMBER(VALUE(C725)),VALUE(C725),""),   IF(OR(F725="NSS - NOMBRE",F725="RP - NOMBRE"),      IF(         AND(           NOT(ISERROR(FIND(" - ",C725))),           ISERROR(FIND("  ",C725)),           ISERROR(FIND("–",C725)),           ISERROR(FIND("—",C725)),           ISNUMBER(VALUE(LEFT(C725,FIND(" - ",C725)-1)))         ),         VALUE(LEFT(C725,FIND(" - ",C725)-1)),         ""      ),   ""   )  )))</f>
        <v/>
      </c>
      <c r="H725" s="34" t="str">
        <f aca="false">B725 &amp; "|" &amp; E725 &amp; "|" &amp;(IF(ISBLANK(C725),"",IFERROR(VALUE(LEFT(TRIM(C725),FIND(" ",TRIM(C725)&amp;" ")-1)),"")))</f>
        <v>||</v>
      </c>
      <c r="I725" s="18" t="n">
        <f aca="false">IF(G725="",0, IF(COUNTIF($H$6:H725,H725)=1,1,0))</f>
        <v>0</v>
      </c>
      <c r="J725" s="34" t="str">
        <f aca="false">IF( OR( ISBLANK(D725), C725=D725, AND( LEFT(D725,7)&lt;&gt;"NOMINA ", OR( ISERROR(FIND(" - ",D725)), NOT(ISNUMBER(VALUE(LEFT(D725,FIND(" - ",D725)-1)))) ) ) ), "", B725 &amp; "|" &amp; E725 &amp; "|" &amp; (IF(ISBLANK(C725), "", IFERROR(VALUE(LEFT(TRIM(C725), FIND(" ", TRIM(C725)&amp;" ")-1)), ""))) &amp; "|" &amp; D725 )</f>
        <v/>
      </c>
      <c r="K725" s="18" t="n">
        <f aca="false">IF(OR(C725="", J725="",G725=""), 0, IF(COUNTIF($J$6:J725, J725)=1, 1, 0))</f>
        <v>0</v>
      </c>
      <c r="L725" s="16" t="str">
        <f aca="false">IF(B725="Inscripción de nuevo registro patronal",B725 &amp; "|" &amp; E725 &amp; "|" &amp; C725,"")</f>
        <v/>
      </c>
      <c r="M725" s="18" t="n">
        <f aca="false">IF(OR(C725="", L725=""), 0, IF(COUNTIF($L$6:L725, L725)=1, 1, 0))</f>
        <v>0</v>
      </c>
    </row>
    <row r="726" customFormat="false" ht="28.35" hidden="false" customHeight="true" outlineLevel="0" collapsed="false">
      <c r="A726" s="48" t="str">
        <f aca="false">IF(AND(NOT(ISBLANK(C726)),NOT(ISBLANK(B726)),NOT(ISBLANK(E726))),(_xlfn.AGGREGATE(2,7,A$5:A726))+1,"")</f>
        <v/>
      </c>
      <c r="B726" s="49"/>
      <c r="C726" s="49"/>
      <c r="D726" s="50"/>
      <c r="E726" s="51"/>
      <c r="F726" s="52" t="str">
        <f aca="false">IFERROR(VLOOKUP(B726,LISTAS!$Q$2:$R$58,2,0),"")</f>
        <v/>
      </c>
      <c r="G726" s="34" t="str">
        <f aca="false">IF(ISBLANK(C726),"",  IF(F726="RAZÓN SOCIAL","NUEVO_RP",   IF(F726="NUMERO",      IF(ISNUMBER(VALUE(C726)),VALUE(C726),""),   IF(OR(F726="NSS - NOMBRE",F726="RP - NOMBRE"),      IF(         AND(           NOT(ISERROR(FIND(" - ",C726))),           ISERROR(FIND("  ",C726)),           ISERROR(FIND("–",C726)),           ISERROR(FIND("—",C726)),           ISNUMBER(VALUE(LEFT(C726,FIND(" - ",C726)-1)))         ),         VALUE(LEFT(C726,FIND(" - ",C726)-1)),         ""      ),   ""   )  )))</f>
        <v/>
      </c>
      <c r="H726" s="34" t="str">
        <f aca="false">B726 &amp; "|" &amp; E726 &amp; "|" &amp;(IF(ISBLANK(C726),"",IFERROR(VALUE(LEFT(TRIM(C726),FIND(" ",TRIM(C726)&amp;" ")-1)),"")))</f>
        <v>||</v>
      </c>
      <c r="I726" s="18" t="n">
        <f aca="false">IF(G726="",0, IF(COUNTIF($H$6:H726,H726)=1,1,0))</f>
        <v>0</v>
      </c>
      <c r="J726" s="34" t="str">
        <f aca="false">IF( OR( ISBLANK(D726), C726=D726, AND( LEFT(D726,7)&lt;&gt;"NOMINA ", OR( ISERROR(FIND(" - ",D726)), NOT(ISNUMBER(VALUE(LEFT(D726,FIND(" - ",D726)-1)))) ) ) ), "", B726 &amp; "|" &amp; E726 &amp; "|" &amp; (IF(ISBLANK(C726), "", IFERROR(VALUE(LEFT(TRIM(C726), FIND(" ", TRIM(C726)&amp;" ")-1)), ""))) &amp; "|" &amp; D726 )</f>
        <v/>
      </c>
      <c r="K726" s="18" t="n">
        <f aca="false">IF(OR(C726="", J726="",G726=""), 0, IF(COUNTIF($J$6:J726, J726)=1, 1, 0))</f>
        <v>0</v>
      </c>
      <c r="L726" s="16" t="str">
        <f aca="false">IF(B726="Inscripción de nuevo registro patronal",B726 &amp; "|" &amp; E726 &amp; "|" &amp; C726,"")</f>
        <v/>
      </c>
      <c r="M726" s="18" t="n">
        <f aca="false">IF(OR(C726="", L726=""), 0, IF(COUNTIF($L$6:L726, L726)=1, 1, 0))</f>
        <v>0</v>
      </c>
    </row>
    <row r="727" customFormat="false" ht="28.35" hidden="false" customHeight="true" outlineLevel="0" collapsed="false">
      <c r="A727" s="48" t="str">
        <f aca="false">IF(AND(NOT(ISBLANK(C727)),NOT(ISBLANK(B727)),NOT(ISBLANK(E727))),(_xlfn.AGGREGATE(2,7,A$5:A727))+1,"")</f>
        <v/>
      </c>
      <c r="B727" s="49"/>
      <c r="C727" s="49"/>
      <c r="D727" s="50"/>
      <c r="E727" s="51"/>
      <c r="F727" s="52" t="str">
        <f aca="false">IFERROR(VLOOKUP(B727,LISTAS!$Q$2:$R$58,2,0),"")</f>
        <v/>
      </c>
      <c r="G727" s="34" t="str">
        <f aca="false">IF(ISBLANK(C727),"",  IF(F727="RAZÓN SOCIAL","NUEVO_RP",   IF(F727="NUMERO",      IF(ISNUMBER(VALUE(C727)),VALUE(C727),""),   IF(OR(F727="NSS - NOMBRE",F727="RP - NOMBRE"),      IF(         AND(           NOT(ISERROR(FIND(" - ",C727))),           ISERROR(FIND("  ",C727)),           ISERROR(FIND("–",C727)),           ISERROR(FIND("—",C727)),           ISNUMBER(VALUE(LEFT(C727,FIND(" - ",C727)-1)))         ),         VALUE(LEFT(C727,FIND(" - ",C727)-1)),         ""      ),   ""   )  )))</f>
        <v/>
      </c>
      <c r="H727" s="34" t="str">
        <f aca="false">B727 &amp; "|" &amp; E727 &amp; "|" &amp;(IF(ISBLANK(C727),"",IFERROR(VALUE(LEFT(TRIM(C727),FIND(" ",TRIM(C727)&amp;" ")-1)),"")))</f>
        <v>||</v>
      </c>
      <c r="I727" s="18" t="n">
        <f aca="false">IF(G727="",0, IF(COUNTIF($H$6:H727,H727)=1,1,0))</f>
        <v>0</v>
      </c>
      <c r="J727" s="34" t="str">
        <f aca="false">IF( OR( ISBLANK(D727), C727=D727, AND( LEFT(D727,7)&lt;&gt;"NOMINA ", OR( ISERROR(FIND(" - ",D727)), NOT(ISNUMBER(VALUE(LEFT(D727,FIND(" - ",D727)-1)))) ) ) ), "", B727 &amp; "|" &amp; E727 &amp; "|" &amp; (IF(ISBLANK(C727), "", IFERROR(VALUE(LEFT(TRIM(C727), FIND(" ", TRIM(C727)&amp;" ")-1)), ""))) &amp; "|" &amp; D727 )</f>
        <v/>
      </c>
      <c r="K727" s="18" t="n">
        <f aca="false">IF(OR(C727="", J727="",G727=""), 0, IF(COUNTIF($J$6:J727, J727)=1, 1, 0))</f>
        <v>0</v>
      </c>
      <c r="L727" s="16" t="str">
        <f aca="false">IF(B727="Inscripción de nuevo registro patronal",B727 &amp; "|" &amp; E727 &amp; "|" &amp; C727,"")</f>
        <v/>
      </c>
      <c r="M727" s="18" t="n">
        <f aca="false">IF(OR(C727="", L727=""), 0, IF(COUNTIF($L$6:L727, L727)=1, 1, 0))</f>
        <v>0</v>
      </c>
    </row>
    <row r="728" customFormat="false" ht="28.35" hidden="false" customHeight="true" outlineLevel="0" collapsed="false">
      <c r="A728" s="48" t="str">
        <f aca="false">IF(AND(NOT(ISBLANK(C728)),NOT(ISBLANK(B728)),NOT(ISBLANK(E728))),(_xlfn.AGGREGATE(2,7,A$5:A728))+1,"")</f>
        <v/>
      </c>
      <c r="B728" s="49"/>
      <c r="C728" s="49"/>
      <c r="D728" s="50"/>
      <c r="E728" s="51"/>
      <c r="F728" s="52" t="str">
        <f aca="false">IFERROR(VLOOKUP(B728,LISTAS!$Q$2:$R$58,2,0),"")</f>
        <v/>
      </c>
      <c r="G728" s="34" t="str">
        <f aca="false">IF(ISBLANK(C728),"",  IF(F728="RAZÓN SOCIAL","NUEVO_RP",   IF(F728="NUMERO",      IF(ISNUMBER(VALUE(C728)),VALUE(C728),""),   IF(OR(F728="NSS - NOMBRE",F728="RP - NOMBRE"),      IF(         AND(           NOT(ISERROR(FIND(" - ",C728))),           ISERROR(FIND("  ",C728)),           ISERROR(FIND("–",C728)),           ISERROR(FIND("—",C728)),           ISNUMBER(VALUE(LEFT(C728,FIND(" - ",C728)-1)))         ),         VALUE(LEFT(C728,FIND(" - ",C728)-1)),         ""      ),   ""   )  )))</f>
        <v/>
      </c>
      <c r="H728" s="34" t="str">
        <f aca="false">B728 &amp; "|" &amp; E728 &amp; "|" &amp;(IF(ISBLANK(C728),"",IFERROR(VALUE(LEFT(TRIM(C728),FIND(" ",TRIM(C728)&amp;" ")-1)),"")))</f>
        <v>||</v>
      </c>
      <c r="I728" s="18" t="n">
        <f aca="false">IF(G728="",0, IF(COUNTIF($H$6:H728,H728)=1,1,0))</f>
        <v>0</v>
      </c>
      <c r="J728" s="34" t="str">
        <f aca="false">IF( OR( ISBLANK(D728), C728=D728, AND( LEFT(D728,7)&lt;&gt;"NOMINA ", OR( ISERROR(FIND(" - ",D728)), NOT(ISNUMBER(VALUE(LEFT(D728,FIND(" - ",D728)-1)))) ) ) ), "", B728 &amp; "|" &amp; E728 &amp; "|" &amp; (IF(ISBLANK(C728), "", IFERROR(VALUE(LEFT(TRIM(C728), FIND(" ", TRIM(C728)&amp;" ")-1)), ""))) &amp; "|" &amp; D728 )</f>
        <v/>
      </c>
      <c r="K728" s="18" t="n">
        <f aca="false">IF(OR(C728="", J728="",G728=""), 0, IF(COUNTIF($J$6:J728, J728)=1, 1, 0))</f>
        <v>0</v>
      </c>
      <c r="L728" s="16" t="str">
        <f aca="false">IF(B728="Inscripción de nuevo registro patronal",B728 &amp; "|" &amp; E728 &amp; "|" &amp; C728,"")</f>
        <v/>
      </c>
      <c r="M728" s="18" t="n">
        <f aca="false">IF(OR(C728="", L728=""), 0, IF(COUNTIF($L$6:L728, L728)=1, 1, 0))</f>
        <v>0</v>
      </c>
    </row>
    <row r="729" customFormat="false" ht="28.35" hidden="false" customHeight="true" outlineLevel="0" collapsed="false">
      <c r="A729" s="48" t="str">
        <f aca="false">IF(AND(NOT(ISBLANK(C729)),NOT(ISBLANK(B729)),NOT(ISBLANK(E729))),(_xlfn.AGGREGATE(2,7,A$5:A729))+1,"")</f>
        <v/>
      </c>
      <c r="B729" s="49"/>
      <c r="C729" s="49"/>
      <c r="D729" s="50"/>
      <c r="E729" s="51"/>
      <c r="F729" s="52" t="str">
        <f aca="false">IFERROR(VLOOKUP(B729,LISTAS!$Q$2:$R$58,2,0),"")</f>
        <v/>
      </c>
      <c r="G729" s="34" t="str">
        <f aca="false">IF(ISBLANK(C729),"",  IF(F729="RAZÓN SOCIAL","NUEVO_RP",   IF(F729="NUMERO",      IF(ISNUMBER(VALUE(C729)),VALUE(C729),""),   IF(OR(F729="NSS - NOMBRE",F729="RP - NOMBRE"),      IF(         AND(           NOT(ISERROR(FIND(" - ",C729))),           ISERROR(FIND("  ",C729)),           ISERROR(FIND("–",C729)),           ISERROR(FIND("—",C729)),           ISNUMBER(VALUE(LEFT(C729,FIND(" - ",C729)-1)))         ),         VALUE(LEFT(C729,FIND(" - ",C729)-1)),         ""      ),   ""   )  )))</f>
        <v/>
      </c>
      <c r="H729" s="34" t="str">
        <f aca="false">B729 &amp; "|" &amp; E729 &amp; "|" &amp;(IF(ISBLANK(C729),"",IFERROR(VALUE(LEFT(TRIM(C729),FIND(" ",TRIM(C729)&amp;" ")-1)),"")))</f>
        <v>||</v>
      </c>
      <c r="I729" s="18" t="n">
        <f aca="false">IF(G729="",0, IF(COUNTIF($H$6:H729,H729)=1,1,0))</f>
        <v>0</v>
      </c>
      <c r="J729" s="34" t="str">
        <f aca="false">IF( OR( ISBLANK(D729), C729=D729, AND( LEFT(D729,7)&lt;&gt;"NOMINA ", OR( ISERROR(FIND(" - ",D729)), NOT(ISNUMBER(VALUE(LEFT(D729,FIND(" - ",D729)-1)))) ) ) ), "", B729 &amp; "|" &amp; E729 &amp; "|" &amp; (IF(ISBLANK(C729), "", IFERROR(VALUE(LEFT(TRIM(C729), FIND(" ", TRIM(C729)&amp;" ")-1)), ""))) &amp; "|" &amp; D729 )</f>
        <v/>
      </c>
      <c r="K729" s="18" t="n">
        <f aca="false">IF(OR(C729="", J729="",G729=""), 0, IF(COUNTIF($J$6:J729, J729)=1, 1, 0))</f>
        <v>0</v>
      </c>
      <c r="L729" s="16" t="str">
        <f aca="false">IF(B729="Inscripción de nuevo registro patronal",B729 &amp; "|" &amp; E729 &amp; "|" &amp; C729,"")</f>
        <v/>
      </c>
      <c r="M729" s="18" t="n">
        <f aca="false">IF(OR(C729="", L729=""), 0, IF(COUNTIF($L$6:L729, L729)=1, 1, 0))</f>
        <v>0</v>
      </c>
    </row>
    <row r="730" customFormat="false" ht="28.35" hidden="false" customHeight="true" outlineLevel="0" collapsed="false">
      <c r="A730" s="48" t="str">
        <f aca="false">IF(AND(NOT(ISBLANK(C730)),NOT(ISBLANK(B730)),NOT(ISBLANK(E730))),(_xlfn.AGGREGATE(2,7,A$5:A730))+1,"")</f>
        <v/>
      </c>
      <c r="B730" s="49"/>
      <c r="C730" s="49"/>
      <c r="D730" s="50"/>
      <c r="E730" s="51"/>
      <c r="F730" s="52" t="str">
        <f aca="false">IFERROR(VLOOKUP(B730,LISTAS!$Q$2:$R$58,2,0),"")</f>
        <v/>
      </c>
      <c r="G730" s="34" t="str">
        <f aca="false">IF(ISBLANK(C730),"",  IF(F730="RAZÓN SOCIAL","NUEVO_RP",   IF(F730="NUMERO",      IF(ISNUMBER(VALUE(C730)),VALUE(C730),""),   IF(OR(F730="NSS - NOMBRE",F730="RP - NOMBRE"),      IF(         AND(           NOT(ISERROR(FIND(" - ",C730))),           ISERROR(FIND("  ",C730)),           ISERROR(FIND("–",C730)),           ISERROR(FIND("—",C730)),           ISNUMBER(VALUE(LEFT(C730,FIND(" - ",C730)-1)))         ),         VALUE(LEFT(C730,FIND(" - ",C730)-1)),         ""      ),   ""   )  )))</f>
        <v/>
      </c>
      <c r="H730" s="34" t="str">
        <f aca="false">B730 &amp; "|" &amp; E730 &amp; "|" &amp;(IF(ISBLANK(C730),"",IFERROR(VALUE(LEFT(TRIM(C730),FIND(" ",TRIM(C730)&amp;" ")-1)),"")))</f>
        <v>||</v>
      </c>
      <c r="I730" s="18" t="n">
        <f aca="false">IF(G730="",0, IF(COUNTIF($H$6:H730,H730)=1,1,0))</f>
        <v>0</v>
      </c>
      <c r="J730" s="34" t="str">
        <f aca="false">IF( OR( ISBLANK(D730), C730=D730, AND( LEFT(D730,7)&lt;&gt;"NOMINA ", OR( ISERROR(FIND(" - ",D730)), NOT(ISNUMBER(VALUE(LEFT(D730,FIND(" - ",D730)-1)))) ) ) ), "", B730 &amp; "|" &amp; E730 &amp; "|" &amp; (IF(ISBLANK(C730), "", IFERROR(VALUE(LEFT(TRIM(C730), FIND(" ", TRIM(C730)&amp;" ")-1)), ""))) &amp; "|" &amp; D730 )</f>
        <v/>
      </c>
      <c r="K730" s="18" t="n">
        <f aca="false">IF(OR(C730="", J730="",G730=""), 0, IF(COUNTIF($J$6:J730, J730)=1, 1, 0))</f>
        <v>0</v>
      </c>
      <c r="L730" s="16" t="str">
        <f aca="false">IF(B730="Inscripción de nuevo registro patronal",B730 &amp; "|" &amp; E730 &amp; "|" &amp; C730,"")</f>
        <v/>
      </c>
      <c r="M730" s="18" t="n">
        <f aca="false">IF(OR(C730="", L730=""), 0, IF(COUNTIF($L$6:L730, L730)=1, 1, 0))</f>
        <v>0</v>
      </c>
    </row>
    <row r="731" customFormat="false" ht="28.35" hidden="false" customHeight="true" outlineLevel="0" collapsed="false">
      <c r="A731" s="48" t="str">
        <f aca="false">IF(AND(NOT(ISBLANK(C731)),NOT(ISBLANK(B731)),NOT(ISBLANK(E731))),(_xlfn.AGGREGATE(2,7,A$5:A731))+1,"")</f>
        <v/>
      </c>
      <c r="B731" s="49"/>
      <c r="C731" s="49"/>
      <c r="D731" s="50"/>
      <c r="E731" s="51"/>
      <c r="F731" s="52" t="str">
        <f aca="false">IFERROR(VLOOKUP(B731,LISTAS!$Q$2:$R$58,2,0),"")</f>
        <v/>
      </c>
      <c r="G731" s="34" t="str">
        <f aca="false">IF(ISBLANK(C731),"",  IF(F731="RAZÓN SOCIAL","NUEVO_RP",   IF(F731="NUMERO",      IF(ISNUMBER(VALUE(C731)),VALUE(C731),""),   IF(OR(F731="NSS - NOMBRE",F731="RP - NOMBRE"),      IF(         AND(           NOT(ISERROR(FIND(" - ",C731))),           ISERROR(FIND("  ",C731)),           ISERROR(FIND("–",C731)),           ISERROR(FIND("—",C731)),           ISNUMBER(VALUE(LEFT(C731,FIND(" - ",C731)-1)))         ),         VALUE(LEFT(C731,FIND(" - ",C731)-1)),         ""      ),   ""   )  )))</f>
        <v/>
      </c>
      <c r="H731" s="34" t="str">
        <f aca="false">B731 &amp; "|" &amp; E731 &amp; "|" &amp;(IF(ISBLANK(C731),"",IFERROR(VALUE(LEFT(TRIM(C731),FIND(" ",TRIM(C731)&amp;" ")-1)),"")))</f>
        <v>||</v>
      </c>
      <c r="I731" s="18" t="n">
        <f aca="false">IF(G731="",0, IF(COUNTIF($H$6:H731,H731)=1,1,0))</f>
        <v>0</v>
      </c>
      <c r="J731" s="34" t="str">
        <f aca="false">IF( OR( ISBLANK(D731), C731=D731, AND( LEFT(D731,7)&lt;&gt;"NOMINA ", OR( ISERROR(FIND(" - ",D731)), NOT(ISNUMBER(VALUE(LEFT(D731,FIND(" - ",D731)-1)))) ) ) ), "", B731 &amp; "|" &amp; E731 &amp; "|" &amp; (IF(ISBLANK(C731), "", IFERROR(VALUE(LEFT(TRIM(C731), FIND(" ", TRIM(C731)&amp;" ")-1)), ""))) &amp; "|" &amp; D731 )</f>
        <v/>
      </c>
      <c r="K731" s="18" t="n">
        <f aca="false">IF(OR(C731="", J731="",G731=""), 0, IF(COUNTIF($J$6:J731, J731)=1, 1, 0))</f>
        <v>0</v>
      </c>
      <c r="L731" s="16" t="str">
        <f aca="false">IF(B731="Inscripción de nuevo registro patronal",B731 &amp; "|" &amp; E731 &amp; "|" &amp; C731,"")</f>
        <v/>
      </c>
      <c r="M731" s="18" t="n">
        <f aca="false">IF(OR(C731="", L731=""), 0, IF(COUNTIF($L$6:L731, L731)=1, 1, 0))</f>
        <v>0</v>
      </c>
    </row>
    <row r="732" customFormat="false" ht="28.35" hidden="false" customHeight="true" outlineLevel="0" collapsed="false">
      <c r="A732" s="48" t="str">
        <f aca="false">IF(AND(NOT(ISBLANK(C732)),NOT(ISBLANK(B732)),NOT(ISBLANK(E732))),(_xlfn.AGGREGATE(2,7,A$5:A732))+1,"")</f>
        <v/>
      </c>
      <c r="B732" s="49"/>
      <c r="C732" s="49"/>
      <c r="D732" s="50"/>
      <c r="E732" s="51"/>
      <c r="F732" s="52" t="str">
        <f aca="false">IFERROR(VLOOKUP(B732,LISTAS!$Q$2:$R$58,2,0),"")</f>
        <v/>
      </c>
      <c r="G732" s="34" t="str">
        <f aca="false">IF(ISBLANK(C732),"",  IF(F732="RAZÓN SOCIAL","NUEVO_RP",   IF(F732="NUMERO",      IF(ISNUMBER(VALUE(C732)),VALUE(C732),""),   IF(OR(F732="NSS - NOMBRE",F732="RP - NOMBRE"),      IF(         AND(           NOT(ISERROR(FIND(" - ",C732))),           ISERROR(FIND("  ",C732)),           ISERROR(FIND("–",C732)),           ISERROR(FIND("—",C732)),           ISNUMBER(VALUE(LEFT(C732,FIND(" - ",C732)-1)))         ),         VALUE(LEFT(C732,FIND(" - ",C732)-1)),         ""      ),   ""   )  )))</f>
        <v/>
      </c>
      <c r="H732" s="34" t="str">
        <f aca="false">B732 &amp; "|" &amp; E732 &amp; "|" &amp;(IF(ISBLANK(C732),"",IFERROR(VALUE(LEFT(TRIM(C732),FIND(" ",TRIM(C732)&amp;" ")-1)),"")))</f>
        <v>||</v>
      </c>
      <c r="I732" s="18" t="n">
        <f aca="false">IF(G732="",0, IF(COUNTIF($H$6:H732,H732)=1,1,0))</f>
        <v>0</v>
      </c>
      <c r="J732" s="34" t="str">
        <f aca="false">IF( OR( ISBLANK(D732), C732=D732, AND( LEFT(D732,7)&lt;&gt;"NOMINA ", OR( ISERROR(FIND(" - ",D732)), NOT(ISNUMBER(VALUE(LEFT(D732,FIND(" - ",D732)-1)))) ) ) ), "", B732 &amp; "|" &amp; E732 &amp; "|" &amp; (IF(ISBLANK(C732), "", IFERROR(VALUE(LEFT(TRIM(C732), FIND(" ", TRIM(C732)&amp;" ")-1)), ""))) &amp; "|" &amp; D732 )</f>
        <v/>
      </c>
      <c r="K732" s="18" t="n">
        <f aca="false">IF(OR(C732="", J732="",G732=""), 0, IF(COUNTIF($J$6:J732, J732)=1, 1, 0))</f>
        <v>0</v>
      </c>
      <c r="L732" s="16" t="str">
        <f aca="false">IF(B732="Inscripción de nuevo registro patronal",B732 &amp; "|" &amp; E732 &amp; "|" &amp; C732,"")</f>
        <v/>
      </c>
      <c r="M732" s="18" t="n">
        <f aca="false">IF(OR(C732="", L732=""), 0, IF(COUNTIF($L$6:L732, L732)=1, 1, 0))</f>
        <v>0</v>
      </c>
    </row>
    <row r="733" customFormat="false" ht="28.35" hidden="false" customHeight="true" outlineLevel="0" collapsed="false">
      <c r="A733" s="48" t="str">
        <f aca="false">IF(AND(NOT(ISBLANK(C733)),NOT(ISBLANK(B733)),NOT(ISBLANK(E733))),(_xlfn.AGGREGATE(2,7,A$5:A733))+1,"")</f>
        <v/>
      </c>
      <c r="B733" s="49"/>
      <c r="C733" s="49"/>
      <c r="D733" s="50"/>
      <c r="E733" s="51"/>
      <c r="F733" s="52" t="str">
        <f aca="false">IFERROR(VLOOKUP(B733,LISTAS!$Q$2:$R$58,2,0),"")</f>
        <v/>
      </c>
      <c r="G733" s="34" t="str">
        <f aca="false">IF(ISBLANK(C733),"",  IF(F733="RAZÓN SOCIAL","NUEVO_RP",   IF(F733="NUMERO",      IF(ISNUMBER(VALUE(C733)),VALUE(C733),""),   IF(OR(F733="NSS - NOMBRE",F733="RP - NOMBRE"),      IF(         AND(           NOT(ISERROR(FIND(" - ",C733))),           ISERROR(FIND("  ",C733)),           ISERROR(FIND("–",C733)),           ISERROR(FIND("—",C733)),           ISNUMBER(VALUE(LEFT(C733,FIND(" - ",C733)-1)))         ),         VALUE(LEFT(C733,FIND(" - ",C733)-1)),         ""      ),   ""   )  )))</f>
        <v/>
      </c>
      <c r="H733" s="34" t="str">
        <f aca="false">B733 &amp; "|" &amp; E733 &amp; "|" &amp;(IF(ISBLANK(C733),"",IFERROR(VALUE(LEFT(TRIM(C733),FIND(" ",TRIM(C733)&amp;" ")-1)),"")))</f>
        <v>||</v>
      </c>
      <c r="I733" s="18" t="n">
        <f aca="false">IF(G733="",0, IF(COUNTIF($H$6:H733,H733)=1,1,0))</f>
        <v>0</v>
      </c>
      <c r="J733" s="34" t="str">
        <f aca="false">IF( OR( ISBLANK(D733), C733=D733, AND( LEFT(D733,7)&lt;&gt;"NOMINA ", OR( ISERROR(FIND(" - ",D733)), NOT(ISNUMBER(VALUE(LEFT(D733,FIND(" - ",D733)-1)))) ) ) ), "", B733 &amp; "|" &amp; E733 &amp; "|" &amp; (IF(ISBLANK(C733), "", IFERROR(VALUE(LEFT(TRIM(C733), FIND(" ", TRIM(C733)&amp;" ")-1)), ""))) &amp; "|" &amp; D733 )</f>
        <v/>
      </c>
      <c r="K733" s="18" t="n">
        <f aca="false">IF(OR(C733="", J733="",G733=""), 0, IF(COUNTIF($J$6:J733, J733)=1, 1, 0))</f>
        <v>0</v>
      </c>
      <c r="L733" s="16" t="str">
        <f aca="false">IF(B733="Inscripción de nuevo registro patronal",B733 &amp; "|" &amp; E733 &amp; "|" &amp; C733,"")</f>
        <v/>
      </c>
      <c r="M733" s="18" t="n">
        <f aca="false">IF(OR(C733="", L733=""), 0, IF(COUNTIF($L$6:L733, L733)=1, 1, 0))</f>
        <v>0</v>
      </c>
    </row>
    <row r="734" customFormat="false" ht="28.35" hidden="false" customHeight="true" outlineLevel="0" collapsed="false">
      <c r="A734" s="48" t="str">
        <f aca="false">IF(AND(NOT(ISBLANK(C734)),NOT(ISBLANK(B734)),NOT(ISBLANK(E734))),(_xlfn.AGGREGATE(2,7,A$5:A734))+1,"")</f>
        <v/>
      </c>
      <c r="B734" s="49"/>
      <c r="C734" s="49"/>
      <c r="D734" s="50"/>
      <c r="E734" s="51"/>
      <c r="F734" s="52" t="str">
        <f aca="false">IFERROR(VLOOKUP(B734,LISTAS!$Q$2:$R$58,2,0),"")</f>
        <v/>
      </c>
      <c r="G734" s="34" t="str">
        <f aca="false">IF(ISBLANK(C734),"",  IF(F734="RAZÓN SOCIAL","NUEVO_RP",   IF(F734="NUMERO",      IF(ISNUMBER(VALUE(C734)),VALUE(C734),""),   IF(OR(F734="NSS - NOMBRE",F734="RP - NOMBRE"),      IF(         AND(           NOT(ISERROR(FIND(" - ",C734))),           ISERROR(FIND("  ",C734)),           ISERROR(FIND("–",C734)),           ISERROR(FIND("—",C734)),           ISNUMBER(VALUE(LEFT(C734,FIND(" - ",C734)-1)))         ),         VALUE(LEFT(C734,FIND(" - ",C734)-1)),         ""      ),   ""   )  )))</f>
        <v/>
      </c>
      <c r="H734" s="34" t="str">
        <f aca="false">B734 &amp; "|" &amp; E734 &amp; "|" &amp;(IF(ISBLANK(C734),"",IFERROR(VALUE(LEFT(TRIM(C734),FIND(" ",TRIM(C734)&amp;" ")-1)),"")))</f>
        <v>||</v>
      </c>
      <c r="I734" s="18" t="n">
        <f aca="false">IF(G734="",0, IF(COUNTIF($H$6:H734,H734)=1,1,0))</f>
        <v>0</v>
      </c>
      <c r="J734" s="34" t="str">
        <f aca="false">IF( OR( ISBLANK(D734), C734=D734, AND( LEFT(D734,7)&lt;&gt;"NOMINA ", OR( ISERROR(FIND(" - ",D734)), NOT(ISNUMBER(VALUE(LEFT(D734,FIND(" - ",D734)-1)))) ) ) ), "", B734 &amp; "|" &amp; E734 &amp; "|" &amp; (IF(ISBLANK(C734), "", IFERROR(VALUE(LEFT(TRIM(C734), FIND(" ", TRIM(C734)&amp;" ")-1)), ""))) &amp; "|" &amp; D734 )</f>
        <v/>
      </c>
      <c r="K734" s="18" t="n">
        <f aca="false">IF(OR(C734="", J734="",G734=""), 0, IF(COUNTIF($J$6:J734, J734)=1, 1, 0))</f>
        <v>0</v>
      </c>
      <c r="L734" s="16" t="str">
        <f aca="false">IF(B734="Inscripción de nuevo registro patronal",B734 &amp; "|" &amp; E734 &amp; "|" &amp; C734,"")</f>
        <v/>
      </c>
      <c r="M734" s="18" t="n">
        <f aca="false">IF(OR(C734="", L734=""), 0, IF(COUNTIF($L$6:L734, L734)=1, 1, 0))</f>
        <v>0</v>
      </c>
    </row>
    <row r="735" customFormat="false" ht="28.35" hidden="false" customHeight="true" outlineLevel="0" collapsed="false">
      <c r="A735" s="48" t="str">
        <f aca="false">IF(AND(NOT(ISBLANK(C735)),NOT(ISBLANK(B735)),NOT(ISBLANK(E735))),(_xlfn.AGGREGATE(2,7,A$5:A735))+1,"")</f>
        <v/>
      </c>
      <c r="B735" s="49"/>
      <c r="C735" s="49"/>
      <c r="D735" s="50"/>
      <c r="E735" s="51"/>
      <c r="F735" s="52" t="str">
        <f aca="false">IFERROR(VLOOKUP(B735,LISTAS!$Q$2:$R$58,2,0),"")</f>
        <v/>
      </c>
      <c r="G735" s="34" t="str">
        <f aca="false">IF(ISBLANK(C735),"",  IF(F735="RAZÓN SOCIAL","NUEVO_RP",   IF(F735="NUMERO",      IF(ISNUMBER(VALUE(C735)),VALUE(C735),""),   IF(OR(F735="NSS - NOMBRE",F735="RP - NOMBRE"),      IF(         AND(           NOT(ISERROR(FIND(" - ",C735))),           ISERROR(FIND("  ",C735)),           ISERROR(FIND("–",C735)),           ISERROR(FIND("—",C735)),           ISNUMBER(VALUE(LEFT(C735,FIND(" - ",C735)-1)))         ),         VALUE(LEFT(C735,FIND(" - ",C735)-1)),         ""      ),   ""   )  )))</f>
        <v/>
      </c>
      <c r="H735" s="34" t="str">
        <f aca="false">B735 &amp; "|" &amp; E735 &amp; "|" &amp;(IF(ISBLANK(C735),"",IFERROR(VALUE(LEFT(TRIM(C735),FIND(" ",TRIM(C735)&amp;" ")-1)),"")))</f>
        <v>||</v>
      </c>
      <c r="I735" s="18" t="n">
        <f aca="false">IF(G735="",0, IF(COUNTIF($H$6:H735,H735)=1,1,0))</f>
        <v>0</v>
      </c>
      <c r="J735" s="34" t="str">
        <f aca="false">IF( OR( ISBLANK(D735), C735=D735, AND( LEFT(D735,7)&lt;&gt;"NOMINA ", OR( ISERROR(FIND(" - ",D735)), NOT(ISNUMBER(VALUE(LEFT(D735,FIND(" - ",D735)-1)))) ) ) ), "", B735 &amp; "|" &amp; E735 &amp; "|" &amp; (IF(ISBLANK(C735), "", IFERROR(VALUE(LEFT(TRIM(C735), FIND(" ", TRIM(C735)&amp;" ")-1)), ""))) &amp; "|" &amp; D735 )</f>
        <v/>
      </c>
      <c r="K735" s="18" t="n">
        <f aca="false">IF(OR(C735="", J735="",G735=""), 0, IF(COUNTIF($J$6:J735, J735)=1, 1, 0))</f>
        <v>0</v>
      </c>
      <c r="L735" s="16" t="str">
        <f aca="false">IF(B735="Inscripción de nuevo registro patronal",B735 &amp; "|" &amp; E735 &amp; "|" &amp; C735,"")</f>
        <v/>
      </c>
      <c r="M735" s="18" t="n">
        <f aca="false">IF(OR(C735="", L735=""), 0, IF(COUNTIF($L$6:L735, L735)=1, 1, 0))</f>
        <v>0</v>
      </c>
    </row>
    <row r="736" customFormat="false" ht="28.35" hidden="false" customHeight="true" outlineLevel="0" collapsed="false">
      <c r="A736" s="48" t="str">
        <f aca="false">IF(AND(NOT(ISBLANK(C736)),NOT(ISBLANK(B736)),NOT(ISBLANK(E736))),(_xlfn.AGGREGATE(2,7,A$5:A736))+1,"")</f>
        <v/>
      </c>
      <c r="B736" s="49"/>
      <c r="C736" s="49"/>
      <c r="D736" s="50"/>
      <c r="E736" s="51"/>
      <c r="F736" s="52" t="str">
        <f aca="false">IFERROR(VLOOKUP(B736,LISTAS!$Q$2:$R$58,2,0),"")</f>
        <v/>
      </c>
      <c r="G736" s="34" t="str">
        <f aca="false">IF(ISBLANK(C736),"",  IF(F736="RAZÓN SOCIAL","NUEVO_RP",   IF(F736="NUMERO",      IF(ISNUMBER(VALUE(C736)),VALUE(C736),""),   IF(OR(F736="NSS - NOMBRE",F736="RP - NOMBRE"),      IF(         AND(           NOT(ISERROR(FIND(" - ",C736))),           ISERROR(FIND("  ",C736)),           ISERROR(FIND("–",C736)),           ISERROR(FIND("—",C736)),           ISNUMBER(VALUE(LEFT(C736,FIND(" - ",C736)-1)))         ),         VALUE(LEFT(C736,FIND(" - ",C736)-1)),         ""      ),   ""   )  )))</f>
        <v/>
      </c>
      <c r="H736" s="34" t="str">
        <f aca="false">B736 &amp; "|" &amp; E736 &amp; "|" &amp;(IF(ISBLANK(C736),"",IFERROR(VALUE(LEFT(TRIM(C736),FIND(" ",TRIM(C736)&amp;" ")-1)),"")))</f>
        <v>||</v>
      </c>
      <c r="I736" s="18" t="n">
        <f aca="false">IF(G736="",0, IF(COUNTIF($H$6:H736,H736)=1,1,0))</f>
        <v>0</v>
      </c>
      <c r="J736" s="34" t="str">
        <f aca="false">IF( OR( ISBLANK(D736), C736=D736, AND( LEFT(D736,7)&lt;&gt;"NOMINA ", OR( ISERROR(FIND(" - ",D736)), NOT(ISNUMBER(VALUE(LEFT(D736,FIND(" - ",D736)-1)))) ) ) ), "", B736 &amp; "|" &amp; E736 &amp; "|" &amp; (IF(ISBLANK(C736), "", IFERROR(VALUE(LEFT(TRIM(C736), FIND(" ", TRIM(C736)&amp;" ")-1)), ""))) &amp; "|" &amp; D736 )</f>
        <v/>
      </c>
      <c r="K736" s="18" t="n">
        <f aca="false">IF(OR(C736="", J736="",G736=""), 0, IF(COUNTIF($J$6:J736, J736)=1, 1, 0))</f>
        <v>0</v>
      </c>
      <c r="L736" s="16" t="str">
        <f aca="false">IF(B736="Inscripción de nuevo registro patronal",B736 &amp; "|" &amp; E736 &amp; "|" &amp; C736,"")</f>
        <v/>
      </c>
      <c r="M736" s="18" t="n">
        <f aca="false">IF(OR(C736="", L736=""), 0, IF(COUNTIF($L$6:L736, L736)=1, 1, 0))</f>
        <v>0</v>
      </c>
    </row>
    <row r="737" customFormat="false" ht="28.35" hidden="false" customHeight="true" outlineLevel="0" collapsed="false">
      <c r="A737" s="48" t="str">
        <f aca="false">IF(AND(NOT(ISBLANK(C737)),NOT(ISBLANK(B737)),NOT(ISBLANK(E737))),(_xlfn.AGGREGATE(2,7,A$5:A737))+1,"")</f>
        <v/>
      </c>
      <c r="B737" s="49"/>
      <c r="C737" s="49"/>
      <c r="D737" s="50"/>
      <c r="E737" s="51"/>
      <c r="F737" s="52" t="str">
        <f aca="false">IFERROR(VLOOKUP(B737,LISTAS!$Q$2:$R$58,2,0),"")</f>
        <v/>
      </c>
      <c r="G737" s="34" t="str">
        <f aca="false">IF(ISBLANK(C737),"",  IF(F737="RAZÓN SOCIAL","NUEVO_RP",   IF(F737="NUMERO",      IF(ISNUMBER(VALUE(C737)),VALUE(C737),""),   IF(OR(F737="NSS - NOMBRE",F737="RP - NOMBRE"),      IF(         AND(           NOT(ISERROR(FIND(" - ",C737))),           ISERROR(FIND("  ",C737)),           ISERROR(FIND("–",C737)),           ISERROR(FIND("—",C737)),           ISNUMBER(VALUE(LEFT(C737,FIND(" - ",C737)-1)))         ),         VALUE(LEFT(C737,FIND(" - ",C737)-1)),         ""      ),   ""   )  )))</f>
        <v/>
      </c>
      <c r="H737" s="34" t="str">
        <f aca="false">B737 &amp; "|" &amp; E737 &amp; "|" &amp;(IF(ISBLANK(C737),"",IFERROR(VALUE(LEFT(TRIM(C737),FIND(" ",TRIM(C737)&amp;" ")-1)),"")))</f>
        <v>||</v>
      </c>
      <c r="I737" s="18" t="n">
        <f aca="false">IF(G737="",0, IF(COUNTIF($H$6:H737,H737)=1,1,0))</f>
        <v>0</v>
      </c>
      <c r="J737" s="34" t="str">
        <f aca="false">IF( OR( ISBLANK(D737), C737=D737, AND( LEFT(D737,7)&lt;&gt;"NOMINA ", OR( ISERROR(FIND(" - ",D737)), NOT(ISNUMBER(VALUE(LEFT(D737,FIND(" - ",D737)-1)))) ) ) ), "", B737 &amp; "|" &amp; E737 &amp; "|" &amp; (IF(ISBLANK(C737), "", IFERROR(VALUE(LEFT(TRIM(C737), FIND(" ", TRIM(C737)&amp;" ")-1)), ""))) &amp; "|" &amp; D737 )</f>
        <v/>
      </c>
      <c r="K737" s="18" t="n">
        <f aca="false">IF(OR(C737="", J737="",G737=""), 0, IF(COUNTIF($J$6:J737, J737)=1, 1, 0))</f>
        <v>0</v>
      </c>
      <c r="L737" s="16" t="str">
        <f aca="false">IF(B737="Inscripción de nuevo registro patronal",B737 &amp; "|" &amp; E737 &amp; "|" &amp; C737,"")</f>
        <v/>
      </c>
      <c r="M737" s="18" t="n">
        <f aca="false">IF(OR(C737="", L737=""), 0, IF(COUNTIF($L$6:L737, L737)=1, 1, 0))</f>
        <v>0</v>
      </c>
    </row>
    <row r="738" customFormat="false" ht="28.35" hidden="false" customHeight="true" outlineLevel="0" collapsed="false">
      <c r="A738" s="48" t="str">
        <f aca="false">IF(AND(NOT(ISBLANK(C738)),NOT(ISBLANK(B738)),NOT(ISBLANK(E738))),(_xlfn.AGGREGATE(2,7,A$5:A738))+1,"")</f>
        <v/>
      </c>
      <c r="B738" s="49"/>
      <c r="C738" s="49"/>
      <c r="D738" s="50"/>
      <c r="E738" s="51"/>
      <c r="F738" s="52" t="str">
        <f aca="false">IFERROR(VLOOKUP(B738,LISTAS!$Q$2:$R$58,2,0),"")</f>
        <v/>
      </c>
      <c r="G738" s="34" t="str">
        <f aca="false">IF(ISBLANK(C738),"",  IF(F738="RAZÓN SOCIAL","NUEVO_RP",   IF(F738="NUMERO",      IF(ISNUMBER(VALUE(C738)),VALUE(C738),""),   IF(OR(F738="NSS - NOMBRE",F738="RP - NOMBRE"),      IF(         AND(           NOT(ISERROR(FIND(" - ",C738))),           ISERROR(FIND("  ",C738)),           ISERROR(FIND("–",C738)),           ISERROR(FIND("—",C738)),           ISNUMBER(VALUE(LEFT(C738,FIND(" - ",C738)-1)))         ),         VALUE(LEFT(C738,FIND(" - ",C738)-1)),         ""      ),   ""   )  )))</f>
        <v/>
      </c>
      <c r="H738" s="34" t="str">
        <f aca="false">B738 &amp; "|" &amp; E738 &amp; "|" &amp;(IF(ISBLANK(C738),"",IFERROR(VALUE(LEFT(TRIM(C738),FIND(" ",TRIM(C738)&amp;" ")-1)),"")))</f>
        <v>||</v>
      </c>
      <c r="I738" s="18" t="n">
        <f aca="false">IF(G738="",0, IF(COUNTIF($H$6:H738,H738)=1,1,0))</f>
        <v>0</v>
      </c>
      <c r="J738" s="34" t="str">
        <f aca="false">IF( OR( ISBLANK(D738), C738=D738, AND( LEFT(D738,7)&lt;&gt;"NOMINA ", OR( ISERROR(FIND(" - ",D738)), NOT(ISNUMBER(VALUE(LEFT(D738,FIND(" - ",D738)-1)))) ) ) ), "", B738 &amp; "|" &amp; E738 &amp; "|" &amp; (IF(ISBLANK(C738), "", IFERROR(VALUE(LEFT(TRIM(C738), FIND(" ", TRIM(C738)&amp;" ")-1)), ""))) &amp; "|" &amp; D738 )</f>
        <v/>
      </c>
      <c r="K738" s="18" t="n">
        <f aca="false">IF(OR(C738="", J738="",G738=""), 0, IF(COUNTIF($J$6:J738, J738)=1, 1, 0))</f>
        <v>0</v>
      </c>
      <c r="L738" s="16" t="str">
        <f aca="false">IF(B738="Inscripción de nuevo registro patronal",B738 &amp; "|" &amp; E738 &amp; "|" &amp; C738,"")</f>
        <v/>
      </c>
      <c r="M738" s="18" t="n">
        <f aca="false">IF(OR(C738="", L738=""), 0, IF(COUNTIF($L$6:L738, L738)=1, 1, 0))</f>
        <v>0</v>
      </c>
    </row>
    <row r="739" customFormat="false" ht="28.35" hidden="false" customHeight="true" outlineLevel="0" collapsed="false">
      <c r="A739" s="48" t="str">
        <f aca="false">IF(AND(NOT(ISBLANK(C739)),NOT(ISBLANK(B739)),NOT(ISBLANK(E739))),(_xlfn.AGGREGATE(2,7,A$5:A739))+1,"")</f>
        <v/>
      </c>
      <c r="B739" s="49"/>
      <c r="C739" s="49"/>
      <c r="D739" s="50"/>
      <c r="E739" s="51"/>
      <c r="F739" s="52" t="str">
        <f aca="false">IFERROR(VLOOKUP(B739,LISTAS!$Q$2:$R$58,2,0),"")</f>
        <v/>
      </c>
      <c r="G739" s="34" t="str">
        <f aca="false">IF(ISBLANK(C739),"",  IF(F739="RAZÓN SOCIAL","NUEVO_RP",   IF(F739="NUMERO",      IF(ISNUMBER(VALUE(C739)),VALUE(C739),""),   IF(OR(F739="NSS - NOMBRE",F739="RP - NOMBRE"),      IF(         AND(           NOT(ISERROR(FIND(" - ",C739))),           ISERROR(FIND("  ",C739)),           ISERROR(FIND("–",C739)),           ISERROR(FIND("—",C739)),           ISNUMBER(VALUE(LEFT(C739,FIND(" - ",C739)-1)))         ),         VALUE(LEFT(C739,FIND(" - ",C739)-1)),         ""      ),   ""   )  )))</f>
        <v/>
      </c>
      <c r="H739" s="34" t="str">
        <f aca="false">B739 &amp; "|" &amp; E739 &amp; "|" &amp;(IF(ISBLANK(C739),"",IFERROR(VALUE(LEFT(TRIM(C739),FIND(" ",TRIM(C739)&amp;" ")-1)),"")))</f>
        <v>||</v>
      </c>
      <c r="I739" s="18" t="n">
        <f aca="false">IF(G739="",0, IF(COUNTIF($H$6:H739,H739)=1,1,0))</f>
        <v>0</v>
      </c>
      <c r="J739" s="34" t="str">
        <f aca="false">IF( OR( ISBLANK(D739), C739=D739, AND( LEFT(D739,7)&lt;&gt;"NOMINA ", OR( ISERROR(FIND(" - ",D739)), NOT(ISNUMBER(VALUE(LEFT(D739,FIND(" - ",D739)-1)))) ) ) ), "", B739 &amp; "|" &amp; E739 &amp; "|" &amp; (IF(ISBLANK(C739), "", IFERROR(VALUE(LEFT(TRIM(C739), FIND(" ", TRIM(C739)&amp;" ")-1)), ""))) &amp; "|" &amp; D739 )</f>
        <v/>
      </c>
      <c r="K739" s="18" t="n">
        <f aca="false">IF(OR(C739="", J739="",G739=""), 0, IF(COUNTIF($J$6:J739, J739)=1, 1, 0))</f>
        <v>0</v>
      </c>
      <c r="L739" s="16" t="str">
        <f aca="false">IF(B739="Inscripción de nuevo registro patronal",B739 &amp; "|" &amp; E739 &amp; "|" &amp; C739,"")</f>
        <v/>
      </c>
      <c r="M739" s="18" t="n">
        <f aca="false">IF(OR(C739="", L739=""), 0, IF(COUNTIF($L$6:L739, L739)=1, 1, 0))</f>
        <v>0</v>
      </c>
    </row>
    <row r="740" customFormat="false" ht="28.35" hidden="false" customHeight="true" outlineLevel="0" collapsed="false">
      <c r="A740" s="48" t="str">
        <f aca="false">IF(AND(NOT(ISBLANK(C740)),NOT(ISBLANK(B740)),NOT(ISBLANK(E740))),(_xlfn.AGGREGATE(2,7,A$5:A740))+1,"")</f>
        <v/>
      </c>
      <c r="B740" s="49"/>
      <c r="C740" s="49"/>
      <c r="D740" s="50"/>
      <c r="E740" s="51"/>
      <c r="F740" s="52" t="str">
        <f aca="false">IFERROR(VLOOKUP(B740,LISTAS!$Q$2:$R$58,2,0),"")</f>
        <v/>
      </c>
      <c r="G740" s="34" t="str">
        <f aca="false">IF(ISBLANK(C740),"",  IF(F740="RAZÓN SOCIAL","NUEVO_RP",   IF(F740="NUMERO",      IF(ISNUMBER(VALUE(C740)),VALUE(C740),""),   IF(OR(F740="NSS - NOMBRE",F740="RP - NOMBRE"),      IF(         AND(           NOT(ISERROR(FIND(" - ",C740))),           ISERROR(FIND("  ",C740)),           ISERROR(FIND("–",C740)),           ISERROR(FIND("—",C740)),           ISNUMBER(VALUE(LEFT(C740,FIND(" - ",C740)-1)))         ),         VALUE(LEFT(C740,FIND(" - ",C740)-1)),         ""      ),   ""   )  )))</f>
        <v/>
      </c>
      <c r="H740" s="34" t="str">
        <f aca="false">B740 &amp; "|" &amp; E740 &amp; "|" &amp;(IF(ISBLANK(C740),"",IFERROR(VALUE(LEFT(TRIM(C740),FIND(" ",TRIM(C740)&amp;" ")-1)),"")))</f>
        <v>||</v>
      </c>
      <c r="I740" s="18" t="n">
        <f aca="false">IF(G740="",0, IF(COUNTIF($H$6:H740,H740)=1,1,0))</f>
        <v>0</v>
      </c>
      <c r="J740" s="34" t="str">
        <f aca="false">IF( OR( ISBLANK(D740), C740=D740, AND( LEFT(D740,7)&lt;&gt;"NOMINA ", OR( ISERROR(FIND(" - ",D740)), NOT(ISNUMBER(VALUE(LEFT(D740,FIND(" - ",D740)-1)))) ) ) ), "", B740 &amp; "|" &amp; E740 &amp; "|" &amp; (IF(ISBLANK(C740), "", IFERROR(VALUE(LEFT(TRIM(C740), FIND(" ", TRIM(C740)&amp;" ")-1)), ""))) &amp; "|" &amp; D740 )</f>
        <v/>
      </c>
      <c r="K740" s="18" t="n">
        <f aca="false">IF(OR(C740="", J740="",G740=""), 0, IF(COUNTIF($J$6:J740, J740)=1, 1, 0))</f>
        <v>0</v>
      </c>
      <c r="L740" s="16" t="str">
        <f aca="false">IF(B740="Inscripción de nuevo registro patronal",B740 &amp; "|" &amp; E740 &amp; "|" &amp; C740,"")</f>
        <v/>
      </c>
      <c r="M740" s="18" t="n">
        <f aca="false">IF(OR(C740="", L740=""), 0, IF(COUNTIF($L$6:L740, L740)=1, 1, 0))</f>
        <v>0</v>
      </c>
    </row>
    <row r="741" customFormat="false" ht="28.35" hidden="false" customHeight="true" outlineLevel="0" collapsed="false">
      <c r="A741" s="48" t="str">
        <f aca="false">IF(AND(NOT(ISBLANK(C741)),NOT(ISBLANK(B741)),NOT(ISBLANK(E741))),(_xlfn.AGGREGATE(2,7,A$5:A741))+1,"")</f>
        <v/>
      </c>
      <c r="B741" s="49"/>
      <c r="C741" s="49"/>
      <c r="D741" s="50"/>
      <c r="E741" s="51"/>
      <c r="F741" s="52" t="str">
        <f aca="false">IFERROR(VLOOKUP(B741,LISTAS!$Q$2:$R$58,2,0),"")</f>
        <v/>
      </c>
      <c r="G741" s="34" t="str">
        <f aca="false">IF(ISBLANK(C741),"",  IF(F741="RAZÓN SOCIAL","NUEVO_RP",   IF(F741="NUMERO",      IF(ISNUMBER(VALUE(C741)),VALUE(C741),""),   IF(OR(F741="NSS - NOMBRE",F741="RP - NOMBRE"),      IF(         AND(           NOT(ISERROR(FIND(" - ",C741))),           ISERROR(FIND("  ",C741)),           ISERROR(FIND("–",C741)),           ISERROR(FIND("—",C741)),           ISNUMBER(VALUE(LEFT(C741,FIND(" - ",C741)-1)))         ),         VALUE(LEFT(C741,FIND(" - ",C741)-1)),         ""      ),   ""   )  )))</f>
        <v/>
      </c>
      <c r="H741" s="34" t="str">
        <f aca="false">B741 &amp; "|" &amp; E741 &amp; "|" &amp;(IF(ISBLANK(C741),"",IFERROR(VALUE(LEFT(TRIM(C741),FIND(" ",TRIM(C741)&amp;" ")-1)),"")))</f>
        <v>||</v>
      </c>
      <c r="I741" s="18" t="n">
        <f aca="false">IF(G741="",0, IF(COUNTIF($H$6:H741,H741)=1,1,0))</f>
        <v>0</v>
      </c>
      <c r="J741" s="34" t="str">
        <f aca="false">IF( OR( ISBLANK(D741), C741=D741, AND( LEFT(D741,7)&lt;&gt;"NOMINA ", OR( ISERROR(FIND(" - ",D741)), NOT(ISNUMBER(VALUE(LEFT(D741,FIND(" - ",D741)-1)))) ) ) ), "", B741 &amp; "|" &amp; E741 &amp; "|" &amp; (IF(ISBLANK(C741), "", IFERROR(VALUE(LEFT(TRIM(C741), FIND(" ", TRIM(C741)&amp;" ")-1)), ""))) &amp; "|" &amp; D741 )</f>
        <v/>
      </c>
      <c r="K741" s="18" t="n">
        <f aca="false">IF(OR(C741="", J741="",G741=""), 0, IF(COUNTIF($J$6:J741, J741)=1, 1, 0))</f>
        <v>0</v>
      </c>
      <c r="L741" s="16" t="str">
        <f aca="false">IF(B741="Inscripción de nuevo registro patronal",B741 &amp; "|" &amp; E741 &amp; "|" &amp; C741,"")</f>
        <v/>
      </c>
      <c r="M741" s="18" t="n">
        <f aca="false">IF(OR(C741="", L741=""), 0, IF(COUNTIF($L$6:L741, L741)=1, 1, 0))</f>
        <v>0</v>
      </c>
    </row>
    <row r="742" customFormat="false" ht="28.35" hidden="false" customHeight="true" outlineLevel="0" collapsed="false">
      <c r="A742" s="48" t="str">
        <f aca="false">IF(AND(NOT(ISBLANK(C742)),NOT(ISBLANK(B742)),NOT(ISBLANK(E742))),(_xlfn.AGGREGATE(2,7,A$5:A742))+1,"")</f>
        <v/>
      </c>
      <c r="B742" s="49"/>
      <c r="C742" s="49"/>
      <c r="D742" s="50"/>
      <c r="E742" s="51"/>
      <c r="F742" s="52" t="str">
        <f aca="false">IFERROR(VLOOKUP(B742,LISTAS!$Q$2:$R$58,2,0),"")</f>
        <v/>
      </c>
      <c r="G742" s="34" t="str">
        <f aca="false">IF(ISBLANK(C742),"",  IF(F742="RAZÓN SOCIAL","NUEVO_RP",   IF(F742="NUMERO",      IF(ISNUMBER(VALUE(C742)),VALUE(C742),""),   IF(OR(F742="NSS - NOMBRE",F742="RP - NOMBRE"),      IF(         AND(           NOT(ISERROR(FIND(" - ",C742))),           ISERROR(FIND("  ",C742)),           ISERROR(FIND("–",C742)),           ISERROR(FIND("—",C742)),           ISNUMBER(VALUE(LEFT(C742,FIND(" - ",C742)-1)))         ),         VALUE(LEFT(C742,FIND(" - ",C742)-1)),         ""      ),   ""   )  )))</f>
        <v/>
      </c>
      <c r="H742" s="34" t="str">
        <f aca="false">B742 &amp; "|" &amp; E742 &amp; "|" &amp;(IF(ISBLANK(C742),"",IFERROR(VALUE(LEFT(TRIM(C742),FIND(" ",TRIM(C742)&amp;" ")-1)),"")))</f>
        <v>||</v>
      </c>
      <c r="I742" s="18" t="n">
        <f aca="false">IF(G742="",0, IF(COUNTIF($H$6:H742,H742)=1,1,0))</f>
        <v>0</v>
      </c>
      <c r="J742" s="34" t="str">
        <f aca="false">IF( OR( ISBLANK(D742), C742=D742, AND( LEFT(D742,7)&lt;&gt;"NOMINA ", OR( ISERROR(FIND(" - ",D742)), NOT(ISNUMBER(VALUE(LEFT(D742,FIND(" - ",D742)-1)))) ) ) ), "", B742 &amp; "|" &amp; E742 &amp; "|" &amp; (IF(ISBLANK(C742), "", IFERROR(VALUE(LEFT(TRIM(C742), FIND(" ", TRIM(C742)&amp;" ")-1)), ""))) &amp; "|" &amp; D742 )</f>
        <v/>
      </c>
      <c r="K742" s="18" t="n">
        <f aca="false">IF(OR(C742="", J742="",G742=""), 0, IF(COUNTIF($J$6:J742, J742)=1, 1, 0))</f>
        <v>0</v>
      </c>
      <c r="L742" s="16" t="str">
        <f aca="false">IF(B742="Inscripción de nuevo registro patronal",B742 &amp; "|" &amp; E742 &amp; "|" &amp; C742,"")</f>
        <v/>
      </c>
      <c r="M742" s="18" t="n">
        <f aca="false">IF(OR(C742="", L742=""), 0, IF(COUNTIF($L$6:L742, L742)=1, 1, 0))</f>
        <v>0</v>
      </c>
    </row>
    <row r="743" customFormat="false" ht="28.35" hidden="false" customHeight="true" outlineLevel="0" collapsed="false">
      <c r="A743" s="48" t="str">
        <f aca="false">IF(AND(NOT(ISBLANK(C743)),NOT(ISBLANK(B743)),NOT(ISBLANK(E743))),(_xlfn.AGGREGATE(2,7,A$5:A743))+1,"")</f>
        <v/>
      </c>
      <c r="B743" s="49"/>
      <c r="C743" s="49"/>
      <c r="D743" s="50"/>
      <c r="E743" s="51"/>
      <c r="F743" s="52" t="str">
        <f aca="false">IFERROR(VLOOKUP(B743,LISTAS!$Q$2:$R$58,2,0),"")</f>
        <v/>
      </c>
      <c r="G743" s="34" t="str">
        <f aca="false">IF(ISBLANK(C743),"",  IF(F743="RAZÓN SOCIAL","NUEVO_RP",   IF(F743="NUMERO",      IF(ISNUMBER(VALUE(C743)),VALUE(C743),""),   IF(OR(F743="NSS - NOMBRE",F743="RP - NOMBRE"),      IF(         AND(           NOT(ISERROR(FIND(" - ",C743))),           ISERROR(FIND("  ",C743)),           ISERROR(FIND("–",C743)),           ISERROR(FIND("—",C743)),           ISNUMBER(VALUE(LEFT(C743,FIND(" - ",C743)-1)))         ),         VALUE(LEFT(C743,FIND(" - ",C743)-1)),         ""      ),   ""   )  )))</f>
        <v/>
      </c>
      <c r="H743" s="34" t="str">
        <f aca="false">B743 &amp; "|" &amp; E743 &amp; "|" &amp;(IF(ISBLANK(C743),"",IFERROR(VALUE(LEFT(TRIM(C743),FIND(" ",TRIM(C743)&amp;" ")-1)),"")))</f>
        <v>||</v>
      </c>
      <c r="I743" s="18" t="n">
        <f aca="false">IF(G743="",0, IF(COUNTIF($H$6:H743,H743)=1,1,0))</f>
        <v>0</v>
      </c>
      <c r="J743" s="34" t="str">
        <f aca="false">IF( OR( ISBLANK(D743), C743=D743, AND( LEFT(D743,7)&lt;&gt;"NOMINA ", OR( ISERROR(FIND(" - ",D743)), NOT(ISNUMBER(VALUE(LEFT(D743,FIND(" - ",D743)-1)))) ) ) ), "", B743 &amp; "|" &amp; E743 &amp; "|" &amp; (IF(ISBLANK(C743), "", IFERROR(VALUE(LEFT(TRIM(C743), FIND(" ", TRIM(C743)&amp;" ")-1)), ""))) &amp; "|" &amp; D743 )</f>
        <v/>
      </c>
      <c r="K743" s="18" t="n">
        <f aca="false">IF(OR(C743="", J743="",G743=""), 0, IF(COUNTIF($J$6:J743, J743)=1, 1, 0))</f>
        <v>0</v>
      </c>
      <c r="L743" s="16" t="str">
        <f aca="false">IF(B743="Inscripción de nuevo registro patronal",B743 &amp; "|" &amp; E743 &amp; "|" &amp; C743,"")</f>
        <v/>
      </c>
      <c r="M743" s="18" t="n">
        <f aca="false">IF(OR(C743="", L743=""), 0, IF(COUNTIF($L$6:L743, L743)=1, 1, 0))</f>
        <v>0</v>
      </c>
    </row>
    <row r="744" customFormat="false" ht="28.35" hidden="false" customHeight="true" outlineLevel="0" collapsed="false">
      <c r="A744" s="48" t="str">
        <f aca="false">IF(AND(NOT(ISBLANK(C744)),NOT(ISBLANK(B744)),NOT(ISBLANK(E744))),(_xlfn.AGGREGATE(2,7,A$5:A744))+1,"")</f>
        <v/>
      </c>
      <c r="B744" s="49"/>
      <c r="C744" s="49"/>
      <c r="D744" s="50"/>
      <c r="E744" s="51"/>
      <c r="F744" s="52" t="str">
        <f aca="false">IFERROR(VLOOKUP(B744,LISTAS!$Q$2:$R$58,2,0),"")</f>
        <v/>
      </c>
      <c r="G744" s="34" t="str">
        <f aca="false">IF(ISBLANK(C744),"",  IF(F744="RAZÓN SOCIAL","NUEVO_RP",   IF(F744="NUMERO",      IF(ISNUMBER(VALUE(C744)),VALUE(C744),""),   IF(OR(F744="NSS - NOMBRE",F744="RP - NOMBRE"),      IF(         AND(           NOT(ISERROR(FIND(" - ",C744))),           ISERROR(FIND("  ",C744)),           ISERROR(FIND("–",C744)),           ISERROR(FIND("—",C744)),           ISNUMBER(VALUE(LEFT(C744,FIND(" - ",C744)-1)))         ),         VALUE(LEFT(C744,FIND(" - ",C744)-1)),         ""      ),   ""   )  )))</f>
        <v/>
      </c>
      <c r="H744" s="34" t="str">
        <f aca="false">B744 &amp; "|" &amp; E744 &amp; "|" &amp;(IF(ISBLANK(C744),"",IFERROR(VALUE(LEFT(TRIM(C744),FIND(" ",TRIM(C744)&amp;" ")-1)),"")))</f>
        <v>||</v>
      </c>
      <c r="I744" s="18" t="n">
        <f aca="false">IF(G744="",0, IF(COUNTIF($H$6:H744,H744)=1,1,0))</f>
        <v>0</v>
      </c>
      <c r="J744" s="34" t="str">
        <f aca="false">IF( OR( ISBLANK(D744), C744=D744, AND( LEFT(D744,7)&lt;&gt;"NOMINA ", OR( ISERROR(FIND(" - ",D744)), NOT(ISNUMBER(VALUE(LEFT(D744,FIND(" - ",D744)-1)))) ) ) ), "", B744 &amp; "|" &amp; E744 &amp; "|" &amp; (IF(ISBLANK(C744), "", IFERROR(VALUE(LEFT(TRIM(C744), FIND(" ", TRIM(C744)&amp;" ")-1)), ""))) &amp; "|" &amp; D744 )</f>
        <v/>
      </c>
      <c r="K744" s="18" t="n">
        <f aca="false">IF(OR(C744="", J744="",G744=""), 0, IF(COUNTIF($J$6:J744, J744)=1, 1, 0))</f>
        <v>0</v>
      </c>
      <c r="L744" s="16" t="str">
        <f aca="false">IF(B744="Inscripción de nuevo registro patronal",B744 &amp; "|" &amp; E744 &amp; "|" &amp; C744,"")</f>
        <v/>
      </c>
      <c r="M744" s="18" t="n">
        <f aca="false">IF(OR(C744="", L744=""), 0, IF(COUNTIF($L$6:L744, L744)=1, 1, 0))</f>
        <v>0</v>
      </c>
    </row>
    <row r="745" customFormat="false" ht="28.35" hidden="false" customHeight="true" outlineLevel="0" collapsed="false">
      <c r="A745" s="48" t="str">
        <f aca="false">IF(AND(NOT(ISBLANK(C745)),NOT(ISBLANK(B745)),NOT(ISBLANK(E745))),(_xlfn.AGGREGATE(2,7,A$5:A745))+1,"")</f>
        <v/>
      </c>
      <c r="B745" s="49"/>
      <c r="C745" s="49"/>
      <c r="D745" s="50"/>
      <c r="E745" s="51"/>
      <c r="F745" s="52" t="str">
        <f aca="false">IFERROR(VLOOKUP(B745,LISTAS!$Q$2:$R$58,2,0),"")</f>
        <v/>
      </c>
      <c r="G745" s="34" t="str">
        <f aca="false">IF(ISBLANK(C745),"",  IF(F745="RAZÓN SOCIAL","NUEVO_RP",   IF(F745="NUMERO",      IF(ISNUMBER(VALUE(C745)),VALUE(C745),""),   IF(OR(F745="NSS - NOMBRE",F745="RP - NOMBRE"),      IF(         AND(           NOT(ISERROR(FIND(" - ",C745))),           ISERROR(FIND("  ",C745)),           ISERROR(FIND("–",C745)),           ISERROR(FIND("—",C745)),           ISNUMBER(VALUE(LEFT(C745,FIND(" - ",C745)-1)))         ),         VALUE(LEFT(C745,FIND(" - ",C745)-1)),         ""      ),   ""   )  )))</f>
        <v/>
      </c>
      <c r="H745" s="34" t="str">
        <f aca="false">B745 &amp; "|" &amp; E745 &amp; "|" &amp;(IF(ISBLANK(C745),"",IFERROR(VALUE(LEFT(TRIM(C745),FIND(" ",TRIM(C745)&amp;" ")-1)),"")))</f>
        <v>||</v>
      </c>
      <c r="I745" s="18" t="n">
        <f aca="false">IF(G745="",0, IF(COUNTIF($H$6:H745,H745)=1,1,0))</f>
        <v>0</v>
      </c>
      <c r="J745" s="34" t="str">
        <f aca="false">IF( OR( ISBLANK(D745), C745=D745, AND( LEFT(D745,7)&lt;&gt;"NOMINA ", OR( ISERROR(FIND(" - ",D745)), NOT(ISNUMBER(VALUE(LEFT(D745,FIND(" - ",D745)-1)))) ) ) ), "", B745 &amp; "|" &amp; E745 &amp; "|" &amp; (IF(ISBLANK(C745), "", IFERROR(VALUE(LEFT(TRIM(C745), FIND(" ", TRIM(C745)&amp;" ")-1)), ""))) &amp; "|" &amp; D745 )</f>
        <v/>
      </c>
      <c r="K745" s="18" t="n">
        <f aca="false">IF(OR(C745="", J745="",G745=""), 0, IF(COUNTIF($J$6:J745, J745)=1, 1, 0))</f>
        <v>0</v>
      </c>
      <c r="L745" s="16" t="str">
        <f aca="false">IF(B745="Inscripción de nuevo registro patronal",B745 &amp; "|" &amp; E745 &amp; "|" &amp; C745,"")</f>
        <v/>
      </c>
      <c r="M745" s="18" t="n">
        <f aca="false">IF(OR(C745="", L745=""), 0, IF(COUNTIF($L$6:L745, L745)=1, 1, 0))</f>
        <v>0</v>
      </c>
    </row>
    <row r="746" customFormat="false" ht="28.35" hidden="false" customHeight="true" outlineLevel="0" collapsed="false">
      <c r="A746" s="48" t="str">
        <f aca="false">IF(AND(NOT(ISBLANK(C746)),NOT(ISBLANK(B746)),NOT(ISBLANK(E746))),(_xlfn.AGGREGATE(2,7,A$5:A746))+1,"")</f>
        <v/>
      </c>
      <c r="B746" s="49"/>
      <c r="C746" s="49"/>
      <c r="D746" s="50"/>
      <c r="E746" s="51"/>
      <c r="F746" s="52" t="str">
        <f aca="false">IFERROR(VLOOKUP(B746,LISTAS!$Q$2:$R$58,2,0),"")</f>
        <v/>
      </c>
      <c r="G746" s="34" t="str">
        <f aca="false">IF(ISBLANK(C746),"",  IF(F746="RAZÓN SOCIAL","NUEVO_RP",   IF(F746="NUMERO",      IF(ISNUMBER(VALUE(C746)),VALUE(C746),""),   IF(OR(F746="NSS - NOMBRE",F746="RP - NOMBRE"),      IF(         AND(           NOT(ISERROR(FIND(" - ",C746))),           ISERROR(FIND("  ",C746)),           ISERROR(FIND("–",C746)),           ISERROR(FIND("—",C746)),           ISNUMBER(VALUE(LEFT(C746,FIND(" - ",C746)-1)))         ),         VALUE(LEFT(C746,FIND(" - ",C746)-1)),         ""      ),   ""   )  )))</f>
        <v/>
      </c>
      <c r="H746" s="34" t="str">
        <f aca="false">B746 &amp; "|" &amp; E746 &amp; "|" &amp;(IF(ISBLANK(C746),"",IFERROR(VALUE(LEFT(TRIM(C746),FIND(" ",TRIM(C746)&amp;" ")-1)),"")))</f>
        <v>||</v>
      </c>
      <c r="I746" s="18" t="n">
        <f aca="false">IF(G746="",0, IF(COUNTIF($H$6:H746,H746)=1,1,0))</f>
        <v>0</v>
      </c>
      <c r="J746" s="34" t="str">
        <f aca="false">IF( OR( ISBLANK(D746), C746=D746, AND( LEFT(D746,7)&lt;&gt;"NOMINA ", OR( ISERROR(FIND(" - ",D746)), NOT(ISNUMBER(VALUE(LEFT(D746,FIND(" - ",D746)-1)))) ) ) ), "", B746 &amp; "|" &amp; E746 &amp; "|" &amp; (IF(ISBLANK(C746), "", IFERROR(VALUE(LEFT(TRIM(C746), FIND(" ", TRIM(C746)&amp;" ")-1)), ""))) &amp; "|" &amp; D746 )</f>
        <v/>
      </c>
      <c r="K746" s="18" t="n">
        <f aca="false">IF(OR(C746="", J746="",G746=""), 0, IF(COUNTIF($J$6:J746, J746)=1, 1, 0))</f>
        <v>0</v>
      </c>
      <c r="L746" s="16" t="str">
        <f aca="false">IF(B746="Inscripción de nuevo registro patronal",B746 &amp; "|" &amp; E746 &amp; "|" &amp; C746,"")</f>
        <v/>
      </c>
      <c r="M746" s="18" t="n">
        <f aca="false">IF(OR(C746="", L746=""), 0, IF(COUNTIF($L$6:L746, L746)=1, 1, 0))</f>
        <v>0</v>
      </c>
    </row>
    <row r="747" customFormat="false" ht="28.35" hidden="false" customHeight="true" outlineLevel="0" collapsed="false">
      <c r="A747" s="48" t="str">
        <f aca="false">IF(AND(NOT(ISBLANK(C747)),NOT(ISBLANK(B747)),NOT(ISBLANK(E747))),(_xlfn.AGGREGATE(2,7,A$5:A747))+1,"")</f>
        <v/>
      </c>
      <c r="B747" s="49"/>
      <c r="C747" s="49"/>
      <c r="D747" s="50"/>
      <c r="E747" s="51"/>
      <c r="F747" s="52" t="str">
        <f aca="false">IFERROR(VLOOKUP(B747,LISTAS!$Q$2:$R$58,2,0),"")</f>
        <v/>
      </c>
      <c r="G747" s="34" t="str">
        <f aca="false">IF(ISBLANK(C747),"",  IF(F747="RAZÓN SOCIAL","NUEVO_RP",   IF(F747="NUMERO",      IF(ISNUMBER(VALUE(C747)),VALUE(C747),""),   IF(OR(F747="NSS - NOMBRE",F747="RP - NOMBRE"),      IF(         AND(           NOT(ISERROR(FIND(" - ",C747))),           ISERROR(FIND("  ",C747)),           ISERROR(FIND("–",C747)),           ISERROR(FIND("—",C747)),           ISNUMBER(VALUE(LEFT(C747,FIND(" - ",C747)-1)))         ),         VALUE(LEFT(C747,FIND(" - ",C747)-1)),         ""      ),   ""   )  )))</f>
        <v/>
      </c>
      <c r="H747" s="34" t="str">
        <f aca="false">B747 &amp; "|" &amp; E747 &amp; "|" &amp;(IF(ISBLANK(C747),"",IFERROR(VALUE(LEFT(TRIM(C747),FIND(" ",TRIM(C747)&amp;" ")-1)),"")))</f>
        <v>||</v>
      </c>
      <c r="I747" s="18" t="n">
        <f aca="false">IF(G747="",0, IF(COUNTIF($H$6:H747,H747)=1,1,0))</f>
        <v>0</v>
      </c>
      <c r="J747" s="34" t="str">
        <f aca="false">IF( OR( ISBLANK(D747), C747=D747, AND( LEFT(D747,7)&lt;&gt;"NOMINA ", OR( ISERROR(FIND(" - ",D747)), NOT(ISNUMBER(VALUE(LEFT(D747,FIND(" - ",D747)-1)))) ) ) ), "", B747 &amp; "|" &amp; E747 &amp; "|" &amp; (IF(ISBLANK(C747), "", IFERROR(VALUE(LEFT(TRIM(C747), FIND(" ", TRIM(C747)&amp;" ")-1)), ""))) &amp; "|" &amp; D747 )</f>
        <v/>
      </c>
      <c r="K747" s="18" t="n">
        <f aca="false">IF(OR(C747="", J747="",G747=""), 0, IF(COUNTIF($J$6:J747, J747)=1, 1, 0))</f>
        <v>0</v>
      </c>
      <c r="L747" s="16" t="str">
        <f aca="false">IF(B747="Inscripción de nuevo registro patronal",B747 &amp; "|" &amp; E747 &amp; "|" &amp; C747,"")</f>
        <v/>
      </c>
      <c r="M747" s="18" t="n">
        <f aca="false">IF(OR(C747="", L747=""), 0, IF(COUNTIF($L$6:L747, L747)=1, 1, 0))</f>
        <v>0</v>
      </c>
    </row>
    <row r="748" customFormat="false" ht="28.35" hidden="false" customHeight="true" outlineLevel="0" collapsed="false">
      <c r="A748" s="48" t="str">
        <f aca="false">IF(AND(NOT(ISBLANK(C748)),NOT(ISBLANK(B748)),NOT(ISBLANK(E748))),(_xlfn.AGGREGATE(2,7,A$5:A748))+1,"")</f>
        <v/>
      </c>
      <c r="B748" s="49"/>
      <c r="C748" s="49"/>
      <c r="D748" s="50"/>
      <c r="E748" s="51"/>
      <c r="F748" s="52" t="str">
        <f aca="false">IFERROR(VLOOKUP(B748,LISTAS!$Q$2:$R$58,2,0),"")</f>
        <v/>
      </c>
      <c r="G748" s="34" t="str">
        <f aca="false">IF(ISBLANK(C748),"",  IF(F748="RAZÓN SOCIAL","NUEVO_RP",   IF(F748="NUMERO",      IF(ISNUMBER(VALUE(C748)),VALUE(C748),""),   IF(OR(F748="NSS - NOMBRE",F748="RP - NOMBRE"),      IF(         AND(           NOT(ISERROR(FIND(" - ",C748))),           ISERROR(FIND("  ",C748)),           ISERROR(FIND("–",C748)),           ISERROR(FIND("—",C748)),           ISNUMBER(VALUE(LEFT(C748,FIND(" - ",C748)-1)))         ),         VALUE(LEFT(C748,FIND(" - ",C748)-1)),         ""      ),   ""   )  )))</f>
        <v/>
      </c>
      <c r="H748" s="34" t="str">
        <f aca="false">B748 &amp; "|" &amp; E748 &amp; "|" &amp;(IF(ISBLANK(C748),"",IFERROR(VALUE(LEFT(TRIM(C748),FIND(" ",TRIM(C748)&amp;" ")-1)),"")))</f>
        <v>||</v>
      </c>
      <c r="I748" s="18" t="n">
        <f aca="false">IF(G748="",0, IF(COUNTIF($H$6:H748,H748)=1,1,0))</f>
        <v>0</v>
      </c>
      <c r="J748" s="34" t="str">
        <f aca="false">IF( OR( ISBLANK(D748), C748=D748, AND( LEFT(D748,7)&lt;&gt;"NOMINA ", OR( ISERROR(FIND(" - ",D748)), NOT(ISNUMBER(VALUE(LEFT(D748,FIND(" - ",D748)-1)))) ) ) ), "", B748 &amp; "|" &amp; E748 &amp; "|" &amp; (IF(ISBLANK(C748), "", IFERROR(VALUE(LEFT(TRIM(C748), FIND(" ", TRIM(C748)&amp;" ")-1)), ""))) &amp; "|" &amp; D748 )</f>
        <v/>
      </c>
      <c r="K748" s="18" t="n">
        <f aca="false">IF(OR(C748="", J748="",G748=""), 0, IF(COUNTIF($J$6:J748, J748)=1, 1, 0))</f>
        <v>0</v>
      </c>
      <c r="L748" s="16" t="str">
        <f aca="false">IF(B748="Inscripción de nuevo registro patronal",B748 &amp; "|" &amp; E748 &amp; "|" &amp; C748,"")</f>
        <v/>
      </c>
      <c r="M748" s="18" t="n">
        <f aca="false">IF(OR(C748="", L748=""), 0, IF(COUNTIF($L$6:L748, L748)=1, 1, 0))</f>
        <v>0</v>
      </c>
    </row>
    <row r="749" customFormat="false" ht="28.35" hidden="false" customHeight="true" outlineLevel="0" collapsed="false">
      <c r="A749" s="48" t="str">
        <f aca="false">IF(AND(NOT(ISBLANK(C749)),NOT(ISBLANK(B749)),NOT(ISBLANK(E749))),(_xlfn.AGGREGATE(2,7,A$5:A749))+1,"")</f>
        <v/>
      </c>
      <c r="B749" s="49"/>
      <c r="C749" s="49"/>
      <c r="D749" s="50"/>
      <c r="E749" s="51"/>
      <c r="F749" s="52" t="str">
        <f aca="false">IFERROR(VLOOKUP(B749,LISTAS!$Q$2:$R$58,2,0),"")</f>
        <v/>
      </c>
      <c r="G749" s="34" t="str">
        <f aca="false">IF(ISBLANK(C749),"",  IF(F749="RAZÓN SOCIAL","NUEVO_RP",   IF(F749="NUMERO",      IF(ISNUMBER(VALUE(C749)),VALUE(C749),""),   IF(OR(F749="NSS - NOMBRE",F749="RP - NOMBRE"),      IF(         AND(           NOT(ISERROR(FIND(" - ",C749))),           ISERROR(FIND("  ",C749)),           ISERROR(FIND("–",C749)),           ISERROR(FIND("—",C749)),           ISNUMBER(VALUE(LEFT(C749,FIND(" - ",C749)-1)))         ),         VALUE(LEFT(C749,FIND(" - ",C749)-1)),         ""      ),   ""   )  )))</f>
        <v/>
      </c>
      <c r="H749" s="34" t="str">
        <f aca="false">B749 &amp; "|" &amp; E749 &amp; "|" &amp;(IF(ISBLANK(C749),"",IFERROR(VALUE(LEFT(TRIM(C749),FIND(" ",TRIM(C749)&amp;" ")-1)),"")))</f>
        <v>||</v>
      </c>
      <c r="I749" s="18" t="n">
        <f aca="false">IF(G749="",0, IF(COUNTIF($H$6:H749,H749)=1,1,0))</f>
        <v>0</v>
      </c>
      <c r="J749" s="34" t="str">
        <f aca="false">IF( OR( ISBLANK(D749), C749=D749, AND( LEFT(D749,7)&lt;&gt;"NOMINA ", OR( ISERROR(FIND(" - ",D749)), NOT(ISNUMBER(VALUE(LEFT(D749,FIND(" - ",D749)-1)))) ) ) ), "", B749 &amp; "|" &amp; E749 &amp; "|" &amp; (IF(ISBLANK(C749), "", IFERROR(VALUE(LEFT(TRIM(C749), FIND(" ", TRIM(C749)&amp;" ")-1)), ""))) &amp; "|" &amp; D749 )</f>
        <v/>
      </c>
      <c r="K749" s="18" t="n">
        <f aca="false">IF(OR(C749="", J749="",G749=""), 0, IF(COUNTIF($J$6:J749, J749)=1, 1, 0))</f>
        <v>0</v>
      </c>
      <c r="L749" s="16" t="str">
        <f aca="false">IF(B749="Inscripción de nuevo registro patronal",B749 &amp; "|" &amp; E749 &amp; "|" &amp; C749,"")</f>
        <v/>
      </c>
      <c r="M749" s="18" t="n">
        <f aca="false">IF(OR(C749="", L749=""), 0, IF(COUNTIF($L$6:L749, L749)=1, 1, 0))</f>
        <v>0</v>
      </c>
    </row>
    <row r="750" customFormat="false" ht="28.35" hidden="false" customHeight="true" outlineLevel="0" collapsed="false">
      <c r="A750" s="48" t="str">
        <f aca="false">IF(AND(NOT(ISBLANK(C750)),NOT(ISBLANK(B750)),NOT(ISBLANK(E750))),(_xlfn.AGGREGATE(2,7,A$5:A750))+1,"")</f>
        <v/>
      </c>
      <c r="B750" s="49"/>
      <c r="C750" s="49"/>
      <c r="D750" s="50"/>
      <c r="E750" s="51"/>
      <c r="F750" s="52" t="str">
        <f aca="false">IFERROR(VLOOKUP(B750,LISTAS!$Q$2:$R$58,2,0),"")</f>
        <v/>
      </c>
      <c r="G750" s="34" t="str">
        <f aca="false">IF(ISBLANK(C750),"",  IF(F750="RAZÓN SOCIAL","NUEVO_RP",   IF(F750="NUMERO",      IF(ISNUMBER(VALUE(C750)),VALUE(C750),""),   IF(OR(F750="NSS - NOMBRE",F750="RP - NOMBRE"),      IF(         AND(           NOT(ISERROR(FIND(" - ",C750))),           ISERROR(FIND("  ",C750)),           ISERROR(FIND("–",C750)),           ISERROR(FIND("—",C750)),           ISNUMBER(VALUE(LEFT(C750,FIND(" - ",C750)-1)))         ),         VALUE(LEFT(C750,FIND(" - ",C750)-1)),         ""      ),   ""   )  )))</f>
        <v/>
      </c>
      <c r="H750" s="34" t="str">
        <f aca="false">B750 &amp; "|" &amp; E750 &amp; "|" &amp;(IF(ISBLANK(C750),"",IFERROR(VALUE(LEFT(TRIM(C750),FIND(" ",TRIM(C750)&amp;" ")-1)),"")))</f>
        <v>||</v>
      </c>
      <c r="I750" s="18" t="n">
        <f aca="false">IF(G750="",0, IF(COUNTIF($H$6:H750,H750)=1,1,0))</f>
        <v>0</v>
      </c>
      <c r="J750" s="34" t="str">
        <f aca="false">IF( OR( ISBLANK(D750), C750=D750, AND( LEFT(D750,7)&lt;&gt;"NOMINA ", OR( ISERROR(FIND(" - ",D750)), NOT(ISNUMBER(VALUE(LEFT(D750,FIND(" - ",D750)-1)))) ) ) ), "", B750 &amp; "|" &amp; E750 &amp; "|" &amp; (IF(ISBLANK(C750), "", IFERROR(VALUE(LEFT(TRIM(C750), FIND(" ", TRIM(C750)&amp;" ")-1)), ""))) &amp; "|" &amp; D750 )</f>
        <v/>
      </c>
      <c r="K750" s="18" t="n">
        <f aca="false">IF(OR(C750="", J750="",G750=""), 0, IF(COUNTIF($J$6:J750, J750)=1, 1, 0))</f>
        <v>0</v>
      </c>
      <c r="L750" s="16" t="str">
        <f aca="false">IF(B750="Inscripción de nuevo registro patronal",B750 &amp; "|" &amp; E750 &amp; "|" &amp; C750,"")</f>
        <v/>
      </c>
      <c r="M750" s="18" t="n">
        <f aca="false">IF(OR(C750="", L750=""), 0, IF(COUNTIF($L$6:L750, L750)=1, 1, 0))</f>
        <v>0</v>
      </c>
    </row>
    <row r="751" customFormat="false" ht="28.35" hidden="false" customHeight="true" outlineLevel="0" collapsed="false">
      <c r="A751" s="48" t="str">
        <f aca="false">IF(AND(NOT(ISBLANK(C751)),NOT(ISBLANK(B751)),NOT(ISBLANK(E751))),(_xlfn.AGGREGATE(2,7,A$5:A751))+1,"")</f>
        <v/>
      </c>
      <c r="B751" s="49"/>
      <c r="C751" s="49"/>
      <c r="D751" s="50"/>
      <c r="E751" s="51"/>
      <c r="F751" s="52" t="str">
        <f aca="false">IFERROR(VLOOKUP(B751,LISTAS!$Q$2:$R$58,2,0),"")</f>
        <v/>
      </c>
      <c r="G751" s="34" t="str">
        <f aca="false">IF(ISBLANK(C751),"",  IF(F751="RAZÓN SOCIAL","NUEVO_RP",   IF(F751="NUMERO",      IF(ISNUMBER(VALUE(C751)),VALUE(C751),""),   IF(OR(F751="NSS - NOMBRE",F751="RP - NOMBRE"),      IF(         AND(           NOT(ISERROR(FIND(" - ",C751))),           ISERROR(FIND("  ",C751)),           ISERROR(FIND("–",C751)),           ISERROR(FIND("—",C751)),           ISNUMBER(VALUE(LEFT(C751,FIND(" - ",C751)-1)))         ),         VALUE(LEFT(C751,FIND(" - ",C751)-1)),         ""      ),   ""   )  )))</f>
        <v/>
      </c>
      <c r="H751" s="34" t="str">
        <f aca="false">B751 &amp; "|" &amp; E751 &amp; "|" &amp;(IF(ISBLANK(C751),"",IFERROR(VALUE(LEFT(TRIM(C751),FIND(" ",TRIM(C751)&amp;" ")-1)),"")))</f>
        <v>||</v>
      </c>
      <c r="I751" s="18" t="n">
        <f aca="false">IF(G751="",0, IF(COUNTIF($H$6:H751,H751)=1,1,0))</f>
        <v>0</v>
      </c>
      <c r="J751" s="34" t="str">
        <f aca="false">IF( OR( ISBLANK(D751), C751=D751, AND( LEFT(D751,7)&lt;&gt;"NOMINA ", OR( ISERROR(FIND(" - ",D751)), NOT(ISNUMBER(VALUE(LEFT(D751,FIND(" - ",D751)-1)))) ) ) ), "", B751 &amp; "|" &amp; E751 &amp; "|" &amp; (IF(ISBLANK(C751), "", IFERROR(VALUE(LEFT(TRIM(C751), FIND(" ", TRIM(C751)&amp;" ")-1)), ""))) &amp; "|" &amp; D751 )</f>
        <v/>
      </c>
      <c r="K751" s="18" t="n">
        <f aca="false">IF(OR(C751="", J751="",G751=""), 0, IF(COUNTIF($J$6:J751, J751)=1, 1, 0))</f>
        <v>0</v>
      </c>
      <c r="L751" s="16" t="str">
        <f aca="false">IF(B751="Inscripción de nuevo registro patronal",B751 &amp; "|" &amp; E751 &amp; "|" &amp; C751,"")</f>
        <v/>
      </c>
      <c r="M751" s="18" t="n">
        <f aca="false">IF(OR(C751="", L751=""), 0, IF(COUNTIF($L$6:L751, L751)=1, 1, 0))</f>
        <v>0</v>
      </c>
    </row>
    <row r="752" customFormat="false" ht="28.35" hidden="false" customHeight="true" outlineLevel="0" collapsed="false">
      <c r="A752" s="48" t="str">
        <f aca="false">IF(AND(NOT(ISBLANK(C752)),NOT(ISBLANK(B752)),NOT(ISBLANK(E752))),(_xlfn.AGGREGATE(2,7,A$5:A752))+1,"")</f>
        <v/>
      </c>
      <c r="B752" s="49"/>
      <c r="C752" s="49"/>
      <c r="D752" s="50"/>
      <c r="E752" s="51"/>
      <c r="F752" s="52" t="str">
        <f aca="false">IFERROR(VLOOKUP(B752,LISTAS!$Q$2:$R$58,2,0),"")</f>
        <v/>
      </c>
      <c r="G752" s="34" t="str">
        <f aca="false">IF(ISBLANK(C752),"",  IF(F752="RAZÓN SOCIAL","NUEVO_RP",   IF(F752="NUMERO",      IF(ISNUMBER(VALUE(C752)),VALUE(C752),""),   IF(OR(F752="NSS - NOMBRE",F752="RP - NOMBRE"),      IF(         AND(           NOT(ISERROR(FIND(" - ",C752))),           ISERROR(FIND("  ",C752)),           ISERROR(FIND("–",C752)),           ISERROR(FIND("—",C752)),           ISNUMBER(VALUE(LEFT(C752,FIND(" - ",C752)-1)))         ),         VALUE(LEFT(C752,FIND(" - ",C752)-1)),         ""      ),   ""   )  )))</f>
        <v/>
      </c>
      <c r="H752" s="34" t="str">
        <f aca="false">B752 &amp; "|" &amp; E752 &amp; "|" &amp;(IF(ISBLANK(C752),"",IFERROR(VALUE(LEFT(TRIM(C752),FIND(" ",TRIM(C752)&amp;" ")-1)),"")))</f>
        <v>||</v>
      </c>
      <c r="I752" s="18" t="n">
        <f aca="false">IF(G752="",0, IF(COUNTIF($H$6:H752,H752)=1,1,0))</f>
        <v>0</v>
      </c>
      <c r="J752" s="34" t="str">
        <f aca="false">IF( OR( ISBLANK(D752), C752=D752, AND( LEFT(D752,7)&lt;&gt;"NOMINA ", OR( ISERROR(FIND(" - ",D752)), NOT(ISNUMBER(VALUE(LEFT(D752,FIND(" - ",D752)-1)))) ) ) ), "", B752 &amp; "|" &amp; E752 &amp; "|" &amp; (IF(ISBLANK(C752), "", IFERROR(VALUE(LEFT(TRIM(C752), FIND(" ", TRIM(C752)&amp;" ")-1)), ""))) &amp; "|" &amp; D752 )</f>
        <v/>
      </c>
      <c r="K752" s="18" t="n">
        <f aca="false">IF(OR(C752="", J752="",G752=""), 0, IF(COUNTIF($J$6:J752, J752)=1, 1, 0))</f>
        <v>0</v>
      </c>
      <c r="L752" s="16" t="str">
        <f aca="false">IF(B752="Inscripción de nuevo registro patronal",B752 &amp; "|" &amp; E752 &amp; "|" &amp; C752,"")</f>
        <v/>
      </c>
      <c r="M752" s="18" t="n">
        <f aca="false">IF(OR(C752="", L752=""), 0, IF(COUNTIF($L$6:L752, L752)=1, 1, 0))</f>
        <v>0</v>
      </c>
    </row>
    <row r="753" customFormat="false" ht="28.35" hidden="false" customHeight="true" outlineLevel="0" collapsed="false">
      <c r="A753" s="48" t="str">
        <f aca="false">IF(AND(NOT(ISBLANK(C753)),NOT(ISBLANK(B753)),NOT(ISBLANK(E753))),(_xlfn.AGGREGATE(2,7,A$5:A753))+1,"")</f>
        <v/>
      </c>
      <c r="B753" s="49"/>
      <c r="C753" s="49"/>
      <c r="D753" s="50"/>
      <c r="E753" s="51"/>
      <c r="F753" s="52" t="str">
        <f aca="false">IFERROR(VLOOKUP(B753,LISTAS!$Q$2:$R$58,2,0),"")</f>
        <v/>
      </c>
      <c r="G753" s="34" t="str">
        <f aca="false">IF(ISBLANK(C753),"",  IF(F753="RAZÓN SOCIAL","NUEVO_RP",   IF(F753="NUMERO",      IF(ISNUMBER(VALUE(C753)),VALUE(C753),""),   IF(OR(F753="NSS - NOMBRE",F753="RP - NOMBRE"),      IF(         AND(           NOT(ISERROR(FIND(" - ",C753))),           ISERROR(FIND("  ",C753)),           ISERROR(FIND("–",C753)),           ISERROR(FIND("—",C753)),           ISNUMBER(VALUE(LEFT(C753,FIND(" - ",C753)-1)))         ),         VALUE(LEFT(C753,FIND(" - ",C753)-1)),         ""      ),   ""   )  )))</f>
        <v/>
      </c>
      <c r="H753" s="34" t="str">
        <f aca="false">B753 &amp; "|" &amp; E753 &amp; "|" &amp;(IF(ISBLANK(C753),"",IFERROR(VALUE(LEFT(TRIM(C753),FIND(" ",TRIM(C753)&amp;" ")-1)),"")))</f>
        <v>||</v>
      </c>
      <c r="I753" s="18" t="n">
        <f aca="false">IF(G753="",0, IF(COUNTIF($H$6:H753,H753)=1,1,0))</f>
        <v>0</v>
      </c>
      <c r="J753" s="34" t="str">
        <f aca="false">IF( OR( ISBLANK(D753), C753=D753, AND( LEFT(D753,7)&lt;&gt;"NOMINA ", OR( ISERROR(FIND(" - ",D753)), NOT(ISNUMBER(VALUE(LEFT(D753,FIND(" - ",D753)-1)))) ) ) ), "", B753 &amp; "|" &amp; E753 &amp; "|" &amp; (IF(ISBLANK(C753), "", IFERROR(VALUE(LEFT(TRIM(C753), FIND(" ", TRIM(C753)&amp;" ")-1)), ""))) &amp; "|" &amp; D753 )</f>
        <v/>
      </c>
      <c r="K753" s="18" t="n">
        <f aca="false">IF(OR(C753="", J753="",G753=""), 0, IF(COUNTIF($J$6:J753, J753)=1, 1, 0))</f>
        <v>0</v>
      </c>
      <c r="L753" s="16" t="str">
        <f aca="false">IF(B753="Inscripción de nuevo registro patronal",B753 &amp; "|" &amp; E753 &amp; "|" &amp; C753,"")</f>
        <v/>
      </c>
      <c r="M753" s="18" t="n">
        <f aca="false">IF(OR(C753="", L753=""), 0, IF(COUNTIF($L$6:L753, L753)=1, 1, 0))</f>
        <v>0</v>
      </c>
    </row>
    <row r="754" customFormat="false" ht="28.35" hidden="false" customHeight="true" outlineLevel="0" collapsed="false">
      <c r="A754" s="48" t="str">
        <f aca="false">IF(AND(NOT(ISBLANK(C754)),NOT(ISBLANK(B754)),NOT(ISBLANK(E754))),(_xlfn.AGGREGATE(2,7,A$5:A754))+1,"")</f>
        <v/>
      </c>
      <c r="B754" s="49"/>
      <c r="C754" s="49"/>
      <c r="D754" s="50"/>
      <c r="E754" s="51"/>
      <c r="F754" s="52" t="str">
        <f aca="false">IFERROR(VLOOKUP(B754,LISTAS!$Q$2:$R$58,2,0),"")</f>
        <v/>
      </c>
      <c r="G754" s="34" t="str">
        <f aca="false">IF(ISBLANK(C754),"",  IF(F754="RAZÓN SOCIAL","NUEVO_RP",   IF(F754="NUMERO",      IF(ISNUMBER(VALUE(C754)),VALUE(C754),""),   IF(OR(F754="NSS - NOMBRE",F754="RP - NOMBRE"),      IF(         AND(           NOT(ISERROR(FIND(" - ",C754))),           ISERROR(FIND("  ",C754)),           ISERROR(FIND("–",C754)),           ISERROR(FIND("—",C754)),           ISNUMBER(VALUE(LEFT(C754,FIND(" - ",C754)-1)))         ),         VALUE(LEFT(C754,FIND(" - ",C754)-1)),         ""      ),   ""   )  )))</f>
        <v/>
      </c>
      <c r="H754" s="34" t="str">
        <f aca="false">B754 &amp; "|" &amp; E754 &amp; "|" &amp;(IF(ISBLANK(C754),"",IFERROR(VALUE(LEFT(TRIM(C754),FIND(" ",TRIM(C754)&amp;" ")-1)),"")))</f>
        <v>||</v>
      </c>
      <c r="I754" s="18" t="n">
        <f aca="false">IF(G754="",0, IF(COUNTIF($H$6:H754,H754)=1,1,0))</f>
        <v>0</v>
      </c>
      <c r="J754" s="34" t="str">
        <f aca="false">IF( OR( ISBLANK(D754), C754=D754, AND( LEFT(D754,7)&lt;&gt;"NOMINA ", OR( ISERROR(FIND(" - ",D754)), NOT(ISNUMBER(VALUE(LEFT(D754,FIND(" - ",D754)-1)))) ) ) ), "", B754 &amp; "|" &amp; E754 &amp; "|" &amp; (IF(ISBLANK(C754), "", IFERROR(VALUE(LEFT(TRIM(C754), FIND(" ", TRIM(C754)&amp;" ")-1)), ""))) &amp; "|" &amp; D754 )</f>
        <v/>
      </c>
      <c r="K754" s="18" t="n">
        <f aca="false">IF(OR(C754="", J754="",G754=""), 0, IF(COUNTIF($J$6:J754, J754)=1, 1, 0))</f>
        <v>0</v>
      </c>
      <c r="L754" s="16" t="str">
        <f aca="false">IF(B754="Inscripción de nuevo registro patronal",B754 &amp; "|" &amp; E754 &amp; "|" &amp; C754,"")</f>
        <v/>
      </c>
      <c r="M754" s="18" t="n">
        <f aca="false">IF(OR(C754="", L754=""), 0, IF(COUNTIF($L$6:L754, L754)=1, 1, 0))</f>
        <v>0</v>
      </c>
    </row>
    <row r="755" customFormat="false" ht="28.35" hidden="false" customHeight="true" outlineLevel="0" collapsed="false">
      <c r="A755" s="48" t="str">
        <f aca="false">IF(AND(NOT(ISBLANK(C755)),NOT(ISBLANK(B755)),NOT(ISBLANK(E755))),(_xlfn.AGGREGATE(2,7,A$5:A755))+1,"")</f>
        <v/>
      </c>
      <c r="B755" s="49"/>
      <c r="C755" s="49"/>
      <c r="D755" s="50"/>
      <c r="E755" s="51"/>
      <c r="F755" s="52" t="str">
        <f aca="false">IFERROR(VLOOKUP(B755,LISTAS!$Q$2:$R$58,2,0),"")</f>
        <v/>
      </c>
      <c r="G755" s="34" t="str">
        <f aca="false">IF(ISBLANK(C755),"",  IF(F755="RAZÓN SOCIAL","NUEVO_RP",   IF(F755="NUMERO",      IF(ISNUMBER(VALUE(C755)),VALUE(C755),""),   IF(OR(F755="NSS - NOMBRE",F755="RP - NOMBRE"),      IF(         AND(           NOT(ISERROR(FIND(" - ",C755))),           ISERROR(FIND("  ",C755)),           ISERROR(FIND("–",C755)),           ISERROR(FIND("—",C755)),           ISNUMBER(VALUE(LEFT(C755,FIND(" - ",C755)-1)))         ),         VALUE(LEFT(C755,FIND(" - ",C755)-1)),         ""      ),   ""   )  )))</f>
        <v/>
      </c>
      <c r="H755" s="34" t="str">
        <f aca="false">B755 &amp; "|" &amp; E755 &amp; "|" &amp;(IF(ISBLANK(C755),"",IFERROR(VALUE(LEFT(TRIM(C755),FIND(" ",TRIM(C755)&amp;" ")-1)),"")))</f>
        <v>||</v>
      </c>
      <c r="I755" s="18" t="n">
        <f aca="false">IF(G755="",0, IF(COUNTIF($H$6:H755,H755)=1,1,0))</f>
        <v>0</v>
      </c>
      <c r="J755" s="34" t="str">
        <f aca="false">IF( OR( ISBLANK(D755), C755=D755, AND( LEFT(D755,7)&lt;&gt;"NOMINA ", OR( ISERROR(FIND(" - ",D755)), NOT(ISNUMBER(VALUE(LEFT(D755,FIND(" - ",D755)-1)))) ) ) ), "", B755 &amp; "|" &amp; E755 &amp; "|" &amp; (IF(ISBLANK(C755), "", IFERROR(VALUE(LEFT(TRIM(C755), FIND(" ", TRIM(C755)&amp;" ")-1)), ""))) &amp; "|" &amp; D755 )</f>
        <v/>
      </c>
      <c r="K755" s="18" t="n">
        <f aca="false">IF(OR(C755="", J755="",G755=""), 0, IF(COUNTIF($J$6:J755, J755)=1, 1, 0))</f>
        <v>0</v>
      </c>
      <c r="L755" s="16" t="str">
        <f aca="false">IF(B755="Inscripción de nuevo registro patronal",B755 &amp; "|" &amp; E755 &amp; "|" &amp; C755,"")</f>
        <v/>
      </c>
      <c r="M755" s="18" t="n">
        <f aca="false">IF(OR(C755="", L755=""), 0, IF(COUNTIF($L$6:L755, L755)=1, 1, 0))</f>
        <v>0</v>
      </c>
    </row>
    <row r="756" customFormat="false" ht="28.35" hidden="false" customHeight="true" outlineLevel="0" collapsed="false">
      <c r="A756" s="48" t="str">
        <f aca="false">IF(AND(NOT(ISBLANK(C756)),NOT(ISBLANK(B756)),NOT(ISBLANK(E756))),(_xlfn.AGGREGATE(2,7,A$5:A756))+1,"")</f>
        <v/>
      </c>
      <c r="B756" s="49"/>
      <c r="C756" s="49"/>
      <c r="D756" s="50"/>
      <c r="E756" s="51"/>
      <c r="F756" s="52" t="str">
        <f aca="false">IFERROR(VLOOKUP(B756,LISTAS!$Q$2:$R$58,2,0),"")</f>
        <v/>
      </c>
      <c r="G756" s="34" t="str">
        <f aca="false">IF(ISBLANK(C756),"",  IF(F756="RAZÓN SOCIAL","NUEVO_RP",   IF(F756="NUMERO",      IF(ISNUMBER(VALUE(C756)),VALUE(C756),""),   IF(OR(F756="NSS - NOMBRE",F756="RP - NOMBRE"),      IF(         AND(           NOT(ISERROR(FIND(" - ",C756))),           ISERROR(FIND("  ",C756)),           ISERROR(FIND("–",C756)),           ISERROR(FIND("—",C756)),           ISNUMBER(VALUE(LEFT(C756,FIND(" - ",C756)-1)))         ),         VALUE(LEFT(C756,FIND(" - ",C756)-1)),         ""      ),   ""   )  )))</f>
        <v/>
      </c>
      <c r="H756" s="34" t="str">
        <f aca="false">B756 &amp; "|" &amp; E756 &amp; "|" &amp;(IF(ISBLANK(C756),"",IFERROR(VALUE(LEFT(TRIM(C756),FIND(" ",TRIM(C756)&amp;" ")-1)),"")))</f>
        <v>||</v>
      </c>
      <c r="I756" s="18" t="n">
        <f aca="false">IF(G756="",0, IF(COUNTIF($H$6:H756,H756)=1,1,0))</f>
        <v>0</v>
      </c>
      <c r="J756" s="34" t="str">
        <f aca="false">IF( OR( ISBLANK(D756), C756=D756, AND( LEFT(D756,7)&lt;&gt;"NOMINA ", OR( ISERROR(FIND(" - ",D756)), NOT(ISNUMBER(VALUE(LEFT(D756,FIND(" - ",D756)-1)))) ) ) ), "", B756 &amp; "|" &amp; E756 &amp; "|" &amp; (IF(ISBLANK(C756), "", IFERROR(VALUE(LEFT(TRIM(C756), FIND(" ", TRIM(C756)&amp;" ")-1)), ""))) &amp; "|" &amp; D756 )</f>
        <v/>
      </c>
      <c r="K756" s="18" t="n">
        <f aca="false">IF(OR(C756="", J756="",G756=""), 0, IF(COUNTIF($J$6:J756, J756)=1, 1, 0))</f>
        <v>0</v>
      </c>
      <c r="L756" s="16" t="str">
        <f aca="false">IF(B756="Inscripción de nuevo registro patronal",B756 &amp; "|" &amp; E756 &amp; "|" &amp; C756,"")</f>
        <v/>
      </c>
      <c r="M756" s="18" t="n">
        <f aca="false">IF(OR(C756="", L756=""), 0, IF(COUNTIF($L$6:L756, L756)=1, 1, 0))</f>
        <v>0</v>
      </c>
    </row>
    <row r="757" customFormat="false" ht="28.35" hidden="false" customHeight="true" outlineLevel="0" collapsed="false">
      <c r="A757" s="48" t="str">
        <f aca="false">IF(AND(NOT(ISBLANK(C757)),NOT(ISBLANK(B757)),NOT(ISBLANK(E757))),(_xlfn.AGGREGATE(2,7,A$5:A757))+1,"")</f>
        <v/>
      </c>
      <c r="B757" s="49"/>
      <c r="C757" s="49"/>
      <c r="D757" s="50"/>
      <c r="E757" s="51"/>
      <c r="F757" s="52" t="str">
        <f aca="false">IFERROR(VLOOKUP(B757,LISTAS!$Q$2:$R$58,2,0),"")</f>
        <v/>
      </c>
      <c r="G757" s="34" t="str">
        <f aca="false">IF(ISBLANK(C757),"",  IF(F757="RAZÓN SOCIAL","NUEVO_RP",   IF(F757="NUMERO",      IF(ISNUMBER(VALUE(C757)),VALUE(C757),""),   IF(OR(F757="NSS - NOMBRE",F757="RP - NOMBRE"),      IF(         AND(           NOT(ISERROR(FIND(" - ",C757))),           ISERROR(FIND("  ",C757)),           ISERROR(FIND("–",C757)),           ISERROR(FIND("—",C757)),           ISNUMBER(VALUE(LEFT(C757,FIND(" - ",C757)-1)))         ),         VALUE(LEFT(C757,FIND(" - ",C757)-1)),         ""      ),   ""   )  )))</f>
        <v/>
      </c>
      <c r="H757" s="34" t="str">
        <f aca="false">B757 &amp; "|" &amp; E757 &amp; "|" &amp;(IF(ISBLANK(C757),"",IFERROR(VALUE(LEFT(TRIM(C757),FIND(" ",TRIM(C757)&amp;" ")-1)),"")))</f>
        <v>||</v>
      </c>
      <c r="I757" s="18" t="n">
        <f aca="false">IF(G757="",0, IF(COUNTIF($H$6:H757,H757)=1,1,0))</f>
        <v>0</v>
      </c>
      <c r="J757" s="34" t="str">
        <f aca="false">IF( OR( ISBLANK(D757), C757=D757, AND( LEFT(D757,7)&lt;&gt;"NOMINA ", OR( ISERROR(FIND(" - ",D757)), NOT(ISNUMBER(VALUE(LEFT(D757,FIND(" - ",D757)-1)))) ) ) ), "", B757 &amp; "|" &amp; E757 &amp; "|" &amp; (IF(ISBLANK(C757), "", IFERROR(VALUE(LEFT(TRIM(C757), FIND(" ", TRIM(C757)&amp;" ")-1)), ""))) &amp; "|" &amp; D757 )</f>
        <v/>
      </c>
      <c r="K757" s="18" t="n">
        <f aca="false">IF(OR(C757="", J757="",G757=""), 0, IF(COUNTIF($J$6:J757, J757)=1, 1, 0))</f>
        <v>0</v>
      </c>
      <c r="L757" s="16" t="str">
        <f aca="false">IF(B757="Inscripción de nuevo registro patronal",B757 &amp; "|" &amp; E757 &amp; "|" &amp; C757,"")</f>
        <v/>
      </c>
      <c r="M757" s="18" t="n">
        <f aca="false">IF(OR(C757="", L757=""), 0, IF(COUNTIF($L$6:L757, L757)=1, 1, 0))</f>
        <v>0</v>
      </c>
    </row>
    <row r="758" customFormat="false" ht="28.35" hidden="false" customHeight="true" outlineLevel="0" collapsed="false">
      <c r="A758" s="48" t="str">
        <f aca="false">IF(AND(NOT(ISBLANK(C758)),NOT(ISBLANK(B758)),NOT(ISBLANK(E758))),(_xlfn.AGGREGATE(2,7,A$5:A758))+1,"")</f>
        <v/>
      </c>
      <c r="B758" s="49"/>
      <c r="C758" s="49"/>
      <c r="D758" s="50"/>
      <c r="E758" s="51"/>
      <c r="F758" s="52" t="str">
        <f aca="false">IFERROR(VLOOKUP(B758,LISTAS!$Q$2:$R$58,2,0),"")</f>
        <v/>
      </c>
      <c r="G758" s="34" t="str">
        <f aca="false">IF(ISBLANK(C758),"",  IF(F758="RAZÓN SOCIAL","NUEVO_RP",   IF(F758="NUMERO",      IF(ISNUMBER(VALUE(C758)),VALUE(C758),""),   IF(OR(F758="NSS - NOMBRE",F758="RP - NOMBRE"),      IF(         AND(           NOT(ISERROR(FIND(" - ",C758))),           ISERROR(FIND("  ",C758)),           ISERROR(FIND("–",C758)),           ISERROR(FIND("—",C758)),           ISNUMBER(VALUE(LEFT(C758,FIND(" - ",C758)-1)))         ),         VALUE(LEFT(C758,FIND(" - ",C758)-1)),         ""      ),   ""   )  )))</f>
        <v/>
      </c>
      <c r="H758" s="34" t="str">
        <f aca="false">B758 &amp; "|" &amp; E758 &amp; "|" &amp;(IF(ISBLANK(C758),"",IFERROR(VALUE(LEFT(TRIM(C758),FIND(" ",TRIM(C758)&amp;" ")-1)),"")))</f>
        <v>||</v>
      </c>
      <c r="I758" s="18" t="n">
        <f aca="false">IF(G758="",0, IF(COUNTIF($H$6:H758,H758)=1,1,0))</f>
        <v>0</v>
      </c>
      <c r="J758" s="34" t="str">
        <f aca="false">IF( OR( ISBLANK(D758), C758=D758, AND( LEFT(D758,7)&lt;&gt;"NOMINA ", OR( ISERROR(FIND(" - ",D758)), NOT(ISNUMBER(VALUE(LEFT(D758,FIND(" - ",D758)-1)))) ) ) ), "", B758 &amp; "|" &amp; E758 &amp; "|" &amp; (IF(ISBLANK(C758), "", IFERROR(VALUE(LEFT(TRIM(C758), FIND(" ", TRIM(C758)&amp;" ")-1)), ""))) &amp; "|" &amp; D758 )</f>
        <v/>
      </c>
      <c r="K758" s="18" t="n">
        <f aca="false">IF(OR(C758="", J758="",G758=""), 0, IF(COUNTIF($J$6:J758, J758)=1, 1, 0))</f>
        <v>0</v>
      </c>
      <c r="L758" s="16" t="str">
        <f aca="false">IF(B758="Inscripción de nuevo registro patronal",B758 &amp; "|" &amp; E758 &amp; "|" &amp; C758,"")</f>
        <v/>
      </c>
      <c r="M758" s="18" t="n">
        <f aca="false">IF(OR(C758="", L758=""), 0, IF(COUNTIF($L$6:L758, L758)=1, 1, 0))</f>
        <v>0</v>
      </c>
    </row>
    <row r="759" customFormat="false" ht="28.35" hidden="false" customHeight="true" outlineLevel="0" collapsed="false">
      <c r="A759" s="48" t="str">
        <f aca="false">IF(AND(NOT(ISBLANK(C759)),NOT(ISBLANK(B759)),NOT(ISBLANK(E759))),(_xlfn.AGGREGATE(2,7,A$5:A759))+1,"")</f>
        <v/>
      </c>
      <c r="B759" s="49"/>
      <c r="C759" s="49"/>
      <c r="D759" s="50"/>
      <c r="E759" s="51"/>
      <c r="F759" s="52" t="str">
        <f aca="false">IFERROR(VLOOKUP(B759,LISTAS!$Q$2:$R$58,2,0),"")</f>
        <v/>
      </c>
      <c r="G759" s="34" t="str">
        <f aca="false">IF(ISBLANK(C759),"",  IF(F759="RAZÓN SOCIAL","NUEVO_RP",   IF(F759="NUMERO",      IF(ISNUMBER(VALUE(C759)),VALUE(C759),""),   IF(OR(F759="NSS - NOMBRE",F759="RP - NOMBRE"),      IF(         AND(           NOT(ISERROR(FIND(" - ",C759))),           ISERROR(FIND("  ",C759)),           ISERROR(FIND("–",C759)),           ISERROR(FIND("—",C759)),           ISNUMBER(VALUE(LEFT(C759,FIND(" - ",C759)-1)))         ),         VALUE(LEFT(C759,FIND(" - ",C759)-1)),         ""      ),   ""   )  )))</f>
        <v/>
      </c>
      <c r="H759" s="34" t="str">
        <f aca="false">B759 &amp; "|" &amp; E759 &amp; "|" &amp;(IF(ISBLANK(C759),"",IFERROR(VALUE(LEFT(TRIM(C759),FIND(" ",TRIM(C759)&amp;" ")-1)),"")))</f>
        <v>||</v>
      </c>
      <c r="I759" s="18" t="n">
        <f aca="false">IF(G759="",0, IF(COUNTIF($H$6:H759,H759)=1,1,0))</f>
        <v>0</v>
      </c>
      <c r="J759" s="34" t="str">
        <f aca="false">IF( OR( ISBLANK(D759), C759=D759, AND( LEFT(D759,7)&lt;&gt;"NOMINA ", OR( ISERROR(FIND(" - ",D759)), NOT(ISNUMBER(VALUE(LEFT(D759,FIND(" - ",D759)-1)))) ) ) ), "", B759 &amp; "|" &amp; E759 &amp; "|" &amp; (IF(ISBLANK(C759), "", IFERROR(VALUE(LEFT(TRIM(C759), FIND(" ", TRIM(C759)&amp;" ")-1)), ""))) &amp; "|" &amp; D759 )</f>
        <v/>
      </c>
      <c r="K759" s="18" t="n">
        <f aca="false">IF(OR(C759="", J759="",G759=""), 0, IF(COUNTIF($J$6:J759, J759)=1, 1, 0))</f>
        <v>0</v>
      </c>
      <c r="L759" s="16" t="str">
        <f aca="false">IF(B759="Inscripción de nuevo registro patronal",B759 &amp; "|" &amp; E759 &amp; "|" &amp; C759,"")</f>
        <v/>
      </c>
      <c r="M759" s="18" t="n">
        <f aca="false">IF(OR(C759="", L759=""), 0, IF(COUNTIF($L$6:L759, L759)=1, 1, 0))</f>
        <v>0</v>
      </c>
    </row>
    <row r="760" customFormat="false" ht="28.35" hidden="false" customHeight="true" outlineLevel="0" collapsed="false">
      <c r="A760" s="48" t="str">
        <f aca="false">IF(AND(NOT(ISBLANK(C760)),NOT(ISBLANK(B760)),NOT(ISBLANK(E760))),(_xlfn.AGGREGATE(2,7,A$5:A760))+1,"")</f>
        <v/>
      </c>
      <c r="B760" s="49"/>
      <c r="C760" s="49"/>
      <c r="D760" s="50"/>
      <c r="E760" s="51"/>
      <c r="F760" s="52" t="str">
        <f aca="false">IFERROR(VLOOKUP(B760,LISTAS!$Q$2:$R$58,2,0),"")</f>
        <v/>
      </c>
      <c r="G760" s="34" t="str">
        <f aca="false">IF(ISBLANK(C760),"",  IF(F760="RAZÓN SOCIAL","NUEVO_RP",   IF(F760="NUMERO",      IF(ISNUMBER(VALUE(C760)),VALUE(C760),""),   IF(OR(F760="NSS - NOMBRE",F760="RP - NOMBRE"),      IF(         AND(           NOT(ISERROR(FIND(" - ",C760))),           ISERROR(FIND("  ",C760)),           ISERROR(FIND("–",C760)),           ISERROR(FIND("—",C760)),           ISNUMBER(VALUE(LEFT(C760,FIND(" - ",C760)-1)))         ),         VALUE(LEFT(C760,FIND(" - ",C760)-1)),         ""      ),   ""   )  )))</f>
        <v/>
      </c>
      <c r="H760" s="34" t="str">
        <f aca="false">B760 &amp; "|" &amp; E760 &amp; "|" &amp;(IF(ISBLANK(C760),"",IFERROR(VALUE(LEFT(TRIM(C760),FIND(" ",TRIM(C760)&amp;" ")-1)),"")))</f>
        <v>||</v>
      </c>
      <c r="I760" s="18" t="n">
        <f aca="false">IF(G760="",0, IF(COUNTIF($H$6:H760,H760)=1,1,0))</f>
        <v>0</v>
      </c>
      <c r="J760" s="34" t="str">
        <f aca="false">IF( OR( ISBLANK(D760), C760=D760, AND( LEFT(D760,7)&lt;&gt;"NOMINA ", OR( ISERROR(FIND(" - ",D760)), NOT(ISNUMBER(VALUE(LEFT(D760,FIND(" - ",D760)-1)))) ) ) ), "", B760 &amp; "|" &amp; E760 &amp; "|" &amp; (IF(ISBLANK(C760), "", IFERROR(VALUE(LEFT(TRIM(C760), FIND(" ", TRIM(C760)&amp;" ")-1)), ""))) &amp; "|" &amp; D760 )</f>
        <v/>
      </c>
      <c r="K760" s="18" t="n">
        <f aca="false">IF(OR(C760="", J760="",G760=""), 0, IF(COUNTIF($J$6:J760, J760)=1, 1, 0))</f>
        <v>0</v>
      </c>
      <c r="L760" s="16" t="str">
        <f aca="false">IF(B760="Inscripción de nuevo registro patronal",B760 &amp; "|" &amp; E760 &amp; "|" &amp; C760,"")</f>
        <v/>
      </c>
      <c r="M760" s="18" t="n">
        <f aca="false">IF(OR(C760="", L760=""), 0, IF(COUNTIF($L$6:L760, L760)=1, 1, 0))</f>
        <v>0</v>
      </c>
    </row>
    <row r="761" customFormat="false" ht="28.35" hidden="false" customHeight="true" outlineLevel="0" collapsed="false">
      <c r="A761" s="48" t="str">
        <f aca="false">IF(AND(NOT(ISBLANK(C761)),NOT(ISBLANK(B761)),NOT(ISBLANK(E761))),(_xlfn.AGGREGATE(2,7,A$5:A761))+1,"")</f>
        <v/>
      </c>
      <c r="B761" s="49"/>
      <c r="C761" s="49"/>
      <c r="D761" s="50"/>
      <c r="E761" s="51"/>
      <c r="F761" s="52" t="str">
        <f aca="false">IFERROR(VLOOKUP(B761,LISTAS!$Q$2:$R$58,2,0),"")</f>
        <v/>
      </c>
      <c r="G761" s="34" t="str">
        <f aca="false">IF(ISBLANK(C761),"",  IF(F761="RAZÓN SOCIAL","NUEVO_RP",   IF(F761="NUMERO",      IF(ISNUMBER(VALUE(C761)),VALUE(C761),""),   IF(OR(F761="NSS - NOMBRE",F761="RP - NOMBRE"),      IF(         AND(           NOT(ISERROR(FIND(" - ",C761))),           ISERROR(FIND("  ",C761)),           ISERROR(FIND("–",C761)),           ISERROR(FIND("—",C761)),           ISNUMBER(VALUE(LEFT(C761,FIND(" - ",C761)-1)))         ),         VALUE(LEFT(C761,FIND(" - ",C761)-1)),         ""      ),   ""   )  )))</f>
        <v/>
      </c>
      <c r="H761" s="34" t="str">
        <f aca="false">B761 &amp; "|" &amp; E761 &amp; "|" &amp;(IF(ISBLANK(C761),"",IFERROR(VALUE(LEFT(TRIM(C761),FIND(" ",TRIM(C761)&amp;" ")-1)),"")))</f>
        <v>||</v>
      </c>
      <c r="I761" s="18" t="n">
        <f aca="false">IF(G761="",0, IF(COUNTIF($H$6:H761,H761)=1,1,0))</f>
        <v>0</v>
      </c>
      <c r="J761" s="34" t="str">
        <f aca="false">IF( OR( ISBLANK(D761), C761=D761, AND( LEFT(D761,7)&lt;&gt;"NOMINA ", OR( ISERROR(FIND(" - ",D761)), NOT(ISNUMBER(VALUE(LEFT(D761,FIND(" - ",D761)-1)))) ) ) ), "", B761 &amp; "|" &amp; E761 &amp; "|" &amp; (IF(ISBLANK(C761), "", IFERROR(VALUE(LEFT(TRIM(C761), FIND(" ", TRIM(C761)&amp;" ")-1)), ""))) &amp; "|" &amp; D761 )</f>
        <v/>
      </c>
      <c r="K761" s="18" t="n">
        <f aca="false">IF(OR(C761="", J761="",G761=""), 0, IF(COUNTIF($J$6:J761, J761)=1, 1, 0))</f>
        <v>0</v>
      </c>
      <c r="L761" s="16" t="str">
        <f aca="false">IF(B761="Inscripción de nuevo registro patronal",B761 &amp; "|" &amp; E761 &amp; "|" &amp; C761,"")</f>
        <v/>
      </c>
      <c r="M761" s="18" t="n">
        <f aca="false">IF(OR(C761="", L761=""), 0, IF(COUNTIF($L$6:L761, L761)=1, 1, 0))</f>
        <v>0</v>
      </c>
    </row>
    <row r="762" customFormat="false" ht="28.35" hidden="false" customHeight="true" outlineLevel="0" collapsed="false">
      <c r="A762" s="48" t="str">
        <f aca="false">IF(AND(NOT(ISBLANK(C762)),NOT(ISBLANK(B762)),NOT(ISBLANK(E762))),(_xlfn.AGGREGATE(2,7,A$5:A762))+1,"")</f>
        <v/>
      </c>
      <c r="B762" s="49"/>
      <c r="C762" s="49"/>
      <c r="D762" s="50"/>
      <c r="E762" s="51"/>
      <c r="F762" s="52" t="str">
        <f aca="false">IFERROR(VLOOKUP(B762,LISTAS!$Q$2:$R$58,2,0),"")</f>
        <v/>
      </c>
      <c r="G762" s="34" t="str">
        <f aca="false">IF(ISBLANK(C762),"",  IF(F762="RAZÓN SOCIAL","NUEVO_RP",   IF(F762="NUMERO",      IF(ISNUMBER(VALUE(C762)),VALUE(C762),""),   IF(OR(F762="NSS - NOMBRE",F762="RP - NOMBRE"),      IF(         AND(           NOT(ISERROR(FIND(" - ",C762))),           ISERROR(FIND("  ",C762)),           ISERROR(FIND("–",C762)),           ISERROR(FIND("—",C762)),           ISNUMBER(VALUE(LEFT(C762,FIND(" - ",C762)-1)))         ),         VALUE(LEFT(C762,FIND(" - ",C762)-1)),         ""      ),   ""   )  )))</f>
        <v/>
      </c>
      <c r="H762" s="34" t="str">
        <f aca="false">B762 &amp; "|" &amp; E762 &amp; "|" &amp;(IF(ISBLANK(C762),"",IFERROR(VALUE(LEFT(TRIM(C762),FIND(" ",TRIM(C762)&amp;" ")-1)),"")))</f>
        <v>||</v>
      </c>
      <c r="I762" s="18" t="n">
        <f aca="false">IF(G762="",0, IF(COUNTIF($H$6:H762,H762)=1,1,0))</f>
        <v>0</v>
      </c>
      <c r="J762" s="34" t="str">
        <f aca="false">IF( OR( ISBLANK(D762), C762=D762, AND( LEFT(D762,7)&lt;&gt;"NOMINA ", OR( ISERROR(FIND(" - ",D762)), NOT(ISNUMBER(VALUE(LEFT(D762,FIND(" - ",D762)-1)))) ) ) ), "", B762 &amp; "|" &amp; E762 &amp; "|" &amp; (IF(ISBLANK(C762), "", IFERROR(VALUE(LEFT(TRIM(C762), FIND(" ", TRIM(C762)&amp;" ")-1)), ""))) &amp; "|" &amp; D762 )</f>
        <v/>
      </c>
      <c r="K762" s="18" t="n">
        <f aca="false">IF(OR(C762="", J762="",G762=""), 0, IF(COUNTIF($J$6:J762, J762)=1, 1, 0))</f>
        <v>0</v>
      </c>
      <c r="L762" s="16" t="str">
        <f aca="false">IF(B762="Inscripción de nuevo registro patronal",B762 &amp; "|" &amp; E762 &amp; "|" &amp; C762,"")</f>
        <v/>
      </c>
      <c r="M762" s="18" t="n">
        <f aca="false">IF(OR(C762="", L762=""), 0, IF(COUNTIF($L$6:L762, L762)=1, 1, 0))</f>
        <v>0</v>
      </c>
    </row>
    <row r="763" customFormat="false" ht="28.35" hidden="false" customHeight="true" outlineLevel="0" collapsed="false">
      <c r="A763" s="48" t="str">
        <f aca="false">IF(AND(NOT(ISBLANK(C763)),NOT(ISBLANK(B763)),NOT(ISBLANK(E763))),(_xlfn.AGGREGATE(2,7,A$5:A763))+1,"")</f>
        <v/>
      </c>
      <c r="B763" s="49"/>
      <c r="C763" s="49"/>
      <c r="D763" s="50"/>
      <c r="E763" s="51"/>
      <c r="F763" s="52" t="str">
        <f aca="false">IFERROR(VLOOKUP(B763,LISTAS!$Q$2:$R$58,2,0),"")</f>
        <v/>
      </c>
      <c r="G763" s="34" t="str">
        <f aca="false">IF(ISBLANK(C763),"",  IF(F763="RAZÓN SOCIAL","NUEVO_RP",   IF(F763="NUMERO",      IF(ISNUMBER(VALUE(C763)),VALUE(C763),""),   IF(OR(F763="NSS - NOMBRE",F763="RP - NOMBRE"),      IF(         AND(           NOT(ISERROR(FIND(" - ",C763))),           ISERROR(FIND("  ",C763)),           ISERROR(FIND("–",C763)),           ISERROR(FIND("—",C763)),           ISNUMBER(VALUE(LEFT(C763,FIND(" - ",C763)-1)))         ),         VALUE(LEFT(C763,FIND(" - ",C763)-1)),         ""      ),   ""   )  )))</f>
        <v/>
      </c>
      <c r="H763" s="34" t="str">
        <f aca="false">B763 &amp; "|" &amp; E763 &amp; "|" &amp;(IF(ISBLANK(C763),"",IFERROR(VALUE(LEFT(TRIM(C763),FIND(" ",TRIM(C763)&amp;" ")-1)),"")))</f>
        <v>||</v>
      </c>
      <c r="I763" s="18" t="n">
        <f aca="false">IF(G763="",0, IF(COUNTIF($H$6:H763,H763)=1,1,0))</f>
        <v>0</v>
      </c>
      <c r="J763" s="34" t="str">
        <f aca="false">IF( OR( ISBLANK(D763), C763=D763, AND( LEFT(D763,7)&lt;&gt;"NOMINA ", OR( ISERROR(FIND(" - ",D763)), NOT(ISNUMBER(VALUE(LEFT(D763,FIND(" - ",D763)-1)))) ) ) ), "", B763 &amp; "|" &amp; E763 &amp; "|" &amp; (IF(ISBLANK(C763), "", IFERROR(VALUE(LEFT(TRIM(C763), FIND(" ", TRIM(C763)&amp;" ")-1)), ""))) &amp; "|" &amp; D763 )</f>
        <v/>
      </c>
      <c r="K763" s="18" t="n">
        <f aca="false">IF(OR(C763="", J763="",G763=""), 0, IF(COUNTIF($J$6:J763, J763)=1, 1, 0))</f>
        <v>0</v>
      </c>
      <c r="L763" s="16" t="str">
        <f aca="false">IF(B763="Inscripción de nuevo registro patronal",B763 &amp; "|" &amp; E763 &amp; "|" &amp; C763,"")</f>
        <v/>
      </c>
      <c r="M763" s="18" t="n">
        <f aca="false">IF(OR(C763="", L763=""), 0, IF(COUNTIF($L$6:L763, L763)=1, 1, 0))</f>
        <v>0</v>
      </c>
    </row>
    <row r="764" customFormat="false" ht="28.35" hidden="false" customHeight="true" outlineLevel="0" collapsed="false">
      <c r="A764" s="48" t="str">
        <f aca="false">IF(AND(NOT(ISBLANK(C764)),NOT(ISBLANK(B764)),NOT(ISBLANK(E764))),(_xlfn.AGGREGATE(2,7,A$5:A764))+1,"")</f>
        <v/>
      </c>
      <c r="B764" s="49"/>
      <c r="C764" s="49"/>
      <c r="D764" s="50"/>
      <c r="E764" s="51"/>
      <c r="F764" s="52" t="str">
        <f aca="false">IFERROR(VLOOKUP(B764,LISTAS!$Q$2:$R$58,2,0),"")</f>
        <v/>
      </c>
      <c r="G764" s="34" t="str">
        <f aca="false">IF(ISBLANK(C764),"",  IF(F764="RAZÓN SOCIAL","NUEVO_RP",   IF(F764="NUMERO",      IF(ISNUMBER(VALUE(C764)),VALUE(C764),""),   IF(OR(F764="NSS - NOMBRE",F764="RP - NOMBRE"),      IF(         AND(           NOT(ISERROR(FIND(" - ",C764))),           ISERROR(FIND("  ",C764)),           ISERROR(FIND("–",C764)),           ISERROR(FIND("—",C764)),           ISNUMBER(VALUE(LEFT(C764,FIND(" - ",C764)-1)))         ),         VALUE(LEFT(C764,FIND(" - ",C764)-1)),         ""      ),   ""   )  )))</f>
        <v/>
      </c>
      <c r="H764" s="34" t="str">
        <f aca="false">B764 &amp; "|" &amp; E764 &amp; "|" &amp;(IF(ISBLANK(C764),"",IFERROR(VALUE(LEFT(TRIM(C764),FIND(" ",TRIM(C764)&amp;" ")-1)),"")))</f>
        <v>||</v>
      </c>
      <c r="I764" s="18" t="n">
        <f aca="false">IF(G764="",0, IF(COUNTIF($H$6:H764,H764)=1,1,0))</f>
        <v>0</v>
      </c>
      <c r="J764" s="34" t="str">
        <f aca="false">IF( OR( ISBLANK(D764), C764=D764, AND( LEFT(D764,7)&lt;&gt;"NOMINA ", OR( ISERROR(FIND(" - ",D764)), NOT(ISNUMBER(VALUE(LEFT(D764,FIND(" - ",D764)-1)))) ) ) ), "", B764 &amp; "|" &amp; E764 &amp; "|" &amp; (IF(ISBLANK(C764), "", IFERROR(VALUE(LEFT(TRIM(C764), FIND(" ", TRIM(C764)&amp;" ")-1)), ""))) &amp; "|" &amp; D764 )</f>
        <v/>
      </c>
      <c r="K764" s="18" t="n">
        <f aca="false">IF(OR(C764="", J764="",G764=""), 0, IF(COUNTIF($J$6:J764, J764)=1, 1, 0))</f>
        <v>0</v>
      </c>
      <c r="L764" s="16" t="str">
        <f aca="false">IF(B764="Inscripción de nuevo registro patronal",B764 &amp; "|" &amp; E764 &amp; "|" &amp; C764,"")</f>
        <v/>
      </c>
      <c r="M764" s="18" t="n">
        <f aca="false">IF(OR(C764="", L764=""), 0, IF(COUNTIF($L$6:L764, L764)=1, 1, 0))</f>
        <v>0</v>
      </c>
    </row>
    <row r="765" customFormat="false" ht="28.35" hidden="false" customHeight="true" outlineLevel="0" collapsed="false">
      <c r="A765" s="48" t="str">
        <f aca="false">IF(AND(NOT(ISBLANK(C765)),NOT(ISBLANK(B765)),NOT(ISBLANK(E765))),(_xlfn.AGGREGATE(2,7,A$5:A765))+1,"")</f>
        <v/>
      </c>
      <c r="B765" s="49"/>
      <c r="C765" s="49"/>
      <c r="D765" s="50"/>
      <c r="E765" s="51"/>
      <c r="F765" s="52" t="str">
        <f aca="false">IFERROR(VLOOKUP(B765,LISTAS!$Q$2:$R$58,2,0),"")</f>
        <v/>
      </c>
      <c r="G765" s="34" t="str">
        <f aca="false">IF(ISBLANK(C765),"",  IF(F765="RAZÓN SOCIAL","NUEVO_RP",   IF(F765="NUMERO",      IF(ISNUMBER(VALUE(C765)),VALUE(C765),""),   IF(OR(F765="NSS - NOMBRE",F765="RP - NOMBRE"),      IF(         AND(           NOT(ISERROR(FIND(" - ",C765))),           ISERROR(FIND("  ",C765)),           ISERROR(FIND("–",C765)),           ISERROR(FIND("—",C765)),           ISNUMBER(VALUE(LEFT(C765,FIND(" - ",C765)-1)))         ),         VALUE(LEFT(C765,FIND(" - ",C765)-1)),         ""      ),   ""   )  )))</f>
        <v/>
      </c>
      <c r="H765" s="34" t="str">
        <f aca="false">B765 &amp; "|" &amp; E765 &amp; "|" &amp;(IF(ISBLANK(C765),"",IFERROR(VALUE(LEFT(TRIM(C765),FIND(" ",TRIM(C765)&amp;" ")-1)),"")))</f>
        <v>||</v>
      </c>
      <c r="I765" s="18" t="n">
        <f aca="false">IF(G765="",0, IF(COUNTIF($H$6:H765,H765)=1,1,0))</f>
        <v>0</v>
      </c>
      <c r="J765" s="34" t="str">
        <f aca="false">IF( OR( ISBLANK(D765), C765=D765, AND( LEFT(D765,7)&lt;&gt;"NOMINA ", OR( ISERROR(FIND(" - ",D765)), NOT(ISNUMBER(VALUE(LEFT(D765,FIND(" - ",D765)-1)))) ) ) ), "", B765 &amp; "|" &amp; E765 &amp; "|" &amp; (IF(ISBLANK(C765), "", IFERROR(VALUE(LEFT(TRIM(C765), FIND(" ", TRIM(C765)&amp;" ")-1)), ""))) &amp; "|" &amp; D765 )</f>
        <v/>
      </c>
      <c r="K765" s="18" t="n">
        <f aca="false">IF(OR(C765="", J765="",G765=""), 0, IF(COUNTIF($J$6:J765, J765)=1, 1, 0))</f>
        <v>0</v>
      </c>
      <c r="L765" s="16" t="str">
        <f aca="false">IF(B765="Inscripción de nuevo registro patronal",B765 &amp; "|" &amp; E765 &amp; "|" &amp; C765,"")</f>
        <v/>
      </c>
      <c r="M765" s="18" t="n">
        <f aca="false">IF(OR(C765="", L765=""), 0, IF(COUNTIF($L$6:L765, L765)=1, 1, 0))</f>
        <v>0</v>
      </c>
    </row>
    <row r="766" customFormat="false" ht="28.35" hidden="false" customHeight="true" outlineLevel="0" collapsed="false">
      <c r="A766" s="48" t="str">
        <f aca="false">IF(AND(NOT(ISBLANK(C766)),NOT(ISBLANK(B766)),NOT(ISBLANK(E766))),(_xlfn.AGGREGATE(2,7,A$5:A766))+1,"")</f>
        <v/>
      </c>
      <c r="B766" s="49"/>
      <c r="C766" s="49"/>
      <c r="D766" s="50"/>
      <c r="E766" s="51"/>
      <c r="F766" s="52" t="str">
        <f aca="false">IFERROR(VLOOKUP(B766,LISTAS!$Q$2:$R$58,2,0),"")</f>
        <v/>
      </c>
      <c r="G766" s="34" t="str">
        <f aca="false">IF(ISBLANK(C766),"",  IF(F766="RAZÓN SOCIAL","NUEVO_RP",   IF(F766="NUMERO",      IF(ISNUMBER(VALUE(C766)),VALUE(C766),""),   IF(OR(F766="NSS - NOMBRE",F766="RP - NOMBRE"),      IF(         AND(           NOT(ISERROR(FIND(" - ",C766))),           ISERROR(FIND("  ",C766)),           ISERROR(FIND("–",C766)),           ISERROR(FIND("—",C766)),           ISNUMBER(VALUE(LEFT(C766,FIND(" - ",C766)-1)))         ),         VALUE(LEFT(C766,FIND(" - ",C766)-1)),         ""      ),   ""   )  )))</f>
        <v/>
      </c>
      <c r="H766" s="34" t="str">
        <f aca="false">B766 &amp; "|" &amp; E766 &amp; "|" &amp;(IF(ISBLANK(C766),"",IFERROR(VALUE(LEFT(TRIM(C766),FIND(" ",TRIM(C766)&amp;" ")-1)),"")))</f>
        <v>||</v>
      </c>
      <c r="I766" s="18" t="n">
        <f aca="false">IF(G766="",0, IF(COUNTIF($H$6:H766,H766)=1,1,0))</f>
        <v>0</v>
      </c>
      <c r="J766" s="34" t="str">
        <f aca="false">IF( OR( ISBLANK(D766), C766=D766, AND( LEFT(D766,7)&lt;&gt;"NOMINA ", OR( ISERROR(FIND(" - ",D766)), NOT(ISNUMBER(VALUE(LEFT(D766,FIND(" - ",D766)-1)))) ) ) ), "", B766 &amp; "|" &amp; E766 &amp; "|" &amp; (IF(ISBLANK(C766), "", IFERROR(VALUE(LEFT(TRIM(C766), FIND(" ", TRIM(C766)&amp;" ")-1)), ""))) &amp; "|" &amp; D766 )</f>
        <v/>
      </c>
      <c r="K766" s="18" t="n">
        <f aca="false">IF(OR(C766="", J766="",G766=""), 0, IF(COUNTIF($J$6:J766, J766)=1, 1, 0))</f>
        <v>0</v>
      </c>
      <c r="L766" s="16" t="str">
        <f aca="false">IF(B766="Inscripción de nuevo registro patronal",B766 &amp; "|" &amp; E766 &amp; "|" &amp; C766,"")</f>
        <v/>
      </c>
      <c r="M766" s="18" t="n">
        <f aca="false">IF(OR(C766="", L766=""), 0, IF(COUNTIF($L$6:L766, L766)=1, 1, 0))</f>
        <v>0</v>
      </c>
    </row>
    <row r="767" customFormat="false" ht="28.35" hidden="false" customHeight="true" outlineLevel="0" collapsed="false">
      <c r="A767" s="48" t="str">
        <f aca="false">IF(AND(NOT(ISBLANK(C767)),NOT(ISBLANK(B767)),NOT(ISBLANK(E767))),(_xlfn.AGGREGATE(2,7,A$5:A767))+1,"")</f>
        <v/>
      </c>
      <c r="B767" s="49"/>
      <c r="C767" s="49"/>
      <c r="D767" s="50"/>
      <c r="E767" s="51"/>
      <c r="F767" s="52" t="str">
        <f aca="false">IFERROR(VLOOKUP(B767,LISTAS!$Q$2:$R$58,2,0),"")</f>
        <v/>
      </c>
      <c r="G767" s="34" t="str">
        <f aca="false">IF(ISBLANK(C767),"",  IF(F767="RAZÓN SOCIAL","NUEVO_RP",   IF(F767="NUMERO",      IF(ISNUMBER(VALUE(C767)),VALUE(C767),""),   IF(OR(F767="NSS - NOMBRE",F767="RP - NOMBRE"),      IF(         AND(           NOT(ISERROR(FIND(" - ",C767))),           ISERROR(FIND("  ",C767)),           ISERROR(FIND("–",C767)),           ISERROR(FIND("—",C767)),           ISNUMBER(VALUE(LEFT(C767,FIND(" - ",C767)-1)))         ),         VALUE(LEFT(C767,FIND(" - ",C767)-1)),         ""      ),   ""   )  )))</f>
        <v/>
      </c>
      <c r="H767" s="34" t="str">
        <f aca="false">B767 &amp; "|" &amp; E767 &amp; "|" &amp;(IF(ISBLANK(C767),"",IFERROR(VALUE(LEFT(TRIM(C767),FIND(" ",TRIM(C767)&amp;" ")-1)),"")))</f>
        <v>||</v>
      </c>
      <c r="I767" s="18" t="n">
        <f aca="false">IF(G767="",0, IF(COUNTIF($H$6:H767,H767)=1,1,0))</f>
        <v>0</v>
      </c>
      <c r="J767" s="34" t="str">
        <f aca="false">IF( OR( ISBLANK(D767), C767=D767, AND( LEFT(D767,7)&lt;&gt;"NOMINA ", OR( ISERROR(FIND(" - ",D767)), NOT(ISNUMBER(VALUE(LEFT(D767,FIND(" - ",D767)-1)))) ) ) ), "", B767 &amp; "|" &amp; E767 &amp; "|" &amp; (IF(ISBLANK(C767), "", IFERROR(VALUE(LEFT(TRIM(C767), FIND(" ", TRIM(C767)&amp;" ")-1)), ""))) &amp; "|" &amp; D767 )</f>
        <v/>
      </c>
      <c r="K767" s="18" t="n">
        <f aca="false">IF(OR(C767="", J767="",G767=""), 0, IF(COUNTIF($J$6:J767, J767)=1, 1, 0))</f>
        <v>0</v>
      </c>
      <c r="L767" s="16" t="str">
        <f aca="false">IF(B767="Inscripción de nuevo registro patronal",B767 &amp; "|" &amp; E767 &amp; "|" &amp; C767,"")</f>
        <v/>
      </c>
      <c r="M767" s="18" t="n">
        <f aca="false">IF(OR(C767="", L767=""), 0, IF(COUNTIF($L$6:L767, L767)=1, 1, 0))</f>
        <v>0</v>
      </c>
    </row>
    <row r="768" customFormat="false" ht="28.35" hidden="false" customHeight="true" outlineLevel="0" collapsed="false">
      <c r="A768" s="48" t="str">
        <f aca="false">IF(AND(NOT(ISBLANK(C768)),NOT(ISBLANK(B768)),NOT(ISBLANK(E768))),(_xlfn.AGGREGATE(2,7,A$5:A768))+1,"")</f>
        <v/>
      </c>
      <c r="B768" s="49"/>
      <c r="C768" s="49"/>
      <c r="D768" s="50"/>
      <c r="E768" s="51"/>
      <c r="F768" s="52" t="str">
        <f aca="false">IFERROR(VLOOKUP(B768,LISTAS!$Q$2:$R$58,2,0),"")</f>
        <v/>
      </c>
      <c r="G768" s="34" t="str">
        <f aca="false">IF(ISBLANK(C768),"",  IF(F768="RAZÓN SOCIAL","NUEVO_RP",   IF(F768="NUMERO",      IF(ISNUMBER(VALUE(C768)),VALUE(C768),""),   IF(OR(F768="NSS - NOMBRE",F768="RP - NOMBRE"),      IF(         AND(           NOT(ISERROR(FIND(" - ",C768))),           ISERROR(FIND("  ",C768)),           ISERROR(FIND("–",C768)),           ISERROR(FIND("—",C768)),           ISNUMBER(VALUE(LEFT(C768,FIND(" - ",C768)-1)))         ),         VALUE(LEFT(C768,FIND(" - ",C768)-1)),         ""      ),   ""   )  )))</f>
        <v/>
      </c>
      <c r="H768" s="34" t="str">
        <f aca="false">B768 &amp; "|" &amp; E768 &amp; "|" &amp;(IF(ISBLANK(C768),"",IFERROR(VALUE(LEFT(TRIM(C768),FIND(" ",TRIM(C768)&amp;" ")-1)),"")))</f>
        <v>||</v>
      </c>
      <c r="I768" s="18" t="n">
        <f aca="false">IF(G768="",0, IF(COUNTIF($H$6:H768,H768)=1,1,0))</f>
        <v>0</v>
      </c>
      <c r="J768" s="34" t="str">
        <f aca="false">IF( OR( ISBLANK(D768), C768=D768, AND( LEFT(D768,7)&lt;&gt;"NOMINA ", OR( ISERROR(FIND(" - ",D768)), NOT(ISNUMBER(VALUE(LEFT(D768,FIND(" - ",D768)-1)))) ) ) ), "", B768 &amp; "|" &amp; E768 &amp; "|" &amp; (IF(ISBLANK(C768), "", IFERROR(VALUE(LEFT(TRIM(C768), FIND(" ", TRIM(C768)&amp;" ")-1)), ""))) &amp; "|" &amp; D768 )</f>
        <v/>
      </c>
      <c r="K768" s="18" t="n">
        <f aca="false">IF(OR(C768="", J768="",G768=""), 0, IF(COUNTIF($J$6:J768, J768)=1, 1, 0))</f>
        <v>0</v>
      </c>
      <c r="L768" s="16" t="str">
        <f aca="false">IF(B768="Inscripción de nuevo registro patronal",B768 &amp; "|" &amp; E768 &amp; "|" &amp; C768,"")</f>
        <v/>
      </c>
      <c r="M768" s="18" t="n">
        <f aca="false">IF(OR(C768="", L768=""), 0, IF(COUNTIF($L$6:L768, L768)=1, 1, 0))</f>
        <v>0</v>
      </c>
    </row>
    <row r="769" customFormat="false" ht="28.35" hidden="false" customHeight="true" outlineLevel="0" collapsed="false">
      <c r="A769" s="48" t="str">
        <f aca="false">IF(AND(NOT(ISBLANK(C769)),NOT(ISBLANK(B769)),NOT(ISBLANK(E769))),(_xlfn.AGGREGATE(2,7,A$5:A769))+1,"")</f>
        <v/>
      </c>
      <c r="B769" s="49"/>
      <c r="C769" s="49"/>
      <c r="D769" s="50"/>
      <c r="E769" s="51"/>
      <c r="F769" s="52" t="str">
        <f aca="false">IFERROR(VLOOKUP(B769,LISTAS!$Q$2:$R$58,2,0),"")</f>
        <v/>
      </c>
      <c r="G769" s="34" t="str">
        <f aca="false">IF(ISBLANK(C769),"",  IF(F769="RAZÓN SOCIAL","NUEVO_RP",   IF(F769="NUMERO",      IF(ISNUMBER(VALUE(C769)),VALUE(C769),""),   IF(OR(F769="NSS - NOMBRE",F769="RP - NOMBRE"),      IF(         AND(           NOT(ISERROR(FIND(" - ",C769))),           ISERROR(FIND("  ",C769)),           ISERROR(FIND("–",C769)),           ISERROR(FIND("—",C769)),           ISNUMBER(VALUE(LEFT(C769,FIND(" - ",C769)-1)))         ),         VALUE(LEFT(C769,FIND(" - ",C769)-1)),         ""      ),   ""   )  )))</f>
        <v/>
      </c>
      <c r="H769" s="34" t="str">
        <f aca="false">B769 &amp; "|" &amp; E769 &amp; "|" &amp;(IF(ISBLANK(C769),"",IFERROR(VALUE(LEFT(TRIM(C769),FIND(" ",TRIM(C769)&amp;" ")-1)),"")))</f>
        <v>||</v>
      </c>
      <c r="I769" s="18" t="n">
        <f aca="false">IF(G769="",0, IF(COUNTIF($H$6:H769,H769)=1,1,0))</f>
        <v>0</v>
      </c>
      <c r="J769" s="34" t="str">
        <f aca="false">IF( OR( ISBLANK(D769), C769=D769, AND( LEFT(D769,7)&lt;&gt;"NOMINA ", OR( ISERROR(FIND(" - ",D769)), NOT(ISNUMBER(VALUE(LEFT(D769,FIND(" - ",D769)-1)))) ) ) ), "", B769 &amp; "|" &amp; E769 &amp; "|" &amp; (IF(ISBLANK(C769), "", IFERROR(VALUE(LEFT(TRIM(C769), FIND(" ", TRIM(C769)&amp;" ")-1)), ""))) &amp; "|" &amp; D769 )</f>
        <v/>
      </c>
      <c r="K769" s="18" t="n">
        <f aca="false">IF(OR(C769="", J769="",G769=""), 0, IF(COUNTIF($J$6:J769, J769)=1, 1, 0))</f>
        <v>0</v>
      </c>
      <c r="L769" s="16" t="str">
        <f aca="false">IF(B769="Inscripción de nuevo registro patronal",B769 &amp; "|" &amp; E769 &amp; "|" &amp; C769,"")</f>
        <v/>
      </c>
      <c r="M769" s="18" t="n">
        <f aca="false">IF(OR(C769="", L769=""), 0, IF(COUNTIF($L$6:L769, L769)=1, 1, 0))</f>
        <v>0</v>
      </c>
    </row>
    <row r="770" customFormat="false" ht="28.35" hidden="false" customHeight="true" outlineLevel="0" collapsed="false">
      <c r="A770" s="48" t="str">
        <f aca="false">IF(AND(NOT(ISBLANK(C770)),NOT(ISBLANK(B770)),NOT(ISBLANK(E770))),(_xlfn.AGGREGATE(2,7,A$5:A770))+1,"")</f>
        <v/>
      </c>
      <c r="B770" s="49"/>
      <c r="C770" s="49"/>
      <c r="D770" s="50"/>
      <c r="E770" s="51"/>
      <c r="F770" s="52" t="str">
        <f aca="false">IFERROR(VLOOKUP(B770,LISTAS!$Q$2:$R$58,2,0),"")</f>
        <v/>
      </c>
      <c r="G770" s="34" t="str">
        <f aca="false">IF(ISBLANK(C770),"",  IF(F770="RAZÓN SOCIAL","NUEVO_RP",   IF(F770="NUMERO",      IF(ISNUMBER(VALUE(C770)),VALUE(C770),""),   IF(OR(F770="NSS - NOMBRE",F770="RP - NOMBRE"),      IF(         AND(           NOT(ISERROR(FIND(" - ",C770))),           ISERROR(FIND("  ",C770)),           ISERROR(FIND("–",C770)),           ISERROR(FIND("—",C770)),           ISNUMBER(VALUE(LEFT(C770,FIND(" - ",C770)-1)))         ),         VALUE(LEFT(C770,FIND(" - ",C770)-1)),         ""      ),   ""   )  )))</f>
        <v/>
      </c>
      <c r="H770" s="34" t="str">
        <f aca="false">B770 &amp; "|" &amp; E770 &amp; "|" &amp;(IF(ISBLANK(C770),"",IFERROR(VALUE(LEFT(TRIM(C770),FIND(" ",TRIM(C770)&amp;" ")-1)),"")))</f>
        <v>||</v>
      </c>
      <c r="I770" s="18" t="n">
        <f aca="false">IF(G770="",0, IF(COUNTIF($H$6:H770,H770)=1,1,0))</f>
        <v>0</v>
      </c>
      <c r="J770" s="34" t="str">
        <f aca="false">IF( OR( ISBLANK(D770), C770=D770, AND( LEFT(D770,7)&lt;&gt;"NOMINA ", OR( ISERROR(FIND(" - ",D770)), NOT(ISNUMBER(VALUE(LEFT(D770,FIND(" - ",D770)-1)))) ) ) ), "", B770 &amp; "|" &amp; E770 &amp; "|" &amp; (IF(ISBLANK(C770), "", IFERROR(VALUE(LEFT(TRIM(C770), FIND(" ", TRIM(C770)&amp;" ")-1)), ""))) &amp; "|" &amp; D770 )</f>
        <v/>
      </c>
      <c r="K770" s="18" t="n">
        <f aca="false">IF(OR(C770="", J770="",G770=""), 0, IF(COUNTIF($J$6:J770, J770)=1, 1, 0))</f>
        <v>0</v>
      </c>
      <c r="L770" s="16" t="str">
        <f aca="false">IF(B770="Inscripción de nuevo registro patronal",B770 &amp; "|" &amp; E770 &amp; "|" &amp; C770,"")</f>
        <v/>
      </c>
      <c r="M770" s="18" t="n">
        <f aca="false">IF(OR(C770="", L770=""), 0, IF(COUNTIF($L$6:L770, L770)=1, 1, 0))</f>
        <v>0</v>
      </c>
    </row>
    <row r="771" customFormat="false" ht="28.35" hidden="false" customHeight="true" outlineLevel="0" collapsed="false">
      <c r="A771" s="48" t="str">
        <f aca="false">IF(AND(NOT(ISBLANK(C771)),NOT(ISBLANK(B771)),NOT(ISBLANK(E771))),(_xlfn.AGGREGATE(2,7,A$5:A771))+1,"")</f>
        <v/>
      </c>
      <c r="B771" s="49"/>
      <c r="C771" s="49"/>
      <c r="D771" s="50"/>
      <c r="E771" s="51"/>
      <c r="F771" s="52" t="str">
        <f aca="false">IFERROR(VLOOKUP(B771,LISTAS!$Q$2:$R$58,2,0),"")</f>
        <v/>
      </c>
      <c r="G771" s="34" t="str">
        <f aca="false">IF(ISBLANK(C771),"",  IF(F771="RAZÓN SOCIAL","NUEVO_RP",   IF(F771="NUMERO",      IF(ISNUMBER(VALUE(C771)),VALUE(C771),""),   IF(OR(F771="NSS - NOMBRE",F771="RP - NOMBRE"),      IF(         AND(           NOT(ISERROR(FIND(" - ",C771))),           ISERROR(FIND("  ",C771)),           ISERROR(FIND("–",C771)),           ISERROR(FIND("—",C771)),           ISNUMBER(VALUE(LEFT(C771,FIND(" - ",C771)-1)))         ),         VALUE(LEFT(C771,FIND(" - ",C771)-1)),         ""      ),   ""   )  )))</f>
        <v/>
      </c>
      <c r="H771" s="34" t="str">
        <f aca="false">B771 &amp; "|" &amp; E771 &amp; "|" &amp;(IF(ISBLANK(C771),"",IFERROR(VALUE(LEFT(TRIM(C771),FIND(" ",TRIM(C771)&amp;" ")-1)),"")))</f>
        <v>||</v>
      </c>
      <c r="I771" s="18" t="n">
        <f aca="false">IF(G771="",0, IF(COUNTIF($H$6:H771,H771)=1,1,0))</f>
        <v>0</v>
      </c>
      <c r="J771" s="34" t="str">
        <f aca="false">IF( OR( ISBLANK(D771), C771=D771, AND( LEFT(D771,7)&lt;&gt;"NOMINA ", OR( ISERROR(FIND(" - ",D771)), NOT(ISNUMBER(VALUE(LEFT(D771,FIND(" - ",D771)-1)))) ) ) ), "", B771 &amp; "|" &amp; E771 &amp; "|" &amp; (IF(ISBLANK(C771), "", IFERROR(VALUE(LEFT(TRIM(C771), FIND(" ", TRIM(C771)&amp;" ")-1)), ""))) &amp; "|" &amp; D771 )</f>
        <v/>
      </c>
      <c r="K771" s="18" t="n">
        <f aca="false">IF(OR(C771="", J771="",G771=""), 0, IF(COUNTIF($J$6:J771, J771)=1, 1, 0))</f>
        <v>0</v>
      </c>
      <c r="L771" s="16" t="str">
        <f aca="false">IF(B771="Inscripción de nuevo registro patronal",B771 &amp; "|" &amp; E771 &amp; "|" &amp; C771,"")</f>
        <v/>
      </c>
      <c r="M771" s="18" t="n">
        <f aca="false">IF(OR(C771="", L771=""), 0, IF(COUNTIF($L$6:L771, L771)=1, 1, 0))</f>
        <v>0</v>
      </c>
    </row>
    <row r="772" customFormat="false" ht="28.35" hidden="false" customHeight="true" outlineLevel="0" collapsed="false">
      <c r="A772" s="48" t="str">
        <f aca="false">IF(AND(NOT(ISBLANK(C772)),NOT(ISBLANK(B772)),NOT(ISBLANK(E772))),(_xlfn.AGGREGATE(2,7,A$5:A772))+1,"")</f>
        <v/>
      </c>
      <c r="B772" s="49"/>
      <c r="C772" s="49"/>
      <c r="D772" s="50"/>
      <c r="E772" s="51"/>
      <c r="F772" s="52" t="str">
        <f aca="false">IFERROR(VLOOKUP(B772,LISTAS!$Q$2:$R$58,2,0),"")</f>
        <v/>
      </c>
      <c r="G772" s="34" t="str">
        <f aca="false">IF(ISBLANK(C772),"",  IF(F772="RAZÓN SOCIAL","NUEVO_RP",   IF(F772="NUMERO",      IF(ISNUMBER(VALUE(C772)),VALUE(C772),""),   IF(OR(F772="NSS - NOMBRE",F772="RP - NOMBRE"),      IF(         AND(           NOT(ISERROR(FIND(" - ",C772))),           ISERROR(FIND("  ",C772)),           ISERROR(FIND("–",C772)),           ISERROR(FIND("—",C772)),           ISNUMBER(VALUE(LEFT(C772,FIND(" - ",C772)-1)))         ),         VALUE(LEFT(C772,FIND(" - ",C772)-1)),         ""      ),   ""   )  )))</f>
        <v/>
      </c>
      <c r="H772" s="34" t="str">
        <f aca="false">B772 &amp; "|" &amp; E772 &amp; "|" &amp;(IF(ISBLANK(C772),"",IFERROR(VALUE(LEFT(TRIM(C772),FIND(" ",TRIM(C772)&amp;" ")-1)),"")))</f>
        <v>||</v>
      </c>
      <c r="I772" s="18" t="n">
        <f aca="false">IF(G772="",0, IF(COUNTIF($H$6:H772,H772)=1,1,0))</f>
        <v>0</v>
      </c>
      <c r="J772" s="34" t="str">
        <f aca="false">IF( OR( ISBLANK(D772), C772=D772, AND( LEFT(D772,7)&lt;&gt;"NOMINA ", OR( ISERROR(FIND(" - ",D772)), NOT(ISNUMBER(VALUE(LEFT(D772,FIND(" - ",D772)-1)))) ) ) ), "", B772 &amp; "|" &amp; E772 &amp; "|" &amp; (IF(ISBLANK(C772), "", IFERROR(VALUE(LEFT(TRIM(C772), FIND(" ", TRIM(C772)&amp;" ")-1)), ""))) &amp; "|" &amp; D772 )</f>
        <v/>
      </c>
      <c r="K772" s="18" t="n">
        <f aca="false">IF(OR(C772="", J772="",G772=""), 0, IF(COUNTIF($J$6:J772, J772)=1, 1, 0))</f>
        <v>0</v>
      </c>
      <c r="L772" s="16" t="str">
        <f aca="false">IF(B772="Inscripción de nuevo registro patronal",B772 &amp; "|" &amp; E772 &amp; "|" &amp; C772,"")</f>
        <v/>
      </c>
      <c r="M772" s="18" t="n">
        <f aca="false">IF(OR(C772="", L772=""), 0, IF(COUNTIF($L$6:L772, L772)=1, 1, 0))</f>
        <v>0</v>
      </c>
    </row>
    <row r="773" customFormat="false" ht="28.35" hidden="false" customHeight="true" outlineLevel="0" collapsed="false">
      <c r="A773" s="48" t="str">
        <f aca="false">IF(AND(NOT(ISBLANK(C773)),NOT(ISBLANK(B773)),NOT(ISBLANK(E773))),(_xlfn.AGGREGATE(2,7,A$5:A773))+1,"")</f>
        <v/>
      </c>
      <c r="B773" s="49"/>
      <c r="C773" s="49"/>
      <c r="D773" s="50"/>
      <c r="E773" s="51"/>
      <c r="F773" s="52" t="str">
        <f aca="false">IFERROR(VLOOKUP(B773,LISTAS!$Q$2:$R$58,2,0),"")</f>
        <v/>
      </c>
      <c r="G773" s="34" t="str">
        <f aca="false">IF(ISBLANK(C773),"",  IF(F773="RAZÓN SOCIAL","NUEVO_RP",   IF(F773="NUMERO",      IF(ISNUMBER(VALUE(C773)),VALUE(C773),""),   IF(OR(F773="NSS - NOMBRE",F773="RP - NOMBRE"),      IF(         AND(           NOT(ISERROR(FIND(" - ",C773))),           ISERROR(FIND("  ",C773)),           ISERROR(FIND("–",C773)),           ISERROR(FIND("—",C773)),           ISNUMBER(VALUE(LEFT(C773,FIND(" - ",C773)-1)))         ),         VALUE(LEFT(C773,FIND(" - ",C773)-1)),         ""      ),   ""   )  )))</f>
        <v/>
      </c>
      <c r="H773" s="34" t="str">
        <f aca="false">B773 &amp; "|" &amp; E773 &amp; "|" &amp;(IF(ISBLANK(C773),"",IFERROR(VALUE(LEFT(TRIM(C773),FIND(" ",TRIM(C773)&amp;" ")-1)),"")))</f>
        <v>||</v>
      </c>
      <c r="I773" s="18" t="n">
        <f aca="false">IF(G773="",0, IF(COUNTIF($H$6:H773,H773)=1,1,0))</f>
        <v>0</v>
      </c>
      <c r="J773" s="34" t="str">
        <f aca="false">IF( OR( ISBLANK(D773), C773=D773, AND( LEFT(D773,7)&lt;&gt;"NOMINA ", OR( ISERROR(FIND(" - ",D773)), NOT(ISNUMBER(VALUE(LEFT(D773,FIND(" - ",D773)-1)))) ) ) ), "", B773 &amp; "|" &amp; E773 &amp; "|" &amp; (IF(ISBLANK(C773), "", IFERROR(VALUE(LEFT(TRIM(C773), FIND(" ", TRIM(C773)&amp;" ")-1)), ""))) &amp; "|" &amp; D773 )</f>
        <v/>
      </c>
      <c r="K773" s="18" t="n">
        <f aca="false">IF(OR(C773="", J773="",G773=""), 0, IF(COUNTIF($J$6:J773, J773)=1, 1, 0))</f>
        <v>0</v>
      </c>
      <c r="L773" s="16" t="str">
        <f aca="false">IF(B773="Inscripción de nuevo registro patronal",B773 &amp; "|" &amp; E773 &amp; "|" &amp; C773,"")</f>
        <v/>
      </c>
      <c r="M773" s="18" t="n">
        <f aca="false">IF(OR(C773="", L773=""), 0, IF(COUNTIF($L$6:L773, L773)=1, 1, 0))</f>
        <v>0</v>
      </c>
    </row>
    <row r="774" customFormat="false" ht="28.35" hidden="false" customHeight="true" outlineLevel="0" collapsed="false">
      <c r="A774" s="48" t="str">
        <f aca="false">IF(AND(NOT(ISBLANK(C774)),NOT(ISBLANK(B774)),NOT(ISBLANK(E774))),(_xlfn.AGGREGATE(2,7,A$5:A774))+1,"")</f>
        <v/>
      </c>
      <c r="B774" s="49"/>
      <c r="C774" s="49"/>
      <c r="D774" s="50"/>
      <c r="E774" s="51"/>
      <c r="F774" s="52" t="str">
        <f aca="false">IFERROR(VLOOKUP(B774,LISTAS!$Q$2:$R$58,2,0),"")</f>
        <v/>
      </c>
      <c r="G774" s="34" t="str">
        <f aca="false">IF(ISBLANK(C774),"",  IF(F774="RAZÓN SOCIAL","NUEVO_RP",   IF(F774="NUMERO",      IF(ISNUMBER(VALUE(C774)),VALUE(C774),""),   IF(OR(F774="NSS - NOMBRE",F774="RP - NOMBRE"),      IF(         AND(           NOT(ISERROR(FIND(" - ",C774))),           ISERROR(FIND("  ",C774)),           ISERROR(FIND("–",C774)),           ISERROR(FIND("—",C774)),           ISNUMBER(VALUE(LEFT(C774,FIND(" - ",C774)-1)))         ),         VALUE(LEFT(C774,FIND(" - ",C774)-1)),         ""      ),   ""   )  )))</f>
        <v/>
      </c>
      <c r="H774" s="34" t="str">
        <f aca="false">B774 &amp; "|" &amp; E774 &amp; "|" &amp;(IF(ISBLANK(C774),"",IFERROR(VALUE(LEFT(TRIM(C774),FIND(" ",TRIM(C774)&amp;" ")-1)),"")))</f>
        <v>||</v>
      </c>
      <c r="I774" s="18" t="n">
        <f aca="false">IF(G774="",0, IF(COUNTIF($H$6:H774,H774)=1,1,0))</f>
        <v>0</v>
      </c>
      <c r="J774" s="34" t="str">
        <f aca="false">IF( OR( ISBLANK(D774), C774=D774, AND( LEFT(D774,7)&lt;&gt;"NOMINA ", OR( ISERROR(FIND(" - ",D774)), NOT(ISNUMBER(VALUE(LEFT(D774,FIND(" - ",D774)-1)))) ) ) ), "", B774 &amp; "|" &amp; E774 &amp; "|" &amp; (IF(ISBLANK(C774), "", IFERROR(VALUE(LEFT(TRIM(C774), FIND(" ", TRIM(C774)&amp;" ")-1)), ""))) &amp; "|" &amp; D774 )</f>
        <v/>
      </c>
      <c r="K774" s="18" t="n">
        <f aca="false">IF(OR(C774="", J774="",G774=""), 0, IF(COUNTIF($J$6:J774, J774)=1, 1, 0))</f>
        <v>0</v>
      </c>
      <c r="L774" s="16" t="str">
        <f aca="false">IF(B774="Inscripción de nuevo registro patronal",B774 &amp; "|" &amp; E774 &amp; "|" &amp; C774,"")</f>
        <v/>
      </c>
      <c r="M774" s="18" t="n">
        <f aca="false">IF(OR(C774="", L774=""), 0, IF(COUNTIF($L$6:L774, L774)=1, 1, 0))</f>
        <v>0</v>
      </c>
    </row>
    <row r="775" customFormat="false" ht="28.35" hidden="false" customHeight="true" outlineLevel="0" collapsed="false">
      <c r="A775" s="48" t="str">
        <f aca="false">IF(AND(NOT(ISBLANK(C775)),NOT(ISBLANK(B775)),NOT(ISBLANK(E775))),(_xlfn.AGGREGATE(2,7,A$5:A775))+1,"")</f>
        <v/>
      </c>
      <c r="B775" s="49"/>
      <c r="C775" s="49"/>
      <c r="D775" s="50"/>
      <c r="E775" s="51"/>
      <c r="F775" s="52" t="str">
        <f aca="false">IFERROR(VLOOKUP(B775,LISTAS!$Q$2:$R$58,2,0),"")</f>
        <v/>
      </c>
      <c r="G775" s="34" t="str">
        <f aca="false">IF(ISBLANK(C775),"",  IF(F775="RAZÓN SOCIAL","NUEVO_RP",   IF(F775="NUMERO",      IF(ISNUMBER(VALUE(C775)),VALUE(C775),""),   IF(OR(F775="NSS - NOMBRE",F775="RP - NOMBRE"),      IF(         AND(           NOT(ISERROR(FIND(" - ",C775))),           ISERROR(FIND("  ",C775)),           ISERROR(FIND("–",C775)),           ISERROR(FIND("—",C775)),           ISNUMBER(VALUE(LEFT(C775,FIND(" - ",C775)-1)))         ),         VALUE(LEFT(C775,FIND(" - ",C775)-1)),         ""      ),   ""   )  )))</f>
        <v/>
      </c>
      <c r="H775" s="34" t="str">
        <f aca="false">B775 &amp; "|" &amp; E775 &amp; "|" &amp;(IF(ISBLANK(C775),"",IFERROR(VALUE(LEFT(TRIM(C775),FIND(" ",TRIM(C775)&amp;" ")-1)),"")))</f>
        <v>||</v>
      </c>
      <c r="I775" s="18" t="n">
        <f aca="false">IF(G775="",0, IF(COUNTIF($H$6:H775,H775)=1,1,0))</f>
        <v>0</v>
      </c>
      <c r="J775" s="34" t="str">
        <f aca="false">IF( OR( ISBLANK(D775), C775=D775, AND( LEFT(D775,7)&lt;&gt;"NOMINA ", OR( ISERROR(FIND(" - ",D775)), NOT(ISNUMBER(VALUE(LEFT(D775,FIND(" - ",D775)-1)))) ) ) ), "", B775 &amp; "|" &amp; E775 &amp; "|" &amp; (IF(ISBLANK(C775), "", IFERROR(VALUE(LEFT(TRIM(C775), FIND(" ", TRIM(C775)&amp;" ")-1)), ""))) &amp; "|" &amp; D775 )</f>
        <v/>
      </c>
      <c r="K775" s="18" t="n">
        <f aca="false">IF(OR(C775="", J775="",G775=""), 0, IF(COUNTIF($J$6:J775, J775)=1, 1, 0))</f>
        <v>0</v>
      </c>
      <c r="L775" s="16" t="str">
        <f aca="false">IF(B775="Inscripción de nuevo registro patronal",B775 &amp; "|" &amp; E775 &amp; "|" &amp; C775,"")</f>
        <v/>
      </c>
      <c r="M775" s="18" t="n">
        <f aca="false">IF(OR(C775="", L775=""), 0, IF(COUNTIF($L$6:L775, L775)=1, 1, 0))</f>
        <v>0</v>
      </c>
    </row>
    <row r="776" customFormat="false" ht="28.35" hidden="false" customHeight="true" outlineLevel="0" collapsed="false">
      <c r="A776" s="48" t="str">
        <f aca="false">IF(AND(NOT(ISBLANK(C776)),NOT(ISBLANK(B776)),NOT(ISBLANK(E776))),(_xlfn.AGGREGATE(2,7,A$5:A776))+1,"")</f>
        <v/>
      </c>
      <c r="B776" s="49"/>
      <c r="C776" s="49"/>
      <c r="D776" s="50"/>
      <c r="E776" s="51"/>
      <c r="F776" s="52" t="str">
        <f aca="false">IFERROR(VLOOKUP(B776,LISTAS!$Q$2:$R$58,2,0),"")</f>
        <v/>
      </c>
      <c r="G776" s="34" t="str">
        <f aca="false">IF(ISBLANK(C776),"",  IF(F776="RAZÓN SOCIAL","NUEVO_RP",   IF(F776="NUMERO",      IF(ISNUMBER(VALUE(C776)),VALUE(C776),""),   IF(OR(F776="NSS - NOMBRE",F776="RP - NOMBRE"),      IF(         AND(           NOT(ISERROR(FIND(" - ",C776))),           ISERROR(FIND("  ",C776)),           ISERROR(FIND("–",C776)),           ISERROR(FIND("—",C776)),           ISNUMBER(VALUE(LEFT(C776,FIND(" - ",C776)-1)))         ),         VALUE(LEFT(C776,FIND(" - ",C776)-1)),         ""      ),   ""   )  )))</f>
        <v/>
      </c>
      <c r="H776" s="34" t="str">
        <f aca="false">B776 &amp; "|" &amp; E776 &amp; "|" &amp;(IF(ISBLANK(C776),"",IFERROR(VALUE(LEFT(TRIM(C776),FIND(" ",TRIM(C776)&amp;" ")-1)),"")))</f>
        <v>||</v>
      </c>
      <c r="I776" s="18" t="n">
        <f aca="false">IF(G776="",0, IF(COUNTIF($H$6:H776,H776)=1,1,0))</f>
        <v>0</v>
      </c>
      <c r="J776" s="34" t="str">
        <f aca="false">IF( OR( ISBLANK(D776), C776=D776, AND( LEFT(D776,7)&lt;&gt;"NOMINA ", OR( ISERROR(FIND(" - ",D776)), NOT(ISNUMBER(VALUE(LEFT(D776,FIND(" - ",D776)-1)))) ) ) ), "", B776 &amp; "|" &amp; E776 &amp; "|" &amp; (IF(ISBLANK(C776), "", IFERROR(VALUE(LEFT(TRIM(C776), FIND(" ", TRIM(C776)&amp;" ")-1)), ""))) &amp; "|" &amp; D776 )</f>
        <v/>
      </c>
      <c r="K776" s="18" t="n">
        <f aca="false">IF(OR(C776="", J776="",G776=""), 0, IF(COUNTIF($J$6:J776, J776)=1, 1, 0))</f>
        <v>0</v>
      </c>
      <c r="L776" s="16" t="str">
        <f aca="false">IF(B776="Inscripción de nuevo registro patronal",B776 &amp; "|" &amp; E776 &amp; "|" &amp; C776,"")</f>
        <v/>
      </c>
      <c r="M776" s="18" t="n">
        <f aca="false">IF(OR(C776="", L776=""), 0, IF(COUNTIF($L$6:L776, L776)=1, 1, 0))</f>
        <v>0</v>
      </c>
    </row>
    <row r="777" customFormat="false" ht="28.35" hidden="false" customHeight="true" outlineLevel="0" collapsed="false">
      <c r="A777" s="48" t="str">
        <f aca="false">IF(AND(NOT(ISBLANK(C777)),NOT(ISBLANK(B777)),NOT(ISBLANK(E777))),(_xlfn.AGGREGATE(2,7,A$5:A777))+1,"")</f>
        <v/>
      </c>
      <c r="B777" s="49"/>
      <c r="C777" s="49"/>
      <c r="D777" s="50"/>
      <c r="E777" s="51"/>
      <c r="F777" s="52" t="str">
        <f aca="false">IFERROR(VLOOKUP(B777,LISTAS!$Q$2:$R$58,2,0),"")</f>
        <v/>
      </c>
      <c r="G777" s="34" t="str">
        <f aca="false">IF(ISBLANK(C777),"",  IF(F777="RAZÓN SOCIAL","NUEVO_RP",   IF(F777="NUMERO",      IF(ISNUMBER(VALUE(C777)),VALUE(C777),""),   IF(OR(F777="NSS - NOMBRE",F777="RP - NOMBRE"),      IF(         AND(           NOT(ISERROR(FIND(" - ",C777))),           ISERROR(FIND("  ",C777)),           ISERROR(FIND("–",C777)),           ISERROR(FIND("—",C777)),           ISNUMBER(VALUE(LEFT(C777,FIND(" - ",C777)-1)))         ),         VALUE(LEFT(C777,FIND(" - ",C777)-1)),         ""      ),   ""   )  )))</f>
        <v/>
      </c>
      <c r="H777" s="34" t="str">
        <f aca="false">B777 &amp; "|" &amp; E777 &amp; "|" &amp;(IF(ISBLANK(C777),"",IFERROR(VALUE(LEFT(TRIM(C777),FIND(" ",TRIM(C777)&amp;" ")-1)),"")))</f>
        <v>||</v>
      </c>
      <c r="I777" s="18" t="n">
        <f aca="false">IF(G777="",0, IF(COUNTIF($H$6:H777,H777)=1,1,0))</f>
        <v>0</v>
      </c>
      <c r="J777" s="34" t="str">
        <f aca="false">IF( OR( ISBLANK(D777), C777=D777, AND( LEFT(D777,7)&lt;&gt;"NOMINA ", OR( ISERROR(FIND(" - ",D777)), NOT(ISNUMBER(VALUE(LEFT(D777,FIND(" - ",D777)-1)))) ) ) ), "", B777 &amp; "|" &amp; E777 &amp; "|" &amp; (IF(ISBLANK(C777), "", IFERROR(VALUE(LEFT(TRIM(C777), FIND(" ", TRIM(C777)&amp;" ")-1)), ""))) &amp; "|" &amp; D777 )</f>
        <v/>
      </c>
      <c r="K777" s="18" t="n">
        <f aca="false">IF(OR(C777="", J777="",G777=""), 0, IF(COUNTIF($J$6:J777, J777)=1, 1, 0))</f>
        <v>0</v>
      </c>
      <c r="L777" s="16" t="str">
        <f aca="false">IF(B777="Inscripción de nuevo registro patronal",B777 &amp; "|" &amp; E777 &amp; "|" &amp; C777,"")</f>
        <v/>
      </c>
      <c r="M777" s="18" t="n">
        <f aca="false">IF(OR(C777="", L777=""), 0, IF(COUNTIF($L$6:L777, L777)=1, 1, 0))</f>
        <v>0</v>
      </c>
    </row>
    <row r="778" customFormat="false" ht="28.35" hidden="false" customHeight="true" outlineLevel="0" collapsed="false">
      <c r="A778" s="48" t="str">
        <f aca="false">IF(AND(NOT(ISBLANK(C778)),NOT(ISBLANK(B778)),NOT(ISBLANK(E778))),(_xlfn.AGGREGATE(2,7,A$5:A778))+1,"")</f>
        <v/>
      </c>
      <c r="B778" s="49"/>
      <c r="C778" s="49"/>
      <c r="D778" s="50"/>
      <c r="E778" s="51"/>
      <c r="F778" s="52" t="str">
        <f aca="false">IFERROR(VLOOKUP(B778,LISTAS!$Q$2:$R$58,2,0),"")</f>
        <v/>
      </c>
      <c r="G778" s="34" t="str">
        <f aca="false">IF(ISBLANK(C778),"",  IF(F778="RAZÓN SOCIAL","NUEVO_RP",   IF(F778="NUMERO",      IF(ISNUMBER(VALUE(C778)),VALUE(C778),""),   IF(OR(F778="NSS - NOMBRE",F778="RP - NOMBRE"),      IF(         AND(           NOT(ISERROR(FIND(" - ",C778))),           ISERROR(FIND("  ",C778)),           ISERROR(FIND("–",C778)),           ISERROR(FIND("—",C778)),           ISNUMBER(VALUE(LEFT(C778,FIND(" - ",C778)-1)))         ),         VALUE(LEFT(C778,FIND(" - ",C778)-1)),         ""      ),   ""   )  )))</f>
        <v/>
      </c>
      <c r="H778" s="34" t="str">
        <f aca="false">B778 &amp; "|" &amp; E778 &amp; "|" &amp;(IF(ISBLANK(C778),"",IFERROR(VALUE(LEFT(TRIM(C778),FIND(" ",TRIM(C778)&amp;" ")-1)),"")))</f>
        <v>||</v>
      </c>
      <c r="I778" s="18" t="n">
        <f aca="false">IF(G778="",0, IF(COUNTIF($H$6:H778,H778)=1,1,0))</f>
        <v>0</v>
      </c>
      <c r="J778" s="34" t="str">
        <f aca="false">IF( OR( ISBLANK(D778), C778=D778, AND( LEFT(D778,7)&lt;&gt;"NOMINA ", OR( ISERROR(FIND(" - ",D778)), NOT(ISNUMBER(VALUE(LEFT(D778,FIND(" - ",D778)-1)))) ) ) ), "", B778 &amp; "|" &amp; E778 &amp; "|" &amp; (IF(ISBLANK(C778), "", IFERROR(VALUE(LEFT(TRIM(C778), FIND(" ", TRIM(C778)&amp;" ")-1)), ""))) &amp; "|" &amp; D778 )</f>
        <v/>
      </c>
      <c r="K778" s="18" t="n">
        <f aca="false">IF(OR(C778="", J778="",G778=""), 0, IF(COUNTIF($J$6:J778, J778)=1, 1, 0))</f>
        <v>0</v>
      </c>
      <c r="L778" s="16" t="str">
        <f aca="false">IF(B778="Inscripción de nuevo registro patronal",B778 &amp; "|" &amp; E778 &amp; "|" &amp; C778,"")</f>
        <v/>
      </c>
      <c r="M778" s="18" t="n">
        <f aca="false">IF(OR(C778="", L778=""), 0, IF(COUNTIF($L$6:L778, L778)=1, 1, 0))</f>
        <v>0</v>
      </c>
    </row>
    <row r="779" customFormat="false" ht="28.35" hidden="false" customHeight="true" outlineLevel="0" collapsed="false">
      <c r="A779" s="48" t="str">
        <f aca="false">IF(AND(NOT(ISBLANK(C779)),NOT(ISBLANK(B779)),NOT(ISBLANK(E779))),(_xlfn.AGGREGATE(2,7,A$5:A779))+1,"")</f>
        <v/>
      </c>
      <c r="B779" s="49"/>
      <c r="C779" s="49"/>
      <c r="D779" s="50"/>
      <c r="E779" s="51"/>
      <c r="F779" s="52" t="str">
        <f aca="false">IFERROR(VLOOKUP(B779,LISTAS!$Q$2:$R$58,2,0),"")</f>
        <v/>
      </c>
      <c r="G779" s="34" t="str">
        <f aca="false">IF(ISBLANK(C779),"",  IF(F779="RAZÓN SOCIAL","NUEVO_RP",   IF(F779="NUMERO",      IF(ISNUMBER(VALUE(C779)),VALUE(C779),""),   IF(OR(F779="NSS - NOMBRE",F779="RP - NOMBRE"),      IF(         AND(           NOT(ISERROR(FIND(" - ",C779))),           ISERROR(FIND("  ",C779)),           ISERROR(FIND("–",C779)),           ISERROR(FIND("—",C779)),           ISNUMBER(VALUE(LEFT(C779,FIND(" - ",C779)-1)))         ),         VALUE(LEFT(C779,FIND(" - ",C779)-1)),         ""      ),   ""   )  )))</f>
        <v/>
      </c>
      <c r="H779" s="34" t="str">
        <f aca="false">B779 &amp; "|" &amp; E779 &amp; "|" &amp;(IF(ISBLANK(C779),"",IFERROR(VALUE(LEFT(TRIM(C779),FIND(" ",TRIM(C779)&amp;" ")-1)),"")))</f>
        <v>||</v>
      </c>
      <c r="I779" s="18" t="n">
        <f aca="false">IF(G779="",0, IF(COUNTIF($H$6:H779,H779)=1,1,0))</f>
        <v>0</v>
      </c>
      <c r="J779" s="34" t="str">
        <f aca="false">IF( OR( ISBLANK(D779), C779=D779, AND( LEFT(D779,7)&lt;&gt;"NOMINA ", OR( ISERROR(FIND(" - ",D779)), NOT(ISNUMBER(VALUE(LEFT(D779,FIND(" - ",D779)-1)))) ) ) ), "", B779 &amp; "|" &amp; E779 &amp; "|" &amp; (IF(ISBLANK(C779), "", IFERROR(VALUE(LEFT(TRIM(C779), FIND(" ", TRIM(C779)&amp;" ")-1)), ""))) &amp; "|" &amp; D779 )</f>
        <v/>
      </c>
      <c r="K779" s="18" t="n">
        <f aca="false">IF(OR(C779="", J779="",G779=""), 0, IF(COUNTIF($J$6:J779, J779)=1, 1, 0))</f>
        <v>0</v>
      </c>
      <c r="L779" s="16" t="str">
        <f aca="false">IF(B779="Inscripción de nuevo registro patronal",B779 &amp; "|" &amp; E779 &amp; "|" &amp; C779,"")</f>
        <v/>
      </c>
      <c r="M779" s="18" t="n">
        <f aca="false">IF(OR(C779="", L779=""), 0, IF(COUNTIF($L$6:L779, L779)=1, 1, 0))</f>
        <v>0</v>
      </c>
    </row>
    <row r="780" customFormat="false" ht="28.35" hidden="false" customHeight="true" outlineLevel="0" collapsed="false">
      <c r="A780" s="48" t="str">
        <f aca="false">IF(AND(NOT(ISBLANK(C780)),NOT(ISBLANK(B780)),NOT(ISBLANK(E780))),(_xlfn.AGGREGATE(2,7,A$5:A780))+1,"")</f>
        <v/>
      </c>
      <c r="B780" s="49"/>
      <c r="C780" s="49"/>
      <c r="D780" s="50"/>
      <c r="E780" s="51"/>
      <c r="F780" s="52" t="str">
        <f aca="false">IFERROR(VLOOKUP(B780,LISTAS!$Q$2:$R$58,2,0),"")</f>
        <v/>
      </c>
      <c r="G780" s="34" t="str">
        <f aca="false">IF(ISBLANK(C780),"",  IF(F780="RAZÓN SOCIAL","NUEVO_RP",   IF(F780="NUMERO",      IF(ISNUMBER(VALUE(C780)),VALUE(C780),""),   IF(OR(F780="NSS - NOMBRE",F780="RP - NOMBRE"),      IF(         AND(           NOT(ISERROR(FIND(" - ",C780))),           ISERROR(FIND("  ",C780)),           ISERROR(FIND("–",C780)),           ISERROR(FIND("—",C780)),           ISNUMBER(VALUE(LEFT(C780,FIND(" - ",C780)-1)))         ),         VALUE(LEFT(C780,FIND(" - ",C780)-1)),         ""      ),   ""   )  )))</f>
        <v/>
      </c>
      <c r="H780" s="34" t="str">
        <f aca="false">B780 &amp; "|" &amp; E780 &amp; "|" &amp;(IF(ISBLANK(C780),"",IFERROR(VALUE(LEFT(TRIM(C780),FIND(" ",TRIM(C780)&amp;" ")-1)),"")))</f>
        <v>||</v>
      </c>
      <c r="I780" s="18" t="n">
        <f aca="false">IF(G780="",0, IF(COUNTIF($H$6:H780,H780)=1,1,0))</f>
        <v>0</v>
      </c>
      <c r="J780" s="34" t="str">
        <f aca="false">IF( OR( ISBLANK(D780), C780=D780, AND( LEFT(D780,7)&lt;&gt;"NOMINA ", OR( ISERROR(FIND(" - ",D780)), NOT(ISNUMBER(VALUE(LEFT(D780,FIND(" - ",D780)-1)))) ) ) ), "", B780 &amp; "|" &amp; E780 &amp; "|" &amp; (IF(ISBLANK(C780), "", IFERROR(VALUE(LEFT(TRIM(C780), FIND(" ", TRIM(C780)&amp;" ")-1)), ""))) &amp; "|" &amp; D780 )</f>
        <v/>
      </c>
      <c r="K780" s="18" t="n">
        <f aca="false">IF(OR(C780="", J780="",G780=""), 0, IF(COUNTIF($J$6:J780, J780)=1, 1, 0))</f>
        <v>0</v>
      </c>
      <c r="L780" s="16" t="str">
        <f aca="false">IF(B780="Inscripción de nuevo registro patronal",B780 &amp; "|" &amp; E780 &amp; "|" &amp; C780,"")</f>
        <v/>
      </c>
      <c r="M780" s="18" t="n">
        <f aca="false">IF(OR(C780="", L780=""), 0, IF(COUNTIF($L$6:L780, L780)=1, 1, 0))</f>
        <v>0</v>
      </c>
    </row>
    <row r="781" customFormat="false" ht="28.35" hidden="false" customHeight="true" outlineLevel="0" collapsed="false">
      <c r="A781" s="48" t="str">
        <f aca="false">IF(AND(NOT(ISBLANK(C781)),NOT(ISBLANK(B781)),NOT(ISBLANK(E781))),(_xlfn.AGGREGATE(2,7,A$5:A781))+1,"")</f>
        <v/>
      </c>
      <c r="B781" s="49"/>
      <c r="C781" s="49"/>
      <c r="D781" s="50"/>
      <c r="E781" s="51"/>
      <c r="F781" s="52" t="str">
        <f aca="false">IFERROR(VLOOKUP(B781,LISTAS!$Q$2:$R$58,2,0),"")</f>
        <v/>
      </c>
      <c r="G781" s="34" t="str">
        <f aca="false">IF(ISBLANK(C781),"",  IF(F781="RAZÓN SOCIAL","NUEVO_RP",   IF(F781="NUMERO",      IF(ISNUMBER(VALUE(C781)),VALUE(C781),""),   IF(OR(F781="NSS - NOMBRE",F781="RP - NOMBRE"),      IF(         AND(           NOT(ISERROR(FIND(" - ",C781))),           ISERROR(FIND("  ",C781)),           ISERROR(FIND("–",C781)),           ISERROR(FIND("—",C781)),           ISNUMBER(VALUE(LEFT(C781,FIND(" - ",C781)-1)))         ),         VALUE(LEFT(C781,FIND(" - ",C781)-1)),         ""      ),   ""   )  )))</f>
        <v/>
      </c>
      <c r="H781" s="34" t="str">
        <f aca="false">B781 &amp; "|" &amp; E781 &amp; "|" &amp;(IF(ISBLANK(C781),"",IFERROR(VALUE(LEFT(TRIM(C781),FIND(" ",TRIM(C781)&amp;" ")-1)),"")))</f>
        <v>||</v>
      </c>
      <c r="I781" s="18" t="n">
        <f aca="false">IF(G781="",0, IF(COUNTIF($H$6:H781,H781)=1,1,0))</f>
        <v>0</v>
      </c>
      <c r="J781" s="34" t="str">
        <f aca="false">IF( OR( ISBLANK(D781), C781=D781, AND( LEFT(D781,7)&lt;&gt;"NOMINA ", OR( ISERROR(FIND(" - ",D781)), NOT(ISNUMBER(VALUE(LEFT(D781,FIND(" - ",D781)-1)))) ) ) ), "", B781 &amp; "|" &amp; E781 &amp; "|" &amp; (IF(ISBLANK(C781), "", IFERROR(VALUE(LEFT(TRIM(C781), FIND(" ", TRIM(C781)&amp;" ")-1)), ""))) &amp; "|" &amp; D781 )</f>
        <v/>
      </c>
      <c r="K781" s="18" t="n">
        <f aca="false">IF(OR(C781="", J781="",G781=""), 0, IF(COUNTIF($J$6:J781, J781)=1, 1, 0))</f>
        <v>0</v>
      </c>
      <c r="L781" s="16" t="str">
        <f aca="false">IF(B781="Inscripción de nuevo registro patronal",B781 &amp; "|" &amp; E781 &amp; "|" &amp; C781,"")</f>
        <v/>
      </c>
      <c r="M781" s="18" t="n">
        <f aca="false">IF(OR(C781="", L781=""), 0, IF(COUNTIF($L$6:L781, L781)=1, 1, 0))</f>
        <v>0</v>
      </c>
    </row>
    <row r="782" customFormat="false" ht="28.35" hidden="false" customHeight="true" outlineLevel="0" collapsed="false">
      <c r="A782" s="48" t="str">
        <f aca="false">IF(AND(NOT(ISBLANK(C782)),NOT(ISBLANK(B782)),NOT(ISBLANK(E782))),(_xlfn.AGGREGATE(2,7,A$5:A782))+1,"")</f>
        <v/>
      </c>
      <c r="B782" s="49"/>
      <c r="C782" s="49"/>
      <c r="D782" s="50"/>
      <c r="E782" s="51"/>
      <c r="F782" s="52" t="str">
        <f aca="false">IFERROR(VLOOKUP(B782,LISTAS!$Q$2:$R$58,2,0),"")</f>
        <v/>
      </c>
      <c r="G782" s="34" t="str">
        <f aca="false">IF(ISBLANK(C782),"",  IF(F782="RAZÓN SOCIAL","NUEVO_RP",   IF(F782="NUMERO",      IF(ISNUMBER(VALUE(C782)),VALUE(C782),""),   IF(OR(F782="NSS - NOMBRE",F782="RP - NOMBRE"),      IF(         AND(           NOT(ISERROR(FIND(" - ",C782))),           ISERROR(FIND("  ",C782)),           ISERROR(FIND("–",C782)),           ISERROR(FIND("—",C782)),           ISNUMBER(VALUE(LEFT(C782,FIND(" - ",C782)-1)))         ),         VALUE(LEFT(C782,FIND(" - ",C782)-1)),         ""      ),   ""   )  )))</f>
        <v/>
      </c>
      <c r="H782" s="34" t="str">
        <f aca="false">B782 &amp; "|" &amp; E782 &amp; "|" &amp;(IF(ISBLANK(C782),"",IFERROR(VALUE(LEFT(TRIM(C782),FIND(" ",TRIM(C782)&amp;" ")-1)),"")))</f>
        <v>||</v>
      </c>
      <c r="I782" s="18" t="n">
        <f aca="false">IF(G782="",0, IF(COUNTIF($H$6:H782,H782)=1,1,0))</f>
        <v>0</v>
      </c>
      <c r="J782" s="34" t="str">
        <f aca="false">IF( OR( ISBLANK(D782), C782=D782, AND( LEFT(D782,7)&lt;&gt;"NOMINA ", OR( ISERROR(FIND(" - ",D782)), NOT(ISNUMBER(VALUE(LEFT(D782,FIND(" - ",D782)-1)))) ) ) ), "", B782 &amp; "|" &amp; E782 &amp; "|" &amp; (IF(ISBLANK(C782), "", IFERROR(VALUE(LEFT(TRIM(C782), FIND(" ", TRIM(C782)&amp;" ")-1)), ""))) &amp; "|" &amp; D782 )</f>
        <v/>
      </c>
      <c r="K782" s="18" t="n">
        <f aca="false">IF(OR(C782="", J782="",G782=""), 0, IF(COUNTIF($J$6:J782, J782)=1, 1, 0))</f>
        <v>0</v>
      </c>
      <c r="L782" s="16" t="str">
        <f aca="false">IF(B782="Inscripción de nuevo registro patronal",B782 &amp; "|" &amp; E782 &amp; "|" &amp; C782,"")</f>
        <v/>
      </c>
      <c r="M782" s="18" t="n">
        <f aca="false">IF(OR(C782="", L782=""), 0, IF(COUNTIF($L$6:L782, L782)=1, 1, 0))</f>
        <v>0</v>
      </c>
    </row>
    <row r="783" customFormat="false" ht="28.35" hidden="false" customHeight="true" outlineLevel="0" collapsed="false">
      <c r="A783" s="48" t="str">
        <f aca="false">IF(AND(NOT(ISBLANK(C783)),NOT(ISBLANK(B783)),NOT(ISBLANK(E783))),(_xlfn.AGGREGATE(2,7,A$5:A783))+1,"")</f>
        <v/>
      </c>
      <c r="B783" s="49"/>
      <c r="C783" s="49"/>
      <c r="D783" s="50"/>
      <c r="E783" s="51"/>
      <c r="F783" s="52" t="str">
        <f aca="false">IFERROR(VLOOKUP(B783,LISTAS!$Q$2:$R$58,2,0),"")</f>
        <v/>
      </c>
      <c r="G783" s="34" t="str">
        <f aca="false">IF(ISBLANK(C783),"",  IF(F783="RAZÓN SOCIAL","NUEVO_RP",   IF(F783="NUMERO",      IF(ISNUMBER(VALUE(C783)),VALUE(C783),""),   IF(OR(F783="NSS - NOMBRE",F783="RP - NOMBRE"),      IF(         AND(           NOT(ISERROR(FIND(" - ",C783))),           ISERROR(FIND("  ",C783)),           ISERROR(FIND("–",C783)),           ISERROR(FIND("—",C783)),           ISNUMBER(VALUE(LEFT(C783,FIND(" - ",C783)-1)))         ),         VALUE(LEFT(C783,FIND(" - ",C783)-1)),         ""      ),   ""   )  )))</f>
        <v/>
      </c>
      <c r="H783" s="34" t="str">
        <f aca="false">B783 &amp; "|" &amp; E783 &amp; "|" &amp;(IF(ISBLANK(C783),"",IFERROR(VALUE(LEFT(TRIM(C783),FIND(" ",TRIM(C783)&amp;" ")-1)),"")))</f>
        <v>||</v>
      </c>
      <c r="I783" s="18" t="n">
        <f aca="false">IF(G783="",0, IF(COUNTIF($H$6:H783,H783)=1,1,0))</f>
        <v>0</v>
      </c>
      <c r="J783" s="34" t="str">
        <f aca="false">IF( OR( ISBLANK(D783), C783=D783, AND( LEFT(D783,7)&lt;&gt;"NOMINA ", OR( ISERROR(FIND(" - ",D783)), NOT(ISNUMBER(VALUE(LEFT(D783,FIND(" - ",D783)-1)))) ) ) ), "", B783 &amp; "|" &amp; E783 &amp; "|" &amp; (IF(ISBLANK(C783), "", IFERROR(VALUE(LEFT(TRIM(C783), FIND(" ", TRIM(C783)&amp;" ")-1)), ""))) &amp; "|" &amp; D783 )</f>
        <v/>
      </c>
      <c r="K783" s="18" t="n">
        <f aca="false">IF(OR(C783="", J783="",G783=""), 0, IF(COUNTIF($J$6:J783, J783)=1, 1, 0))</f>
        <v>0</v>
      </c>
      <c r="L783" s="16" t="str">
        <f aca="false">IF(B783="Inscripción de nuevo registro patronal",B783 &amp; "|" &amp; E783 &amp; "|" &amp; C783,"")</f>
        <v/>
      </c>
      <c r="M783" s="18" t="n">
        <f aca="false">IF(OR(C783="", L783=""), 0, IF(COUNTIF($L$6:L783, L783)=1, 1, 0))</f>
        <v>0</v>
      </c>
    </row>
    <row r="784" customFormat="false" ht="28.35" hidden="false" customHeight="true" outlineLevel="0" collapsed="false">
      <c r="A784" s="48" t="str">
        <f aca="false">IF(AND(NOT(ISBLANK(C784)),NOT(ISBLANK(B784)),NOT(ISBLANK(E784))),(_xlfn.AGGREGATE(2,7,A$5:A784))+1,"")</f>
        <v/>
      </c>
      <c r="B784" s="49"/>
      <c r="C784" s="49"/>
      <c r="D784" s="50"/>
      <c r="E784" s="51"/>
      <c r="F784" s="52" t="str">
        <f aca="false">IFERROR(VLOOKUP(B784,LISTAS!$Q$2:$R$58,2,0),"")</f>
        <v/>
      </c>
      <c r="G784" s="34" t="str">
        <f aca="false">IF(ISBLANK(C784),"",  IF(F784="RAZÓN SOCIAL","NUEVO_RP",   IF(F784="NUMERO",      IF(ISNUMBER(VALUE(C784)),VALUE(C784),""),   IF(OR(F784="NSS - NOMBRE",F784="RP - NOMBRE"),      IF(         AND(           NOT(ISERROR(FIND(" - ",C784))),           ISERROR(FIND("  ",C784)),           ISERROR(FIND("–",C784)),           ISERROR(FIND("—",C784)),           ISNUMBER(VALUE(LEFT(C784,FIND(" - ",C784)-1)))         ),         VALUE(LEFT(C784,FIND(" - ",C784)-1)),         ""      ),   ""   )  )))</f>
        <v/>
      </c>
      <c r="H784" s="34" t="str">
        <f aca="false">B784 &amp; "|" &amp; E784 &amp; "|" &amp;(IF(ISBLANK(C784),"",IFERROR(VALUE(LEFT(TRIM(C784),FIND(" ",TRIM(C784)&amp;" ")-1)),"")))</f>
        <v>||</v>
      </c>
      <c r="I784" s="18" t="n">
        <f aca="false">IF(G784="",0, IF(COUNTIF($H$6:H784,H784)=1,1,0))</f>
        <v>0</v>
      </c>
      <c r="J784" s="34" t="str">
        <f aca="false">IF( OR( ISBLANK(D784), C784=D784, AND( LEFT(D784,7)&lt;&gt;"NOMINA ", OR( ISERROR(FIND(" - ",D784)), NOT(ISNUMBER(VALUE(LEFT(D784,FIND(" - ",D784)-1)))) ) ) ), "", B784 &amp; "|" &amp; E784 &amp; "|" &amp; (IF(ISBLANK(C784), "", IFERROR(VALUE(LEFT(TRIM(C784), FIND(" ", TRIM(C784)&amp;" ")-1)), ""))) &amp; "|" &amp; D784 )</f>
        <v/>
      </c>
      <c r="K784" s="18" t="n">
        <f aca="false">IF(OR(C784="", J784="",G784=""), 0, IF(COUNTIF($J$6:J784, J784)=1, 1, 0))</f>
        <v>0</v>
      </c>
      <c r="L784" s="16" t="str">
        <f aca="false">IF(B784="Inscripción de nuevo registro patronal",B784 &amp; "|" &amp; E784 &amp; "|" &amp; C784,"")</f>
        <v/>
      </c>
      <c r="M784" s="18" t="n">
        <f aca="false">IF(OR(C784="", L784=""), 0, IF(COUNTIF($L$6:L784, L784)=1, 1, 0))</f>
        <v>0</v>
      </c>
    </row>
    <row r="785" customFormat="false" ht="28.35" hidden="false" customHeight="true" outlineLevel="0" collapsed="false">
      <c r="A785" s="48" t="str">
        <f aca="false">IF(AND(NOT(ISBLANK(C785)),NOT(ISBLANK(B785)),NOT(ISBLANK(E785))),(_xlfn.AGGREGATE(2,7,A$5:A785))+1,"")</f>
        <v/>
      </c>
      <c r="B785" s="49"/>
      <c r="C785" s="49"/>
      <c r="D785" s="50"/>
      <c r="E785" s="51"/>
      <c r="F785" s="52" t="str">
        <f aca="false">IFERROR(VLOOKUP(B785,LISTAS!$Q$2:$R$58,2,0),"")</f>
        <v/>
      </c>
      <c r="G785" s="34" t="str">
        <f aca="false">IF(ISBLANK(C785),"",  IF(F785="RAZÓN SOCIAL","NUEVO_RP",   IF(F785="NUMERO",      IF(ISNUMBER(VALUE(C785)),VALUE(C785),""),   IF(OR(F785="NSS - NOMBRE",F785="RP - NOMBRE"),      IF(         AND(           NOT(ISERROR(FIND(" - ",C785))),           ISERROR(FIND("  ",C785)),           ISERROR(FIND("–",C785)),           ISERROR(FIND("—",C785)),           ISNUMBER(VALUE(LEFT(C785,FIND(" - ",C785)-1)))         ),         VALUE(LEFT(C785,FIND(" - ",C785)-1)),         ""      ),   ""   )  )))</f>
        <v/>
      </c>
      <c r="H785" s="34" t="str">
        <f aca="false">B785 &amp; "|" &amp; E785 &amp; "|" &amp;(IF(ISBLANK(C785),"",IFERROR(VALUE(LEFT(TRIM(C785),FIND(" ",TRIM(C785)&amp;" ")-1)),"")))</f>
        <v>||</v>
      </c>
      <c r="I785" s="18" t="n">
        <f aca="false">IF(G785="",0, IF(COUNTIF($H$6:H785,H785)=1,1,0))</f>
        <v>0</v>
      </c>
      <c r="J785" s="34" t="str">
        <f aca="false">IF( OR( ISBLANK(D785), C785=D785, AND( LEFT(D785,7)&lt;&gt;"NOMINA ", OR( ISERROR(FIND(" - ",D785)), NOT(ISNUMBER(VALUE(LEFT(D785,FIND(" - ",D785)-1)))) ) ) ), "", B785 &amp; "|" &amp; E785 &amp; "|" &amp; (IF(ISBLANK(C785), "", IFERROR(VALUE(LEFT(TRIM(C785), FIND(" ", TRIM(C785)&amp;" ")-1)), ""))) &amp; "|" &amp; D785 )</f>
        <v/>
      </c>
      <c r="K785" s="18" t="n">
        <f aca="false">IF(OR(C785="", J785="",G785=""), 0, IF(COUNTIF($J$6:J785, J785)=1, 1, 0))</f>
        <v>0</v>
      </c>
      <c r="L785" s="16" t="str">
        <f aca="false">IF(B785="Inscripción de nuevo registro patronal",B785 &amp; "|" &amp; E785 &amp; "|" &amp; C785,"")</f>
        <v/>
      </c>
      <c r="M785" s="18" t="n">
        <f aca="false">IF(OR(C785="", L785=""), 0, IF(COUNTIF($L$6:L785, L785)=1, 1, 0))</f>
        <v>0</v>
      </c>
    </row>
    <row r="786" customFormat="false" ht="28.35" hidden="false" customHeight="true" outlineLevel="0" collapsed="false">
      <c r="A786" s="48" t="str">
        <f aca="false">IF(AND(NOT(ISBLANK(C786)),NOT(ISBLANK(B786)),NOT(ISBLANK(E786))),(_xlfn.AGGREGATE(2,7,A$5:A786))+1,"")</f>
        <v/>
      </c>
      <c r="B786" s="49"/>
      <c r="C786" s="49"/>
      <c r="D786" s="50"/>
      <c r="E786" s="51"/>
      <c r="F786" s="52" t="str">
        <f aca="false">IFERROR(VLOOKUP(B786,LISTAS!$Q$2:$R$58,2,0),"")</f>
        <v/>
      </c>
      <c r="G786" s="34" t="str">
        <f aca="false">IF(ISBLANK(C786),"",  IF(F786="RAZÓN SOCIAL","NUEVO_RP",   IF(F786="NUMERO",      IF(ISNUMBER(VALUE(C786)),VALUE(C786),""),   IF(OR(F786="NSS - NOMBRE",F786="RP - NOMBRE"),      IF(         AND(           NOT(ISERROR(FIND(" - ",C786))),           ISERROR(FIND("  ",C786)),           ISERROR(FIND("–",C786)),           ISERROR(FIND("—",C786)),           ISNUMBER(VALUE(LEFT(C786,FIND(" - ",C786)-1)))         ),         VALUE(LEFT(C786,FIND(" - ",C786)-1)),         ""      ),   ""   )  )))</f>
        <v/>
      </c>
      <c r="H786" s="34" t="str">
        <f aca="false">B786 &amp; "|" &amp; E786 &amp; "|" &amp;(IF(ISBLANK(C786),"",IFERROR(VALUE(LEFT(TRIM(C786),FIND(" ",TRIM(C786)&amp;" ")-1)),"")))</f>
        <v>||</v>
      </c>
      <c r="I786" s="18" t="n">
        <f aca="false">IF(G786="",0, IF(COUNTIF($H$6:H786,H786)=1,1,0))</f>
        <v>0</v>
      </c>
      <c r="J786" s="34" t="str">
        <f aca="false">IF( OR( ISBLANK(D786), C786=D786, AND( LEFT(D786,7)&lt;&gt;"NOMINA ", OR( ISERROR(FIND(" - ",D786)), NOT(ISNUMBER(VALUE(LEFT(D786,FIND(" - ",D786)-1)))) ) ) ), "", B786 &amp; "|" &amp; E786 &amp; "|" &amp; (IF(ISBLANK(C786), "", IFERROR(VALUE(LEFT(TRIM(C786), FIND(" ", TRIM(C786)&amp;" ")-1)), ""))) &amp; "|" &amp; D786 )</f>
        <v/>
      </c>
      <c r="K786" s="18" t="n">
        <f aca="false">IF(OR(C786="", J786="",G786=""), 0, IF(COUNTIF($J$6:J786, J786)=1, 1, 0))</f>
        <v>0</v>
      </c>
      <c r="L786" s="16" t="str">
        <f aca="false">IF(B786="Inscripción de nuevo registro patronal",B786 &amp; "|" &amp; E786 &amp; "|" &amp; C786,"")</f>
        <v/>
      </c>
      <c r="M786" s="18" t="n">
        <f aca="false">IF(OR(C786="", L786=""), 0, IF(COUNTIF($L$6:L786, L786)=1, 1, 0))</f>
        <v>0</v>
      </c>
    </row>
    <row r="787" customFormat="false" ht="28.35" hidden="false" customHeight="true" outlineLevel="0" collapsed="false">
      <c r="A787" s="48" t="str">
        <f aca="false">IF(AND(NOT(ISBLANK(C787)),NOT(ISBLANK(B787)),NOT(ISBLANK(E787))),(_xlfn.AGGREGATE(2,7,A$5:A787))+1,"")</f>
        <v/>
      </c>
      <c r="B787" s="49"/>
      <c r="C787" s="49"/>
      <c r="D787" s="50"/>
      <c r="E787" s="51"/>
      <c r="F787" s="52" t="str">
        <f aca="false">IFERROR(VLOOKUP(B787,LISTAS!$Q$2:$R$58,2,0),"")</f>
        <v/>
      </c>
      <c r="G787" s="34" t="str">
        <f aca="false">IF(ISBLANK(C787),"",  IF(F787="RAZÓN SOCIAL","NUEVO_RP",   IF(F787="NUMERO",      IF(ISNUMBER(VALUE(C787)),VALUE(C787),""),   IF(OR(F787="NSS - NOMBRE",F787="RP - NOMBRE"),      IF(         AND(           NOT(ISERROR(FIND(" - ",C787))),           ISERROR(FIND("  ",C787)),           ISERROR(FIND("–",C787)),           ISERROR(FIND("—",C787)),           ISNUMBER(VALUE(LEFT(C787,FIND(" - ",C787)-1)))         ),         VALUE(LEFT(C787,FIND(" - ",C787)-1)),         ""      ),   ""   )  )))</f>
        <v/>
      </c>
      <c r="H787" s="34" t="str">
        <f aca="false">B787 &amp; "|" &amp; E787 &amp; "|" &amp;(IF(ISBLANK(C787),"",IFERROR(VALUE(LEFT(TRIM(C787),FIND(" ",TRIM(C787)&amp;" ")-1)),"")))</f>
        <v>||</v>
      </c>
      <c r="I787" s="18" t="n">
        <f aca="false">IF(G787="",0, IF(COUNTIF($H$6:H787,H787)=1,1,0))</f>
        <v>0</v>
      </c>
      <c r="J787" s="34" t="str">
        <f aca="false">IF( OR( ISBLANK(D787), C787=D787, AND( LEFT(D787,7)&lt;&gt;"NOMINA ", OR( ISERROR(FIND(" - ",D787)), NOT(ISNUMBER(VALUE(LEFT(D787,FIND(" - ",D787)-1)))) ) ) ), "", B787 &amp; "|" &amp; E787 &amp; "|" &amp; (IF(ISBLANK(C787), "", IFERROR(VALUE(LEFT(TRIM(C787), FIND(" ", TRIM(C787)&amp;" ")-1)), ""))) &amp; "|" &amp; D787 )</f>
        <v/>
      </c>
      <c r="K787" s="18" t="n">
        <f aca="false">IF(OR(C787="", J787="",G787=""), 0, IF(COUNTIF($J$6:J787, J787)=1, 1, 0))</f>
        <v>0</v>
      </c>
      <c r="L787" s="16" t="str">
        <f aca="false">IF(B787="Inscripción de nuevo registro patronal",B787 &amp; "|" &amp; E787 &amp; "|" &amp; C787,"")</f>
        <v/>
      </c>
      <c r="M787" s="18" t="n">
        <f aca="false">IF(OR(C787="", L787=""), 0, IF(COUNTIF($L$6:L787, L787)=1, 1, 0))</f>
        <v>0</v>
      </c>
    </row>
    <row r="788" customFormat="false" ht="28.35" hidden="false" customHeight="true" outlineLevel="0" collapsed="false">
      <c r="A788" s="48" t="str">
        <f aca="false">IF(AND(NOT(ISBLANK(C788)),NOT(ISBLANK(B788)),NOT(ISBLANK(E788))),(_xlfn.AGGREGATE(2,7,A$5:A788))+1,"")</f>
        <v/>
      </c>
      <c r="B788" s="49"/>
      <c r="C788" s="49"/>
      <c r="D788" s="50"/>
      <c r="E788" s="51"/>
      <c r="F788" s="52" t="str">
        <f aca="false">IFERROR(VLOOKUP(B788,LISTAS!$Q$2:$R$58,2,0),"")</f>
        <v/>
      </c>
      <c r="G788" s="34" t="str">
        <f aca="false">IF(ISBLANK(C788),"",  IF(F788="RAZÓN SOCIAL","NUEVO_RP",   IF(F788="NUMERO",      IF(ISNUMBER(VALUE(C788)),VALUE(C788),""),   IF(OR(F788="NSS - NOMBRE",F788="RP - NOMBRE"),      IF(         AND(           NOT(ISERROR(FIND(" - ",C788))),           ISERROR(FIND("  ",C788)),           ISERROR(FIND("–",C788)),           ISERROR(FIND("—",C788)),           ISNUMBER(VALUE(LEFT(C788,FIND(" - ",C788)-1)))         ),         VALUE(LEFT(C788,FIND(" - ",C788)-1)),         ""      ),   ""   )  )))</f>
        <v/>
      </c>
      <c r="H788" s="34" t="str">
        <f aca="false">B788 &amp; "|" &amp; E788 &amp; "|" &amp;(IF(ISBLANK(C788),"",IFERROR(VALUE(LEFT(TRIM(C788),FIND(" ",TRIM(C788)&amp;" ")-1)),"")))</f>
        <v>||</v>
      </c>
      <c r="I788" s="18" t="n">
        <f aca="false">IF(G788="",0, IF(COUNTIF($H$6:H788,H788)=1,1,0))</f>
        <v>0</v>
      </c>
      <c r="J788" s="34" t="str">
        <f aca="false">IF( OR( ISBLANK(D788), C788=D788, AND( LEFT(D788,7)&lt;&gt;"NOMINA ", OR( ISERROR(FIND(" - ",D788)), NOT(ISNUMBER(VALUE(LEFT(D788,FIND(" - ",D788)-1)))) ) ) ), "", B788 &amp; "|" &amp; E788 &amp; "|" &amp; (IF(ISBLANK(C788), "", IFERROR(VALUE(LEFT(TRIM(C788), FIND(" ", TRIM(C788)&amp;" ")-1)), ""))) &amp; "|" &amp; D788 )</f>
        <v/>
      </c>
      <c r="K788" s="18" t="n">
        <f aca="false">IF(OR(C788="", J788="",G788=""), 0, IF(COUNTIF($J$6:J788, J788)=1, 1, 0))</f>
        <v>0</v>
      </c>
      <c r="L788" s="16" t="str">
        <f aca="false">IF(B788="Inscripción de nuevo registro patronal",B788 &amp; "|" &amp; E788 &amp; "|" &amp; C788,"")</f>
        <v/>
      </c>
      <c r="M788" s="18" t="n">
        <f aca="false">IF(OR(C788="", L788=""), 0, IF(COUNTIF($L$6:L788, L788)=1, 1, 0))</f>
        <v>0</v>
      </c>
    </row>
    <row r="789" customFormat="false" ht="28.35" hidden="false" customHeight="true" outlineLevel="0" collapsed="false">
      <c r="A789" s="48" t="str">
        <f aca="false">IF(AND(NOT(ISBLANK(C789)),NOT(ISBLANK(B789)),NOT(ISBLANK(E789))),(_xlfn.AGGREGATE(2,7,A$5:A789))+1,"")</f>
        <v/>
      </c>
      <c r="B789" s="49"/>
      <c r="C789" s="49"/>
      <c r="D789" s="50"/>
      <c r="E789" s="51"/>
      <c r="F789" s="52" t="str">
        <f aca="false">IFERROR(VLOOKUP(B789,LISTAS!$Q$2:$R$58,2,0),"")</f>
        <v/>
      </c>
      <c r="G789" s="34" t="str">
        <f aca="false">IF(ISBLANK(C789),"",  IF(F789="RAZÓN SOCIAL","NUEVO_RP",   IF(F789="NUMERO",      IF(ISNUMBER(VALUE(C789)),VALUE(C789),""),   IF(OR(F789="NSS - NOMBRE",F789="RP - NOMBRE"),      IF(         AND(           NOT(ISERROR(FIND(" - ",C789))),           ISERROR(FIND("  ",C789)),           ISERROR(FIND("–",C789)),           ISERROR(FIND("—",C789)),           ISNUMBER(VALUE(LEFT(C789,FIND(" - ",C789)-1)))         ),         VALUE(LEFT(C789,FIND(" - ",C789)-1)),         ""      ),   ""   )  )))</f>
        <v/>
      </c>
      <c r="H789" s="34" t="str">
        <f aca="false">B789 &amp; "|" &amp; E789 &amp; "|" &amp;(IF(ISBLANK(C789),"",IFERROR(VALUE(LEFT(TRIM(C789),FIND(" ",TRIM(C789)&amp;" ")-1)),"")))</f>
        <v>||</v>
      </c>
      <c r="I789" s="18" t="n">
        <f aca="false">IF(G789="",0, IF(COUNTIF($H$6:H789,H789)=1,1,0))</f>
        <v>0</v>
      </c>
      <c r="J789" s="34" t="str">
        <f aca="false">IF( OR( ISBLANK(D789), C789=D789, AND( LEFT(D789,7)&lt;&gt;"NOMINA ", OR( ISERROR(FIND(" - ",D789)), NOT(ISNUMBER(VALUE(LEFT(D789,FIND(" - ",D789)-1)))) ) ) ), "", B789 &amp; "|" &amp; E789 &amp; "|" &amp; (IF(ISBLANK(C789), "", IFERROR(VALUE(LEFT(TRIM(C789), FIND(" ", TRIM(C789)&amp;" ")-1)), ""))) &amp; "|" &amp; D789 )</f>
        <v/>
      </c>
      <c r="K789" s="18" t="n">
        <f aca="false">IF(OR(C789="", J789="",G789=""), 0, IF(COUNTIF($J$6:J789, J789)=1, 1, 0))</f>
        <v>0</v>
      </c>
      <c r="L789" s="16" t="str">
        <f aca="false">IF(B789="Inscripción de nuevo registro patronal",B789 &amp; "|" &amp; E789 &amp; "|" &amp; C789,"")</f>
        <v/>
      </c>
      <c r="M789" s="18" t="n">
        <f aca="false">IF(OR(C789="", L789=""), 0, IF(COUNTIF($L$6:L789, L789)=1, 1, 0))</f>
        <v>0</v>
      </c>
    </row>
    <row r="790" customFormat="false" ht="28.35" hidden="false" customHeight="true" outlineLevel="0" collapsed="false">
      <c r="A790" s="48" t="str">
        <f aca="false">IF(AND(NOT(ISBLANK(C790)),NOT(ISBLANK(B790)),NOT(ISBLANK(E790))),(_xlfn.AGGREGATE(2,7,A$5:A790))+1,"")</f>
        <v/>
      </c>
      <c r="B790" s="49"/>
      <c r="C790" s="49"/>
      <c r="D790" s="50"/>
      <c r="E790" s="51"/>
      <c r="F790" s="52" t="str">
        <f aca="false">IFERROR(VLOOKUP(B790,LISTAS!$Q$2:$R$58,2,0),"")</f>
        <v/>
      </c>
      <c r="G790" s="34" t="str">
        <f aca="false">IF(ISBLANK(C790),"",  IF(F790="RAZÓN SOCIAL","NUEVO_RP",   IF(F790="NUMERO",      IF(ISNUMBER(VALUE(C790)),VALUE(C790),""),   IF(OR(F790="NSS - NOMBRE",F790="RP - NOMBRE"),      IF(         AND(           NOT(ISERROR(FIND(" - ",C790))),           ISERROR(FIND("  ",C790)),           ISERROR(FIND("–",C790)),           ISERROR(FIND("—",C790)),           ISNUMBER(VALUE(LEFT(C790,FIND(" - ",C790)-1)))         ),         VALUE(LEFT(C790,FIND(" - ",C790)-1)),         ""      ),   ""   )  )))</f>
        <v/>
      </c>
      <c r="H790" s="34" t="str">
        <f aca="false">B790 &amp; "|" &amp; E790 &amp; "|" &amp;(IF(ISBLANK(C790),"",IFERROR(VALUE(LEFT(TRIM(C790),FIND(" ",TRIM(C790)&amp;" ")-1)),"")))</f>
        <v>||</v>
      </c>
      <c r="I790" s="18" t="n">
        <f aca="false">IF(G790="",0, IF(COUNTIF($H$6:H790,H790)=1,1,0))</f>
        <v>0</v>
      </c>
      <c r="J790" s="34" t="str">
        <f aca="false">IF( OR( ISBLANK(D790), C790=D790, AND( LEFT(D790,7)&lt;&gt;"NOMINA ", OR( ISERROR(FIND(" - ",D790)), NOT(ISNUMBER(VALUE(LEFT(D790,FIND(" - ",D790)-1)))) ) ) ), "", B790 &amp; "|" &amp; E790 &amp; "|" &amp; (IF(ISBLANK(C790), "", IFERROR(VALUE(LEFT(TRIM(C790), FIND(" ", TRIM(C790)&amp;" ")-1)), ""))) &amp; "|" &amp; D790 )</f>
        <v/>
      </c>
      <c r="K790" s="18" t="n">
        <f aca="false">IF(OR(C790="", J790="",G790=""), 0, IF(COUNTIF($J$6:J790, J790)=1, 1, 0))</f>
        <v>0</v>
      </c>
      <c r="L790" s="16" t="str">
        <f aca="false">IF(B790="Inscripción de nuevo registro patronal",B790 &amp; "|" &amp; E790 &amp; "|" &amp; C790,"")</f>
        <v/>
      </c>
      <c r="M790" s="18" t="n">
        <f aca="false">IF(OR(C790="", L790=""), 0, IF(COUNTIF($L$6:L790, L790)=1, 1, 0))</f>
        <v>0</v>
      </c>
    </row>
    <row r="791" customFormat="false" ht="28.35" hidden="false" customHeight="true" outlineLevel="0" collapsed="false">
      <c r="A791" s="48" t="str">
        <f aca="false">IF(AND(NOT(ISBLANK(C791)),NOT(ISBLANK(B791)),NOT(ISBLANK(E791))),(_xlfn.AGGREGATE(2,7,A$5:A791))+1,"")</f>
        <v/>
      </c>
      <c r="B791" s="49"/>
      <c r="C791" s="49"/>
      <c r="D791" s="50"/>
      <c r="E791" s="51"/>
      <c r="F791" s="52" t="str">
        <f aca="false">IFERROR(VLOOKUP(B791,LISTAS!$Q$2:$R$58,2,0),"")</f>
        <v/>
      </c>
      <c r="G791" s="34" t="str">
        <f aca="false">IF(ISBLANK(C791),"",  IF(F791="RAZÓN SOCIAL","NUEVO_RP",   IF(F791="NUMERO",      IF(ISNUMBER(VALUE(C791)),VALUE(C791),""),   IF(OR(F791="NSS - NOMBRE",F791="RP - NOMBRE"),      IF(         AND(           NOT(ISERROR(FIND(" - ",C791))),           ISERROR(FIND("  ",C791)),           ISERROR(FIND("–",C791)),           ISERROR(FIND("—",C791)),           ISNUMBER(VALUE(LEFT(C791,FIND(" - ",C791)-1)))         ),         VALUE(LEFT(C791,FIND(" - ",C791)-1)),         ""      ),   ""   )  )))</f>
        <v/>
      </c>
      <c r="H791" s="34" t="str">
        <f aca="false">B791 &amp; "|" &amp; E791 &amp; "|" &amp;(IF(ISBLANK(C791),"",IFERROR(VALUE(LEFT(TRIM(C791),FIND(" ",TRIM(C791)&amp;" ")-1)),"")))</f>
        <v>||</v>
      </c>
      <c r="I791" s="18" t="n">
        <f aca="false">IF(G791="",0, IF(COUNTIF($H$6:H791,H791)=1,1,0))</f>
        <v>0</v>
      </c>
      <c r="J791" s="34" t="str">
        <f aca="false">IF( OR( ISBLANK(D791), C791=D791, AND( LEFT(D791,7)&lt;&gt;"NOMINA ", OR( ISERROR(FIND(" - ",D791)), NOT(ISNUMBER(VALUE(LEFT(D791,FIND(" - ",D791)-1)))) ) ) ), "", B791 &amp; "|" &amp; E791 &amp; "|" &amp; (IF(ISBLANK(C791), "", IFERROR(VALUE(LEFT(TRIM(C791), FIND(" ", TRIM(C791)&amp;" ")-1)), ""))) &amp; "|" &amp; D791 )</f>
        <v/>
      </c>
      <c r="K791" s="18" t="n">
        <f aca="false">IF(OR(C791="", J791="",G791=""), 0, IF(COUNTIF($J$6:J791, J791)=1, 1, 0))</f>
        <v>0</v>
      </c>
      <c r="L791" s="16" t="str">
        <f aca="false">IF(B791="Inscripción de nuevo registro patronal",B791 &amp; "|" &amp; E791 &amp; "|" &amp; C791,"")</f>
        <v/>
      </c>
      <c r="M791" s="18" t="n">
        <f aca="false">IF(OR(C791="", L791=""), 0, IF(COUNTIF($L$6:L791, L791)=1, 1, 0))</f>
        <v>0</v>
      </c>
    </row>
    <row r="792" customFormat="false" ht="28.35" hidden="false" customHeight="true" outlineLevel="0" collapsed="false">
      <c r="A792" s="48" t="str">
        <f aca="false">IF(AND(NOT(ISBLANK(C792)),NOT(ISBLANK(B792)),NOT(ISBLANK(E792))),(_xlfn.AGGREGATE(2,7,A$5:A792))+1,"")</f>
        <v/>
      </c>
      <c r="B792" s="49"/>
      <c r="C792" s="49"/>
      <c r="D792" s="50"/>
      <c r="E792" s="51"/>
      <c r="F792" s="52" t="str">
        <f aca="false">IFERROR(VLOOKUP(B792,LISTAS!$Q$2:$R$58,2,0),"")</f>
        <v/>
      </c>
      <c r="G792" s="34" t="str">
        <f aca="false">IF(ISBLANK(C792),"",  IF(F792="RAZÓN SOCIAL","NUEVO_RP",   IF(F792="NUMERO",      IF(ISNUMBER(VALUE(C792)),VALUE(C792),""),   IF(OR(F792="NSS - NOMBRE",F792="RP - NOMBRE"),      IF(         AND(           NOT(ISERROR(FIND(" - ",C792))),           ISERROR(FIND("  ",C792)),           ISERROR(FIND("–",C792)),           ISERROR(FIND("—",C792)),           ISNUMBER(VALUE(LEFT(C792,FIND(" - ",C792)-1)))         ),         VALUE(LEFT(C792,FIND(" - ",C792)-1)),         ""      ),   ""   )  )))</f>
        <v/>
      </c>
      <c r="H792" s="34" t="str">
        <f aca="false">B792 &amp; "|" &amp; E792 &amp; "|" &amp;(IF(ISBLANK(C792),"",IFERROR(VALUE(LEFT(TRIM(C792),FIND(" ",TRIM(C792)&amp;" ")-1)),"")))</f>
        <v>||</v>
      </c>
      <c r="I792" s="18" t="n">
        <f aca="false">IF(G792="",0, IF(COUNTIF($H$6:H792,H792)=1,1,0))</f>
        <v>0</v>
      </c>
      <c r="J792" s="34" t="str">
        <f aca="false">IF( OR( ISBLANK(D792), C792=D792, AND( LEFT(D792,7)&lt;&gt;"NOMINA ", OR( ISERROR(FIND(" - ",D792)), NOT(ISNUMBER(VALUE(LEFT(D792,FIND(" - ",D792)-1)))) ) ) ), "", B792 &amp; "|" &amp; E792 &amp; "|" &amp; (IF(ISBLANK(C792), "", IFERROR(VALUE(LEFT(TRIM(C792), FIND(" ", TRIM(C792)&amp;" ")-1)), ""))) &amp; "|" &amp; D792 )</f>
        <v/>
      </c>
      <c r="K792" s="18" t="n">
        <f aca="false">IF(OR(C792="", J792="",G792=""), 0, IF(COUNTIF($J$6:J792, J792)=1, 1, 0))</f>
        <v>0</v>
      </c>
      <c r="L792" s="16" t="str">
        <f aca="false">IF(B792="Inscripción de nuevo registro patronal",B792 &amp; "|" &amp; E792 &amp; "|" &amp; C792,"")</f>
        <v/>
      </c>
      <c r="M792" s="18" t="n">
        <f aca="false">IF(OR(C792="", L792=""), 0, IF(COUNTIF($L$6:L792, L792)=1, 1, 0))</f>
        <v>0</v>
      </c>
    </row>
    <row r="793" customFormat="false" ht="28.35" hidden="false" customHeight="true" outlineLevel="0" collapsed="false">
      <c r="A793" s="48" t="str">
        <f aca="false">IF(AND(NOT(ISBLANK(C793)),NOT(ISBLANK(B793)),NOT(ISBLANK(E793))),(_xlfn.AGGREGATE(2,7,A$5:A793))+1,"")</f>
        <v/>
      </c>
      <c r="B793" s="49"/>
      <c r="C793" s="49"/>
      <c r="D793" s="50"/>
      <c r="E793" s="51"/>
      <c r="F793" s="52" t="str">
        <f aca="false">IFERROR(VLOOKUP(B793,LISTAS!$Q$2:$R$58,2,0),"")</f>
        <v/>
      </c>
      <c r="G793" s="34" t="str">
        <f aca="false">IF(ISBLANK(C793),"",  IF(F793="RAZÓN SOCIAL","NUEVO_RP",   IF(F793="NUMERO",      IF(ISNUMBER(VALUE(C793)),VALUE(C793),""),   IF(OR(F793="NSS - NOMBRE",F793="RP - NOMBRE"),      IF(         AND(           NOT(ISERROR(FIND(" - ",C793))),           ISERROR(FIND("  ",C793)),           ISERROR(FIND("–",C793)),           ISERROR(FIND("—",C793)),           ISNUMBER(VALUE(LEFT(C793,FIND(" - ",C793)-1)))         ),         VALUE(LEFT(C793,FIND(" - ",C793)-1)),         ""      ),   ""   )  )))</f>
        <v/>
      </c>
      <c r="H793" s="34" t="str">
        <f aca="false">B793 &amp; "|" &amp; E793 &amp; "|" &amp;(IF(ISBLANK(C793),"",IFERROR(VALUE(LEFT(TRIM(C793),FIND(" ",TRIM(C793)&amp;" ")-1)),"")))</f>
        <v>||</v>
      </c>
      <c r="I793" s="18" t="n">
        <f aca="false">IF(G793="",0, IF(COUNTIF($H$6:H793,H793)=1,1,0))</f>
        <v>0</v>
      </c>
      <c r="J793" s="34" t="str">
        <f aca="false">IF( OR( ISBLANK(D793), C793=D793, AND( LEFT(D793,7)&lt;&gt;"NOMINA ", OR( ISERROR(FIND(" - ",D793)), NOT(ISNUMBER(VALUE(LEFT(D793,FIND(" - ",D793)-1)))) ) ) ), "", B793 &amp; "|" &amp; E793 &amp; "|" &amp; (IF(ISBLANK(C793), "", IFERROR(VALUE(LEFT(TRIM(C793), FIND(" ", TRIM(C793)&amp;" ")-1)), ""))) &amp; "|" &amp; D793 )</f>
        <v/>
      </c>
      <c r="K793" s="18" t="n">
        <f aca="false">IF(OR(C793="", J793="",G793=""), 0, IF(COUNTIF($J$6:J793, J793)=1, 1, 0))</f>
        <v>0</v>
      </c>
      <c r="L793" s="16" t="str">
        <f aca="false">IF(B793="Inscripción de nuevo registro patronal",B793 &amp; "|" &amp; E793 &amp; "|" &amp; C793,"")</f>
        <v/>
      </c>
      <c r="M793" s="18" t="n">
        <f aca="false">IF(OR(C793="", L793=""), 0, IF(COUNTIF($L$6:L793, L793)=1, 1, 0))</f>
        <v>0</v>
      </c>
    </row>
    <row r="794" customFormat="false" ht="28.35" hidden="false" customHeight="true" outlineLevel="0" collapsed="false">
      <c r="A794" s="48" t="str">
        <f aca="false">IF(AND(NOT(ISBLANK(C794)),NOT(ISBLANK(B794)),NOT(ISBLANK(E794))),(_xlfn.AGGREGATE(2,7,A$5:A794))+1,"")</f>
        <v/>
      </c>
      <c r="B794" s="49"/>
      <c r="C794" s="49"/>
      <c r="D794" s="50"/>
      <c r="E794" s="51"/>
      <c r="F794" s="52" t="str">
        <f aca="false">IFERROR(VLOOKUP(B794,LISTAS!$Q$2:$R$58,2,0),"")</f>
        <v/>
      </c>
      <c r="G794" s="34" t="str">
        <f aca="false">IF(ISBLANK(C794),"",  IF(F794="RAZÓN SOCIAL","NUEVO_RP",   IF(F794="NUMERO",      IF(ISNUMBER(VALUE(C794)),VALUE(C794),""),   IF(OR(F794="NSS - NOMBRE",F794="RP - NOMBRE"),      IF(         AND(           NOT(ISERROR(FIND(" - ",C794))),           ISERROR(FIND("  ",C794)),           ISERROR(FIND("–",C794)),           ISERROR(FIND("—",C794)),           ISNUMBER(VALUE(LEFT(C794,FIND(" - ",C794)-1)))         ),         VALUE(LEFT(C794,FIND(" - ",C794)-1)),         ""      ),   ""   )  )))</f>
        <v/>
      </c>
      <c r="H794" s="34" t="str">
        <f aca="false">B794 &amp; "|" &amp; E794 &amp; "|" &amp;(IF(ISBLANK(C794),"",IFERROR(VALUE(LEFT(TRIM(C794),FIND(" ",TRIM(C794)&amp;" ")-1)),"")))</f>
        <v>||</v>
      </c>
      <c r="I794" s="18" t="n">
        <f aca="false">IF(G794="",0, IF(COUNTIF($H$6:H794,H794)=1,1,0))</f>
        <v>0</v>
      </c>
      <c r="J794" s="34" t="str">
        <f aca="false">IF( OR( ISBLANK(D794), C794=D794, AND( LEFT(D794,7)&lt;&gt;"NOMINA ", OR( ISERROR(FIND(" - ",D794)), NOT(ISNUMBER(VALUE(LEFT(D794,FIND(" - ",D794)-1)))) ) ) ), "", B794 &amp; "|" &amp; E794 &amp; "|" &amp; (IF(ISBLANK(C794), "", IFERROR(VALUE(LEFT(TRIM(C794), FIND(" ", TRIM(C794)&amp;" ")-1)), ""))) &amp; "|" &amp; D794 )</f>
        <v/>
      </c>
      <c r="K794" s="18" t="n">
        <f aca="false">IF(OR(C794="", J794="",G794=""), 0, IF(COUNTIF($J$6:J794, J794)=1, 1, 0))</f>
        <v>0</v>
      </c>
      <c r="L794" s="16" t="str">
        <f aca="false">IF(B794="Inscripción de nuevo registro patronal",B794 &amp; "|" &amp; E794 &amp; "|" &amp; C794,"")</f>
        <v/>
      </c>
      <c r="M794" s="18" t="n">
        <f aca="false">IF(OR(C794="", L794=""), 0, IF(COUNTIF($L$6:L794, L794)=1, 1, 0))</f>
        <v>0</v>
      </c>
    </row>
    <row r="795" customFormat="false" ht="28.35" hidden="false" customHeight="true" outlineLevel="0" collapsed="false">
      <c r="A795" s="48" t="str">
        <f aca="false">IF(AND(NOT(ISBLANK(C795)),NOT(ISBLANK(B795)),NOT(ISBLANK(E795))),(_xlfn.AGGREGATE(2,7,A$5:A795))+1,"")</f>
        <v/>
      </c>
      <c r="B795" s="49"/>
      <c r="C795" s="49"/>
      <c r="D795" s="50"/>
      <c r="E795" s="51"/>
      <c r="F795" s="52" t="str">
        <f aca="false">IFERROR(VLOOKUP(B795,LISTAS!$Q$2:$R$58,2,0),"")</f>
        <v/>
      </c>
      <c r="G795" s="34" t="str">
        <f aca="false">IF(ISBLANK(C795),"",  IF(F795="RAZÓN SOCIAL","NUEVO_RP",   IF(F795="NUMERO",      IF(ISNUMBER(VALUE(C795)),VALUE(C795),""),   IF(OR(F795="NSS - NOMBRE",F795="RP - NOMBRE"),      IF(         AND(           NOT(ISERROR(FIND(" - ",C795))),           ISERROR(FIND("  ",C795)),           ISERROR(FIND("–",C795)),           ISERROR(FIND("—",C795)),           ISNUMBER(VALUE(LEFT(C795,FIND(" - ",C795)-1)))         ),         VALUE(LEFT(C795,FIND(" - ",C795)-1)),         ""      ),   ""   )  )))</f>
        <v/>
      </c>
      <c r="H795" s="34" t="str">
        <f aca="false">B795 &amp; "|" &amp; E795 &amp; "|" &amp;(IF(ISBLANK(C795),"",IFERROR(VALUE(LEFT(TRIM(C795),FIND(" ",TRIM(C795)&amp;" ")-1)),"")))</f>
        <v>||</v>
      </c>
      <c r="I795" s="18" t="n">
        <f aca="false">IF(G795="",0, IF(COUNTIF($H$6:H795,H795)=1,1,0))</f>
        <v>0</v>
      </c>
      <c r="J795" s="34" t="str">
        <f aca="false">IF( OR( ISBLANK(D795), C795=D795, AND( LEFT(D795,7)&lt;&gt;"NOMINA ", OR( ISERROR(FIND(" - ",D795)), NOT(ISNUMBER(VALUE(LEFT(D795,FIND(" - ",D795)-1)))) ) ) ), "", B795 &amp; "|" &amp; E795 &amp; "|" &amp; (IF(ISBLANK(C795), "", IFERROR(VALUE(LEFT(TRIM(C795), FIND(" ", TRIM(C795)&amp;" ")-1)), ""))) &amp; "|" &amp; D795 )</f>
        <v/>
      </c>
      <c r="K795" s="18" t="n">
        <f aca="false">IF(OR(C795="", J795="",G795=""), 0, IF(COUNTIF($J$6:J795, J795)=1, 1, 0))</f>
        <v>0</v>
      </c>
      <c r="L795" s="16" t="str">
        <f aca="false">IF(B795="Inscripción de nuevo registro patronal",B795 &amp; "|" &amp; E795 &amp; "|" &amp; C795,"")</f>
        <v/>
      </c>
      <c r="M795" s="18" t="n">
        <f aca="false">IF(OR(C795="", L795=""), 0, IF(COUNTIF($L$6:L795, L795)=1, 1, 0))</f>
        <v>0</v>
      </c>
    </row>
    <row r="796" customFormat="false" ht="28.35" hidden="false" customHeight="true" outlineLevel="0" collapsed="false">
      <c r="A796" s="48" t="str">
        <f aca="false">IF(AND(NOT(ISBLANK(C796)),NOT(ISBLANK(B796)),NOT(ISBLANK(E796))),(_xlfn.AGGREGATE(2,7,A$5:A796))+1,"")</f>
        <v/>
      </c>
      <c r="B796" s="49"/>
      <c r="C796" s="49"/>
      <c r="D796" s="50"/>
      <c r="E796" s="51"/>
      <c r="F796" s="52" t="str">
        <f aca="false">IFERROR(VLOOKUP(B796,LISTAS!$Q$2:$R$58,2,0),"")</f>
        <v/>
      </c>
      <c r="G796" s="34" t="str">
        <f aca="false">IF(ISBLANK(C796),"",  IF(F796="RAZÓN SOCIAL","NUEVO_RP",   IF(F796="NUMERO",      IF(ISNUMBER(VALUE(C796)),VALUE(C796),""),   IF(OR(F796="NSS - NOMBRE",F796="RP - NOMBRE"),      IF(         AND(           NOT(ISERROR(FIND(" - ",C796))),           ISERROR(FIND("  ",C796)),           ISERROR(FIND("–",C796)),           ISERROR(FIND("—",C796)),           ISNUMBER(VALUE(LEFT(C796,FIND(" - ",C796)-1)))         ),         VALUE(LEFT(C796,FIND(" - ",C796)-1)),         ""      ),   ""   )  )))</f>
        <v/>
      </c>
      <c r="H796" s="34" t="str">
        <f aca="false">B796 &amp; "|" &amp; E796 &amp; "|" &amp;(IF(ISBLANK(C796),"",IFERROR(VALUE(LEFT(TRIM(C796),FIND(" ",TRIM(C796)&amp;" ")-1)),"")))</f>
        <v>||</v>
      </c>
      <c r="I796" s="18" t="n">
        <f aca="false">IF(G796="",0, IF(COUNTIF($H$6:H796,H796)=1,1,0))</f>
        <v>0</v>
      </c>
      <c r="J796" s="34" t="str">
        <f aca="false">IF( OR( ISBLANK(D796), C796=D796, AND( LEFT(D796,7)&lt;&gt;"NOMINA ", OR( ISERROR(FIND(" - ",D796)), NOT(ISNUMBER(VALUE(LEFT(D796,FIND(" - ",D796)-1)))) ) ) ), "", B796 &amp; "|" &amp; E796 &amp; "|" &amp; (IF(ISBLANK(C796), "", IFERROR(VALUE(LEFT(TRIM(C796), FIND(" ", TRIM(C796)&amp;" ")-1)), ""))) &amp; "|" &amp; D796 )</f>
        <v/>
      </c>
      <c r="K796" s="18" t="n">
        <f aca="false">IF(OR(C796="", J796="",G796=""), 0, IF(COUNTIF($J$6:J796, J796)=1, 1, 0))</f>
        <v>0</v>
      </c>
      <c r="L796" s="16" t="str">
        <f aca="false">IF(B796="Inscripción de nuevo registro patronal",B796 &amp; "|" &amp; E796 &amp; "|" &amp; C796,"")</f>
        <v/>
      </c>
      <c r="M796" s="18" t="n">
        <f aca="false">IF(OR(C796="", L796=""), 0, IF(COUNTIF($L$6:L796, L796)=1, 1, 0))</f>
        <v>0</v>
      </c>
    </row>
    <row r="797" customFormat="false" ht="28.35" hidden="false" customHeight="true" outlineLevel="0" collapsed="false">
      <c r="A797" s="48" t="str">
        <f aca="false">IF(AND(NOT(ISBLANK(C797)),NOT(ISBLANK(B797)),NOT(ISBLANK(E797))),(_xlfn.AGGREGATE(2,7,A$5:A797))+1,"")</f>
        <v/>
      </c>
      <c r="B797" s="49"/>
      <c r="C797" s="49"/>
      <c r="D797" s="50"/>
      <c r="E797" s="51"/>
      <c r="F797" s="52" t="str">
        <f aca="false">IFERROR(VLOOKUP(B797,LISTAS!$Q$2:$R$58,2,0),"")</f>
        <v/>
      </c>
      <c r="G797" s="34" t="str">
        <f aca="false">IF(ISBLANK(C797),"",  IF(F797="RAZÓN SOCIAL","NUEVO_RP",   IF(F797="NUMERO",      IF(ISNUMBER(VALUE(C797)),VALUE(C797),""),   IF(OR(F797="NSS - NOMBRE",F797="RP - NOMBRE"),      IF(         AND(           NOT(ISERROR(FIND(" - ",C797))),           ISERROR(FIND("  ",C797)),           ISERROR(FIND("–",C797)),           ISERROR(FIND("—",C797)),           ISNUMBER(VALUE(LEFT(C797,FIND(" - ",C797)-1)))         ),         VALUE(LEFT(C797,FIND(" - ",C797)-1)),         ""      ),   ""   )  )))</f>
        <v/>
      </c>
      <c r="H797" s="34" t="str">
        <f aca="false">B797 &amp; "|" &amp; E797 &amp; "|" &amp;(IF(ISBLANK(C797),"",IFERROR(VALUE(LEFT(TRIM(C797),FIND(" ",TRIM(C797)&amp;" ")-1)),"")))</f>
        <v>||</v>
      </c>
      <c r="I797" s="18" t="n">
        <f aca="false">IF(G797="",0, IF(COUNTIF($H$6:H797,H797)=1,1,0))</f>
        <v>0</v>
      </c>
      <c r="J797" s="34" t="str">
        <f aca="false">IF( OR( ISBLANK(D797), C797=D797, AND( LEFT(D797,7)&lt;&gt;"NOMINA ", OR( ISERROR(FIND(" - ",D797)), NOT(ISNUMBER(VALUE(LEFT(D797,FIND(" - ",D797)-1)))) ) ) ), "", B797 &amp; "|" &amp; E797 &amp; "|" &amp; (IF(ISBLANK(C797), "", IFERROR(VALUE(LEFT(TRIM(C797), FIND(" ", TRIM(C797)&amp;" ")-1)), ""))) &amp; "|" &amp; D797 )</f>
        <v/>
      </c>
      <c r="K797" s="18" t="n">
        <f aca="false">IF(OR(C797="", J797="",G797=""), 0, IF(COUNTIF($J$6:J797, J797)=1, 1, 0))</f>
        <v>0</v>
      </c>
      <c r="L797" s="16" t="str">
        <f aca="false">IF(B797="Inscripción de nuevo registro patronal",B797 &amp; "|" &amp; E797 &amp; "|" &amp; C797,"")</f>
        <v/>
      </c>
      <c r="M797" s="18" t="n">
        <f aca="false">IF(OR(C797="", L797=""), 0, IF(COUNTIF($L$6:L797, L797)=1, 1, 0))</f>
        <v>0</v>
      </c>
    </row>
    <row r="798" customFormat="false" ht="28.35" hidden="false" customHeight="true" outlineLevel="0" collapsed="false">
      <c r="A798" s="48" t="str">
        <f aca="false">IF(AND(NOT(ISBLANK(C798)),NOT(ISBLANK(B798)),NOT(ISBLANK(E798))),(_xlfn.AGGREGATE(2,7,A$5:A798))+1,"")</f>
        <v/>
      </c>
      <c r="B798" s="49"/>
      <c r="C798" s="49"/>
      <c r="D798" s="50"/>
      <c r="E798" s="51"/>
      <c r="F798" s="52" t="str">
        <f aca="false">IFERROR(VLOOKUP(B798,LISTAS!$Q$2:$R$58,2,0),"")</f>
        <v/>
      </c>
      <c r="G798" s="34" t="str">
        <f aca="false">IF(ISBLANK(C798),"",  IF(F798="RAZÓN SOCIAL","NUEVO_RP",   IF(F798="NUMERO",      IF(ISNUMBER(VALUE(C798)),VALUE(C798),""),   IF(OR(F798="NSS - NOMBRE",F798="RP - NOMBRE"),      IF(         AND(           NOT(ISERROR(FIND(" - ",C798))),           ISERROR(FIND("  ",C798)),           ISERROR(FIND("–",C798)),           ISERROR(FIND("—",C798)),           ISNUMBER(VALUE(LEFT(C798,FIND(" - ",C798)-1)))         ),         VALUE(LEFT(C798,FIND(" - ",C798)-1)),         ""      ),   ""   )  )))</f>
        <v/>
      </c>
      <c r="H798" s="34" t="str">
        <f aca="false">B798 &amp; "|" &amp; E798 &amp; "|" &amp;(IF(ISBLANK(C798),"",IFERROR(VALUE(LEFT(TRIM(C798),FIND(" ",TRIM(C798)&amp;" ")-1)),"")))</f>
        <v>||</v>
      </c>
      <c r="I798" s="18" t="n">
        <f aca="false">IF(G798="",0, IF(COUNTIF($H$6:H798,H798)=1,1,0))</f>
        <v>0</v>
      </c>
      <c r="J798" s="34" t="str">
        <f aca="false">IF( OR( ISBLANK(D798), C798=D798, AND( LEFT(D798,7)&lt;&gt;"NOMINA ", OR( ISERROR(FIND(" - ",D798)), NOT(ISNUMBER(VALUE(LEFT(D798,FIND(" - ",D798)-1)))) ) ) ), "", B798 &amp; "|" &amp; E798 &amp; "|" &amp; (IF(ISBLANK(C798), "", IFERROR(VALUE(LEFT(TRIM(C798), FIND(" ", TRIM(C798)&amp;" ")-1)), ""))) &amp; "|" &amp; D798 )</f>
        <v/>
      </c>
      <c r="K798" s="18" t="n">
        <f aca="false">IF(OR(C798="", J798="",G798=""), 0, IF(COUNTIF($J$6:J798, J798)=1, 1, 0))</f>
        <v>0</v>
      </c>
      <c r="L798" s="16" t="str">
        <f aca="false">IF(B798="Inscripción de nuevo registro patronal",B798 &amp; "|" &amp; E798 &amp; "|" &amp; C798,"")</f>
        <v/>
      </c>
      <c r="M798" s="18" t="n">
        <f aca="false">IF(OR(C798="", L798=""), 0, IF(COUNTIF($L$6:L798, L798)=1, 1, 0))</f>
        <v>0</v>
      </c>
    </row>
    <row r="799" customFormat="false" ht="28.35" hidden="false" customHeight="true" outlineLevel="0" collapsed="false">
      <c r="A799" s="48" t="str">
        <f aca="false">IF(AND(NOT(ISBLANK(C799)),NOT(ISBLANK(B799)),NOT(ISBLANK(E799))),(_xlfn.AGGREGATE(2,7,A$5:A799))+1,"")</f>
        <v/>
      </c>
      <c r="B799" s="49"/>
      <c r="C799" s="49"/>
      <c r="D799" s="50"/>
      <c r="E799" s="51"/>
      <c r="F799" s="52" t="str">
        <f aca="false">IFERROR(VLOOKUP(B799,LISTAS!$Q$2:$R$58,2,0),"")</f>
        <v/>
      </c>
      <c r="G799" s="34" t="str">
        <f aca="false">IF(ISBLANK(C799),"",  IF(F799="RAZÓN SOCIAL","NUEVO_RP",   IF(F799="NUMERO",      IF(ISNUMBER(VALUE(C799)),VALUE(C799),""),   IF(OR(F799="NSS - NOMBRE",F799="RP - NOMBRE"),      IF(         AND(           NOT(ISERROR(FIND(" - ",C799))),           ISERROR(FIND("  ",C799)),           ISERROR(FIND("–",C799)),           ISERROR(FIND("—",C799)),           ISNUMBER(VALUE(LEFT(C799,FIND(" - ",C799)-1)))         ),         VALUE(LEFT(C799,FIND(" - ",C799)-1)),         ""      ),   ""   )  )))</f>
        <v/>
      </c>
      <c r="H799" s="34" t="str">
        <f aca="false">B799 &amp; "|" &amp; E799 &amp; "|" &amp;(IF(ISBLANK(C799),"",IFERROR(VALUE(LEFT(TRIM(C799),FIND(" ",TRIM(C799)&amp;" ")-1)),"")))</f>
        <v>||</v>
      </c>
      <c r="I799" s="18" t="n">
        <f aca="false">IF(G799="",0, IF(COUNTIF($H$6:H799,H799)=1,1,0))</f>
        <v>0</v>
      </c>
      <c r="J799" s="34" t="str">
        <f aca="false">IF( OR( ISBLANK(D799), C799=D799, AND( LEFT(D799,7)&lt;&gt;"NOMINA ", OR( ISERROR(FIND(" - ",D799)), NOT(ISNUMBER(VALUE(LEFT(D799,FIND(" - ",D799)-1)))) ) ) ), "", B799 &amp; "|" &amp; E799 &amp; "|" &amp; (IF(ISBLANK(C799), "", IFERROR(VALUE(LEFT(TRIM(C799), FIND(" ", TRIM(C799)&amp;" ")-1)), ""))) &amp; "|" &amp; D799 )</f>
        <v/>
      </c>
      <c r="K799" s="18" t="n">
        <f aca="false">IF(OR(C799="", J799="",G799=""), 0, IF(COUNTIF($J$6:J799, J799)=1, 1, 0))</f>
        <v>0</v>
      </c>
      <c r="L799" s="16" t="str">
        <f aca="false">IF(B799="Inscripción de nuevo registro patronal",B799 &amp; "|" &amp; E799 &amp; "|" &amp; C799,"")</f>
        <v/>
      </c>
      <c r="M799" s="18" t="n">
        <f aca="false">IF(OR(C799="", L799=""), 0, IF(COUNTIF($L$6:L799, L799)=1, 1, 0))</f>
        <v>0</v>
      </c>
    </row>
    <row r="800" customFormat="false" ht="28.35" hidden="false" customHeight="true" outlineLevel="0" collapsed="false">
      <c r="A800" s="48" t="str">
        <f aca="false">IF(AND(NOT(ISBLANK(C800)),NOT(ISBLANK(B800)),NOT(ISBLANK(E800))),(_xlfn.AGGREGATE(2,7,A$5:A800))+1,"")</f>
        <v/>
      </c>
      <c r="B800" s="49"/>
      <c r="C800" s="49"/>
      <c r="D800" s="50"/>
      <c r="E800" s="51"/>
      <c r="F800" s="52" t="str">
        <f aca="false">IFERROR(VLOOKUP(B800,LISTAS!$Q$2:$R$58,2,0),"")</f>
        <v/>
      </c>
      <c r="G800" s="34" t="str">
        <f aca="false">IF(ISBLANK(C800),"",  IF(F800="RAZÓN SOCIAL","NUEVO_RP",   IF(F800="NUMERO",      IF(ISNUMBER(VALUE(C800)),VALUE(C800),""),   IF(OR(F800="NSS - NOMBRE",F800="RP - NOMBRE"),      IF(         AND(           NOT(ISERROR(FIND(" - ",C800))),           ISERROR(FIND("  ",C800)),           ISERROR(FIND("–",C800)),           ISERROR(FIND("—",C800)),           ISNUMBER(VALUE(LEFT(C800,FIND(" - ",C800)-1)))         ),         VALUE(LEFT(C800,FIND(" - ",C800)-1)),         ""      ),   ""   )  )))</f>
        <v/>
      </c>
      <c r="H800" s="34" t="str">
        <f aca="false">B800 &amp; "|" &amp; E800 &amp; "|" &amp;(IF(ISBLANK(C800),"",IFERROR(VALUE(LEFT(TRIM(C800),FIND(" ",TRIM(C800)&amp;" ")-1)),"")))</f>
        <v>||</v>
      </c>
      <c r="I800" s="18" t="n">
        <f aca="false">IF(G800="",0, IF(COUNTIF($H$6:H800,H800)=1,1,0))</f>
        <v>0</v>
      </c>
      <c r="J800" s="34" t="str">
        <f aca="false">IF( OR( ISBLANK(D800), C800=D800, AND( LEFT(D800,7)&lt;&gt;"NOMINA ", OR( ISERROR(FIND(" - ",D800)), NOT(ISNUMBER(VALUE(LEFT(D800,FIND(" - ",D800)-1)))) ) ) ), "", B800 &amp; "|" &amp; E800 &amp; "|" &amp; (IF(ISBLANK(C800), "", IFERROR(VALUE(LEFT(TRIM(C800), FIND(" ", TRIM(C800)&amp;" ")-1)), ""))) &amp; "|" &amp; D800 )</f>
        <v/>
      </c>
      <c r="K800" s="18" t="n">
        <f aca="false">IF(OR(C800="", J800="",G800=""), 0, IF(COUNTIF($J$6:J800, J800)=1, 1, 0))</f>
        <v>0</v>
      </c>
      <c r="L800" s="16" t="str">
        <f aca="false">IF(B800="Inscripción de nuevo registro patronal",B800 &amp; "|" &amp; E800 &amp; "|" &amp; C800,"")</f>
        <v/>
      </c>
      <c r="M800" s="18" t="n">
        <f aca="false">IF(OR(C800="", L800=""), 0, IF(COUNTIF($L$6:L800, L800)=1, 1, 0))</f>
        <v>0</v>
      </c>
    </row>
    <row r="801" customFormat="false" ht="28.35" hidden="false" customHeight="true" outlineLevel="0" collapsed="false">
      <c r="A801" s="48" t="str">
        <f aca="false">IF(AND(NOT(ISBLANK(C801)),NOT(ISBLANK(B801)),NOT(ISBLANK(E801))),(_xlfn.AGGREGATE(2,7,A$5:A801))+1,"")</f>
        <v/>
      </c>
      <c r="B801" s="49"/>
      <c r="C801" s="49"/>
      <c r="D801" s="50"/>
      <c r="E801" s="51"/>
      <c r="F801" s="52" t="str">
        <f aca="false">IFERROR(VLOOKUP(B801,LISTAS!$Q$2:$R$58,2,0),"")</f>
        <v/>
      </c>
      <c r="G801" s="34" t="str">
        <f aca="false">IF(ISBLANK(C801),"",  IF(F801="RAZÓN SOCIAL","NUEVO_RP",   IF(F801="NUMERO",      IF(ISNUMBER(VALUE(C801)),VALUE(C801),""),   IF(OR(F801="NSS - NOMBRE",F801="RP - NOMBRE"),      IF(         AND(           NOT(ISERROR(FIND(" - ",C801))),           ISERROR(FIND("  ",C801)),           ISERROR(FIND("–",C801)),           ISERROR(FIND("—",C801)),           ISNUMBER(VALUE(LEFT(C801,FIND(" - ",C801)-1)))         ),         VALUE(LEFT(C801,FIND(" - ",C801)-1)),         ""      ),   ""   )  )))</f>
        <v/>
      </c>
      <c r="H801" s="34" t="str">
        <f aca="false">B801 &amp; "|" &amp; E801 &amp; "|" &amp;(IF(ISBLANK(C801),"",IFERROR(VALUE(LEFT(TRIM(C801),FIND(" ",TRIM(C801)&amp;" ")-1)),"")))</f>
        <v>||</v>
      </c>
      <c r="I801" s="18" t="n">
        <f aca="false">IF(G801="",0, IF(COUNTIF($H$6:H801,H801)=1,1,0))</f>
        <v>0</v>
      </c>
      <c r="J801" s="34" t="str">
        <f aca="false">IF( OR( ISBLANK(D801), C801=D801, AND( LEFT(D801,7)&lt;&gt;"NOMINA ", OR( ISERROR(FIND(" - ",D801)), NOT(ISNUMBER(VALUE(LEFT(D801,FIND(" - ",D801)-1)))) ) ) ), "", B801 &amp; "|" &amp; E801 &amp; "|" &amp; (IF(ISBLANK(C801), "", IFERROR(VALUE(LEFT(TRIM(C801), FIND(" ", TRIM(C801)&amp;" ")-1)), ""))) &amp; "|" &amp; D801 )</f>
        <v/>
      </c>
      <c r="K801" s="18" t="n">
        <f aca="false">IF(OR(C801="", J801="",G801=""), 0, IF(COUNTIF($J$6:J801, J801)=1, 1, 0))</f>
        <v>0</v>
      </c>
      <c r="L801" s="16" t="str">
        <f aca="false">IF(B801="Inscripción de nuevo registro patronal",B801 &amp; "|" &amp; E801 &amp; "|" &amp; C801,"")</f>
        <v/>
      </c>
      <c r="M801" s="18" t="n">
        <f aca="false">IF(OR(C801="", L801=""), 0, IF(COUNTIF($L$6:L801, L801)=1, 1, 0))</f>
        <v>0</v>
      </c>
    </row>
    <row r="802" customFormat="false" ht="28.35" hidden="false" customHeight="true" outlineLevel="0" collapsed="false">
      <c r="A802" s="48" t="str">
        <f aca="false">IF(AND(NOT(ISBLANK(C802)),NOT(ISBLANK(B802)),NOT(ISBLANK(E802))),(_xlfn.AGGREGATE(2,7,A$5:A802))+1,"")</f>
        <v/>
      </c>
      <c r="B802" s="49"/>
      <c r="C802" s="49"/>
      <c r="D802" s="50"/>
      <c r="E802" s="51"/>
      <c r="F802" s="52" t="str">
        <f aca="false">IFERROR(VLOOKUP(B802,LISTAS!$Q$2:$R$58,2,0),"")</f>
        <v/>
      </c>
      <c r="G802" s="34" t="str">
        <f aca="false">IF(ISBLANK(C802),"",  IF(F802="RAZÓN SOCIAL","NUEVO_RP",   IF(F802="NUMERO",      IF(ISNUMBER(VALUE(C802)),VALUE(C802),""),   IF(OR(F802="NSS - NOMBRE",F802="RP - NOMBRE"),      IF(         AND(           NOT(ISERROR(FIND(" - ",C802))),           ISERROR(FIND("  ",C802)),           ISERROR(FIND("–",C802)),           ISERROR(FIND("—",C802)),           ISNUMBER(VALUE(LEFT(C802,FIND(" - ",C802)-1)))         ),         VALUE(LEFT(C802,FIND(" - ",C802)-1)),         ""      ),   ""   )  )))</f>
        <v/>
      </c>
      <c r="H802" s="34" t="str">
        <f aca="false">B802 &amp; "|" &amp; E802 &amp; "|" &amp;(IF(ISBLANK(C802),"",IFERROR(VALUE(LEFT(TRIM(C802),FIND(" ",TRIM(C802)&amp;" ")-1)),"")))</f>
        <v>||</v>
      </c>
      <c r="I802" s="18" t="n">
        <f aca="false">IF(G802="",0, IF(COUNTIF($H$6:H802,H802)=1,1,0))</f>
        <v>0</v>
      </c>
      <c r="J802" s="34" t="str">
        <f aca="false">IF( OR( ISBLANK(D802), C802=D802, AND( LEFT(D802,7)&lt;&gt;"NOMINA ", OR( ISERROR(FIND(" - ",D802)), NOT(ISNUMBER(VALUE(LEFT(D802,FIND(" - ",D802)-1)))) ) ) ), "", B802 &amp; "|" &amp; E802 &amp; "|" &amp; (IF(ISBLANK(C802), "", IFERROR(VALUE(LEFT(TRIM(C802), FIND(" ", TRIM(C802)&amp;" ")-1)), ""))) &amp; "|" &amp; D802 )</f>
        <v/>
      </c>
      <c r="K802" s="18" t="n">
        <f aca="false">IF(OR(C802="", J802="",G802=""), 0, IF(COUNTIF($J$6:J802, J802)=1, 1, 0))</f>
        <v>0</v>
      </c>
      <c r="L802" s="16" t="str">
        <f aca="false">IF(B802="Inscripción de nuevo registro patronal",B802 &amp; "|" &amp; E802 &amp; "|" &amp; C802,"")</f>
        <v/>
      </c>
      <c r="M802" s="18" t="n">
        <f aca="false">IF(OR(C802="", L802=""), 0, IF(COUNTIF($L$6:L802, L802)=1, 1, 0))</f>
        <v>0</v>
      </c>
    </row>
    <row r="803" customFormat="false" ht="28.35" hidden="false" customHeight="true" outlineLevel="0" collapsed="false">
      <c r="A803" s="48" t="str">
        <f aca="false">IF(AND(NOT(ISBLANK(C803)),NOT(ISBLANK(B803)),NOT(ISBLANK(E803))),(_xlfn.AGGREGATE(2,7,A$5:A803))+1,"")</f>
        <v/>
      </c>
      <c r="B803" s="49"/>
      <c r="C803" s="49"/>
      <c r="D803" s="50"/>
      <c r="E803" s="51"/>
      <c r="F803" s="52" t="str">
        <f aca="false">IFERROR(VLOOKUP(B803,LISTAS!$Q$2:$R$58,2,0),"")</f>
        <v/>
      </c>
      <c r="G803" s="34" t="str">
        <f aca="false">IF(ISBLANK(C803),"",  IF(F803="RAZÓN SOCIAL","NUEVO_RP",   IF(F803="NUMERO",      IF(ISNUMBER(VALUE(C803)),VALUE(C803),""),   IF(OR(F803="NSS - NOMBRE",F803="RP - NOMBRE"),      IF(         AND(           NOT(ISERROR(FIND(" - ",C803))),           ISERROR(FIND("  ",C803)),           ISERROR(FIND("–",C803)),           ISERROR(FIND("—",C803)),           ISNUMBER(VALUE(LEFT(C803,FIND(" - ",C803)-1)))         ),         VALUE(LEFT(C803,FIND(" - ",C803)-1)),         ""      ),   ""   )  )))</f>
        <v/>
      </c>
      <c r="H803" s="34" t="str">
        <f aca="false">B803 &amp; "|" &amp; E803 &amp; "|" &amp;(IF(ISBLANK(C803),"",IFERROR(VALUE(LEFT(TRIM(C803),FIND(" ",TRIM(C803)&amp;" ")-1)),"")))</f>
        <v>||</v>
      </c>
      <c r="I803" s="18" t="n">
        <f aca="false">IF(G803="",0, IF(COUNTIF($H$6:H803,H803)=1,1,0))</f>
        <v>0</v>
      </c>
      <c r="J803" s="34" t="str">
        <f aca="false">IF( OR( ISBLANK(D803), C803=D803, AND( LEFT(D803,7)&lt;&gt;"NOMINA ", OR( ISERROR(FIND(" - ",D803)), NOT(ISNUMBER(VALUE(LEFT(D803,FIND(" - ",D803)-1)))) ) ) ), "", B803 &amp; "|" &amp; E803 &amp; "|" &amp; (IF(ISBLANK(C803), "", IFERROR(VALUE(LEFT(TRIM(C803), FIND(" ", TRIM(C803)&amp;" ")-1)), ""))) &amp; "|" &amp; D803 )</f>
        <v/>
      </c>
      <c r="K803" s="18" t="n">
        <f aca="false">IF(OR(C803="", J803="",G803=""), 0, IF(COUNTIF($J$6:J803, J803)=1, 1, 0))</f>
        <v>0</v>
      </c>
      <c r="L803" s="16" t="str">
        <f aca="false">IF(B803="Inscripción de nuevo registro patronal",B803 &amp; "|" &amp; E803 &amp; "|" &amp; C803,"")</f>
        <v/>
      </c>
      <c r="M803" s="18" t="n">
        <f aca="false">IF(OR(C803="", L803=""), 0, IF(COUNTIF($L$6:L803, L803)=1, 1, 0))</f>
        <v>0</v>
      </c>
    </row>
    <row r="804" customFormat="false" ht="28.35" hidden="false" customHeight="true" outlineLevel="0" collapsed="false">
      <c r="A804" s="48" t="str">
        <f aca="false">IF(AND(NOT(ISBLANK(C804)),NOT(ISBLANK(B804)),NOT(ISBLANK(E804))),(_xlfn.AGGREGATE(2,7,A$5:A804))+1,"")</f>
        <v/>
      </c>
      <c r="B804" s="49"/>
      <c r="C804" s="49"/>
      <c r="D804" s="50"/>
      <c r="E804" s="51"/>
      <c r="F804" s="52" t="str">
        <f aca="false">IFERROR(VLOOKUP(B804,LISTAS!$Q$2:$R$58,2,0),"")</f>
        <v/>
      </c>
      <c r="G804" s="34" t="str">
        <f aca="false">IF(ISBLANK(C804),"",  IF(F804="RAZÓN SOCIAL","NUEVO_RP",   IF(F804="NUMERO",      IF(ISNUMBER(VALUE(C804)),VALUE(C804),""),   IF(OR(F804="NSS - NOMBRE",F804="RP - NOMBRE"),      IF(         AND(           NOT(ISERROR(FIND(" - ",C804))),           ISERROR(FIND("  ",C804)),           ISERROR(FIND("–",C804)),           ISERROR(FIND("—",C804)),           ISNUMBER(VALUE(LEFT(C804,FIND(" - ",C804)-1)))         ),         VALUE(LEFT(C804,FIND(" - ",C804)-1)),         ""      ),   ""   )  )))</f>
        <v/>
      </c>
      <c r="H804" s="34" t="str">
        <f aca="false">B804 &amp; "|" &amp; E804 &amp; "|" &amp;(IF(ISBLANK(C804),"",IFERROR(VALUE(LEFT(TRIM(C804),FIND(" ",TRIM(C804)&amp;" ")-1)),"")))</f>
        <v>||</v>
      </c>
      <c r="I804" s="18" t="n">
        <f aca="false">IF(G804="",0, IF(COUNTIF($H$6:H804,H804)=1,1,0))</f>
        <v>0</v>
      </c>
      <c r="J804" s="34" t="str">
        <f aca="false">IF( OR( ISBLANK(D804), C804=D804, AND( LEFT(D804,7)&lt;&gt;"NOMINA ", OR( ISERROR(FIND(" - ",D804)), NOT(ISNUMBER(VALUE(LEFT(D804,FIND(" - ",D804)-1)))) ) ) ), "", B804 &amp; "|" &amp; E804 &amp; "|" &amp; (IF(ISBLANK(C804), "", IFERROR(VALUE(LEFT(TRIM(C804), FIND(" ", TRIM(C804)&amp;" ")-1)), ""))) &amp; "|" &amp; D804 )</f>
        <v/>
      </c>
      <c r="K804" s="18" t="n">
        <f aca="false">IF(OR(C804="", J804="",G804=""), 0, IF(COUNTIF($J$6:J804, J804)=1, 1, 0))</f>
        <v>0</v>
      </c>
      <c r="L804" s="16" t="str">
        <f aca="false">IF(B804="Inscripción de nuevo registro patronal",B804 &amp; "|" &amp; E804 &amp; "|" &amp; C804,"")</f>
        <v/>
      </c>
      <c r="M804" s="18" t="n">
        <f aca="false">IF(OR(C804="", L804=""), 0, IF(COUNTIF($L$6:L804, L804)=1, 1, 0))</f>
        <v>0</v>
      </c>
    </row>
    <row r="805" customFormat="false" ht="28.35" hidden="false" customHeight="true" outlineLevel="0" collapsed="false">
      <c r="A805" s="48" t="str">
        <f aca="false">IF(AND(NOT(ISBLANK(C805)),NOT(ISBLANK(B805)),NOT(ISBLANK(E805))),(_xlfn.AGGREGATE(2,7,A$5:A805))+1,"")</f>
        <v/>
      </c>
      <c r="B805" s="49"/>
      <c r="C805" s="49"/>
      <c r="D805" s="50"/>
      <c r="E805" s="51"/>
      <c r="F805" s="52" t="str">
        <f aca="false">IFERROR(VLOOKUP(B805,LISTAS!$Q$2:$R$58,2,0),"")</f>
        <v/>
      </c>
      <c r="G805" s="34" t="str">
        <f aca="false">IF(ISBLANK(C805),"",  IF(F805="RAZÓN SOCIAL","NUEVO_RP",   IF(F805="NUMERO",      IF(ISNUMBER(VALUE(C805)),VALUE(C805),""),   IF(OR(F805="NSS - NOMBRE",F805="RP - NOMBRE"),      IF(         AND(           NOT(ISERROR(FIND(" - ",C805))),           ISERROR(FIND("  ",C805)),           ISERROR(FIND("–",C805)),           ISERROR(FIND("—",C805)),           ISNUMBER(VALUE(LEFT(C805,FIND(" - ",C805)-1)))         ),         VALUE(LEFT(C805,FIND(" - ",C805)-1)),         ""      ),   ""   )  )))</f>
        <v/>
      </c>
      <c r="H805" s="34" t="str">
        <f aca="false">B805 &amp; "|" &amp; E805 &amp; "|" &amp;(IF(ISBLANK(C805),"",IFERROR(VALUE(LEFT(TRIM(C805),FIND(" ",TRIM(C805)&amp;" ")-1)),"")))</f>
        <v>||</v>
      </c>
      <c r="I805" s="18" t="n">
        <f aca="false">IF(G805="",0, IF(COUNTIF($H$6:H805,H805)=1,1,0))</f>
        <v>0</v>
      </c>
      <c r="J805" s="34" t="str">
        <f aca="false">IF( OR( ISBLANK(D805), C805=D805, AND( LEFT(D805,7)&lt;&gt;"NOMINA ", OR( ISERROR(FIND(" - ",D805)), NOT(ISNUMBER(VALUE(LEFT(D805,FIND(" - ",D805)-1)))) ) ) ), "", B805 &amp; "|" &amp; E805 &amp; "|" &amp; (IF(ISBLANK(C805), "", IFERROR(VALUE(LEFT(TRIM(C805), FIND(" ", TRIM(C805)&amp;" ")-1)), ""))) &amp; "|" &amp; D805 )</f>
        <v/>
      </c>
      <c r="K805" s="18" t="n">
        <f aca="false">IF(OR(C805="", J805="",G805=""), 0, IF(COUNTIF($J$6:J805, J805)=1, 1, 0))</f>
        <v>0</v>
      </c>
      <c r="L805" s="16" t="str">
        <f aca="false">IF(B805="Inscripción de nuevo registro patronal",B805 &amp; "|" &amp; E805 &amp; "|" &amp; C805,"")</f>
        <v/>
      </c>
      <c r="M805" s="18" t="n">
        <f aca="false">IF(OR(C805="", L805=""), 0, IF(COUNTIF($L$6:L805, L805)=1, 1, 0))</f>
        <v>0</v>
      </c>
    </row>
    <row r="806" customFormat="false" ht="28.35" hidden="false" customHeight="true" outlineLevel="0" collapsed="false">
      <c r="A806" s="48" t="str">
        <f aca="false">IF(AND(NOT(ISBLANK(C806)),NOT(ISBLANK(B806)),NOT(ISBLANK(E806))),(_xlfn.AGGREGATE(2,7,A$5:A806))+1,"")</f>
        <v/>
      </c>
      <c r="B806" s="49"/>
      <c r="C806" s="49"/>
      <c r="D806" s="50"/>
      <c r="E806" s="51"/>
      <c r="F806" s="52" t="str">
        <f aca="false">IFERROR(VLOOKUP(B806,LISTAS!$Q$2:$R$58,2,0),"")</f>
        <v/>
      </c>
      <c r="G806" s="34" t="str">
        <f aca="false">IF(ISBLANK(C806),"",  IF(F806="RAZÓN SOCIAL","NUEVO_RP",   IF(F806="NUMERO",      IF(ISNUMBER(VALUE(C806)),VALUE(C806),""),   IF(OR(F806="NSS - NOMBRE",F806="RP - NOMBRE"),      IF(         AND(           NOT(ISERROR(FIND(" - ",C806))),           ISERROR(FIND("  ",C806)),           ISERROR(FIND("–",C806)),           ISERROR(FIND("—",C806)),           ISNUMBER(VALUE(LEFT(C806,FIND(" - ",C806)-1)))         ),         VALUE(LEFT(C806,FIND(" - ",C806)-1)),         ""      ),   ""   )  )))</f>
        <v/>
      </c>
      <c r="H806" s="34" t="str">
        <f aca="false">B806 &amp; "|" &amp; E806 &amp; "|" &amp;(IF(ISBLANK(C806),"",IFERROR(VALUE(LEFT(TRIM(C806),FIND(" ",TRIM(C806)&amp;" ")-1)),"")))</f>
        <v>||</v>
      </c>
      <c r="I806" s="18" t="n">
        <f aca="false">IF(G806="",0, IF(COUNTIF($H$6:H806,H806)=1,1,0))</f>
        <v>0</v>
      </c>
      <c r="J806" s="34" t="str">
        <f aca="false">IF( OR( ISBLANK(D806), C806=D806, AND( LEFT(D806,7)&lt;&gt;"NOMINA ", OR( ISERROR(FIND(" - ",D806)), NOT(ISNUMBER(VALUE(LEFT(D806,FIND(" - ",D806)-1)))) ) ) ), "", B806 &amp; "|" &amp; E806 &amp; "|" &amp; (IF(ISBLANK(C806), "", IFERROR(VALUE(LEFT(TRIM(C806), FIND(" ", TRIM(C806)&amp;" ")-1)), ""))) &amp; "|" &amp; D806 )</f>
        <v/>
      </c>
      <c r="K806" s="18" t="n">
        <f aca="false">IF(OR(C806="", J806="",G806=""), 0, IF(COUNTIF($J$6:J806, J806)=1, 1, 0))</f>
        <v>0</v>
      </c>
      <c r="L806" s="16" t="str">
        <f aca="false">IF(B806="Inscripción de nuevo registro patronal",B806 &amp; "|" &amp; E806 &amp; "|" &amp; C806,"")</f>
        <v/>
      </c>
      <c r="M806" s="18" t="n">
        <f aca="false">IF(OR(C806="", L806=""), 0, IF(COUNTIF($L$6:L806, L806)=1, 1, 0))</f>
        <v>0</v>
      </c>
    </row>
    <row r="807" customFormat="false" ht="28.35" hidden="false" customHeight="true" outlineLevel="0" collapsed="false">
      <c r="A807" s="48" t="str">
        <f aca="false">IF(AND(NOT(ISBLANK(C807)),NOT(ISBLANK(B807)),NOT(ISBLANK(E807))),(_xlfn.AGGREGATE(2,7,A$5:A807))+1,"")</f>
        <v/>
      </c>
      <c r="B807" s="49"/>
      <c r="C807" s="49"/>
      <c r="D807" s="50"/>
      <c r="E807" s="51"/>
      <c r="F807" s="52" t="str">
        <f aca="false">IFERROR(VLOOKUP(B807,LISTAS!$Q$2:$R$58,2,0),"")</f>
        <v/>
      </c>
      <c r="G807" s="34" t="str">
        <f aca="false">IF(ISBLANK(C807),"",  IF(F807="RAZÓN SOCIAL","NUEVO_RP",   IF(F807="NUMERO",      IF(ISNUMBER(VALUE(C807)),VALUE(C807),""),   IF(OR(F807="NSS - NOMBRE",F807="RP - NOMBRE"),      IF(         AND(           NOT(ISERROR(FIND(" - ",C807))),           ISERROR(FIND("  ",C807)),           ISERROR(FIND("–",C807)),           ISERROR(FIND("—",C807)),           ISNUMBER(VALUE(LEFT(C807,FIND(" - ",C807)-1)))         ),         VALUE(LEFT(C807,FIND(" - ",C807)-1)),         ""      ),   ""   )  )))</f>
        <v/>
      </c>
      <c r="H807" s="34" t="str">
        <f aca="false">B807 &amp; "|" &amp; E807 &amp; "|" &amp;(IF(ISBLANK(C807),"",IFERROR(VALUE(LEFT(TRIM(C807),FIND(" ",TRIM(C807)&amp;" ")-1)),"")))</f>
        <v>||</v>
      </c>
      <c r="I807" s="18" t="n">
        <f aca="false">IF(G807="",0, IF(COUNTIF($H$6:H807,H807)=1,1,0))</f>
        <v>0</v>
      </c>
      <c r="J807" s="34" t="str">
        <f aca="false">IF( OR( ISBLANK(D807), C807=D807, AND( LEFT(D807,7)&lt;&gt;"NOMINA ", OR( ISERROR(FIND(" - ",D807)), NOT(ISNUMBER(VALUE(LEFT(D807,FIND(" - ",D807)-1)))) ) ) ), "", B807 &amp; "|" &amp; E807 &amp; "|" &amp; (IF(ISBLANK(C807), "", IFERROR(VALUE(LEFT(TRIM(C807), FIND(" ", TRIM(C807)&amp;" ")-1)), ""))) &amp; "|" &amp; D807 )</f>
        <v/>
      </c>
      <c r="K807" s="18" t="n">
        <f aca="false">IF(OR(C807="", J807="",G807=""), 0, IF(COUNTIF($J$6:J807, J807)=1, 1, 0))</f>
        <v>0</v>
      </c>
      <c r="L807" s="16" t="str">
        <f aca="false">IF(B807="Inscripción de nuevo registro patronal",B807 &amp; "|" &amp; E807 &amp; "|" &amp; C807,"")</f>
        <v/>
      </c>
      <c r="M807" s="18" t="n">
        <f aca="false">IF(OR(C807="", L807=""), 0, IF(COUNTIF($L$6:L807, L807)=1, 1, 0))</f>
        <v>0</v>
      </c>
    </row>
    <row r="808" customFormat="false" ht="28.35" hidden="false" customHeight="true" outlineLevel="0" collapsed="false">
      <c r="A808" s="48" t="str">
        <f aca="false">IF(AND(NOT(ISBLANK(C808)),NOT(ISBLANK(B808)),NOT(ISBLANK(E808))),(_xlfn.AGGREGATE(2,7,A$5:A808))+1,"")</f>
        <v/>
      </c>
      <c r="B808" s="49"/>
      <c r="C808" s="49"/>
      <c r="D808" s="50"/>
      <c r="E808" s="51"/>
      <c r="F808" s="52" t="str">
        <f aca="false">IFERROR(VLOOKUP(B808,LISTAS!$Q$2:$R$58,2,0),"")</f>
        <v/>
      </c>
      <c r="G808" s="34" t="str">
        <f aca="false">IF(ISBLANK(C808),"",  IF(F808="RAZÓN SOCIAL","NUEVO_RP",   IF(F808="NUMERO",      IF(ISNUMBER(VALUE(C808)),VALUE(C808),""),   IF(OR(F808="NSS - NOMBRE",F808="RP - NOMBRE"),      IF(         AND(           NOT(ISERROR(FIND(" - ",C808))),           ISERROR(FIND("  ",C808)),           ISERROR(FIND("–",C808)),           ISERROR(FIND("—",C808)),           ISNUMBER(VALUE(LEFT(C808,FIND(" - ",C808)-1)))         ),         VALUE(LEFT(C808,FIND(" - ",C808)-1)),         ""      ),   ""   )  )))</f>
        <v/>
      </c>
      <c r="H808" s="34" t="str">
        <f aca="false">B808 &amp; "|" &amp; E808 &amp; "|" &amp;(IF(ISBLANK(C808),"",IFERROR(VALUE(LEFT(TRIM(C808),FIND(" ",TRIM(C808)&amp;" ")-1)),"")))</f>
        <v>||</v>
      </c>
      <c r="I808" s="18" t="n">
        <f aca="false">IF(G808="",0, IF(COUNTIF($H$6:H808,H808)=1,1,0))</f>
        <v>0</v>
      </c>
      <c r="J808" s="34" t="str">
        <f aca="false">IF( OR( ISBLANK(D808), C808=D808, AND( LEFT(D808,7)&lt;&gt;"NOMINA ", OR( ISERROR(FIND(" - ",D808)), NOT(ISNUMBER(VALUE(LEFT(D808,FIND(" - ",D808)-1)))) ) ) ), "", B808 &amp; "|" &amp; E808 &amp; "|" &amp; (IF(ISBLANK(C808), "", IFERROR(VALUE(LEFT(TRIM(C808), FIND(" ", TRIM(C808)&amp;" ")-1)), ""))) &amp; "|" &amp; D808 )</f>
        <v/>
      </c>
      <c r="K808" s="18" t="n">
        <f aca="false">IF(OR(C808="", J808="",G808=""), 0, IF(COUNTIF($J$6:J808, J808)=1, 1, 0))</f>
        <v>0</v>
      </c>
      <c r="L808" s="16" t="str">
        <f aca="false">IF(B808="Inscripción de nuevo registro patronal",B808 &amp; "|" &amp; E808 &amp; "|" &amp; C808,"")</f>
        <v/>
      </c>
      <c r="M808" s="18" t="n">
        <f aca="false">IF(OR(C808="", L808=""), 0, IF(COUNTIF($L$6:L808, L808)=1, 1, 0))</f>
        <v>0</v>
      </c>
    </row>
    <row r="809" customFormat="false" ht="28.35" hidden="false" customHeight="true" outlineLevel="0" collapsed="false">
      <c r="A809" s="48" t="str">
        <f aca="false">IF(AND(NOT(ISBLANK(C809)),NOT(ISBLANK(B809)),NOT(ISBLANK(E809))),(_xlfn.AGGREGATE(2,7,A$5:A809))+1,"")</f>
        <v/>
      </c>
      <c r="B809" s="49"/>
      <c r="C809" s="49"/>
      <c r="D809" s="50"/>
      <c r="E809" s="51"/>
      <c r="F809" s="52" t="str">
        <f aca="false">IFERROR(VLOOKUP(B809,LISTAS!$Q$2:$R$58,2,0),"")</f>
        <v/>
      </c>
      <c r="G809" s="34" t="str">
        <f aca="false">IF(ISBLANK(C809),"",  IF(F809="RAZÓN SOCIAL","NUEVO_RP",   IF(F809="NUMERO",      IF(ISNUMBER(VALUE(C809)),VALUE(C809),""),   IF(OR(F809="NSS - NOMBRE",F809="RP - NOMBRE"),      IF(         AND(           NOT(ISERROR(FIND(" - ",C809))),           ISERROR(FIND("  ",C809)),           ISERROR(FIND("–",C809)),           ISERROR(FIND("—",C809)),           ISNUMBER(VALUE(LEFT(C809,FIND(" - ",C809)-1)))         ),         VALUE(LEFT(C809,FIND(" - ",C809)-1)),         ""      ),   ""   )  )))</f>
        <v/>
      </c>
      <c r="H809" s="34" t="str">
        <f aca="false">B809 &amp; "|" &amp; E809 &amp; "|" &amp;(IF(ISBLANK(C809),"",IFERROR(VALUE(LEFT(TRIM(C809),FIND(" ",TRIM(C809)&amp;" ")-1)),"")))</f>
        <v>||</v>
      </c>
      <c r="I809" s="18" t="n">
        <f aca="false">IF(G809="",0, IF(COUNTIF($H$6:H809,H809)=1,1,0))</f>
        <v>0</v>
      </c>
      <c r="J809" s="34" t="str">
        <f aca="false">IF( OR( ISBLANK(D809), C809=D809, AND( LEFT(D809,7)&lt;&gt;"NOMINA ", OR( ISERROR(FIND(" - ",D809)), NOT(ISNUMBER(VALUE(LEFT(D809,FIND(" - ",D809)-1)))) ) ) ), "", B809 &amp; "|" &amp; E809 &amp; "|" &amp; (IF(ISBLANK(C809), "", IFERROR(VALUE(LEFT(TRIM(C809), FIND(" ", TRIM(C809)&amp;" ")-1)), ""))) &amp; "|" &amp; D809 )</f>
        <v/>
      </c>
      <c r="K809" s="18" t="n">
        <f aca="false">IF(OR(C809="", J809="",G809=""), 0, IF(COUNTIF($J$6:J809, J809)=1, 1, 0))</f>
        <v>0</v>
      </c>
      <c r="L809" s="16" t="str">
        <f aca="false">IF(B809="Inscripción de nuevo registro patronal",B809 &amp; "|" &amp; E809 &amp; "|" &amp; C809,"")</f>
        <v/>
      </c>
      <c r="M809" s="18" t="n">
        <f aca="false">IF(OR(C809="", L809=""), 0, IF(COUNTIF($L$6:L809, L809)=1, 1, 0))</f>
        <v>0</v>
      </c>
    </row>
    <row r="810" customFormat="false" ht="28.35" hidden="false" customHeight="true" outlineLevel="0" collapsed="false">
      <c r="A810" s="48" t="str">
        <f aca="false">IF(AND(NOT(ISBLANK(C810)),NOT(ISBLANK(B810)),NOT(ISBLANK(E810))),(_xlfn.AGGREGATE(2,7,A$5:A810))+1,"")</f>
        <v/>
      </c>
      <c r="B810" s="49"/>
      <c r="C810" s="49"/>
      <c r="D810" s="50"/>
      <c r="E810" s="51"/>
      <c r="F810" s="52" t="str">
        <f aca="false">IFERROR(VLOOKUP(B810,LISTAS!$Q$2:$R$58,2,0),"")</f>
        <v/>
      </c>
      <c r="G810" s="34" t="str">
        <f aca="false">IF(ISBLANK(C810),"",  IF(F810="RAZÓN SOCIAL","NUEVO_RP",   IF(F810="NUMERO",      IF(ISNUMBER(VALUE(C810)),VALUE(C810),""),   IF(OR(F810="NSS - NOMBRE",F810="RP - NOMBRE"),      IF(         AND(           NOT(ISERROR(FIND(" - ",C810))),           ISERROR(FIND("  ",C810)),           ISERROR(FIND("–",C810)),           ISERROR(FIND("—",C810)),           ISNUMBER(VALUE(LEFT(C810,FIND(" - ",C810)-1)))         ),         VALUE(LEFT(C810,FIND(" - ",C810)-1)),         ""      ),   ""   )  )))</f>
        <v/>
      </c>
      <c r="H810" s="34" t="str">
        <f aca="false">B810 &amp; "|" &amp; E810 &amp; "|" &amp;(IF(ISBLANK(C810),"",IFERROR(VALUE(LEFT(TRIM(C810),FIND(" ",TRIM(C810)&amp;" ")-1)),"")))</f>
        <v>||</v>
      </c>
      <c r="I810" s="18" t="n">
        <f aca="false">IF(G810="",0, IF(COUNTIF($H$6:H810,H810)=1,1,0))</f>
        <v>0</v>
      </c>
      <c r="J810" s="34" t="str">
        <f aca="false">IF( OR( ISBLANK(D810), C810=D810, AND( LEFT(D810,7)&lt;&gt;"NOMINA ", OR( ISERROR(FIND(" - ",D810)), NOT(ISNUMBER(VALUE(LEFT(D810,FIND(" - ",D810)-1)))) ) ) ), "", B810 &amp; "|" &amp; E810 &amp; "|" &amp; (IF(ISBLANK(C810), "", IFERROR(VALUE(LEFT(TRIM(C810), FIND(" ", TRIM(C810)&amp;" ")-1)), ""))) &amp; "|" &amp; D810 )</f>
        <v/>
      </c>
      <c r="K810" s="18" t="n">
        <f aca="false">IF(OR(C810="", J810="",G810=""), 0, IF(COUNTIF($J$6:J810, J810)=1, 1, 0))</f>
        <v>0</v>
      </c>
      <c r="L810" s="16" t="str">
        <f aca="false">IF(B810="Inscripción de nuevo registro patronal",B810 &amp; "|" &amp; E810 &amp; "|" &amp; C810,"")</f>
        <v/>
      </c>
      <c r="M810" s="18" t="n">
        <f aca="false">IF(OR(C810="", L810=""), 0, IF(COUNTIF($L$6:L810, L810)=1, 1, 0))</f>
        <v>0</v>
      </c>
    </row>
    <row r="811" customFormat="false" ht="28.35" hidden="false" customHeight="true" outlineLevel="0" collapsed="false">
      <c r="A811" s="48" t="str">
        <f aca="false">IF(AND(NOT(ISBLANK(C811)),NOT(ISBLANK(B811)),NOT(ISBLANK(E811))),(_xlfn.AGGREGATE(2,7,A$5:A811))+1,"")</f>
        <v/>
      </c>
      <c r="B811" s="49"/>
      <c r="C811" s="49"/>
      <c r="D811" s="50"/>
      <c r="E811" s="51"/>
      <c r="F811" s="52" t="str">
        <f aca="false">IFERROR(VLOOKUP(B811,LISTAS!$Q$2:$R$58,2,0),"")</f>
        <v/>
      </c>
      <c r="G811" s="34" t="str">
        <f aca="false">IF(ISBLANK(C811),"",  IF(F811="RAZÓN SOCIAL","NUEVO_RP",   IF(F811="NUMERO",      IF(ISNUMBER(VALUE(C811)),VALUE(C811),""),   IF(OR(F811="NSS - NOMBRE",F811="RP - NOMBRE"),      IF(         AND(           NOT(ISERROR(FIND(" - ",C811))),           ISERROR(FIND("  ",C811)),           ISERROR(FIND("–",C811)),           ISERROR(FIND("—",C811)),           ISNUMBER(VALUE(LEFT(C811,FIND(" - ",C811)-1)))         ),         VALUE(LEFT(C811,FIND(" - ",C811)-1)),         ""      ),   ""   )  )))</f>
        <v/>
      </c>
      <c r="H811" s="34" t="str">
        <f aca="false">B811 &amp; "|" &amp; E811 &amp; "|" &amp;(IF(ISBLANK(C811),"",IFERROR(VALUE(LEFT(TRIM(C811),FIND(" ",TRIM(C811)&amp;" ")-1)),"")))</f>
        <v>||</v>
      </c>
      <c r="I811" s="18" t="n">
        <f aca="false">IF(G811="",0, IF(COUNTIF($H$6:H811,H811)=1,1,0))</f>
        <v>0</v>
      </c>
      <c r="J811" s="34" t="str">
        <f aca="false">IF( OR( ISBLANK(D811), C811=D811, AND( LEFT(D811,7)&lt;&gt;"NOMINA ", OR( ISERROR(FIND(" - ",D811)), NOT(ISNUMBER(VALUE(LEFT(D811,FIND(" - ",D811)-1)))) ) ) ), "", B811 &amp; "|" &amp; E811 &amp; "|" &amp; (IF(ISBLANK(C811), "", IFERROR(VALUE(LEFT(TRIM(C811), FIND(" ", TRIM(C811)&amp;" ")-1)), ""))) &amp; "|" &amp; D811 )</f>
        <v/>
      </c>
      <c r="K811" s="18" t="n">
        <f aca="false">IF(OR(C811="", J811="",G811=""), 0, IF(COUNTIF($J$6:J811, J811)=1, 1, 0))</f>
        <v>0</v>
      </c>
      <c r="L811" s="16" t="str">
        <f aca="false">IF(B811="Inscripción de nuevo registro patronal",B811 &amp; "|" &amp; E811 &amp; "|" &amp; C811,"")</f>
        <v/>
      </c>
      <c r="M811" s="18" t="n">
        <f aca="false">IF(OR(C811="", L811=""), 0, IF(COUNTIF($L$6:L811, L811)=1, 1, 0))</f>
        <v>0</v>
      </c>
    </row>
    <row r="812" customFormat="false" ht="28.35" hidden="false" customHeight="true" outlineLevel="0" collapsed="false">
      <c r="A812" s="48" t="str">
        <f aca="false">IF(AND(NOT(ISBLANK(C812)),NOT(ISBLANK(B812)),NOT(ISBLANK(E812))),(_xlfn.AGGREGATE(2,7,A$5:A812))+1,"")</f>
        <v/>
      </c>
      <c r="B812" s="49"/>
      <c r="C812" s="49"/>
      <c r="D812" s="50"/>
      <c r="E812" s="51"/>
      <c r="F812" s="52" t="str">
        <f aca="false">IFERROR(VLOOKUP(B812,LISTAS!$Q$2:$R$58,2,0),"")</f>
        <v/>
      </c>
      <c r="G812" s="34" t="str">
        <f aca="false">IF(ISBLANK(C812),"",  IF(F812="RAZÓN SOCIAL","NUEVO_RP",   IF(F812="NUMERO",      IF(ISNUMBER(VALUE(C812)),VALUE(C812),""),   IF(OR(F812="NSS - NOMBRE",F812="RP - NOMBRE"),      IF(         AND(           NOT(ISERROR(FIND(" - ",C812))),           ISERROR(FIND("  ",C812)),           ISERROR(FIND("–",C812)),           ISERROR(FIND("—",C812)),           ISNUMBER(VALUE(LEFT(C812,FIND(" - ",C812)-1)))         ),         VALUE(LEFT(C812,FIND(" - ",C812)-1)),         ""      ),   ""   )  )))</f>
        <v/>
      </c>
      <c r="H812" s="34" t="str">
        <f aca="false">B812 &amp; "|" &amp; E812 &amp; "|" &amp;(IF(ISBLANK(C812),"",IFERROR(VALUE(LEFT(TRIM(C812),FIND(" ",TRIM(C812)&amp;" ")-1)),"")))</f>
        <v>||</v>
      </c>
      <c r="I812" s="18" t="n">
        <f aca="false">IF(G812="",0, IF(COUNTIF($H$6:H812,H812)=1,1,0))</f>
        <v>0</v>
      </c>
      <c r="J812" s="34" t="str">
        <f aca="false">IF( OR( ISBLANK(D812), C812=D812, AND( LEFT(D812,7)&lt;&gt;"NOMINA ", OR( ISERROR(FIND(" - ",D812)), NOT(ISNUMBER(VALUE(LEFT(D812,FIND(" - ",D812)-1)))) ) ) ), "", B812 &amp; "|" &amp; E812 &amp; "|" &amp; (IF(ISBLANK(C812), "", IFERROR(VALUE(LEFT(TRIM(C812), FIND(" ", TRIM(C812)&amp;" ")-1)), ""))) &amp; "|" &amp; D812 )</f>
        <v/>
      </c>
      <c r="K812" s="18" t="n">
        <f aca="false">IF(OR(C812="", J812="",G812=""), 0, IF(COUNTIF($J$6:J812, J812)=1, 1, 0))</f>
        <v>0</v>
      </c>
      <c r="L812" s="16" t="str">
        <f aca="false">IF(B812="Inscripción de nuevo registro patronal",B812 &amp; "|" &amp; E812 &amp; "|" &amp; C812,"")</f>
        <v/>
      </c>
      <c r="M812" s="18" t="n">
        <f aca="false">IF(OR(C812="", L812=""), 0, IF(COUNTIF($L$6:L812, L812)=1, 1, 0))</f>
        <v>0</v>
      </c>
    </row>
    <row r="813" customFormat="false" ht="28.35" hidden="false" customHeight="true" outlineLevel="0" collapsed="false">
      <c r="A813" s="48" t="str">
        <f aca="false">IF(AND(NOT(ISBLANK(C813)),NOT(ISBLANK(B813)),NOT(ISBLANK(E813))),(_xlfn.AGGREGATE(2,7,A$5:A813))+1,"")</f>
        <v/>
      </c>
      <c r="B813" s="49"/>
      <c r="C813" s="49"/>
      <c r="D813" s="50"/>
      <c r="E813" s="51"/>
      <c r="F813" s="52" t="str">
        <f aca="false">IFERROR(VLOOKUP(B813,LISTAS!$Q$2:$R$58,2,0),"")</f>
        <v/>
      </c>
      <c r="G813" s="34" t="str">
        <f aca="false">IF(ISBLANK(C813),"",  IF(F813="RAZÓN SOCIAL","NUEVO_RP",   IF(F813="NUMERO",      IF(ISNUMBER(VALUE(C813)),VALUE(C813),""),   IF(OR(F813="NSS - NOMBRE",F813="RP - NOMBRE"),      IF(         AND(           NOT(ISERROR(FIND(" - ",C813))),           ISERROR(FIND("  ",C813)),           ISERROR(FIND("–",C813)),           ISERROR(FIND("—",C813)),           ISNUMBER(VALUE(LEFT(C813,FIND(" - ",C813)-1)))         ),         VALUE(LEFT(C813,FIND(" - ",C813)-1)),         ""      ),   ""   )  )))</f>
        <v/>
      </c>
      <c r="H813" s="34" t="str">
        <f aca="false">B813 &amp; "|" &amp; E813 &amp; "|" &amp;(IF(ISBLANK(C813),"",IFERROR(VALUE(LEFT(TRIM(C813),FIND(" ",TRIM(C813)&amp;" ")-1)),"")))</f>
        <v>||</v>
      </c>
      <c r="I813" s="18" t="n">
        <f aca="false">IF(G813="",0, IF(COUNTIF($H$6:H813,H813)=1,1,0))</f>
        <v>0</v>
      </c>
      <c r="J813" s="34" t="str">
        <f aca="false">IF( OR( ISBLANK(D813), C813=D813, AND( LEFT(D813,7)&lt;&gt;"NOMINA ", OR( ISERROR(FIND(" - ",D813)), NOT(ISNUMBER(VALUE(LEFT(D813,FIND(" - ",D813)-1)))) ) ) ), "", B813 &amp; "|" &amp; E813 &amp; "|" &amp; (IF(ISBLANK(C813), "", IFERROR(VALUE(LEFT(TRIM(C813), FIND(" ", TRIM(C813)&amp;" ")-1)), ""))) &amp; "|" &amp; D813 )</f>
        <v/>
      </c>
      <c r="K813" s="18" t="n">
        <f aca="false">IF(OR(C813="", J813="",G813=""), 0, IF(COUNTIF($J$6:J813, J813)=1, 1, 0))</f>
        <v>0</v>
      </c>
      <c r="L813" s="16" t="str">
        <f aca="false">IF(B813="Inscripción de nuevo registro patronal",B813 &amp; "|" &amp; E813 &amp; "|" &amp; C813,"")</f>
        <v/>
      </c>
      <c r="M813" s="18" t="n">
        <f aca="false">IF(OR(C813="", L813=""), 0, IF(COUNTIF($L$6:L813, L813)=1, 1, 0))</f>
        <v>0</v>
      </c>
    </row>
    <row r="814" customFormat="false" ht="28.35" hidden="false" customHeight="true" outlineLevel="0" collapsed="false">
      <c r="A814" s="48" t="str">
        <f aca="false">IF(AND(NOT(ISBLANK(C814)),NOT(ISBLANK(B814)),NOT(ISBLANK(E814))),(_xlfn.AGGREGATE(2,7,A$5:A814))+1,"")</f>
        <v/>
      </c>
      <c r="B814" s="49"/>
      <c r="C814" s="49"/>
      <c r="D814" s="50"/>
      <c r="E814" s="51"/>
      <c r="F814" s="52" t="str">
        <f aca="false">IFERROR(VLOOKUP(B814,LISTAS!$Q$2:$R$58,2,0),"")</f>
        <v/>
      </c>
      <c r="G814" s="34" t="str">
        <f aca="false">IF(ISBLANK(C814),"",  IF(F814="RAZÓN SOCIAL","NUEVO_RP",   IF(F814="NUMERO",      IF(ISNUMBER(VALUE(C814)),VALUE(C814),""),   IF(OR(F814="NSS - NOMBRE",F814="RP - NOMBRE"),      IF(         AND(           NOT(ISERROR(FIND(" - ",C814))),           ISERROR(FIND("  ",C814)),           ISERROR(FIND("–",C814)),           ISERROR(FIND("—",C814)),           ISNUMBER(VALUE(LEFT(C814,FIND(" - ",C814)-1)))         ),         VALUE(LEFT(C814,FIND(" - ",C814)-1)),         ""      ),   ""   )  )))</f>
        <v/>
      </c>
      <c r="H814" s="34" t="str">
        <f aca="false">B814 &amp; "|" &amp; E814 &amp; "|" &amp;(IF(ISBLANK(C814),"",IFERROR(VALUE(LEFT(TRIM(C814),FIND(" ",TRIM(C814)&amp;" ")-1)),"")))</f>
        <v>||</v>
      </c>
      <c r="I814" s="18" t="n">
        <f aca="false">IF(G814="",0, IF(COUNTIF($H$6:H814,H814)=1,1,0))</f>
        <v>0</v>
      </c>
      <c r="J814" s="34" t="str">
        <f aca="false">IF( OR( ISBLANK(D814), C814=D814, AND( LEFT(D814,7)&lt;&gt;"NOMINA ", OR( ISERROR(FIND(" - ",D814)), NOT(ISNUMBER(VALUE(LEFT(D814,FIND(" - ",D814)-1)))) ) ) ), "", B814 &amp; "|" &amp; E814 &amp; "|" &amp; (IF(ISBLANK(C814), "", IFERROR(VALUE(LEFT(TRIM(C814), FIND(" ", TRIM(C814)&amp;" ")-1)), ""))) &amp; "|" &amp; D814 )</f>
        <v/>
      </c>
      <c r="K814" s="18" t="n">
        <f aca="false">IF(OR(C814="", J814="",G814=""), 0, IF(COUNTIF($J$6:J814, J814)=1, 1, 0))</f>
        <v>0</v>
      </c>
      <c r="L814" s="16" t="str">
        <f aca="false">IF(B814="Inscripción de nuevo registro patronal",B814 &amp; "|" &amp; E814 &amp; "|" &amp; C814,"")</f>
        <v/>
      </c>
      <c r="M814" s="18" t="n">
        <f aca="false">IF(OR(C814="", L814=""), 0, IF(COUNTIF($L$6:L814, L814)=1, 1, 0))</f>
        <v>0</v>
      </c>
    </row>
    <row r="815" customFormat="false" ht="28.35" hidden="false" customHeight="true" outlineLevel="0" collapsed="false">
      <c r="A815" s="48" t="str">
        <f aca="false">IF(AND(NOT(ISBLANK(C815)),NOT(ISBLANK(B815)),NOT(ISBLANK(E815))),(_xlfn.AGGREGATE(2,7,A$5:A815))+1,"")</f>
        <v/>
      </c>
      <c r="B815" s="49"/>
      <c r="C815" s="49"/>
      <c r="D815" s="50"/>
      <c r="E815" s="51"/>
      <c r="F815" s="52" t="str">
        <f aca="false">IFERROR(VLOOKUP(B815,LISTAS!$Q$2:$R$58,2,0),"")</f>
        <v/>
      </c>
      <c r="G815" s="34" t="str">
        <f aca="false">IF(ISBLANK(C815),"",  IF(F815="RAZÓN SOCIAL","NUEVO_RP",   IF(F815="NUMERO",      IF(ISNUMBER(VALUE(C815)),VALUE(C815),""),   IF(OR(F815="NSS - NOMBRE",F815="RP - NOMBRE"),      IF(         AND(           NOT(ISERROR(FIND(" - ",C815))),           ISERROR(FIND("  ",C815)),           ISERROR(FIND("–",C815)),           ISERROR(FIND("—",C815)),           ISNUMBER(VALUE(LEFT(C815,FIND(" - ",C815)-1)))         ),         VALUE(LEFT(C815,FIND(" - ",C815)-1)),         ""      ),   ""   )  )))</f>
        <v/>
      </c>
      <c r="H815" s="34" t="str">
        <f aca="false">B815 &amp; "|" &amp; E815 &amp; "|" &amp;(IF(ISBLANK(C815),"",IFERROR(VALUE(LEFT(TRIM(C815),FIND(" ",TRIM(C815)&amp;" ")-1)),"")))</f>
        <v>||</v>
      </c>
      <c r="I815" s="18" t="n">
        <f aca="false">IF(G815="",0, IF(COUNTIF($H$6:H815,H815)=1,1,0))</f>
        <v>0</v>
      </c>
      <c r="J815" s="34" t="str">
        <f aca="false">IF( OR( ISBLANK(D815), C815=D815, AND( LEFT(D815,7)&lt;&gt;"NOMINA ", OR( ISERROR(FIND(" - ",D815)), NOT(ISNUMBER(VALUE(LEFT(D815,FIND(" - ",D815)-1)))) ) ) ), "", B815 &amp; "|" &amp; E815 &amp; "|" &amp; (IF(ISBLANK(C815), "", IFERROR(VALUE(LEFT(TRIM(C815), FIND(" ", TRIM(C815)&amp;" ")-1)), ""))) &amp; "|" &amp; D815 )</f>
        <v/>
      </c>
      <c r="K815" s="18" t="n">
        <f aca="false">IF(OR(C815="", J815="",G815=""), 0, IF(COUNTIF($J$6:J815, J815)=1, 1, 0))</f>
        <v>0</v>
      </c>
      <c r="L815" s="16" t="str">
        <f aca="false">IF(B815="Inscripción de nuevo registro patronal",B815 &amp; "|" &amp; E815 &amp; "|" &amp; C815,"")</f>
        <v/>
      </c>
      <c r="M815" s="18" t="n">
        <f aca="false">IF(OR(C815="", L815=""), 0, IF(COUNTIF($L$6:L815, L815)=1, 1, 0))</f>
        <v>0</v>
      </c>
    </row>
    <row r="816" customFormat="false" ht="28.35" hidden="false" customHeight="true" outlineLevel="0" collapsed="false">
      <c r="A816" s="48" t="str">
        <f aca="false">IF(AND(NOT(ISBLANK(C816)),NOT(ISBLANK(B816)),NOT(ISBLANK(E816))),(_xlfn.AGGREGATE(2,7,A$5:A816))+1,"")</f>
        <v/>
      </c>
      <c r="B816" s="49"/>
      <c r="C816" s="49"/>
      <c r="D816" s="50"/>
      <c r="E816" s="51"/>
      <c r="F816" s="52" t="str">
        <f aca="false">IFERROR(VLOOKUP(B816,LISTAS!$Q$2:$R$58,2,0),"")</f>
        <v/>
      </c>
      <c r="G816" s="34" t="str">
        <f aca="false">IF(ISBLANK(C816),"",  IF(F816="RAZÓN SOCIAL","NUEVO_RP",   IF(F816="NUMERO",      IF(ISNUMBER(VALUE(C816)),VALUE(C816),""),   IF(OR(F816="NSS - NOMBRE",F816="RP - NOMBRE"),      IF(         AND(           NOT(ISERROR(FIND(" - ",C816))),           ISERROR(FIND("  ",C816)),           ISERROR(FIND("–",C816)),           ISERROR(FIND("—",C816)),           ISNUMBER(VALUE(LEFT(C816,FIND(" - ",C816)-1)))         ),         VALUE(LEFT(C816,FIND(" - ",C816)-1)),         ""      ),   ""   )  )))</f>
        <v/>
      </c>
      <c r="H816" s="34" t="str">
        <f aca="false">B816 &amp; "|" &amp; E816 &amp; "|" &amp;(IF(ISBLANK(C816),"",IFERROR(VALUE(LEFT(TRIM(C816),FIND(" ",TRIM(C816)&amp;" ")-1)),"")))</f>
        <v>||</v>
      </c>
      <c r="I816" s="18" t="n">
        <f aca="false">IF(G816="",0, IF(COUNTIF($H$6:H816,H816)=1,1,0))</f>
        <v>0</v>
      </c>
      <c r="J816" s="34" t="str">
        <f aca="false">IF( OR( ISBLANK(D816), C816=D816, AND( LEFT(D816,7)&lt;&gt;"NOMINA ", OR( ISERROR(FIND(" - ",D816)), NOT(ISNUMBER(VALUE(LEFT(D816,FIND(" - ",D816)-1)))) ) ) ), "", B816 &amp; "|" &amp; E816 &amp; "|" &amp; (IF(ISBLANK(C816), "", IFERROR(VALUE(LEFT(TRIM(C816), FIND(" ", TRIM(C816)&amp;" ")-1)), ""))) &amp; "|" &amp; D816 )</f>
        <v/>
      </c>
      <c r="K816" s="18" t="n">
        <f aca="false">IF(OR(C816="", J816="",G816=""), 0, IF(COUNTIF($J$6:J816, J816)=1, 1, 0))</f>
        <v>0</v>
      </c>
      <c r="L816" s="16" t="str">
        <f aca="false">IF(B816="Inscripción de nuevo registro patronal",B816 &amp; "|" &amp; E816 &amp; "|" &amp; C816,"")</f>
        <v/>
      </c>
      <c r="M816" s="18" t="n">
        <f aca="false">IF(OR(C816="", L816=""), 0, IF(COUNTIF($L$6:L816, L816)=1, 1, 0))</f>
        <v>0</v>
      </c>
    </row>
    <row r="817" customFormat="false" ht="28.35" hidden="false" customHeight="true" outlineLevel="0" collapsed="false">
      <c r="A817" s="48" t="str">
        <f aca="false">IF(AND(NOT(ISBLANK(C817)),NOT(ISBLANK(B817)),NOT(ISBLANK(E817))),(_xlfn.AGGREGATE(2,7,A$5:A817))+1,"")</f>
        <v/>
      </c>
      <c r="B817" s="49"/>
      <c r="C817" s="49"/>
      <c r="D817" s="50"/>
      <c r="E817" s="51"/>
      <c r="F817" s="52" t="str">
        <f aca="false">IFERROR(VLOOKUP(B817,LISTAS!$Q$2:$R$58,2,0),"")</f>
        <v/>
      </c>
      <c r="G817" s="34" t="str">
        <f aca="false">IF(ISBLANK(C817),"",  IF(F817="RAZÓN SOCIAL","NUEVO_RP",   IF(F817="NUMERO",      IF(ISNUMBER(VALUE(C817)),VALUE(C817),""),   IF(OR(F817="NSS - NOMBRE",F817="RP - NOMBRE"),      IF(         AND(           NOT(ISERROR(FIND(" - ",C817))),           ISERROR(FIND("  ",C817)),           ISERROR(FIND("–",C817)),           ISERROR(FIND("—",C817)),           ISNUMBER(VALUE(LEFT(C817,FIND(" - ",C817)-1)))         ),         VALUE(LEFT(C817,FIND(" - ",C817)-1)),         ""      ),   ""   )  )))</f>
        <v/>
      </c>
      <c r="H817" s="34" t="str">
        <f aca="false">B817 &amp; "|" &amp; E817 &amp; "|" &amp;(IF(ISBLANK(C817),"",IFERROR(VALUE(LEFT(TRIM(C817),FIND(" ",TRIM(C817)&amp;" ")-1)),"")))</f>
        <v>||</v>
      </c>
      <c r="I817" s="18" t="n">
        <f aca="false">IF(G817="",0, IF(COUNTIF($H$6:H817,H817)=1,1,0))</f>
        <v>0</v>
      </c>
      <c r="J817" s="34" t="str">
        <f aca="false">IF( OR( ISBLANK(D817), C817=D817, AND( LEFT(D817,7)&lt;&gt;"NOMINA ", OR( ISERROR(FIND(" - ",D817)), NOT(ISNUMBER(VALUE(LEFT(D817,FIND(" - ",D817)-1)))) ) ) ), "", B817 &amp; "|" &amp; E817 &amp; "|" &amp; (IF(ISBLANK(C817), "", IFERROR(VALUE(LEFT(TRIM(C817), FIND(" ", TRIM(C817)&amp;" ")-1)), ""))) &amp; "|" &amp; D817 )</f>
        <v/>
      </c>
      <c r="K817" s="18" t="n">
        <f aca="false">IF(OR(C817="", J817="",G817=""), 0, IF(COUNTIF($J$6:J817, J817)=1, 1, 0))</f>
        <v>0</v>
      </c>
      <c r="L817" s="16" t="str">
        <f aca="false">IF(B817="Inscripción de nuevo registro patronal",B817 &amp; "|" &amp; E817 &amp; "|" &amp; C817,"")</f>
        <v/>
      </c>
      <c r="M817" s="18" t="n">
        <f aca="false">IF(OR(C817="", L817=""), 0, IF(COUNTIF($L$6:L817, L817)=1, 1, 0))</f>
        <v>0</v>
      </c>
    </row>
    <row r="818" customFormat="false" ht="28.35" hidden="false" customHeight="true" outlineLevel="0" collapsed="false">
      <c r="A818" s="48" t="str">
        <f aca="false">IF(AND(NOT(ISBLANK(C818)),NOT(ISBLANK(B818)),NOT(ISBLANK(E818))),(_xlfn.AGGREGATE(2,7,A$5:A818))+1,"")</f>
        <v/>
      </c>
      <c r="B818" s="49"/>
      <c r="C818" s="49"/>
      <c r="D818" s="50"/>
      <c r="E818" s="51"/>
      <c r="F818" s="52" t="str">
        <f aca="false">IFERROR(VLOOKUP(B818,LISTAS!$Q$2:$R$58,2,0),"")</f>
        <v/>
      </c>
      <c r="G818" s="34" t="str">
        <f aca="false">IF(ISBLANK(C818),"",  IF(F818="RAZÓN SOCIAL","NUEVO_RP",   IF(F818="NUMERO",      IF(ISNUMBER(VALUE(C818)),VALUE(C818),""),   IF(OR(F818="NSS - NOMBRE",F818="RP - NOMBRE"),      IF(         AND(           NOT(ISERROR(FIND(" - ",C818))),           ISERROR(FIND("  ",C818)),           ISERROR(FIND("–",C818)),           ISERROR(FIND("—",C818)),           ISNUMBER(VALUE(LEFT(C818,FIND(" - ",C818)-1)))         ),         VALUE(LEFT(C818,FIND(" - ",C818)-1)),         ""      ),   ""   )  )))</f>
        <v/>
      </c>
      <c r="H818" s="34" t="str">
        <f aca="false">B818 &amp; "|" &amp; E818 &amp; "|" &amp;(IF(ISBLANK(C818),"",IFERROR(VALUE(LEFT(TRIM(C818),FIND(" ",TRIM(C818)&amp;" ")-1)),"")))</f>
        <v>||</v>
      </c>
      <c r="I818" s="18" t="n">
        <f aca="false">IF(G818="",0, IF(COUNTIF($H$6:H818,H818)=1,1,0))</f>
        <v>0</v>
      </c>
      <c r="J818" s="34" t="str">
        <f aca="false">IF( OR( ISBLANK(D818), C818=D818, AND( LEFT(D818,7)&lt;&gt;"NOMINA ", OR( ISERROR(FIND(" - ",D818)), NOT(ISNUMBER(VALUE(LEFT(D818,FIND(" - ",D818)-1)))) ) ) ), "", B818 &amp; "|" &amp; E818 &amp; "|" &amp; (IF(ISBLANK(C818), "", IFERROR(VALUE(LEFT(TRIM(C818), FIND(" ", TRIM(C818)&amp;" ")-1)), ""))) &amp; "|" &amp; D818 )</f>
        <v/>
      </c>
      <c r="K818" s="18" t="n">
        <f aca="false">IF(OR(C818="", J818="",G818=""), 0, IF(COUNTIF($J$6:J818, J818)=1, 1, 0))</f>
        <v>0</v>
      </c>
      <c r="L818" s="16" t="str">
        <f aca="false">IF(B818="Inscripción de nuevo registro patronal",B818 &amp; "|" &amp; E818 &amp; "|" &amp; C818,"")</f>
        <v/>
      </c>
      <c r="M818" s="18" t="n">
        <f aca="false">IF(OR(C818="", L818=""), 0, IF(COUNTIF($L$6:L818, L818)=1, 1, 0))</f>
        <v>0</v>
      </c>
    </row>
    <row r="819" customFormat="false" ht="28.35" hidden="false" customHeight="true" outlineLevel="0" collapsed="false">
      <c r="A819" s="48" t="str">
        <f aca="false">IF(AND(NOT(ISBLANK(C819)),NOT(ISBLANK(B819)),NOT(ISBLANK(E819))),(_xlfn.AGGREGATE(2,7,A$5:A819))+1,"")</f>
        <v/>
      </c>
      <c r="B819" s="49"/>
      <c r="C819" s="49"/>
      <c r="D819" s="50"/>
      <c r="E819" s="51"/>
      <c r="F819" s="52" t="str">
        <f aca="false">IFERROR(VLOOKUP(B819,LISTAS!$Q$2:$R$58,2,0),"")</f>
        <v/>
      </c>
      <c r="G819" s="34" t="str">
        <f aca="false">IF(ISBLANK(C819),"",  IF(F819="RAZÓN SOCIAL","NUEVO_RP",   IF(F819="NUMERO",      IF(ISNUMBER(VALUE(C819)),VALUE(C819),""),   IF(OR(F819="NSS - NOMBRE",F819="RP - NOMBRE"),      IF(         AND(           NOT(ISERROR(FIND(" - ",C819))),           ISERROR(FIND("  ",C819)),           ISERROR(FIND("–",C819)),           ISERROR(FIND("—",C819)),           ISNUMBER(VALUE(LEFT(C819,FIND(" - ",C819)-1)))         ),         VALUE(LEFT(C819,FIND(" - ",C819)-1)),         ""      ),   ""   )  )))</f>
        <v/>
      </c>
      <c r="H819" s="34" t="str">
        <f aca="false">B819 &amp; "|" &amp; E819 &amp; "|" &amp;(IF(ISBLANK(C819),"",IFERROR(VALUE(LEFT(TRIM(C819),FIND(" ",TRIM(C819)&amp;" ")-1)),"")))</f>
        <v>||</v>
      </c>
      <c r="I819" s="18" t="n">
        <f aca="false">IF(G819="",0, IF(COUNTIF($H$6:H819,H819)=1,1,0))</f>
        <v>0</v>
      </c>
      <c r="J819" s="34" t="str">
        <f aca="false">IF( OR( ISBLANK(D819), C819=D819, AND( LEFT(D819,7)&lt;&gt;"NOMINA ", OR( ISERROR(FIND(" - ",D819)), NOT(ISNUMBER(VALUE(LEFT(D819,FIND(" - ",D819)-1)))) ) ) ), "", B819 &amp; "|" &amp; E819 &amp; "|" &amp; (IF(ISBLANK(C819), "", IFERROR(VALUE(LEFT(TRIM(C819), FIND(" ", TRIM(C819)&amp;" ")-1)), ""))) &amp; "|" &amp; D819 )</f>
        <v/>
      </c>
      <c r="K819" s="18" t="n">
        <f aca="false">IF(OR(C819="", J819="",G819=""), 0, IF(COUNTIF($J$6:J819, J819)=1, 1, 0))</f>
        <v>0</v>
      </c>
      <c r="L819" s="16" t="str">
        <f aca="false">IF(B819="Inscripción de nuevo registro patronal",B819 &amp; "|" &amp; E819 &amp; "|" &amp; C819,"")</f>
        <v/>
      </c>
      <c r="M819" s="18" t="n">
        <f aca="false">IF(OR(C819="", L819=""), 0, IF(COUNTIF($L$6:L819, L819)=1, 1, 0))</f>
        <v>0</v>
      </c>
    </row>
    <row r="820" customFormat="false" ht="28.35" hidden="false" customHeight="true" outlineLevel="0" collapsed="false">
      <c r="A820" s="48" t="str">
        <f aca="false">IF(AND(NOT(ISBLANK(C820)),NOT(ISBLANK(B820)),NOT(ISBLANK(E820))),(_xlfn.AGGREGATE(2,7,A$5:A820))+1,"")</f>
        <v/>
      </c>
      <c r="B820" s="49"/>
      <c r="C820" s="49"/>
      <c r="D820" s="50"/>
      <c r="E820" s="51"/>
      <c r="F820" s="52" t="str">
        <f aca="false">IFERROR(VLOOKUP(B820,LISTAS!$Q$2:$R$58,2,0),"")</f>
        <v/>
      </c>
      <c r="G820" s="34" t="str">
        <f aca="false">IF(ISBLANK(C820),"",  IF(F820="RAZÓN SOCIAL","NUEVO_RP",   IF(F820="NUMERO",      IF(ISNUMBER(VALUE(C820)),VALUE(C820),""),   IF(OR(F820="NSS - NOMBRE",F820="RP - NOMBRE"),      IF(         AND(           NOT(ISERROR(FIND(" - ",C820))),           ISERROR(FIND("  ",C820)),           ISERROR(FIND("–",C820)),           ISERROR(FIND("—",C820)),           ISNUMBER(VALUE(LEFT(C820,FIND(" - ",C820)-1)))         ),         VALUE(LEFT(C820,FIND(" - ",C820)-1)),         ""      ),   ""   )  )))</f>
        <v/>
      </c>
      <c r="H820" s="34" t="str">
        <f aca="false">B820 &amp; "|" &amp; E820 &amp; "|" &amp;(IF(ISBLANK(C820),"",IFERROR(VALUE(LEFT(TRIM(C820),FIND(" ",TRIM(C820)&amp;" ")-1)),"")))</f>
        <v>||</v>
      </c>
      <c r="I820" s="18" t="n">
        <f aca="false">IF(G820="",0, IF(COUNTIF($H$6:H820,H820)=1,1,0))</f>
        <v>0</v>
      </c>
      <c r="J820" s="34" t="str">
        <f aca="false">IF( OR( ISBLANK(D820), C820=D820, AND( LEFT(D820,7)&lt;&gt;"NOMINA ", OR( ISERROR(FIND(" - ",D820)), NOT(ISNUMBER(VALUE(LEFT(D820,FIND(" - ",D820)-1)))) ) ) ), "", B820 &amp; "|" &amp; E820 &amp; "|" &amp; (IF(ISBLANK(C820), "", IFERROR(VALUE(LEFT(TRIM(C820), FIND(" ", TRIM(C820)&amp;" ")-1)), ""))) &amp; "|" &amp; D820 )</f>
        <v/>
      </c>
      <c r="K820" s="18" t="n">
        <f aca="false">IF(OR(C820="", J820="",G820=""), 0, IF(COUNTIF($J$6:J820, J820)=1, 1, 0))</f>
        <v>0</v>
      </c>
      <c r="L820" s="16" t="str">
        <f aca="false">IF(B820="Inscripción de nuevo registro patronal",B820 &amp; "|" &amp; E820 &amp; "|" &amp; C820,"")</f>
        <v/>
      </c>
      <c r="M820" s="18" t="n">
        <f aca="false">IF(OR(C820="", L820=""), 0, IF(COUNTIF($L$6:L820, L820)=1, 1, 0))</f>
        <v>0</v>
      </c>
    </row>
    <row r="821" customFormat="false" ht="28.35" hidden="false" customHeight="true" outlineLevel="0" collapsed="false">
      <c r="A821" s="48" t="str">
        <f aca="false">IF(AND(NOT(ISBLANK(C821)),NOT(ISBLANK(B821)),NOT(ISBLANK(E821))),(_xlfn.AGGREGATE(2,7,A$5:A821))+1,"")</f>
        <v/>
      </c>
      <c r="B821" s="49"/>
      <c r="C821" s="49"/>
      <c r="D821" s="50"/>
      <c r="E821" s="51"/>
      <c r="F821" s="52" t="str">
        <f aca="false">IFERROR(VLOOKUP(B821,LISTAS!$Q$2:$R$58,2,0),"")</f>
        <v/>
      </c>
      <c r="G821" s="34" t="str">
        <f aca="false">IF(ISBLANK(C821),"",  IF(F821="RAZÓN SOCIAL","NUEVO_RP",   IF(F821="NUMERO",      IF(ISNUMBER(VALUE(C821)),VALUE(C821),""),   IF(OR(F821="NSS - NOMBRE",F821="RP - NOMBRE"),      IF(         AND(           NOT(ISERROR(FIND(" - ",C821))),           ISERROR(FIND("  ",C821)),           ISERROR(FIND("–",C821)),           ISERROR(FIND("—",C821)),           ISNUMBER(VALUE(LEFT(C821,FIND(" - ",C821)-1)))         ),         VALUE(LEFT(C821,FIND(" - ",C821)-1)),         ""      ),   ""   )  )))</f>
        <v/>
      </c>
      <c r="H821" s="34" t="str">
        <f aca="false">B821 &amp; "|" &amp; E821 &amp; "|" &amp;(IF(ISBLANK(C821),"",IFERROR(VALUE(LEFT(TRIM(C821),FIND(" ",TRIM(C821)&amp;" ")-1)),"")))</f>
        <v>||</v>
      </c>
      <c r="I821" s="18" t="n">
        <f aca="false">IF(G821="",0, IF(COUNTIF($H$6:H821,H821)=1,1,0))</f>
        <v>0</v>
      </c>
      <c r="J821" s="34" t="str">
        <f aca="false">IF( OR( ISBLANK(D821), C821=D821, AND( LEFT(D821,7)&lt;&gt;"NOMINA ", OR( ISERROR(FIND(" - ",D821)), NOT(ISNUMBER(VALUE(LEFT(D821,FIND(" - ",D821)-1)))) ) ) ), "", B821 &amp; "|" &amp; E821 &amp; "|" &amp; (IF(ISBLANK(C821), "", IFERROR(VALUE(LEFT(TRIM(C821), FIND(" ", TRIM(C821)&amp;" ")-1)), ""))) &amp; "|" &amp; D821 )</f>
        <v/>
      </c>
      <c r="K821" s="18" t="n">
        <f aca="false">IF(OR(C821="", J821="",G821=""), 0, IF(COUNTIF($J$6:J821, J821)=1, 1, 0))</f>
        <v>0</v>
      </c>
      <c r="L821" s="16" t="str">
        <f aca="false">IF(B821="Inscripción de nuevo registro patronal",B821 &amp; "|" &amp; E821 &amp; "|" &amp; C821,"")</f>
        <v/>
      </c>
      <c r="M821" s="18" t="n">
        <f aca="false">IF(OR(C821="", L821=""), 0, IF(COUNTIF($L$6:L821, L821)=1, 1, 0))</f>
        <v>0</v>
      </c>
    </row>
    <row r="822" customFormat="false" ht="28.35" hidden="false" customHeight="true" outlineLevel="0" collapsed="false">
      <c r="A822" s="48" t="str">
        <f aca="false">IF(AND(NOT(ISBLANK(C822)),NOT(ISBLANK(B822)),NOT(ISBLANK(E822))),(_xlfn.AGGREGATE(2,7,A$5:A822))+1,"")</f>
        <v/>
      </c>
      <c r="B822" s="49"/>
      <c r="C822" s="49"/>
      <c r="D822" s="50"/>
      <c r="E822" s="51"/>
      <c r="F822" s="52" t="str">
        <f aca="false">IFERROR(VLOOKUP(B822,LISTAS!$Q$2:$R$58,2,0),"")</f>
        <v/>
      </c>
      <c r="G822" s="34" t="str">
        <f aca="false">IF(ISBLANK(C822),"",  IF(F822="RAZÓN SOCIAL","NUEVO_RP",   IF(F822="NUMERO",      IF(ISNUMBER(VALUE(C822)),VALUE(C822),""),   IF(OR(F822="NSS - NOMBRE",F822="RP - NOMBRE"),      IF(         AND(           NOT(ISERROR(FIND(" - ",C822))),           ISERROR(FIND("  ",C822)),           ISERROR(FIND("–",C822)),           ISERROR(FIND("—",C822)),           ISNUMBER(VALUE(LEFT(C822,FIND(" - ",C822)-1)))         ),         VALUE(LEFT(C822,FIND(" - ",C822)-1)),         ""      ),   ""   )  )))</f>
        <v/>
      </c>
      <c r="H822" s="34" t="str">
        <f aca="false">B822 &amp; "|" &amp; E822 &amp; "|" &amp;(IF(ISBLANK(C822),"",IFERROR(VALUE(LEFT(TRIM(C822),FIND(" ",TRIM(C822)&amp;" ")-1)),"")))</f>
        <v>||</v>
      </c>
      <c r="I822" s="18" t="n">
        <f aca="false">IF(G822="",0, IF(COUNTIF($H$6:H822,H822)=1,1,0))</f>
        <v>0</v>
      </c>
      <c r="J822" s="34" t="str">
        <f aca="false">IF( OR( ISBLANK(D822), C822=D822, AND( LEFT(D822,7)&lt;&gt;"NOMINA ", OR( ISERROR(FIND(" - ",D822)), NOT(ISNUMBER(VALUE(LEFT(D822,FIND(" - ",D822)-1)))) ) ) ), "", B822 &amp; "|" &amp; E822 &amp; "|" &amp; (IF(ISBLANK(C822), "", IFERROR(VALUE(LEFT(TRIM(C822), FIND(" ", TRIM(C822)&amp;" ")-1)), ""))) &amp; "|" &amp; D822 )</f>
        <v/>
      </c>
      <c r="K822" s="18" t="n">
        <f aca="false">IF(OR(C822="", J822="",G822=""), 0, IF(COUNTIF($J$6:J822, J822)=1, 1, 0))</f>
        <v>0</v>
      </c>
      <c r="L822" s="16" t="str">
        <f aca="false">IF(B822="Inscripción de nuevo registro patronal",B822 &amp; "|" &amp; E822 &amp; "|" &amp; C822,"")</f>
        <v/>
      </c>
      <c r="M822" s="18" t="n">
        <f aca="false">IF(OR(C822="", L822=""), 0, IF(COUNTIF($L$6:L822, L822)=1, 1, 0))</f>
        <v>0</v>
      </c>
    </row>
    <row r="823" customFormat="false" ht="28.35" hidden="false" customHeight="true" outlineLevel="0" collapsed="false">
      <c r="A823" s="48" t="str">
        <f aca="false">IF(AND(NOT(ISBLANK(C823)),NOT(ISBLANK(B823)),NOT(ISBLANK(E823))),(_xlfn.AGGREGATE(2,7,A$5:A823))+1,"")</f>
        <v/>
      </c>
      <c r="B823" s="49"/>
      <c r="C823" s="49"/>
      <c r="D823" s="50"/>
      <c r="E823" s="51"/>
      <c r="F823" s="52" t="str">
        <f aca="false">IFERROR(VLOOKUP(B823,LISTAS!$Q$2:$R$58,2,0),"")</f>
        <v/>
      </c>
      <c r="G823" s="34" t="str">
        <f aca="false">IF(ISBLANK(C823),"",  IF(F823="RAZÓN SOCIAL","NUEVO_RP",   IF(F823="NUMERO",      IF(ISNUMBER(VALUE(C823)),VALUE(C823),""),   IF(OR(F823="NSS - NOMBRE",F823="RP - NOMBRE"),      IF(         AND(           NOT(ISERROR(FIND(" - ",C823))),           ISERROR(FIND("  ",C823)),           ISERROR(FIND("–",C823)),           ISERROR(FIND("—",C823)),           ISNUMBER(VALUE(LEFT(C823,FIND(" - ",C823)-1)))         ),         VALUE(LEFT(C823,FIND(" - ",C823)-1)),         ""      ),   ""   )  )))</f>
        <v/>
      </c>
      <c r="H823" s="34" t="str">
        <f aca="false">B823 &amp; "|" &amp; E823 &amp; "|" &amp;(IF(ISBLANK(C823),"",IFERROR(VALUE(LEFT(TRIM(C823),FIND(" ",TRIM(C823)&amp;" ")-1)),"")))</f>
        <v>||</v>
      </c>
      <c r="I823" s="18" t="n">
        <f aca="false">IF(G823="",0, IF(COUNTIF($H$6:H823,H823)=1,1,0))</f>
        <v>0</v>
      </c>
      <c r="J823" s="34" t="str">
        <f aca="false">IF( OR( ISBLANK(D823), C823=D823, AND( LEFT(D823,7)&lt;&gt;"NOMINA ", OR( ISERROR(FIND(" - ",D823)), NOT(ISNUMBER(VALUE(LEFT(D823,FIND(" - ",D823)-1)))) ) ) ), "", B823 &amp; "|" &amp; E823 &amp; "|" &amp; (IF(ISBLANK(C823), "", IFERROR(VALUE(LEFT(TRIM(C823), FIND(" ", TRIM(C823)&amp;" ")-1)), ""))) &amp; "|" &amp; D823 )</f>
        <v/>
      </c>
      <c r="K823" s="18" t="n">
        <f aca="false">IF(OR(C823="", J823="",G823=""), 0, IF(COUNTIF($J$6:J823, J823)=1, 1, 0))</f>
        <v>0</v>
      </c>
      <c r="L823" s="16" t="str">
        <f aca="false">IF(B823="Inscripción de nuevo registro patronal",B823 &amp; "|" &amp; E823 &amp; "|" &amp; C823,"")</f>
        <v/>
      </c>
      <c r="M823" s="18" t="n">
        <f aca="false">IF(OR(C823="", L823=""), 0, IF(COUNTIF($L$6:L823, L823)=1, 1, 0))</f>
        <v>0</v>
      </c>
    </row>
    <row r="824" customFormat="false" ht="28.35" hidden="false" customHeight="true" outlineLevel="0" collapsed="false">
      <c r="A824" s="48" t="str">
        <f aca="false">IF(AND(NOT(ISBLANK(C824)),NOT(ISBLANK(B824)),NOT(ISBLANK(E824))),(_xlfn.AGGREGATE(2,7,A$5:A824))+1,"")</f>
        <v/>
      </c>
      <c r="B824" s="49"/>
      <c r="C824" s="49"/>
      <c r="D824" s="50"/>
      <c r="E824" s="51"/>
      <c r="F824" s="52" t="str">
        <f aca="false">IFERROR(VLOOKUP(B824,LISTAS!$Q$2:$R$58,2,0),"")</f>
        <v/>
      </c>
      <c r="G824" s="34" t="str">
        <f aca="false">IF(ISBLANK(C824),"",  IF(F824="RAZÓN SOCIAL","NUEVO_RP",   IF(F824="NUMERO",      IF(ISNUMBER(VALUE(C824)),VALUE(C824),""),   IF(OR(F824="NSS - NOMBRE",F824="RP - NOMBRE"),      IF(         AND(           NOT(ISERROR(FIND(" - ",C824))),           ISERROR(FIND("  ",C824)),           ISERROR(FIND("–",C824)),           ISERROR(FIND("—",C824)),           ISNUMBER(VALUE(LEFT(C824,FIND(" - ",C824)-1)))         ),         VALUE(LEFT(C824,FIND(" - ",C824)-1)),         ""      ),   ""   )  )))</f>
        <v/>
      </c>
      <c r="H824" s="34" t="str">
        <f aca="false">B824 &amp; "|" &amp; E824 &amp; "|" &amp;(IF(ISBLANK(C824),"",IFERROR(VALUE(LEFT(TRIM(C824),FIND(" ",TRIM(C824)&amp;" ")-1)),"")))</f>
        <v>||</v>
      </c>
      <c r="I824" s="18" t="n">
        <f aca="false">IF(G824="",0, IF(COUNTIF($H$6:H824,H824)=1,1,0))</f>
        <v>0</v>
      </c>
      <c r="J824" s="34" t="str">
        <f aca="false">IF( OR( ISBLANK(D824), C824=D824, AND( LEFT(D824,7)&lt;&gt;"NOMINA ", OR( ISERROR(FIND(" - ",D824)), NOT(ISNUMBER(VALUE(LEFT(D824,FIND(" - ",D824)-1)))) ) ) ), "", B824 &amp; "|" &amp; E824 &amp; "|" &amp; (IF(ISBLANK(C824), "", IFERROR(VALUE(LEFT(TRIM(C824), FIND(" ", TRIM(C824)&amp;" ")-1)), ""))) &amp; "|" &amp; D824 )</f>
        <v/>
      </c>
      <c r="K824" s="18" t="n">
        <f aca="false">IF(OR(C824="", J824="",G824=""), 0, IF(COUNTIF($J$6:J824, J824)=1, 1, 0))</f>
        <v>0</v>
      </c>
      <c r="L824" s="16" t="str">
        <f aca="false">IF(B824="Inscripción de nuevo registro patronal",B824 &amp; "|" &amp; E824 &amp; "|" &amp; C824,"")</f>
        <v/>
      </c>
      <c r="M824" s="18" t="n">
        <f aca="false">IF(OR(C824="", L824=""), 0, IF(COUNTIF($L$6:L824, L824)=1, 1, 0))</f>
        <v>0</v>
      </c>
    </row>
    <row r="825" customFormat="false" ht="28.35" hidden="false" customHeight="true" outlineLevel="0" collapsed="false">
      <c r="A825" s="48" t="str">
        <f aca="false">IF(AND(NOT(ISBLANK(C825)),NOT(ISBLANK(B825)),NOT(ISBLANK(E825))),(_xlfn.AGGREGATE(2,7,A$5:A825))+1,"")</f>
        <v/>
      </c>
      <c r="B825" s="49"/>
      <c r="C825" s="49"/>
      <c r="D825" s="50"/>
      <c r="E825" s="51"/>
      <c r="F825" s="52" t="str">
        <f aca="false">IFERROR(VLOOKUP(B825,LISTAS!$Q$2:$R$58,2,0),"")</f>
        <v/>
      </c>
      <c r="G825" s="34" t="str">
        <f aca="false">IF(ISBLANK(C825),"",  IF(F825="RAZÓN SOCIAL","NUEVO_RP",   IF(F825="NUMERO",      IF(ISNUMBER(VALUE(C825)),VALUE(C825),""),   IF(OR(F825="NSS - NOMBRE",F825="RP - NOMBRE"),      IF(         AND(           NOT(ISERROR(FIND(" - ",C825))),           ISERROR(FIND("  ",C825)),           ISERROR(FIND("–",C825)),           ISERROR(FIND("—",C825)),           ISNUMBER(VALUE(LEFT(C825,FIND(" - ",C825)-1)))         ),         VALUE(LEFT(C825,FIND(" - ",C825)-1)),         ""      ),   ""   )  )))</f>
        <v/>
      </c>
      <c r="H825" s="34" t="str">
        <f aca="false">B825 &amp; "|" &amp; E825 &amp; "|" &amp;(IF(ISBLANK(C825),"",IFERROR(VALUE(LEFT(TRIM(C825),FIND(" ",TRIM(C825)&amp;" ")-1)),"")))</f>
        <v>||</v>
      </c>
      <c r="I825" s="18" t="n">
        <f aca="false">IF(G825="",0, IF(COUNTIF($H$6:H825,H825)=1,1,0))</f>
        <v>0</v>
      </c>
      <c r="J825" s="34" t="str">
        <f aca="false">IF( OR( ISBLANK(D825), C825=D825, AND( LEFT(D825,7)&lt;&gt;"NOMINA ", OR( ISERROR(FIND(" - ",D825)), NOT(ISNUMBER(VALUE(LEFT(D825,FIND(" - ",D825)-1)))) ) ) ), "", B825 &amp; "|" &amp; E825 &amp; "|" &amp; (IF(ISBLANK(C825), "", IFERROR(VALUE(LEFT(TRIM(C825), FIND(" ", TRIM(C825)&amp;" ")-1)), ""))) &amp; "|" &amp; D825 )</f>
        <v/>
      </c>
      <c r="K825" s="18" t="n">
        <f aca="false">IF(OR(C825="", J825="",G825=""), 0, IF(COUNTIF($J$6:J825, J825)=1, 1, 0))</f>
        <v>0</v>
      </c>
      <c r="L825" s="16" t="str">
        <f aca="false">IF(B825="Inscripción de nuevo registro patronal",B825 &amp; "|" &amp; E825 &amp; "|" &amp; C825,"")</f>
        <v/>
      </c>
      <c r="M825" s="18" t="n">
        <f aca="false">IF(OR(C825="", L825=""), 0, IF(COUNTIF($L$6:L825, L825)=1, 1, 0))</f>
        <v>0</v>
      </c>
    </row>
    <row r="826" customFormat="false" ht="28.35" hidden="false" customHeight="true" outlineLevel="0" collapsed="false">
      <c r="A826" s="48" t="str">
        <f aca="false">IF(AND(NOT(ISBLANK(C826)),NOT(ISBLANK(B826)),NOT(ISBLANK(E826))),(_xlfn.AGGREGATE(2,7,A$5:A826))+1,"")</f>
        <v/>
      </c>
      <c r="B826" s="49"/>
      <c r="C826" s="49"/>
      <c r="D826" s="50"/>
      <c r="E826" s="51"/>
      <c r="F826" s="52" t="str">
        <f aca="false">IFERROR(VLOOKUP(B826,LISTAS!$Q$2:$R$58,2,0),"")</f>
        <v/>
      </c>
      <c r="G826" s="34" t="str">
        <f aca="false">IF(ISBLANK(C826),"",  IF(F826="RAZÓN SOCIAL","NUEVO_RP",   IF(F826="NUMERO",      IF(ISNUMBER(VALUE(C826)),VALUE(C826),""),   IF(OR(F826="NSS - NOMBRE",F826="RP - NOMBRE"),      IF(         AND(           NOT(ISERROR(FIND(" - ",C826))),           ISERROR(FIND("  ",C826)),           ISERROR(FIND("–",C826)),           ISERROR(FIND("—",C826)),           ISNUMBER(VALUE(LEFT(C826,FIND(" - ",C826)-1)))         ),         VALUE(LEFT(C826,FIND(" - ",C826)-1)),         ""      ),   ""   )  )))</f>
        <v/>
      </c>
      <c r="H826" s="34" t="str">
        <f aca="false">B826 &amp; "|" &amp; E826 &amp; "|" &amp;(IF(ISBLANK(C826),"",IFERROR(VALUE(LEFT(TRIM(C826),FIND(" ",TRIM(C826)&amp;" ")-1)),"")))</f>
        <v>||</v>
      </c>
      <c r="I826" s="18" t="n">
        <f aca="false">IF(G826="",0, IF(COUNTIF($H$6:H826,H826)=1,1,0))</f>
        <v>0</v>
      </c>
      <c r="J826" s="34" t="str">
        <f aca="false">IF( OR( ISBLANK(D826), C826=D826, AND( LEFT(D826,7)&lt;&gt;"NOMINA ", OR( ISERROR(FIND(" - ",D826)), NOT(ISNUMBER(VALUE(LEFT(D826,FIND(" - ",D826)-1)))) ) ) ), "", B826 &amp; "|" &amp; E826 &amp; "|" &amp; (IF(ISBLANK(C826), "", IFERROR(VALUE(LEFT(TRIM(C826), FIND(" ", TRIM(C826)&amp;" ")-1)), ""))) &amp; "|" &amp; D826 )</f>
        <v/>
      </c>
      <c r="K826" s="18" t="n">
        <f aca="false">IF(OR(C826="", J826="",G826=""), 0, IF(COUNTIF($J$6:J826, J826)=1, 1, 0))</f>
        <v>0</v>
      </c>
      <c r="L826" s="16" t="str">
        <f aca="false">IF(B826="Inscripción de nuevo registro patronal",B826 &amp; "|" &amp; E826 &amp; "|" &amp; C826,"")</f>
        <v/>
      </c>
      <c r="M826" s="18" t="n">
        <f aca="false">IF(OR(C826="", L826=""), 0, IF(COUNTIF($L$6:L826, L826)=1, 1, 0))</f>
        <v>0</v>
      </c>
    </row>
    <row r="827" customFormat="false" ht="28.35" hidden="false" customHeight="true" outlineLevel="0" collapsed="false">
      <c r="A827" s="48" t="str">
        <f aca="false">IF(AND(NOT(ISBLANK(C827)),NOT(ISBLANK(B827)),NOT(ISBLANK(E827))),(_xlfn.AGGREGATE(2,7,A$5:A827))+1,"")</f>
        <v/>
      </c>
      <c r="B827" s="49"/>
      <c r="C827" s="49"/>
      <c r="D827" s="50"/>
      <c r="E827" s="51"/>
      <c r="F827" s="52" t="str">
        <f aca="false">IFERROR(VLOOKUP(B827,LISTAS!$Q$2:$R$58,2,0),"")</f>
        <v/>
      </c>
      <c r="G827" s="34" t="str">
        <f aca="false">IF(ISBLANK(C827),"",  IF(F827="RAZÓN SOCIAL","NUEVO_RP",   IF(F827="NUMERO",      IF(ISNUMBER(VALUE(C827)),VALUE(C827),""),   IF(OR(F827="NSS - NOMBRE",F827="RP - NOMBRE"),      IF(         AND(           NOT(ISERROR(FIND(" - ",C827))),           ISERROR(FIND("  ",C827)),           ISERROR(FIND("–",C827)),           ISERROR(FIND("—",C827)),           ISNUMBER(VALUE(LEFT(C827,FIND(" - ",C827)-1)))         ),         VALUE(LEFT(C827,FIND(" - ",C827)-1)),         ""      ),   ""   )  )))</f>
        <v/>
      </c>
      <c r="H827" s="34" t="str">
        <f aca="false">B827 &amp; "|" &amp; E827 &amp; "|" &amp;(IF(ISBLANK(C827),"",IFERROR(VALUE(LEFT(TRIM(C827),FIND(" ",TRIM(C827)&amp;" ")-1)),"")))</f>
        <v>||</v>
      </c>
      <c r="I827" s="18" t="n">
        <f aca="false">IF(G827="",0, IF(COUNTIF($H$6:H827,H827)=1,1,0))</f>
        <v>0</v>
      </c>
      <c r="J827" s="34" t="str">
        <f aca="false">IF( OR( ISBLANK(D827), C827=D827, AND( LEFT(D827,7)&lt;&gt;"NOMINA ", OR( ISERROR(FIND(" - ",D827)), NOT(ISNUMBER(VALUE(LEFT(D827,FIND(" - ",D827)-1)))) ) ) ), "", B827 &amp; "|" &amp; E827 &amp; "|" &amp; (IF(ISBLANK(C827), "", IFERROR(VALUE(LEFT(TRIM(C827), FIND(" ", TRIM(C827)&amp;" ")-1)), ""))) &amp; "|" &amp; D827 )</f>
        <v/>
      </c>
      <c r="K827" s="18" t="n">
        <f aca="false">IF(OR(C827="", J827="",G827=""), 0, IF(COUNTIF($J$6:J827, J827)=1, 1, 0))</f>
        <v>0</v>
      </c>
      <c r="L827" s="16" t="str">
        <f aca="false">IF(B827="Inscripción de nuevo registro patronal",B827 &amp; "|" &amp; E827 &amp; "|" &amp; C827,"")</f>
        <v/>
      </c>
      <c r="M827" s="18" t="n">
        <f aca="false">IF(OR(C827="", L827=""), 0, IF(COUNTIF($L$6:L827, L827)=1, 1, 0))</f>
        <v>0</v>
      </c>
    </row>
    <row r="828" customFormat="false" ht="28.35" hidden="false" customHeight="true" outlineLevel="0" collapsed="false">
      <c r="A828" s="48" t="str">
        <f aca="false">IF(AND(NOT(ISBLANK(C828)),NOT(ISBLANK(B828)),NOT(ISBLANK(E828))),(_xlfn.AGGREGATE(2,7,A$5:A828))+1,"")</f>
        <v/>
      </c>
      <c r="B828" s="49"/>
      <c r="C828" s="49"/>
      <c r="D828" s="50"/>
      <c r="E828" s="51"/>
      <c r="F828" s="52" t="str">
        <f aca="false">IFERROR(VLOOKUP(B828,LISTAS!$Q$2:$R$58,2,0),"")</f>
        <v/>
      </c>
      <c r="G828" s="34" t="str">
        <f aca="false">IF(ISBLANK(C828),"",  IF(F828="RAZÓN SOCIAL","NUEVO_RP",   IF(F828="NUMERO",      IF(ISNUMBER(VALUE(C828)),VALUE(C828),""),   IF(OR(F828="NSS - NOMBRE",F828="RP - NOMBRE"),      IF(         AND(           NOT(ISERROR(FIND(" - ",C828))),           ISERROR(FIND("  ",C828)),           ISERROR(FIND("–",C828)),           ISERROR(FIND("—",C828)),           ISNUMBER(VALUE(LEFT(C828,FIND(" - ",C828)-1)))         ),         VALUE(LEFT(C828,FIND(" - ",C828)-1)),         ""      ),   ""   )  )))</f>
        <v/>
      </c>
      <c r="H828" s="34" t="str">
        <f aca="false">B828 &amp; "|" &amp; E828 &amp; "|" &amp;(IF(ISBLANK(C828),"",IFERROR(VALUE(LEFT(TRIM(C828),FIND(" ",TRIM(C828)&amp;" ")-1)),"")))</f>
        <v>||</v>
      </c>
      <c r="I828" s="18" t="n">
        <f aca="false">IF(G828="",0, IF(COUNTIF($H$6:H828,H828)=1,1,0))</f>
        <v>0</v>
      </c>
      <c r="J828" s="34" t="str">
        <f aca="false">IF( OR( ISBLANK(D828), C828=D828, AND( LEFT(D828,7)&lt;&gt;"NOMINA ", OR( ISERROR(FIND(" - ",D828)), NOT(ISNUMBER(VALUE(LEFT(D828,FIND(" - ",D828)-1)))) ) ) ), "", B828 &amp; "|" &amp; E828 &amp; "|" &amp; (IF(ISBLANK(C828), "", IFERROR(VALUE(LEFT(TRIM(C828), FIND(" ", TRIM(C828)&amp;" ")-1)), ""))) &amp; "|" &amp; D828 )</f>
        <v/>
      </c>
      <c r="K828" s="18" t="n">
        <f aca="false">IF(OR(C828="", J828="",G828=""), 0, IF(COUNTIF($J$6:J828, J828)=1, 1, 0))</f>
        <v>0</v>
      </c>
      <c r="L828" s="16" t="str">
        <f aca="false">IF(B828="Inscripción de nuevo registro patronal",B828 &amp; "|" &amp; E828 &amp; "|" &amp; C828,"")</f>
        <v/>
      </c>
      <c r="M828" s="18" t="n">
        <f aca="false">IF(OR(C828="", L828=""), 0, IF(COUNTIF($L$6:L828, L828)=1, 1, 0))</f>
        <v>0</v>
      </c>
    </row>
    <row r="829" customFormat="false" ht="28.35" hidden="false" customHeight="true" outlineLevel="0" collapsed="false">
      <c r="A829" s="48" t="str">
        <f aca="false">IF(AND(NOT(ISBLANK(C829)),NOT(ISBLANK(B829)),NOT(ISBLANK(E829))),(_xlfn.AGGREGATE(2,7,A$5:A829))+1,"")</f>
        <v/>
      </c>
      <c r="B829" s="49"/>
      <c r="C829" s="49"/>
      <c r="D829" s="50"/>
      <c r="E829" s="51"/>
      <c r="F829" s="52" t="str">
        <f aca="false">IFERROR(VLOOKUP(B829,LISTAS!$Q$2:$R$58,2,0),"")</f>
        <v/>
      </c>
      <c r="G829" s="34" t="str">
        <f aca="false">IF(ISBLANK(C829),"",  IF(F829="RAZÓN SOCIAL","NUEVO_RP",   IF(F829="NUMERO",      IF(ISNUMBER(VALUE(C829)),VALUE(C829),""),   IF(OR(F829="NSS - NOMBRE",F829="RP - NOMBRE"),      IF(         AND(           NOT(ISERROR(FIND(" - ",C829))),           ISERROR(FIND("  ",C829)),           ISERROR(FIND("–",C829)),           ISERROR(FIND("—",C829)),           ISNUMBER(VALUE(LEFT(C829,FIND(" - ",C829)-1)))         ),         VALUE(LEFT(C829,FIND(" - ",C829)-1)),         ""      ),   ""   )  )))</f>
        <v/>
      </c>
      <c r="H829" s="34" t="str">
        <f aca="false">B829 &amp; "|" &amp; E829 &amp; "|" &amp;(IF(ISBLANK(C829),"",IFERROR(VALUE(LEFT(TRIM(C829),FIND(" ",TRIM(C829)&amp;" ")-1)),"")))</f>
        <v>||</v>
      </c>
      <c r="I829" s="18" t="n">
        <f aca="false">IF(G829="",0, IF(COUNTIF($H$6:H829,H829)=1,1,0))</f>
        <v>0</v>
      </c>
      <c r="J829" s="34" t="str">
        <f aca="false">IF( OR( ISBLANK(D829), C829=D829, AND( LEFT(D829,7)&lt;&gt;"NOMINA ", OR( ISERROR(FIND(" - ",D829)), NOT(ISNUMBER(VALUE(LEFT(D829,FIND(" - ",D829)-1)))) ) ) ), "", B829 &amp; "|" &amp; E829 &amp; "|" &amp; (IF(ISBLANK(C829), "", IFERROR(VALUE(LEFT(TRIM(C829), FIND(" ", TRIM(C829)&amp;" ")-1)), ""))) &amp; "|" &amp; D829 )</f>
        <v/>
      </c>
      <c r="K829" s="18" t="n">
        <f aca="false">IF(OR(C829="", J829="",G829=""), 0, IF(COUNTIF($J$6:J829, J829)=1, 1, 0))</f>
        <v>0</v>
      </c>
      <c r="L829" s="16" t="str">
        <f aca="false">IF(B829="Inscripción de nuevo registro patronal",B829 &amp; "|" &amp; E829 &amp; "|" &amp; C829,"")</f>
        <v/>
      </c>
      <c r="M829" s="18" t="n">
        <f aca="false">IF(OR(C829="", L829=""), 0, IF(COUNTIF($L$6:L829, L829)=1, 1, 0))</f>
        <v>0</v>
      </c>
    </row>
    <row r="830" customFormat="false" ht="28.35" hidden="false" customHeight="true" outlineLevel="0" collapsed="false">
      <c r="A830" s="48" t="str">
        <f aca="false">IF(AND(NOT(ISBLANK(C830)),NOT(ISBLANK(B830)),NOT(ISBLANK(E830))),(_xlfn.AGGREGATE(2,7,A$5:A830))+1,"")</f>
        <v/>
      </c>
      <c r="B830" s="49"/>
      <c r="C830" s="49"/>
      <c r="D830" s="50"/>
      <c r="E830" s="51"/>
      <c r="F830" s="52" t="str">
        <f aca="false">IFERROR(VLOOKUP(B830,LISTAS!$Q$2:$R$58,2,0),"")</f>
        <v/>
      </c>
      <c r="G830" s="34" t="str">
        <f aca="false">IF(ISBLANK(C830),"",  IF(F830="RAZÓN SOCIAL","NUEVO_RP",   IF(F830="NUMERO",      IF(ISNUMBER(VALUE(C830)),VALUE(C830),""),   IF(OR(F830="NSS - NOMBRE",F830="RP - NOMBRE"),      IF(         AND(           NOT(ISERROR(FIND(" - ",C830))),           ISERROR(FIND("  ",C830)),           ISERROR(FIND("–",C830)),           ISERROR(FIND("—",C830)),           ISNUMBER(VALUE(LEFT(C830,FIND(" - ",C830)-1)))         ),         VALUE(LEFT(C830,FIND(" - ",C830)-1)),         ""      ),   ""   )  )))</f>
        <v/>
      </c>
      <c r="H830" s="34" t="str">
        <f aca="false">B830 &amp; "|" &amp; E830 &amp; "|" &amp;(IF(ISBLANK(C830),"",IFERROR(VALUE(LEFT(TRIM(C830),FIND(" ",TRIM(C830)&amp;" ")-1)),"")))</f>
        <v>||</v>
      </c>
      <c r="I830" s="18" t="n">
        <f aca="false">IF(G830="",0, IF(COUNTIF($H$6:H830,H830)=1,1,0))</f>
        <v>0</v>
      </c>
      <c r="J830" s="34" t="str">
        <f aca="false">IF( OR( ISBLANK(D830), C830=D830, AND( LEFT(D830,7)&lt;&gt;"NOMINA ", OR( ISERROR(FIND(" - ",D830)), NOT(ISNUMBER(VALUE(LEFT(D830,FIND(" - ",D830)-1)))) ) ) ), "", B830 &amp; "|" &amp; E830 &amp; "|" &amp; (IF(ISBLANK(C830), "", IFERROR(VALUE(LEFT(TRIM(C830), FIND(" ", TRIM(C830)&amp;" ")-1)), ""))) &amp; "|" &amp; D830 )</f>
        <v/>
      </c>
      <c r="K830" s="18" t="n">
        <f aca="false">IF(OR(C830="", J830="",G830=""), 0, IF(COUNTIF($J$6:J830, J830)=1, 1, 0))</f>
        <v>0</v>
      </c>
      <c r="L830" s="16" t="str">
        <f aca="false">IF(B830="Inscripción de nuevo registro patronal",B830 &amp; "|" &amp; E830 &amp; "|" &amp; C830,"")</f>
        <v/>
      </c>
      <c r="M830" s="18" t="n">
        <f aca="false">IF(OR(C830="", L830=""), 0, IF(COUNTIF($L$6:L830, L830)=1, 1, 0))</f>
        <v>0</v>
      </c>
    </row>
    <row r="831" customFormat="false" ht="28.35" hidden="false" customHeight="true" outlineLevel="0" collapsed="false">
      <c r="A831" s="48" t="str">
        <f aca="false">IF(AND(NOT(ISBLANK(C831)),NOT(ISBLANK(B831)),NOT(ISBLANK(E831))),(_xlfn.AGGREGATE(2,7,A$5:A831))+1,"")</f>
        <v/>
      </c>
      <c r="B831" s="49"/>
      <c r="C831" s="49"/>
      <c r="D831" s="50"/>
      <c r="E831" s="51"/>
      <c r="F831" s="52" t="str">
        <f aca="false">IFERROR(VLOOKUP(B831,LISTAS!$Q$2:$R$58,2,0),"")</f>
        <v/>
      </c>
      <c r="G831" s="34" t="str">
        <f aca="false">IF(ISBLANK(C831),"",  IF(F831="RAZÓN SOCIAL","NUEVO_RP",   IF(F831="NUMERO",      IF(ISNUMBER(VALUE(C831)),VALUE(C831),""),   IF(OR(F831="NSS - NOMBRE",F831="RP - NOMBRE"),      IF(         AND(           NOT(ISERROR(FIND(" - ",C831))),           ISERROR(FIND("  ",C831)),           ISERROR(FIND("–",C831)),           ISERROR(FIND("—",C831)),           ISNUMBER(VALUE(LEFT(C831,FIND(" - ",C831)-1)))         ),         VALUE(LEFT(C831,FIND(" - ",C831)-1)),         ""      ),   ""   )  )))</f>
        <v/>
      </c>
      <c r="H831" s="34" t="str">
        <f aca="false">B831 &amp; "|" &amp; E831 &amp; "|" &amp;(IF(ISBLANK(C831),"",IFERROR(VALUE(LEFT(TRIM(C831),FIND(" ",TRIM(C831)&amp;" ")-1)),"")))</f>
        <v>||</v>
      </c>
      <c r="I831" s="18" t="n">
        <f aca="false">IF(G831="",0, IF(COUNTIF($H$6:H831,H831)=1,1,0))</f>
        <v>0</v>
      </c>
      <c r="J831" s="34" t="str">
        <f aca="false">IF( OR( ISBLANK(D831), C831=D831, AND( LEFT(D831,7)&lt;&gt;"NOMINA ", OR( ISERROR(FIND(" - ",D831)), NOT(ISNUMBER(VALUE(LEFT(D831,FIND(" - ",D831)-1)))) ) ) ), "", B831 &amp; "|" &amp; E831 &amp; "|" &amp; (IF(ISBLANK(C831), "", IFERROR(VALUE(LEFT(TRIM(C831), FIND(" ", TRIM(C831)&amp;" ")-1)), ""))) &amp; "|" &amp; D831 )</f>
        <v/>
      </c>
      <c r="K831" s="18" t="n">
        <f aca="false">IF(OR(C831="", J831="",G831=""), 0, IF(COUNTIF($J$6:J831, J831)=1, 1, 0))</f>
        <v>0</v>
      </c>
      <c r="L831" s="16" t="str">
        <f aca="false">IF(B831="Inscripción de nuevo registro patronal",B831 &amp; "|" &amp; E831 &amp; "|" &amp; C831,"")</f>
        <v/>
      </c>
      <c r="M831" s="18" t="n">
        <f aca="false">IF(OR(C831="", L831=""), 0, IF(COUNTIF($L$6:L831, L831)=1, 1, 0))</f>
        <v>0</v>
      </c>
    </row>
    <row r="832" customFormat="false" ht="28.35" hidden="false" customHeight="true" outlineLevel="0" collapsed="false">
      <c r="A832" s="48" t="str">
        <f aca="false">IF(AND(NOT(ISBLANK(C832)),NOT(ISBLANK(B832)),NOT(ISBLANK(E832))),(_xlfn.AGGREGATE(2,7,A$5:A832))+1,"")</f>
        <v/>
      </c>
      <c r="B832" s="49"/>
      <c r="C832" s="49"/>
      <c r="D832" s="50"/>
      <c r="E832" s="51"/>
      <c r="F832" s="52" t="str">
        <f aca="false">IFERROR(VLOOKUP(B832,LISTAS!$Q$2:$R$58,2,0),"")</f>
        <v/>
      </c>
      <c r="G832" s="34" t="str">
        <f aca="false">IF(ISBLANK(C832),"",  IF(F832="RAZÓN SOCIAL","NUEVO_RP",   IF(F832="NUMERO",      IF(ISNUMBER(VALUE(C832)),VALUE(C832),""),   IF(OR(F832="NSS - NOMBRE",F832="RP - NOMBRE"),      IF(         AND(           NOT(ISERROR(FIND(" - ",C832))),           ISERROR(FIND("  ",C832)),           ISERROR(FIND("–",C832)),           ISERROR(FIND("—",C832)),           ISNUMBER(VALUE(LEFT(C832,FIND(" - ",C832)-1)))         ),         VALUE(LEFT(C832,FIND(" - ",C832)-1)),         ""      ),   ""   )  )))</f>
        <v/>
      </c>
      <c r="H832" s="34" t="str">
        <f aca="false">B832 &amp; "|" &amp; E832 &amp; "|" &amp;(IF(ISBLANK(C832),"",IFERROR(VALUE(LEFT(TRIM(C832),FIND(" ",TRIM(C832)&amp;" ")-1)),"")))</f>
        <v>||</v>
      </c>
      <c r="I832" s="18" t="n">
        <f aca="false">IF(G832="",0, IF(COUNTIF($H$6:H832,H832)=1,1,0))</f>
        <v>0</v>
      </c>
      <c r="J832" s="34" t="str">
        <f aca="false">IF( OR( ISBLANK(D832), C832=D832, AND( LEFT(D832,7)&lt;&gt;"NOMINA ", OR( ISERROR(FIND(" - ",D832)), NOT(ISNUMBER(VALUE(LEFT(D832,FIND(" - ",D832)-1)))) ) ) ), "", B832 &amp; "|" &amp; E832 &amp; "|" &amp; (IF(ISBLANK(C832), "", IFERROR(VALUE(LEFT(TRIM(C832), FIND(" ", TRIM(C832)&amp;" ")-1)), ""))) &amp; "|" &amp; D832 )</f>
        <v/>
      </c>
      <c r="K832" s="18" t="n">
        <f aca="false">IF(OR(C832="", J832="",G832=""), 0, IF(COUNTIF($J$6:J832, J832)=1, 1, 0))</f>
        <v>0</v>
      </c>
      <c r="L832" s="16" t="str">
        <f aca="false">IF(B832="Inscripción de nuevo registro patronal",B832 &amp; "|" &amp; E832 &amp; "|" &amp; C832,"")</f>
        <v/>
      </c>
      <c r="M832" s="18" t="n">
        <f aca="false">IF(OR(C832="", L832=""), 0, IF(COUNTIF($L$6:L832, L832)=1, 1, 0))</f>
        <v>0</v>
      </c>
    </row>
    <row r="833" customFormat="false" ht="28.35" hidden="false" customHeight="true" outlineLevel="0" collapsed="false">
      <c r="A833" s="48" t="str">
        <f aca="false">IF(AND(NOT(ISBLANK(C833)),NOT(ISBLANK(B833)),NOT(ISBLANK(E833))),(_xlfn.AGGREGATE(2,7,A$5:A833))+1,"")</f>
        <v/>
      </c>
      <c r="B833" s="49"/>
      <c r="C833" s="49"/>
      <c r="D833" s="50"/>
      <c r="E833" s="51"/>
      <c r="F833" s="52" t="str">
        <f aca="false">IFERROR(VLOOKUP(B833,LISTAS!$Q$2:$R$58,2,0),"")</f>
        <v/>
      </c>
      <c r="G833" s="34" t="str">
        <f aca="false">IF(ISBLANK(C833),"",  IF(F833="RAZÓN SOCIAL","NUEVO_RP",   IF(F833="NUMERO",      IF(ISNUMBER(VALUE(C833)),VALUE(C833),""),   IF(OR(F833="NSS - NOMBRE",F833="RP - NOMBRE"),      IF(         AND(           NOT(ISERROR(FIND(" - ",C833))),           ISERROR(FIND("  ",C833)),           ISERROR(FIND("–",C833)),           ISERROR(FIND("—",C833)),           ISNUMBER(VALUE(LEFT(C833,FIND(" - ",C833)-1)))         ),         VALUE(LEFT(C833,FIND(" - ",C833)-1)),         ""      ),   ""   )  )))</f>
        <v/>
      </c>
      <c r="H833" s="34" t="str">
        <f aca="false">B833 &amp; "|" &amp; E833 &amp; "|" &amp;(IF(ISBLANK(C833),"",IFERROR(VALUE(LEFT(TRIM(C833),FIND(" ",TRIM(C833)&amp;" ")-1)),"")))</f>
        <v>||</v>
      </c>
      <c r="I833" s="18" t="n">
        <f aca="false">IF(G833="",0, IF(COUNTIF($H$6:H833,H833)=1,1,0))</f>
        <v>0</v>
      </c>
      <c r="J833" s="34" t="str">
        <f aca="false">IF( OR( ISBLANK(D833), C833=D833, AND( LEFT(D833,7)&lt;&gt;"NOMINA ", OR( ISERROR(FIND(" - ",D833)), NOT(ISNUMBER(VALUE(LEFT(D833,FIND(" - ",D833)-1)))) ) ) ), "", B833 &amp; "|" &amp; E833 &amp; "|" &amp; (IF(ISBLANK(C833), "", IFERROR(VALUE(LEFT(TRIM(C833), FIND(" ", TRIM(C833)&amp;" ")-1)), ""))) &amp; "|" &amp; D833 )</f>
        <v/>
      </c>
      <c r="K833" s="18" t="n">
        <f aca="false">IF(OR(C833="", J833="",G833=""), 0, IF(COUNTIF($J$6:J833, J833)=1, 1, 0))</f>
        <v>0</v>
      </c>
      <c r="L833" s="16" t="str">
        <f aca="false">IF(B833="Inscripción de nuevo registro patronal",B833 &amp; "|" &amp; E833 &amp; "|" &amp; C833,"")</f>
        <v/>
      </c>
      <c r="M833" s="18" t="n">
        <f aca="false">IF(OR(C833="", L833=""), 0, IF(COUNTIF($L$6:L833, L833)=1, 1, 0))</f>
        <v>0</v>
      </c>
    </row>
    <row r="834" customFormat="false" ht="28.35" hidden="false" customHeight="true" outlineLevel="0" collapsed="false">
      <c r="A834" s="48" t="str">
        <f aca="false">IF(AND(NOT(ISBLANK(C834)),NOT(ISBLANK(B834)),NOT(ISBLANK(E834))),(_xlfn.AGGREGATE(2,7,A$5:A834))+1,"")</f>
        <v/>
      </c>
      <c r="B834" s="49"/>
      <c r="C834" s="49"/>
      <c r="D834" s="50"/>
      <c r="E834" s="51"/>
      <c r="F834" s="52" t="str">
        <f aca="false">IFERROR(VLOOKUP(B834,LISTAS!$Q$2:$R$58,2,0),"")</f>
        <v/>
      </c>
      <c r="G834" s="34" t="str">
        <f aca="false">IF(ISBLANK(C834),"",  IF(F834="RAZÓN SOCIAL","NUEVO_RP",   IF(F834="NUMERO",      IF(ISNUMBER(VALUE(C834)),VALUE(C834),""),   IF(OR(F834="NSS - NOMBRE",F834="RP - NOMBRE"),      IF(         AND(           NOT(ISERROR(FIND(" - ",C834))),           ISERROR(FIND("  ",C834)),           ISERROR(FIND("–",C834)),           ISERROR(FIND("—",C834)),           ISNUMBER(VALUE(LEFT(C834,FIND(" - ",C834)-1)))         ),         VALUE(LEFT(C834,FIND(" - ",C834)-1)),         ""      ),   ""   )  )))</f>
        <v/>
      </c>
      <c r="H834" s="34" t="str">
        <f aca="false">B834 &amp; "|" &amp; E834 &amp; "|" &amp;(IF(ISBLANK(C834),"",IFERROR(VALUE(LEFT(TRIM(C834),FIND(" ",TRIM(C834)&amp;" ")-1)),"")))</f>
        <v>||</v>
      </c>
      <c r="I834" s="18" t="n">
        <f aca="false">IF(G834="",0, IF(COUNTIF($H$6:H834,H834)=1,1,0))</f>
        <v>0</v>
      </c>
      <c r="J834" s="34" t="str">
        <f aca="false">IF( OR( ISBLANK(D834), C834=D834, AND( LEFT(D834,7)&lt;&gt;"NOMINA ", OR( ISERROR(FIND(" - ",D834)), NOT(ISNUMBER(VALUE(LEFT(D834,FIND(" - ",D834)-1)))) ) ) ), "", B834 &amp; "|" &amp; E834 &amp; "|" &amp; (IF(ISBLANK(C834), "", IFERROR(VALUE(LEFT(TRIM(C834), FIND(" ", TRIM(C834)&amp;" ")-1)), ""))) &amp; "|" &amp; D834 )</f>
        <v/>
      </c>
      <c r="K834" s="18" t="n">
        <f aca="false">IF(OR(C834="", J834="",G834=""), 0, IF(COUNTIF($J$6:J834, J834)=1, 1, 0))</f>
        <v>0</v>
      </c>
      <c r="L834" s="16" t="str">
        <f aca="false">IF(B834="Inscripción de nuevo registro patronal",B834 &amp; "|" &amp; E834 &amp; "|" &amp; C834,"")</f>
        <v/>
      </c>
      <c r="M834" s="18" t="n">
        <f aca="false">IF(OR(C834="", L834=""), 0, IF(COUNTIF($L$6:L834, L834)=1, 1, 0))</f>
        <v>0</v>
      </c>
    </row>
    <row r="835" customFormat="false" ht="28.35" hidden="false" customHeight="true" outlineLevel="0" collapsed="false">
      <c r="A835" s="48" t="str">
        <f aca="false">IF(AND(NOT(ISBLANK(C835)),NOT(ISBLANK(B835)),NOT(ISBLANK(E835))),(_xlfn.AGGREGATE(2,7,A$5:A835))+1,"")</f>
        <v/>
      </c>
      <c r="B835" s="49"/>
      <c r="C835" s="49"/>
      <c r="D835" s="50"/>
      <c r="E835" s="51"/>
      <c r="F835" s="52" t="str">
        <f aca="false">IFERROR(VLOOKUP(B835,LISTAS!$Q$2:$R$58,2,0),"")</f>
        <v/>
      </c>
      <c r="G835" s="34" t="str">
        <f aca="false">IF(ISBLANK(C835),"",  IF(F835="RAZÓN SOCIAL","NUEVO_RP",   IF(F835="NUMERO",      IF(ISNUMBER(VALUE(C835)),VALUE(C835),""),   IF(OR(F835="NSS - NOMBRE",F835="RP - NOMBRE"),      IF(         AND(           NOT(ISERROR(FIND(" - ",C835))),           ISERROR(FIND("  ",C835)),           ISERROR(FIND("–",C835)),           ISERROR(FIND("—",C835)),           ISNUMBER(VALUE(LEFT(C835,FIND(" - ",C835)-1)))         ),         VALUE(LEFT(C835,FIND(" - ",C835)-1)),         ""      ),   ""   )  )))</f>
        <v/>
      </c>
      <c r="H835" s="34" t="str">
        <f aca="false">B835 &amp; "|" &amp; E835 &amp; "|" &amp;(IF(ISBLANK(C835),"",IFERROR(VALUE(LEFT(TRIM(C835),FIND(" ",TRIM(C835)&amp;" ")-1)),"")))</f>
        <v>||</v>
      </c>
      <c r="I835" s="18" t="n">
        <f aca="false">IF(G835="",0, IF(COUNTIF($H$6:H835,H835)=1,1,0))</f>
        <v>0</v>
      </c>
      <c r="J835" s="34" t="str">
        <f aca="false">IF( OR( ISBLANK(D835), C835=D835, AND( LEFT(D835,7)&lt;&gt;"NOMINA ", OR( ISERROR(FIND(" - ",D835)), NOT(ISNUMBER(VALUE(LEFT(D835,FIND(" - ",D835)-1)))) ) ) ), "", B835 &amp; "|" &amp; E835 &amp; "|" &amp; (IF(ISBLANK(C835), "", IFERROR(VALUE(LEFT(TRIM(C835), FIND(" ", TRIM(C835)&amp;" ")-1)), ""))) &amp; "|" &amp; D835 )</f>
        <v/>
      </c>
      <c r="K835" s="18" t="n">
        <f aca="false">IF(OR(C835="", J835="",G835=""), 0, IF(COUNTIF($J$6:J835, J835)=1, 1, 0))</f>
        <v>0</v>
      </c>
      <c r="L835" s="16" t="str">
        <f aca="false">IF(B835="Inscripción de nuevo registro patronal",B835 &amp; "|" &amp; E835 &amp; "|" &amp; C835,"")</f>
        <v/>
      </c>
      <c r="M835" s="18" t="n">
        <f aca="false">IF(OR(C835="", L835=""), 0, IF(COUNTIF($L$6:L835, L835)=1, 1, 0))</f>
        <v>0</v>
      </c>
    </row>
    <row r="836" customFormat="false" ht="28.35" hidden="false" customHeight="true" outlineLevel="0" collapsed="false">
      <c r="A836" s="48" t="str">
        <f aca="false">IF(AND(NOT(ISBLANK(C836)),NOT(ISBLANK(B836)),NOT(ISBLANK(E836))),(_xlfn.AGGREGATE(2,7,A$5:A836))+1,"")</f>
        <v/>
      </c>
      <c r="B836" s="49"/>
      <c r="C836" s="49"/>
      <c r="D836" s="50"/>
      <c r="E836" s="51"/>
      <c r="F836" s="52" t="str">
        <f aca="false">IFERROR(VLOOKUP(B836,LISTAS!$Q$2:$R$58,2,0),"")</f>
        <v/>
      </c>
      <c r="G836" s="34" t="str">
        <f aca="false">IF(ISBLANK(C836),"",  IF(F836="RAZÓN SOCIAL","NUEVO_RP",   IF(F836="NUMERO",      IF(ISNUMBER(VALUE(C836)),VALUE(C836),""),   IF(OR(F836="NSS - NOMBRE",F836="RP - NOMBRE"),      IF(         AND(           NOT(ISERROR(FIND(" - ",C836))),           ISERROR(FIND("  ",C836)),           ISERROR(FIND("–",C836)),           ISERROR(FIND("—",C836)),           ISNUMBER(VALUE(LEFT(C836,FIND(" - ",C836)-1)))         ),         VALUE(LEFT(C836,FIND(" - ",C836)-1)),         ""      ),   ""   )  )))</f>
        <v/>
      </c>
      <c r="H836" s="34" t="str">
        <f aca="false">B836 &amp; "|" &amp; E836 &amp; "|" &amp;(IF(ISBLANK(C836),"",IFERROR(VALUE(LEFT(TRIM(C836),FIND(" ",TRIM(C836)&amp;" ")-1)),"")))</f>
        <v>||</v>
      </c>
      <c r="I836" s="18" t="n">
        <f aca="false">IF(G836="",0, IF(COUNTIF($H$6:H836,H836)=1,1,0))</f>
        <v>0</v>
      </c>
      <c r="J836" s="34" t="str">
        <f aca="false">IF( OR( ISBLANK(D836), C836=D836, AND( LEFT(D836,7)&lt;&gt;"NOMINA ", OR( ISERROR(FIND(" - ",D836)), NOT(ISNUMBER(VALUE(LEFT(D836,FIND(" - ",D836)-1)))) ) ) ), "", B836 &amp; "|" &amp; E836 &amp; "|" &amp; (IF(ISBLANK(C836), "", IFERROR(VALUE(LEFT(TRIM(C836), FIND(" ", TRIM(C836)&amp;" ")-1)), ""))) &amp; "|" &amp; D836 )</f>
        <v/>
      </c>
      <c r="K836" s="18" t="n">
        <f aca="false">IF(OR(C836="", J836="",G836=""), 0, IF(COUNTIF($J$6:J836, J836)=1, 1, 0))</f>
        <v>0</v>
      </c>
      <c r="L836" s="16" t="str">
        <f aca="false">IF(B836="Inscripción de nuevo registro patronal",B836 &amp; "|" &amp; E836 &amp; "|" &amp; C836,"")</f>
        <v/>
      </c>
      <c r="M836" s="18" t="n">
        <f aca="false">IF(OR(C836="", L836=""), 0, IF(COUNTIF($L$6:L836, L836)=1, 1, 0))</f>
        <v>0</v>
      </c>
    </row>
    <row r="837" customFormat="false" ht="28.35" hidden="false" customHeight="true" outlineLevel="0" collapsed="false">
      <c r="A837" s="48" t="str">
        <f aca="false">IF(AND(NOT(ISBLANK(C837)),NOT(ISBLANK(B837)),NOT(ISBLANK(E837))),(_xlfn.AGGREGATE(2,7,A$5:A837))+1,"")</f>
        <v/>
      </c>
      <c r="B837" s="49"/>
      <c r="C837" s="49"/>
      <c r="D837" s="50"/>
      <c r="E837" s="51"/>
      <c r="F837" s="52" t="str">
        <f aca="false">IFERROR(VLOOKUP(B837,LISTAS!$Q$2:$R$58,2,0),"")</f>
        <v/>
      </c>
      <c r="G837" s="34" t="str">
        <f aca="false">IF(ISBLANK(C837),"",  IF(F837="RAZÓN SOCIAL","NUEVO_RP",   IF(F837="NUMERO",      IF(ISNUMBER(VALUE(C837)),VALUE(C837),""),   IF(OR(F837="NSS - NOMBRE",F837="RP - NOMBRE"),      IF(         AND(           NOT(ISERROR(FIND(" - ",C837))),           ISERROR(FIND("  ",C837)),           ISERROR(FIND("–",C837)),           ISERROR(FIND("—",C837)),           ISNUMBER(VALUE(LEFT(C837,FIND(" - ",C837)-1)))         ),         VALUE(LEFT(C837,FIND(" - ",C837)-1)),         ""      ),   ""   )  )))</f>
        <v/>
      </c>
      <c r="H837" s="34" t="str">
        <f aca="false">B837 &amp; "|" &amp; E837 &amp; "|" &amp;(IF(ISBLANK(C837),"",IFERROR(VALUE(LEFT(TRIM(C837),FIND(" ",TRIM(C837)&amp;" ")-1)),"")))</f>
        <v>||</v>
      </c>
      <c r="I837" s="18" t="n">
        <f aca="false">IF(G837="",0, IF(COUNTIF($H$6:H837,H837)=1,1,0))</f>
        <v>0</v>
      </c>
      <c r="J837" s="34" t="str">
        <f aca="false">IF( OR( ISBLANK(D837), C837=D837, AND( LEFT(D837,7)&lt;&gt;"NOMINA ", OR( ISERROR(FIND(" - ",D837)), NOT(ISNUMBER(VALUE(LEFT(D837,FIND(" - ",D837)-1)))) ) ) ), "", B837 &amp; "|" &amp; E837 &amp; "|" &amp; (IF(ISBLANK(C837), "", IFERROR(VALUE(LEFT(TRIM(C837), FIND(" ", TRIM(C837)&amp;" ")-1)), ""))) &amp; "|" &amp; D837 )</f>
        <v/>
      </c>
      <c r="K837" s="18" t="n">
        <f aca="false">IF(OR(C837="", J837="",G837=""), 0, IF(COUNTIF($J$6:J837, J837)=1, 1, 0))</f>
        <v>0</v>
      </c>
      <c r="L837" s="16" t="str">
        <f aca="false">IF(B837="Inscripción de nuevo registro patronal",B837 &amp; "|" &amp; E837 &amp; "|" &amp; C837,"")</f>
        <v/>
      </c>
      <c r="M837" s="18" t="n">
        <f aca="false">IF(OR(C837="", L837=""), 0, IF(COUNTIF($L$6:L837, L837)=1, 1, 0))</f>
        <v>0</v>
      </c>
    </row>
    <row r="838" customFormat="false" ht="28.35" hidden="false" customHeight="true" outlineLevel="0" collapsed="false">
      <c r="A838" s="48" t="str">
        <f aca="false">IF(AND(NOT(ISBLANK(C838)),NOT(ISBLANK(B838)),NOT(ISBLANK(E838))),(_xlfn.AGGREGATE(2,7,A$5:A838))+1,"")</f>
        <v/>
      </c>
      <c r="B838" s="49"/>
      <c r="C838" s="49"/>
      <c r="D838" s="50"/>
      <c r="E838" s="51"/>
      <c r="F838" s="52" t="str">
        <f aca="false">IFERROR(VLOOKUP(B838,LISTAS!$Q$2:$R$58,2,0),"")</f>
        <v/>
      </c>
      <c r="G838" s="34" t="str">
        <f aca="false">IF(ISBLANK(C838),"",  IF(F838="RAZÓN SOCIAL","NUEVO_RP",   IF(F838="NUMERO",      IF(ISNUMBER(VALUE(C838)),VALUE(C838),""),   IF(OR(F838="NSS - NOMBRE",F838="RP - NOMBRE"),      IF(         AND(           NOT(ISERROR(FIND(" - ",C838))),           ISERROR(FIND("  ",C838)),           ISERROR(FIND("–",C838)),           ISERROR(FIND("—",C838)),           ISNUMBER(VALUE(LEFT(C838,FIND(" - ",C838)-1)))         ),         VALUE(LEFT(C838,FIND(" - ",C838)-1)),         ""      ),   ""   )  )))</f>
        <v/>
      </c>
      <c r="H838" s="34" t="str">
        <f aca="false">B838 &amp; "|" &amp; E838 &amp; "|" &amp;(IF(ISBLANK(C838),"",IFERROR(VALUE(LEFT(TRIM(C838),FIND(" ",TRIM(C838)&amp;" ")-1)),"")))</f>
        <v>||</v>
      </c>
      <c r="I838" s="18" t="n">
        <f aca="false">IF(G838="",0, IF(COUNTIF($H$6:H838,H838)=1,1,0))</f>
        <v>0</v>
      </c>
      <c r="J838" s="34" t="str">
        <f aca="false">IF( OR( ISBLANK(D838), C838=D838, AND( LEFT(D838,7)&lt;&gt;"NOMINA ", OR( ISERROR(FIND(" - ",D838)), NOT(ISNUMBER(VALUE(LEFT(D838,FIND(" - ",D838)-1)))) ) ) ), "", B838 &amp; "|" &amp; E838 &amp; "|" &amp; (IF(ISBLANK(C838), "", IFERROR(VALUE(LEFT(TRIM(C838), FIND(" ", TRIM(C838)&amp;" ")-1)), ""))) &amp; "|" &amp; D838 )</f>
        <v/>
      </c>
      <c r="K838" s="18" t="n">
        <f aca="false">IF(OR(C838="", J838="",G838=""), 0, IF(COUNTIF($J$6:J838, J838)=1, 1, 0))</f>
        <v>0</v>
      </c>
      <c r="L838" s="16" t="str">
        <f aca="false">IF(B838="Inscripción de nuevo registro patronal",B838 &amp; "|" &amp; E838 &amp; "|" &amp; C838,"")</f>
        <v/>
      </c>
      <c r="M838" s="18" t="n">
        <f aca="false">IF(OR(C838="", L838=""), 0, IF(COUNTIF($L$6:L838, L838)=1, 1, 0))</f>
        <v>0</v>
      </c>
    </row>
    <row r="839" customFormat="false" ht="28.35" hidden="false" customHeight="true" outlineLevel="0" collapsed="false">
      <c r="A839" s="48" t="str">
        <f aca="false">IF(AND(NOT(ISBLANK(C839)),NOT(ISBLANK(B839)),NOT(ISBLANK(E839))),(_xlfn.AGGREGATE(2,7,A$5:A839))+1,"")</f>
        <v/>
      </c>
      <c r="B839" s="49"/>
      <c r="C839" s="49"/>
      <c r="D839" s="50"/>
      <c r="E839" s="51"/>
      <c r="F839" s="52" t="str">
        <f aca="false">IFERROR(VLOOKUP(B839,LISTAS!$Q$2:$R$58,2,0),"")</f>
        <v/>
      </c>
      <c r="G839" s="34" t="str">
        <f aca="false">IF(ISBLANK(C839),"",  IF(F839="RAZÓN SOCIAL","NUEVO_RP",   IF(F839="NUMERO",      IF(ISNUMBER(VALUE(C839)),VALUE(C839),""),   IF(OR(F839="NSS - NOMBRE",F839="RP - NOMBRE"),      IF(         AND(           NOT(ISERROR(FIND(" - ",C839))),           ISERROR(FIND("  ",C839)),           ISERROR(FIND("–",C839)),           ISERROR(FIND("—",C839)),           ISNUMBER(VALUE(LEFT(C839,FIND(" - ",C839)-1)))         ),         VALUE(LEFT(C839,FIND(" - ",C839)-1)),         ""      ),   ""   )  )))</f>
        <v/>
      </c>
      <c r="H839" s="34" t="str">
        <f aca="false">B839 &amp; "|" &amp; E839 &amp; "|" &amp;(IF(ISBLANK(C839),"",IFERROR(VALUE(LEFT(TRIM(C839),FIND(" ",TRIM(C839)&amp;" ")-1)),"")))</f>
        <v>||</v>
      </c>
      <c r="I839" s="18" t="n">
        <f aca="false">IF(G839="",0, IF(COUNTIF($H$6:H839,H839)=1,1,0))</f>
        <v>0</v>
      </c>
      <c r="J839" s="34" t="str">
        <f aca="false">IF( OR( ISBLANK(D839), C839=D839, AND( LEFT(D839,7)&lt;&gt;"NOMINA ", OR( ISERROR(FIND(" - ",D839)), NOT(ISNUMBER(VALUE(LEFT(D839,FIND(" - ",D839)-1)))) ) ) ), "", B839 &amp; "|" &amp; E839 &amp; "|" &amp; (IF(ISBLANK(C839), "", IFERROR(VALUE(LEFT(TRIM(C839), FIND(" ", TRIM(C839)&amp;" ")-1)), ""))) &amp; "|" &amp; D839 )</f>
        <v/>
      </c>
      <c r="K839" s="18" t="n">
        <f aca="false">IF(OR(C839="", J839="",G839=""), 0, IF(COUNTIF($J$6:J839, J839)=1, 1, 0))</f>
        <v>0</v>
      </c>
      <c r="L839" s="16" t="str">
        <f aca="false">IF(B839="Inscripción de nuevo registro patronal",B839 &amp; "|" &amp; E839 &amp; "|" &amp; C839,"")</f>
        <v/>
      </c>
      <c r="M839" s="18" t="n">
        <f aca="false">IF(OR(C839="", L839=""), 0, IF(COUNTIF($L$6:L839, L839)=1, 1, 0))</f>
        <v>0</v>
      </c>
    </row>
    <row r="840" customFormat="false" ht="28.35" hidden="false" customHeight="true" outlineLevel="0" collapsed="false">
      <c r="A840" s="48" t="str">
        <f aca="false">IF(AND(NOT(ISBLANK(C840)),NOT(ISBLANK(B840)),NOT(ISBLANK(E840))),(_xlfn.AGGREGATE(2,7,A$5:A840))+1,"")</f>
        <v/>
      </c>
      <c r="B840" s="49"/>
      <c r="C840" s="49"/>
      <c r="D840" s="50"/>
      <c r="E840" s="51"/>
      <c r="F840" s="52" t="str">
        <f aca="false">IFERROR(VLOOKUP(B840,LISTAS!$Q$2:$R$58,2,0),"")</f>
        <v/>
      </c>
      <c r="G840" s="34" t="str">
        <f aca="false">IF(ISBLANK(C840),"",  IF(F840="RAZÓN SOCIAL","NUEVO_RP",   IF(F840="NUMERO",      IF(ISNUMBER(VALUE(C840)),VALUE(C840),""),   IF(OR(F840="NSS - NOMBRE",F840="RP - NOMBRE"),      IF(         AND(           NOT(ISERROR(FIND(" - ",C840))),           ISERROR(FIND("  ",C840)),           ISERROR(FIND("–",C840)),           ISERROR(FIND("—",C840)),           ISNUMBER(VALUE(LEFT(C840,FIND(" - ",C840)-1)))         ),         VALUE(LEFT(C840,FIND(" - ",C840)-1)),         ""      ),   ""   )  )))</f>
        <v/>
      </c>
      <c r="H840" s="34" t="str">
        <f aca="false">B840 &amp; "|" &amp; E840 &amp; "|" &amp;(IF(ISBLANK(C840),"",IFERROR(VALUE(LEFT(TRIM(C840),FIND(" ",TRIM(C840)&amp;" ")-1)),"")))</f>
        <v>||</v>
      </c>
      <c r="I840" s="18" t="n">
        <f aca="false">IF(G840="",0, IF(COUNTIF($H$6:H840,H840)=1,1,0))</f>
        <v>0</v>
      </c>
      <c r="J840" s="34" t="str">
        <f aca="false">IF( OR( ISBLANK(D840), C840=D840, AND( LEFT(D840,7)&lt;&gt;"NOMINA ", OR( ISERROR(FIND(" - ",D840)), NOT(ISNUMBER(VALUE(LEFT(D840,FIND(" - ",D840)-1)))) ) ) ), "", B840 &amp; "|" &amp; E840 &amp; "|" &amp; (IF(ISBLANK(C840), "", IFERROR(VALUE(LEFT(TRIM(C840), FIND(" ", TRIM(C840)&amp;" ")-1)), ""))) &amp; "|" &amp; D840 )</f>
        <v/>
      </c>
      <c r="K840" s="18" t="n">
        <f aca="false">IF(OR(C840="", J840="",G840=""), 0, IF(COUNTIF($J$6:J840, J840)=1, 1, 0))</f>
        <v>0</v>
      </c>
      <c r="L840" s="16" t="str">
        <f aca="false">IF(B840="Inscripción de nuevo registro patronal",B840 &amp; "|" &amp; E840 &amp; "|" &amp; C840,"")</f>
        <v/>
      </c>
      <c r="M840" s="18" t="n">
        <f aca="false">IF(OR(C840="", L840=""), 0, IF(COUNTIF($L$6:L840, L840)=1, 1, 0))</f>
        <v>0</v>
      </c>
    </row>
    <row r="841" customFormat="false" ht="28.35" hidden="false" customHeight="true" outlineLevel="0" collapsed="false">
      <c r="A841" s="48" t="str">
        <f aca="false">IF(AND(NOT(ISBLANK(C841)),NOT(ISBLANK(B841)),NOT(ISBLANK(E841))),(_xlfn.AGGREGATE(2,7,A$5:A841))+1,"")</f>
        <v/>
      </c>
      <c r="B841" s="49"/>
      <c r="C841" s="49"/>
      <c r="D841" s="50"/>
      <c r="E841" s="51"/>
      <c r="F841" s="52" t="str">
        <f aca="false">IFERROR(VLOOKUP(B841,LISTAS!$Q$2:$R$58,2,0),"")</f>
        <v/>
      </c>
      <c r="G841" s="34" t="str">
        <f aca="false">IF(ISBLANK(C841),"",  IF(F841="RAZÓN SOCIAL","NUEVO_RP",   IF(F841="NUMERO",      IF(ISNUMBER(VALUE(C841)),VALUE(C841),""),   IF(OR(F841="NSS - NOMBRE",F841="RP - NOMBRE"),      IF(         AND(           NOT(ISERROR(FIND(" - ",C841))),           ISERROR(FIND("  ",C841)),           ISERROR(FIND("–",C841)),           ISERROR(FIND("—",C841)),           ISNUMBER(VALUE(LEFT(C841,FIND(" - ",C841)-1)))         ),         VALUE(LEFT(C841,FIND(" - ",C841)-1)),         ""      ),   ""   )  )))</f>
        <v/>
      </c>
      <c r="H841" s="34" t="str">
        <f aca="false">B841 &amp; "|" &amp; E841 &amp; "|" &amp;(IF(ISBLANK(C841),"",IFERROR(VALUE(LEFT(TRIM(C841),FIND(" ",TRIM(C841)&amp;" ")-1)),"")))</f>
        <v>||</v>
      </c>
      <c r="I841" s="18" t="n">
        <f aca="false">IF(G841="",0, IF(COUNTIF($H$6:H841,H841)=1,1,0))</f>
        <v>0</v>
      </c>
      <c r="J841" s="34" t="str">
        <f aca="false">IF( OR( ISBLANK(D841), C841=D841, AND( LEFT(D841,7)&lt;&gt;"NOMINA ", OR( ISERROR(FIND(" - ",D841)), NOT(ISNUMBER(VALUE(LEFT(D841,FIND(" - ",D841)-1)))) ) ) ), "", B841 &amp; "|" &amp; E841 &amp; "|" &amp; (IF(ISBLANK(C841), "", IFERROR(VALUE(LEFT(TRIM(C841), FIND(" ", TRIM(C841)&amp;" ")-1)), ""))) &amp; "|" &amp; D841 )</f>
        <v/>
      </c>
      <c r="K841" s="18" t="n">
        <f aca="false">IF(OR(C841="", J841="",G841=""), 0, IF(COUNTIF($J$6:J841, J841)=1, 1, 0))</f>
        <v>0</v>
      </c>
      <c r="L841" s="16" t="str">
        <f aca="false">IF(B841="Inscripción de nuevo registro patronal",B841 &amp; "|" &amp; E841 &amp; "|" &amp; C841,"")</f>
        <v/>
      </c>
      <c r="M841" s="18" t="n">
        <f aca="false">IF(OR(C841="", L841=""), 0, IF(COUNTIF($L$6:L841, L841)=1, 1, 0))</f>
        <v>0</v>
      </c>
    </row>
    <row r="842" customFormat="false" ht="28.35" hidden="false" customHeight="true" outlineLevel="0" collapsed="false">
      <c r="A842" s="48" t="str">
        <f aca="false">IF(AND(NOT(ISBLANK(C842)),NOT(ISBLANK(B842)),NOT(ISBLANK(E842))),(_xlfn.AGGREGATE(2,7,A$5:A842))+1,"")</f>
        <v/>
      </c>
      <c r="B842" s="49"/>
      <c r="C842" s="49"/>
      <c r="D842" s="50"/>
      <c r="E842" s="51"/>
      <c r="F842" s="52" t="str">
        <f aca="false">IFERROR(VLOOKUP(B842,LISTAS!$Q$2:$R$58,2,0),"")</f>
        <v/>
      </c>
      <c r="G842" s="34" t="str">
        <f aca="false">IF(ISBLANK(C842),"",  IF(F842="RAZÓN SOCIAL","NUEVO_RP",   IF(F842="NUMERO",      IF(ISNUMBER(VALUE(C842)),VALUE(C842),""),   IF(OR(F842="NSS - NOMBRE",F842="RP - NOMBRE"),      IF(         AND(           NOT(ISERROR(FIND(" - ",C842))),           ISERROR(FIND("  ",C842)),           ISERROR(FIND("–",C842)),           ISERROR(FIND("—",C842)),           ISNUMBER(VALUE(LEFT(C842,FIND(" - ",C842)-1)))         ),         VALUE(LEFT(C842,FIND(" - ",C842)-1)),         ""      ),   ""   )  )))</f>
        <v/>
      </c>
      <c r="H842" s="34" t="str">
        <f aca="false">B842 &amp; "|" &amp; E842 &amp; "|" &amp;(IF(ISBLANK(C842),"",IFERROR(VALUE(LEFT(TRIM(C842),FIND(" ",TRIM(C842)&amp;" ")-1)),"")))</f>
        <v>||</v>
      </c>
      <c r="I842" s="18" t="n">
        <f aca="false">IF(G842="",0, IF(COUNTIF($H$6:H842,H842)=1,1,0))</f>
        <v>0</v>
      </c>
      <c r="J842" s="34" t="str">
        <f aca="false">IF( OR( ISBLANK(D842), C842=D842, AND( LEFT(D842,7)&lt;&gt;"NOMINA ", OR( ISERROR(FIND(" - ",D842)), NOT(ISNUMBER(VALUE(LEFT(D842,FIND(" - ",D842)-1)))) ) ) ), "", B842 &amp; "|" &amp; E842 &amp; "|" &amp; (IF(ISBLANK(C842), "", IFERROR(VALUE(LEFT(TRIM(C842), FIND(" ", TRIM(C842)&amp;" ")-1)), ""))) &amp; "|" &amp; D842 )</f>
        <v/>
      </c>
      <c r="K842" s="18" t="n">
        <f aca="false">IF(OR(C842="", J842="",G842=""), 0, IF(COUNTIF($J$6:J842, J842)=1, 1, 0))</f>
        <v>0</v>
      </c>
      <c r="L842" s="16" t="str">
        <f aca="false">IF(B842="Inscripción de nuevo registro patronal",B842 &amp; "|" &amp; E842 &amp; "|" &amp; C842,"")</f>
        <v/>
      </c>
      <c r="M842" s="18" t="n">
        <f aca="false">IF(OR(C842="", L842=""), 0, IF(COUNTIF($L$6:L842, L842)=1, 1, 0))</f>
        <v>0</v>
      </c>
    </row>
    <row r="843" customFormat="false" ht="28.35" hidden="false" customHeight="true" outlineLevel="0" collapsed="false">
      <c r="A843" s="48" t="str">
        <f aca="false">IF(AND(NOT(ISBLANK(C843)),NOT(ISBLANK(B843)),NOT(ISBLANK(E843))),(_xlfn.AGGREGATE(2,7,A$5:A843))+1,"")</f>
        <v/>
      </c>
      <c r="B843" s="49"/>
      <c r="C843" s="49"/>
      <c r="D843" s="50"/>
      <c r="E843" s="51"/>
      <c r="F843" s="52" t="str">
        <f aca="false">IFERROR(VLOOKUP(B843,LISTAS!$Q$2:$R$58,2,0),"")</f>
        <v/>
      </c>
      <c r="G843" s="34" t="str">
        <f aca="false">IF(ISBLANK(C843),"",  IF(F843="RAZÓN SOCIAL","NUEVO_RP",   IF(F843="NUMERO",      IF(ISNUMBER(VALUE(C843)),VALUE(C843),""),   IF(OR(F843="NSS - NOMBRE",F843="RP - NOMBRE"),      IF(         AND(           NOT(ISERROR(FIND(" - ",C843))),           ISERROR(FIND("  ",C843)),           ISERROR(FIND("–",C843)),           ISERROR(FIND("—",C843)),           ISNUMBER(VALUE(LEFT(C843,FIND(" - ",C843)-1)))         ),         VALUE(LEFT(C843,FIND(" - ",C843)-1)),         ""      ),   ""   )  )))</f>
        <v/>
      </c>
      <c r="H843" s="34" t="str">
        <f aca="false">B843 &amp; "|" &amp; E843 &amp; "|" &amp;(IF(ISBLANK(C843),"",IFERROR(VALUE(LEFT(TRIM(C843),FIND(" ",TRIM(C843)&amp;" ")-1)),"")))</f>
        <v>||</v>
      </c>
      <c r="I843" s="18" t="n">
        <f aca="false">IF(G843="",0, IF(COUNTIF($H$6:H843,H843)=1,1,0))</f>
        <v>0</v>
      </c>
      <c r="J843" s="34" t="str">
        <f aca="false">IF( OR( ISBLANK(D843), C843=D843, AND( LEFT(D843,7)&lt;&gt;"NOMINA ", OR( ISERROR(FIND(" - ",D843)), NOT(ISNUMBER(VALUE(LEFT(D843,FIND(" - ",D843)-1)))) ) ) ), "", B843 &amp; "|" &amp; E843 &amp; "|" &amp; (IF(ISBLANK(C843), "", IFERROR(VALUE(LEFT(TRIM(C843), FIND(" ", TRIM(C843)&amp;" ")-1)), ""))) &amp; "|" &amp; D843 )</f>
        <v/>
      </c>
      <c r="K843" s="18" t="n">
        <f aca="false">IF(OR(C843="", J843="",G843=""), 0, IF(COUNTIF($J$6:J843, J843)=1, 1, 0))</f>
        <v>0</v>
      </c>
      <c r="L843" s="16" t="str">
        <f aca="false">IF(B843="Inscripción de nuevo registro patronal",B843 &amp; "|" &amp; E843 &amp; "|" &amp; C843,"")</f>
        <v/>
      </c>
      <c r="M843" s="18" t="n">
        <f aca="false">IF(OR(C843="", L843=""), 0, IF(COUNTIF($L$6:L843, L843)=1, 1, 0))</f>
        <v>0</v>
      </c>
    </row>
    <row r="844" customFormat="false" ht="28.35" hidden="false" customHeight="true" outlineLevel="0" collapsed="false">
      <c r="A844" s="48" t="str">
        <f aca="false">IF(AND(NOT(ISBLANK(C844)),NOT(ISBLANK(B844)),NOT(ISBLANK(E844))),(_xlfn.AGGREGATE(2,7,A$5:A844))+1,"")</f>
        <v/>
      </c>
      <c r="B844" s="49"/>
      <c r="C844" s="49"/>
      <c r="D844" s="50"/>
      <c r="E844" s="51"/>
      <c r="F844" s="52" t="str">
        <f aca="false">IFERROR(VLOOKUP(B844,LISTAS!$Q$2:$R$58,2,0),"")</f>
        <v/>
      </c>
      <c r="G844" s="34" t="str">
        <f aca="false">IF(ISBLANK(C844),"",  IF(F844="RAZÓN SOCIAL","NUEVO_RP",   IF(F844="NUMERO",      IF(ISNUMBER(VALUE(C844)),VALUE(C844),""),   IF(OR(F844="NSS - NOMBRE",F844="RP - NOMBRE"),      IF(         AND(           NOT(ISERROR(FIND(" - ",C844))),           ISERROR(FIND("  ",C844)),           ISERROR(FIND("–",C844)),           ISERROR(FIND("—",C844)),           ISNUMBER(VALUE(LEFT(C844,FIND(" - ",C844)-1)))         ),         VALUE(LEFT(C844,FIND(" - ",C844)-1)),         ""      ),   ""   )  )))</f>
        <v/>
      </c>
      <c r="H844" s="34" t="str">
        <f aca="false">B844 &amp; "|" &amp; E844 &amp; "|" &amp;(IF(ISBLANK(C844),"",IFERROR(VALUE(LEFT(TRIM(C844),FIND(" ",TRIM(C844)&amp;" ")-1)),"")))</f>
        <v>||</v>
      </c>
      <c r="I844" s="18" t="n">
        <f aca="false">IF(G844="",0, IF(COUNTIF($H$6:H844,H844)=1,1,0))</f>
        <v>0</v>
      </c>
      <c r="J844" s="34" t="str">
        <f aca="false">IF( OR( ISBLANK(D844), C844=D844, AND( LEFT(D844,7)&lt;&gt;"NOMINA ", OR( ISERROR(FIND(" - ",D844)), NOT(ISNUMBER(VALUE(LEFT(D844,FIND(" - ",D844)-1)))) ) ) ), "", B844 &amp; "|" &amp; E844 &amp; "|" &amp; (IF(ISBLANK(C844), "", IFERROR(VALUE(LEFT(TRIM(C844), FIND(" ", TRIM(C844)&amp;" ")-1)), ""))) &amp; "|" &amp; D844 )</f>
        <v/>
      </c>
      <c r="K844" s="18" t="n">
        <f aca="false">IF(OR(C844="", J844="",G844=""), 0, IF(COUNTIF($J$6:J844, J844)=1, 1, 0))</f>
        <v>0</v>
      </c>
      <c r="L844" s="16" t="str">
        <f aca="false">IF(B844="Inscripción de nuevo registro patronal",B844 &amp; "|" &amp; E844 &amp; "|" &amp; C844,"")</f>
        <v/>
      </c>
      <c r="M844" s="18" t="n">
        <f aca="false">IF(OR(C844="", L844=""), 0, IF(COUNTIF($L$6:L844, L844)=1, 1, 0))</f>
        <v>0</v>
      </c>
    </row>
    <row r="845" customFormat="false" ht="28.35" hidden="false" customHeight="true" outlineLevel="0" collapsed="false">
      <c r="A845" s="48" t="str">
        <f aca="false">IF(AND(NOT(ISBLANK(C845)),NOT(ISBLANK(B845)),NOT(ISBLANK(E845))),(_xlfn.AGGREGATE(2,7,A$5:A845))+1,"")</f>
        <v/>
      </c>
      <c r="B845" s="49"/>
      <c r="C845" s="49"/>
      <c r="D845" s="50"/>
      <c r="E845" s="51"/>
      <c r="F845" s="52" t="str">
        <f aca="false">IFERROR(VLOOKUP(B845,LISTAS!$Q$2:$R$58,2,0),"")</f>
        <v/>
      </c>
      <c r="G845" s="34" t="str">
        <f aca="false">IF(ISBLANK(C845),"",  IF(F845="RAZÓN SOCIAL","NUEVO_RP",   IF(F845="NUMERO",      IF(ISNUMBER(VALUE(C845)),VALUE(C845),""),   IF(OR(F845="NSS - NOMBRE",F845="RP - NOMBRE"),      IF(         AND(           NOT(ISERROR(FIND(" - ",C845))),           ISERROR(FIND("  ",C845)),           ISERROR(FIND("–",C845)),           ISERROR(FIND("—",C845)),           ISNUMBER(VALUE(LEFT(C845,FIND(" - ",C845)-1)))         ),         VALUE(LEFT(C845,FIND(" - ",C845)-1)),         ""      ),   ""   )  )))</f>
        <v/>
      </c>
      <c r="H845" s="34" t="str">
        <f aca="false">B845 &amp; "|" &amp; E845 &amp; "|" &amp;(IF(ISBLANK(C845),"",IFERROR(VALUE(LEFT(TRIM(C845),FIND(" ",TRIM(C845)&amp;" ")-1)),"")))</f>
        <v>||</v>
      </c>
      <c r="I845" s="18" t="n">
        <f aca="false">IF(G845="",0, IF(COUNTIF($H$6:H845,H845)=1,1,0))</f>
        <v>0</v>
      </c>
      <c r="J845" s="34" t="str">
        <f aca="false">IF( OR( ISBLANK(D845), C845=D845, AND( LEFT(D845,7)&lt;&gt;"NOMINA ", OR( ISERROR(FIND(" - ",D845)), NOT(ISNUMBER(VALUE(LEFT(D845,FIND(" - ",D845)-1)))) ) ) ), "", B845 &amp; "|" &amp; E845 &amp; "|" &amp; (IF(ISBLANK(C845), "", IFERROR(VALUE(LEFT(TRIM(C845), FIND(" ", TRIM(C845)&amp;" ")-1)), ""))) &amp; "|" &amp; D845 )</f>
        <v/>
      </c>
      <c r="K845" s="18" t="n">
        <f aca="false">IF(OR(C845="", J845="",G845=""), 0, IF(COUNTIF($J$6:J845, J845)=1, 1, 0))</f>
        <v>0</v>
      </c>
      <c r="L845" s="16" t="str">
        <f aca="false">IF(B845="Inscripción de nuevo registro patronal",B845 &amp; "|" &amp; E845 &amp; "|" &amp; C845,"")</f>
        <v/>
      </c>
      <c r="M845" s="18" t="n">
        <f aca="false">IF(OR(C845="", L845=""), 0, IF(COUNTIF($L$6:L845, L845)=1, 1, 0))</f>
        <v>0</v>
      </c>
    </row>
    <row r="846" customFormat="false" ht="28.35" hidden="false" customHeight="true" outlineLevel="0" collapsed="false">
      <c r="A846" s="48" t="str">
        <f aca="false">IF(AND(NOT(ISBLANK(C846)),NOT(ISBLANK(B846)),NOT(ISBLANK(E846))),(_xlfn.AGGREGATE(2,7,A$5:A846))+1,"")</f>
        <v/>
      </c>
      <c r="B846" s="49"/>
      <c r="C846" s="49"/>
      <c r="D846" s="50"/>
      <c r="E846" s="51"/>
      <c r="F846" s="52" t="str">
        <f aca="false">IFERROR(VLOOKUP(B846,LISTAS!$Q$2:$R$58,2,0),"")</f>
        <v/>
      </c>
      <c r="G846" s="34" t="str">
        <f aca="false">IF(ISBLANK(C846),"",  IF(F846="RAZÓN SOCIAL","NUEVO_RP",   IF(F846="NUMERO",      IF(ISNUMBER(VALUE(C846)),VALUE(C846),""),   IF(OR(F846="NSS - NOMBRE",F846="RP - NOMBRE"),      IF(         AND(           NOT(ISERROR(FIND(" - ",C846))),           ISERROR(FIND("  ",C846)),           ISERROR(FIND("–",C846)),           ISERROR(FIND("—",C846)),           ISNUMBER(VALUE(LEFT(C846,FIND(" - ",C846)-1)))         ),         VALUE(LEFT(C846,FIND(" - ",C846)-1)),         ""      ),   ""   )  )))</f>
        <v/>
      </c>
      <c r="H846" s="34" t="str">
        <f aca="false">B846 &amp; "|" &amp; E846 &amp; "|" &amp;(IF(ISBLANK(C846),"",IFERROR(VALUE(LEFT(TRIM(C846),FIND(" ",TRIM(C846)&amp;" ")-1)),"")))</f>
        <v>||</v>
      </c>
      <c r="I846" s="18" t="n">
        <f aca="false">IF(G846="",0, IF(COUNTIF($H$6:H846,H846)=1,1,0))</f>
        <v>0</v>
      </c>
      <c r="J846" s="34" t="str">
        <f aca="false">IF( OR( ISBLANK(D846), C846=D846, AND( LEFT(D846,7)&lt;&gt;"NOMINA ", OR( ISERROR(FIND(" - ",D846)), NOT(ISNUMBER(VALUE(LEFT(D846,FIND(" - ",D846)-1)))) ) ) ), "", B846 &amp; "|" &amp; E846 &amp; "|" &amp; (IF(ISBLANK(C846), "", IFERROR(VALUE(LEFT(TRIM(C846), FIND(" ", TRIM(C846)&amp;" ")-1)), ""))) &amp; "|" &amp; D846 )</f>
        <v/>
      </c>
      <c r="K846" s="18" t="n">
        <f aca="false">IF(OR(C846="", J846="",G846=""), 0, IF(COUNTIF($J$6:J846, J846)=1, 1, 0))</f>
        <v>0</v>
      </c>
      <c r="L846" s="16" t="str">
        <f aca="false">IF(B846="Inscripción de nuevo registro patronal",B846 &amp; "|" &amp; E846 &amp; "|" &amp; C846,"")</f>
        <v/>
      </c>
      <c r="M846" s="18" t="n">
        <f aca="false">IF(OR(C846="", L846=""), 0, IF(COUNTIF($L$6:L846, L846)=1, 1, 0))</f>
        <v>0</v>
      </c>
    </row>
    <row r="847" customFormat="false" ht="28.35" hidden="false" customHeight="true" outlineLevel="0" collapsed="false">
      <c r="A847" s="48" t="str">
        <f aca="false">IF(AND(NOT(ISBLANK(C847)),NOT(ISBLANK(B847)),NOT(ISBLANK(E847))),(_xlfn.AGGREGATE(2,7,A$5:A847))+1,"")</f>
        <v/>
      </c>
      <c r="B847" s="49"/>
      <c r="C847" s="49"/>
      <c r="D847" s="50"/>
      <c r="E847" s="51"/>
      <c r="F847" s="52" t="str">
        <f aca="false">IFERROR(VLOOKUP(B847,LISTAS!$Q$2:$R$58,2,0),"")</f>
        <v/>
      </c>
      <c r="G847" s="34" t="str">
        <f aca="false">IF(ISBLANK(C847),"",  IF(F847="RAZÓN SOCIAL","NUEVO_RP",   IF(F847="NUMERO",      IF(ISNUMBER(VALUE(C847)),VALUE(C847),""),   IF(OR(F847="NSS - NOMBRE",F847="RP - NOMBRE"),      IF(         AND(           NOT(ISERROR(FIND(" - ",C847))),           ISERROR(FIND("  ",C847)),           ISERROR(FIND("–",C847)),           ISERROR(FIND("—",C847)),           ISNUMBER(VALUE(LEFT(C847,FIND(" - ",C847)-1)))         ),         VALUE(LEFT(C847,FIND(" - ",C847)-1)),         ""      ),   ""   )  )))</f>
        <v/>
      </c>
      <c r="H847" s="34" t="str">
        <f aca="false">B847 &amp; "|" &amp; E847 &amp; "|" &amp;(IF(ISBLANK(C847),"",IFERROR(VALUE(LEFT(TRIM(C847),FIND(" ",TRIM(C847)&amp;" ")-1)),"")))</f>
        <v>||</v>
      </c>
      <c r="I847" s="18" t="n">
        <f aca="false">IF(G847="",0, IF(COUNTIF($H$6:H847,H847)=1,1,0))</f>
        <v>0</v>
      </c>
      <c r="J847" s="34" t="str">
        <f aca="false">IF( OR( ISBLANK(D847), C847=D847, AND( LEFT(D847,7)&lt;&gt;"NOMINA ", OR( ISERROR(FIND(" - ",D847)), NOT(ISNUMBER(VALUE(LEFT(D847,FIND(" - ",D847)-1)))) ) ) ), "", B847 &amp; "|" &amp; E847 &amp; "|" &amp; (IF(ISBLANK(C847), "", IFERROR(VALUE(LEFT(TRIM(C847), FIND(" ", TRIM(C847)&amp;" ")-1)), ""))) &amp; "|" &amp; D847 )</f>
        <v/>
      </c>
      <c r="K847" s="18" t="n">
        <f aca="false">IF(OR(C847="", J847="",G847=""), 0, IF(COUNTIF($J$6:J847, J847)=1, 1, 0))</f>
        <v>0</v>
      </c>
      <c r="L847" s="16" t="str">
        <f aca="false">IF(B847="Inscripción de nuevo registro patronal",B847 &amp; "|" &amp; E847 &amp; "|" &amp; C847,"")</f>
        <v/>
      </c>
      <c r="M847" s="18" t="n">
        <f aca="false">IF(OR(C847="", L847=""), 0, IF(COUNTIF($L$6:L847, L847)=1, 1, 0))</f>
        <v>0</v>
      </c>
    </row>
    <row r="848" customFormat="false" ht="28.35" hidden="false" customHeight="true" outlineLevel="0" collapsed="false">
      <c r="A848" s="48" t="str">
        <f aca="false">IF(AND(NOT(ISBLANK(C848)),NOT(ISBLANK(B848)),NOT(ISBLANK(E848))),(_xlfn.AGGREGATE(2,7,A$5:A848))+1,"")</f>
        <v/>
      </c>
      <c r="B848" s="49"/>
      <c r="C848" s="49"/>
      <c r="D848" s="50"/>
      <c r="E848" s="51"/>
      <c r="F848" s="52" t="str">
        <f aca="false">IFERROR(VLOOKUP(B848,LISTAS!$Q$2:$R$58,2,0),"")</f>
        <v/>
      </c>
      <c r="G848" s="34" t="str">
        <f aca="false">IF(ISBLANK(C848),"",  IF(F848="RAZÓN SOCIAL","NUEVO_RP",   IF(F848="NUMERO",      IF(ISNUMBER(VALUE(C848)),VALUE(C848),""),   IF(OR(F848="NSS - NOMBRE",F848="RP - NOMBRE"),      IF(         AND(           NOT(ISERROR(FIND(" - ",C848))),           ISERROR(FIND("  ",C848)),           ISERROR(FIND("–",C848)),           ISERROR(FIND("—",C848)),           ISNUMBER(VALUE(LEFT(C848,FIND(" - ",C848)-1)))         ),         VALUE(LEFT(C848,FIND(" - ",C848)-1)),         ""      ),   ""   )  )))</f>
        <v/>
      </c>
      <c r="H848" s="34" t="str">
        <f aca="false">B848 &amp; "|" &amp; E848 &amp; "|" &amp;(IF(ISBLANK(C848),"",IFERROR(VALUE(LEFT(TRIM(C848),FIND(" ",TRIM(C848)&amp;" ")-1)),"")))</f>
        <v>||</v>
      </c>
      <c r="I848" s="18" t="n">
        <f aca="false">IF(G848="",0, IF(COUNTIF($H$6:H848,H848)=1,1,0))</f>
        <v>0</v>
      </c>
      <c r="J848" s="34" t="str">
        <f aca="false">IF( OR( ISBLANK(D848), C848=D848, AND( LEFT(D848,7)&lt;&gt;"NOMINA ", OR( ISERROR(FIND(" - ",D848)), NOT(ISNUMBER(VALUE(LEFT(D848,FIND(" - ",D848)-1)))) ) ) ), "", B848 &amp; "|" &amp; E848 &amp; "|" &amp; (IF(ISBLANK(C848), "", IFERROR(VALUE(LEFT(TRIM(C848), FIND(" ", TRIM(C848)&amp;" ")-1)), ""))) &amp; "|" &amp; D848 )</f>
        <v/>
      </c>
      <c r="K848" s="18" t="n">
        <f aca="false">IF(OR(C848="", J848="",G848=""), 0, IF(COUNTIF($J$6:J848, J848)=1, 1, 0))</f>
        <v>0</v>
      </c>
      <c r="L848" s="16" t="str">
        <f aca="false">IF(B848="Inscripción de nuevo registro patronal",B848 &amp; "|" &amp; E848 &amp; "|" &amp; C848,"")</f>
        <v/>
      </c>
      <c r="M848" s="18" t="n">
        <f aca="false">IF(OR(C848="", L848=""), 0, IF(COUNTIF($L$6:L848, L848)=1, 1, 0))</f>
        <v>0</v>
      </c>
    </row>
    <row r="849" customFormat="false" ht="28.35" hidden="false" customHeight="true" outlineLevel="0" collapsed="false">
      <c r="A849" s="48" t="str">
        <f aca="false">IF(AND(NOT(ISBLANK(C849)),NOT(ISBLANK(B849)),NOT(ISBLANK(E849))),(_xlfn.AGGREGATE(2,7,A$5:A849))+1,"")</f>
        <v/>
      </c>
      <c r="B849" s="49"/>
      <c r="C849" s="49"/>
      <c r="D849" s="50"/>
      <c r="E849" s="51"/>
      <c r="F849" s="52" t="str">
        <f aca="false">IFERROR(VLOOKUP(B849,LISTAS!$Q$2:$R$58,2,0),"")</f>
        <v/>
      </c>
      <c r="G849" s="34" t="str">
        <f aca="false">IF(ISBLANK(C849),"",  IF(F849="RAZÓN SOCIAL","NUEVO_RP",   IF(F849="NUMERO",      IF(ISNUMBER(VALUE(C849)),VALUE(C849),""),   IF(OR(F849="NSS - NOMBRE",F849="RP - NOMBRE"),      IF(         AND(           NOT(ISERROR(FIND(" - ",C849))),           ISERROR(FIND("  ",C849)),           ISERROR(FIND("–",C849)),           ISERROR(FIND("—",C849)),           ISNUMBER(VALUE(LEFT(C849,FIND(" - ",C849)-1)))         ),         VALUE(LEFT(C849,FIND(" - ",C849)-1)),         ""      ),   ""   )  )))</f>
        <v/>
      </c>
      <c r="H849" s="34" t="str">
        <f aca="false">B849 &amp; "|" &amp; E849 &amp; "|" &amp;(IF(ISBLANK(C849),"",IFERROR(VALUE(LEFT(TRIM(C849),FIND(" ",TRIM(C849)&amp;" ")-1)),"")))</f>
        <v>||</v>
      </c>
      <c r="I849" s="18" t="n">
        <f aca="false">IF(G849="",0, IF(COUNTIF($H$6:H849,H849)=1,1,0))</f>
        <v>0</v>
      </c>
      <c r="J849" s="34" t="str">
        <f aca="false">IF( OR( ISBLANK(D849), C849=D849, AND( LEFT(D849,7)&lt;&gt;"NOMINA ", OR( ISERROR(FIND(" - ",D849)), NOT(ISNUMBER(VALUE(LEFT(D849,FIND(" - ",D849)-1)))) ) ) ), "", B849 &amp; "|" &amp; E849 &amp; "|" &amp; (IF(ISBLANK(C849), "", IFERROR(VALUE(LEFT(TRIM(C849), FIND(" ", TRIM(C849)&amp;" ")-1)), ""))) &amp; "|" &amp; D849 )</f>
        <v/>
      </c>
      <c r="K849" s="18" t="n">
        <f aca="false">IF(OR(C849="", J849="",G849=""), 0, IF(COUNTIF($J$6:J849, J849)=1, 1, 0))</f>
        <v>0</v>
      </c>
      <c r="L849" s="16" t="str">
        <f aca="false">IF(B849="Inscripción de nuevo registro patronal",B849 &amp; "|" &amp; E849 &amp; "|" &amp; C849,"")</f>
        <v/>
      </c>
      <c r="M849" s="18" t="n">
        <f aca="false">IF(OR(C849="", L849=""), 0, IF(COUNTIF($L$6:L849, L849)=1, 1, 0))</f>
        <v>0</v>
      </c>
    </row>
    <row r="850" customFormat="false" ht="28.35" hidden="false" customHeight="true" outlineLevel="0" collapsed="false">
      <c r="A850" s="48" t="str">
        <f aca="false">IF(AND(NOT(ISBLANK(C850)),NOT(ISBLANK(B850)),NOT(ISBLANK(E850))),(_xlfn.AGGREGATE(2,7,A$5:A850))+1,"")</f>
        <v/>
      </c>
      <c r="B850" s="49"/>
      <c r="C850" s="49"/>
      <c r="D850" s="50"/>
      <c r="E850" s="51"/>
      <c r="F850" s="52" t="str">
        <f aca="false">IFERROR(VLOOKUP(B850,LISTAS!$Q$2:$R$58,2,0),"")</f>
        <v/>
      </c>
      <c r="G850" s="34" t="str">
        <f aca="false">IF(ISBLANK(C850),"",  IF(F850="RAZÓN SOCIAL","NUEVO_RP",   IF(F850="NUMERO",      IF(ISNUMBER(VALUE(C850)),VALUE(C850),""),   IF(OR(F850="NSS - NOMBRE",F850="RP - NOMBRE"),      IF(         AND(           NOT(ISERROR(FIND(" - ",C850))),           ISERROR(FIND("  ",C850)),           ISERROR(FIND("–",C850)),           ISERROR(FIND("—",C850)),           ISNUMBER(VALUE(LEFT(C850,FIND(" - ",C850)-1)))         ),         VALUE(LEFT(C850,FIND(" - ",C850)-1)),         ""      ),   ""   )  )))</f>
        <v/>
      </c>
      <c r="H850" s="34" t="str">
        <f aca="false">B850 &amp; "|" &amp; E850 &amp; "|" &amp;(IF(ISBLANK(C850),"",IFERROR(VALUE(LEFT(TRIM(C850),FIND(" ",TRIM(C850)&amp;" ")-1)),"")))</f>
        <v>||</v>
      </c>
      <c r="I850" s="18" t="n">
        <f aca="false">IF(G850="",0, IF(COUNTIF($H$6:H850,H850)=1,1,0))</f>
        <v>0</v>
      </c>
      <c r="J850" s="34" t="str">
        <f aca="false">IF( OR( ISBLANK(D850), C850=D850, AND( LEFT(D850,7)&lt;&gt;"NOMINA ", OR( ISERROR(FIND(" - ",D850)), NOT(ISNUMBER(VALUE(LEFT(D850,FIND(" - ",D850)-1)))) ) ) ), "", B850 &amp; "|" &amp; E850 &amp; "|" &amp; (IF(ISBLANK(C850), "", IFERROR(VALUE(LEFT(TRIM(C850), FIND(" ", TRIM(C850)&amp;" ")-1)), ""))) &amp; "|" &amp; D850 )</f>
        <v/>
      </c>
      <c r="K850" s="18" t="n">
        <f aca="false">IF(OR(C850="", J850="",G850=""), 0, IF(COUNTIF($J$6:J850, J850)=1, 1, 0))</f>
        <v>0</v>
      </c>
      <c r="L850" s="16" t="str">
        <f aca="false">IF(B850="Inscripción de nuevo registro patronal",B850 &amp; "|" &amp; E850 &amp; "|" &amp; C850,"")</f>
        <v/>
      </c>
      <c r="M850" s="18" t="n">
        <f aca="false">IF(OR(C850="", L850=""), 0, IF(COUNTIF($L$6:L850, L850)=1, 1, 0))</f>
        <v>0</v>
      </c>
    </row>
    <row r="851" customFormat="false" ht="28.35" hidden="false" customHeight="true" outlineLevel="0" collapsed="false">
      <c r="A851" s="48" t="str">
        <f aca="false">IF(AND(NOT(ISBLANK(C851)),NOT(ISBLANK(B851)),NOT(ISBLANK(E851))),(_xlfn.AGGREGATE(2,7,A$5:A851))+1,"")</f>
        <v/>
      </c>
      <c r="B851" s="49"/>
      <c r="C851" s="49"/>
      <c r="D851" s="50"/>
      <c r="E851" s="51"/>
      <c r="F851" s="52" t="str">
        <f aca="false">IFERROR(VLOOKUP(B851,LISTAS!$Q$2:$R$58,2,0),"")</f>
        <v/>
      </c>
      <c r="G851" s="34" t="str">
        <f aca="false">IF(ISBLANK(C851),"",  IF(F851="RAZÓN SOCIAL","NUEVO_RP",   IF(F851="NUMERO",      IF(ISNUMBER(VALUE(C851)),VALUE(C851),""),   IF(OR(F851="NSS - NOMBRE",F851="RP - NOMBRE"),      IF(         AND(           NOT(ISERROR(FIND(" - ",C851))),           ISERROR(FIND("  ",C851)),           ISERROR(FIND("–",C851)),           ISERROR(FIND("—",C851)),           ISNUMBER(VALUE(LEFT(C851,FIND(" - ",C851)-1)))         ),         VALUE(LEFT(C851,FIND(" - ",C851)-1)),         ""      ),   ""   )  )))</f>
        <v/>
      </c>
      <c r="H851" s="34" t="str">
        <f aca="false">B851 &amp; "|" &amp; E851 &amp; "|" &amp;(IF(ISBLANK(C851),"",IFERROR(VALUE(LEFT(TRIM(C851),FIND(" ",TRIM(C851)&amp;" ")-1)),"")))</f>
        <v>||</v>
      </c>
      <c r="I851" s="18" t="n">
        <f aca="false">IF(G851="",0, IF(COUNTIF($H$6:H851,H851)=1,1,0))</f>
        <v>0</v>
      </c>
      <c r="J851" s="34" t="str">
        <f aca="false">IF( OR( ISBLANK(D851), C851=D851, AND( LEFT(D851,7)&lt;&gt;"NOMINA ", OR( ISERROR(FIND(" - ",D851)), NOT(ISNUMBER(VALUE(LEFT(D851,FIND(" - ",D851)-1)))) ) ) ), "", B851 &amp; "|" &amp; E851 &amp; "|" &amp; (IF(ISBLANK(C851), "", IFERROR(VALUE(LEFT(TRIM(C851), FIND(" ", TRIM(C851)&amp;" ")-1)), ""))) &amp; "|" &amp; D851 )</f>
        <v/>
      </c>
      <c r="K851" s="18" t="n">
        <f aca="false">IF(OR(C851="", J851="",G851=""), 0, IF(COUNTIF($J$6:J851, J851)=1, 1, 0))</f>
        <v>0</v>
      </c>
      <c r="L851" s="16" t="str">
        <f aca="false">IF(B851="Inscripción de nuevo registro patronal",B851 &amp; "|" &amp; E851 &amp; "|" &amp; C851,"")</f>
        <v/>
      </c>
      <c r="M851" s="18" t="n">
        <f aca="false">IF(OR(C851="", L851=""), 0, IF(COUNTIF($L$6:L851, L851)=1, 1, 0))</f>
        <v>0</v>
      </c>
    </row>
    <row r="852" customFormat="false" ht="28.35" hidden="false" customHeight="true" outlineLevel="0" collapsed="false">
      <c r="A852" s="48" t="str">
        <f aca="false">IF(AND(NOT(ISBLANK(C852)),NOT(ISBLANK(B852)),NOT(ISBLANK(E852))),(_xlfn.AGGREGATE(2,7,A$5:A852))+1,"")</f>
        <v/>
      </c>
      <c r="B852" s="49"/>
      <c r="C852" s="49"/>
      <c r="D852" s="50"/>
      <c r="E852" s="51"/>
      <c r="F852" s="52" t="str">
        <f aca="false">IFERROR(VLOOKUP(B852,LISTAS!$Q$2:$R$58,2,0),"")</f>
        <v/>
      </c>
      <c r="G852" s="34" t="str">
        <f aca="false">IF(ISBLANK(C852),"",  IF(F852="RAZÓN SOCIAL","NUEVO_RP",   IF(F852="NUMERO",      IF(ISNUMBER(VALUE(C852)),VALUE(C852),""),   IF(OR(F852="NSS - NOMBRE",F852="RP - NOMBRE"),      IF(         AND(           NOT(ISERROR(FIND(" - ",C852))),           ISERROR(FIND("  ",C852)),           ISERROR(FIND("–",C852)),           ISERROR(FIND("—",C852)),           ISNUMBER(VALUE(LEFT(C852,FIND(" - ",C852)-1)))         ),         VALUE(LEFT(C852,FIND(" - ",C852)-1)),         ""      ),   ""   )  )))</f>
        <v/>
      </c>
      <c r="H852" s="34" t="str">
        <f aca="false">B852 &amp; "|" &amp; E852 &amp; "|" &amp;(IF(ISBLANK(C852),"",IFERROR(VALUE(LEFT(TRIM(C852),FIND(" ",TRIM(C852)&amp;" ")-1)),"")))</f>
        <v>||</v>
      </c>
      <c r="I852" s="18" t="n">
        <f aca="false">IF(G852="",0, IF(COUNTIF($H$6:H852,H852)=1,1,0))</f>
        <v>0</v>
      </c>
      <c r="J852" s="34" t="str">
        <f aca="false">IF( OR( ISBLANK(D852), C852=D852, AND( LEFT(D852,7)&lt;&gt;"NOMINA ", OR( ISERROR(FIND(" - ",D852)), NOT(ISNUMBER(VALUE(LEFT(D852,FIND(" - ",D852)-1)))) ) ) ), "", B852 &amp; "|" &amp; E852 &amp; "|" &amp; (IF(ISBLANK(C852), "", IFERROR(VALUE(LEFT(TRIM(C852), FIND(" ", TRIM(C852)&amp;" ")-1)), ""))) &amp; "|" &amp; D852 )</f>
        <v/>
      </c>
      <c r="K852" s="18" t="n">
        <f aca="false">IF(OR(C852="", J852="",G852=""), 0, IF(COUNTIF($J$6:J852, J852)=1, 1, 0))</f>
        <v>0</v>
      </c>
      <c r="L852" s="16" t="str">
        <f aca="false">IF(B852="Inscripción de nuevo registro patronal",B852 &amp; "|" &amp; E852 &amp; "|" &amp; C852,"")</f>
        <v/>
      </c>
      <c r="M852" s="18" t="n">
        <f aca="false">IF(OR(C852="", L852=""), 0, IF(COUNTIF($L$6:L852, L852)=1, 1, 0))</f>
        <v>0</v>
      </c>
    </row>
    <row r="853" customFormat="false" ht="28.35" hidden="false" customHeight="true" outlineLevel="0" collapsed="false">
      <c r="A853" s="48" t="str">
        <f aca="false">IF(AND(NOT(ISBLANK(C853)),NOT(ISBLANK(B853)),NOT(ISBLANK(E853))),(_xlfn.AGGREGATE(2,7,A$5:A853))+1,"")</f>
        <v/>
      </c>
      <c r="B853" s="49"/>
      <c r="C853" s="49"/>
      <c r="D853" s="50"/>
      <c r="E853" s="51"/>
      <c r="F853" s="52" t="str">
        <f aca="false">IFERROR(VLOOKUP(B853,LISTAS!$Q$2:$R$58,2,0),"")</f>
        <v/>
      </c>
      <c r="G853" s="34" t="str">
        <f aca="false">IF(ISBLANK(C853),"",  IF(F853="RAZÓN SOCIAL","NUEVO_RP",   IF(F853="NUMERO",      IF(ISNUMBER(VALUE(C853)),VALUE(C853),""),   IF(OR(F853="NSS - NOMBRE",F853="RP - NOMBRE"),      IF(         AND(           NOT(ISERROR(FIND(" - ",C853))),           ISERROR(FIND("  ",C853)),           ISERROR(FIND("–",C853)),           ISERROR(FIND("—",C853)),           ISNUMBER(VALUE(LEFT(C853,FIND(" - ",C853)-1)))         ),         VALUE(LEFT(C853,FIND(" - ",C853)-1)),         ""      ),   ""   )  )))</f>
        <v/>
      </c>
      <c r="H853" s="34" t="str">
        <f aca="false">B853 &amp; "|" &amp; E853 &amp; "|" &amp;(IF(ISBLANK(C853),"",IFERROR(VALUE(LEFT(TRIM(C853),FIND(" ",TRIM(C853)&amp;" ")-1)),"")))</f>
        <v>||</v>
      </c>
      <c r="I853" s="18" t="n">
        <f aca="false">IF(G853="",0, IF(COUNTIF($H$6:H853,H853)=1,1,0))</f>
        <v>0</v>
      </c>
      <c r="J853" s="34" t="str">
        <f aca="false">IF( OR( ISBLANK(D853), C853=D853, AND( LEFT(D853,7)&lt;&gt;"NOMINA ", OR( ISERROR(FIND(" - ",D853)), NOT(ISNUMBER(VALUE(LEFT(D853,FIND(" - ",D853)-1)))) ) ) ), "", B853 &amp; "|" &amp; E853 &amp; "|" &amp; (IF(ISBLANK(C853), "", IFERROR(VALUE(LEFT(TRIM(C853), FIND(" ", TRIM(C853)&amp;" ")-1)), ""))) &amp; "|" &amp; D853 )</f>
        <v/>
      </c>
      <c r="K853" s="18" t="n">
        <f aca="false">IF(OR(C853="", J853="",G853=""), 0, IF(COUNTIF($J$6:J853, J853)=1, 1, 0))</f>
        <v>0</v>
      </c>
      <c r="L853" s="16" t="str">
        <f aca="false">IF(B853="Inscripción de nuevo registro patronal",B853 &amp; "|" &amp; E853 &amp; "|" &amp; C853,"")</f>
        <v/>
      </c>
      <c r="M853" s="18" t="n">
        <f aca="false">IF(OR(C853="", L853=""), 0, IF(COUNTIF($L$6:L853, L853)=1, 1, 0))</f>
        <v>0</v>
      </c>
    </row>
    <row r="854" customFormat="false" ht="28.35" hidden="false" customHeight="true" outlineLevel="0" collapsed="false">
      <c r="A854" s="48" t="str">
        <f aca="false">IF(AND(NOT(ISBLANK(C854)),NOT(ISBLANK(B854)),NOT(ISBLANK(E854))),(_xlfn.AGGREGATE(2,7,A$5:A854))+1,"")</f>
        <v/>
      </c>
      <c r="B854" s="49"/>
      <c r="C854" s="49"/>
      <c r="D854" s="50"/>
      <c r="E854" s="51"/>
      <c r="F854" s="52" t="str">
        <f aca="false">IFERROR(VLOOKUP(B854,LISTAS!$Q$2:$R$58,2,0),"")</f>
        <v/>
      </c>
      <c r="G854" s="34" t="str">
        <f aca="false">IF(ISBLANK(C854),"",  IF(F854="RAZÓN SOCIAL","NUEVO_RP",   IF(F854="NUMERO",      IF(ISNUMBER(VALUE(C854)),VALUE(C854),""),   IF(OR(F854="NSS - NOMBRE",F854="RP - NOMBRE"),      IF(         AND(           NOT(ISERROR(FIND(" - ",C854))),           ISERROR(FIND("  ",C854)),           ISERROR(FIND("–",C854)),           ISERROR(FIND("—",C854)),           ISNUMBER(VALUE(LEFT(C854,FIND(" - ",C854)-1)))         ),         VALUE(LEFT(C854,FIND(" - ",C854)-1)),         ""      ),   ""   )  )))</f>
        <v/>
      </c>
      <c r="H854" s="34" t="str">
        <f aca="false">B854 &amp; "|" &amp; E854 &amp; "|" &amp;(IF(ISBLANK(C854),"",IFERROR(VALUE(LEFT(TRIM(C854),FIND(" ",TRIM(C854)&amp;" ")-1)),"")))</f>
        <v>||</v>
      </c>
      <c r="I854" s="18" t="n">
        <f aca="false">IF(G854="",0, IF(COUNTIF($H$6:H854,H854)=1,1,0))</f>
        <v>0</v>
      </c>
      <c r="J854" s="34" t="str">
        <f aca="false">IF( OR( ISBLANK(D854), C854=D854, AND( LEFT(D854,7)&lt;&gt;"NOMINA ", OR( ISERROR(FIND(" - ",D854)), NOT(ISNUMBER(VALUE(LEFT(D854,FIND(" - ",D854)-1)))) ) ) ), "", B854 &amp; "|" &amp; E854 &amp; "|" &amp; (IF(ISBLANK(C854), "", IFERROR(VALUE(LEFT(TRIM(C854), FIND(" ", TRIM(C854)&amp;" ")-1)), ""))) &amp; "|" &amp; D854 )</f>
        <v/>
      </c>
      <c r="K854" s="18" t="n">
        <f aca="false">IF(OR(C854="", J854="",G854=""), 0, IF(COUNTIF($J$6:J854, J854)=1, 1, 0))</f>
        <v>0</v>
      </c>
      <c r="L854" s="16" t="str">
        <f aca="false">IF(B854="Inscripción de nuevo registro patronal",B854 &amp; "|" &amp; E854 &amp; "|" &amp; C854,"")</f>
        <v/>
      </c>
      <c r="M854" s="18" t="n">
        <f aca="false">IF(OR(C854="", L854=""), 0, IF(COUNTIF($L$6:L854, L854)=1, 1, 0))</f>
        <v>0</v>
      </c>
    </row>
    <row r="855" customFormat="false" ht="28.35" hidden="false" customHeight="true" outlineLevel="0" collapsed="false">
      <c r="A855" s="48" t="str">
        <f aca="false">IF(AND(NOT(ISBLANK(C855)),NOT(ISBLANK(B855)),NOT(ISBLANK(E855))),(_xlfn.AGGREGATE(2,7,A$5:A855))+1,"")</f>
        <v/>
      </c>
      <c r="B855" s="49"/>
      <c r="C855" s="49"/>
      <c r="D855" s="50"/>
      <c r="E855" s="51"/>
      <c r="F855" s="52" t="str">
        <f aca="false">IFERROR(VLOOKUP(B855,LISTAS!$Q$2:$R$58,2,0),"")</f>
        <v/>
      </c>
      <c r="G855" s="34" t="str">
        <f aca="false">IF(ISBLANK(C855),"",  IF(F855="RAZÓN SOCIAL","NUEVO_RP",   IF(F855="NUMERO",      IF(ISNUMBER(VALUE(C855)),VALUE(C855),""),   IF(OR(F855="NSS - NOMBRE",F855="RP - NOMBRE"),      IF(         AND(           NOT(ISERROR(FIND(" - ",C855))),           ISERROR(FIND("  ",C855)),           ISERROR(FIND("–",C855)),           ISERROR(FIND("—",C855)),           ISNUMBER(VALUE(LEFT(C855,FIND(" - ",C855)-1)))         ),         VALUE(LEFT(C855,FIND(" - ",C855)-1)),         ""      ),   ""   )  )))</f>
        <v/>
      </c>
      <c r="H855" s="34" t="str">
        <f aca="false">B855 &amp; "|" &amp; E855 &amp; "|" &amp;(IF(ISBLANK(C855),"",IFERROR(VALUE(LEFT(TRIM(C855),FIND(" ",TRIM(C855)&amp;" ")-1)),"")))</f>
        <v>||</v>
      </c>
      <c r="I855" s="18" t="n">
        <f aca="false">IF(G855="",0, IF(COUNTIF($H$6:H855,H855)=1,1,0))</f>
        <v>0</v>
      </c>
      <c r="J855" s="34" t="str">
        <f aca="false">IF( OR( ISBLANK(D855), C855=D855, AND( LEFT(D855,7)&lt;&gt;"NOMINA ", OR( ISERROR(FIND(" - ",D855)), NOT(ISNUMBER(VALUE(LEFT(D855,FIND(" - ",D855)-1)))) ) ) ), "", B855 &amp; "|" &amp; E855 &amp; "|" &amp; (IF(ISBLANK(C855), "", IFERROR(VALUE(LEFT(TRIM(C855), FIND(" ", TRIM(C855)&amp;" ")-1)), ""))) &amp; "|" &amp; D855 )</f>
        <v/>
      </c>
      <c r="K855" s="18" t="n">
        <f aca="false">IF(OR(C855="", J855="",G855=""), 0, IF(COUNTIF($J$6:J855, J855)=1, 1, 0))</f>
        <v>0</v>
      </c>
      <c r="L855" s="16" t="str">
        <f aca="false">IF(B855="Inscripción de nuevo registro patronal",B855 &amp; "|" &amp; E855 &amp; "|" &amp; C855,"")</f>
        <v/>
      </c>
      <c r="M855" s="18" t="n">
        <f aca="false">IF(OR(C855="", L855=""), 0, IF(COUNTIF($L$6:L855, L855)=1, 1, 0))</f>
        <v>0</v>
      </c>
    </row>
    <row r="856" customFormat="false" ht="28.35" hidden="false" customHeight="true" outlineLevel="0" collapsed="false">
      <c r="A856" s="48" t="str">
        <f aca="false">IF(AND(NOT(ISBLANK(C856)),NOT(ISBLANK(B856)),NOT(ISBLANK(E856))),(_xlfn.AGGREGATE(2,7,A$5:A856))+1,"")</f>
        <v/>
      </c>
      <c r="B856" s="49"/>
      <c r="C856" s="49"/>
      <c r="D856" s="50"/>
      <c r="E856" s="51"/>
      <c r="F856" s="52" t="str">
        <f aca="false">IFERROR(VLOOKUP(B856,LISTAS!$Q$2:$R$58,2,0),"")</f>
        <v/>
      </c>
      <c r="G856" s="34" t="str">
        <f aca="false">IF(ISBLANK(C856),"",  IF(F856="RAZÓN SOCIAL","NUEVO_RP",   IF(F856="NUMERO",      IF(ISNUMBER(VALUE(C856)),VALUE(C856),""),   IF(OR(F856="NSS - NOMBRE",F856="RP - NOMBRE"),      IF(         AND(           NOT(ISERROR(FIND(" - ",C856))),           ISERROR(FIND("  ",C856)),           ISERROR(FIND("–",C856)),           ISERROR(FIND("—",C856)),           ISNUMBER(VALUE(LEFT(C856,FIND(" - ",C856)-1)))         ),         VALUE(LEFT(C856,FIND(" - ",C856)-1)),         ""      ),   ""   )  )))</f>
        <v/>
      </c>
      <c r="H856" s="34" t="str">
        <f aca="false">B856 &amp; "|" &amp; E856 &amp; "|" &amp;(IF(ISBLANK(C856),"",IFERROR(VALUE(LEFT(TRIM(C856),FIND(" ",TRIM(C856)&amp;" ")-1)),"")))</f>
        <v>||</v>
      </c>
      <c r="I856" s="18" t="n">
        <f aca="false">IF(G856="",0, IF(COUNTIF($H$6:H856,H856)=1,1,0))</f>
        <v>0</v>
      </c>
      <c r="J856" s="34" t="str">
        <f aca="false">IF( OR( ISBLANK(D856), C856=D856, AND( LEFT(D856,7)&lt;&gt;"NOMINA ", OR( ISERROR(FIND(" - ",D856)), NOT(ISNUMBER(VALUE(LEFT(D856,FIND(" - ",D856)-1)))) ) ) ), "", B856 &amp; "|" &amp; E856 &amp; "|" &amp; (IF(ISBLANK(C856), "", IFERROR(VALUE(LEFT(TRIM(C856), FIND(" ", TRIM(C856)&amp;" ")-1)), ""))) &amp; "|" &amp; D856 )</f>
        <v/>
      </c>
      <c r="K856" s="18" t="n">
        <f aca="false">IF(OR(C856="", J856="",G856=""), 0, IF(COUNTIF($J$6:J856, J856)=1, 1, 0))</f>
        <v>0</v>
      </c>
      <c r="L856" s="16" t="str">
        <f aca="false">IF(B856="Inscripción de nuevo registro patronal",B856 &amp; "|" &amp; E856 &amp; "|" &amp; C856,"")</f>
        <v/>
      </c>
      <c r="M856" s="18" t="n">
        <f aca="false">IF(OR(C856="", L856=""), 0, IF(COUNTIF($L$6:L856, L856)=1, 1, 0))</f>
        <v>0</v>
      </c>
    </row>
    <row r="857" customFormat="false" ht="28.35" hidden="false" customHeight="true" outlineLevel="0" collapsed="false">
      <c r="A857" s="48" t="str">
        <f aca="false">IF(AND(NOT(ISBLANK(C857)),NOT(ISBLANK(B857)),NOT(ISBLANK(E857))),(_xlfn.AGGREGATE(2,7,A$5:A857))+1,"")</f>
        <v/>
      </c>
      <c r="B857" s="49"/>
      <c r="C857" s="49"/>
      <c r="D857" s="50"/>
      <c r="E857" s="51"/>
      <c r="F857" s="52" t="str">
        <f aca="false">IFERROR(VLOOKUP(B857,LISTAS!$Q$2:$R$58,2,0),"")</f>
        <v/>
      </c>
      <c r="G857" s="34" t="str">
        <f aca="false">IF(ISBLANK(C857),"",  IF(F857="RAZÓN SOCIAL","NUEVO_RP",   IF(F857="NUMERO",      IF(ISNUMBER(VALUE(C857)),VALUE(C857),""),   IF(OR(F857="NSS - NOMBRE",F857="RP - NOMBRE"),      IF(         AND(           NOT(ISERROR(FIND(" - ",C857))),           ISERROR(FIND("  ",C857)),           ISERROR(FIND("–",C857)),           ISERROR(FIND("—",C857)),           ISNUMBER(VALUE(LEFT(C857,FIND(" - ",C857)-1)))         ),         VALUE(LEFT(C857,FIND(" - ",C857)-1)),         ""      ),   ""   )  )))</f>
        <v/>
      </c>
      <c r="H857" s="34" t="str">
        <f aca="false">B857 &amp; "|" &amp; E857 &amp; "|" &amp;(IF(ISBLANK(C857),"",IFERROR(VALUE(LEFT(TRIM(C857),FIND(" ",TRIM(C857)&amp;" ")-1)),"")))</f>
        <v>||</v>
      </c>
      <c r="I857" s="18" t="n">
        <f aca="false">IF(G857="",0, IF(COUNTIF($H$6:H857,H857)=1,1,0))</f>
        <v>0</v>
      </c>
      <c r="J857" s="34" t="str">
        <f aca="false">IF( OR( ISBLANK(D857), C857=D857, AND( LEFT(D857,7)&lt;&gt;"NOMINA ", OR( ISERROR(FIND(" - ",D857)), NOT(ISNUMBER(VALUE(LEFT(D857,FIND(" - ",D857)-1)))) ) ) ), "", B857 &amp; "|" &amp; E857 &amp; "|" &amp; (IF(ISBLANK(C857), "", IFERROR(VALUE(LEFT(TRIM(C857), FIND(" ", TRIM(C857)&amp;" ")-1)), ""))) &amp; "|" &amp; D857 )</f>
        <v/>
      </c>
      <c r="K857" s="18" t="n">
        <f aca="false">IF(OR(C857="", J857="",G857=""), 0, IF(COUNTIF($J$6:J857, J857)=1, 1, 0))</f>
        <v>0</v>
      </c>
      <c r="L857" s="16" t="str">
        <f aca="false">IF(B857="Inscripción de nuevo registro patronal",B857 &amp; "|" &amp; E857 &amp; "|" &amp; C857,"")</f>
        <v/>
      </c>
      <c r="M857" s="18" t="n">
        <f aca="false">IF(OR(C857="", L857=""), 0, IF(COUNTIF($L$6:L857, L857)=1, 1, 0))</f>
        <v>0</v>
      </c>
    </row>
    <row r="858" customFormat="false" ht="28.35" hidden="false" customHeight="true" outlineLevel="0" collapsed="false">
      <c r="A858" s="48" t="str">
        <f aca="false">IF(AND(NOT(ISBLANK(C858)),NOT(ISBLANK(B858)),NOT(ISBLANK(E858))),(_xlfn.AGGREGATE(2,7,A$5:A858))+1,"")</f>
        <v/>
      </c>
      <c r="B858" s="49"/>
      <c r="C858" s="49"/>
      <c r="D858" s="50"/>
      <c r="E858" s="51"/>
      <c r="F858" s="52" t="str">
        <f aca="false">IFERROR(VLOOKUP(B858,LISTAS!$Q$2:$R$58,2,0),"")</f>
        <v/>
      </c>
      <c r="G858" s="34" t="str">
        <f aca="false">IF(ISBLANK(C858),"",  IF(F858="RAZÓN SOCIAL","NUEVO_RP",   IF(F858="NUMERO",      IF(ISNUMBER(VALUE(C858)),VALUE(C858),""),   IF(OR(F858="NSS - NOMBRE",F858="RP - NOMBRE"),      IF(         AND(           NOT(ISERROR(FIND(" - ",C858))),           ISERROR(FIND("  ",C858)),           ISERROR(FIND("–",C858)),           ISERROR(FIND("—",C858)),           ISNUMBER(VALUE(LEFT(C858,FIND(" - ",C858)-1)))         ),         VALUE(LEFT(C858,FIND(" - ",C858)-1)),         ""      ),   ""   )  )))</f>
        <v/>
      </c>
      <c r="H858" s="34" t="str">
        <f aca="false">B858 &amp; "|" &amp; E858 &amp; "|" &amp;(IF(ISBLANK(C858),"",IFERROR(VALUE(LEFT(TRIM(C858),FIND(" ",TRIM(C858)&amp;" ")-1)),"")))</f>
        <v>||</v>
      </c>
      <c r="I858" s="18" t="n">
        <f aca="false">IF(G858="",0, IF(COUNTIF($H$6:H858,H858)=1,1,0))</f>
        <v>0</v>
      </c>
      <c r="J858" s="34" t="str">
        <f aca="false">IF( OR( ISBLANK(D858), C858=D858, AND( LEFT(D858,7)&lt;&gt;"NOMINA ", OR( ISERROR(FIND(" - ",D858)), NOT(ISNUMBER(VALUE(LEFT(D858,FIND(" - ",D858)-1)))) ) ) ), "", B858 &amp; "|" &amp; E858 &amp; "|" &amp; (IF(ISBLANK(C858), "", IFERROR(VALUE(LEFT(TRIM(C858), FIND(" ", TRIM(C858)&amp;" ")-1)), ""))) &amp; "|" &amp; D858 )</f>
        <v/>
      </c>
      <c r="K858" s="18" t="n">
        <f aca="false">IF(OR(C858="", J858="",G858=""), 0, IF(COUNTIF($J$6:J858, J858)=1, 1, 0))</f>
        <v>0</v>
      </c>
      <c r="L858" s="16" t="str">
        <f aca="false">IF(B858="Inscripción de nuevo registro patronal",B858 &amp; "|" &amp; E858 &amp; "|" &amp; C858,"")</f>
        <v/>
      </c>
      <c r="M858" s="18" t="n">
        <f aca="false">IF(OR(C858="", L858=""), 0, IF(COUNTIF($L$6:L858, L858)=1, 1, 0))</f>
        <v>0</v>
      </c>
    </row>
    <row r="859" customFormat="false" ht="28.35" hidden="false" customHeight="true" outlineLevel="0" collapsed="false">
      <c r="A859" s="48" t="str">
        <f aca="false">IF(AND(NOT(ISBLANK(C859)),NOT(ISBLANK(B859)),NOT(ISBLANK(E859))),(_xlfn.AGGREGATE(2,7,A$5:A859))+1,"")</f>
        <v/>
      </c>
      <c r="B859" s="49"/>
      <c r="C859" s="49"/>
      <c r="D859" s="50"/>
      <c r="E859" s="51"/>
      <c r="F859" s="52" t="str">
        <f aca="false">IFERROR(VLOOKUP(B859,LISTAS!$Q$2:$R$58,2,0),"")</f>
        <v/>
      </c>
      <c r="G859" s="34" t="str">
        <f aca="false">IF(ISBLANK(C859),"",  IF(F859="RAZÓN SOCIAL","NUEVO_RP",   IF(F859="NUMERO",      IF(ISNUMBER(VALUE(C859)),VALUE(C859),""),   IF(OR(F859="NSS - NOMBRE",F859="RP - NOMBRE"),      IF(         AND(           NOT(ISERROR(FIND(" - ",C859))),           ISERROR(FIND("  ",C859)),           ISERROR(FIND("–",C859)),           ISERROR(FIND("—",C859)),           ISNUMBER(VALUE(LEFT(C859,FIND(" - ",C859)-1)))         ),         VALUE(LEFT(C859,FIND(" - ",C859)-1)),         ""      ),   ""   )  )))</f>
        <v/>
      </c>
      <c r="H859" s="34" t="str">
        <f aca="false">B859 &amp; "|" &amp; E859 &amp; "|" &amp;(IF(ISBLANK(C859),"",IFERROR(VALUE(LEFT(TRIM(C859),FIND(" ",TRIM(C859)&amp;" ")-1)),"")))</f>
        <v>||</v>
      </c>
      <c r="I859" s="18" t="n">
        <f aca="false">IF(G859="",0, IF(COUNTIF($H$6:H859,H859)=1,1,0))</f>
        <v>0</v>
      </c>
      <c r="J859" s="34" t="str">
        <f aca="false">IF( OR( ISBLANK(D859), C859=D859, AND( LEFT(D859,7)&lt;&gt;"NOMINA ", OR( ISERROR(FIND(" - ",D859)), NOT(ISNUMBER(VALUE(LEFT(D859,FIND(" - ",D859)-1)))) ) ) ), "", B859 &amp; "|" &amp; E859 &amp; "|" &amp; (IF(ISBLANK(C859), "", IFERROR(VALUE(LEFT(TRIM(C859), FIND(" ", TRIM(C859)&amp;" ")-1)), ""))) &amp; "|" &amp; D859 )</f>
        <v/>
      </c>
      <c r="K859" s="18" t="n">
        <f aca="false">IF(OR(C859="", J859="",G859=""), 0, IF(COUNTIF($J$6:J859, J859)=1, 1, 0))</f>
        <v>0</v>
      </c>
      <c r="L859" s="16" t="str">
        <f aca="false">IF(B859="Inscripción de nuevo registro patronal",B859 &amp; "|" &amp; E859 &amp; "|" &amp; C859,"")</f>
        <v/>
      </c>
      <c r="M859" s="18" t="n">
        <f aca="false">IF(OR(C859="", L859=""), 0, IF(COUNTIF($L$6:L859, L859)=1, 1, 0))</f>
        <v>0</v>
      </c>
    </row>
    <row r="860" customFormat="false" ht="28.35" hidden="false" customHeight="true" outlineLevel="0" collapsed="false">
      <c r="A860" s="48" t="str">
        <f aca="false">IF(AND(NOT(ISBLANK(C860)),NOT(ISBLANK(B860)),NOT(ISBLANK(E860))),(_xlfn.AGGREGATE(2,7,A$5:A860))+1,"")</f>
        <v/>
      </c>
      <c r="B860" s="49"/>
      <c r="C860" s="49"/>
      <c r="D860" s="50"/>
      <c r="E860" s="51"/>
      <c r="F860" s="52" t="str">
        <f aca="false">IFERROR(VLOOKUP(B860,LISTAS!$Q$2:$R$58,2,0),"")</f>
        <v/>
      </c>
      <c r="G860" s="34" t="str">
        <f aca="false">IF(ISBLANK(C860),"",  IF(F860="RAZÓN SOCIAL","NUEVO_RP",   IF(F860="NUMERO",      IF(ISNUMBER(VALUE(C860)),VALUE(C860),""),   IF(OR(F860="NSS - NOMBRE",F860="RP - NOMBRE"),      IF(         AND(           NOT(ISERROR(FIND(" - ",C860))),           ISERROR(FIND("  ",C860)),           ISERROR(FIND("–",C860)),           ISERROR(FIND("—",C860)),           ISNUMBER(VALUE(LEFT(C860,FIND(" - ",C860)-1)))         ),         VALUE(LEFT(C860,FIND(" - ",C860)-1)),         ""      ),   ""   )  )))</f>
        <v/>
      </c>
      <c r="H860" s="34" t="str">
        <f aca="false">B860 &amp; "|" &amp; E860 &amp; "|" &amp;(IF(ISBLANK(C860),"",IFERROR(VALUE(LEFT(TRIM(C860),FIND(" ",TRIM(C860)&amp;" ")-1)),"")))</f>
        <v>||</v>
      </c>
      <c r="I860" s="18" t="n">
        <f aca="false">IF(G860="",0, IF(COUNTIF($H$6:H860,H860)=1,1,0))</f>
        <v>0</v>
      </c>
      <c r="J860" s="34" t="str">
        <f aca="false">IF( OR( ISBLANK(D860), C860=D860, AND( LEFT(D860,7)&lt;&gt;"NOMINA ", OR( ISERROR(FIND(" - ",D860)), NOT(ISNUMBER(VALUE(LEFT(D860,FIND(" - ",D860)-1)))) ) ) ), "", B860 &amp; "|" &amp; E860 &amp; "|" &amp; (IF(ISBLANK(C860), "", IFERROR(VALUE(LEFT(TRIM(C860), FIND(" ", TRIM(C860)&amp;" ")-1)), ""))) &amp; "|" &amp; D860 )</f>
        <v/>
      </c>
      <c r="K860" s="18" t="n">
        <f aca="false">IF(OR(C860="", J860="",G860=""), 0, IF(COUNTIF($J$6:J860, J860)=1, 1, 0))</f>
        <v>0</v>
      </c>
      <c r="L860" s="16" t="str">
        <f aca="false">IF(B860="Inscripción de nuevo registro patronal",B860 &amp; "|" &amp; E860 &amp; "|" &amp; C860,"")</f>
        <v/>
      </c>
      <c r="M860" s="18" t="n">
        <f aca="false">IF(OR(C860="", L860=""), 0, IF(COUNTIF($L$6:L860, L860)=1, 1, 0))</f>
        <v>0</v>
      </c>
    </row>
    <row r="861" customFormat="false" ht="28.35" hidden="false" customHeight="true" outlineLevel="0" collapsed="false">
      <c r="A861" s="48" t="str">
        <f aca="false">IF(AND(NOT(ISBLANK(C861)),NOT(ISBLANK(B861)),NOT(ISBLANK(E861))),(_xlfn.AGGREGATE(2,7,A$5:A861))+1,"")</f>
        <v/>
      </c>
      <c r="B861" s="49"/>
      <c r="C861" s="49"/>
      <c r="D861" s="50"/>
      <c r="E861" s="51"/>
      <c r="F861" s="52" t="str">
        <f aca="false">IFERROR(VLOOKUP(B861,LISTAS!$Q$2:$R$58,2,0),"")</f>
        <v/>
      </c>
      <c r="G861" s="34" t="str">
        <f aca="false">IF(ISBLANK(C861),"",  IF(F861="RAZÓN SOCIAL","NUEVO_RP",   IF(F861="NUMERO",      IF(ISNUMBER(VALUE(C861)),VALUE(C861),""),   IF(OR(F861="NSS - NOMBRE",F861="RP - NOMBRE"),      IF(         AND(           NOT(ISERROR(FIND(" - ",C861))),           ISERROR(FIND("  ",C861)),           ISERROR(FIND("–",C861)),           ISERROR(FIND("—",C861)),           ISNUMBER(VALUE(LEFT(C861,FIND(" - ",C861)-1)))         ),         VALUE(LEFT(C861,FIND(" - ",C861)-1)),         ""      ),   ""   )  )))</f>
        <v/>
      </c>
      <c r="H861" s="34" t="str">
        <f aca="false">B861 &amp; "|" &amp; E861 &amp; "|" &amp;(IF(ISBLANK(C861),"",IFERROR(VALUE(LEFT(TRIM(C861),FIND(" ",TRIM(C861)&amp;" ")-1)),"")))</f>
        <v>||</v>
      </c>
      <c r="I861" s="18" t="n">
        <f aca="false">IF(G861="",0, IF(COUNTIF($H$6:H861,H861)=1,1,0))</f>
        <v>0</v>
      </c>
      <c r="J861" s="34" t="str">
        <f aca="false">IF( OR( ISBLANK(D861), C861=D861, AND( LEFT(D861,7)&lt;&gt;"NOMINA ", OR( ISERROR(FIND(" - ",D861)), NOT(ISNUMBER(VALUE(LEFT(D861,FIND(" - ",D861)-1)))) ) ) ), "", B861 &amp; "|" &amp; E861 &amp; "|" &amp; (IF(ISBLANK(C861), "", IFERROR(VALUE(LEFT(TRIM(C861), FIND(" ", TRIM(C861)&amp;" ")-1)), ""))) &amp; "|" &amp; D861 )</f>
        <v/>
      </c>
      <c r="K861" s="18" t="n">
        <f aca="false">IF(OR(C861="", J861="",G861=""), 0, IF(COUNTIF($J$6:J861, J861)=1, 1, 0))</f>
        <v>0</v>
      </c>
      <c r="L861" s="16" t="str">
        <f aca="false">IF(B861="Inscripción de nuevo registro patronal",B861 &amp; "|" &amp; E861 &amp; "|" &amp; C861,"")</f>
        <v/>
      </c>
      <c r="M861" s="18" t="n">
        <f aca="false">IF(OR(C861="", L861=""), 0, IF(COUNTIF($L$6:L861, L861)=1, 1, 0))</f>
        <v>0</v>
      </c>
    </row>
    <row r="862" customFormat="false" ht="28.35" hidden="false" customHeight="true" outlineLevel="0" collapsed="false">
      <c r="A862" s="48" t="str">
        <f aca="false">IF(AND(NOT(ISBLANK(C862)),NOT(ISBLANK(B862)),NOT(ISBLANK(E862))),(_xlfn.AGGREGATE(2,7,A$5:A862))+1,"")</f>
        <v/>
      </c>
      <c r="B862" s="49"/>
      <c r="C862" s="49"/>
      <c r="D862" s="50"/>
      <c r="E862" s="51"/>
      <c r="F862" s="52" t="str">
        <f aca="false">IFERROR(VLOOKUP(B862,LISTAS!$Q$2:$R$58,2,0),"")</f>
        <v/>
      </c>
      <c r="G862" s="34" t="str">
        <f aca="false">IF(ISBLANK(C862),"",  IF(F862="RAZÓN SOCIAL","NUEVO_RP",   IF(F862="NUMERO",      IF(ISNUMBER(VALUE(C862)),VALUE(C862),""),   IF(OR(F862="NSS - NOMBRE",F862="RP - NOMBRE"),      IF(         AND(           NOT(ISERROR(FIND(" - ",C862))),           ISERROR(FIND("  ",C862)),           ISERROR(FIND("–",C862)),           ISERROR(FIND("—",C862)),           ISNUMBER(VALUE(LEFT(C862,FIND(" - ",C862)-1)))         ),         VALUE(LEFT(C862,FIND(" - ",C862)-1)),         ""      ),   ""   )  )))</f>
        <v/>
      </c>
      <c r="H862" s="34" t="str">
        <f aca="false">B862 &amp; "|" &amp; E862 &amp; "|" &amp;(IF(ISBLANK(C862),"",IFERROR(VALUE(LEFT(TRIM(C862),FIND(" ",TRIM(C862)&amp;" ")-1)),"")))</f>
        <v>||</v>
      </c>
      <c r="I862" s="18" t="n">
        <f aca="false">IF(G862="",0, IF(COUNTIF($H$6:H862,H862)=1,1,0))</f>
        <v>0</v>
      </c>
      <c r="J862" s="34" t="str">
        <f aca="false">IF( OR( ISBLANK(D862), C862=D862, AND( LEFT(D862,7)&lt;&gt;"NOMINA ", OR( ISERROR(FIND(" - ",D862)), NOT(ISNUMBER(VALUE(LEFT(D862,FIND(" - ",D862)-1)))) ) ) ), "", B862 &amp; "|" &amp; E862 &amp; "|" &amp; (IF(ISBLANK(C862), "", IFERROR(VALUE(LEFT(TRIM(C862), FIND(" ", TRIM(C862)&amp;" ")-1)), ""))) &amp; "|" &amp; D862 )</f>
        <v/>
      </c>
      <c r="K862" s="18" t="n">
        <f aca="false">IF(OR(C862="", J862="",G862=""), 0, IF(COUNTIF($J$6:J862, J862)=1, 1, 0))</f>
        <v>0</v>
      </c>
      <c r="L862" s="16" t="str">
        <f aca="false">IF(B862="Inscripción de nuevo registro patronal",B862 &amp; "|" &amp; E862 &amp; "|" &amp; C862,"")</f>
        <v/>
      </c>
      <c r="M862" s="18" t="n">
        <f aca="false">IF(OR(C862="", L862=""), 0, IF(COUNTIF($L$6:L862, L862)=1, 1, 0))</f>
        <v>0</v>
      </c>
    </row>
    <row r="863" customFormat="false" ht="28.35" hidden="false" customHeight="true" outlineLevel="0" collapsed="false">
      <c r="A863" s="48" t="str">
        <f aca="false">IF(AND(NOT(ISBLANK(C863)),NOT(ISBLANK(B863)),NOT(ISBLANK(E863))),(_xlfn.AGGREGATE(2,7,A$5:A863))+1,"")</f>
        <v/>
      </c>
      <c r="B863" s="49"/>
      <c r="C863" s="49"/>
      <c r="D863" s="50"/>
      <c r="E863" s="51"/>
      <c r="F863" s="52" t="str">
        <f aca="false">IFERROR(VLOOKUP(B863,LISTAS!$Q$2:$R$58,2,0),"")</f>
        <v/>
      </c>
      <c r="G863" s="34" t="str">
        <f aca="false">IF(ISBLANK(C863),"",  IF(F863="RAZÓN SOCIAL","NUEVO_RP",   IF(F863="NUMERO",      IF(ISNUMBER(VALUE(C863)),VALUE(C863),""),   IF(OR(F863="NSS - NOMBRE",F863="RP - NOMBRE"),      IF(         AND(           NOT(ISERROR(FIND(" - ",C863))),           ISERROR(FIND("  ",C863)),           ISERROR(FIND("–",C863)),           ISERROR(FIND("—",C863)),           ISNUMBER(VALUE(LEFT(C863,FIND(" - ",C863)-1)))         ),         VALUE(LEFT(C863,FIND(" - ",C863)-1)),         ""      ),   ""   )  )))</f>
        <v/>
      </c>
      <c r="H863" s="34" t="str">
        <f aca="false">B863 &amp; "|" &amp; E863 &amp; "|" &amp;(IF(ISBLANK(C863),"",IFERROR(VALUE(LEFT(TRIM(C863),FIND(" ",TRIM(C863)&amp;" ")-1)),"")))</f>
        <v>||</v>
      </c>
      <c r="I863" s="18" t="n">
        <f aca="false">IF(G863="",0, IF(COUNTIF($H$6:H863,H863)=1,1,0))</f>
        <v>0</v>
      </c>
      <c r="J863" s="34" t="str">
        <f aca="false">IF( OR( ISBLANK(D863), C863=D863, AND( LEFT(D863,7)&lt;&gt;"NOMINA ", OR( ISERROR(FIND(" - ",D863)), NOT(ISNUMBER(VALUE(LEFT(D863,FIND(" - ",D863)-1)))) ) ) ), "", B863 &amp; "|" &amp; E863 &amp; "|" &amp; (IF(ISBLANK(C863), "", IFERROR(VALUE(LEFT(TRIM(C863), FIND(" ", TRIM(C863)&amp;" ")-1)), ""))) &amp; "|" &amp; D863 )</f>
        <v/>
      </c>
      <c r="K863" s="18" t="n">
        <f aca="false">IF(OR(C863="", J863="",G863=""), 0, IF(COUNTIF($J$6:J863, J863)=1, 1, 0))</f>
        <v>0</v>
      </c>
      <c r="L863" s="16" t="str">
        <f aca="false">IF(B863="Inscripción de nuevo registro patronal",B863 &amp; "|" &amp; E863 &amp; "|" &amp; C863,"")</f>
        <v/>
      </c>
      <c r="M863" s="18" t="n">
        <f aca="false">IF(OR(C863="", L863=""), 0, IF(COUNTIF($L$6:L863, L863)=1, 1, 0))</f>
        <v>0</v>
      </c>
    </row>
    <row r="864" customFormat="false" ht="28.35" hidden="false" customHeight="true" outlineLevel="0" collapsed="false">
      <c r="A864" s="48" t="str">
        <f aca="false">IF(AND(NOT(ISBLANK(C864)),NOT(ISBLANK(B864)),NOT(ISBLANK(E864))),(_xlfn.AGGREGATE(2,7,A$5:A864))+1,"")</f>
        <v/>
      </c>
      <c r="B864" s="49"/>
      <c r="C864" s="49"/>
      <c r="D864" s="50"/>
      <c r="E864" s="51"/>
      <c r="F864" s="52" t="str">
        <f aca="false">IFERROR(VLOOKUP(B864,LISTAS!$Q$2:$R$58,2,0),"")</f>
        <v/>
      </c>
      <c r="G864" s="34" t="str">
        <f aca="false">IF(ISBLANK(C864),"",  IF(F864="RAZÓN SOCIAL","NUEVO_RP",   IF(F864="NUMERO",      IF(ISNUMBER(VALUE(C864)),VALUE(C864),""),   IF(OR(F864="NSS - NOMBRE",F864="RP - NOMBRE"),      IF(         AND(           NOT(ISERROR(FIND(" - ",C864))),           ISERROR(FIND("  ",C864)),           ISERROR(FIND("–",C864)),           ISERROR(FIND("—",C864)),           ISNUMBER(VALUE(LEFT(C864,FIND(" - ",C864)-1)))         ),         VALUE(LEFT(C864,FIND(" - ",C864)-1)),         ""      ),   ""   )  )))</f>
        <v/>
      </c>
      <c r="H864" s="34" t="str">
        <f aca="false">B864 &amp; "|" &amp; E864 &amp; "|" &amp;(IF(ISBLANK(C864),"",IFERROR(VALUE(LEFT(TRIM(C864),FIND(" ",TRIM(C864)&amp;" ")-1)),"")))</f>
        <v>||</v>
      </c>
      <c r="I864" s="18" t="n">
        <f aca="false">IF(G864="",0, IF(COUNTIF($H$6:H864,H864)=1,1,0))</f>
        <v>0</v>
      </c>
      <c r="J864" s="34" t="str">
        <f aca="false">IF( OR( ISBLANK(D864), C864=D864, AND( LEFT(D864,7)&lt;&gt;"NOMINA ", OR( ISERROR(FIND(" - ",D864)), NOT(ISNUMBER(VALUE(LEFT(D864,FIND(" - ",D864)-1)))) ) ) ), "", B864 &amp; "|" &amp; E864 &amp; "|" &amp; (IF(ISBLANK(C864), "", IFERROR(VALUE(LEFT(TRIM(C864), FIND(" ", TRIM(C864)&amp;" ")-1)), ""))) &amp; "|" &amp; D864 )</f>
        <v/>
      </c>
      <c r="K864" s="18" t="n">
        <f aca="false">IF(OR(C864="", J864="",G864=""), 0, IF(COUNTIF($J$6:J864, J864)=1, 1, 0))</f>
        <v>0</v>
      </c>
      <c r="L864" s="16" t="str">
        <f aca="false">IF(B864="Inscripción de nuevo registro patronal",B864 &amp; "|" &amp; E864 &amp; "|" &amp; C864,"")</f>
        <v/>
      </c>
      <c r="M864" s="18" t="n">
        <f aca="false">IF(OR(C864="", L864=""), 0, IF(COUNTIF($L$6:L864, L864)=1, 1, 0))</f>
        <v>0</v>
      </c>
    </row>
    <row r="865" customFormat="false" ht="28.35" hidden="false" customHeight="true" outlineLevel="0" collapsed="false">
      <c r="A865" s="48" t="str">
        <f aca="false">IF(AND(NOT(ISBLANK(C865)),NOT(ISBLANK(B865)),NOT(ISBLANK(E865))),(_xlfn.AGGREGATE(2,7,A$5:A865))+1,"")</f>
        <v/>
      </c>
      <c r="B865" s="49"/>
      <c r="C865" s="49"/>
      <c r="D865" s="50"/>
      <c r="E865" s="51"/>
      <c r="F865" s="52" t="str">
        <f aca="false">IFERROR(VLOOKUP(B865,LISTAS!$Q$2:$R$58,2,0),"")</f>
        <v/>
      </c>
      <c r="G865" s="34" t="str">
        <f aca="false">IF(ISBLANK(C865),"",  IF(F865="RAZÓN SOCIAL","NUEVO_RP",   IF(F865="NUMERO",      IF(ISNUMBER(VALUE(C865)),VALUE(C865),""),   IF(OR(F865="NSS - NOMBRE",F865="RP - NOMBRE"),      IF(         AND(           NOT(ISERROR(FIND(" - ",C865))),           ISERROR(FIND("  ",C865)),           ISERROR(FIND("–",C865)),           ISERROR(FIND("—",C865)),           ISNUMBER(VALUE(LEFT(C865,FIND(" - ",C865)-1)))         ),         VALUE(LEFT(C865,FIND(" - ",C865)-1)),         ""      ),   ""   )  )))</f>
        <v/>
      </c>
      <c r="H865" s="34" t="str">
        <f aca="false">B865 &amp; "|" &amp; E865 &amp; "|" &amp;(IF(ISBLANK(C865),"",IFERROR(VALUE(LEFT(TRIM(C865),FIND(" ",TRIM(C865)&amp;" ")-1)),"")))</f>
        <v>||</v>
      </c>
      <c r="I865" s="18" t="n">
        <f aca="false">IF(G865="",0, IF(COUNTIF($H$6:H865,H865)=1,1,0))</f>
        <v>0</v>
      </c>
      <c r="J865" s="34" t="str">
        <f aca="false">IF( OR( ISBLANK(D865), C865=D865, AND( LEFT(D865,7)&lt;&gt;"NOMINA ", OR( ISERROR(FIND(" - ",D865)), NOT(ISNUMBER(VALUE(LEFT(D865,FIND(" - ",D865)-1)))) ) ) ), "", B865 &amp; "|" &amp; E865 &amp; "|" &amp; (IF(ISBLANK(C865), "", IFERROR(VALUE(LEFT(TRIM(C865), FIND(" ", TRIM(C865)&amp;" ")-1)), ""))) &amp; "|" &amp; D865 )</f>
        <v/>
      </c>
      <c r="K865" s="18" t="n">
        <f aca="false">IF(OR(C865="", J865="",G865=""), 0, IF(COUNTIF($J$6:J865, J865)=1, 1, 0))</f>
        <v>0</v>
      </c>
      <c r="L865" s="16" t="str">
        <f aca="false">IF(B865="Inscripción de nuevo registro patronal",B865 &amp; "|" &amp; E865 &amp; "|" &amp; C865,"")</f>
        <v/>
      </c>
      <c r="M865" s="18" t="n">
        <f aca="false">IF(OR(C865="", L865=""), 0, IF(COUNTIF($L$6:L865, L865)=1, 1, 0))</f>
        <v>0</v>
      </c>
    </row>
    <row r="866" customFormat="false" ht="28.35" hidden="false" customHeight="true" outlineLevel="0" collapsed="false">
      <c r="A866" s="48" t="str">
        <f aca="false">IF(AND(NOT(ISBLANK(C866)),NOT(ISBLANK(B866)),NOT(ISBLANK(E866))),(_xlfn.AGGREGATE(2,7,A$5:A866))+1,"")</f>
        <v/>
      </c>
      <c r="B866" s="49"/>
      <c r="C866" s="49"/>
      <c r="D866" s="50"/>
      <c r="E866" s="51"/>
      <c r="F866" s="52" t="str">
        <f aca="false">IFERROR(VLOOKUP(B866,LISTAS!$Q$2:$R$58,2,0),"")</f>
        <v/>
      </c>
      <c r="G866" s="34" t="str">
        <f aca="false">IF(ISBLANK(C866),"",  IF(F866="RAZÓN SOCIAL","NUEVO_RP",   IF(F866="NUMERO",      IF(ISNUMBER(VALUE(C866)),VALUE(C866),""),   IF(OR(F866="NSS - NOMBRE",F866="RP - NOMBRE"),      IF(         AND(           NOT(ISERROR(FIND(" - ",C866))),           ISERROR(FIND("  ",C866)),           ISERROR(FIND("–",C866)),           ISERROR(FIND("—",C866)),           ISNUMBER(VALUE(LEFT(C866,FIND(" - ",C866)-1)))         ),         VALUE(LEFT(C866,FIND(" - ",C866)-1)),         ""      ),   ""   )  )))</f>
        <v/>
      </c>
      <c r="H866" s="34" t="str">
        <f aca="false">B866 &amp; "|" &amp; E866 &amp; "|" &amp;(IF(ISBLANK(C866),"",IFERROR(VALUE(LEFT(TRIM(C866),FIND(" ",TRIM(C866)&amp;" ")-1)),"")))</f>
        <v>||</v>
      </c>
      <c r="I866" s="18" t="n">
        <f aca="false">IF(G866="",0, IF(COUNTIF($H$6:H866,H866)=1,1,0))</f>
        <v>0</v>
      </c>
      <c r="J866" s="34" t="str">
        <f aca="false">IF( OR( ISBLANK(D866), C866=D866, AND( LEFT(D866,7)&lt;&gt;"NOMINA ", OR( ISERROR(FIND(" - ",D866)), NOT(ISNUMBER(VALUE(LEFT(D866,FIND(" - ",D866)-1)))) ) ) ), "", B866 &amp; "|" &amp; E866 &amp; "|" &amp; (IF(ISBLANK(C866), "", IFERROR(VALUE(LEFT(TRIM(C866), FIND(" ", TRIM(C866)&amp;" ")-1)), ""))) &amp; "|" &amp; D866 )</f>
        <v/>
      </c>
      <c r="K866" s="18" t="n">
        <f aca="false">IF(OR(C866="", J866="",G866=""), 0, IF(COUNTIF($J$6:J866, J866)=1, 1, 0))</f>
        <v>0</v>
      </c>
      <c r="L866" s="16" t="str">
        <f aca="false">IF(B866="Inscripción de nuevo registro patronal",B866 &amp; "|" &amp; E866 &amp; "|" &amp; C866,"")</f>
        <v/>
      </c>
      <c r="M866" s="18" t="n">
        <f aca="false">IF(OR(C866="", L866=""), 0, IF(COUNTIF($L$6:L866, L866)=1, 1, 0))</f>
        <v>0</v>
      </c>
    </row>
    <row r="867" customFormat="false" ht="28.35" hidden="false" customHeight="true" outlineLevel="0" collapsed="false">
      <c r="A867" s="48" t="str">
        <f aca="false">IF(AND(NOT(ISBLANK(C867)),NOT(ISBLANK(B867)),NOT(ISBLANK(E867))),(_xlfn.AGGREGATE(2,7,A$5:A867))+1,"")</f>
        <v/>
      </c>
      <c r="B867" s="49"/>
      <c r="C867" s="49"/>
      <c r="D867" s="50"/>
      <c r="E867" s="51"/>
      <c r="F867" s="52" t="str">
        <f aca="false">IFERROR(VLOOKUP(B867,LISTAS!$Q$2:$R$58,2,0),"")</f>
        <v/>
      </c>
      <c r="G867" s="34" t="str">
        <f aca="false">IF(ISBLANK(C867),"",  IF(F867="RAZÓN SOCIAL","NUEVO_RP",   IF(F867="NUMERO",      IF(ISNUMBER(VALUE(C867)),VALUE(C867),""),   IF(OR(F867="NSS - NOMBRE",F867="RP - NOMBRE"),      IF(         AND(           NOT(ISERROR(FIND(" - ",C867))),           ISERROR(FIND("  ",C867)),           ISERROR(FIND("–",C867)),           ISERROR(FIND("—",C867)),           ISNUMBER(VALUE(LEFT(C867,FIND(" - ",C867)-1)))         ),         VALUE(LEFT(C867,FIND(" - ",C867)-1)),         ""      ),   ""   )  )))</f>
        <v/>
      </c>
      <c r="H867" s="34" t="str">
        <f aca="false">B867 &amp; "|" &amp; E867 &amp; "|" &amp;(IF(ISBLANK(C867),"",IFERROR(VALUE(LEFT(TRIM(C867),FIND(" ",TRIM(C867)&amp;" ")-1)),"")))</f>
        <v>||</v>
      </c>
      <c r="I867" s="18" t="n">
        <f aca="false">IF(G867="",0, IF(COUNTIF($H$6:H867,H867)=1,1,0))</f>
        <v>0</v>
      </c>
      <c r="J867" s="34" t="str">
        <f aca="false">IF( OR( ISBLANK(D867), C867=D867, AND( LEFT(D867,7)&lt;&gt;"NOMINA ", OR( ISERROR(FIND(" - ",D867)), NOT(ISNUMBER(VALUE(LEFT(D867,FIND(" - ",D867)-1)))) ) ) ), "", B867 &amp; "|" &amp; E867 &amp; "|" &amp; (IF(ISBLANK(C867), "", IFERROR(VALUE(LEFT(TRIM(C867), FIND(" ", TRIM(C867)&amp;" ")-1)), ""))) &amp; "|" &amp; D867 )</f>
        <v/>
      </c>
      <c r="K867" s="18" t="n">
        <f aca="false">IF(OR(C867="", J867="",G867=""), 0, IF(COUNTIF($J$6:J867, J867)=1, 1, 0))</f>
        <v>0</v>
      </c>
      <c r="L867" s="16" t="str">
        <f aca="false">IF(B867="Inscripción de nuevo registro patronal",B867 &amp; "|" &amp; E867 &amp; "|" &amp; C867,"")</f>
        <v/>
      </c>
      <c r="M867" s="18" t="n">
        <f aca="false">IF(OR(C867="", L867=""), 0, IF(COUNTIF($L$6:L867, L867)=1, 1, 0))</f>
        <v>0</v>
      </c>
    </row>
    <row r="868" customFormat="false" ht="28.35" hidden="false" customHeight="true" outlineLevel="0" collapsed="false">
      <c r="A868" s="48" t="str">
        <f aca="false">IF(AND(NOT(ISBLANK(C868)),NOT(ISBLANK(B868)),NOT(ISBLANK(E868))),(_xlfn.AGGREGATE(2,7,A$5:A868))+1,"")</f>
        <v/>
      </c>
      <c r="B868" s="49"/>
      <c r="C868" s="49"/>
      <c r="D868" s="50"/>
      <c r="E868" s="51"/>
      <c r="F868" s="52" t="str">
        <f aca="false">IFERROR(VLOOKUP(B868,LISTAS!$Q$2:$R$58,2,0),"")</f>
        <v/>
      </c>
      <c r="G868" s="34" t="str">
        <f aca="false">IF(ISBLANK(C868),"",  IF(F868="RAZÓN SOCIAL","NUEVO_RP",   IF(F868="NUMERO",      IF(ISNUMBER(VALUE(C868)),VALUE(C868),""),   IF(OR(F868="NSS - NOMBRE",F868="RP - NOMBRE"),      IF(         AND(           NOT(ISERROR(FIND(" - ",C868))),           ISERROR(FIND("  ",C868)),           ISERROR(FIND("–",C868)),           ISERROR(FIND("—",C868)),           ISNUMBER(VALUE(LEFT(C868,FIND(" - ",C868)-1)))         ),         VALUE(LEFT(C868,FIND(" - ",C868)-1)),         ""      ),   ""   )  )))</f>
        <v/>
      </c>
      <c r="H868" s="34" t="str">
        <f aca="false">B868 &amp; "|" &amp; E868 &amp; "|" &amp;(IF(ISBLANK(C868),"",IFERROR(VALUE(LEFT(TRIM(C868),FIND(" ",TRIM(C868)&amp;" ")-1)),"")))</f>
        <v>||</v>
      </c>
      <c r="I868" s="18" t="n">
        <f aca="false">IF(G868="",0, IF(COUNTIF($H$6:H868,H868)=1,1,0))</f>
        <v>0</v>
      </c>
      <c r="J868" s="34" t="str">
        <f aca="false">IF( OR( ISBLANK(D868), C868=D868, AND( LEFT(D868,7)&lt;&gt;"NOMINA ", OR( ISERROR(FIND(" - ",D868)), NOT(ISNUMBER(VALUE(LEFT(D868,FIND(" - ",D868)-1)))) ) ) ), "", B868 &amp; "|" &amp; E868 &amp; "|" &amp; (IF(ISBLANK(C868), "", IFERROR(VALUE(LEFT(TRIM(C868), FIND(" ", TRIM(C868)&amp;" ")-1)), ""))) &amp; "|" &amp; D868 )</f>
        <v/>
      </c>
      <c r="K868" s="18" t="n">
        <f aca="false">IF(OR(C868="", J868="",G868=""), 0, IF(COUNTIF($J$6:J868, J868)=1, 1, 0))</f>
        <v>0</v>
      </c>
      <c r="L868" s="16" t="str">
        <f aca="false">IF(B868="Inscripción de nuevo registro patronal",B868 &amp; "|" &amp; E868 &amp; "|" &amp; C868,"")</f>
        <v/>
      </c>
      <c r="M868" s="18" t="n">
        <f aca="false">IF(OR(C868="", L868=""), 0, IF(COUNTIF($L$6:L868, L868)=1, 1, 0))</f>
        <v>0</v>
      </c>
    </row>
    <row r="869" customFormat="false" ht="28.35" hidden="false" customHeight="true" outlineLevel="0" collapsed="false">
      <c r="A869" s="48" t="str">
        <f aca="false">IF(AND(NOT(ISBLANK(C869)),NOT(ISBLANK(B869)),NOT(ISBLANK(E869))),(_xlfn.AGGREGATE(2,7,A$5:A869))+1,"")</f>
        <v/>
      </c>
      <c r="B869" s="49"/>
      <c r="C869" s="49"/>
      <c r="D869" s="50"/>
      <c r="E869" s="51"/>
      <c r="F869" s="52" t="str">
        <f aca="false">IFERROR(VLOOKUP(B869,LISTAS!$Q$2:$R$58,2,0),"")</f>
        <v/>
      </c>
      <c r="G869" s="34" t="str">
        <f aca="false">IF(ISBLANK(C869),"",  IF(F869="RAZÓN SOCIAL","NUEVO_RP",   IF(F869="NUMERO",      IF(ISNUMBER(VALUE(C869)),VALUE(C869),""),   IF(OR(F869="NSS - NOMBRE",F869="RP - NOMBRE"),      IF(         AND(           NOT(ISERROR(FIND(" - ",C869))),           ISERROR(FIND("  ",C869)),           ISERROR(FIND("–",C869)),           ISERROR(FIND("—",C869)),           ISNUMBER(VALUE(LEFT(C869,FIND(" - ",C869)-1)))         ),         VALUE(LEFT(C869,FIND(" - ",C869)-1)),         ""      ),   ""   )  )))</f>
        <v/>
      </c>
      <c r="H869" s="34" t="str">
        <f aca="false">B869 &amp; "|" &amp; E869 &amp; "|" &amp;(IF(ISBLANK(C869),"",IFERROR(VALUE(LEFT(TRIM(C869),FIND(" ",TRIM(C869)&amp;" ")-1)),"")))</f>
        <v>||</v>
      </c>
      <c r="I869" s="18" t="n">
        <f aca="false">IF(G869="",0, IF(COUNTIF($H$6:H869,H869)=1,1,0))</f>
        <v>0</v>
      </c>
      <c r="J869" s="34" t="str">
        <f aca="false">IF( OR( ISBLANK(D869), C869=D869, AND( LEFT(D869,7)&lt;&gt;"NOMINA ", OR( ISERROR(FIND(" - ",D869)), NOT(ISNUMBER(VALUE(LEFT(D869,FIND(" - ",D869)-1)))) ) ) ), "", B869 &amp; "|" &amp; E869 &amp; "|" &amp; (IF(ISBLANK(C869), "", IFERROR(VALUE(LEFT(TRIM(C869), FIND(" ", TRIM(C869)&amp;" ")-1)), ""))) &amp; "|" &amp; D869 )</f>
        <v/>
      </c>
      <c r="K869" s="18" t="n">
        <f aca="false">IF(OR(C869="", J869="",G869=""), 0, IF(COUNTIF($J$6:J869, J869)=1, 1, 0))</f>
        <v>0</v>
      </c>
      <c r="L869" s="16" t="str">
        <f aca="false">IF(B869="Inscripción de nuevo registro patronal",B869 &amp; "|" &amp; E869 &amp; "|" &amp; C869,"")</f>
        <v/>
      </c>
      <c r="M869" s="18" t="n">
        <f aca="false">IF(OR(C869="", L869=""), 0, IF(COUNTIF($L$6:L869, L869)=1, 1, 0))</f>
        <v>0</v>
      </c>
    </row>
    <row r="870" customFormat="false" ht="28.35" hidden="false" customHeight="true" outlineLevel="0" collapsed="false">
      <c r="A870" s="48" t="str">
        <f aca="false">IF(AND(NOT(ISBLANK(C870)),NOT(ISBLANK(B870)),NOT(ISBLANK(E870))),(_xlfn.AGGREGATE(2,7,A$5:A870))+1,"")</f>
        <v/>
      </c>
      <c r="B870" s="49"/>
      <c r="C870" s="49"/>
      <c r="D870" s="50"/>
      <c r="E870" s="51"/>
      <c r="F870" s="52" t="str">
        <f aca="false">IFERROR(VLOOKUP(B870,LISTAS!$Q$2:$R$58,2,0),"")</f>
        <v/>
      </c>
      <c r="G870" s="34" t="str">
        <f aca="false">IF(ISBLANK(C870),"",  IF(F870="RAZÓN SOCIAL","NUEVO_RP",   IF(F870="NUMERO",      IF(ISNUMBER(VALUE(C870)),VALUE(C870),""),   IF(OR(F870="NSS - NOMBRE",F870="RP - NOMBRE"),      IF(         AND(           NOT(ISERROR(FIND(" - ",C870))),           ISERROR(FIND("  ",C870)),           ISERROR(FIND("–",C870)),           ISERROR(FIND("—",C870)),           ISNUMBER(VALUE(LEFT(C870,FIND(" - ",C870)-1)))         ),         VALUE(LEFT(C870,FIND(" - ",C870)-1)),         ""      ),   ""   )  )))</f>
        <v/>
      </c>
      <c r="H870" s="34" t="str">
        <f aca="false">B870 &amp; "|" &amp; E870 &amp; "|" &amp;(IF(ISBLANK(C870),"",IFERROR(VALUE(LEFT(TRIM(C870),FIND(" ",TRIM(C870)&amp;" ")-1)),"")))</f>
        <v>||</v>
      </c>
      <c r="I870" s="18" t="n">
        <f aca="false">IF(G870="",0, IF(COUNTIF($H$6:H870,H870)=1,1,0))</f>
        <v>0</v>
      </c>
      <c r="J870" s="34" t="str">
        <f aca="false">IF( OR( ISBLANK(D870), C870=D870, AND( LEFT(D870,7)&lt;&gt;"NOMINA ", OR( ISERROR(FIND(" - ",D870)), NOT(ISNUMBER(VALUE(LEFT(D870,FIND(" - ",D870)-1)))) ) ) ), "", B870 &amp; "|" &amp; E870 &amp; "|" &amp; (IF(ISBLANK(C870), "", IFERROR(VALUE(LEFT(TRIM(C870), FIND(" ", TRIM(C870)&amp;" ")-1)), ""))) &amp; "|" &amp; D870 )</f>
        <v/>
      </c>
      <c r="K870" s="18" t="n">
        <f aca="false">IF(OR(C870="", J870="",G870=""), 0, IF(COUNTIF($J$6:J870, J870)=1, 1, 0))</f>
        <v>0</v>
      </c>
      <c r="L870" s="16" t="str">
        <f aca="false">IF(B870="Inscripción de nuevo registro patronal",B870 &amp; "|" &amp; E870 &amp; "|" &amp; C870,"")</f>
        <v/>
      </c>
      <c r="M870" s="18" t="n">
        <f aca="false">IF(OR(C870="", L870=""), 0, IF(COUNTIF($L$6:L870, L870)=1, 1, 0))</f>
        <v>0</v>
      </c>
    </row>
    <row r="871" customFormat="false" ht="28.35" hidden="false" customHeight="true" outlineLevel="0" collapsed="false">
      <c r="A871" s="48" t="str">
        <f aca="false">IF(AND(NOT(ISBLANK(C871)),NOT(ISBLANK(B871)),NOT(ISBLANK(E871))),(_xlfn.AGGREGATE(2,7,A$5:A871))+1,"")</f>
        <v/>
      </c>
      <c r="B871" s="49"/>
      <c r="C871" s="49"/>
      <c r="D871" s="50"/>
      <c r="E871" s="51"/>
      <c r="F871" s="52" t="str">
        <f aca="false">IFERROR(VLOOKUP(B871,LISTAS!$Q$2:$R$58,2,0),"")</f>
        <v/>
      </c>
      <c r="G871" s="34" t="str">
        <f aca="false">IF(ISBLANK(C871),"",  IF(F871="RAZÓN SOCIAL","NUEVO_RP",   IF(F871="NUMERO",      IF(ISNUMBER(VALUE(C871)),VALUE(C871),""),   IF(OR(F871="NSS - NOMBRE",F871="RP - NOMBRE"),      IF(         AND(           NOT(ISERROR(FIND(" - ",C871))),           ISERROR(FIND("  ",C871)),           ISERROR(FIND("–",C871)),           ISERROR(FIND("—",C871)),           ISNUMBER(VALUE(LEFT(C871,FIND(" - ",C871)-1)))         ),         VALUE(LEFT(C871,FIND(" - ",C871)-1)),         ""      ),   ""   )  )))</f>
        <v/>
      </c>
      <c r="H871" s="34" t="str">
        <f aca="false">B871 &amp; "|" &amp; E871 &amp; "|" &amp;(IF(ISBLANK(C871),"",IFERROR(VALUE(LEFT(TRIM(C871),FIND(" ",TRIM(C871)&amp;" ")-1)),"")))</f>
        <v>||</v>
      </c>
      <c r="I871" s="18" t="n">
        <f aca="false">IF(G871="",0, IF(COUNTIF($H$6:H871,H871)=1,1,0))</f>
        <v>0</v>
      </c>
      <c r="J871" s="34" t="str">
        <f aca="false">IF( OR( ISBLANK(D871), C871=D871, AND( LEFT(D871,7)&lt;&gt;"NOMINA ", OR( ISERROR(FIND(" - ",D871)), NOT(ISNUMBER(VALUE(LEFT(D871,FIND(" - ",D871)-1)))) ) ) ), "", B871 &amp; "|" &amp; E871 &amp; "|" &amp; (IF(ISBLANK(C871), "", IFERROR(VALUE(LEFT(TRIM(C871), FIND(" ", TRIM(C871)&amp;" ")-1)), ""))) &amp; "|" &amp; D871 )</f>
        <v/>
      </c>
      <c r="K871" s="18" t="n">
        <f aca="false">IF(OR(C871="", J871="",G871=""), 0, IF(COUNTIF($J$6:J871, J871)=1, 1, 0))</f>
        <v>0</v>
      </c>
      <c r="L871" s="16" t="str">
        <f aca="false">IF(B871="Inscripción de nuevo registro patronal",B871 &amp; "|" &amp; E871 &amp; "|" &amp; C871,"")</f>
        <v/>
      </c>
      <c r="M871" s="18" t="n">
        <f aca="false">IF(OR(C871="", L871=""), 0, IF(COUNTIF($L$6:L871, L871)=1, 1, 0))</f>
        <v>0</v>
      </c>
    </row>
    <row r="872" customFormat="false" ht="28.35" hidden="false" customHeight="true" outlineLevel="0" collapsed="false">
      <c r="A872" s="48" t="str">
        <f aca="false">IF(AND(NOT(ISBLANK(C872)),NOT(ISBLANK(B872)),NOT(ISBLANK(E872))),(_xlfn.AGGREGATE(2,7,A$5:A872))+1,"")</f>
        <v/>
      </c>
      <c r="B872" s="49"/>
      <c r="C872" s="49"/>
      <c r="D872" s="50"/>
      <c r="E872" s="51"/>
      <c r="F872" s="52" t="str">
        <f aca="false">IFERROR(VLOOKUP(B872,LISTAS!$Q$2:$R$58,2,0),"")</f>
        <v/>
      </c>
      <c r="G872" s="34" t="str">
        <f aca="false">IF(ISBLANK(C872),"",  IF(F872="RAZÓN SOCIAL","NUEVO_RP",   IF(F872="NUMERO",      IF(ISNUMBER(VALUE(C872)),VALUE(C872),""),   IF(OR(F872="NSS - NOMBRE",F872="RP - NOMBRE"),      IF(         AND(           NOT(ISERROR(FIND(" - ",C872))),           ISERROR(FIND("  ",C872)),           ISERROR(FIND("–",C872)),           ISERROR(FIND("—",C872)),           ISNUMBER(VALUE(LEFT(C872,FIND(" - ",C872)-1)))         ),         VALUE(LEFT(C872,FIND(" - ",C872)-1)),         ""      ),   ""   )  )))</f>
        <v/>
      </c>
      <c r="H872" s="34" t="str">
        <f aca="false">B872 &amp; "|" &amp; E872 &amp; "|" &amp;(IF(ISBLANK(C872),"",IFERROR(VALUE(LEFT(TRIM(C872),FIND(" ",TRIM(C872)&amp;" ")-1)),"")))</f>
        <v>||</v>
      </c>
      <c r="I872" s="18" t="n">
        <f aca="false">IF(G872="",0, IF(COUNTIF($H$6:H872,H872)=1,1,0))</f>
        <v>0</v>
      </c>
      <c r="J872" s="34" t="str">
        <f aca="false">IF( OR( ISBLANK(D872), C872=D872, AND( LEFT(D872,7)&lt;&gt;"NOMINA ", OR( ISERROR(FIND(" - ",D872)), NOT(ISNUMBER(VALUE(LEFT(D872,FIND(" - ",D872)-1)))) ) ) ), "", B872 &amp; "|" &amp; E872 &amp; "|" &amp; (IF(ISBLANK(C872), "", IFERROR(VALUE(LEFT(TRIM(C872), FIND(" ", TRIM(C872)&amp;" ")-1)), ""))) &amp; "|" &amp; D872 )</f>
        <v/>
      </c>
      <c r="K872" s="18" t="n">
        <f aca="false">IF(OR(C872="", J872="",G872=""), 0, IF(COUNTIF($J$6:J872, J872)=1, 1, 0))</f>
        <v>0</v>
      </c>
      <c r="L872" s="16" t="str">
        <f aca="false">IF(B872="Inscripción de nuevo registro patronal",B872 &amp; "|" &amp; E872 &amp; "|" &amp; C872,"")</f>
        <v/>
      </c>
      <c r="M872" s="18" t="n">
        <f aca="false">IF(OR(C872="", L872=""), 0, IF(COUNTIF($L$6:L872, L872)=1, 1, 0))</f>
        <v>0</v>
      </c>
    </row>
    <row r="873" customFormat="false" ht="28.35" hidden="false" customHeight="true" outlineLevel="0" collapsed="false">
      <c r="A873" s="48" t="str">
        <f aca="false">IF(AND(NOT(ISBLANK(C873)),NOT(ISBLANK(B873)),NOT(ISBLANK(E873))),(_xlfn.AGGREGATE(2,7,A$5:A873))+1,"")</f>
        <v/>
      </c>
      <c r="B873" s="49"/>
      <c r="C873" s="49"/>
      <c r="D873" s="50"/>
      <c r="E873" s="51"/>
      <c r="F873" s="52" t="str">
        <f aca="false">IFERROR(VLOOKUP(B873,LISTAS!$Q$2:$R$58,2,0),"")</f>
        <v/>
      </c>
      <c r="G873" s="34" t="str">
        <f aca="false">IF(ISBLANK(C873),"",  IF(F873="RAZÓN SOCIAL","NUEVO_RP",   IF(F873="NUMERO",      IF(ISNUMBER(VALUE(C873)),VALUE(C873),""),   IF(OR(F873="NSS - NOMBRE",F873="RP - NOMBRE"),      IF(         AND(           NOT(ISERROR(FIND(" - ",C873))),           ISERROR(FIND("  ",C873)),           ISERROR(FIND("–",C873)),           ISERROR(FIND("—",C873)),           ISNUMBER(VALUE(LEFT(C873,FIND(" - ",C873)-1)))         ),         VALUE(LEFT(C873,FIND(" - ",C873)-1)),         ""      ),   ""   )  )))</f>
        <v/>
      </c>
      <c r="H873" s="34" t="str">
        <f aca="false">B873 &amp; "|" &amp; E873 &amp; "|" &amp;(IF(ISBLANK(C873),"",IFERROR(VALUE(LEFT(TRIM(C873),FIND(" ",TRIM(C873)&amp;" ")-1)),"")))</f>
        <v>||</v>
      </c>
      <c r="I873" s="18" t="n">
        <f aca="false">IF(G873="",0, IF(COUNTIF($H$6:H873,H873)=1,1,0))</f>
        <v>0</v>
      </c>
      <c r="J873" s="34" t="str">
        <f aca="false">IF( OR( ISBLANK(D873), C873=D873, AND( LEFT(D873,7)&lt;&gt;"NOMINA ", OR( ISERROR(FIND(" - ",D873)), NOT(ISNUMBER(VALUE(LEFT(D873,FIND(" - ",D873)-1)))) ) ) ), "", B873 &amp; "|" &amp; E873 &amp; "|" &amp; (IF(ISBLANK(C873), "", IFERROR(VALUE(LEFT(TRIM(C873), FIND(" ", TRIM(C873)&amp;" ")-1)), ""))) &amp; "|" &amp; D873 )</f>
        <v/>
      </c>
      <c r="K873" s="18" t="n">
        <f aca="false">IF(OR(C873="", J873="",G873=""), 0, IF(COUNTIF($J$6:J873, J873)=1, 1, 0))</f>
        <v>0</v>
      </c>
      <c r="L873" s="16" t="str">
        <f aca="false">IF(B873="Inscripción de nuevo registro patronal",B873 &amp; "|" &amp; E873 &amp; "|" &amp; C873,"")</f>
        <v/>
      </c>
      <c r="M873" s="18" t="n">
        <f aca="false">IF(OR(C873="", L873=""), 0, IF(COUNTIF($L$6:L873, L873)=1, 1, 0))</f>
        <v>0</v>
      </c>
    </row>
    <row r="874" customFormat="false" ht="28.35" hidden="false" customHeight="true" outlineLevel="0" collapsed="false">
      <c r="A874" s="48" t="str">
        <f aca="false">IF(AND(NOT(ISBLANK(C874)),NOT(ISBLANK(B874)),NOT(ISBLANK(E874))),(_xlfn.AGGREGATE(2,7,A$5:A874))+1,"")</f>
        <v/>
      </c>
      <c r="B874" s="49"/>
      <c r="C874" s="49"/>
      <c r="D874" s="50"/>
      <c r="E874" s="51"/>
      <c r="F874" s="52" t="str">
        <f aca="false">IFERROR(VLOOKUP(B874,LISTAS!$Q$2:$R$58,2,0),"")</f>
        <v/>
      </c>
      <c r="G874" s="34" t="str">
        <f aca="false">IF(ISBLANK(C874),"",  IF(F874="RAZÓN SOCIAL","NUEVO_RP",   IF(F874="NUMERO",      IF(ISNUMBER(VALUE(C874)),VALUE(C874),""),   IF(OR(F874="NSS - NOMBRE",F874="RP - NOMBRE"),      IF(         AND(           NOT(ISERROR(FIND(" - ",C874))),           ISERROR(FIND("  ",C874)),           ISERROR(FIND("–",C874)),           ISERROR(FIND("—",C874)),           ISNUMBER(VALUE(LEFT(C874,FIND(" - ",C874)-1)))         ),         VALUE(LEFT(C874,FIND(" - ",C874)-1)),         ""      ),   ""   )  )))</f>
        <v/>
      </c>
      <c r="H874" s="34" t="str">
        <f aca="false">B874 &amp; "|" &amp; E874 &amp; "|" &amp;(IF(ISBLANK(C874),"",IFERROR(VALUE(LEFT(TRIM(C874),FIND(" ",TRIM(C874)&amp;" ")-1)),"")))</f>
        <v>||</v>
      </c>
      <c r="I874" s="18" t="n">
        <f aca="false">IF(G874="",0, IF(COUNTIF($H$6:H874,H874)=1,1,0))</f>
        <v>0</v>
      </c>
      <c r="J874" s="34" t="str">
        <f aca="false">IF( OR( ISBLANK(D874), C874=D874, AND( LEFT(D874,7)&lt;&gt;"NOMINA ", OR( ISERROR(FIND(" - ",D874)), NOT(ISNUMBER(VALUE(LEFT(D874,FIND(" - ",D874)-1)))) ) ) ), "", B874 &amp; "|" &amp; E874 &amp; "|" &amp; (IF(ISBLANK(C874), "", IFERROR(VALUE(LEFT(TRIM(C874), FIND(" ", TRIM(C874)&amp;" ")-1)), ""))) &amp; "|" &amp; D874 )</f>
        <v/>
      </c>
      <c r="K874" s="18" t="n">
        <f aca="false">IF(OR(C874="", J874="",G874=""), 0, IF(COUNTIF($J$6:J874, J874)=1, 1, 0))</f>
        <v>0</v>
      </c>
      <c r="L874" s="16" t="str">
        <f aca="false">IF(B874="Inscripción de nuevo registro patronal",B874 &amp; "|" &amp; E874 &amp; "|" &amp; C874,"")</f>
        <v/>
      </c>
      <c r="M874" s="18" t="n">
        <f aca="false">IF(OR(C874="", L874=""), 0, IF(COUNTIF($L$6:L874, L874)=1, 1, 0))</f>
        <v>0</v>
      </c>
    </row>
    <row r="875" customFormat="false" ht="28.35" hidden="false" customHeight="true" outlineLevel="0" collapsed="false">
      <c r="A875" s="48" t="str">
        <f aca="false">IF(AND(NOT(ISBLANK(C875)),NOT(ISBLANK(B875)),NOT(ISBLANK(E875))),(_xlfn.AGGREGATE(2,7,A$5:A875))+1,"")</f>
        <v/>
      </c>
      <c r="B875" s="49"/>
      <c r="C875" s="49"/>
      <c r="D875" s="50"/>
      <c r="E875" s="51"/>
      <c r="F875" s="52" t="str">
        <f aca="false">IFERROR(VLOOKUP(B875,LISTAS!$Q$2:$R$58,2,0),"")</f>
        <v/>
      </c>
      <c r="G875" s="34" t="str">
        <f aca="false">IF(ISBLANK(C875),"",  IF(F875="RAZÓN SOCIAL","NUEVO_RP",   IF(F875="NUMERO",      IF(ISNUMBER(VALUE(C875)),VALUE(C875),""),   IF(OR(F875="NSS - NOMBRE",F875="RP - NOMBRE"),      IF(         AND(           NOT(ISERROR(FIND(" - ",C875))),           ISERROR(FIND("  ",C875)),           ISERROR(FIND("–",C875)),           ISERROR(FIND("—",C875)),           ISNUMBER(VALUE(LEFT(C875,FIND(" - ",C875)-1)))         ),         VALUE(LEFT(C875,FIND(" - ",C875)-1)),         ""      ),   ""   )  )))</f>
        <v/>
      </c>
      <c r="H875" s="34" t="str">
        <f aca="false">B875 &amp; "|" &amp; E875 &amp; "|" &amp;(IF(ISBLANK(C875),"",IFERROR(VALUE(LEFT(TRIM(C875),FIND(" ",TRIM(C875)&amp;" ")-1)),"")))</f>
        <v>||</v>
      </c>
      <c r="I875" s="18" t="n">
        <f aca="false">IF(G875="",0, IF(COUNTIF($H$6:H875,H875)=1,1,0))</f>
        <v>0</v>
      </c>
      <c r="J875" s="34" t="str">
        <f aca="false">IF( OR( ISBLANK(D875), C875=D875, AND( LEFT(D875,7)&lt;&gt;"NOMINA ", OR( ISERROR(FIND(" - ",D875)), NOT(ISNUMBER(VALUE(LEFT(D875,FIND(" - ",D875)-1)))) ) ) ), "", B875 &amp; "|" &amp; E875 &amp; "|" &amp; (IF(ISBLANK(C875), "", IFERROR(VALUE(LEFT(TRIM(C875), FIND(" ", TRIM(C875)&amp;" ")-1)), ""))) &amp; "|" &amp; D875 )</f>
        <v/>
      </c>
      <c r="K875" s="18" t="n">
        <f aca="false">IF(OR(C875="", J875="",G875=""), 0, IF(COUNTIF($J$6:J875, J875)=1, 1, 0))</f>
        <v>0</v>
      </c>
      <c r="L875" s="16" t="str">
        <f aca="false">IF(B875="Inscripción de nuevo registro patronal",B875 &amp; "|" &amp; E875 &amp; "|" &amp; C875,"")</f>
        <v/>
      </c>
      <c r="M875" s="18" t="n">
        <f aca="false">IF(OR(C875="", L875=""), 0, IF(COUNTIF($L$6:L875, L875)=1, 1, 0))</f>
        <v>0</v>
      </c>
    </row>
    <row r="876" customFormat="false" ht="28.35" hidden="false" customHeight="true" outlineLevel="0" collapsed="false">
      <c r="A876" s="48" t="str">
        <f aca="false">IF(AND(NOT(ISBLANK(C876)),NOT(ISBLANK(B876)),NOT(ISBLANK(E876))),(_xlfn.AGGREGATE(2,7,A$5:A876))+1,"")</f>
        <v/>
      </c>
      <c r="B876" s="49"/>
      <c r="C876" s="49"/>
      <c r="D876" s="50"/>
      <c r="E876" s="51"/>
      <c r="F876" s="52" t="str">
        <f aca="false">IFERROR(VLOOKUP(B876,LISTAS!$Q$2:$R$58,2,0),"")</f>
        <v/>
      </c>
      <c r="G876" s="34" t="str">
        <f aca="false">IF(ISBLANK(C876),"",  IF(F876="RAZÓN SOCIAL","NUEVO_RP",   IF(F876="NUMERO",      IF(ISNUMBER(VALUE(C876)),VALUE(C876),""),   IF(OR(F876="NSS - NOMBRE",F876="RP - NOMBRE"),      IF(         AND(           NOT(ISERROR(FIND(" - ",C876))),           ISERROR(FIND("  ",C876)),           ISERROR(FIND("–",C876)),           ISERROR(FIND("—",C876)),           ISNUMBER(VALUE(LEFT(C876,FIND(" - ",C876)-1)))         ),         VALUE(LEFT(C876,FIND(" - ",C876)-1)),         ""      ),   ""   )  )))</f>
        <v/>
      </c>
      <c r="H876" s="34" t="str">
        <f aca="false">B876 &amp; "|" &amp; E876 &amp; "|" &amp;(IF(ISBLANK(C876),"",IFERROR(VALUE(LEFT(TRIM(C876),FIND(" ",TRIM(C876)&amp;" ")-1)),"")))</f>
        <v>||</v>
      </c>
      <c r="I876" s="18" t="n">
        <f aca="false">IF(G876="",0, IF(COUNTIF($H$6:H876,H876)=1,1,0))</f>
        <v>0</v>
      </c>
      <c r="J876" s="34" t="str">
        <f aca="false">IF( OR( ISBLANK(D876), C876=D876, AND( LEFT(D876,7)&lt;&gt;"NOMINA ", OR( ISERROR(FIND(" - ",D876)), NOT(ISNUMBER(VALUE(LEFT(D876,FIND(" - ",D876)-1)))) ) ) ), "", B876 &amp; "|" &amp; E876 &amp; "|" &amp; (IF(ISBLANK(C876), "", IFERROR(VALUE(LEFT(TRIM(C876), FIND(" ", TRIM(C876)&amp;" ")-1)), ""))) &amp; "|" &amp; D876 )</f>
        <v/>
      </c>
      <c r="K876" s="18" t="n">
        <f aca="false">IF(OR(C876="", J876="",G876=""), 0, IF(COUNTIF($J$6:J876, J876)=1, 1, 0))</f>
        <v>0</v>
      </c>
      <c r="L876" s="16" t="str">
        <f aca="false">IF(B876="Inscripción de nuevo registro patronal",B876 &amp; "|" &amp; E876 &amp; "|" &amp; C876,"")</f>
        <v/>
      </c>
      <c r="M876" s="18" t="n">
        <f aca="false">IF(OR(C876="", L876=""), 0, IF(COUNTIF($L$6:L876, L876)=1, 1, 0))</f>
        <v>0</v>
      </c>
    </row>
    <row r="877" customFormat="false" ht="28.35" hidden="false" customHeight="true" outlineLevel="0" collapsed="false">
      <c r="A877" s="48" t="str">
        <f aca="false">IF(AND(NOT(ISBLANK(C877)),NOT(ISBLANK(B877)),NOT(ISBLANK(E877))),(_xlfn.AGGREGATE(2,7,A$5:A877))+1,"")</f>
        <v/>
      </c>
      <c r="B877" s="49"/>
      <c r="C877" s="49"/>
      <c r="D877" s="50"/>
      <c r="E877" s="51"/>
      <c r="F877" s="52" t="str">
        <f aca="false">IFERROR(VLOOKUP(B877,LISTAS!$Q$2:$R$58,2,0),"")</f>
        <v/>
      </c>
      <c r="G877" s="34" t="str">
        <f aca="false">IF(ISBLANK(C877),"",  IF(F877="RAZÓN SOCIAL","NUEVO_RP",   IF(F877="NUMERO",      IF(ISNUMBER(VALUE(C877)),VALUE(C877),""),   IF(OR(F877="NSS - NOMBRE",F877="RP - NOMBRE"),      IF(         AND(           NOT(ISERROR(FIND(" - ",C877))),           ISERROR(FIND("  ",C877)),           ISERROR(FIND("–",C877)),           ISERROR(FIND("—",C877)),           ISNUMBER(VALUE(LEFT(C877,FIND(" - ",C877)-1)))         ),         VALUE(LEFT(C877,FIND(" - ",C877)-1)),         ""      ),   ""   )  )))</f>
        <v/>
      </c>
      <c r="H877" s="34" t="str">
        <f aca="false">B877 &amp; "|" &amp; E877 &amp; "|" &amp;(IF(ISBLANK(C877),"",IFERROR(VALUE(LEFT(TRIM(C877),FIND(" ",TRIM(C877)&amp;" ")-1)),"")))</f>
        <v>||</v>
      </c>
      <c r="I877" s="18" t="n">
        <f aca="false">IF(G877="",0, IF(COUNTIF($H$6:H877,H877)=1,1,0))</f>
        <v>0</v>
      </c>
      <c r="J877" s="34" t="str">
        <f aca="false">IF( OR( ISBLANK(D877), C877=D877, AND( LEFT(D877,7)&lt;&gt;"NOMINA ", OR( ISERROR(FIND(" - ",D877)), NOT(ISNUMBER(VALUE(LEFT(D877,FIND(" - ",D877)-1)))) ) ) ), "", B877 &amp; "|" &amp; E877 &amp; "|" &amp; (IF(ISBLANK(C877), "", IFERROR(VALUE(LEFT(TRIM(C877), FIND(" ", TRIM(C877)&amp;" ")-1)), ""))) &amp; "|" &amp; D877 )</f>
        <v/>
      </c>
      <c r="K877" s="18" t="n">
        <f aca="false">IF(OR(C877="", J877="",G877=""), 0, IF(COUNTIF($J$6:J877, J877)=1, 1, 0))</f>
        <v>0</v>
      </c>
      <c r="L877" s="16" t="str">
        <f aca="false">IF(B877="Inscripción de nuevo registro patronal",B877 &amp; "|" &amp; E877 &amp; "|" &amp; C877,"")</f>
        <v/>
      </c>
      <c r="M877" s="18" t="n">
        <f aca="false">IF(OR(C877="", L877=""), 0, IF(COUNTIF($L$6:L877, L877)=1, 1, 0))</f>
        <v>0</v>
      </c>
    </row>
    <row r="878" customFormat="false" ht="28.35" hidden="false" customHeight="true" outlineLevel="0" collapsed="false">
      <c r="A878" s="48" t="str">
        <f aca="false">IF(AND(NOT(ISBLANK(C878)),NOT(ISBLANK(B878)),NOT(ISBLANK(E878))),(_xlfn.AGGREGATE(2,7,A$5:A878))+1,"")</f>
        <v/>
      </c>
      <c r="B878" s="49"/>
      <c r="C878" s="49"/>
      <c r="D878" s="50"/>
      <c r="E878" s="51"/>
      <c r="F878" s="52" t="str">
        <f aca="false">IFERROR(VLOOKUP(B878,LISTAS!$Q$2:$R$58,2,0),"")</f>
        <v/>
      </c>
      <c r="G878" s="34" t="str">
        <f aca="false">IF(ISBLANK(C878),"",  IF(F878="RAZÓN SOCIAL","NUEVO_RP",   IF(F878="NUMERO",      IF(ISNUMBER(VALUE(C878)),VALUE(C878),""),   IF(OR(F878="NSS - NOMBRE",F878="RP - NOMBRE"),      IF(         AND(           NOT(ISERROR(FIND(" - ",C878))),           ISERROR(FIND("  ",C878)),           ISERROR(FIND("–",C878)),           ISERROR(FIND("—",C878)),           ISNUMBER(VALUE(LEFT(C878,FIND(" - ",C878)-1)))         ),         VALUE(LEFT(C878,FIND(" - ",C878)-1)),         ""      ),   ""   )  )))</f>
        <v/>
      </c>
      <c r="H878" s="34" t="str">
        <f aca="false">B878 &amp; "|" &amp; E878 &amp; "|" &amp;(IF(ISBLANK(C878),"",IFERROR(VALUE(LEFT(TRIM(C878),FIND(" ",TRIM(C878)&amp;" ")-1)),"")))</f>
        <v>||</v>
      </c>
      <c r="I878" s="18" t="n">
        <f aca="false">IF(G878="",0, IF(COUNTIF($H$6:H878,H878)=1,1,0))</f>
        <v>0</v>
      </c>
      <c r="J878" s="34" t="str">
        <f aca="false">IF( OR( ISBLANK(D878), C878=D878, AND( LEFT(D878,7)&lt;&gt;"NOMINA ", OR( ISERROR(FIND(" - ",D878)), NOT(ISNUMBER(VALUE(LEFT(D878,FIND(" - ",D878)-1)))) ) ) ), "", B878 &amp; "|" &amp; E878 &amp; "|" &amp; (IF(ISBLANK(C878), "", IFERROR(VALUE(LEFT(TRIM(C878), FIND(" ", TRIM(C878)&amp;" ")-1)), ""))) &amp; "|" &amp; D878 )</f>
        <v/>
      </c>
      <c r="K878" s="18" t="n">
        <f aca="false">IF(OR(C878="", J878="",G878=""), 0, IF(COUNTIF($J$6:J878, J878)=1, 1, 0))</f>
        <v>0</v>
      </c>
      <c r="L878" s="16" t="str">
        <f aca="false">IF(B878="Inscripción de nuevo registro patronal",B878 &amp; "|" &amp; E878 &amp; "|" &amp; C878,"")</f>
        <v/>
      </c>
      <c r="M878" s="18" t="n">
        <f aca="false">IF(OR(C878="", L878=""), 0, IF(COUNTIF($L$6:L878, L878)=1, 1, 0))</f>
        <v>0</v>
      </c>
    </row>
    <row r="879" customFormat="false" ht="28.35" hidden="false" customHeight="true" outlineLevel="0" collapsed="false">
      <c r="A879" s="48" t="str">
        <f aca="false">IF(AND(NOT(ISBLANK(C879)),NOT(ISBLANK(B879)),NOT(ISBLANK(E879))),(_xlfn.AGGREGATE(2,7,A$5:A879))+1,"")</f>
        <v/>
      </c>
      <c r="B879" s="49"/>
      <c r="C879" s="49"/>
      <c r="D879" s="50"/>
      <c r="E879" s="51"/>
      <c r="F879" s="52" t="str">
        <f aca="false">IFERROR(VLOOKUP(B879,LISTAS!$Q$2:$R$58,2,0),"")</f>
        <v/>
      </c>
      <c r="G879" s="34" t="str">
        <f aca="false">IF(ISBLANK(C879),"",  IF(F879="RAZÓN SOCIAL","NUEVO_RP",   IF(F879="NUMERO",      IF(ISNUMBER(VALUE(C879)),VALUE(C879),""),   IF(OR(F879="NSS - NOMBRE",F879="RP - NOMBRE"),      IF(         AND(           NOT(ISERROR(FIND(" - ",C879))),           ISERROR(FIND("  ",C879)),           ISERROR(FIND("–",C879)),           ISERROR(FIND("—",C879)),           ISNUMBER(VALUE(LEFT(C879,FIND(" - ",C879)-1)))         ),         VALUE(LEFT(C879,FIND(" - ",C879)-1)),         ""      ),   ""   )  )))</f>
        <v/>
      </c>
      <c r="H879" s="34" t="str">
        <f aca="false">B879 &amp; "|" &amp; E879 &amp; "|" &amp;(IF(ISBLANK(C879),"",IFERROR(VALUE(LEFT(TRIM(C879),FIND(" ",TRIM(C879)&amp;" ")-1)),"")))</f>
        <v>||</v>
      </c>
      <c r="I879" s="18" t="n">
        <f aca="false">IF(G879="",0, IF(COUNTIF($H$6:H879,H879)=1,1,0))</f>
        <v>0</v>
      </c>
      <c r="J879" s="34" t="str">
        <f aca="false">IF( OR( ISBLANK(D879), C879=D879, AND( LEFT(D879,7)&lt;&gt;"NOMINA ", OR( ISERROR(FIND(" - ",D879)), NOT(ISNUMBER(VALUE(LEFT(D879,FIND(" - ",D879)-1)))) ) ) ), "", B879 &amp; "|" &amp; E879 &amp; "|" &amp; (IF(ISBLANK(C879), "", IFERROR(VALUE(LEFT(TRIM(C879), FIND(" ", TRIM(C879)&amp;" ")-1)), ""))) &amp; "|" &amp; D879 )</f>
        <v/>
      </c>
      <c r="K879" s="18" t="n">
        <f aca="false">IF(OR(C879="", J879="",G879=""), 0, IF(COUNTIF($J$6:J879, J879)=1, 1, 0))</f>
        <v>0</v>
      </c>
      <c r="L879" s="16" t="str">
        <f aca="false">IF(B879="Inscripción de nuevo registro patronal",B879 &amp; "|" &amp; E879 &amp; "|" &amp; C879,"")</f>
        <v/>
      </c>
      <c r="M879" s="18" t="n">
        <f aca="false">IF(OR(C879="", L879=""), 0, IF(COUNTIF($L$6:L879, L879)=1, 1, 0))</f>
        <v>0</v>
      </c>
    </row>
    <row r="880" customFormat="false" ht="28.35" hidden="false" customHeight="true" outlineLevel="0" collapsed="false">
      <c r="A880" s="48" t="str">
        <f aca="false">IF(AND(NOT(ISBLANK(C880)),NOT(ISBLANK(B880)),NOT(ISBLANK(E880))),(_xlfn.AGGREGATE(2,7,A$5:A880))+1,"")</f>
        <v/>
      </c>
      <c r="B880" s="49"/>
      <c r="C880" s="49"/>
      <c r="D880" s="50"/>
      <c r="E880" s="51"/>
      <c r="F880" s="52" t="str">
        <f aca="false">IFERROR(VLOOKUP(B880,LISTAS!$Q$2:$R$58,2,0),"")</f>
        <v/>
      </c>
      <c r="G880" s="34" t="str">
        <f aca="false">IF(ISBLANK(C880),"",  IF(F880="RAZÓN SOCIAL","NUEVO_RP",   IF(F880="NUMERO",      IF(ISNUMBER(VALUE(C880)),VALUE(C880),""),   IF(OR(F880="NSS - NOMBRE",F880="RP - NOMBRE"),      IF(         AND(           NOT(ISERROR(FIND(" - ",C880))),           ISERROR(FIND("  ",C880)),           ISERROR(FIND("–",C880)),           ISERROR(FIND("—",C880)),           ISNUMBER(VALUE(LEFT(C880,FIND(" - ",C880)-1)))         ),         VALUE(LEFT(C880,FIND(" - ",C880)-1)),         ""      ),   ""   )  )))</f>
        <v/>
      </c>
      <c r="H880" s="34" t="str">
        <f aca="false">B880 &amp; "|" &amp; E880 &amp; "|" &amp;(IF(ISBLANK(C880),"",IFERROR(VALUE(LEFT(TRIM(C880),FIND(" ",TRIM(C880)&amp;" ")-1)),"")))</f>
        <v>||</v>
      </c>
      <c r="I880" s="18" t="n">
        <f aca="false">IF(G880="",0, IF(COUNTIF($H$6:H880,H880)=1,1,0))</f>
        <v>0</v>
      </c>
      <c r="J880" s="34" t="str">
        <f aca="false">IF( OR( ISBLANK(D880), C880=D880, AND( LEFT(D880,7)&lt;&gt;"NOMINA ", OR( ISERROR(FIND(" - ",D880)), NOT(ISNUMBER(VALUE(LEFT(D880,FIND(" - ",D880)-1)))) ) ) ), "", B880 &amp; "|" &amp; E880 &amp; "|" &amp; (IF(ISBLANK(C880), "", IFERROR(VALUE(LEFT(TRIM(C880), FIND(" ", TRIM(C880)&amp;" ")-1)), ""))) &amp; "|" &amp; D880 )</f>
        <v/>
      </c>
      <c r="K880" s="18" t="n">
        <f aca="false">IF(OR(C880="", J880="",G880=""), 0, IF(COUNTIF($J$6:J880, J880)=1, 1, 0))</f>
        <v>0</v>
      </c>
      <c r="L880" s="16" t="str">
        <f aca="false">IF(B880="Inscripción de nuevo registro patronal",B880 &amp; "|" &amp; E880 &amp; "|" &amp; C880,"")</f>
        <v/>
      </c>
      <c r="M880" s="18" t="n">
        <f aca="false">IF(OR(C880="", L880=""), 0, IF(COUNTIF($L$6:L880, L880)=1, 1, 0))</f>
        <v>0</v>
      </c>
    </row>
    <row r="881" customFormat="false" ht="28.35" hidden="false" customHeight="true" outlineLevel="0" collapsed="false">
      <c r="A881" s="48" t="str">
        <f aca="false">IF(AND(NOT(ISBLANK(C881)),NOT(ISBLANK(B881)),NOT(ISBLANK(E881))),(_xlfn.AGGREGATE(2,7,A$5:A881))+1,"")</f>
        <v/>
      </c>
      <c r="B881" s="49"/>
      <c r="C881" s="49"/>
      <c r="D881" s="50"/>
      <c r="E881" s="51"/>
      <c r="F881" s="52" t="str">
        <f aca="false">IFERROR(VLOOKUP(B881,LISTAS!$Q$2:$R$58,2,0),"")</f>
        <v/>
      </c>
      <c r="G881" s="34" t="str">
        <f aca="false">IF(ISBLANK(C881),"",  IF(F881="RAZÓN SOCIAL","NUEVO_RP",   IF(F881="NUMERO",      IF(ISNUMBER(VALUE(C881)),VALUE(C881),""),   IF(OR(F881="NSS - NOMBRE",F881="RP - NOMBRE"),      IF(         AND(           NOT(ISERROR(FIND(" - ",C881))),           ISERROR(FIND("  ",C881)),           ISERROR(FIND("–",C881)),           ISERROR(FIND("—",C881)),           ISNUMBER(VALUE(LEFT(C881,FIND(" - ",C881)-1)))         ),         VALUE(LEFT(C881,FIND(" - ",C881)-1)),         ""      ),   ""   )  )))</f>
        <v/>
      </c>
      <c r="H881" s="34" t="str">
        <f aca="false">B881 &amp; "|" &amp; E881 &amp; "|" &amp;(IF(ISBLANK(C881),"",IFERROR(VALUE(LEFT(TRIM(C881),FIND(" ",TRIM(C881)&amp;" ")-1)),"")))</f>
        <v>||</v>
      </c>
      <c r="I881" s="18" t="n">
        <f aca="false">IF(G881="",0, IF(COUNTIF($H$6:H881,H881)=1,1,0))</f>
        <v>0</v>
      </c>
      <c r="J881" s="34" t="str">
        <f aca="false">IF( OR( ISBLANK(D881), C881=D881, AND( LEFT(D881,7)&lt;&gt;"NOMINA ", OR( ISERROR(FIND(" - ",D881)), NOT(ISNUMBER(VALUE(LEFT(D881,FIND(" - ",D881)-1)))) ) ) ), "", B881 &amp; "|" &amp; E881 &amp; "|" &amp; (IF(ISBLANK(C881), "", IFERROR(VALUE(LEFT(TRIM(C881), FIND(" ", TRIM(C881)&amp;" ")-1)), ""))) &amp; "|" &amp; D881 )</f>
        <v/>
      </c>
      <c r="K881" s="18" t="n">
        <f aca="false">IF(OR(C881="", J881="",G881=""), 0, IF(COUNTIF($J$6:J881, J881)=1, 1, 0))</f>
        <v>0</v>
      </c>
      <c r="L881" s="16" t="str">
        <f aca="false">IF(B881="Inscripción de nuevo registro patronal",B881 &amp; "|" &amp; E881 &amp; "|" &amp; C881,"")</f>
        <v/>
      </c>
      <c r="M881" s="18" t="n">
        <f aca="false">IF(OR(C881="", L881=""), 0, IF(COUNTIF($L$6:L881, L881)=1, 1, 0))</f>
        <v>0</v>
      </c>
    </row>
    <row r="882" customFormat="false" ht="28.35" hidden="false" customHeight="true" outlineLevel="0" collapsed="false">
      <c r="A882" s="48" t="str">
        <f aca="false">IF(AND(NOT(ISBLANK(C882)),NOT(ISBLANK(B882)),NOT(ISBLANK(E882))),(_xlfn.AGGREGATE(2,7,A$5:A882))+1,"")</f>
        <v/>
      </c>
      <c r="B882" s="49"/>
      <c r="C882" s="49"/>
      <c r="D882" s="50"/>
      <c r="E882" s="51"/>
      <c r="F882" s="52" t="str">
        <f aca="false">IFERROR(VLOOKUP(B882,LISTAS!$Q$2:$R$58,2,0),"")</f>
        <v/>
      </c>
      <c r="G882" s="34" t="str">
        <f aca="false">IF(ISBLANK(C882),"",  IF(F882="RAZÓN SOCIAL","NUEVO_RP",   IF(F882="NUMERO",      IF(ISNUMBER(VALUE(C882)),VALUE(C882),""),   IF(OR(F882="NSS - NOMBRE",F882="RP - NOMBRE"),      IF(         AND(           NOT(ISERROR(FIND(" - ",C882))),           ISERROR(FIND("  ",C882)),           ISERROR(FIND("–",C882)),           ISERROR(FIND("—",C882)),           ISNUMBER(VALUE(LEFT(C882,FIND(" - ",C882)-1)))         ),         VALUE(LEFT(C882,FIND(" - ",C882)-1)),         ""      ),   ""   )  )))</f>
        <v/>
      </c>
      <c r="H882" s="34" t="str">
        <f aca="false">B882 &amp; "|" &amp; E882 &amp; "|" &amp;(IF(ISBLANK(C882),"",IFERROR(VALUE(LEFT(TRIM(C882),FIND(" ",TRIM(C882)&amp;" ")-1)),"")))</f>
        <v>||</v>
      </c>
      <c r="I882" s="18" t="n">
        <f aca="false">IF(G882="",0, IF(COUNTIF($H$6:H882,H882)=1,1,0))</f>
        <v>0</v>
      </c>
      <c r="J882" s="34" t="str">
        <f aca="false">IF( OR( ISBLANK(D882), C882=D882, AND( LEFT(D882,7)&lt;&gt;"NOMINA ", OR( ISERROR(FIND(" - ",D882)), NOT(ISNUMBER(VALUE(LEFT(D882,FIND(" - ",D882)-1)))) ) ) ), "", B882 &amp; "|" &amp; E882 &amp; "|" &amp; (IF(ISBLANK(C882), "", IFERROR(VALUE(LEFT(TRIM(C882), FIND(" ", TRIM(C882)&amp;" ")-1)), ""))) &amp; "|" &amp; D882 )</f>
        <v/>
      </c>
      <c r="K882" s="18" t="n">
        <f aca="false">IF(OR(C882="", J882="",G882=""), 0, IF(COUNTIF($J$6:J882, J882)=1, 1, 0))</f>
        <v>0</v>
      </c>
      <c r="L882" s="16" t="str">
        <f aca="false">IF(B882="Inscripción de nuevo registro patronal",B882 &amp; "|" &amp; E882 &amp; "|" &amp; C882,"")</f>
        <v/>
      </c>
      <c r="M882" s="18" t="n">
        <f aca="false">IF(OR(C882="", L882=""), 0, IF(COUNTIF($L$6:L882, L882)=1, 1, 0))</f>
        <v>0</v>
      </c>
    </row>
    <row r="883" customFormat="false" ht="28.35" hidden="false" customHeight="true" outlineLevel="0" collapsed="false">
      <c r="A883" s="48" t="str">
        <f aca="false">IF(AND(NOT(ISBLANK(C883)),NOT(ISBLANK(B883)),NOT(ISBLANK(E883))),(_xlfn.AGGREGATE(2,7,A$5:A883))+1,"")</f>
        <v/>
      </c>
      <c r="B883" s="49"/>
      <c r="C883" s="49"/>
      <c r="D883" s="50"/>
      <c r="E883" s="51"/>
      <c r="F883" s="52" t="str">
        <f aca="false">IFERROR(VLOOKUP(B883,LISTAS!$Q$2:$R$58,2,0),"")</f>
        <v/>
      </c>
      <c r="G883" s="34" t="str">
        <f aca="false">IF(ISBLANK(C883),"",  IF(F883="RAZÓN SOCIAL","NUEVO_RP",   IF(F883="NUMERO",      IF(ISNUMBER(VALUE(C883)),VALUE(C883),""),   IF(OR(F883="NSS - NOMBRE",F883="RP - NOMBRE"),      IF(         AND(           NOT(ISERROR(FIND(" - ",C883))),           ISERROR(FIND("  ",C883)),           ISERROR(FIND("–",C883)),           ISERROR(FIND("—",C883)),           ISNUMBER(VALUE(LEFT(C883,FIND(" - ",C883)-1)))         ),         VALUE(LEFT(C883,FIND(" - ",C883)-1)),         ""      ),   ""   )  )))</f>
        <v/>
      </c>
      <c r="H883" s="34" t="str">
        <f aca="false">B883 &amp; "|" &amp; E883 &amp; "|" &amp;(IF(ISBLANK(C883),"",IFERROR(VALUE(LEFT(TRIM(C883),FIND(" ",TRIM(C883)&amp;" ")-1)),"")))</f>
        <v>||</v>
      </c>
      <c r="I883" s="18" t="n">
        <f aca="false">IF(G883="",0, IF(COUNTIF($H$6:H883,H883)=1,1,0))</f>
        <v>0</v>
      </c>
      <c r="J883" s="34" t="str">
        <f aca="false">IF( OR( ISBLANK(D883), C883=D883, AND( LEFT(D883,7)&lt;&gt;"NOMINA ", OR( ISERROR(FIND(" - ",D883)), NOT(ISNUMBER(VALUE(LEFT(D883,FIND(" - ",D883)-1)))) ) ) ), "", B883 &amp; "|" &amp; E883 &amp; "|" &amp; (IF(ISBLANK(C883), "", IFERROR(VALUE(LEFT(TRIM(C883), FIND(" ", TRIM(C883)&amp;" ")-1)), ""))) &amp; "|" &amp; D883 )</f>
        <v/>
      </c>
      <c r="K883" s="18" t="n">
        <f aca="false">IF(OR(C883="", J883="",G883=""), 0, IF(COUNTIF($J$6:J883, J883)=1, 1, 0))</f>
        <v>0</v>
      </c>
      <c r="L883" s="16" t="str">
        <f aca="false">IF(B883="Inscripción de nuevo registro patronal",B883 &amp; "|" &amp; E883 &amp; "|" &amp; C883,"")</f>
        <v/>
      </c>
      <c r="M883" s="18" t="n">
        <f aca="false">IF(OR(C883="", L883=""), 0, IF(COUNTIF($L$6:L883, L883)=1, 1, 0))</f>
        <v>0</v>
      </c>
    </row>
    <row r="884" customFormat="false" ht="28.35" hidden="false" customHeight="true" outlineLevel="0" collapsed="false">
      <c r="A884" s="48" t="str">
        <f aca="false">IF(AND(NOT(ISBLANK(C884)),NOT(ISBLANK(B884)),NOT(ISBLANK(E884))),(_xlfn.AGGREGATE(2,7,A$5:A884))+1,"")</f>
        <v/>
      </c>
      <c r="B884" s="49"/>
      <c r="C884" s="49"/>
      <c r="D884" s="50"/>
      <c r="E884" s="51"/>
      <c r="F884" s="52" t="str">
        <f aca="false">IFERROR(VLOOKUP(B884,LISTAS!$Q$2:$R$58,2,0),"")</f>
        <v/>
      </c>
      <c r="G884" s="34" t="str">
        <f aca="false">IF(ISBLANK(C884),"",  IF(F884="RAZÓN SOCIAL","NUEVO_RP",   IF(F884="NUMERO",      IF(ISNUMBER(VALUE(C884)),VALUE(C884),""),   IF(OR(F884="NSS - NOMBRE",F884="RP - NOMBRE"),      IF(         AND(           NOT(ISERROR(FIND(" - ",C884))),           ISERROR(FIND("  ",C884)),           ISERROR(FIND("–",C884)),           ISERROR(FIND("—",C884)),           ISNUMBER(VALUE(LEFT(C884,FIND(" - ",C884)-1)))         ),         VALUE(LEFT(C884,FIND(" - ",C884)-1)),         ""      ),   ""   )  )))</f>
        <v/>
      </c>
      <c r="H884" s="34" t="str">
        <f aca="false">B884 &amp; "|" &amp; E884 &amp; "|" &amp;(IF(ISBLANK(C884),"",IFERROR(VALUE(LEFT(TRIM(C884),FIND(" ",TRIM(C884)&amp;" ")-1)),"")))</f>
        <v>||</v>
      </c>
      <c r="I884" s="18" t="n">
        <f aca="false">IF(G884="",0, IF(COUNTIF($H$6:H884,H884)=1,1,0))</f>
        <v>0</v>
      </c>
      <c r="J884" s="34" t="str">
        <f aca="false">IF( OR( ISBLANK(D884), C884=D884, AND( LEFT(D884,7)&lt;&gt;"NOMINA ", OR( ISERROR(FIND(" - ",D884)), NOT(ISNUMBER(VALUE(LEFT(D884,FIND(" - ",D884)-1)))) ) ) ), "", B884 &amp; "|" &amp; E884 &amp; "|" &amp; (IF(ISBLANK(C884), "", IFERROR(VALUE(LEFT(TRIM(C884), FIND(" ", TRIM(C884)&amp;" ")-1)), ""))) &amp; "|" &amp; D884 )</f>
        <v/>
      </c>
      <c r="K884" s="18" t="n">
        <f aca="false">IF(OR(C884="", J884="",G884=""), 0, IF(COUNTIF($J$6:J884, J884)=1, 1, 0))</f>
        <v>0</v>
      </c>
      <c r="L884" s="16" t="str">
        <f aca="false">IF(B884="Inscripción de nuevo registro patronal",B884 &amp; "|" &amp; E884 &amp; "|" &amp; C884,"")</f>
        <v/>
      </c>
      <c r="M884" s="18" t="n">
        <f aca="false">IF(OR(C884="", L884=""), 0, IF(COUNTIF($L$6:L884, L884)=1, 1, 0))</f>
        <v>0</v>
      </c>
    </row>
    <row r="885" customFormat="false" ht="28.35" hidden="false" customHeight="true" outlineLevel="0" collapsed="false">
      <c r="A885" s="48" t="str">
        <f aca="false">IF(AND(NOT(ISBLANK(C885)),NOT(ISBLANK(B885)),NOT(ISBLANK(E885))),(_xlfn.AGGREGATE(2,7,A$5:A885))+1,"")</f>
        <v/>
      </c>
      <c r="B885" s="49"/>
      <c r="C885" s="49"/>
      <c r="D885" s="50"/>
      <c r="E885" s="51"/>
      <c r="F885" s="52" t="str">
        <f aca="false">IFERROR(VLOOKUP(B885,LISTAS!$Q$2:$R$58,2,0),"")</f>
        <v/>
      </c>
      <c r="G885" s="34" t="str">
        <f aca="false">IF(ISBLANK(C885),"",  IF(F885="RAZÓN SOCIAL","NUEVO_RP",   IF(F885="NUMERO",      IF(ISNUMBER(VALUE(C885)),VALUE(C885),""),   IF(OR(F885="NSS - NOMBRE",F885="RP - NOMBRE"),      IF(         AND(           NOT(ISERROR(FIND(" - ",C885))),           ISERROR(FIND("  ",C885)),           ISERROR(FIND("–",C885)),           ISERROR(FIND("—",C885)),           ISNUMBER(VALUE(LEFT(C885,FIND(" - ",C885)-1)))         ),         VALUE(LEFT(C885,FIND(" - ",C885)-1)),         ""      ),   ""   )  )))</f>
        <v/>
      </c>
      <c r="H885" s="34" t="str">
        <f aca="false">B885 &amp; "|" &amp; E885 &amp; "|" &amp;(IF(ISBLANK(C885),"",IFERROR(VALUE(LEFT(TRIM(C885),FIND(" ",TRIM(C885)&amp;" ")-1)),"")))</f>
        <v>||</v>
      </c>
      <c r="I885" s="18" t="n">
        <f aca="false">IF(G885="",0, IF(COUNTIF($H$6:H885,H885)=1,1,0))</f>
        <v>0</v>
      </c>
      <c r="J885" s="34" t="str">
        <f aca="false">IF( OR( ISBLANK(D885), C885=D885, AND( LEFT(D885,7)&lt;&gt;"NOMINA ", OR( ISERROR(FIND(" - ",D885)), NOT(ISNUMBER(VALUE(LEFT(D885,FIND(" - ",D885)-1)))) ) ) ), "", B885 &amp; "|" &amp; E885 &amp; "|" &amp; (IF(ISBLANK(C885), "", IFERROR(VALUE(LEFT(TRIM(C885), FIND(" ", TRIM(C885)&amp;" ")-1)), ""))) &amp; "|" &amp; D885 )</f>
        <v/>
      </c>
      <c r="K885" s="18" t="n">
        <f aca="false">IF(OR(C885="", J885="",G885=""), 0, IF(COUNTIF($J$6:J885, J885)=1, 1, 0))</f>
        <v>0</v>
      </c>
      <c r="L885" s="16" t="str">
        <f aca="false">IF(B885="Inscripción de nuevo registro patronal",B885 &amp; "|" &amp; E885 &amp; "|" &amp; C885,"")</f>
        <v/>
      </c>
      <c r="M885" s="18" t="n">
        <f aca="false">IF(OR(C885="", L885=""), 0, IF(COUNTIF($L$6:L885, L885)=1, 1, 0))</f>
        <v>0</v>
      </c>
    </row>
    <row r="886" customFormat="false" ht="28.35" hidden="false" customHeight="true" outlineLevel="0" collapsed="false">
      <c r="A886" s="48" t="str">
        <f aca="false">IF(AND(NOT(ISBLANK(C886)),NOT(ISBLANK(B886)),NOT(ISBLANK(E886))),(_xlfn.AGGREGATE(2,7,A$5:A886))+1,"")</f>
        <v/>
      </c>
      <c r="B886" s="49"/>
      <c r="C886" s="49"/>
      <c r="D886" s="50"/>
      <c r="E886" s="51"/>
      <c r="F886" s="52" t="str">
        <f aca="false">IFERROR(VLOOKUP(B886,LISTAS!$Q$2:$R$58,2,0),"")</f>
        <v/>
      </c>
      <c r="G886" s="34" t="str">
        <f aca="false">IF(ISBLANK(C886),"",  IF(F886="RAZÓN SOCIAL","NUEVO_RP",   IF(F886="NUMERO",      IF(ISNUMBER(VALUE(C886)),VALUE(C886),""),   IF(OR(F886="NSS - NOMBRE",F886="RP - NOMBRE"),      IF(         AND(           NOT(ISERROR(FIND(" - ",C886))),           ISERROR(FIND("  ",C886)),           ISERROR(FIND("–",C886)),           ISERROR(FIND("—",C886)),           ISNUMBER(VALUE(LEFT(C886,FIND(" - ",C886)-1)))         ),         VALUE(LEFT(C886,FIND(" - ",C886)-1)),         ""      ),   ""   )  )))</f>
        <v/>
      </c>
      <c r="H886" s="34" t="str">
        <f aca="false">B886 &amp; "|" &amp; E886 &amp; "|" &amp;(IF(ISBLANK(C886),"",IFERROR(VALUE(LEFT(TRIM(C886),FIND(" ",TRIM(C886)&amp;" ")-1)),"")))</f>
        <v>||</v>
      </c>
      <c r="I886" s="18" t="n">
        <f aca="false">IF(G886="",0, IF(COUNTIF($H$6:H886,H886)=1,1,0))</f>
        <v>0</v>
      </c>
      <c r="J886" s="34" t="str">
        <f aca="false">IF( OR( ISBLANK(D886), C886=D886, AND( LEFT(D886,7)&lt;&gt;"NOMINA ", OR( ISERROR(FIND(" - ",D886)), NOT(ISNUMBER(VALUE(LEFT(D886,FIND(" - ",D886)-1)))) ) ) ), "", B886 &amp; "|" &amp; E886 &amp; "|" &amp; (IF(ISBLANK(C886), "", IFERROR(VALUE(LEFT(TRIM(C886), FIND(" ", TRIM(C886)&amp;" ")-1)), ""))) &amp; "|" &amp; D886 )</f>
        <v/>
      </c>
      <c r="K886" s="18" t="n">
        <f aca="false">IF(OR(C886="", J886="",G886=""), 0, IF(COUNTIF($J$6:J886, J886)=1, 1, 0))</f>
        <v>0</v>
      </c>
      <c r="L886" s="16" t="str">
        <f aca="false">IF(B886="Inscripción de nuevo registro patronal",B886 &amp; "|" &amp; E886 &amp; "|" &amp; C886,"")</f>
        <v/>
      </c>
      <c r="M886" s="18" t="n">
        <f aca="false">IF(OR(C886="", L886=""), 0, IF(COUNTIF($L$6:L886, L886)=1, 1, 0))</f>
        <v>0</v>
      </c>
    </row>
    <row r="887" customFormat="false" ht="28.35" hidden="false" customHeight="true" outlineLevel="0" collapsed="false">
      <c r="A887" s="48" t="str">
        <f aca="false">IF(AND(NOT(ISBLANK(C887)),NOT(ISBLANK(B887)),NOT(ISBLANK(E887))),(_xlfn.AGGREGATE(2,7,A$5:A887))+1,"")</f>
        <v/>
      </c>
      <c r="B887" s="49"/>
      <c r="C887" s="49"/>
      <c r="D887" s="50"/>
      <c r="E887" s="51"/>
      <c r="F887" s="52" t="str">
        <f aca="false">IFERROR(VLOOKUP(B887,LISTAS!$Q$2:$R$58,2,0),"")</f>
        <v/>
      </c>
      <c r="G887" s="34" t="str">
        <f aca="false">IF(ISBLANK(C887),"",  IF(F887="RAZÓN SOCIAL","NUEVO_RP",   IF(F887="NUMERO",      IF(ISNUMBER(VALUE(C887)),VALUE(C887),""),   IF(OR(F887="NSS - NOMBRE",F887="RP - NOMBRE"),      IF(         AND(           NOT(ISERROR(FIND(" - ",C887))),           ISERROR(FIND("  ",C887)),           ISERROR(FIND("–",C887)),           ISERROR(FIND("—",C887)),           ISNUMBER(VALUE(LEFT(C887,FIND(" - ",C887)-1)))         ),         VALUE(LEFT(C887,FIND(" - ",C887)-1)),         ""      ),   ""   )  )))</f>
        <v/>
      </c>
      <c r="H887" s="34" t="str">
        <f aca="false">B887 &amp; "|" &amp; E887 &amp; "|" &amp;(IF(ISBLANK(C887),"",IFERROR(VALUE(LEFT(TRIM(C887),FIND(" ",TRIM(C887)&amp;" ")-1)),"")))</f>
        <v>||</v>
      </c>
      <c r="I887" s="18" t="n">
        <f aca="false">IF(G887="",0, IF(COUNTIF($H$6:H887,H887)=1,1,0))</f>
        <v>0</v>
      </c>
      <c r="J887" s="34" t="str">
        <f aca="false">IF( OR( ISBLANK(D887), C887=D887, AND( LEFT(D887,7)&lt;&gt;"NOMINA ", OR( ISERROR(FIND(" - ",D887)), NOT(ISNUMBER(VALUE(LEFT(D887,FIND(" - ",D887)-1)))) ) ) ), "", B887 &amp; "|" &amp; E887 &amp; "|" &amp; (IF(ISBLANK(C887), "", IFERROR(VALUE(LEFT(TRIM(C887), FIND(" ", TRIM(C887)&amp;" ")-1)), ""))) &amp; "|" &amp; D887 )</f>
        <v/>
      </c>
      <c r="K887" s="18" t="n">
        <f aca="false">IF(OR(C887="", J887="",G887=""), 0, IF(COUNTIF($J$6:J887, J887)=1, 1, 0))</f>
        <v>0</v>
      </c>
      <c r="L887" s="16" t="str">
        <f aca="false">IF(B887="Inscripción de nuevo registro patronal",B887 &amp; "|" &amp; E887 &amp; "|" &amp; C887,"")</f>
        <v/>
      </c>
      <c r="M887" s="18" t="n">
        <f aca="false">IF(OR(C887="", L887=""), 0, IF(COUNTIF($L$6:L887, L887)=1, 1, 0))</f>
        <v>0</v>
      </c>
    </row>
    <row r="888" customFormat="false" ht="28.35" hidden="false" customHeight="true" outlineLevel="0" collapsed="false">
      <c r="A888" s="48" t="str">
        <f aca="false">IF(AND(NOT(ISBLANK(C888)),NOT(ISBLANK(B888)),NOT(ISBLANK(E888))),(_xlfn.AGGREGATE(2,7,A$5:A888))+1,"")</f>
        <v/>
      </c>
      <c r="B888" s="49"/>
      <c r="C888" s="49"/>
      <c r="D888" s="50"/>
      <c r="E888" s="51"/>
      <c r="F888" s="52" t="str">
        <f aca="false">IFERROR(VLOOKUP(B888,LISTAS!$Q$2:$R$58,2,0),"")</f>
        <v/>
      </c>
      <c r="G888" s="34" t="str">
        <f aca="false">IF(ISBLANK(C888),"",  IF(F888="RAZÓN SOCIAL","NUEVO_RP",   IF(F888="NUMERO",      IF(ISNUMBER(VALUE(C888)),VALUE(C888),""),   IF(OR(F888="NSS - NOMBRE",F888="RP - NOMBRE"),      IF(         AND(           NOT(ISERROR(FIND(" - ",C888))),           ISERROR(FIND("  ",C888)),           ISERROR(FIND("–",C888)),           ISERROR(FIND("—",C888)),           ISNUMBER(VALUE(LEFT(C888,FIND(" - ",C888)-1)))         ),         VALUE(LEFT(C888,FIND(" - ",C888)-1)),         ""      ),   ""   )  )))</f>
        <v/>
      </c>
      <c r="H888" s="34" t="str">
        <f aca="false">B888 &amp; "|" &amp; E888 &amp; "|" &amp;(IF(ISBLANK(C888),"",IFERROR(VALUE(LEFT(TRIM(C888),FIND(" ",TRIM(C888)&amp;" ")-1)),"")))</f>
        <v>||</v>
      </c>
      <c r="I888" s="18" t="n">
        <f aca="false">IF(G888="",0, IF(COUNTIF($H$6:H888,H888)=1,1,0))</f>
        <v>0</v>
      </c>
      <c r="J888" s="34" t="str">
        <f aca="false">IF( OR( ISBLANK(D888), C888=D888, AND( LEFT(D888,7)&lt;&gt;"NOMINA ", OR( ISERROR(FIND(" - ",D888)), NOT(ISNUMBER(VALUE(LEFT(D888,FIND(" - ",D888)-1)))) ) ) ), "", B888 &amp; "|" &amp; E888 &amp; "|" &amp; (IF(ISBLANK(C888), "", IFERROR(VALUE(LEFT(TRIM(C888), FIND(" ", TRIM(C888)&amp;" ")-1)), ""))) &amp; "|" &amp; D888 )</f>
        <v/>
      </c>
      <c r="K888" s="18" t="n">
        <f aca="false">IF(OR(C888="", J888="",G888=""), 0, IF(COUNTIF($J$6:J888, J888)=1, 1, 0))</f>
        <v>0</v>
      </c>
      <c r="L888" s="16" t="str">
        <f aca="false">IF(B888="Inscripción de nuevo registro patronal",B888 &amp; "|" &amp; E888 &amp; "|" &amp; C888,"")</f>
        <v/>
      </c>
      <c r="M888" s="18" t="n">
        <f aca="false">IF(OR(C888="", L888=""), 0, IF(COUNTIF($L$6:L888, L888)=1, 1, 0))</f>
        <v>0</v>
      </c>
    </row>
    <row r="889" customFormat="false" ht="28.35" hidden="false" customHeight="true" outlineLevel="0" collapsed="false">
      <c r="A889" s="48" t="str">
        <f aca="false">IF(AND(NOT(ISBLANK(C889)),NOT(ISBLANK(B889)),NOT(ISBLANK(E889))),(_xlfn.AGGREGATE(2,7,A$5:A889))+1,"")</f>
        <v/>
      </c>
      <c r="B889" s="49"/>
      <c r="C889" s="49"/>
      <c r="D889" s="50"/>
      <c r="E889" s="51"/>
      <c r="F889" s="52" t="str">
        <f aca="false">IFERROR(VLOOKUP(B889,LISTAS!$Q$2:$R$58,2,0),"")</f>
        <v/>
      </c>
      <c r="G889" s="34" t="str">
        <f aca="false">IF(ISBLANK(C889),"",  IF(F889="RAZÓN SOCIAL","NUEVO_RP",   IF(F889="NUMERO",      IF(ISNUMBER(VALUE(C889)),VALUE(C889),""),   IF(OR(F889="NSS - NOMBRE",F889="RP - NOMBRE"),      IF(         AND(           NOT(ISERROR(FIND(" - ",C889))),           ISERROR(FIND("  ",C889)),           ISERROR(FIND("–",C889)),           ISERROR(FIND("—",C889)),           ISNUMBER(VALUE(LEFT(C889,FIND(" - ",C889)-1)))         ),         VALUE(LEFT(C889,FIND(" - ",C889)-1)),         ""      ),   ""   )  )))</f>
        <v/>
      </c>
      <c r="H889" s="34" t="str">
        <f aca="false">B889 &amp; "|" &amp; E889 &amp; "|" &amp;(IF(ISBLANK(C889),"",IFERROR(VALUE(LEFT(TRIM(C889),FIND(" ",TRIM(C889)&amp;" ")-1)),"")))</f>
        <v>||</v>
      </c>
      <c r="I889" s="18" t="n">
        <f aca="false">IF(G889="",0, IF(COUNTIF($H$6:H889,H889)=1,1,0))</f>
        <v>0</v>
      </c>
      <c r="J889" s="34" t="str">
        <f aca="false">IF( OR( ISBLANK(D889), C889=D889, AND( LEFT(D889,7)&lt;&gt;"NOMINA ", OR( ISERROR(FIND(" - ",D889)), NOT(ISNUMBER(VALUE(LEFT(D889,FIND(" - ",D889)-1)))) ) ) ), "", B889 &amp; "|" &amp; E889 &amp; "|" &amp; (IF(ISBLANK(C889), "", IFERROR(VALUE(LEFT(TRIM(C889), FIND(" ", TRIM(C889)&amp;" ")-1)), ""))) &amp; "|" &amp; D889 )</f>
        <v/>
      </c>
      <c r="K889" s="18" t="n">
        <f aca="false">IF(OR(C889="", J889="",G889=""), 0, IF(COUNTIF($J$6:J889, J889)=1, 1, 0))</f>
        <v>0</v>
      </c>
      <c r="L889" s="16" t="str">
        <f aca="false">IF(B889="Inscripción de nuevo registro patronal",B889 &amp; "|" &amp; E889 &amp; "|" &amp; C889,"")</f>
        <v/>
      </c>
      <c r="M889" s="18" t="n">
        <f aca="false">IF(OR(C889="", L889=""), 0, IF(COUNTIF($L$6:L889, L889)=1, 1, 0))</f>
        <v>0</v>
      </c>
    </row>
    <row r="890" customFormat="false" ht="28.35" hidden="false" customHeight="true" outlineLevel="0" collapsed="false">
      <c r="A890" s="48" t="str">
        <f aca="false">IF(AND(NOT(ISBLANK(C890)),NOT(ISBLANK(B890)),NOT(ISBLANK(E890))),(_xlfn.AGGREGATE(2,7,A$5:A890))+1,"")</f>
        <v/>
      </c>
      <c r="B890" s="49"/>
      <c r="C890" s="49"/>
      <c r="D890" s="50"/>
      <c r="E890" s="51"/>
      <c r="F890" s="52" t="str">
        <f aca="false">IFERROR(VLOOKUP(B890,LISTAS!$Q$2:$R$58,2,0),"")</f>
        <v/>
      </c>
      <c r="G890" s="34" t="str">
        <f aca="false">IF(ISBLANK(C890),"",  IF(F890="RAZÓN SOCIAL","NUEVO_RP",   IF(F890="NUMERO",      IF(ISNUMBER(VALUE(C890)),VALUE(C890),""),   IF(OR(F890="NSS - NOMBRE",F890="RP - NOMBRE"),      IF(         AND(           NOT(ISERROR(FIND(" - ",C890))),           ISERROR(FIND("  ",C890)),           ISERROR(FIND("–",C890)),           ISERROR(FIND("—",C890)),           ISNUMBER(VALUE(LEFT(C890,FIND(" - ",C890)-1)))         ),         VALUE(LEFT(C890,FIND(" - ",C890)-1)),         ""      ),   ""   )  )))</f>
        <v/>
      </c>
      <c r="H890" s="34" t="str">
        <f aca="false">B890 &amp; "|" &amp; E890 &amp; "|" &amp;(IF(ISBLANK(C890),"",IFERROR(VALUE(LEFT(TRIM(C890),FIND(" ",TRIM(C890)&amp;" ")-1)),"")))</f>
        <v>||</v>
      </c>
      <c r="I890" s="18" t="n">
        <f aca="false">IF(G890="",0, IF(COUNTIF($H$6:H890,H890)=1,1,0))</f>
        <v>0</v>
      </c>
      <c r="J890" s="34" t="str">
        <f aca="false">IF( OR( ISBLANK(D890), C890=D890, AND( LEFT(D890,7)&lt;&gt;"NOMINA ", OR( ISERROR(FIND(" - ",D890)), NOT(ISNUMBER(VALUE(LEFT(D890,FIND(" - ",D890)-1)))) ) ) ), "", B890 &amp; "|" &amp; E890 &amp; "|" &amp; (IF(ISBLANK(C890), "", IFERROR(VALUE(LEFT(TRIM(C890), FIND(" ", TRIM(C890)&amp;" ")-1)), ""))) &amp; "|" &amp; D890 )</f>
        <v/>
      </c>
      <c r="K890" s="18" t="n">
        <f aca="false">IF(OR(C890="", J890="",G890=""), 0, IF(COUNTIF($J$6:J890, J890)=1, 1, 0))</f>
        <v>0</v>
      </c>
      <c r="L890" s="16" t="str">
        <f aca="false">IF(B890="Inscripción de nuevo registro patronal",B890 &amp; "|" &amp; E890 &amp; "|" &amp; C890,"")</f>
        <v/>
      </c>
      <c r="M890" s="18" t="n">
        <f aca="false">IF(OR(C890="", L890=""), 0, IF(COUNTIF($L$6:L890, L890)=1, 1, 0))</f>
        <v>0</v>
      </c>
    </row>
    <row r="891" customFormat="false" ht="28.35" hidden="false" customHeight="true" outlineLevel="0" collapsed="false">
      <c r="A891" s="48" t="str">
        <f aca="false">IF(AND(NOT(ISBLANK(C891)),NOT(ISBLANK(B891)),NOT(ISBLANK(E891))),(_xlfn.AGGREGATE(2,7,A$5:A891))+1,"")</f>
        <v/>
      </c>
      <c r="B891" s="49"/>
      <c r="C891" s="49"/>
      <c r="D891" s="50"/>
      <c r="E891" s="51"/>
      <c r="F891" s="52" t="str">
        <f aca="false">IFERROR(VLOOKUP(B891,LISTAS!$Q$2:$R$58,2,0),"")</f>
        <v/>
      </c>
      <c r="G891" s="34" t="str">
        <f aca="false">IF(ISBLANK(C891),"",  IF(F891="RAZÓN SOCIAL","NUEVO_RP",   IF(F891="NUMERO",      IF(ISNUMBER(VALUE(C891)),VALUE(C891),""),   IF(OR(F891="NSS - NOMBRE",F891="RP - NOMBRE"),      IF(         AND(           NOT(ISERROR(FIND(" - ",C891))),           ISERROR(FIND("  ",C891)),           ISERROR(FIND("–",C891)),           ISERROR(FIND("—",C891)),           ISNUMBER(VALUE(LEFT(C891,FIND(" - ",C891)-1)))         ),         VALUE(LEFT(C891,FIND(" - ",C891)-1)),         ""      ),   ""   )  )))</f>
        <v/>
      </c>
      <c r="H891" s="34" t="str">
        <f aca="false">B891 &amp; "|" &amp; E891 &amp; "|" &amp;(IF(ISBLANK(C891),"",IFERROR(VALUE(LEFT(TRIM(C891),FIND(" ",TRIM(C891)&amp;" ")-1)),"")))</f>
        <v>||</v>
      </c>
      <c r="I891" s="18" t="n">
        <f aca="false">IF(G891="",0, IF(COUNTIF($H$6:H891,H891)=1,1,0))</f>
        <v>0</v>
      </c>
      <c r="J891" s="34" t="str">
        <f aca="false">IF( OR( ISBLANK(D891), C891=D891, AND( LEFT(D891,7)&lt;&gt;"NOMINA ", OR( ISERROR(FIND(" - ",D891)), NOT(ISNUMBER(VALUE(LEFT(D891,FIND(" - ",D891)-1)))) ) ) ), "", B891 &amp; "|" &amp; E891 &amp; "|" &amp; (IF(ISBLANK(C891), "", IFERROR(VALUE(LEFT(TRIM(C891), FIND(" ", TRIM(C891)&amp;" ")-1)), ""))) &amp; "|" &amp; D891 )</f>
        <v/>
      </c>
      <c r="K891" s="18" t="n">
        <f aca="false">IF(OR(C891="", J891="",G891=""), 0, IF(COUNTIF($J$6:J891, J891)=1, 1, 0))</f>
        <v>0</v>
      </c>
      <c r="L891" s="16" t="str">
        <f aca="false">IF(B891="Inscripción de nuevo registro patronal",B891 &amp; "|" &amp; E891 &amp; "|" &amp; C891,"")</f>
        <v/>
      </c>
      <c r="M891" s="18" t="n">
        <f aca="false">IF(OR(C891="", L891=""), 0, IF(COUNTIF($L$6:L891, L891)=1, 1, 0))</f>
        <v>0</v>
      </c>
    </row>
    <row r="892" customFormat="false" ht="28.35" hidden="false" customHeight="true" outlineLevel="0" collapsed="false">
      <c r="A892" s="48" t="str">
        <f aca="false">IF(AND(NOT(ISBLANK(C892)),NOT(ISBLANK(B892)),NOT(ISBLANK(E892))),(_xlfn.AGGREGATE(2,7,A$5:A892))+1,"")</f>
        <v/>
      </c>
      <c r="B892" s="49"/>
      <c r="C892" s="49"/>
      <c r="D892" s="50"/>
      <c r="E892" s="51"/>
      <c r="F892" s="52" t="str">
        <f aca="false">IFERROR(VLOOKUP(B892,LISTAS!$Q$2:$R$58,2,0),"")</f>
        <v/>
      </c>
      <c r="G892" s="34" t="str">
        <f aca="false">IF(ISBLANK(C892),"",  IF(F892="RAZÓN SOCIAL","NUEVO_RP",   IF(F892="NUMERO",      IF(ISNUMBER(VALUE(C892)),VALUE(C892),""),   IF(OR(F892="NSS - NOMBRE",F892="RP - NOMBRE"),      IF(         AND(           NOT(ISERROR(FIND(" - ",C892))),           ISERROR(FIND("  ",C892)),           ISERROR(FIND("–",C892)),           ISERROR(FIND("—",C892)),           ISNUMBER(VALUE(LEFT(C892,FIND(" - ",C892)-1)))         ),         VALUE(LEFT(C892,FIND(" - ",C892)-1)),         ""      ),   ""   )  )))</f>
        <v/>
      </c>
      <c r="H892" s="34" t="str">
        <f aca="false">B892 &amp; "|" &amp; E892 &amp; "|" &amp;(IF(ISBLANK(C892),"",IFERROR(VALUE(LEFT(TRIM(C892),FIND(" ",TRIM(C892)&amp;" ")-1)),"")))</f>
        <v>||</v>
      </c>
      <c r="I892" s="18" t="n">
        <f aca="false">IF(G892="",0, IF(COUNTIF($H$6:H892,H892)=1,1,0))</f>
        <v>0</v>
      </c>
      <c r="J892" s="34" t="str">
        <f aca="false">IF( OR( ISBLANK(D892), C892=D892, AND( LEFT(D892,7)&lt;&gt;"NOMINA ", OR( ISERROR(FIND(" - ",D892)), NOT(ISNUMBER(VALUE(LEFT(D892,FIND(" - ",D892)-1)))) ) ) ), "", B892 &amp; "|" &amp; E892 &amp; "|" &amp; (IF(ISBLANK(C892), "", IFERROR(VALUE(LEFT(TRIM(C892), FIND(" ", TRIM(C892)&amp;" ")-1)), ""))) &amp; "|" &amp; D892 )</f>
        <v/>
      </c>
      <c r="K892" s="18" t="n">
        <f aca="false">IF(OR(C892="", J892="",G892=""), 0, IF(COUNTIF($J$6:J892, J892)=1, 1, 0))</f>
        <v>0</v>
      </c>
      <c r="L892" s="16" t="str">
        <f aca="false">IF(B892="Inscripción de nuevo registro patronal",B892 &amp; "|" &amp; E892 &amp; "|" &amp; C892,"")</f>
        <v/>
      </c>
      <c r="M892" s="18" t="n">
        <f aca="false">IF(OR(C892="", L892=""), 0, IF(COUNTIF($L$6:L892, L892)=1, 1, 0))</f>
        <v>0</v>
      </c>
    </row>
    <row r="893" customFormat="false" ht="28.35" hidden="false" customHeight="true" outlineLevel="0" collapsed="false">
      <c r="A893" s="48" t="str">
        <f aca="false">IF(AND(NOT(ISBLANK(C893)),NOT(ISBLANK(B893)),NOT(ISBLANK(E893))),(_xlfn.AGGREGATE(2,7,A$5:A893))+1,"")</f>
        <v/>
      </c>
      <c r="B893" s="49"/>
      <c r="C893" s="49"/>
      <c r="D893" s="50"/>
      <c r="E893" s="51"/>
      <c r="F893" s="52" t="str">
        <f aca="false">IFERROR(VLOOKUP(B893,LISTAS!$Q$2:$R$58,2,0),"")</f>
        <v/>
      </c>
      <c r="G893" s="34" t="str">
        <f aca="false">IF(ISBLANK(C893),"",  IF(F893="RAZÓN SOCIAL","NUEVO_RP",   IF(F893="NUMERO",      IF(ISNUMBER(VALUE(C893)),VALUE(C893),""),   IF(OR(F893="NSS - NOMBRE",F893="RP - NOMBRE"),      IF(         AND(           NOT(ISERROR(FIND(" - ",C893))),           ISERROR(FIND("  ",C893)),           ISERROR(FIND("–",C893)),           ISERROR(FIND("—",C893)),           ISNUMBER(VALUE(LEFT(C893,FIND(" - ",C893)-1)))         ),         VALUE(LEFT(C893,FIND(" - ",C893)-1)),         ""      ),   ""   )  )))</f>
        <v/>
      </c>
      <c r="H893" s="34" t="str">
        <f aca="false">B893 &amp; "|" &amp; E893 &amp; "|" &amp;(IF(ISBLANK(C893),"",IFERROR(VALUE(LEFT(TRIM(C893),FIND(" ",TRIM(C893)&amp;" ")-1)),"")))</f>
        <v>||</v>
      </c>
      <c r="I893" s="18" t="n">
        <f aca="false">IF(G893="",0, IF(COUNTIF($H$6:H893,H893)=1,1,0))</f>
        <v>0</v>
      </c>
      <c r="J893" s="34" t="str">
        <f aca="false">IF( OR( ISBLANK(D893), C893=D893, AND( LEFT(D893,7)&lt;&gt;"NOMINA ", OR( ISERROR(FIND(" - ",D893)), NOT(ISNUMBER(VALUE(LEFT(D893,FIND(" - ",D893)-1)))) ) ) ), "", B893 &amp; "|" &amp; E893 &amp; "|" &amp; (IF(ISBLANK(C893), "", IFERROR(VALUE(LEFT(TRIM(C893), FIND(" ", TRIM(C893)&amp;" ")-1)), ""))) &amp; "|" &amp; D893 )</f>
        <v/>
      </c>
      <c r="K893" s="18" t="n">
        <f aca="false">IF(OR(C893="", J893="",G893=""), 0, IF(COUNTIF($J$6:J893, J893)=1, 1, 0))</f>
        <v>0</v>
      </c>
      <c r="L893" s="16" t="str">
        <f aca="false">IF(B893="Inscripción de nuevo registro patronal",B893 &amp; "|" &amp; E893 &amp; "|" &amp; C893,"")</f>
        <v/>
      </c>
      <c r="M893" s="18" t="n">
        <f aca="false">IF(OR(C893="", L893=""), 0, IF(COUNTIF($L$6:L893, L893)=1, 1, 0))</f>
        <v>0</v>
      </c>
    </row>
    <row r="894" customFormat="false" ht="28.35" hidden="false" customHeight="true" outlineLevel="0" collapsed="false">
      <c r="A894" s="48" t="str">
        <f aca="false">IF(AND(NOT(ISBLANK(C894)),NOT(ISBLANK(B894)),NOT(ISBLANK(E894))),(_xlfn.AGGREGATE(2,7,A$5:A894))+1,"")</f>
        <v/>
      </c>
      <c r="B894" s="49"/>
      <c r="C894" s="49"/>
      <c r="D894" s="50"/>
      <c r="E894" s="51"/>
      <c r="F894" s="52" t="str">
        <f aca="false">IFERROR(VLOOKUP(B894,LISTAS!$Q$2:$R$58,2,0),"")</f>
        <v/>
      </c>
      <c r="G894" s="34" t="str">
        <f aca="false">IF(ISBLANK(C894),"",  IF(F894="RAZÓN SOCIAL","NUEVO_RP",   IF(F894="NUMERO",      IF(ISNUMBER(VALUE(C894)),VALUE(C894),""),   IF(OR(F894="NSS - NOMBRE",F894="RP - NOMBRE"),      IF(         AND(           NOT(ISERROR(FIND(" - ",C894))),           ISERROR(FIND("  ",C894)),           ISERROR(FIND("–",C894)),           ISERROR(FIND("—",C894)),           ISNUMBER(VALUE(LEFT(C894,FIND(" - ",C894)-1)))         ),         VALUE(LEFT(C894,FIND(" - ",C894)-1)),         ""      ),   ""   )  )))</f>
        <v/>
      </c>
      <c r="H894" s="34" t="str">
        <f aca="false">B894 &amp; "|" &amp; E894 &amp; "|" &amp;(IF(ISBLANK(C894),"",IFERROR(VALUE(LEFT(TRIM(C894),FIND(" ",TRIM(C894)&amp;" ")-1)),"")))</f>
        <v>||</v>
      </c>
      <c r="I894" s="18" t="n">
        <f aca="false">IF(G894="",0, IF(COUNTIF($H$6:H894,H894)=1,1,0))</f>
        <v>0</v>
      </c>
      <c r="J894" s="34" t="str">
        <f aca="false">IF( OR( ISBLANK(D894), C894=D894, AND( LEFT(D894,7)&lt;&gt;"NOMINA ", OR( ISERROR(FIND(" - ",D894)), NOT(ISNUMBER(VALUE(LEFT(D894,FIND(" - ",D894)-1)))) ) ) ), "", B894 &amp; "|" &amp; E894 &amp; "|" &amp; (IF(ISBLANK(C894), "", IFERROR(VALUE(LEFT(TRIM(C894), FIND(" ", TRIM(C894)&amp;" ")-1)), ""))) &amp; "|" &amp; D894 )</f>
        <v/>
      </c>
      <c r="K894" s="18" t="n">
        <f aca="false">IF(OR(C894="", J894="",G894=""), 0, IF(COUNTIF($J$6:J894, J894)=1, 1, 0))</f>
        <v>0</v>
      </c>
      <c r="L894" s="16" t="str">
        <f aca="false">IF(B894="Inscripción de nuevo registro patronal",B894 &amp; "|" &amp; E894 &amp; "|" &amp; C894,"")</f>
        <v/>
      </c>
      <c r="M894" s="18" t="n">
        <f aca="false">IF(OR(C894="", L894=""), 0, IF(COUNTIF($L$6:L894, L894)=1, 1, 0))</f>
        <v>0</v>
      </c>
    </row>
    <row r="895" customFormat="false" ht="28.35" hidden="false" customHeight="true" outlineLevel="0" collapsed="false">
      <c r="A895" s="48" t="str">
        <f aca="false">IF(AND(NOT(ISBLANK(C895)),NOT(ISBLANK(B895)),NOT(ISBLANK(E895))),(_xlfn.AGGREGATE(2,7,A$5:A895))+1,"")</f>
        <v/>
      </c>
      <c r="B895" s="49"/>
      <c r="C895" s="49"/>
      <c r="D895" s="50"/>
      <c r="E895" s="51"/>
      <c r="F895" s="52" t="str">
        <f aca="false">IFERROR(VLOOKUP(B895,LISTAS!$Q$2:$R$58,2,0),"")</f>
        <v/>
      </c>
      <c r="G895" s="34" t="str">
        <f aca="false">IF(ISBLANK(C895),"",  IF(F895="RAZÓN SOCIAL","NUEVO_RP",   IF(F895="NUMERO",      IF(ISNUMBER(VALUE(C895)),VALUE(C895),""),   IF(OR(F895="NSS - NOMBRE",F895="RP - NOMBRE"),      IF(         AND(           NOT(ISERROR(FIND(" - ",C895))),           ISERROR(FIND("  ",C895)),           ISERROR(FIND("–",C895)),           ISERROR(FIND("—",C895)),           ISNUMBER(VALUE(LEFT(C895,FIND(" - ",C895)-1)))         ),         VALUE(LEFT(C895,FIND(" - ",C895)-1)),         ""      ),   ""   )  )))</f>
        <v/>
      </c>
      <c r="H895" s="34" t="str">
        <f aca="false">B895 &amp; "|" &amp; E895 &amp; "|" &amp;(IF(ISBLANK(C895),"",IFERROR(VALUE(LEFT(TRIM(C895),FIND(" ",TRIM(C895)&amp;" ")-1)),"")))</f>
        <v>||</v>
      </c>
      <c r="I895" s="18" t="n">
        <f aca="false">IF(G895="",0, IF(COUNTIF($H$6:H895,H895)=1,1,0))</f>
        <v>0</v>
      </c>
      <c r="J895" s="34" t="str">
        <f aca="false">IF( OR( ISBLANK(D895), C895=D895, AND( LEFT(D895,7)&lt;&gt;"NOMINA ", OR( ISERROR(FIND(" - ",D895)), NOT(ISNUMBER(VALUE(LEFT(D895,FIND(" - ",D895)-1)))) ) ) ), "", B895 &amp; "|" &amp; E895 &amp; "|" &amp; (IF(ISBLANK(C895), "", IFERROR(VALUE(LEFT(TRIM(C895), FIND(" ", TRIM(C895)&amp;" ")-1)), ""))) &amp; "|" &amp; D895 )</f>
        <v/>
      </c>
      <c r="K895" s="18" t="n">
        <f aca="false">IF(OR(C895="", J895="",G895=""), 0, IF(COUNTIF($J$6:J895, J895)=1, 1, 0))</f>
        <v>0</v>
      </c>
      <c r="L895" s="16" t="str">
        <f aca="false">IF(B895="Inscripción de nuevo registro patronal",B895 &amp; "|" &amp; E895 &amp; "|" &amp; C895,"")</f>
        <v/>
      </c>
      <c r="M895" s="18" t="n">
        <f aca="false">IF(OR(C895="", L895=""), 0, IF(COUNTIF($L$6:L895, L895)=1, 1, 0))</f>
        <v>0</v>
      </c>
    </row>
    <row r="896" customFormat="false" ht="28.35" hidden="false" customHeight="true" outlineLevel="0" collapsed="false">
      <c r="A896" s="48" t="str">
        <f aca="false">IF(AND(NOT(ISBLANK(C896)),NOT(ISBLANK(B896)),NOT(ISBLANK(E896))),(_xlfn.AGGREGATE(2,7,A$5:A896))+1,"")</f>
        <v/>
      </c>
      <c r="B896" s="49"/>
      <c r="C896" s="49"/>
      <c r="D896" s="50"/>
      <c r="E896" s="51"/>
      <c r="F896" s="52" t="str">
        <f aca="false">IFERROR(VLOOKUP(B896,LISTAS!$Q$2:$R$58,2,0),"")</f>
        <v/>
      </c>
      <c r="G896" s="34" t="str">
        <f aca="false">IF(ISBLANK(C896),"",  IF(F896="RAZÓN SOCIAL","NUEVO_RP",   IF(F896="NUMERO",      IF(ISNUMBER(VALUE(C896)),VALUE(C896),""),   IF(OR(F896="NSS - NOMBRE",F896="RP - NOMBRE"),      IF(         AND(           NOT(ISERROR(FIND(" - ",C896))),           ISERROR(FIND("  ",C896)),           ISERROR(FIND("–",C896)),           ISERROR(FIND("—",C896)),           ISNUMBER(VALUE(LEFT(C896,FIND(" - ",C896)-1)))         ),         VALUE(LEFT(C896,FIND(" - ",C896)-1)),         ""      ),   ""   )  )))</f>
        <v/>
      </c>
      <c r="H896" s="34" t="str">
        <f aca="false">B896 &amp; "|" &amp; E896 &amp; "|" &amp;(IF(ISBLANK(C896),"",IFERROR(VALUE(LEFT(TRIM(C896),FIND(" ",TRIM(C896)&amp;" ")-1)),"")))</f>
        <v>||</v>
      </c>
      <c r="I896" s="18" t="n">
        <f aca="false">IF(G896="",0, IF(COUNTIF($H$6:H896,H896)=1,1,0))</f>
        <v>0</v>
      </c>
      <c r="J896" s="34" t="str">
        <f aca="false">IF( OR( ISBLANK(D896), C896=D896, AND( LEFT(D896,7)&lt;&gt;"NOMINA ", OR( ISERROR(FIND(" - ",D896)), NOT(ISNUMBER(VALUE(LEFT(D896,FIND(" - ",D896)-1)))) ) ) ), "", B896 &amp; "|" &amp; E896 &amp; "|" &amp; (IF(ISBLANK(C896), "", IFERROR(VALUE(LEFT(TRIM(C896), FIND(" ", TRIM(C896)&amp;" ")-1)), ""))) &amp; "|" &amp; D896 )</f>
        <v/>
      </c>
      <c r="K896" s="18" t="n">
        <f aca="false">IF(OR(C896="", J896="",G896=""), 0, IF(COUNTIF($J$6:J896, J896)=1, 1, 0))</f>
        <v>0</v>
      </c>
      <c r="L896" s="16" t="str">
        <f aca="false">IF(B896="Inscripción de nuevo registro patronal",B896 &amp; "|" &amp; E896 &amp; "|" &amp; C896,"")</f>
        <v/>
      </c>
      <c r="M896" s="18" t="n">
        <f aca="false">IF(OR(C896="", L896=""), 0, IF(COUNTIF($L$6:L896, L896)=1, 1, 0))</f>
        <v>0</v>
      </c>
    </row>
    <row r="897" customFormat="false" ht="28.35" hidden="false" customHeight="true" outlineLevel="0" collapsed="false">
      <c r="A897" s="48" t="str">
        <f aca="false">IF(AND(NOT(ISBLANK(C897)),NOT(ISBLANK(B897)),NOT(ISBLANK(E897))),(_xlfn.AGGREGATE(2,7,A$5:A897))+1,"")</f>
        <v/>
      </c>
      <c r="B897" s="49"/>
      <c r="C897" s="49"/>
      <c r="D897" s="50"/>
      <c r="E897" s="51"/>
      <c r="F897" s="52" t="str">
        <f aca="false">IFERROR(VLOOKUP(B897,LISTAS!$Q$2:$R$58,2,0),"")</f>
        <v/>
      </c>
      <c r="G897" s="34" t="str">
        <f aca="false">IF(ISBLANK(C897),"",  IF(F897="RAZÓN SOCIAL","NUEVO_RP",   IF(F897="NUMERO",      IF(ISNUMBER(VALUE(C897)),VALUE(C897),""),   IF(OR(F897="NSS - NOMBRE",F897="RP - NOMBRE"),      IF(         AND(           NOT(ISERROR(FIND(" - ",C897))),           ISERROR(FIND("  ",C897)),           ISERROR(FIND("–",C897)),           ISERROR(FIND("—",C897)),           ISNUMBER(VALUE(LEFT(C897,FIND(" - ",C897)-1)))         ),         VALUE(LEFT(C897,FIND(" - ",C897)-1)),         ""      ),   ""   )  )))</f>
        <v/>
      </c>
      <c r="H897" s="34" t="str">
        <f aca="false">B897 &amp; "|" &amp; E897 &amp; "|" &amp;(IF(ISBLANK(C897),"",IFERROR(VALUE(LEFT(TRIM(C897),FIND(" ",TRIM(C897)&amp;" ")-1)),"")))</f>
        <v>||</v>
      </c>
      <c r="I897" s="18" t="n">
        <f aca="false">IF(G897="",0, IF(COUNTIF($H$6:H897,H897)=1,1,0))</f>
        <v>0</v>
      </c>
      <c r="J897" s="34" t="str">
        <f aca="false">IF( OR( ISBLANK(D897), C897=D897, AND( LEFT(D897,7)&lt;&gt;"NOMINA ", OR( ISERROR(FIND(" - ",D897)), NOT(ISNUMBER(VALUE(LEFT(D897,FIND(" - ",D897)-1)))) ) ) ), "", B897 &amp; "|" &amp; E897 &amp; "|" &amp; (IF(ISBLANK(C897), "", IFERROR(VALUE(LEFT(TRIM(C897), FIND(" ", TRIM(C897)&amp;" ")-1)), ""))) &amp; "|" &amp; D897 )</f>
        <v/>
      </c>
      <c r="K897" s="18" t="n">
        <f aca="false">IF(OR(C897="", J897="",G897=""), 0, IF(COUNTIF($J$6:J897, J897)=1, 1, 0))</f>
        <v>0</v>
      </c>
      <c r="L897" s="16" t="str">
        <f aca="false">IF(B897="Inscripción de nuevo registro patronal",B897 &amp; "|" &amp; E897 &amp; "|" &amp; C897,"")</f>
        <v/>
      </c>
      <c r="M897" s="18" t="n">
        <f aca="false">IF(OR(C897="", L897=""), 0, IF(COUNTIF($L$6:L897, L897)=1, 1, 0))</f>
        <v>0</v>
      </c>
    </row>
    <row r="898" customFormat="false" ht="28.35" hidden="false" customHeight="true" outlineLevel="0" collapsed="false">
      <c r="A898" s="48" t="str">
        <f aca="false">IF(AND(NOT(ISBLANK(C898)),NOT(ISBLANK(B898)),NOT(ISBLANK(E898))),(_xlfn.AGGREGATE(2,7,A$5:A898))+1,"")</f>
        <v/>
      </c>
      <c r="B898" s="49"/>
      <c r="C898" s="49"/>
      <c r="D898" s="50"/>
      <c r="E898" s="51"/>
      <c r="F898" s="52" t="str">
        <f aca="false">IFERROR(VLOOKUP(B898,LISTAS!$Q$2:$R$58,2,0),"")</f>
        <v/>
      </c>
      <c r="G898" s="34" t="str">
        <f aca="false">IF(ISBLANK(C898),"",  IF(F898="RAZÓN SOCIAL","NUEVO_RP",   IF(F898="NUMERO",      IF(ISNUMBER(VALUE(C898)),VALUE(C898),""),   IF(OR(F898="NSS - NOMBRE",F898="RP - NOMBRE"),      IF(         AND(           NOT(ISERROR(FIND(" - ",C898))),           ISERROR(FIND("  ",C898)),           ISERROR(FIND("–",C898)),           ISERROR(FIND("—",C898)),           ISNUMBER(VALUE(LEFT(C898,FIND(" - ",C898)-1)))         ),         VALUE(LEFT(C898,FIND(" - ",C898)-1)),         ""      ),   ""   )  )))</f>
        <v/>
      </c>
      <c r="H898" s="34" t="str">
        <f aca="false">B898 &amp; "|" &amp; E898 &amp; "|" &amp;(IF(ISBLANK(C898),"",IFERROR(VALUE(LEFT(TRIM(C898),FIND(" ",TRIM(C898)&amp;" ")-1)),"")))</f>
        <v>||</v>
      </c>
      <c r="I898" s="18" t="n">
        <f aca="false">IF(G898="",0, IF(COUNTIF($H$6:H898,H898)=1,1,0))</f>
        <v>0</v>
      </c>
      <c r="J898" s="34" t="str">
        <f aca="false">IF( OR( ISBLANK(D898), C898=D898, AND( LEFT(D898,7)&lt;&gt;"NOMINA ", OR( ISERROR(FIND(" - ",D898)), NOT(ISNUMBER(VALUE(LEFT(D898,FIND(" - ",D898)-1)))) ) ) ), "", B898 &amp; "|" &amp; E898 &amp; "|" &amp; (IF(ISBLANK(C898), "", IFERROR(VALUE(LEFT(TRIM(C898), FIND(" ", TRIM(C898)&amp;" ")-1)), ""))) &amp; "|" &amp; D898 )</f>
        <v/>
      </c>
      <c r="K898" s="18" t="n">
        <f aca="false">IF(OR(C898="", J898="",G898=""), 0, IF(COUNTIF($J$6:J898, J898)=1, 1, 0))</f>
        <v>0</v>
      </c>
      <c r="L898" s="16" t="str">
        <f aca="false">IF(B898="Inscripción de nuevo registro patronal",B898 &amp; "|" &amp; E898 &amp; "|" &amp; C898,"")</f>
        <v/>
      </c>
      <c r="M898" s="18" t="n">
        <f aca="false">IF(OR(C898="", L898=""), 0, IF(COUNTIF($L$6:L898, L898)=1, 1, 0))</f>
        <v>0</v>
      </c>
    </row>
    <row r="899" customFormat="false" ht="28.35" hidden="false" customHeight="true" outlineLevel="0" collapsed="false">
      <c r="A899" s="48" t="str">
        <f aca="false">IF(AND(NOT(ISBLANK(C899)),NOT(ISBLANK(B899)),NOT(ISBLANK(E899))),(_xlfn.AGGREGATE(2,7,A$5:A899))+1,"")</f>
        <v/>
      </c>
      <c r="B899" s="49"/>
      <c r="C899" s="49"/>
      <c r="D899" s="50"/>
      <c r="E899" s="51"/>
      <c r="F899" s="52" t="str">
        <f aca="false">IFERROR(VLOOKUP(B899,LISTAS!$Q$2:$R$58,2,0),"")</f>
        <v/>
      </c>
      <c r="G899" s="34" t="str">
        <f aca="false">IF(ISBLANK(C899),"",  IF(F899="RAZÓN SOCIAL","NUEVO_RP",   IF(F899="NUMERO",      IF(ISNUMBER(VALUE(C899)),VALUE(C899),""),   IF(OR(F899="NSS - NOMBRE",F899="RP - NOMBRE"),      IF(         AND(           NOT(ISERROR(FIND(" - ",C899))),           ISERROR(FIND("  ",C899)),           ISERROR(FIND("–",C899)),           ISERROR(FIND("—",C899)),           ISNUMBER(VALUE(LEFT(C899,FIND(" - ",C899)-1)))         ),         VALUE(LEFT(C899,FIND(" - ",C899)-1)),         ""      ),   ""   )  )))</f>
        <v/>
      </c>
      <c r="H899" s="34" t="str">
        <f aca="false">B899 &amp; "|" &amp; E899 &amp; "|" &amp;(IF(ISBLANK(C899),"",IFERROR(VALUE(LEFT(TRIM(C899),FIND(" ",TRIM(C899)&amp;" ")-1)),"")))</f>
        <v>||</v>
      </c>
      <c r="I899" s="18" t="n">
        <f aca="false">IF(G899="",0, IF(COUNTIF($H$6:H899,H899)=1,1,0))</f>
        <v>0</v>
      </c>
      <c r="J899" s="34" t="str">
        <f aca="false">IF( OR( ISBLANK(D899), C899=D899, AND( LEFT(D899,7)&lt;&gt;"NOMINA ", OR( ISERROR(FIND(" - ",D899)), NOT(ISNUMBER(VALUE(LEFT(D899,FIND(" - ",D899)-1)))) ) ) ), "", B899 &amp; "|" &amp; E899 &amp; "|" &amp; (IF(ISBLANK(C899), "", IFERROR(VALUE(LEFT(TRIM(C899), FIND(" ", TRIM(C899)&amp;" ")-1)), ""))) &amp; "|" &amp; D899 )</f>
        <v/>
      </c>
      <c r="K899" s="18" t="n">
        <f aca="false">IF(OR(C899="", J899="",G899=""), 0, IF(COUNTIF($J$6:J899, J899)=1, 1, 0))</f>
        <v>0</v>
      </c>
      <c r="L899" s="16" t="str">
        <f aca="false">IF(B899="Inscripción de nuevo registro patronal",B899 &amp; "|" &amp; E899 &amp; "|" &amp; C899,"")</f>
        <v/>
      </c>
      <c r="M899" s="18" t="n">
        <f aca="false">IF(OR(C899="", L899=""), 0, IF(COUNTIF($L$6:L899, L899)=1, 1, 0))</f>
        <v>0</v>
      </c>
    </row>
    <row r="900" customFormat="false" ht="28.35" hidden="false" customHeight="true" outlineLevel="0" collapsed="false">
      <c r="A900" s="48" t="str">
        <f aca="false">IF(AND(NOT(ISBLANK(C900)),NOT(ISBLANK(B900)),NOT(ISBLANK(E900))),(_xlfn.AGGREGATE(2,7,A$5:A900))+1,"")</f>
        <v/>
      </c>
      <c r="B900" s="49"/>
      <c r="C900" s="49"/>
      <c r="D900" s="50"/>
      <c r="E900" s="51"/>
      <c r="F900" s="52" t="str">
        <f aca="false">IFERROR(VLOOKUP(B900,LISTAS!$Q$2:$R$58,2,0),"")</f>
        <v/>
      </c>
      <c r="G900" s="34" t="str">
        <f aca="false">IF(ISBLANK(C900),"",  IF(F900="RAZÓN SOCIAL","NUEVO_RP",   IF(F900="NUMERO",      IF(ISNUMBER(VALUE(C900)),VALUE(C900),""),   IF(OR(F900="NSS - NOMBRE",F900="RP - NOMBRE"),      IF(         AND(           NOT(ISERROR(FIND(" - ",C900))),           ISERROR(FIND("  ",C900)),           ISERROR(FIND("–",C900)),           ISERROR(FIND("—",C900)),           ISNUMBER(VALUE(LEFT(C900,FIND(" - ",C900)-1)))         ),         VALUE(LEFT(C900,FIND(" - ",C900)-1)),         ""      ),   ""   )  )))</f>
        <v/>
      </c>
      <c r="H900" s="34" t="str">
        <f aca="false">B900 &amp; "|" &amp; E900 &amp; "|" &amp;(IF(ISBLANK(C900),"",IFERROR(VALUE(LEFT(TRIM(C900),FIND(" ",TRIM(C900)&amp;" ")-1)),"")))</f>
        <v>||</v>
      </c>
      <c r="I900" s="18" t="n">
        <f aca="false">IF(G900="",0, IF(COUNTIF($H$6:H900,H900)=1,1,0))</f>
        <v>0</v>
      </c>
      <c r="J900" s="34" t="str">
        <f aca="false">IF( OR( ISBLANK(D900), C900=D900, AND( LEFT(D900,7)&lt;&gt;"NOMINA ", OR( ISERROR(FIND(" - ",D900)), NOT(ISNUMBER(VALUE(LEFT(D900,FIND(" - ",D900)-1)))) ) ) ), "", B900 &amp; "|" &amp; E900 &amp; "|" &amp; (IF(ISBLANK(C900), "", IFERROR(VALUE(LEFT(TRIM(C900), FIND(" ", TRIM(C900)&amp;" ")-1)), ""))) &amp; "|" &amp; D900 )</f>
        <v/>
      </c>
      <c r="K900" s="18" t="n">
        <f aca="false">IF(OR(C900="", J900="",G900=""), 0, IF(COUNTIF($J$6:J900, J900)=1, 1, 0))</f>
        <v>0</v>
      </c>
      <c r="L900" s="16" t="str">
        <f aca="false">IF(B900="Inscripción de nuevo registro patronal",B900 &amp; "|" &amp; E900 &amp; "|" &amp; C900,"")</f>
        <v/>
      </c>
      <c r="M900" s="18" t="n">
        <f aca="false">IF(OR(C900="", L900=""), 0, IF(COUNTIF($L$6:L900, L900)=1, 1, 0))</f>
        <v>0</v>
      </c>
    </row>
    <row r="901" customFormat="false" ht="28.35" hidden="false" customHeight="true" outlineLevel="0" collapsed="false">
      <c r="A901" s="48" t="str">
        <f aca="false">IF(AND(NOT(ISBLANK(C901)),NOT(ISBLANK(B901)),NOT(ISBLANK(E901))),(_xlfn.AGGREGATE(2,7,A$5:A901))+1,"")</f>
        <v/>
      </c>
      <c r="B901" s="49"/>
      <c r="C901" s="49"/>
      <c r="D901" s="50"/>
      <c r="E901" s="51"/>
      <c r="F901" s="52" t="str">
        <f aca="false">IFERROR(VLOOKUP(B901,LISTAS!$Q$2:$R$58,2,0),"")</f>
        <v/>
      </c>
      <c r="G901" s="34" t="str">
        <f aca="false">IF(ISBLANK(C901),"",  IF(F901="RAZÓN SOCIAL","NUEVO_RP",   IF(F901="NUMERO",      IF(ISNUMBER(VALUE(C901)),VALUE(C901),""),   IF(OR(F901="NSS - NOMBRE",F901="RP - NOMBRE"),      IF(         AND(           NOT(ISERROR(FIND(" - ",C901))),           ISERROR(FIND("  ",C901)),           ISERROR(FIND("–",C901)),           ISERROR(FIND("—",C901)),           ISNUMBER(VALUE(LEFT(C901,FIND(" - ",C901)-1)))         ),         VALUE(LEFT(C901,FIND(" - ",C901)-1)),         ""      ),   ""   )  )))</f>
        <v/>
      </c>
      <c r="H901" s="34" t="str">
        <f aca="false">B901 &amp; "|" &amp; E901 &amp; "|" &amp;(IF(ISBLANK(C901),"",IFERROR(VALUE(LEFT(TRIM(C901),FIND(" ",TRIM(C901)&amp;" ")-1)),"")))</f>
        <v>||</v>
      </c>
      <c r="I901" s="18" t="n">
        <f aca="false">IF(G901="",0, IF(COUNTIF($H$6:H901,H901)=1,1,0))</f>
        <v>0</v>
      </c>
      <c r="J901" s="34" t="str">
        <f aca="false">IF( OR( ISBLANK(D901), C901=D901, AND( LEFT(D901,7)&lt;&gt;"NOMINA ", OR( ISERROR(FIND(" - ",D901)), NOT(ISNUMBER(VALUE(LEFT(D901,FIND(" - ",D901)-1)))) ) ) ), "", B901 &amp; "|" &amp; E901 &amp; "|" &amp; (IF(ISBLANK(C901), "", IFERROR(VALUE(LEFT(TRIM(C901), FIND(" ", TRIM(C901)&amp;" ")-1)), ""))) &amp; "|" &amp; D901 )</f>
        <v/>
      </c>
      <c r="K901" s="18" t="n">
        <f aca="false">IF(OR(C901="", J901="",G901=""), 0, IF(COUNTIF($J$6:J901, J901)=1, 1, 0))</f>
        <v>0</v>
      </c>
      <c r="L901" s="16" t="str">
        <f aca="false">IF(B901="Inscripción de nuevo registro patronal",B901 &amp; "|" &amp; E901 &amp; "|" &amp; C901,"")</f>
        <v/>
      </c>
      <c r="M901" s="18" t="n">
        <f aca="false">IF(OR(C901="", L901=""), 0, IF(COUNTIF($L$6:L901, L901)=1, 1, 0))</f>
        <v>0</v>
      </c>
    </row>
    <row r="902" customFormat="false" ht="28.35" hidden="false" customHeight="true" outlineLevel="0" collapsed="false">
      <c r="A902" s="48" t="str">
        <f aca="false">IF(AND(NOT(ISBLANK(C902)),NOT(ISBLANK(B902)),NOT(ISBLANK(E902))),(_xlfn.AGGREGATE(2,7,A$5:A902))+1,"")</f>
        <v/>
      </c>
      <c r="B902" s="49"/>
      <c r="C902" s="49"/>
      <c r="D902" s="50"/>
      <c r="E902" s="51"/>
      <c r="F902" s="52" t="str">
        <f aca="false">IFERROR(VLOOKUP(B902,LISTAS!$Q$2:$R$58,2,0),"")</f>
        <v/>
      </c>
      <c r="G902" s="34" t="str">
        <f aca="false">IF(ISBLANK(C902),"",  IF(F902="RAZÓN SOCIAL","NUEVO_RP",   IF(F902="NUMERO",      IF(ISNUMBER(VALUE(C902)),VALUE(C902),""),   IF(OR(F902="NSS - NOMBRE",F902="RP - NOMBRE"),      IF(         AND(           NOT(ISERROR(FIND(" - ",C902))),           ISERROR(FIND("  ",C902)),           ISERROR(FIND("–",C902)),           ISERROR(FIND("—",C902)),           ISNUMBER(VALUE(LEFT(C902,FIND(" - ",C902)-1)))         ),         VALUE(LEFT(C902,FIND(" - ",C902)-1)),         ""      ),   ""   )  )))</f>
        <v/>
      </c>
      <c r="H902" s="34" t="str">
        <f aca="false">B902 &amp; "|" &amp; E902 &amp; "|" &amp;(IF(ISBLANK(C902),"",IFERROR(VALUE(LEFT(TRIM(C902),FIND(" ",TRIM(C902)&amp;" ")-1)),"")))</f>
        <v>||</v>
      </c>
      <c r="I902" s="18" t="n">
        <f aca="false">IF(G902="",0, IF(COUNTIF($H$6:H902,H902)=1,1,0))</f>
        <v>0</v>
      </c>
      <c r="J902" s="34" t="str">
        <f aca="false">IF( OR( ISBLANK(D902), C902=D902, AND( LEFT(D902,7)&lt;&gt;"NOMINA ", OR( ISERROR(FIND(" - ",D902)), NOT(ISNUMBER(VALUE(LEFT(D902,FIND(" - ",D902)-1)))) ) ) ), "", B902 &amp; "|" &amp; E902 &amp; "|" &amp; (IF(ISBLANK(C902), "", IFERROR(VALUE(LEFT(TRIM(C902), FIND(" ", TRIM(C902)&amp;" ")-1)), ""))) &amp; "|" &amp; D902 )</f>
        <v/>
      </c>
      <c r="K902" s="18" t="n">
        <f aca="false">IF(OR(C902="", J902="",G902=""), 0, IF(COUNTIF($J$6:J902, J902)=1, 1, 0))</f>
        <v>0</v>
      </c>
      <c r="L902" s="16" t="str">
        <f aca="false">IF(B902="Inscripción de nuevo registro patronal",B902 &amp; "|" &amp; E902 &amp; "|" &amp; C902,"")</f>
        <v/>
      </c>
      <c r="M902" s="18" t="n">
        <f aca="false">IF(OR(C902="", L902=""), 0, IF(COUNTIF($L$6:L902, L902)=1, 1, 0))</f>
        <v>0</v>
      </c>
    </row>
    <row r="903" customFormat="false" ht="28.35" hidden="false" customHeight="true" outlineLevel="0" collapsed="false">
      <c r="A903" s="48" t="str">
        <f aca="false">IF(AND(NOT(ISBLANK(C903)),NOT(ISBLANK(B903)),NOT(ISBLANK(E903))),(_xlfn.AGGREGATE(2,7,A$5:A903))+1,"")</f>
        <v/>
      </c>
      <c r="B903" s="49"/>
      <c r="C903" s="49"/>
      <c r="D903" s="50"/>
      <c r="E903" s="51"/>
      <c r="F903" s="52" t="str">
        <f aca="false">IFERROR(VLOOKUP(B903,LISTAS!$Q$2:$R$58,2,0),"")</f>
        <v/>
      </c>
      <c r="G903" s="34" t="str">
        <f aca="false">IF(ISBLANK(C903),"",  IF(F903="RAZÓN SOCIAL","NUEVO_RP",   IF(F903="NUMERO",      IF(ISNUMBER(VALUE(C903)),VALUE(C903),""),   IF(OR(F903="NSS - NOMBRE",F903="RP - NOMBRE"),      IF(         AND(           NOT(ISERROR(FIND(" - ",C903))),           ISERROR(FIND("  ",C903)),           ISERROR(FIND("–",C903)),           ISERROR(FIND("—",C903)),           ISNUMBER(VALUE(LEFT(C903,FIND(" - ",C903)-1)))         ),         VALUE(LEFT(C903,FIND(" - ",C903)-1)),         ""      ),   ""   )  )))</f>
        <v/>
      </c>
      <c r="H903" s="34" t="str">
        <f aca="false">B903 &amp; "|" &amp; E903 &amp; "|" &amp;(IF(ISBLANK(C903),"",IFERROR(VALUE(LEFT(TRIM(C903),FIND(" ",TRIM(C903)&amp;" ")-1)),"")))</f>
        <v>||</v>
      </c>
      <c r="I903" s="18" t="n">
        <f aca="false">IF(G903="",0, IF(COUNTIF($H$6:H903,H903)=1,1,0))</f>
        <v>0</v>
      </c>
      <c r="J903" s="34" t="str">
        <f aca="false">IF( OR( ISBLANK(D903), C903=D903, AND( LEFT(D903,7)&lt;&gt;"NOMINA ", OR( ISERROR(FIND(" - ",D903)), NOT(ISNUMBER(VALUE(LEFT(D903,FIND(" - ",D903)-1)))) ) ) ), "", B903 &amp; "|" &amp; E903 &amp; "|" &amp; (IF(ISBLANK(C903), "", IFERROR(VALUE(LEFT(TRIM(C903), FIND(" ", TRIM(C903)&amp;" ")-1)), ""))) &amp; "|" &amp; D903 )</f>
        <v/>
      </c>
      <c r="K903" s="18" t="n">
        <f aca="false">IF(OR(C903="", J903="",G903=""), 0, IF(COUNTIF($J$6:J903, J903)=1, 1, 0))</f>
        <v>0</v>
      </c>
      <c r="L903" s="16" t="str">
        <f aca="false">IF(B903="Inscripción de nuevo registro patronal",B903 &amp; "|" &amp; E903 &amp; "|" &amp; C903,"")</f>
        <v/>
      </c>
      <c r="M903" s="18" t="n">
        <f aca="false">IF(OR(C903="", L903=""), 0, IF(COUNTIF($L$6:L903, L903)=1, 1, 0))</f>
        <v>0</v>
      </c>
    </row>
    <row r="904" customFormat="false" ht="28.35" hidden="false" customHeight="true" outlineLevel="0" collapsed="false">
      <c r="A904" s="48" t="str">
        <f aca="false">IF(AND(NOT(ISBLANK(C904)),NOT(ISBLANK(B904)),NOT(ISBLANK(E904))),(_xlfn.AGGREGATE(2,7,A$5:A904))+1,"")</f>
        <v/>
      </c>
      <c r="B904" s="49"/>
      <c r="C904" s="49"/>
      <c r="D904" s="50"/>
      <c r="E904" s="51"/>
      <c r="F904" s="52" t="str">
        <f aca="false">IFERROR(VLOOKUP(B904,LISTAS!$Q$2:$R$58,2,0),"")</f>
        <v/>
      </c>
      <c r="G904" s="34" t="str">
        <f aca="false">IF(ISBLANK(C904),"",  IF(F904="RAZÓN SOCIAL","NUEVO_RP",   IF(F904="NUMERO",      IF(ISNUMBER(VALUE(C904)),VALUE(C904),""),   IF(OR(F904="NSS - NOMBRE",F904="RP - NOMBRE"),      IF(         AND(           NOT(ISERROR(FIND(" - ",C904))),           ISERROR(FIND("  ",C904)),           ISERROR(FIND("–",C904)),           ISERROR(FIND("—",C904)),           ISNUMBER(VALUE(LEFT(C904,FIND(" - ",C904)-1)))         ),         VALUE(LEFT(C904,FIND(" - ",C904)-1)),         ""      ),   ""   )  )))</f>
        <v/>
      </c>
      <c r="H904" s="34" t="str">
        <f aca="false">B904 &amp; "|" &amp; E904 &amp; "|" &amp;(IF(ISBLANK(C904),"",IFERROR(VALUE(LEFT(TRIM(C904),FIND(" ",TRIM(C904)&amp;" ")-1)),"")))</f>
        <v>||</v>
      </c>
      <c r="I904" s="18" t="n">
        <f aca="false">IF(G904="",0, IF(COUNTIF($H$6:H904,H904)=1,1,0))</f>
        <v>0</v>
      </c>
      <c r="J904" s="34" t="str">
        <f aca="false">IF( OR( ISBLANK(D904), C904=D904, AND( LEFT(D904,7)&lt;&gt;"NOMINA ", OR( ISERROR(FIND(" - ",D904)), NOT(ISNUMBER(VALUE(LEFT(D904,FIND(" - ",D904)-1)))) ) ) ), "", B904 &amp; "|" &amp; E904 &amp; "|" &amp; (IF(ISBLANK(C904), "", IFERROR(VALUE(LEFT(TRIM(C904), FIND(" ", TRIM(C904)&amp;" ")-1)), ""))) &amp; "|" &amp; D904 )</f>
        <v/>
      </c>
      <c r="K904" s="18" t="n">
        <f aca="false">IF(OR(C904="", J904="",G904=""), 0, IF(COUNTIF($J$6:J904, J904)=1, 1, 0))</f>
        <v>0</v>
      </c>
      <c r="L904" s="16" t="str">
        <f aca="false">IF(B904="Inscripción de nuevo registro patronal",B904 &amp; "|" &amp; E904 &amp; "|" &amp; C904,"")</f>
        <v/>
      </c>
      <c r="M904" s="18" t="n">
        <f aca="false">IF(OR(C904="", L904=""), 0, IF(COUNTIF($L$6:L904, L904)=1, 1, 0))</f>
        <v>0</v>
      </c>
    </row>
    <row r="905" customFormat="false" ht="28.35" hidden="false" customHeight="true" outlineLevel="0" collapsed="false">
      <c r="A905" s="48" t="str">
        <f aca="false">IF(AND(NOT(ISBLANK(C905)),NOT(ISBLANK(B905)),NOT(ISBLANK(E905))),(_xlfn.AGGREGATE(2,7,A$5:A905))+1,"")</f>
        <v/>
      </c>
      <c r="B905" s="49"/>
      <c r="C905" s="49"/>
      <c r="D905" s="50"/>
      <c r="E905" s="51"/>
      <c r="F905" s="52" t="str">
        <f aca="false">IFERROR(VLOOKUP(B905,LISTAS!$Q$2:$R$58,2,0),"")</f>
        <v/>
      </c>
      <c r="G905" s="34" t="str">
        <f aca="false">IF(ISBLANK(C905),"",  IF(F905="RAZÓN SOCIAL","NUEVO_RP",   IF(F905="NUMERO",      IF(ISNUMBER(VALUE(C905)),VALUE(C905),""),   IF(OR(F905="NSS - NOMBRE",F905="RP - NOMBRE"),      IF(         AND(           NOT(ISERROR(FIND(" - ",C905))),           ISERROR(FIND("  ",C905)),           ISERROR(FIND("–",C905)),           ISERROR(FIND("—",C905)),           ISNUMBER(VALUE(LEFT(C905,FIND(" - ",C905)-1)))         ),         VALUE(LEFT(C905,FIND(" - ",C905)-1)),         ""      ),   ""   )  )))</f>
        <v/>
      </c>
      <c r="H905" s="34" t="str">
        <f aca="false">B905 &amp; "|" &amp; E905 &amp; "|" &amp;(IF(ISBLANK(C905),"",IFERROR(VALUE(LEFT(TRIM(C905),FIND(" ",TRIM(C905)&amp;" ")-1)),"")))</f>
        <v>||</v>
      </c>
      <c r="I905" s="18" t="n">
        <f aca="false">IF(G905="",0, IF(COUNTIF($H$6:H905,H905)=1,1,0))</f>
        <v>0</v>
      </c>
      <c r="J905" s="34" t="str">
        <f aca="false">IF( OR( ISBLANK(D905), C905=D905, AND( LEFT(D905,7)&lt;&gt;"NOMINA ", OR( ISERROR(FIND(" - ",D905)), NOT(ISNUMBER(VALUE(LEFT(D905,FIND(" - ",D905)-1)))) ) ) ), "", B905 &amp; "|" &amp; E905 &amp; "|" &amp; (IF(ISBLANK(C905), "", IFERROR(VALUE(LEFT(TRIM(C905), FIND(" ", TRIM(C905)&amp;" ")-1)), ""))) &amp; "|" &amp; D905 )</f>
        <v/>
      </c>
      <c r="K905" s="18" t="n">
        <f aca="false">IF(OR(C905="", J905="",G905=""), 0, IF(COUNTIF($J$6:J905, J905)=1, 1, 0))</f>
        <v>0</v>
      </c>
      <c r="L905" s="16" t="str">
        <f aca="false">IF(B905="Inscripción de nuevo registro patronal",B905 &amp; "|" &amp; E905 &amp; "|" &amp; C905,"")</f>
        <v/>
      </c>
      <c r="M905" s="18" t="n">
        <f aca="false">IF(OR(C905="", L905=""), 0, IF(COUNTIF($L$6:L905, L905)=1, 1, 0))</f>
        <v>0</v>
      </c>
    </row>
    <row r="906" customFormat="false" ht="28.35" hidden="false" customHeight="true" outlineLevel="0" collapsed="false">
      <c r="A906" s="48" t="str">
        <f aca="false">IF(AND(NOT(ISBLANK(C906)),NOT(ISBLANK(B906)),NOT(ISBLANK(E906))),(_xlfn.AGGREGATE(2,7,A$5:A906))+1,"")</f>
        <v/>
      </c>
      <c r="B906" s="49"/>
      <c r="C906" s="49"/>
      <c r="D906" s="50"/>
      <c r="E906" s="51"/>
      <c r="F906" s="52" t="str">
        <f aca="false">IFERROR(VLOOKUP(B906,LISTAS!$Q$2:$R$58,2,0),"")</f>
        <v/>
      </c>
      <c r="G906" s="34" t="str">
        <f aca="false">IF(ISBLANK(C906),"",  IF(F906="RAZÓN SOCIAL","NUEVO_RP",   IF(F906="NUMERO",      IF(ISNUMBER(VALUE(C906)),VALUE(C906),""),   IF(OR(F906="NSS - NOMBRE",F906="RP - NOMBRE"),      IF(         AND(           NOT(ISERROR(FIND(" - ",C906))),           ISERROR(FIND("  ",C906)),           ISERROR(FIND("–",C906)),           ISERROR(FIND("—",C906)),           ISNUMBER(VALUE(LEFT(C906,FIND(" - ",C906)-1)))         ),         VALUE(LEFT(C906,FIND(" - ",C906)-1)),         ""      ),   ""   )  )))</f>
        <v/>
      </c>
      <c r="H906" s="34" t="str">
        <f aca="false">B906 &amp; "|" &amp; E906 &amp; "|" &amp;(IF(ISBLANK(C906),"",IFERROR(VALUE(LEFT(TRIM(C906),FIND(" ",TRIM(C906)&amp;" ")-1)),"")))</f>
        <v>||</v>
      </c>
      <c r="I906" s="18" t="n">
        <f aca="false">IF(G906="",0, IF(COUNTIF($H$6:H906,H906)=1,1,0))</f>
        <v>0</v>
      </c>
      <c r="J906" s="34" t="str">
        <f aca="false">IF( OR( ISBLANK(D906), C906=D906, AND( LEFT(D906,7)&lt;&gt;"NOMINA ", OR( ISERROR(FIND(" - ",D906)), NOT(ISNUMBER(VALUE(LEFT(D906,FIND(" - ",D906)-1)))) ) ) ), "", B906 &amp; "|" &amp; E906 &amp; "|" &amp; (IF(ISBLANK(C906), "", IFERROR(VALUE(LEFT(TRIM(C906), FIND(" ", TRIM(C906)&amp;" ")-1)), ""))) &amp; "|" &amp; D906 )</f>
        <v/>
      </c>
      <c r="K906" s="18" t="n">
        <f aca="false">IF(OR(C906="", J906="",G906=""), 0, IF(COUNTIF($J$6:J906, J906)=1, 1, 0))</f>
        <v>0</v>
      </c>
      <c r="L906" s="16" t="str">
        <f aca="false">IF(B906="Inscripción de nuevo registro patronal",B906 &amp; "|" &amp; E906 &amp; "|" &amp; C906,"")</f>
        <v/>
      </c>
      <c r="M906" s="18" t="n">
        <f aca="false">IF(OR(C906="", L906=""), 0, IF(COUNTIF($L$6:L906, L906)=1, 1, 0))</f>
        <v>0</v>
      </c>
    </row>
    <row r="907" customFormat="false" ht="28.35" hidden="false" customHeight="true" outlineLevel="0" collapsed="false">
      <c r="A907" s="48" t="str">
        <f aca="false">IF(AND(NOT(ISBLANK(C907)),NOT(ISBLANK(B907)),NOT(ISBLANK(E907))),(_xlfn.AGGREGATE(2,7,A$5:A907))+1,"")</f>
        <v/>
      </c>
      <c r="B907" s="49"/>
      <c r="C907" s="49"/>
      <c r="D907" s="50"/>
      <c r="E907" s="51"/>
      <c r="F907" s="52" t="str">
        <f aca="false">IFERROR(VLOOKUP(B907,LISTAS!$Q$2:$R$58,2,0),"")</f>
        <v/>
      </c>
      <c r="G907" s="34" t="str">
        <f aca="false">IF(ISBLANK(C907),"",  IF(F907="RAZÓN SOCIAL","NUEVO_RP",   IF(F907="NUMERO",      IF(ISNUMBER(VALUE(C907)),VALUE(C907),""),   IF(OR(F907="NSS - NOMBRE",F907="RP - NOMBRE"),      IF(         AND(           NOT(ISERROR(FIND(" - ",C907))),           ISERROR(FIND("  ",C907)),           ISERROR(FIND("–",C907)),           ISERROR(FIND("—",C907)),           ISNUMBER(VALUE(LEFT(C907,FIND(" - ",C907)-1)))         ),         VALUE(LEFT(C907,FIND(" - ",C907)-1)),         ""      ),   ""   )  )))</f>
        <v/>
      </c>
      <c r="H907" s="34" t="str">
        <f aca="false">B907 &amp; "|" &amp; E907 &amp; "|" &amp;(IF(ISBLANK(C907),"",IFERROR(VALUE(LEFT(TRIM(C907),FIND(" ",TRIM(C907)&amp;" ")-1)),"")))</f>
        <v>||</v>
      </c>
      <c r="I907" s="18" t="n">
        <f aca="false">IF(G907="",0, IF(COUNTIF($H$6:H907,H907)=1,1,0))</f>
        <v>0</v>
      </c>
      <c r="J907" s="34" t="str">
        <f aca="false">IF( OR( ISBLANK(D907), C907=D907, AND( LEFT(D907,7)&lt;&gt;"NOMINA ", OR( ISERROR(FIND(" - ",D907)), NOT(ISNUMBER(VALUE(LEFT(D907,FIND(" - ",D907)-1)))) ) ) ), "", B907 &amp; "|" &amp; E907 &amp; "|" &amp; (IF(ISBLANK(C907), "", IFERROR(VALUE(LEFT(TRIM(C907), FIND(" ", TRIM(C907)&amp;" ")-1)), ""))) &amp; "|" &amp; D907 )</f>
        <v/>
      </c>
      <c r="K907" s="18" t="n">
        <f aca="false">IF(OR(C907="", J907="",G907=""), 0, IF(COUNTIF($J$6:J907, J907)=1, 1, 0))</f>
        <v>0</v>
      </c>
      <c r="L907" s="16" t="str">
        <f aca="false">IF(B907="Inscripción de nuevo registro patronal",B907 &amp; "|" &amp; E907 &amp; "|" &amp; C907,"")</f>
        <v/>
      </c>
      <c r="M907" s="18" t="n">
        <f aca="false">IF(OR(C907="", L907=""), 0, IF(COUNTIF($L$6:L907, L907)=1, 1, 0))</f>
        <v>0</v>
      </c>
    </row>
    <row r="908" customFormat="false" ht="28.35" hidden="false" customHeight="true" outlineLevel="0" collapsed="false">
      <c r="A908" s="48" t="str">
        <f aca="false">IF(AND(NOT(ISBLANK(C908)),NOT(ISBLANK(B908)),NOT(ISBLANK(E908))),(_xlfn.AGGREGATE(2,7,A$5:A908))+1,"")</f>
        <v/>
      </c>
      <c r="B908" s="49"/>
      <c r="C908" s="49"/>
      <c r="D908" s="50"/>
      <c r="E908" s="51"/>
      <c r="F908" s="52" t="str">
        <f aca="false">IFERROR(VLOOKUP(B908,LISTAS!$Q$2:$R$58,2,0),"")</f>
        <v/>
      </c>
      <c r="G908" s="34" t="str">
        <f aca="false">IF(ISBLANK(C908),"",  IF(F908="RAZÓN SOCIAL","NUEVO_RP",   IF(F908="NUMERO",      IF(ISNUMBER(VALUE(C908)),VALUE(C908),""),   IF(OR(F908="NSS - NOMBRE",F908="RP - NOMBRE"),      IF(         AND(           NOT(ISERROR(FIND(" - ",C908))),           ISERROR(FIND("  ",C908)),           ISERROR(FIND("–",C908)),           ISERROR(FIND("—",C908)),           ISNUMBER(VALUE(LEFT(C908,FIND(" - ",C908)-1)))         ),         VALUE(LEFT(C908,FIND(" - ",C908)-1)),         ""      ),   ""   )  )))</f>
        <v/>
      </c>
      <c r="H908" s="34" t="str">
        <f aca="false">B908 &amp; "|" &amp; E908 &amp; "|" &amp;(IF(ISBLANK(C908),"",IFERROR(VALUE(LEFT(TRIM(C908),FIND(" ",TRIM(C908)&amp;" ")-1)),"")))</f>
        <v>||</v>
      </c>
      <c r="I908" s="18" t="n">
        <f aca="false">IF(G908="",0, IF(COUNTIF($H$6:H908,H908)=1,1,0))</f>
        <v>0</v>
      </c>
      <c r="J908" s="34" t="str">
        <f aca="false">IF( OR( ISBLANK(D908), C908=D908, AND( LEFT(D908,7)&lt;&gt;"NOMINA ", OR( ISERROR(FIND(" - ",D908)), NOT(ISNUMBER(VALUE(LEFT(D908,FIND(" - ",D908)-1)))) ) ) ), "", B908 &amp; "|" &amp; E908 &amp; "|" &amp; (IF(ISBLANK(C908), "", IFERROR(VALUE(LEFT(TRIM(C908), FIND(" ", TRIM(C908)&amp;" ")-1)), ""))) &amp; "|" &amp; D908 )</f>
        <v/>
      </c>
      <c r="K908" s="18" t="n">
        <f aca="false">IF(OR(C908="", J908="",G908=""), 0, IF(COUNTIF($J$6:J908, J908)=1, 1, 0))</f>
        <v>0</v>
      </c>
      <c r="L908" s="16" t="str">
        <f aca="false">IF(B908="Inscripción de nuevo registro patronal",B908 &amp; "|" &amp; E908 &amp; "|" &amp; C908,"")</f>
        <v/>
      </c>
      <c r="M908" s="18" t="n">
        <f aca="false">IF(OR(C908="", L908=""), 0, IF(COUNTIF($L$6:L908, L908)=1, 1, 0))</f>
        <v>0</v>
      </c>
    </row>
    <row r="909" customFormat="false" ht="28.35" hidden="false" customHeight="true" outlineLevel="0" collapsed="false">
      <c r="A909" s="48" t="str">
        <f aca="false">IF(AND(NOT(ISBLANK(C909)),NOT(ISBLANK(B909)),NOT(ISBLANK(E909))),(_xlfn.AGGREGATE(2,7,A$5:A909))+1,"")</f>
        <v/>
      </c>
      <c r="B909" s="49"/>
      <c r="C909" s="49"/>
      <c r="D909" s="50"/>
      <c r="E909" s="51"/>
      <c r="F909" s="52" t="str">
        <f aca="false">IFERROR(VLOOKUP(B909,LISTAS!$Q$2:$R$58,2,0),"")</f>
        <v/>
      </c>
      <c r="G909" s="34" t="str">
        <f aca="false">IF(ISBLANK(C909),"",  IF(F909="RAZÓN SOCIAL","NUEVO_RP",   IF(F909="NUMERO",      IF(ISNUMBER(VALUE(C909)),VALUE(C909),""),   IF(OR(F909="NSS - NOMBRE",F909="RP - NOMBRE"),      IF(         AND(           NOT(ISERROR(FIND(" - ",C909))),           ISERROR(FIND("  ",C909)),           ISERROR(FIND("–",C909)),           ISERROR(FIND("—",C909)),           ISNUMBER(VALUE(LEFT(C909,FIND(" - ",C909)-1)))         ),         VALUE(LEFT(C909,FIND(" - ",C909)-1)),         ""      ),   ""   )  )))</f>
        <v/>
      </c>
      <c r="H909" s="34" t="str">
        <f aca="false">B909 &amp; "|" &amp; E909 &amp; "|" &amp;(IF(ISBLANK(C909),"",IFERROR(VALUE(LEFT(TRIM(C909),FIND(" ",TRIM(C909)&amp;" ")-1)),"")))</f>
        <v>||</v>
      </c>
      <c r="I909" s="18" t="n">
        <f aca="false">IF(G909="",0, IF(COUNTIF($H$6:H909,H909)=1,1,0))</f>
        <v>0</v>
      </c>
      <c r="J909" s="34" t="str">
        <f aca="false">IF( OR( ISBLANK(D909), C909=D909, AND( LEFT(D909,7)&lt;&gt;"NOMINA ", OR( ISERROR(FIND(" - ",D909)), NOT(ISNUMBER(VALUE(LEFT(D909,FIND(" - ",D909)-1)))) ) ) ), "", B909 &amp; "|" &amp; E909 &amp; "|" &amp; (IF(ISBLANK(C909), "", IFERROR(VALUE(LEFT(TRIM(C909), FIND(" ", TRIM(C909)&amp;" ")-1)), ""))) &amp; "|" &amp; D909 )</f>
        <v/>
      </c>
      <c r="K909" s="18" t="n">
        <f aca="false">IF(OR(C909="", J909="",G909=""), 0, IF(COUNTIF($J$6:J909, J909)=1, 1, 0))</f>
        <v>0</v>
      </c>
      <c r="L909" s="16" t="str">
        <f aca="false">IF(B909="Inscripción de nuevo registro patronal",B909 &amp; "|" &amp; E909 &amp; "|" &amp; C909,"")</f>
        <v/>
      </c>
      <c r="M909" s="18" t="n">
        <f aca="false">IF(OR(C909="", L909=""), 0, IF(COUNTIF($L$6:L909, L909)=1, 1, 0))</f>
        <v>0</v>
      </c>
    </row>
    <row r="910" customFormat="false" ht="28.35" hidden="false" customHeight="true" outlineLevel="0" collapsed="false">
      <c r="A910" s="48" t="str">
        <f aca="false">IF(AND(NOT(ISBLANK(C910)),NOT(ISBLANK(B910)),NOT(ISBLANK(E910))),(_xlfn.AGGREGATE(2,7,A$5:A910))+1,"")</f>
        <v/>
      </c>
      <c r="B910" s="49"/>
      <c r="C910" s="49"/>
      <c r="D910" s="50"/>
      <c r="E910" s="51"/>
      <c r="F910" s="52" t="str">
        <f aca="false">IFERROR(VLOOKUP(B910,LISTAS!$Q$2:$R$58,2,0),"")</f>
        <v/>
      </c>
      <c r="G910" s="34" t="str">
        <f aca="false">IF(ISBLANK(C910),"",  IF(F910="RAZÓN SOCIAL","NUEVO_RP",   IF(F910="NUMERO",      IF(ISNUMBER(VALUE(C910)),VALUE(C910),""),   IF(OR(F910="NSS - NOMBRE",F910="RP - NOMBRE"),      IF(         AND(           NOT(ISERROR(FIND(" - ",C910))),           ISERROR(FIND("  ",C910)),           ISERROR(FIND("–",C910)),           ISERROR(FIND("—",C910)),           ISNUMBER(VALUE(LEFT(C910,FIND(" - ",C910)-1)))         ),         VALUE(LEFT(C910,FIND(" - ",C910)-1)),         ""      ),   ""   )  )))</f>
        <v/>
      </c>
      <c r="H910" s="34" t="str">
        <f aca="false">B910 &amp; "|" &amp; E910 &amp; "|" &amp;(IF(ISBLANK(C910),"",IFERROR(VALUE(LEFT(TRIM(C910),FIND(" ",TRIM(C910)&amp;" ")-1)),"")))</f>
        <v>||</v>
      </c>
      <c r="I910" s="18" t="n">
        <f aca="false">IF(G910="",0, IF(COUNTIF($H$6:H910,H910)=1,1,0))</f>
        <v>0</v>
      </c>
      <c r="J910" s="34" t="str">
        <f aca="false">IF( OR( ISBLANK(D910), C910=D910, AND( LEFT(D910,7)&lt;&gt;"NOMINA ", OR( ISERROR(FIND(" - ",D910)), NOT(ISNUMBER(VALUE(LEFT(D910,FIND(" - ",D910)-1)))) ) ) ), "", B910 &amp; "|" &amp; E910 &amp; "|" &amp; (IF(ISBLANK(C910), "", IFERROR(VALUE(LEFT(TRIM(C910), FIND(" ", TRIM(C910)&amp;" ")-1)), ""))) &amp; "|" &amp; D910 )</f>
        <v/>
      </c>
      <c r="K910" s="18" t="n">
        <f aca="false">IF(OR(C910="", J910="",G910=""), 0, IF(COUNTIF($J$6:J910, J910)=1, 1, 0))</f>
        <v>0</v>
      </c>
      <c r="L910" s="16" t="str">
        <f aca="false">IF(B910="Inscripción de nuevo registro patronal",B910 &amp; "|" &amp; E910 &amp; "|" &amp; C910,"")</f>
        <v/>
      </c>
      <c r="M910" s="18" t="n">
        <f aca="false">IF(OR(C910="", L910=""), 0, IF(COUNTIF($L$6:L910, L910)=1, 1, 0))</f>
        <v>0</v>
      </c>
    </row>
    <row r="911" customFormat="false" ht="28.35" hidden="false" customHeight="true" outlineLevel="0" collapsed="false">
      <c r="A911" s="48" t="str">
        <f aca="false">IF(AND(NOT(ISBLANK(C911)),NOT(ISBLANK(B911)),NOT(ISBLANK(E911))),(_xlfn.AGGREGATE(2,7,A$5:A911))+1,"")</f>
        <v/>
      </c>
      <c r="B911" s="49"/>
      <c r="C911" s="49"/>
      <c r="D911" s="50"/>
      <c r="E911" s="51"/>
      <c r="F911" s="52" t="str">
        <f aca="false">IFERROR(VLOOKUP(B911,LISTAS!$Q$2:$R$58,2,0),"")</f>
        <v/>
      </c>
      <c r="G911" s="34" t="str">
        <f aca="false">IF(ISBLANK(C911),"",  IF(F911="RAZÓN SOCIAL","NUEVO_RP",   IF(F911="NUMERO",      IF(ISNUMBER(VALUE(C911)),VALUE(C911),""),   IF(OR(F911="NSS - NOMBRE",F911="RP - NOMBRE"),      IF(         AND(           NOT(ISERROR(FIND(" - ",C911))),           ISERROR(FIND("  ",C911)),           ISERROR(FIND("–",C911)),           ISERROR(FIND("—",C911)),           ISNUMBER(VALUE(LEFT(C911,FIND(" - ",C911)-1)))         ),         VALUE(LEFT(C911,FIND(" - ",C911)-1)),         ""      ),   ""   )  )))</f>
        <v/>
      </c>
      <c r="H911" s="34" t="str">
        <f aca="false">B911 &amp; "|" &amp; E911 &amp; "|" &amp;(IF(ISBLANK(C911),"",IFERROR(VALUE(LEFT(TRIM(C911),FIND(" ",TRIM(C911)&amp;" ")-1)),"")))</f>
        <v>||</v>
      </c>
      <c r="I911" s="18" t="n">
        <f aca="false">IF(G911="",0, IF(COUNTIF($H$6:H911,H911)=1,1,0))</f>
        <v>0</v>
      </c>
      <c r="J911" s="34" t="str">
        <f aca="false">IF( OR( ISBLANK(D911), C911=D911, AND( LEFT(D911,7)&lt;&gt;"NOMINA ", OR( ISERROR(FIND(" - ",D911)), NOT(ISNUMBER(VALUE(LEFT(D911,FIND(" - ",D911)-1)))) ) ) ), "", B911 &amp; "|" &amp; E911 &amp; "|" &amp; (IF(ISBLANK(C911), "", IFERROR(VALUE(LEFT(TRIM(C911), FIND(" ", TRIM(C911)&amp;" ")-1)), ""))) &amp; "|" &amp; D911 )</f>
        <v/>
      </c>
      <c r="K911" s="18" t="n">
        <f aca="false">IF(OR(C911="", J911="",G911=""), 0, IF(COUNTIF($J$6:J911, J911)=1, 1, 0))</f>
        <v>0</v>
      </c>
      <c r="L911" s="16" t="str">
        <f aca="false">IF(B911="Inscripción de nuevo registro patronal",B911 &amp; "|" &amp; E911 &amp; "|" &amp; C911,"")</f>
        <v/>
      </c>
      <c r="M911" s="18" t="n">
        <f aca="false">IF(OR(C911="", L911=""), 0, IF(COUNTIF($L$6:L911, L911)=1, 1, 0))</f>
        <v>0</v>
      </c>
    </row>
    <row r="912" customFormat="false" ht="28.35" hidden="false" customHeight="true" outlineLevel="0" collapsed="false">
      <c r="A912" s="48" t="str">
        <f aca="false">IF(AND(NOT(ISBLANK(C912)),NOT(ISBLANK(B912)),NOT(ISBLANK(E912))),(_xlfn.AGGREGATE(2,7,A$5:A912))+1,"")</f>
        <v/>
      </c>
      <c r="B912" s="49"/>
      <c r="C912" s="49"/>
      <c r="D912" s="50"/>
      <c r="E912" s="51"/>
      <c r="F912" s="52" t="str">
        <f aca="false">IFERROR(VLOOKUP(B912,LISTAS!$Q$2:$R$58,2,0),"")</f>
        <v/>
      </c>
      <c r="G912" s="34" t="str">
        <f aca="false">IF(ISBLANK(C912),"",  IF(F912="RAZÓN SOCIAL","NUEVO_RP",   IF(F912="NUMERO",      IF(ISNUMBER(VALUE(C912)),VALUE(C912),""),   IF(OR(F912="NSS - NOMBRE",F912="RP - NOMBRE"),      IF(         AND(           NOT(ISERROR(FIND(" - ",C912))),           ISERROR(FIND("  ",C912)),           ISERROR(FIND("–",C912)),           ISERROR(FIND("—",C912)),           ISNUMBER(VALUE(LEFT(C912,FIND(" - ",C912)-1)))         ),         VALUE(LEFT(C912,FIND(" - ",C912)-1)),         ""      ),   ""   )  )))</f>
        <v/>
      </c>
      <c r="H912" s="34" t="str">
        <f aca="false">B912 &amp; "|" &amp; E912 &amp; "|" &amp;(IF(ISBLANK(C912),"",IFERROR(VALUE(LEFT(TRIM(C912),FIND(" ",TRIM(C912)&amp;" ")-1)),"")))</f>
        <v>||</v>
      </c>
      <c r="I912" s="18" t="n">
        <f aca="false">IF(G912="",0, IF(COUNTIF($H$6:H912,H912)=1,1,0))</f>
        <v>0</v>
      </c>
      <c r="J912" s="34" t="str">
        <f aca="false">IF( OR( ISBLANK(D912), C912=D912, AND( LEFT(D912,7)&lt;&gt;"NOMINA ", OR( ISERROR(FIND(" - ",D912)), NOT(ISNUMBER(VALUE(LEFT(D912,FIND(" - ",D912)-1)))) ) ) ), "", B912 &amp; "|" &amp; E912 &amp; "|" &amp; (IF(ISBLANK(C912), "", IFERROR(VALUE(LEFT(TRIM(C912), FIND(" ", TRIM(C912)&amp;" ")-1)), ""))) &amp; "|" &amp; D912 )</f>
        <v/>
      </c>
      <c r="K912" s="18" t="n">
        <f aca="false">IF(OR(C912="", J912="",G912=""), 0, IF(COUNTIF($J$6:J912, J912)=1, 1, 0))</f>
        <v>0</v>
      </c>
      <c r="L912" s="16" t="str">
        <f aca="false">IF(B912="Inscripción de nuevo registro patronal",B912 &amp; "|" &amp; E912 &amp; "|" &amp; C912,"")</f>
        <v/>
      </c>
      <c r="M912" s="18" t="n">
        <f aca="false">IF(OR(C912="", L912=""), 0, IF(COUNTIF($L$6:L912, L912)=1, 1, 0))</f>
        <v>0</v>
      </c>
    </row>
    <row r="913" customFormat="false" ht="28.35" hidden="false" customHeight="true" outlineLevel="0" collapsed="false">
      <c r="A913" s="48" t="str">
        <f aca="false">IF(AND(NOT(ISBLANK(C913)),NOT(ISBLANK(B913)),NOT(ISBLANK(E913))),(_xlfn.AGGREGATE(2,7,A$5:A913))+1,"")</f>
        <v/>
      </c>
      <c r="B913" s="49"/>
      <c r="C913" s="49"/>
      <c r="D913" s="50"/>
      <c r="E913" s="51"/>
      <c r="F913" s="52" t="str">
        <f aca="false">IFERROR(VLOOKUP(B913,LISTAS!$Q$2:$R$58,2,0),"")</f>
        <v/>
      </c>
      <c r="G913" s="34" t="str">
        <f aca="false">IF(ISBLANK(C913),"",  IF(F913="RAZÓN SOCIAL","NUEVO_RP",   IF(F913="NUMERO",      IF(ISNUMBER(VALUE(C913)),VALUE(C913),""),   IF(OR(F913="NSS - NOMBRE",F913="RP - NOMBRE"),      IF(         AND(           NOT(ISERROR(FIND(" - ",C913))),           ISERROR(FIND("  ",C913)),           ISERROR(FIND("–",C913)),           ISERROR(FIND("—",C913)),           ISNUMBER(VALUE(LEFT(C913,FIND(" - ",C913)-1)))         ),         VALUE(LEFT(C913,FIND(" - ",C913)-1)),         ""      ),   ""   )  )))</f>
        <v/>
      </c>
      <c r="H913" s="34" t="str">
        <f aca="false">B913 &amp; "|" &amp; E913 &amp; "|" &amp;(IF(ISBLANK(C913),"",IFERROR(VALUE(LEFT(TRIM(C913),FIND(" ",TRIM(C913)&amp;" ")-1)),"")))</f>
        <v>||</v>
      </c>
      <c r="I913" s="18" t="n">
        <f aca="false">IF(G913="",0, IF(COUNTIF($H$6:H913,H913)=1,1,0))</f>
        <v>0</v>
      </c>
      <c r="J913" s="34" t="str">
        <f aca="false">IF( OR( ISBLANK(D913), C913=D913, AND( LEFT(D913,7)&lt;&gt;"NOMINA ", OR( ISERROR(FIND(" - ",D913)), NOT(ISNUMBER(VALUE(LEFT(D913,FIND(" - ",D913)-1)))) ) ) ), "", B913 &amp; "|" &amp; E913 &amp; "|" &amp; (IF(ISBLANK(C913), "", IFERROR(VALUE(LEFT(TRIM(C913), FIND(" ", TRIM(C913)&amp;" ")-1)), ""))) &amp; "|" &amp; D913 )</f>
        <v/>
      </c>
      <c r="K913" s="18" t="n">
        <f aca="false">IF(OR(C913="", J913="",G913=""), 0, IF(COUNTIF($J$6:J913, J913)=1, 1, 0))</f>
        <v>0</v>
      </c>
      <c r="L913" s="16" t="str">
        <f aca="false">IF(B913="Inscripción de nuevo registro patronal",B913 &amp; "|" &amp; E913 &amp; "|" &amp; C913,"")</f>
        <v/>
      </c>
      <c r="M913" s="18" t="n">
        <f aca="false">IF(OR(C913="", L913=""), 0, IF(COUNTIF($L$6:L913, L913)=1, 1, 0))</f>
        <v>0</v>
      </c>
    </row>
    <row r="914" customFormat="false" ht="28.35" hidden="false" customHeight="true" outlineLevel="0" collapsed="false">
      <c r="A914" s="48" t="str">
        <f aca="false">IF(AND(NOT(ISBLANK(C914)),NOT(ISBLANK(B914)),NOT(ISBLANK(E914))),(_xlfn.AGGREGATE(2,7,A$5:A914))+1,"")</f>
        <v/>
      </c>
      <c r="B914" s="49"/>
      <c r="C914" s="49"/>
      <c r="D914" s="50"/>
      <c r="E914" s="51"/>
      <c r="F914" s="52" t="str">
        <f aca="false">IFERROR(VLOOKUP(B914,LISTAS!$Q$2:$R$58,2,0),"")</f>
        <v/>
      </c>
      <c r="G914" s="34" t="str">
        <f aca="false">IF(ISBLANK(C914),"",  IF(F914="RAZÓN SOCIAL","NUEVO_RP",   IF(F914="NUMERO",      IF(ISNUMBER(VALUE(C914)),VALUE(C914),""),   IF(OR(F914="NSS - NOMBRE",F914="RP - NOMBRE"),      IF(         AND(           NOT(ISERROR(FIND(" - ",C914))),           ISERROR(FIND("  ",C914)),           ISERROR(FIND("–",C914)),           ISERROR(FIND("—",C914)),           ISNUMBER(VALUE(LEFT(C914,FIND(" - ",C914)-1)))         ),         VALUE(LEFT(C914,FIND(" - ",C914)-1)),         ""      ),   ""   )  )))</f>
        <v/>
      </c>
      <c r="H914" s="34" t="str">
        <f aca="false">B914 &amp; "|" &amp; E914 &amp; "|" &amp;(IF(ISBLANK(C914),"",IFERROR(VALUE(LEFT(TRIM(C914),FIND(" ",TRIM(C914)&amp;" ")-1)),"")))</f>
        <v>||</v>
      </c>
      <c r="I914" s="18" t="n">
        <f aca="false">IF(G914="",0, IF(COUNTIF($H$6:H914,H914)=1,1,0))</f>
        <v>0</v>
      </c>
      <c r="J914" s="34" t="str">
        <f aca="false">IF( OR( ISBLANK(D914), C914=D914, AND( LEFT(D914,7)&lt;&gt;"NOMINA ", OR( ISERROR(FIND(" - ",D914)), NOT(ISNUMBER(VALUE(LEFT(D914,FIND(" - ",D914)-1)))) ) ) ), "", B914 &amp; "|" &amp; E914 &amp; "|" &amp; (IF(ISBLANK(C914), "", IFERROR(VALUE(LEFT(TRIM(C914), FIND(" ", TRIM(C914)&amp;" ")-1)), ""))) &amp; "|" &amp; D914 )</f>
        <v/>
      </c>
      <c r="K914" s="18" t="n">
        <f aca="false">IF(OR(C914="", J914="",G914=""), 0, IF(COUNTIF($J$6:J914, J914)=1, 1, 0))</f>
        <v>0</v>
      </c>
      <c r="L914" s="16" t="str">
        <f aca="false">IF(B914="Inscripción de nuevo registro patronal",B914 &amp; "|" &amp; E914 &amp; "|" &amp; C914,"")</f>
        <v/>
      </c>
      <c r="M914" s="18" t="n">
        <f aca="false">IF(OR(C914="", L914=""), 0, IF(COUNTIF($L$6:L914, L914)=1, 1, 0))</f>
        <v>0</v>
      </c>
    </row>
    <row r="915" customFormat="false" ht="28.35" hidden="false" customHeight="true" outlineLevel="0" collapsed="false">
      <c r="A915" s="48" t="str">
        <f aca="false">IF(AND(NOT(ISBLANK(C915)),NOT(ISBLANK(B915)),NOT(ISBLANK(E915))),(_xlfn.AGGREGATE(2,7,A$5:A915))+1,"")</f>
        <v/>
      </c>
      <c r="B915" s="49"/>
      <c r="C915" s="49"/>
      <c r="D915" s="50"/>
      <c r="E915" s="51"/>
      <c r="F915" s="52" t="str">
        <f aca="false">IFERROR(VLOOKUP(B915,LISTAS!$Q$2:$R$58,2,0),"")</f>
        <v/>
      </c>
      <c r="G915" s="34" t="str">
        <f aca="false">IF(ISBLANK(C915),"",  IF(F915="RAZÓN SOCIAL","NUEVO_RP",   IF(F915="NUMERO",      IF(ISNUMBER(VALUE(C915)),VALUE(C915),""),   IF(OR(F915="NSS - NOMBRE",F915="RP - NOMBRE"),      IF(         AND(           NOT(ISERROR(FIND(" - ",C915))),           ISERROR(FIND("  ",C915)),           ISERROR(FIND("–",C915)),           ISERROR(FIND("—",C915)),           ISNUMBER(VALUE(LEFT(C915,FIND(" - ",C915)-1)))         ),         VALUE(LEFT(C915,FIND(" - ",C915)-1)),         ""      ),   ""   )  )))</f>
        <v/>
      </c>
      <c r="H915" s="34" t="str">
        <f aca="false">B915 &amp; "|" &amp; E915 &amp; "|" &amp;(IF(ISBLANK(C915),"",IFERROR(VALUE(LEFT(TRIM(C915),FIND(" ",TRIM(C915)&amp;" ")-1)),"")))</f>
        <v>||</v>
      </c>
      <c r="I915" s="18" t="n">
        <f aca="false">IF(G915="",0, IF(COUNTIF($H$6:H915,H915)=1,1,0))</f>
        <v>0</v>
      </c>
      <c r="J915" s="34" t="str">
        <f aca="false">IF( OR( ISBLANK(D915), C915=D915, AND( LEFT(D915,7)&lt;&gt;"NOMINA ", OR( ISERROR(FIND(" - ",D915)), NOT(ISNUMBER(VALUE(LEFT(D915,FIND(" - ",D915)-1)))) ) ) ), "", B915 &amp; "|" &amp; E915 &amp; "|" &amp; (IF(ISBLANK(C915), "", IFERROR(VALUE(LEFT(TRIM(C915), FIND(" ", TRIM(C915)&amp;" ")-1)), ""))) &amp; "|" &amp; D915 )</f>
        <v/>
      </c>
      <c r="K915" s="18" t="n">
        <f aca="false">IF(OR(C915="", J915="",G915=""), 0, IF(COUNTIF($J$6:J915, J915)=1, 1, 0))</f>
        <v>0</v>
      </c>
      <c r="L915" s="16" t="str">
        <f aca="false">IF(B915="Inscripción de nuevo registro patronal",B915 &amp; "|" &amp; E915 &amp; "|" &amp; C915,"")</f>
        <v/>
      </c>
      <c r="M915" s="18" t="n">
        <f aca="false">IF(OR(C915="", L915=""), 0, IF(COUNTIF($L$6:L915, L915)=1, 1, 0))</f>
        <v>0</v>
      </c>
    </row>
    <row r="916" customFormat="false" ht="28.35" hidden="false" customHeight="true" outlineLevel="0" collapsed="false">
      <c r="A916" s="48" t="str">
        <f aca="false">IF(AND(NOT(ISBLANK(C916)),NOT(ISBLANK(B916)),NOT(ISBLANK(E916))),(_xlfn.AGGREGATE(2,7,A$5:A916))+1,"")</f>
        <v/>
      </c>
      <c r="B916" s="49"/>
      <c r="C916" s="49"/>
      <c r="D916" s="50"/>
      <c r="E916" s="51"/>
      <c r="F916" s="52" t="str">
        <f aca="false">IFERROR(VLOOKUP(B916,LISTAS!$Q$2:$R$58,2,0),"")</f>
        <v/>
      </c>
      <c r="G916" s="34" t="str">
        <f aca="false">IF(ISBLANK(C916),"",  IF(F916="RAZÓN SOCIAL","NUEVO_RP",   IF(F916="NUMERO",      IF(ISNUMBER(VALUE(C916)),VALUE(C916),""),   IF(OR(F916="NSS - NOMBRE",F916="RP - NOMBRE"),      IF(         AND(           NOT(ISERROR(FIND(" - ",C916))),           ISERROR(FIND("  ",C916)),           ISERROR(FIND("–",C916)),           ISERROR(FIND("—",C916)),           ISNUMBER(VALUE(LEFT(C916,FIND(" - ",C916)-1)))         ),         VALUE(LEFT(C916,FIND(" - ",C916)-1)),         ""      ),   ""   )  )))</f>
        <v/>
      </c>
      <c r="H916" s="34" t="str">
        <f aca="false">B916 &amp; "|" &amp; E916 &amp; "|" &amp;(IF(ISBLANK(C916),"",IFERROR(VALUE(LEFT(TRIM(C916),FIND(" ",TRIM(C916)&amp;" ")-1)),"")))</f>
        <v>||</v>
      </c>
      <c r="I916" s="18" t="n">
        <f aca="false">IF(G916="",0, IF(COUNTIF($H$6:H916,H916)=1,1,0))</f>
        <v>0</v>
      </c>
      <c r="J916" s="34" t="str">
        <f aca="false">IF( OR( ISBLANK(D916), C916=D916, AND( LEFT(D916,7)&lt;&gt;"NOMINA ", OR( ISERROR(FIND(" - ",D916)), NOT(ISNUMBER(VALUE(LEFT(D916,FIND(" - ",D916)-1)))) ) ) ), "", B916 &amp; "|" &amp; E916 &amp; "|" &amp; (IF(ISBLANK(C916), "", IFERROR(VALUE(LEFT(TRIM(C916), FIND(" ", TRIM(C916)&amp;" ")-1)), ""))) &amp; "|" &amp; D916 )</f>
        <v/>
      </c>
      <c r="K916" s="18" t="n">
        <f aca="false">IF(OR(C916="", J916="",G916=""), 0, IF(COUNTIF($J$6:J916, J916)=1, 1, 0))</f>
        <v>0</v>
      </c>
      <c r="L916" s="16" t="str">
        <f aca="false">IF(B916="Inscripción de nuevo registro patronal",B916 &amp; "|" &amp; E916 &amp; "|" &amp; C916,"")</f>
        <v/>
      </c>
      <c r="M916" s="18" t="n">
        <f aca="false">IF(OR(C916="", L916=""), 0, IF(COUNTIF($L$6:L916, L916)=1, 1, 0))</f>
        <v>0</v>
      </c>
    </row>
    <row r="917" customFormat="false" ht="28.35" hidden="false" customHeight="true" outlineLevel="0" collapsed="false">
      <c r="A917" s="48" t="str">
        <f aca="false">IF(AND(NOT(ISBLANK(C917)),NOT(ISBLANK(B917)),NOT(ISBLANK(E917))),(_xlfn.AGGREGATE(2,7,A$5:A917))+1,"")</f>
        <v/>
      </c>
      <c r="B917" s="49"/>
      <c r="C917" s="49"/>
      <c r="D917" s="50"/>
      <c r="E917" s="51"/>
      <c r="F917" s="52" t="str">
        <f aca="false">IFERROR(VLOOKUP(B917,LISTAS!$Q$2:$R$58,2,0),"")</f>
        <v/>
      </c>
      <c r="G917" s="34" t="str">
        <f aca="false">IF(ISBLANK(C917),"",  IF(F917="RAZÓN SOCIAL","NUEVO_RP",   IF(F917="NUMERO",      IF(ISNUMBER(VALUE(C917)),VALUE(C917),""),   IF(OR(F917="NSS - NOMBRE",F917="RP - NOMBRE"),      IF(         AND(           NOT(ISERROR(FIND(" - ",C917))),           ISERROR(FIND("  ",C917)),           ISERROR(FIND("–",C917)),           ISERROR(FIND("—",C917)),           ISNUMBER(VALUE(LEFT(C917,FIND(" - ",C917)-1)))         ),         VALUE(LEFT(C917,FIND(" - ",C917)-1)),         ""      ),   ""   )  )))</f>
        <v/>
      </c>
      <c r="H917" s="34" t="str">
        <f aca="false">B917 &amp; "|" &amp; E917 &amp; "|" &amp;(IF(ISBLANK(C917),"",IFERROR(VALUE(LEFT(TRIM(C917),FIND(" ",TRIM(C917)&amp;" ")-1)),"")))</f>
        <v>||</v>
      </c>
      <c r="I917" s="18" t="n">
        <f aca="false">IF(G917="",0, IF(COUNTIF($H$6:H917,H917)=1,1,0))</f>
        <v>0</v>
      </c>
      <c r="J917" s="34" t="str">
        <f aca="false">IF( OR( ISBLANK(D917), C917=D917, AND( LEFT(D917,7)&lt;&gt;"NOMINA ", OR( ISERROR(FIND(" - ",D917)), NOT(ISNUMBER(VALUE(LEFT(D917,FIND(" - ",D917)-1)))) ) ) ), "", B917 &amp; "|" &amp; E917 &amp; "|" &amp; (IF(ISBLANK(C917), "", IFERROR(VALUE(LEFT(TRIM(C917), FIND(" ", TRIM(C917)&amp;" ")-1)), ""))) &amp; "|" &amp; D917 )</f>
        <v/>
      </c>
      <c r="K917" s="18" t="n">
        <f aca="false">IF(OR(C917="", J917="",G917=""), 0, IF(COUNTIF($J$6:J917, J917)=1, 1, 0))</f>
        <v>0</v>
      </c>
      <c r="L917" s="16" t="str">
        <f aca="false">IF(B917="Inscripción de nuevo registro patronal",B917 &amp; "|" &amp; E917 &amp; "|" &amp; C917,"")</f>
        <v/>
      </c>
      <c r="M917" s="18" t="n">
        <f aca="false">IF(OR(C917="", L917=""), 0, IF(COUNTIF($L$6:L917, L917)=1, 1, 0))</f>
        <v>0</v>
      </c>
    </row>
    <row r="918" customFormat="false" ht="28.35" hidden="false" customHeight="true" outlineLevel="0" collapsed="false">
      <c r="A918" s="48" t="str">
        <f aca="false">IF(AND(NOT(ISBLANK(C918)),NOT(ISBLANK(B918)),NOT(ISBLANK(E918))),(_xlfn.AGGREGATE(2,7,A$5:A918))+1,"")</f>
        <v/>
      </c>
      <c r="B918" s="49"/>
      <c r="C918" s="49"/>
      <c r="D918" s="50"/>
      <c r="E918" s="51"/>
      <c r="F918" s="52" t="str">
        <f aca="false">IFERROR(VLOOKUP(B918,LISTAS!$Q$2:$R$58,2,0),"")</f>
        <v/>
      </c>
      <c r="G918" s="34" t="str">
        <f aca="false">IF(ISBLANK(C918),"",  IF(F918="RAZÓN SOCIAL","NUEVO_RP",   IF(F918="NUMERO",      IF(ISNUMBER(VALUE(C918)),VALUE(C918),""),   IF(OR(F918="NSS - NOMBRE",F918="RP - NOMBRE"),      IF(         AND(           NOT(ISERROR(FIND(" - ",C918))),           ISERROR(FIND("  ",C918)),           ISERROR(FIND("–",C918)),           ISERROR(FIND("—",C918)),           ISNUMBER(VALUE(LEFT(C918,FIND(" - ",C918)-1)))         ),         VALUE(LEFT(C918,FIND(" - ",C918)-1)),         ""      ),   ""   )  )))</f>
        <v/>
      </c>
      <c r="H918" s="34" t="str">
        <f aca="false">B918 &amp; "|" &amp; E918 &amp; "|" &amp;(IF(ISBLANK(C918),"",IFERROR(VALUE(LEFT(TRIM(C918),FIND(" ",TRIM(C918)&amp;" ")-1)),"")))</f>
        <v>||</v>
      </c>
      <c r="I918" s="18" t="n">
        <f aca="false">IF(G918="",0, IF(COUNTIF($H$6:H918,H918)=1,1,0))</f>
        <v>0</v>
      </c>
      <c r="J918" s="34" t="str">
        <f aca="false">IF( OR( ISBLANK(D918), C918=D918, AND( LEFT(D918,7)&lt;&gt;"NOMINA ", OR( ISERROR(FIND(" - ",D918)), NOT(ISNUMBER(VALUE(LEFT(D918,FIND(" - ",D918)-1)))) ) ) ), "", B918 &amp; "|" &amp; E918 &amp; "|" &amp; (IF(ISBLANK(C918), "", IFERROR(VALUE(LEFT(TRIM(C918), FIND(" ", TRIM(C918)&amp;" ")-1)), ""))) &amp; "|" &amp; D918 )</f>
        <v/>
      </c>
      <c r="K918" s="18" t="n">
        <f aca="false">IF(OR(C918="", J918="",G918=""), 0, IF(COUNTIF($J$6:J918, J918)=1, 1, 0))</f>
        <v>0</v>
      </c>
      <c r="L918" s="16" t="str">
        <f aca="false">IF(B918="Inscripción de nuevo registro patronal",B918 &amp; "|" &amp; E918 &amp; "|" &amp; C918,"")</f>
        <v/>
      </c>
      <c r="M918" s="18" t="n">
        <f aca="false">IF(OR(C918="", L918=""), 0, IF(COUNTIF($L$6:L918, L918)=1, 1, 0))</f>
        <v>0</v>
      </c>
    </row>
    <row r="919" customFormat="false" ht="28.35" hidden="false" customHeight="true" outlineLevel="0" collapsed="false">
      <c r="A919" s="48" t="str">
        <f aca="false">IF(AND(NOT(ISBLANK(C919)),NOT(ISBLANK(B919)),NOT(ISBLANK(E919))),(_xlfn.AGGREGATE(2,7,A$5:A919))+1,"")</f>
        <v/>
      </c>
      <c r="B919" s="49"/>
      <c r="C919" s="49"/>
      <c r="D919" s="50"/>
      <c r="E919" s="51"/>
      <c r="F919" s="52" t="str">
        <f aca="false">IFERROR(VLOOKUP(B919,LISTAS!$Q$2:$R$58,2,0),"")</f>
        <v/>
      </c>
      <c r="G919" s="34" t="str">
        <f aca="false">IF(ISBLANK(C919),"",  IF(F919="RAZÓN SOCIAL","NUEVO_RP",   IF(F919="NUMERO",      IF(ISNUMBER(VALUE(C919)),VALUE(C919),""),   IF(OR(F919="NSS - NOMBRE",F919="RP - NOMBRE"),      IF(         AND(           NOT(ISERROR(FIND(" - ",C919))),           ISERROR(FIND("  ",C919)),           ISERROR(FIND("–",C919)),           ISERROR(FIND("—",C919)),           ISNUMBER(VALUE(LEFT(C919,FIND(" - ",C919)-1)))         ),         VALUE(LEFT(C919,FIND(" - ",C919)-1)),         ""      ),   ""   )  )))</f>
        <v/>
      </c>
      <c r="H919" s="34" t="str">
        <f aca="false">B919 &amp; "|" &amp; E919 &amp; "|" &amp;(IF(ISBLANK(C919),"",IFERROR(VALUE(LEFT(TRIM(C919),FIND(" ",TRIM(C919)&amp;" ")-1)),"")))</f>
        <v>||</v>
      </c>
      <c r="I919" s="18" t="n">
        <f aca="false">IF(G919="",0, IF(COUNTIF($H$6:H919,H919)=1,1,0))</f>
        <v>0</v>
      </c>
      <c r="J919" s="34" t="str">
        <f aca="false">IF( OR( ISBLANK(D919), C919=D919, AND( LEFT(D919,7)&lt;&gt;"NOMINA ", OR( ISERROR(FIND(" - ",D919)), NOT(ISNUMBER(VALUE(LEFT(D919,FIND(" - ",D919)-1)))) ) ) ), "", B919 &amp; "|" &amp; E919 &amp; "|" &amp; (IF(ISBLANK(C919), "", IFERROR(VALUE(LEFT(TRIM(C919), FIND(" ", TRIM(C919)&amp;" ")-1)), ""))) &amp; "|" &amp; D919 )</f>
        <v/>
      </c>
      <c r="K919" s="18" t="n">
        <f aca="false">IF(OR(C919="", J919="",G919=""), 0, IF(COUNTIF($J$6:J919, J919)=1, 1, 0))</f>
        <v>0</v>
      </c>
      <c r="L919" s="16" t="str">
        <f aca="false">IF(B919="Inscripción de nuevo registro patronal",B919 &amp; "|" &amp; E919 &amp; "|" &amp; C919,"")</f>
        <v/>
      </c>
      <c r="M919" s="18" t="n">
        <f aca="false">IF(OR(C919="", L919=""), 0, IF(COUNTIF($L$6:L919, L919)=1, 1, 0))</f>
        <v>0</v>
      </c>
    </row>
    <row r="920" customFormat="false" ht="28.35" hidden="false" customHeight="true" outlineLevel="0" collapsed="false">
      <c r="A920" s="48" t="str">
        <f aca="false">IF(AND(NOT(ISBLANK(C920)),NOT(ISBLANK(B920)),NOT(ISBLANK(E920))),(_xlfn.AGGREGATE(2,7,A$5:A920))+1,"")</f>
        <v/>
      </c>
      <c r="B920" s="49"/>
      <c r="C920" s="49"/>
      <c r="D920" s="50"/>
      <c r="E920" s="51"/>
      <c r="F920" s="52" t="str">
        <f aca="false">IFERROR(VLOOKUP(B920,LISTAS!$Q$2:$R$58,2,0),"")</f>
        <v/>
      </c>
      <c r="G920" s="34" t="str">
        <f aca="false">IF(ISBLANK(C920),"",  IF(F920="RAZÓN SOCIAL","NUEVO_RP",   IF(F920="NUMERO",      IF(ISNUMBER(VALUE(C920)),VALUE(C920),""),   IF(OR(F920="NSS - NOMBRE",F920="RP - NOMBRE"),      IF(         AND(           NOT(ISERROR(FIND(" - ",C920))),           ISERROR(FIND("  ",C920)),           ISERROR(FIND("–",C920)),           ISERROR(FIND("—",C920)),           ISNUMBER(VALUE(LEFT(C920,FIND(" - ",C920)-1)))         ),         VALUE(LEFT(C920,FIND(" - ",C920)-1)),         ""      ),   ""   )  )))</f>
        <v/>
      </c>
      <c r="H920" s="34" t="str">
        <f aca="false">B920 &amp; "|" &amp; E920 &amp; "|" &amp;(IF(ISBLANK(C920),"",IFERROR(VALUE(LEFT(TRIM(C920),FIND(" ",TRIM(C920)&amp;" ")-1)),"")))</f>
        <v>||</v>
      </c>
      <c r="I920" s="18" t="n">
        <f aca="false">IF(G920="",0, IF(COUNTIF($H$6:H920,H920)=1,1,0))</f>
        <v>0</v>
      </c>
      <c r="J920" s="34" t="str">
        <f aca="false">IF( OR( ISBLANK(D920), C920=D920, AND( LEFT(D920,7)&lt;&gt;"NOMINA ", OR( ISERROR(FIND(" - ",D920)), NOT(ISNUMBER(VALUE(LEFT(D920,FIND(" - ",D920)-1)))) ) ) ), "", B920 &amp; "|" &amp; E920 &amp; "|" &amp; (IF(ISBLANK(C920), "", IFERROR(VALUE(LEFT(TRIM(C920), FIND(" ", TRIM(C920)&amp;" ")-1)), ""))) &amp; "|" &amp; D920 )</f>
        <v/>
      </c>
      <c r="K920" s="18" t="n">
        <f aca="false">IF(OR(C920="", J920="",G920=""), 0, IF(COUNTIF($J$6:J920, J920)=1, 1, 0))</f>
        <v>0</v>
      </c>
      <c r="L920" s="16" t="str">
        <f aca="false">IF(B920="Inscripción de nuevo registro patronal",B920 &amp; "|" &amp; E920 &amp; "|" &amp; C920,"")</f>
        <v/>
      </c>
      <c r="M920" s="18" t="n">
        <f aca="false">IF(OR(C920="", L920=""), 0, IF(COUNTIF($L$6:L920, L920)=1, 1, 0))</f>
        <v>0</v>
      </c>
    </row>
    <row r="921" customFormat="false" ht="28.35" hidden="false" customHeight="true" outlineLevel="0" collapsed="false">
      <c r="A921" s="48" t="str">
        <f aca="false">IF(AND(NOT(ISBLANK(C921)),NOT(ISBLANK(B921)),NOT(ISBLANK(E921))),(_xlfn.AGGREGATE(2,7,A$5:A921))+1,"")</f>
        <v/>
      </c>
      <c r="B921" s="49"/>
      <c r="C921" s="49"/>
      <c r="D921" s="50"/>
      <c r="E921" s="51"/>
      <c r="F921" s="52" t="str">
        <f aca="false">IFERROR(VLOOKUP(B921,LISTAS!$Q$2:$R$58,2,0),"")</f>
        <v/>
      </c>
      <c r="G921" s="34" t="str">
        <f aca="false">IF(ISBLANK(C921),"",  IF(F921="RAZÓN SOCIAL","NUEVO_RP",   IF(F921="NUMERO",      IF(ISNUMBER(VALUE(C921)),VALUE(C921),""),   IF(OR(F921="NSS - NOMBRE",F921="RP - NOMBRE"),      IF(         AND(           NOT(ISERROR(FIND(" - ",C921))),           ISERROR(FIND("  ",C921)),           ISERROR(FIND("–",C921)),           ISERROR(FIND("—",C921)),           ISNUMBER(VALUE(LEFT(C921,FIND(" - ",C921)-1)))         ),         VALUE(LEFT(C921,FIND(" - ",C921)-1)),         ""      ),   ""   )  )))</f>
        <v/>
      </c>
      <c r="H921" s="34" t="str">
        <f aca="false">B921 &amp; "|" &amp; E921 &amp; "|" &amp;(IF(ISBLANK(C921),"",IFERROR(VALUE(LEFT(TRIM(C921),FIND(" ",TRIM(C921)&amp;" ")-1)),"")))</f>
        <v>||</v>
      </c>
      <c r="I921" s="18" t="n">
        <f aca="false">IF(G921="",0, IF(COUNTIF($H$6:H921,H921)=1,1,0))</f>
        <v>0</v>
      </c>
      <c r="J921" s="34" t="str">
        <f aca="false">IF( OR( ISBLANK(D921), C921=D921, AND( LEFT(D921,7)&lt;&gt;"NOMINA ", OR( ISERROR(FIND(" - ",D921)), NOT(ISNUMBER(VALUE(LEFT(D921,FIND(" - ",D921)-1)))) ) ) ), "", B921 &amp; "|" &amp; E921 &amp; "|" &amp; (IF(ISBLANK(C921), "", IFERROR(VALUE(LEFT(TRIM(C921), FIND(" ", TRIM(C921)&amp;" ")-1)), ""))) &amp; "|" &amp; D921 )</f>
        <v/>
      </c>
      <c r="K921" s="18" t="n">
        <f aca="false">IF(OR(C921="", J921="",G921=""), 0, IF(COUNTIF($J$6:J921, J921)=1, 1, 0))</f>
        <v>0</v>
      </c>
      <c r="L921" s="16" t="str">
        <f aca="false">IF(B921="Inscripción de nuevo registro patronal",B921 &amp; "|" &amp; E921 &amp; "|" &amp; C921,"")</f>
        <v/>
      </c>
      <c r="M921" s="18" t="n">
        <f aca="false">IF(OR(C921="", L921=""), 0, IF(COUNTIF($L$6:L921, L921)=1, 1, 0))</f>
        <v>0</v>
      </c>
    </row>
    <row r="922" customFormat="false" ht="28.35" hidden="false" customHeight="true" outlineLevel="0" collapsed="false">
      <c r="A922" s="48" t="str">
        <f aca="false">IF(AND(NOT(ISBLANK(C922)),NOT(ISBLANK(B922)),NOT(ISBLANK(E922))),(_xlfn.AGGREGATE(2,7,A$5:A922))+1,"")</f>
        <v/>
      </c>
      <c r="B922" s="49"/>
      <c r="C922" s="49"/>
      <c r="D922" s="50"/>
      <c r="E922" s="51"/>
      <c r="F922" s="52" t="str">
        <f aca="false">IFERROR(VLOOKUP(B922,LISTAS!$Q$2:$R$58,2,0),"")</f>
        <v/>
      </c>
      <c r="G922" s="34" t="str">
        <f aca="false">IF(ISBLANK(C922),"",  IF(F922="RAZÓN SOCIAL","NUEVO_RP",   IF(F922="NUMERO",      IF(ISNUMBER(VALUE(C922)),VALUE(C922),""),   IF(OR(F922="NSS - NOMBRE",F922="RP - NOMBRE"),      IF(         AND(           NOT(ISERROR(FIND(" - ",C922))),           ISERROR(FIND("  ",C922)),           ISERROR(FIND("–",C922)),           ISERROR(FIND("—",C922)),           ISNUMBER(VALUE(LEFT(C922,FIND(" - ",C922)-1)))         ),         VALUE(LEFT(C922,FIND(" - ",C922)-1)),         ""      ),   ""   )  )))</f>
        <v/>
      </c>
      <c r="H922" s="34" t="str">
        <f aca="false">B922 &amp; "|" &amp; E922 &amp; "|" &amp;(IF(ISBLANK(C922),"",IFERROR(VALUE(LEFT(TRIM(C922),FIND(" ",TRIM(C922)&amp;" ")-1)),"")))</f>
        <v>||</v>
      </c>
      <c r="I922" s="18" t="n">
        <f aca="false">IF(G922="",0, IF(COUNTIF($H$6:H922,H922)=1,1,0))</f>
        <v>0</v>
      </c>
      <c r="J922" s="34" t="str">
        <f aca="false">IF( OR( ISBLANK(D922), C922=D922, AND( LEFT(D922,7)&lt;&gt;"NOMINA ", OR( ISERROR(FIND(" - ",D922)), NOT(ISNUMBER(VALUE(LEFT(D922,FIND(" - ",D922)-1)))) ) ) ), "", B922 &amp; "|" &amp; E922 &amp; "|" &amp; (IF(ISBLANK(C922), "", IFERROR(VALUE(LEFT(TRIM(C922), FIND(" ", TRIM(C922)&amp;" ")-1)), ""))) &amp; "|" &amp; D922 )</f>
        <v/>
      </c>
      <c r="K922" s="18" t="n">
        <f aca="false">IF(OR(C922="", J922="",G922=""), 0, IF(COUNTIF($J$6:J922, J922)=1, 1, 0))</f>
        <v>0</v>
      </c>
      <c r="L922" s="16" t="str">
        <f aca="false">IF(B922="Inscripción de nuevo registro patronal",B922 &amp; "|" &amp; E922 &amp; "|" &amp; C922,"")</f>
        <v/>
      </c>
      <c r="M922" s="18" t="n">
        <f aca="false">IF(OR(C922="", L922=""), 0, IF(COUNTIF($L$6:L922, L922)=1, 1, 0))</f>
        <v>0</v>
      </c>
    </row>
    <row r="923" customFormat="false" ht="28.35" hidden="false" customHeight="true" outlineLevel="0" collapsed="false">
      <c r="A923" s="48" t="str">
        <f aca="false">IF(AND(NOT(ISBLANK(C923)),NOT(ISBLANK(B923)),NOT(ISBLANK(E923))),(_xlfn.AGGREGATE(2,7,A$5:A923))+1,"")</f>
        <v/>
      </c>
      <c r="B923" s="49"/>
      <c r="C923" s="49"/>
      <c r="D923" s="50"/>
      <c r="E923" s="51"/>
      <c r="F923" s="52" t="str">
        <f aca="false">IFERROR(VLOOKUP(B923,LISTAS!$Q$2:$R$58,2,0),"")</f>
        <v/>
      </c>
      <c r="G923" s="34" t="str">
        <f aca="false">IF(ISBLANK(C923),"",  IF(F923="RAZÓN SOCIAL","NUEVO_RP",   IF(F923="NUMERO",      IF(ISNUMBER(VALUE(C923)),VALUE(C923),""),   IF(OR(F923="NSS - NOMBRE",F923="RP - NOMBRE"),      IF(         AND(           NOT(ISERROR(FIND(" - ",C923))),           ISERROR(FIND("  ",C923)),           ISERROR(FIND("–",C923)),           ISERROR(FIND("—",C923)),           ISNUMBER(VALUE(LEFT(C923,FIND(" - ",C923)-1)))         ),         VALUE(LEFT(C923,FIND(" - ",C923)-1)),         ""      ),   ""   )  )))</f>
        <v/>
      </c>
      <c r="H923" s="34" t="str">
        <f aca="false">B923 &amp; "|" &amp; E923 &amp; "|" &amp;(IF(ISBLANK(C923),"",IFERROR(VALUE(LEFT(TRIM(C923),FIND(" ",TRIM(C923)&amp;" ")-1)),"")))</f>
        <v>||</v>
      </c>
      <c r="I923" s="18" t="n">
        <f aca="false">IF(G923="",0, IF(COUNTIF($H$6:H923,H923)=1,1,0))</f>
        <v>0</v>
      </c>
      <c r="J923" s="34" t="str">
        <f aca="false">IF( OR( ISBLANK(D923), C923=D923, AND( LEFT(D923,7)&lt;&gt;"NOMINA ", OR( ISERROR(FIND(" - ",D923)), NOT(ISNUMBER(VALUE(LEFT(D923,FIND(" - ",D923)-1)))) ) ) ), "", B923 &amp; "|" &amp; E923 &amp; "|" &amp; (IF(ISBLANK(C923), "", IFERROR(VALUE(LEFT(TRIM(C923), FIND(" ", TRIM(C923)&amp;" ")-1)), ""))) &amp; "|" &amp; D923 )</f>
        <v/>
      </c>
      <c r="K923" s="18" t="n">
        <f aca="false">IF(OR(C923="", J923="",G923=""), 0, IF(COUNTIF($J$6:J923, J923)=1, 1, 0))</f>
        <v>0</v>
      </c>
      <c r="L923" s="16" t="str">
        <f aca="false">IF(B923="Inscripción de nuevo registro patronal",B923 &amp; "|" &amp; E923 &amp; "|" &amp; C923,"")</f>
        <v/>
      </c>
      <c r="M923" s="18" t="n">
        <f aca="false">IF(OR(C923="", L923=""), 0, IF(COUNTIF($L$6:L923, L923)=1, 1, 0))</f>
        <v>0</v>
      </c>
    </row>
    <row r="924" customFormat="false" ht="28.35" hidden="false" customHeight="true" outlineLevel="0" collapsed="false">
      <c r="A924" s="48" t="str">
        <f aca="false">IF(AND(NOT(ISBLANK(C924)),NOT(ISBLANK(B924)),NOT(ISBLANK(E924))),(_xlfn.AGGREGATE(2,7,A$5:A924))+1,"")</f>
        <v/>
      </c>
      <c r="B924" s="49"/>
      <c r="C924" s="49"/>
      <c r="D924" s="50"/>
      <c r="E924" s="51"/>
      <c r="F924" s="52" t="str">
        <f aca="false">IFERROR(VLOOKUP(B924,LISTAS!$Q$2:$R$58,2,0),"")</f>
        <v/>
      </c>
      <c r="G924" s="34" t="str">
        <f aca="false">IF(ISBLANK(C924),"",  IF(F924="RAZÓN SOCIAL","NUEVO_RP",   IF(F924="NUMERO",      IF(ISNUMBER(VALUE(C924)),VALUE(C924),""),   IF(OR(F924="NSS - NOMBRE",F924="RP - NOMBRE"),      IF(         AND(           NOT(ISERROR(FIND(" - ",C924))),           ISERROR(FIND("  ",C924)),           ISERROR(FIND("–",C924)),           ISERROR(FIND("—",C924)),           ISNUMBER(VALUE(LEFT(C924,FIND(" - ",C924)-1)))         ),         VALUE(LEFT(C924,FIND(" - ",C924)-1)),         ""      ),   ""   )  )))</f>
        <v/>
      </c>
      <c r="H924" s="34" t="str">
        <f aca="false">B924 &amp; "|" &amp; E924 &amp; "|" &amp;(IF(ISBLANK(C924),"",IFERROR(VALUE(LEFT(TRIM(C924),FIND(" ",TRIM(C924)&amp;" ")-1)),"")))</f>
        <v>||</v>
      </c>
      <c r="I924" s="18" t="n">
        <f aca="false">IF(G924="",0, IF(COUNTIF($H$6:H924,H924)=1,1,0))</f>
        <v>0</v>
      </c>
      <c r="J924" s="34" t="str">
        <f aca="false">IF( OR( ISBLANK(D924), C924=D924, AND( LEFT(D924,7)&lt;&gt;"NOMINA ", OR( ISERROR(FIND(" - ",D924)), NOT(ISNUMBER(VALUE(LEFT(D924,FIND(" - ",D924)-1)))) ) ) ), "", B924 &amp; "|" &amp; E924 &amp; "|" &amp; (IF(ISBLANK(C924), "", IFERROR(VALUE(LEFT(TRIM(C924), FIND(" ", TRIM(C924)&amp;" ")-1)), ""))) &amp; "|" &amp; D924 )</f>
        <v/>
      </c>
      <c r="K924" s="18" t="n">
        <f aca="false">IF(OR(C924="", J924="",G924=""), 0, IF(COUNTIF($J$6:J924, J924)=1, 1, 0))</f>
        <v>0</v>
      </c>
      <c r="L924" s="16" t="str">
        <f aca="false">IF(B924="Inscripción de nuevo registro patronal",B924 &amp; "|" &amp; E924 &amp; "|" &amp; C924,"")</f>
        <v/>
      </c>
      <c r="M924" s="18" t="n">
        <f aca="false">IF(OR(C924="", L924=""), 0, IF(COUNTIF($L$6:L924, L924)=1, 1, 0))</f>
        <v>0</v>
      </c>
    </row>
    <row r="925" customFormat="false" ht="28.35" hidden="false" customHeight="true" outlineLevel="0" collapsed="false">
      <c r="A925" s="48" t="str">
        <f aca="false">IF(AND(NOT(ISBLANK(C925)),NOT(ISBLANK(B925)),NOT(ISBLANK(E925))),(_xlfn.AGGREGATE(2,7,A$5:A925))+1,"")</f>
        <v/>
      </c>
      <c r="B925" s="49"/>
      <c r="C925" s="49"/>
      <c r="D925" s="50"/>
      <c r="E925" s="51"/>
      <c r="F925" s="52" t="str">
        <f aca="false">IFERROR(VLOOKUP(B925,LISTAS!$Q$2:$R$58,2,0),"")</f>
        <v/>
      </c>
      <c r="G925" s="34" t="str">
        <f aca="false">IF(ISBLANK(C925),"",  IF(F925="RAZÓN SOCIAL","NUEVO_RP",   IF(F925="NUMERO",      IF(ISNUMBER(VALUE(C925)),VALUE(C925),""),   IF(OR(F925="NSS - NOMBRE",F925="RP - NOMBRE"),      IF(         AND(           NOT(ISERROR(FIND(" - ",C925))),           ISERROR(FIND("  ",C925)),           ISERROR(FIND("–",C925)),           ISERROR(FIND("—",C925)),           ISNUMBER(VALUE(LEFT(C925,FIND(" - ",C925)-1)))         ),         VALUE(LEFT(C925,FIND(" - ",C925)-1)),         ""      ),   ""   )  )))</f>
        <v/>
      </c>
      <c r="H925" s="34" t="str">
        <f aca="false">B925 &amp; "|" &amp; E925 &amp; "|" &amp;(IF(ISBLANK(C925),"",IFERROR(VALUE(LEFT(TRIM(C925),FIND(" ",TRIM(C925)&amp;" ")-1)),"")))</f>
        <v>||</v>
      </c>
      <c r="I925" s="18" t="n">
        <f aca="false">IF(G925="",0, IF(COUNTIF($H$6:H925,H925)=1,1,0))</f>
        <v>0</v>
      </c>
      <c r="J925" s="34" t="str">
        <f aca="false">IF( OR( ISBLANK(D925), C925=D925, AND( LEFT(D925,7)&lt;&gt;"NOMINA ", OR( ISERROR(FIND(" - ",D925)), NOT(ISNUMBER(VALUE(LEFT(D925,FIND(" - ",D925)-1)))) ) ) ), "", B925 &amp; "|" &amp; E925 &amp; "|" &amp; (IF(ISBLANK(C925), "", IFERROR(VALUE(LEFT(TRIM(C925), FIND(" ", TRIM(C925)&amp;" ")-1)), ""))) &amp; "|" &amp; D925 )</f>
        <v/>
      </c>
      <c r="K925" s="18" t="n">
        <f aca="false">IF(OR(C925="", J925="",G925=""), 0, IF(COUNTIF($J$6:J925, J925)=1, 1, 0))</f>
        <v>0</v>
      </c>
      <c r="L925" s="16" t="str">
        <f aca="false">IF(B925="Inscripción de nuevo registro patronal",B925 &amp; "|" &amp; E925 &amp; "|" &amp; C925,"")</f>
        <v/>
      </c>
      <c r="M925" s="18" t="n">
        <f aca="false">IF(OR(C925="", L925=""), 0, IF(COUNTIF($L$6:L925, L925)=1, 1, 0))</f>
        <v>0</v>
      </c>
    </row>
    <row r="926" customFormat="false" ht="28.35" hidden="false" customHeight="true" outlineLevel="0" collapsed="false">
      <c r="A926" s="48" t="str">
        <f aca="false">IF(AND(NOT(ISBLANK(C926)),NOT(ISBLANK(B926)),NOT(ISBLANK(E926))),(_xlfn.AGGREGATE(2,7,A$5:A926))+1,"")</f>
        <v/>
      </c>
      <c r="B926" s="49"/>
      <c r="C926" s="49"/>
      <c r="D926" s="50"/>
      <c r="E926" s="51"/>
      <c r="F926" s="52" t="str">
        <f aca="false">IFERROR(VLOOKUP(B926,LISTAS!$Q$2:$R$58,2,0),"")</f>
        <v/>
      </c>
      <c r="G926" s="34" t="str">
        <f aca="false">IF(ISBLANK(C926),"",  IF(F926="RAZÓN SOCIAL","NUEVO_RP",   IF(F926="NUMERO",      IF(ISNUMBER(VALUE(C926)),VALUE(C926),""),   IF(OR(F926="NSS - NOMBRE",F926="RP - NOMBRE"),      IF(         AND(           NOT(ISERROR(FIND(" - ",C926))),           ISERROR(FIND("  ",C926)),           ISERROR(FIND("–",C926)),           ISERROR(FIND("—",C926)),           ISNUMBER(VALUE(LEFT(C926,FIND(" - ",C926)-1)))         ),         VALUE(LEFT(C926,FIND(" - ",C926)-1)),         ""      ),   ""   )  )))</f>
        <v/>
      </c>
      <c r="H926" s="34" t="str">
        <f aca="false">B926 &amp; "|" &amp; E926 &amp; "|" &amp;(IF(ISBLANK(C926),"",IFERROR(VALUE(LEFT(TRIM(C926),FIND(" ",TRIM(C926)&amp;" ")-1)),"")))</f>
        <v>||</v>
      </c>
      <c r="I926" s="18" t="n">
        <f aca="false">IF(G926="",0, IF(COUNTIF($H$6:H926,H926)=1,1,0))</f>
        <v>0</v>
      </c>
      <c r="J926" s="34" t="str">
        <f aca="false">IF( OR( ISBLANK(D926), C926=D926, AND( LEFT(D926,7)&lt;&gt;"NOMINA ", OR( ISERROR(FIND(" - ",D926)), NOT(ISNUMBER(VALUE(LEFT(D926,FIND(" - ",D926)-1)))) ) ) ), "", B926 &amp; "|" &amp; E926 &amp; "|" &amp; (IF(ISBLANK(C926), "", IFERROR(VALUE(LEFT(TRIM(C926), FIND(" ", TRIM(C926)&amp;" ")-1)), ""))) &amp; "|" &amp; D926 )</f>
        <v/>
      </c>
      <c r="K926" s="18" t="n">
        <f aca="false">IF(OR(C926="", J926="",G926=""), 0, IF(COUNTIF($J$6:J926, J926)=1, 1, 0))</f>
        <v>0</v>
      </c>
      <c r="L926" s="16" t="str">
        <f aca="false">IF(B926="Inscripción de nuevo registro patronal",B926 &amp; "|" &amp; E926 &amp; "|" &amp; C926,"")</f>
        <v/>
      </c>
      <c r="M926" s="18" t="n">
        <f aca="false">IF(OR(C926="", L926=""), 0, IF(COUNTIF($L$6:L926, L926)=1, 1, 0))</f>
        <v>0</v>
      </c>
    </row>
    <row r="927" customFormat="false" ht="28.35" hidden="false" customHeight="true" outlineLevel="0" collapsed="false">
      <c r="A927" s="48" t="str">
        <f aca="false">IF(AND(NOT(ISBLANK(C927)),NOT(ISBLANK(B927)),NOT(ISBLANK(E927))),(_xlfn.AGGREGATE(2,7,A$5:A927))+1,"")</f>
        <v/>
      </c>
      <c r="B927" s="49"/>
      <c r="C927" s="49"/>
      <c r="D927" s="50"/>
      <c r="E927" s="51"/>
      <c r="F927" s="52" t="str">
        <f aca="false">IFERROR(VLOOKUP(B927,LISTAS!$Q$2:$R$58,2,0),"")</f>
        <v/>
      </c>
      <c r="G927" s="34" t="str">
        <f aca="false">IF(ISBLANK(C927),"",  IF(F927="RAZÓN SOCIAL","NUEVO_RP",   IF(F927="NUMERO",      IF(ISNUMBER(VALUE(C927)),VALUE(C927),""),   IF(OR(F927="NSS - NOMBRE",F927="RP - NOMBRE"),      IF(         AND(           NOT(ISERROR(FIND(" - ",C927))),           ISERROR(FIND("  ",C927)),           ISERROR(FIND("–",C927)),           ISERROR(FIND("—",C927)),           ISNUMBER(VALUE(LEFT(C927,FIND(" - ",C927)-1)))         ),         VALUE(LEFT(C927,FIND(" - ",C927)-1)),         ""      ),   ""   )  )))</f>
        <v/>
      </c>
      <c r="H927" s="34" t="str">
        <f aca="false">B927 &amp; "|" &amp; E927 &amp; "|" &amp;(IF(ISBLANK(C927),"",IFERROR(VALUE(LEFT(TRIM(C927),FIND(" ",TRIM(C927)&amp;" ")-1)),"")))</f>
        <v>||</v>
      </c>
      <c r="I927" s="18" t="n">
        <f aca="false">IF(G927="",0, IF(COUNTIF($H$6:H927,H927)=1,1,0))</f>
        <v>0</v>
      </c>
      <c r="J927" s="34" t="str">
        <f aca="false">IF( OR( ISBLANK(D927), C927=D927, AND( LEFT(D927,7)&lt;&gt;"NOMINA ", OR( ISERROR(FIND(" - ",D927)), NOT(ISNUMBER(VALUE(LEFT(D927,FIND(" - ",D927)-1)))) ) ) ), "", B927 &amp; "|" &amp; E927 &amp; "|" &amp; (IF(ISBLANK(C927), "", IFERROR(VALUE(LEFT(TRIM(C927), FIND(" ", TRIM(C927)&amp;" ")-1)), ""))) &amp; "|" &amp; D927 )</f>
        <v/>
      </c>
      <c r="K927" s="18" t="n">
        <f aca="false">IF(OR(C927="", J927="",G927=""), 0, IF(COUNTIF($J$6:J927, J927)=1, 1, 0))</f>
        <v>0</v>
      </c>
      <c r="L927" s="16" t="str">
        <f aca="false">IF(B927="Inscripción de nuevo registro patronal",B927 &amp; "|" &amp; E927 &amp; "|" &amp; C927,"")</f>
        <v/>
      </c>
      <c r="M927" s="18" t="n">
        <f aca="false">IF(OR(C927="", L927=""), 0, IF(COUNTIF($L$6:L927, L927)=1, 1, 0))</f>
        <v>0</v>
      </c>
    </row>
    <row r="928" customFormat="false" ht="28.35" hidden="false" customHeight="true" outlineLevel="0" collapsed="false">
      <c r="A928" s="48" t="str">
        <f aca="false">IF(AND(NOT(ISBLANK(C928)),NOT(ISBLANK(B928)),NOT(ISBLANK(E928))),(_xlfn.AGGREGATE(2,7,A$5:A928))+1,"")</f>
        <v/>
      </c>
      <c r="B928" s="49"/>
      <c r="C928" s="49"/>
      <c r="D928" s="50"/>
      <c r="E928" s="51"/>
      <c r="F928" s="52" t="str">
        <f aca="false">IFERROR(VLOOKUP(B928,LISTAS!$Q$2:$R$58,2,0),"")</f>
        <v/>
      </c>
      <c r="G928" s="34" t="str">
        <f aca="false">IF(ISBLANK(C928),"",  IF(F928="RAZÓN SOCIAL","NUEVO_RP",   IF(F928="NUMERO",      IF(ISNUMBER(VALUE(C928)),VALUE(C928),""),   IF(OR(F928="NSS - NOMBRE",F928="RP - NOMBRE"),      IF(         AND(           NOT(ISERROR(FIND(" - ",C928))),           ISERROR(FIND("  ",C928)),           ISERROR(FIND("–",C928)),           ISERROR(FIND("—",C928)),           ISNUMBER(VALUE(LEFT(C928,FIND(" - ",C928)-1)))         ),         VALUE(LEFT(C928,FIND(" - ",C928)-1)),         ""      ),   ""   )  )))</f>
        <v/>
      </c>
      <c r="H928" s="34" t="str">
        <f aca="false">B928 &amp; "|" &amp; E928 &amp; "|" &amp;(IF(ISBLANK(C928),"",IFERROR(VALUE(LEFT(TRIM(C928),FIND(" ",TRIM(C928)&amp;" ")-1)),"")))</f>
        <v>||</v>
      </c>
      <c r="I928" s="18" t="n">
        <f aca="false">IF(G928="",0, IF(COUNTIF($H$6:H928,H928)=1,1,0))</f>
        <v>0</v>
      </c>
      <c r="J928" s="34" t="str">
        <f aca="false">IF( OR( ISBLANK(D928), C928=D928, AND( LEFT(D928,7)&lt;&gt;"NOMINA ", OR( ISERROR(FIND(" - ",D928)), NOT(ISNUMBER(VALUE(LEFT(D928,FIND(" - ",D928)-1)))) ) ) ), "", B928 &amp; "|" &amp; E928 &amp; "|" &amp; (IF(ISBLANK(C928), "", IFERROR(VALUE(LEFT(TRIM(C928), FIND(" ", TRIM(C928)&amp;" ")-1)), ""))) &amp; "|" &amp; D928 )</f>
        <v/>
      </c>
      <c r="K928" s="18" t="n">
        <f aca="false">IF(OR(C928="", J928="",G928=""), 0, IF(COUNTIF($J$6:J928, J928)=1, 1, 0))</f>
        <v>0</v>
      </c>
      <c r="L928" s="16" t="str">
        <f aca="false">IF(B928="Inscripción de nuevo registro patronal",B928 &amp; "|" &amp; E928 &amp; "|" &amp; C928,"")</f>
        <v/>
      </c>
      <c r="M928" s="18" t="n">
        <f aca="false">IF(OR(C928="", L928=""), 0, IF(COUNTIF($L$6:L928, L928)=1, 1, 0))</f>
        <v>0</v>
      </c>
    </row>
    <row r="929" customFormat="false" ht="28.35" hidden="false" customHeight="true" outlineLevel="0" collapsed="false">
      <c r="A929" s="48" t="str">
        <f aca="false">IF(AND(NOT(ISBLANK(C929)),NOT(ISBLANK(B929)),NOT(ISBLANK(E929))),(_xlfn.AGGREGATE(2,7,A$5:A929))+1,"")</f>
        <v/>
      </c>
      <c r="B929" s="49"/>
      <c r="C929" s="49"/>
      <c r="D929" s="50"/>
      <c r="E929" s="51"/>
      <c r="F929" s="52" t="str">
        <f aca="false">IFERROR(VLOOKUP(B929,LISTAS!$Q$2:$R$58,2,0),"")</f>
        <v/>
      </c>
      <c r="G929" s="34" t="str">
        <f aca="false">IF(ISBLANK(C929),"",  IF(F929="RAZÓN SOCIAL","NUEVO_RP",   IF(F929="NUMERO",      IF(ISNUMBER(VALUE(C929)),VALUE(C929),""),   IF(OR(F929="NSS - NOMBRE",F929="RP - NOMBRE"),      IF(         AND(           NOT(ISERROR(FIND(" - ",C929))),           ISERROR(FIND("  ",C929)),           ISERROR(FIND("–",C929)),           ISERROR(FIND("—",C929)),           ISNUMBER(VALUE(LEFT(C929,FIND(" - ",C929)-1)))         ),         VALUE(LEFT(C929,FIND(" - ",C929)-1)),         ""      ),   ""   )  )))</f>
        <v/>
      </c>
      <c r="H929" s="34" t="str">
        <f aca="false">B929 &amp; "|" &amp; E929 &amp; "|" &amp;(IF(ISBLANK(C929),"",IFERROR(VALUE(LEFT(TRIM(C929),FIND(" ",TRIM(C929)&amp;" ")-1)),"")))</f>
        <v>||</v>
      </c>
      <c r="I929" s="18" t="n">
        <f aca="false">IF(G929="",0, IF(COUNTIF($H$6:H929,H929)=1,1,0))</f>
        <v>0</v>
      </c>
      <c r="J929" s="34" t="str">
        <f aca="false">IF( OR( ISBLANK(D929), C929=D929, AND( LEFT(D929,7)&lt;&gt;"NOMINA ", OR( ISERROR(FIND(" - ",D929)), NOT(ISNUMBER(VALUE(LEFT(D929,FIND(" - ",D929)-1)))) ) ) ), "", B929 &amp; "|" &amp; E929 &amp; "|" &amp; (IF(ISBLANK(C929), "", IFERROR(VALUE(LEFT(TRIM(C929), FIND(" ", TRIM(C929)&amp;" ")-1)), ""))) &amp; "|" &amp; D929 )</f>
        <v/>
      </c>
      <c r="K929" s="18" t="n">
        <f aca="false">IF(OR(C929="", J929="",G929=""), 0, IF(COUNTIF($J$6:J929, J929)=1, 1, 0))</f>
        <v>0</v>
      </c>
      <c r="L929" s="16" t="str">
        <f aca="false">IF(B929="Inscripción de nuevo registro patronal",B929 &amp; "|" &amp; E929 &amp; "|" &amp; C929,"")</f>
        <v/>
      </c>
      <c r="M929" s="18" t="n">
        <f aca="false">IF(OR(C929="", L929=""), 0, IF(COUNTIF($L$6:L929, L929)=1, 1, 0))</f>
        <v>0</v>
      </c>
    </row>
    <row r="930" customFormat="false" ht="28.35" hidden="false" customHeight="true" outlineLevel="0" collapsed="false">
      <c r="A930" s="48" t="str">
        <f aca="false">IF(AND(NOT(ISBLANK(C930)),NOT(ISBLANK(B930)),NOT(ISBLANK(E930))),(_xlfn.AGGREGATE(2,7,A$5:A930))+1,"")</f>
        <v/>
      </c>
      <c r="B930" s="49"/>
      <c r="C930" s="49"/>
      <c r="D930" s="50"/>
      <c r="E930" s="51"/>
      <c r="F930" s="52" t="str">
        <f aca="false">IFERROR(VLOOKUP(B930,LISTAS!$Q$2:$R$58,2,0),"")</f>
        <v/>
      </c>
      <c r="G930" s="34" t="str">
        <f aca="false">IF(ISBLANK(C930),"",  IF(F930="RAZÓN SOCIAL","NUEVO_RP",   IF(F930="NUMERO",      IF(ISNUMBER(VALUE(C930)),VALUE(C930),""),   IF(OR(F930="NSS - NOMBRE",F930="RP - NOMBRE"),      IF(         AND(           NOT(ISERROR(FIND(" - ",C930))),           ISERROR(FIND("  ",C930)),           ISERROR(FIND("–",C930)),           ISERROR(FIND("—",C930)),           ISNUMBER(VALUE(LEFT(C930,FIND(" - ",C930)-1)))         ),         VALUE(LEFT(C930,FIND(" - ",C930)-1)),         ""      ),   ""   )  )))</f>
        <v/>
      </c>
      <c r="H930" s="34" t="str">
        <f aca="false">B930 &amp; "|" &amp; E930 &amp; "|" &amp;(IF(ISBLANK(C930),"",IFERROR(VALUE(LEFT(TRIM(C930),FIND(" ",TRIM(C930)&amp;" ")-1)),"")))</f>
        <v>||</v>
      </c>
      <c r="I930" s="18" t="n">
        <f aca="false">IF(G930="",0, IF(COUNTIF($H$6:H930,H930)=1,1,0))</f>
        <v>0</v>
      </c>
      <c r="J930" s="34" t="str">
        <f aca="false">IF( OR( ISBLANK(D930), C930=D930, AND( LEFT(D930,7)&lt;&gt;"NOMINA ", OR( ISERROR(FIND(" - ",D930)), NOT(ISNUMBER(VALUE(LEFT(D930,FIND(" - ",D930)-1)))) ) ) ), "", B930 &amp; "|" &amp; E930 &amp; "|" &amp; (IF(ISBLANK(C930), "", IFERROR(VALUE(LEFT(TRIM(C930), FIND(" ", TRIM(C930)&amp;" ")-1)), ""))) &amp; "|" &amp; D930 )</f>
        <v/>
      </c>
      <c r="K930" s="18" t="n">
        <f aca="false">IF(OR(C930="", J930="",G930=""), 0, IF(COUNTIF($J$6:J930, J930)=1, 1, 0))</f>
        <v>0</v>
      </c>
      <c r="L930" s="16" t="str">
        <f aca="false">IF(B930="Inscripción de nuevo registro patronal",B930 &amp; "|" &amp; E930 &amp; "|" &amp; C930,"")</f>
        <v/>
      </c>
      <c r="M930" s="18" t="n">
        <f aca="false">IF(OR(C930="", L930=""), 0, IF(COUNTIF($L$6:L930, L930)=1, 1, 0))</f>
        <v>0</v>
      </c>
    </row>
    <row r="931" customFormat="false" ht="28.35" hidden="false" customHeight="true" outlineLevel="0" collapsed="false">
      <c r="A931" s="48" t="str">
        <f aca="false">IF(AND(NOT(ISBLANK(C931)),NOT(ISBLANK(B931)),NOT(ISBLANK(E931))),(_xlfn.AGGREGATE(2,7,A$5:A931))+1,"")</f>
        <v/>
      </c>
      <c r="B931" s="49"/>
      <c r="C931" s="49"/>
      <c r="D931" s="50"/>
      <c r="E931" s="51"/>
      <c r="F931" s="52" t="str">
        <f aca="false">IFERROR(VLOOKUP(B931,LISTAS!$Q$2:$R$58,2,0),"")</f>
        <v/>
      </c>
      <c r="G931" s="34" t="str">
        <f aca="false">IF(ISBLANK(C931),"",  IF(F931="RAZÓN SOCIAL","NUEVO_RP",   IF(F931="NUMERO",      IF(ISNUMBER(VALUE(C931)),VALUE(C931),""),   IF(OR(F931="NSS - NOMBRE",F931="RP - NOMBRE"),      IF(         AND(           NOT(ISERROR(FIND(" - ",C931))),           ISERROR(FIND("  ",C931)),           ISERROR(FIND("–",C931)),           ISERROR(FIND("—",C931)),           ISNUMBER(VALUE(LEFT(C931,FIND(" - ",C931)-1)))         ),         VALUE(LEFT(C931,FIND(" - ",C931)-1)),         ""      ),   ""   )  )))</f>
        <v/>
      </c>
      <c r="H931" s="34" t="str">
        <f aca="false">B931 &amp; "|" &amp; E931 &amp; "|" &amp;(IF(ISBLANK(C931),"",IFERROR(VALUE(LEFT(TRIM(C931),FIND(" ",TRIM(C931)&amp;" ")-1)),"")))</f>
        <v>||</v>
      </c>
      <c r="I931" s="18" t="n">
        <f aca="false">IF(G931="",0, IF(COUNTIF($H$6:H931,H931)=1,1,0))</f>
        <v>0</v>
      </c>
      <c r="J931" s="34" t="str">
        <f aca="false">IF( OR( ISBLANK(D931), C931=D931, AND( LEFT(D931,7)&lt;&gt;"NOMINA ", OR( ISERROR(FIND(" - ",D931)), NOT(ISNUMBER(VALUE(LEFT(D931,FIND(" - ",D931)-1)))) ) ) ), "", B931 &amp; "|" &amp; E931 &amp; "|" &amp; (IF(ISBLANK(C931), "", IFERROR(VALUE(LEFT(TRIM(C931), FIND(" ", TRIM(C931)&amp;" ")-1)), ""))) &amp; "|" &amp; D931 )</f>
        <v/>
      </c>
      <c r="K931" s="18" t="n">
        <f aca="false">IF(OR(C931="", J931="",G931=""), 0, IF(COUNTIF($J$6:J931, J931)=1, 1, 0))</f>
        <v>0</v>
      </c>
      <c r="L931" s="16" t="str">
        <f aca="false">IF(B931="Inscripción de nuevo registro patronal",B931 &amp; "|" &amp; E931 &amp; "|" &amp; C931,"")</f>
        <v/>
      </c>
      <c r="M931" s="18" t="n">
        <f aca="false">IF(OR(C931="", L931=""), 0, IF(COUNTIF($L$6:L931, L931)=1, 1, 0))</f>
        <v>0</v>
      </c>
    </row>
    <row r="932" customFormat="false" ht="28.35" hidden="false" customHeight="true" outlineLevel="0" collapsed="false">
      <c r="A932" s="48" t="str">
        <f aca="false">IF(AND(NOT(ISBLANK(C932)),NOT(ISBLANK(B932)),NOT(ISBLANK(E932))),(_xlfn.AGGREGATE(2,7,A$5:A932))+1,"")</f>
        <v/>
      </c>
      <c r="B932" s="49"/>
      <c r="C932" s="49"/>
      <c r="D932" s="50"/>
      <c r="E932" s="51"/>
      <c r="F932" s="52" t="str">
        <f aca="false">IFERROR(VLOOKUP(B932,LISTAS!$Q$2:$R$58,2,0),"")</f>
        <v/>
      </c>
      <c r="G932" s="34" t="str">
        <f aca="false">IF(ISBLANK(C932),"",  IF(F932="RAZÓN SOCIAL","NUEVO_RP",   IF(F932="NUMERO",      IF(ISNUMBER(VALUE(C932)),VALUE(C932),""),   IF(OR(F932="NSS - NOMBRE",F932="RP - NOMBRE"),      IF(         AND(           NOT(ISERROR(FIND(" - ",C932))),           ISERROR(FIND("  ",C932)),           ISERROR(FIND("–",C932)),           ISERROR(FIND("—",C932)),           ISNUMBER(VALUE(LEFT(C932,FIND(" - ",C932)-1)))         ),         VALUE(LEFT(C932,FIND(" - ",C932)-1)),         ""      ),   ""   )  )))</f>
        <v/>
      </c>
      <c r="H932" s="34" t="str">
        <f aca="false">B932 &amp; "|" &amp; E932 &amp; "|" &amp;(IF(ISBLANK(C932),"",IFERROR(VALUE(LEFT(TRIM(C932),FIND(" ",TRIM(C932)&amp;" ")-1)),"")))</f>
        <v>||</v>
      </c>
      <c r="I932" s="18" t="n">
        <f aca="false">IF(G932="",0, IF(COUNTIF($H$6:H932,H932)=1,1,0))</f>
        <v>0</v>
      </c>
      <c r="J932" s="34" t="str">
        <f aca="false">IF( OR( ISBLANK(D932), C932=D932, AND( LEFT(D932,7)&lt;&gt;"NOMINA ", OR( ISERROR(FIND(" - ",D932)), NOT(ISNUMBER(VALUE(LEFT(D932,FIND(" - ",D932)-1)))) ) ) ), "", B932 &amp; "|" &amp; E932 &amp; "|" &amp; (IF(ISBLANK(C932), "", IFERROR(VALUE(LEFT(TRIM(C932), FIND(" ", TRIM(C932)&amp;" ")-1)), ""))) &amp; "|" &amp; D932 )</f>
        <v/>
      </c>
      <c r="K932" s="18" t="n">
        <f aca="false">IF(OR(C932="", J932="",G932=""), 0, IF(COUNTIF($J$6:J932, J932)=1, 1, 0))</f>
        <v>0</v>
      </c>
      <c r="L932" s="16" t="str">
        <f aca="false">IF(B932="Inscripción de nuevo registro patronal",B932 &amp; "|" &amp; E932 &amp; "|" &amp; C932,"")</f>
        <v/>
      </c>
      <c r="M932" s="18" t="n">
        <f aca="false">IF(OR(C932="", L932=""), 0, IF(COUNTIF($L$6:L932, L932)=1, 1, 0))</f>
        <v>0</v>
      </c>
    </row>
    <row r="933" customFormat="false" ht="28.35" hidden="false" customHeight="true" outlineLevel="0" collapsed="false">
      <c r="A933" s="48" t="str">
        <f aca="false">IF(AND(NOT(ISBLANK(C933)),NOT(ISBLANK(B933)),NOT(ISBLANK(E933))),(_xlfn.AGGREGATE(2,7,A$5:A933))+1,"")</f>
        <v/>
      </c>
      <c r="B933" s="49"/>
      <c r="C933" s="49"/>
      <c r="D933" s="50"/>
      <c r="E933" s="51"/>
      <c r="F933" s="52" t="str">
        <f aca="false">IFERROR(VLOOKUP(B933,LISTAS!$Q$2:$R$58,2,0),"")</f>
        <v/>
      </c>
      <c r="G933" s="34" t="str">
        <f aca="false">IF(ISBLANK(C933),"",  IF(F933="RAZÓN SOCIAL","NUEVO_RP",   IF(F933="NUMERO",      IF(ISNUMBER(VALUE(C933)),VALUE(C933),""),   IF(OR(F933="NSS - NOMBRE",F933="RP - NOMBRE"),      IF(         AND(           NOT(ISERROR(FIND(" - ",C933))),           ISERROR(FIND("  ",C933)),           ISERROR(FIND("–",C933)),           ISERROR(FIND("—",C933)),           ISNUMBER(VALUE(LEFT(C933,FIND(" - ",C933)-1)))         ),         VALUE(LEFT(C933,FIND(" - ",C933)-1)),         ""      ),   ""   )  )))</f>
        <v/>
      </c>
      <c r="H933" s="34" t="str">
        <f aca="false">B933 &amp; "|" &amp; E933 &amp; "|" &amp;(IF(ISBLANK(C933),"",IFERROR(VALUE(LEFT(TRIM(C933),FIND(" ",TRIM(C933)&amp;" ")-1)),"")))</f>
        <v>||</v>
      </c>
      <c r="I933" s="18" t="n">
        <f aca="false">IF(G933="",0, IF(COUNTIF($H$6:H933,H933)=1,1,0))</f>
        <v>0</v>
      </c>
      <c r="J933" s="34" t="str">
        <f aca="false">IF( OR( ISBLANK(D933), C933=D933, AND( LEFT(D933,7)&lt;&gt;"NOMINA ", OR( ISERROR(FIND(" - ",D933)), NOT(ISNUMBER(VALUE(LEFT(D933,FIND(" - ",D933)-1)))) ) ) ), "", B933 &amp; "|" &amp; E933 &amp; "|" &amp; (IF(ISBLANK(C933), "", IFERROR(VALUE(LEFT(TRIM(C933), FIND(" ", TRIM(C933)&amp;" ")-1)), ""))) &amp; "|" &amp; D933 )</f>
        <v/>
      </c>
      <c r="K933" s="18" t="n">
        <f aca="false">IF(OR(C933="", J933="",G933=""), 0, IF(COUNTIF($J$6:J933, J933)=1, 1, 0))</f>
        <v>0</v>
      </c>
      <c r="L933" s="16" t="str">
        <f aca="false">IF(B933="Inscripción de nuevo registro patronal",B933 &amp; "|" &amp; E933 &amp; "|" &amp; C933,"")</f>
        <v/>
      </c>
      <c r="M933" s="18" t="n">
        <f aca="false">IF(OR(C933="", L933=""), 0, IF(COUNTIF($L$6:L933, L933)=1, 1, 0))</f>
        <v>0</v>
      </c>
    </row>
    <row r="934" customFormat="false" ht="28.35" hidden="false" customHeight="true" outlineLevel="0" collapsed="false">
      <c r="A934" s="48" t="str">
        <f aca="false">IF(AND(NOT(ISBLANK(C934)),NOT(ISBLANK(B934)),NOT(ISBLANK(E934))),(_xlfn.AGGREGATE(2,7,A$5:A934))+1,"")</f>
        <v/>
      </c>
      <c r="B934" s="49"/>
      <c r="C934" s="49"/>
      <c r="D934" s="50"/>
      <c r="E934" s="51"/>
      <c r="F934" s="52" t="str">
        <f aca="false">IFERROR(VLOOKUP(B934,LISTAS!$Q$2:$R$58,2,0),"")</f>
        <v/>
      </c>
      <c r="G934" s="34" t="str">
        <f aca="false">IF(ISBLANK(C934),"",  IF(F934="RAZÓN SOCIAL","NUEVO_RP",   IF(F934="NUMERO",      IF(ISNUMBER(VALUE(C934)),VALUE(C934),""),   IF(OR(F934="NSS - NOMBRE",F934="RP - NOMBRE"),      IF(         AND(           NOT(ISERROR(FIND(" - ",C934))),           ISERROR(FIND("  ",C934)),           ISERROR(FIND("–",C934)),           ISERROR(FIND("—",C934)),           ISNUMBER(VALUE(LEFT(C934,FIND(" - ",C934)-1)))         ),         VALUE(LEFT(C934,FIND(" - ",C934)-1)),         ""      ),   ""   )  )))</f>
        <v/>
      </c>
      <c r="H934" s="34" t="str">
        <f aca="false">B934 &amp; "|" &amp; E934 &amp; "|" &amp;(IF(ISBLANK(C934),"",IFERROR(VALUE(LEFT(TRIM(C934),FIND(" ",TRIM(C934)&amp;" ")-1)),"")))</f>
        <v>||</v>
      </c>
      <c r="I934" s="18" t="n">
        <f aca="false">IF(G934="",0, IF(COUNTIF($H$6:H934,H934)=1,1,0))</f>
        <v>0</v>
      </c>
      <c r="J934" s="34" t="str">
        <f aca="false">IF( OR( ISBLANK(D934), C934=D934, AND( LEFT(D934,7)&lt;&gt;"NOMINA ", OR( ISERROR(FIND(" - ",D934)), NOT(ISNUMBER(VALUE(LEFT(D934,FIND(" - ",D934)-1)))) ) ) ), "", B934 &amp; "|" &amp; E934 &amp; "|" &amp; (IF(ISBLANK(C934), "", IFERROR(VALUE(LEFT(TRIM(C934), FIND(" ", TRIM(C934)&amp;" ")-1)), ""))) &amp; "|" &amp; D934 )</f>
        <v/>
      </c>
      <c r="K934" s="18" t="n">
        <f aca="false">IF(OR(C934="", J934="",G934=""), 0, IF(COUNTIF($J$6:J934, J934)=1, 1, 0))</f>
        <v>0</v>
      </c>
      <c r="L934" s="16" t="str">
        <f aca="false">IF(B934="Inscripción de nuevo registro patronal",B934 &amp; "|" &amp; E934 &amp; "|" &amp; C934,"")</f>
        <v/>
      </c>
      <c r="M934" s="18" t="n">
        <f aca="false">IF(OR(C934="", L934=""), 0, IF(COUNTIF($L$6:L934, L934)=1, 1, 0))</f>
        <v>0</v>
      </c>
    </row>
    <row r="935" customFormat="false" ht="28.35" hidden="false" customHeight="true" outlineLevel="0" collapsed="false">
      <c r="A935" s="48" t="str">
        <f aca="false">IF(AND(NOT(ISBLANK(C935)),NOT(ISBLANK(B935)),NOT(ISBLANK(E935))),(_xlfn.AGGREGATE(2,7,A$5:A935))+1,"")</f>
        <v/>
      </c>
      <c r="B935" s="49"/>
      <c r="C935" s="49"/>
      <c r="D935" s="50"/>
      <c r="E935" s="51"/>
      <c r="F935" s="52" t="str">
        <f aca="false">IFERROR(VLOOKUP(B935,LISTAS!$Q$2:$R$58,2,0),"")</f>
        <v/>
      </c>
      <c r="G935" s="34" t="str">
        <f aca="false">IF(ISBLANK(C935),"",  IF(F935="RAZÓN SOCIAL","NUEVO_RP",   IF(F935="NUMERO",      IF(ISNUMBER(VALUE(C935)),VALUE(C935),""),   IF(OR(F935="NSS - NOMBRE",F935="RP - NOMBRE"),      IF(         AND(           NOT(ISERROR(FIND(" - ",C935))),           ISERROR(FIND("  ",C935)),           ISERROR(FIND("–",C935)),           ISERROR(FIND("—",C935)),           ISNUMBER(VALUE(LEFT(C935,FIND(" - ",C935)-1)))         ),         VALUE(LEFT(C935,FIND(" - ",C935)-1)),         ""      ),   ""   )  )))</f>
        <v/>
      </c>
      <c r="H935" s="34" t="str">
        <f aca="false">B935 &amp; "|" &amp; E935 &amp; "|" &amp;(IF(ISBLANK(C935),"",IFERROR(VALUE(LEFT(TRIM(C935),FIND(" ",TRIM(C935)&amp;" ")-1)),"")))</f>
        <v>||</v>
      </c>
      <c r="I935" s="18" t="n">
        <f aca="false">IF(G935="",0, IF(COUNTIF($H$6:H935,H935)=1,1,0))</f>
        <v>0</v>
      </c>
      <c r="J935" s="34" t="str">
        <f aca="false">IF( OR( ISBLANK(D935), C935=D935, AND( LEFT(D935,7)&lt;&gt;"NOMINA ", OR( ISERROR(FIND(" - ",D935)), NOT(ISNUMBER(VALUE(LEFT(D935,FIND(" - ",D935)-1)))) ) ) ), "", B935 &amp; "|" &amp; E935 &amp; "|" &amp; (IF(ISBLANK(C935), "", IFERROR(VALUE(LEFT(TRIM(C935), FIND(" ", TRIM(C935)&amp;" ")-1)), ""))) &amp; "|" &amp; D935 )</f>
        <v/>
      </c>
      <c r="K935" s="18" t="n">
        <f aca="false">IF(OR(C935="", J935="",G935=""), 0, IF(COUNTIF($J$6:J935, J935)=1, 1, 0))</f>
        <v>0</v>
      </c>
      <c r="L935" s="16" t="str">
        <f aca="false">IF(B935="Inscripción de nuevo registro patronal",B935 &amp; "|" &amp; E935 &amp; "|" &amp; C935,"")</f>
        <v/>
      </c>
      <c r="M935" s="18" t="n">
        <f aca="false">IF(OR(C935="", L935=""), 0, IF(COUNTIF($L$6:L935, L935)=1, 1, 0))</f>
        <v>0</v>
      </c>
    </row>
    <row r="936" customFormat="false" ht="28.35" hidden="false" customHeight="true" outlineLevel="0" collapsed="false">
      <c r="A936" s="48" t="str">
        <f aca="false">IF(AND(NOT(ISBLANK(C936)),NOT(ISBLANK(B936)),NOT(ISBLANK(E936))),(_xlfn.AGGREGATE(2,7,A$5:A936))+1,"")</f>
        <v/>
      </c>
      <c r="B936" s="49"/>
      <c r="C936" s="49"/>
      <c r="D936" s="50"/>
      <c r="E936" s="51"/>
      <c r="F936" s="52" t="str">
        <f aca="false">IFERROR(VLOOKUP(B936,LISTAS!$Q$2:$R$58,2,0),"")</f>
        <v/>
      </c>
      <c r="G936" s="34" t="str">
        <f aca="false">IF(ISBLANK(C936),"",  IF(F936="RAZÓN SOCIAL","NUEVO_RP",   IF(F936="NUMERO",      IF(ISNUMBER(VALUE(C936)),VALUE(C936),""),   IF(OR(F936="NSS - NOMBRE",F936="RP - NOMBRE"),      IF(         AND(           NOT(ISERROR(FIND(" - ",C936))),           ISERROR(FIND("  ",C936)),           ISERROR(FIND("–",C936)),           ISERROR(FIND("—",C936)),           ISNUMBER(VALUE(LEFT(C936,FIND(" - ",C936)-1)))         ),         VALUE(LEFT(C936,FIND(" - ",C936)-1)),         ""      ),   ""   )  )))</f>
        <v/>
      </c>
      <c r="H936" s="34" t="str">
        <f aca="false">B936 &amp; "|" &amp; E936 &amp; "|" &amp;(IF(ISBLANK(C936),"",IFERROR(VALUE(LEFT(TRIM(C936),FIND(" ",TRIM(C936)&amp;" ")-1)),"")))</f>
        <v>||</v>
      </c>
      <c r="I936" s="18" t="n">
        <f aca="false">IF(G936="",0, IF(COUNTIF($H$6:H936,H936)=1,1,0))</f>
        <v>0</v>
      </c>
      <c r="J936" s="34" t="str">
        <f aca="false">IF( OR( ISBLANK(D936), C936=D936, AND( LEFT(D936,7)&lt;&gt;"NOMINA ", OR( ISERROR(FIND(" - ",D936)), NOT(ISNUMBER(VALUE(LEFT(D936,FIND(" - ",D936)-1)))) ) ) ), "", B936 &amp; "|" &amp; E936 &amp; "|" &amp; (IF(ISBLANK(C936), "", IFERROR(VALUE(LEFT(TRIM(C936), FIND(" ", TRIM(C936)&amp;" ")-1)), ""))) &amp; "|" &amp; D936 )</f>
        <v/>
      </c>
      <c r="K936" s="18" t="n">
        <f aca="false">IF(OR(C936="", J936="",G936=""), 0, IF(COUNTIF($J$6:J936, J936)=1, 1, 0))</f>
        <v>0</v>
      </c>
      <c r="L936" s="16" t="str">
        <f aca="false">IF(B936="Inscripción de nuevo registro patronal",B936 &amp; "|" &amp; E936 &amp; "|" &amp; C936,"")</f>
        <v/>
      </c>
      <c r="M936" s="18" t="n">
        <f aca="false">IF(OR(C936="", L936=""), 0, IF(COUNTIF($L$6:L936, L936)=1, 1, 0))</f>
        <v>0</v>
      </c>
    </row>
    <row r="937" customFormat="false" ht="28.35" hidden="false" customHeight="true" outlineLevel="0" collapsed="false">
      <c r="A937" s="48" t="str">
        <f aca="false">IF(AND(NOT(ISBLANK(C937)),NOT(ISBLANK(B937)),NOT(ISBLANK(E937))),(_xlfn.AGGREGATE(2,7,A$5:A937))+1,"")</f>
        <v/>
      </c>
      <c r="B937" s="49"/>
      <c r="C937" s="49"/>
      <c r="D937" s="50"/>
      <c r="E937" s="51"/>
      <c r="F937" s="52" t="str">
        <f aca="false">IFERROR(VLOOKUP(B937,LISTAS!$Q$2:$R$58,2,0),"")</f>
        <v/>
      </c>
      <c r="G937" s="34" t="str">
        <f aca="false">IF(ISBLANK(C937),"",  IF(F937="RAZÓN SOCIAL","NUEVO_RP",   IF(F937="NUMERO",      IF(ISNUMBER(VALUE(C937)),VALUE(C937),""),   IF(OR(F937="NSS - NOMBRE",F937="RP - NOMBRE"),      IF(         AND(           NOT(ISERROR(FIND(" - ",C937))),           ISERROR(FIND("  ",C937)),           ISERROR(FIND("–",C937)),           ISERROR(FIND("—",C937)),           ISNUMBER(VALUE(LEFT(C937,FIND(" - ",C937)-1)))         ),         VALUE(LEFT(C937,FIND(" - ",C937)-1)),         ""      ),   ""   )  )))</f>
        <v/>
      </c>
      <c r="H937" s="34" t="str">
        <f aca="false">B937 &amp; "|" &amp; E937 &amp; "|" &amp;(IF(ISBLANK(C937),"",IFERROR(VALUE(LEFT(TRIM(C937),FIND(" ",TRIM(C937)&amp;" ")-1)),"")))</f>
        <v>||</v>
      </c>
      <c r="I937" s="18" t="n">
        <f aca="false">IF(G937="",0, IF(COUNTIF($H$6:H937,H937)=1,1,0))</f>
        <v>0</v>
      </c>
      <c r="J937" s="34" t="str">
        <f aca="false">IF( OR( ISBLANK(D937), C937=D937, AND( LEFT(D937,7)&lt;&gt;"NOMINA ", OR( ISERROR(FIND(" - ",D937)), NOT(ISNUMBER(VALUE(LEFT(D937,FIND(" - ",D937)-1)))) ) ) ), "", B937 &amp; "|" &amp; E937 &amp; "|" &amp; (IF(ISBLANK(C937), "", IFERROR(VALUE(LEFT(TRIM(C937), FIND(" ", TRIM(C937)&amp;" ")-1)), ""))) &amp; "|" &amp; D937 )</f>
        <v/>
      </c>
      <c r="K937" s="18" t="n">
        <f aca="false">IF(OR(C937="", J937="",G937=""), 0, IF(COUNTIF($J$6:J937, J937)=1, 1, 0))</f>
        <v>0</v>
      </c>
      <c r="L937" s="16" t="str">
        <f aca="false">IF(B937="Inscripción de nuevo registro patronal",B937 &amp; "|" &amp; E937 &amp; "|" &amp; C937,"")</f>
        <v/>
      </c>
      <c r="M937" s="18" t="n">
        <f aca="false">IF(OR(C937="", L937=""), 0, IF(COUNTIF($L$6:L937, L937)=1, 1, 0))</f>
        <v>0</v>
      </c>
    </row>
    <row r="938" customFormat="false" ht="28.35" hidden="false" customHeight="true" outlineLevel="0" collapsed="false">
      <c r="A938" s="48" t="str">
        <f aca="false">IF(AND(NOT(ISBLANK(C938)),NOT(ISBLANK(B938)),NOT(ISBLANK(E938))),(_xlfn.AGGREGATE(2,7,A$5:A938))+1,"")</f>
        <v/>
      </c>
      <c r="B938" s="49"/>
      <c r="C938" s="49"/>
      <c r="D938" s="50"/>
      <c r="E938" s="51"/>
      <c r="F938" s="52" t="str">
        <f aca="false">IFERROR(VLOOKUP(B938,LISTAS!$Q$2:$R$58,2,0),"")</f>
        <v/>
      </c>
      <c r="G938" s="34" t="str">
        <f aca="false">IF(ISBLANK(C938),"",  IF(F938="RAZÓN SOCIAL","NUEVO_RP",   IF(F938="NUMERO",      IF(ISNUMBER(VALUE(C938)),VALUE(C938),""),   IF(OR(F938="NSS - NOMBRE",F938="RP - NOMBRE"),      IF(         AND(           NOT(ISERROR(FIND(" - ",C938))),           ISERROR(FIND("  ",C938)),           ISERROR(FIND("–",C938)),           ISERROR(FIND("—",C938)),           ISNUMBER(VALUE(LEFT(C938,FIND(" - ",C938)-1)))         ),         VALUE(LEFT(C938,FIND(" - ",C938)-1)),         ""      ),   ""   )  )))</f>
        <v/>
      </c>
      <c r="H938" s="34" t="str">
        <f aca="false">B938 &amp; "|" &amp; E938 &amp; "|" &amp;(IF(ISBLANK(C938),"",IFERROR(VALUE(LEFT(TRIM(C938),FIND(" ",TRIM(C938)&amp;" ")-1)),"")))</f>
        <v>||</v>
      </c>
      <c r="I938" s="18" t="n">
        <f aca="false">IF(G938="",0, IF(COUNTIF($H$6:H938,H938)=1,1,0))</f>
        <v>0</v>
      </c>
      <c r="J938" s="34" t="str">
        <f aca="false">IF( OR( ISBLANK(D938), C938=D938, AND( LEFT(D938,7)&lt;&gt;"NOMINA ", OR( ISERROR(FIND(" - ",D938)), NOT(ISNUMBER(VALUE(LEFT(D938,FIND(" - ",D938)-1)))) ) ) ), "", B938 &amp; "|" &amp; E938 &amp; "|" &amp; (IF(ISBLANK(C938), "", IFERROR(VALUE(LEFT(TRIM(C938), FIND(" ", TRIM(C938)&amp;" ")-1)), ""))) &amp; "|" &amp; D938 )</f>
        <v/>
      </c>
      <c r="K938" s="18" t="n">
        <f aca="false">IF(OR(C938="", J938="",G938=""), 0, IF(COUNTIF($J$6:J938, J938)=1, 1, 0))</f>
        <v>0</v>
      </c>
      <c r="L938" s="16" t="str">
        <f aca="false">IF(B938="Inscripción de nuevo registro patronal",B938 &amp; "|" &amp; E938 &amp; "|" &amp; C938,"")</f>
        <v/>
      </c>
      <c r="M938" s="18" t="n">
        <f aca="false">IF(OR(C938="", L938=""), 0, IF(COUNTIF($L$6:L938, L938)=1, 1, 0))</f>
        <v>0</v>
      </c>
    </row>
    <row r="939" customFormat="false" ht="28.35" hidden="false" customHeight="true" outlineLevel="0" collapsed="false">
      <c r="A939" s="48" t="str">
        <f aca="false">IF(AND(NOT(ISBLANK(C939)),NOT(ISBLANK(B939)),NOT(ISBLANK(E939))),(_xlfn.AGGREGATE(2,7,A$5:A939))+1,"")</f>
        <v/>
      </c>
      <c r="B939" s="49"/>
      <c r="C939" s="49"/>
      <c r="D939" s="50"/>
      <c r="E939" s="51"/>
      <c r="F939" s="52" t="str">
        <f aca="false">IFERROR(VLOOKUP(B939,LISTAS!$Q$2:$R$58,2,0),"")</f>
        <v/>
      </c>
      <c r="G939" s="34" t="str">
        <f aca="false">IF(ISBLANK(C939),"",  IF(F939="RAZÓN SOCIAL","NUEVO_RP",   IF(F939="NUMERO",      IF(ISNUMBER(VALUE(C939)),VALUE(C939),""),   IF(OR(F939="NSS - NOMBRE",F939="RP - NOMBRE"),      IF(         AND(           NOT(ISERROR(FIND(" - ",C939))),           ISERROR(FIND("  ",C939)),           ISERROR(FIND("–",C939)),           ISERROR(FIND("—",C939)),           ISNUMBER(VALUE(LEFT(C939,FIND(" - ",C939)-1)))         ),         VALUE(LEFT(C939,FIND(" - ",C939)-1)),         ""      ),   ""   )  )))</f>
        <v/>
      </c>
      <c r="H939" s="34" t="str">
        <f aca="false">B939 &amp; "|" &amp; E939 &amp; "|" &amp;(IF(ISBLANK(C939),"",IFERROR(VALUE(LEFT(TRIM(C939),FIND(" ",TRIM(C939)&amp;" ")-1)),"")))</f>
        <v>||</v>
      </c>
      <c r="I939" s="18" t="n">
        <f aca="false">IF(G939="",0, IF(COUNTIF($H$6:H939,H939)=1,1,0))</f>
        <v>0</v>
      </c>
      <c r="J939" s="34" t="str">
        <f aca="false">IF( OR( ISBLANK(D939), C939=D939, AND( LEFT(D939,7)&lt;&gt;"NOMINA ", OR( ISERROR(FIND(" - ",D939)), NOT(ISNUMBER(VALUE(LEFT(D939,FIND(" - ",D939)-1)))) ) ) ), "", B939 &amp; "|" &amp; E939 &amp; "|" &amp; (IF(ISBLANK(C939), "", IFERROR(VALUE(LEFT(TRIM(C939), FIND(" ", TRIM(C939)&amp;" ")-1)), ""))) &amp; "|" &amp; D939 )</f>
        <v/>
      </c>
      <c r="K939" s="18" t="n">
        <f aca="false">IF(OR(C939="", J939="",G939=""), 0, IF(COUNTIF($J$6:J939, J939)=1, 1, 0))</f>
        <v>0</v>
      </c>
      <c r="L939" s="16" t="str">
        <f aca="false">IF(B939="Inscripción de nuevo registro patronal",B939 &amp; "|" &amp; E939 &amp; "|" &amp; C939,"")</f>
        <v/>
      </c>
      <c r="M939" s="18" t="n">
        <f aca="false">IF(OR(C939="", L939=""), 0, IF(COUNTIF($L$6:L939, L939)=1, 1, 0))</f>
        <v>0</v>
      </c>
    </row>
    <row r="940" customFormat="false" ht="28.35" hidden="false" customHeight="true" outlineLevel="0" collapsed="false">
      <c r="A940" s="48" t="str">
        <f aca="false">IF(AND(NOT(ISBLANK(C940)),NOT(ISBLANK(B940)),NOT(ISBLANK(E940))),(_xlfn.AGGREGATE(2,7,A$5:A940))+1,"")</f>
        <v/>
      </c>
      <c r="B940" s="49"/>
      <c r="C940" s="49"/>
      <c r="D940" s="50"/>
      <c r="E940" s="51"/>
      <c r="F940" s="52" t="str">
        <f aca="false">IFERROR(VLOOKUP(B940,LISTAS!$Q$2:$R$58,2,0),"")</f>
        <v/>
      </c>
      <c r="G940" s="34" t="str">
        <f aca="false">IF(ISBLANK(C940),"",  IF(F940="RAZÓN SOCIAL","NUEVO_RP",   IF(F940="NUMERO",      IF(ISNUMBER(VALUE(C940)),VALUE(C940),""),   IF(OR(F940="NSS - NOMBRE",F940="RP - NOMBRE"),      IF(         AND(           NOT(ISERROR(FIND(" - ",C940))),           ISERROR(FIND("  ",C940)),           ISERROR(FIND("–",C940)),           ISERROR(FIND("—",C940)),           ISNUMBER(VALUE(LEFT(C940,FIND(" - ",C940)-1)))         ),         VALUE(LEFT(C940,FIND(" - ",C940)-1)),         ""      ),   ""   )  )))</f>
        <v/>
      </c>
      <c r="H940" s="34" t="str">
        <f aca="false">B940 &amp; "|" &amp; E940 &amp; "|" &amp;(IF(ISBLANK(C940),"",IFERROR(VALUE(LEFT(TRIM(C940),FIND(" ",TRIM(C940)&amp;" ")-1)),"")))</f>
        <v>||</v>
      </c>
      <c r="I940" s="18" t="n">
        <f aca="false">IF(G940="",0, IF(COUNTIF($H$6:H940,H940)=1,1,0))</f>
        <v>0</v>
      </c>
      <c r="J940" s="34" t="str">
        <f aca="false">IF( OR( ISBLANK(D940), C940=D940, AND( LEFT(D940,7)&lt;&gt;"NOMINA ", OR( ISERROR(FIND(" - ",D940)), NOT(ISNUMBER(VALUE(LEFT(D940,FIND(" - ",D940)-1)))) ) ) ), "", B940 &amp; "|" &amp; E940 &amp; "|" &amp; (IF(ISBLANK(C940), "", IFERROR(VALUE(LEFT(TRIM(C940), FIND(" ", TRIM(C940)&amp;" ")-1)), ""))) &amp; "|" &amp; D940 )</f>
        <v/>
      </c>
      <c r="K940" s="18" t="n">
        <f aca="false">IF(OR(C940="", J940="",G940=""), 0, IF(COUNTIF($J$6:J940, J940)=1, 1, 0))</f>
        <v>0</v>
      </c>
      <c r="L940" s="16" t="str">
        <f aca="false">IF(B940="Inscripción de nuevo registro patronal",B940 &amp; "|" &amp; E940 &amp; "|" &amp; C940,"")</f>
        <v/>
      </c>
      <c r="M940" s="18" t="n">
        <f aca="false">IF(OR(C940="", L940=""), 0, IF(COUNTIF($L$6:L940, L940)=1, 1, 0))</f>
        <v>0</v>
      </c>
    </row>
    <row r="941" customFormat="false" ht="28.35" hidden="false" customHeight="true" outlineLevel="0" collapsed="false">
      <c r="A941" s="48" t="str">
        <f aca="false">IF(AND(NOT(ISBLANK(C941)),NOT(ISBLANK(B941)),NOT(ISBLANK(E941))),(_xlfn.AGGREGATE(2,7,A$5:A941))+1,"")</f>
        <v/>
      </c>
      <c r="B941" s="49"/>
      <c r="C941" s="49"/>
      <c r="D941" s="50"/>
      <c r="E941" s="51"/>
      <c r="F941" s="52" t="str">
        <f aca="false">IFERROR(VLOOKUP(B941,LISTAS!$Q$2:$R$58,2,0),"")</f>
        <v/>
      </c>
      <c r="G941" s="34" t="str">
        <f aca="false">IF(ISBLANK(C941),"",  IF(F941="RAZÓN SOCIAL","NUEVO_RP",   IF(F941="NUMERO",      IF(ISNUMBER(VALUE(C941)),VALUE(C941),""),   IF(OR(F941="NSS - NOMBRE",F941="RP - NOMBRE"),      IF(         AND(           NOT(ISERROR(FIND(" - ",C941))),           ISERROR(FIND("  ",C941)),           ISERROR(FIND("–",C941)),           ISERROR(FIND("—",C941)),           ISNUMBER(VALUE(LEFT(C941,FIND(" - ",C941)-1)))         ),         VALUE(LEFT(C941,FIND(" - ",C941)-1)),         ""      ),   ""   )  )))</f>
        <v/>
      </c>
      <c r="H941" s="34" t="str">
        <f aca="false">B941 &amp; "|" &amp; E941 &amp; "|" &amp;(IF(ISBLANK(C941),"",IFERROR(VALUE(LEFT(TRIM(C941),FIND(" ",TRIM(C941)&amp;" ")-1)),"")))</f>
        <v>||</v>
      </c>
      <c r="I941" s="18" t="n">
        <f aca="false">IF(G941="",0, IF(COUNTIF($H$6:H941,H941)=1,1,0))</f>
        <v>0</v>
      </c>
      <c r="J941" s="34" t="str">
        <f aca="false">IF( OR( ISBLANK(D941), C941=D941, AND( LEFT(D941,7)&lt;&gt;"NOMINA ", OR( ISERROR(FIND(" - ",D941)), NOT(ISNUMBER(VALUE(LEFT(D941,FIND(" - ",D941)-1)))) ) ) ), "", B941 &amp; "|" &amp; E941 &amp; "|" &amp; (IF(ISBLANK(C941), "", IFERROR(VALUE(LEFT(TRIM(C941), FIND(" ", TRIM(C941)&amp;" ")-1)), ""))) &amp; "|" &amp; D941 )</f>
        <v/>
      </c>
      <c r="K941" s="18" t="n">
        <f aca="false">IF(OR(C941="", J941="",G941=""), 0, IF(COUNTIF($J$6:J941, J941)=1, 1, 0))</f>
        <v>0</v>
      </c>
      <c r="L941" s="16" t="str">
        <f aca="false">IF(B941="Inscripción de nuevo registro patronal",B941 &amp; "|" &amp; E941 &amp; "|" &amp; C941,"")</f>
        <v/>
      </c>
      <c r="M941" s="18" t="n">
        <f aca="false">IF(OR(C941="", L941=""), 0, IF(COUNTIF($L$6:L941, L941)=1, 1, 0))</f>
        <v>0</v>
      </c>
    </row>
    <row r="942" customFormat="false" ht="28.35" hidden="false" customHeight="true" outlineLevel="0" collapsed="false">
      <c r="A942" s="48" t="str">
        <f aca="false">IF(AND(NOT(ISBLANK(C942)),NOT(ISBLANK(B942)),NOT(ISBLANK(E942))),(_xlfn.AGGREGATE(2,7,A$5:A942))+1,"")</f>
        <v/>
      </c>
      <c r="B942" s="49"/>
      <c r="C942" s="49"/>
      <c r="D942" s="50"/>
      <c r="E942" s="51"/>
      <c r="F942" s="52" t="str">
        <f aca="false">IFERROR(VLOOKUP(B942,LISTAS!$Q$2:$R$58,2,0),"")</f>
        <v/>
      </c>
      <c r="G942" s="34" t="str">
        <f aca="false">IF(ISBLANK(C942),"",  IF(F942="RAZÓN SOCIAL","NUEVO_RP",   IF(F942="NUMERO",      IF(ISNUMBER(VALUE(C942)),VALUE(C942),""),   IF(OR(F942="NSS - NOMBRE",F942="RP - NOMBRE"),      IF(         AND(           NOT(ISERROR(FIND(" - ",C942))),           ISERROR(FIND("  ",C942)),           ISERROR(FIND("–",C942)),           ISERROR(FIND("—",C942)),           ISNUMBER(VALUE(LEFT(C942,FIND(" - ",C942)-1)))         ),         VALUE(LEFT(C942,FIND(" - ",C942)-1)),         ""      ),   ""   )  )))</f>
        <v/>
      </c>
      <c r="H942" s="34" t="str">
        <f aca="false">B942 &amp; "|" &amp; E942 &amp; "|" &amp;(IF(ISBLANK(C942),"",IFERROR(VALUE(LEFT(TRIM(C942),FIND(" ",TRIM(C942)&amp;" ")-1)),"")))</f>
        <v>||</v>
      </c>
      <c r="I942" s="18" t="n">
        <f aca="false">IF(G942="",0, IF(COUNTIF($H$6:H942,H942)=1,1,0))</f>
        <v>0</v>
      </c>
      <c r="J942" s="34" t="str">
        <f aca="false">IF( OR( ISBLANK(D942), C942=D942, AND( LEFT(D942,7)&lt;&gt;"NOMINA ", OR( ISERROR(FIND(" - ",D942)), NOT(ISNUMBER(VALUE(LEFT(D942,FIND(" - ",D942)-1)))) ) ) ), "", B942 &amp; "|" &amp; E942 &amp; "|" &amp; (IF(ISBLANK(C942), "", IFERROR(VALUE(LEFT(TRIM(C942), FIND(" ", TRIM(C942)&amp;" ")-1)), ""))) &amp; "|" &amp; D942 )</f>
        <v/>
      </c>
      <c r="K942" s="18" t="n">
        <f aca="false">IF(OR(C942="", J942="",G942=""), 0, IF(COUNTIF($J$6:J942, J942)=1, 1, 0))</f>
        <v>0</v>
      </c>
      <c r="L942" s="16" t="str">
        <f aca="false">IF(B942="Inscripción de nuevo registro patronal",B942 &amp; "|" &amp; E942 &amp; "|" &amp; C942,"")</f>
        <v/>
      </c>
      <c r="M942" s="18" t="n">
        <f aca="false">IF(OR(C942="", L942=""), 0, IF(COUNTIF($L$6:L942, L942)=1, 1, 0))</f>
        <v>0</v>
      </c>
    </row>
    <row r="943" customFormat="false" ht="28.35" hidden="false" customHeight="true" outlineLevel="0" collapsed="false">
      <c r="A943" s="48" t="str">
        <f aca="false">IF(AND(NOT(ISBLANK(C943)),NOT(ISBLANK(B943)),NOT(ISBLANK(E943))),(_xlfn.AGGREGATE(2,7,A$5:A943))+1,"")</f>
        <v/>
      </c>
      <c r="B943" s="49"/>
      <c r="C943" s="49"/>
      <c r="D943" s="50"/>
      <c r="E943" s="51"/>
      <c r="F943" s="52" t="str">
        <f aca="false">IFERROR(VLOOKUP(B943,LISTAS!$Q$2:$R$58,2,0),"")</f>
        <v/>
      </c>
      <c r="G943" s="34" t="str">
        <f aca="false">IF(ISBLANK(C943),"",  IF(F943="RAZÓN SOCIAL","NUEVO_RP",   IF(F943="NUMERO",      IF(ISNUMBER(VALUE(C943)),VALUE(C943),""),   IF(OR(F943="NSS - NOMBRE",F943="RP - NOMBRE"),      IF(         AND(           NOT(ISERROR(FIND(" - ",C943))),           ISERROR(FIND("  ",C943)),           ISERROR(FIND("–",C943)),           ISERROR(FIND("—",C943)),           ISNUMBER(VALUE(LEFT(C943,FIND(" - ",C943)-1)))         ),         VALUE(LEFT(C943,FIND(" - ",C943)-1)),         ""      ),   ""   )  )))</f>
        <v/>
      </c>
      <c r="H943" s="34" t="str">
        <f aca="false">B943 &amp; "|" &amp; E943 &amp; "|" &amp;(IF(ISBLANK(C943),"",IFERROR(VALUE(LEFT(TRIM(C943),FIND(" ",TRIM(C943)&amp;" ")-1)),"")))</f>
        <v>||</v>
      </c>
      <c r="I943" s="18" t="n">
        <f aca="false">IF(G943="",0, IF(COUNTIF($H$6:H943,H943)=1,1,0))</f>
        <v>0</v>
      </c>
      <c r="J943" s="34" t="str">
        <f aca="false">IF( OR( ISBLANK(D943), C943=D943, AND( LEFT(D943,7)&lt;&gt;"NOMINA ", OR( ISERROR(FIND(" - ",D943)), NOT(ISNUMBER(VALUE(LEFT(D943,FIND(" - ",D943)-1)))) ) ) ), "", B943 &amp; "|" &amp; E943 &amp; "|" &amp; (IF(ISBLANK(C943), "", IFERROR(VALUE(LEFT(TRIM(C943), FIND(" ", TRIM(C943)&amp;" ")-1)), ""))) &amp; "|" &amp; D943 )</f>
        <v/>
      </c>
      <c r="K943" s="18" t="n">
        <f aca="false">IF(OR(C943="", J943="",G943=""), 0, IF(COUNTIF($J$6:J943, J943)=1, 1, 0))</f>
        <v>0</v>
      </c>
      <c r="L943" s="16" t="str">
        <f aca="false">IF(B943="Inscripción de nuevo registro patronal",B943 &amp; "|" &amp; E943 &amp; "|" &amp; C943,"")</f>
        <v/>
      </c>
      <c r="M943" s="18" t="n">
        <f aca="false">IF(OR(C943="", L943=""), 0, IF(COUNTIF($L$6:L943, L943)=1, 1, 0))</f>
        <v>0</v>
      </c>
    </row>
    <row r="944" customFormat="false" ht="28.35" hidden="false" customHeight="true" outlineLevel="0" collapsed="false">
      <c r="A944" s="48" t="str">
        <f aca="false">IF(AND(NOT(ISBLANK(C944)),NOT(ISBLANK(B944)),NOT(ISBLANK(E944))),(_xlfn.AGGREGATE(2,7,A$5:A944))+1,"")</f>
        <v/>
      </c>
      <c r="B944" s="49"/>
      <c r="C944" s="49"/>
      <c r="D944" s="50"/>
      <c r="E944" s="51"/>
      <c r="F944" s="52" t="str">
        <f aca="false">IFERROR(VLOOKUP(B944,LISTAS!$Q$2:$R$58,2,0),"")</f>
        <v/>
      </c>
      <c r="G944" s="34" t="str">
        <f aca="false">IF(ISBLANK(C944),"",  IF(F944="RAZÓN SOCIAL","NUEVO_RP",   IF(F944="NUMERO",      IF(ISNUMBER(VALUE(C944)),VALUE(C944),""),   IF(OR(F944="NSS - NOMBRE",F944="RP - NOMBRE"),      IF(         AND(           NOT(ISERROR(FIND(" - ",C944))),           ISERROR(FIND("  ",C944)),           ISERROR(FIND("–",C944)),           ISERROR(FIND("—",C944)),           ISNUMBER(VALUE(LEFT(C944,FIND(" - ",C944)-1)))         ),         VALUE(LEFT(C944,FIND(" - ",C944)-1)),         ""      ),   ""   )  )))</f>
        <v/>
      </c>
      <c r="H944" s="34" t="str">
        <f aca="false">B944 &amp; "|" &amp; E944 &amp; "|" &amp;(IF(ISBLANK(C944),"",IFERROR(VALUE(LEFT(TRIM(C944),FIND(" ",TRIM(C944)&amp;" ")-1)),"")))</f>
        <v>||</v>
      </c>
      <c r="I944" s="18" t="n">
        <f aca="false">IF(G944="",0, IF(COUNTIF($H$6:H944,H944)=1,1,0))</f>
        <v>0</v>
      </c>
      <c r="J944" s="34" t="str">
        <f aca="false">IF( OR( ISBLANK(D944), C944=D944, AND( LEFT(D944,7)&lt;&gt;"NOMINA ", OR( ISERROR(FIND(" - ",D944)), NOT(ISNUMBER(VALUE(LEFT(D944,FIND(" - ",D944)-1)))) ) ) ), "", B944 &amp; "|" &amp; E944 &amp; "|" &amp; (IF(ISBLANK(C944), "", IFERROR(VALUE(LEFT(TRIM(C944), FIND(" ", TRIM(C944)&amp;" ")-1)), ""))) &amp; "|" &amp; D944 )</f>
        <v/>
      </c>
      <c r="K944" s="18" t="n">
        <f aca="false">IF(OR(C944="", J944="",G944=""), 0, IF(COUNTIF($J$6:J944, J944)=1, 1, 0))</f>
        <v>0</v>
      </c>
      <c r="L944" s="16" t="str">
        <f aca="false">IF(B944="Inscripción de nuevo registro patronal",B944 &amp; "|" &amp; E944 &amp; "|" &amp; C944,"")</f>
        <v/>
      </c>
      <c r="M944" s="18" t="n">
        <f aca="false">IF(OR(C944="", L944=""), 0, IF(COUNTIF($L$6:L944, L944)=1, 1, 0))</f>
        <v>0</v>
      </c>
    </row>
    <row r="945" customFormat="false" ht="28.35" hidden="false" customHeight="true" outlineLevel="0" collapsed="false">
      <c r="A945" s="48" t="str">
        <f aca="false">IF(AND(NOT(ISBLANK(C945)),NOT(ISBLANK(B945)),NOT(ISBLANK(E945))),(_xlfn.AGGREGATE(2,7,A$5:A945))+1,"")</f>
        <v/>
      </c>
      <c r="B945" s="49"/>
      <c r="C945" s="49"/>
      <c r="D945" s="50"/>
      <c r="E945" s="51"/>
      <c r="F945" s="52" t="str">
        <f aca="false">IFERROR(VLOOKUP(B945,LISTAS!$Q$2:$R$58,2,0),"")</f>
        <v/>
      </c>
      <c r="G945" s="34" t="str">
        <f aca="false">IF(ISBLANK(C945),"",  IF(F945="RAZÓN SOCIAL","NUEVO_RP",   IF(F945="NUMERO",      IF(ISNUMBER(VALUE(C945)),VALUE(C945),""),   IF(OR(F945="NSS - NOMBRE",F945="RP - NOMBRE"),      IF(         AND(           NOT(ISERROR(FIND(" - ",C945))),           ISERROR(FIND("  ",C945)),           ISERROR(FIND("–",C945)),           ISERROR(FIND("—",C945)),           ISNUMBER(VALUE(LEFT(C945,FIND(" - ",C945)-1)))         ),         VALUE(LEFT(C945,FIND(" - ",C945)-1)),         ""      ),   ""   )  )))</f>
        <v/>
      </c>
      <c r="H945" s="34" t="str">
        <f aca="false">B945 &amp; "|" &amp; E945 &amp; "|" &amp;(IF(ISBLANK(C945),"",IFERROR(VALUE(LEFT(TRIM(C945),FIND(" ",TRIM(C945)&amp;" ")-1)),"")))</f>
        <v>||</v>
      </c>
      <c r="I945" s="18" t="n">
        <f aca="false">IF(G945="",0, IF(COUNTIF($H$6:H945,H945)=1,1,0))</f>
        <v>0</v>
      </c>
      <c r="J945" s="34" t="str">
        <f aca="false">IF( OR( ISBLANK(D945), C945=D945, AND( LEFT(D945,7)&lt;&gt;"NOMINA ", OR( ISERROR(FIND(" - ",D945)), NOT(ISNUMBER(VALUE(LEFT(D945,FIND(" - ",D945)-1)))) ) ) ), "", B945 &amp; "|" &amp; E945 &amp; "|" &amp; (IF(ISBLANK(C945), "", IFERROR(VALUE(LEFT(TRIM(C945), FIND(" ", TRIM(C945)&amp;" ")-1)), ""))) &amp; "|" &amp; D945 )</f>
        <v/>
      </c>
      <c r="K945" s="18" t="n">
        <f aca="false">IF(OR(C945="", J945="",G945=""), 0, IF(COUNTIF($J$6:J945, J945)=1, 1, 0))</f>
        <v>0</v>
      </c>
      <c r="L945" s="16" t="str">
        <f aca="false">IF(B945="Inscripción de nuevo registro patronal",B945 &amp; "|" &amp; E945 &amp; "|" &amp; C945,"")</f>
        <v/>
      </c>
      <c r="M945" s="18" t="n">
        <f aca="false">IF(OR(C945="", L945=""), 0, IF(COUNTIF($L$6:L945, L945)=1, 1, 0))</f>
        <v>0</v>
      </c>
    </row>
    <row r="946" customFormat="false" ht="28.35" hidden="false" customHeight="true" outlineLevel="0" collapsed="false">
      <c r="A946" s="48" t="str">
        <f aca="false">IF(AND(NOT(ISBLANK(C946)),NOT(ISBLANK(B946)),NOT(ISBLANK(E946))),(_xlfn.AGGREGATE(2,7,A$5:A946))+1,"")</f>
        <v/>
      </c>
      <c r="B946" s="49"/>
      <c r="C946" s="49"/>
      <c r="D946" s="50"/>
      <c r="E946" s="51"/>
      <c r="F946" s="52" t="str">
        <f aca="false">IFERROR(VLOOKUP(B946,LISTAS!$Q$2:$R$58,2,0),"")</f>
        <v/>
      </c>
      <c r="G946" s="34" t="str">
        <f aca="false">IF(ISBLANK(C946),"",  IF(F946="RAZÓN SOCIAL","NUEVO_RP",   IF(F946="NUMERO",      IF(ISNUMBER(VALUE(C946)),VALUE(C946),""),   IF(OR(F946="NSS - NOMBRE",F946="RP - NOMBRE"),      IF(         AND(           NOT(ISERROR(FIND(" - ",C946))),           ISERROR(FIND("  ",C946)),           ISERROR(FIND("–",C946)),           ISERROR(FIND("—",C946)),           ISNUMBER(VALUE(LEFT(C946,FIND(" - ",C946)-1)))         ),         VALUE(LEFT(C946,FIND(" - ",C946)-1)),         ""      ),   ""   )  )))</f>
        <v/>
      </c>
      <c r="H946" s="34" t="str">
        <f aca="false">B946 &amp; "|" &amp; E946 &amp; "|" &amp;(IF(ISBLANK(C946),"",IFERROR(VALUE(LEFT(TRIM(C946),FIND(" ",TRIM(C946)&amp;" ")-1)),"")))</f>
        <v>||</v>
      </c>
      <c r="I946" s="18" t="n">
        <f aca="false">IF(G946="",0, IF(COUNTIF($H$6:H946,H946)=1,1,0))</f>
        <v>0</v>
      </c>
      <c r="J946" s="34" t="str">
        <f aca="false">IF( OR( ISBLANK(D946), C946=D946, AND( LEFT(D946,7)&lt;&gt;"NOMINA ", OR( ISERROR(FIND(" - ",D946)), NOT(ISNUMBER(VALUE(LEFT(D946,FIND(" - ",D946)-1)))) ) ) ), "", B946 &amp; "|" &amp; E946 &amp; "|" &amp; (IF(ISBLANK(C946), "", IFERROR(VALUE(LEFT(TRIM(C946), FIND(" ", TRIM(C946)&amp;" ")-1)), ""))) &amp; "|" &amp; D946 )</f>
        <v/>
      </c>
      <c r="K946" s="18" t="n">
        <f aca="false">IF(OR(C946="", J946="",G946=""), 0, IF(COUNTIF($J$6:J946, J946)=1, 1, 0))</f>
        <v>0</v>
      </c>
      <c r="L946" s="16" t="str">
        <f aca="false">IF(B946="Inscripción de nuevo registro patronal",B946 &amp; "|" &amp; E946 &amp; "|" &amp; C946,"")</f>
        <v/>
      </c>
      <c r="M946" s="18" t="n">
        <f aca="false">IF(OR(C946="", L946=""), 0, IF(COUNTIF($L$6:L946, L946)=1, 1, 0))</f>
        <v>0</v>
      </c>
    </row>
    <row r="947" customFormat="false" ht="28.35" hidden="false" customHeight="true" outlineLevel="0" collapsed="false">
      <c r="A947" s="48" t="str">
        <f aca="false">IF(AND(NOT(ISBLANK(C947)),NOT(ISBLANK(B947)),NOT(ISBLANK(E947))),(_xlfn.AGGREGATE(2,7,A$5:A947))+1,"")</f>
        <v/>
      </c>
      <c r="B947" s="49"/>
      <c r="C947" s="49"/>
      <c r="D947" s="50"/>
      <c r="E947" s="51"/>
      <c r="F947" s="52" t="str">
        <f aca="false">IFERROR(VLOOKUP(B947,LISTAS!$Q$2:$R$58,2,0),"")</f>
        <v/>
      </c>
      <c r="G947" s="34" t="str">
        <f aca="false">IF(ISBLANK(C947),"",  IF(F947="RAZÓN SOCIAL","NUEVO_RP",   IF(F947="NUMERO",      IF(ISNUMBER(VALUE(C947)),VALUE(C947),""),   IF(OR(F947="NSS - NOMBRE",F947="RP - NOMBRE"),      IF(         AND(           NOT(ISERROR(FIND(" - ",C947))),           ISERROR(FIND("  ",C947)),           ISERROR(FIND("–",C947)),           ISERROR(FIND("—",C947)),           ISNUMBER(VALUE(LEFT(C947,FIND(" - ",C947)-1)))         ),         VALUE(LEFT(C947,FIND(" - ",C947)-1)),         ""      ),   ""   )  )))</f>
        <v/>
      </c>
      <c r="H947" s="34" t="str">
        <f aca="false">B947 &amp; "|" &amp; E947 &amp; "|" &amp;(IF(ISBLANK(C947),"",IFERROR(VALUE(LEFT(TRIM(C947),FIND(" ",TRIM(C947)&amp;" ")-1)),"")))</f>
        <v>||</v>
      </c>
      <c r="I947" s="18" t="n">
        <f aca="false">IF(G947="",0, IF(COUNTIF($H$6:H947,H947)=1,1,0))</f>
        <v>0</v>
      </c>
      <c r="J947" s="34" t="str">
        <f aca="false">IF( OR( ISBLANK(D947), C947=D947, AND( LEFT(D947,7)&lt;&gt;"NOMINA ", OR( ISERROR(FIND(" - ",D947)), NOT(ISNUMBER(VALUE(LEFT(D947,FIND(" - ",D947)-1)))) ) ) ), "", B947 &amp; "|" &amp; E947 &amp; "|" &amp; (IF(ISBLANK(C947), "", IFERROR(VALUE(LEFT(TRIM(C947), FIND(" ", TRIM(C947)&amp;" ")-1)), ""))) &amp; "|" &amp; D947 )</f>
        <v/>
      </c>
      <c r="K947" s="18" t="n">
        <f aca="false">IF(OR(C947="", J947="",G947=""), 0, IF(COUNTIF($J$6:J947, J947)=1, 1, 0))</f>
        <v>0</v>
      </c>
      <c r="L947" s="16" t="str">
        <f aca="false">IF(B947="Inscripción de nuevo registro patronal",B947 &amp; "|" &amp; E947 &amp; "|" &amp; C947,"")</f>
        <v/>
      </c>
      <c r="M947" s="18" t="n">
        <f aca="false">IF(OR(C947="", L947=""), 0, IF(COUNTIF($L$6:L947, L947)=1, 1, 0))</f>
        <v>0</v>
      </c>
    </row>
    <row r="948" customFormat="false" ht="28.35" hidden="false" customHeight="true" outlineLevel="0" collapsed="false">
      <c r="A948" s="48" t="str">
        <f aca="false">IF(AND(NOT(ISBLANK(C948)),NOT(ISBLANK(B948)),NOT(ISBLANK(E948))),(_xlfn.AGGREGATE(2,7,A$5:A948))+1,"")</f>
        <v/>
      </c>
      <c r="B948" s="49"/>
      <c r="C948" s="49"/>
      <c r="D948" s="50"/>
      <c r="E948" s="51"/>
      <c r="F948" s="52" t="str">
        <f aca="false">IFERROR(VLOOKUP(B948,LISTAS!$Q$2:$R$58,2,0),"")</f>
        <v/>
      </c>
      <c r="G948" s="34" t="str">
        <f aca="false">IF(ISBLANK(C948),"",  IF(F948="RAZÓN SOCIAL","NUEVO_RP",   IF(F948="NUMERO",      IF(ISNUMBER(VALUE(C948)),VALUE(C948),""),   IF(OR(F948="NSS - NOMBRE",F948="RP - NOMBRE"),      IF(         AND(           NOT(ISERROR(FIND(" - ",C948))),           ISERROR(FIND("  ",C948)),           ISERROR(FIND("–",C948)),           ISERROR(FIND("—",C948)),           ISNUMBER(VALUE(LEFT(C948,FIND(" - ",C948)-1)))         ),         VALUE(LEFT(C948,FIND(" - ",C948)-1)),         ""      ),   ""   )  )))</f>
        <v/>
      </c>
      <c r="H948" s="34" t="str">
        <f aca="false">B948 &amp; "|" &amp; E948 &amp; "|" &amp;(IF(ISBLANK(C948),"",IFERROR(VALUE(LEFT(TRIM(C948),FIND(" ",TRIM(C948)&amp;" ")-1)),"")))</f>
        <v>||</v>
      </c>
      <c r="I948" s="18" t="n">
        <f aca="false">IF(G948="",0, IF(COUNTIF($H$6:H948,H948)=1,1,0))</f>
        <v>0</v>
      </c>
      <c r="J948" s="34" t="str">
        <f aca="false">IF( OR( ISBLANK(D948), C948=D948, AND( LEFT(D948,7)&lt;&gt;"NOMINA ", OR( ISERROR(FIND(" - ",D948)), NOT(ISNUMBER(VALUE(LEFT(D948,FIND(" - ",D948)-1)))) ) ) ), "", B948 &amp; "|" &amp; E948 &amp; "|" &amp; (IF(ISBLANK(C948), "", IFERROR(VALUE(LEFT(TRIM(C948), FIND(" ", TRIM(C948)&amp;" ")-1)), ""))) &amp; "|" &amp; D948 )</f>
        <v/>
      </c>
      <c r="K948" s="18" t="n">
        <f aca="false">IF(OR(C948="", J948="",G948=""), 0, IF(COUNTIF($J$6:J948, J948)=1, 1, 0))</f>
        <v>0</v>
      </c>
      <c r="L948" s="16" t="str">
        <f aca="false">IF(B948="Inscripción de nuevo registro patronal",B948 &amp; "|" &amp; E948 &amp; "|" &amp; C948,"")</f>
        <v/>
      </c>
      <c r="M948" s="18" t="n">
        <f aca="false">IF(OR(C948="", L948=""), 0, IF(COUNTIF($L$6:L948, L948)=1, 1, 0))</f>
        <v>0</v>
      </c>
    </row>
    <row r="949" customFormat="false" ht="28.35" hidden="false" customHeight="true" outlineLevel="0" collapsed="false">
      <c r="A949" s="48" t="str">
        <f aca="false">IF(AND(NOT(ISBLANK(C949)),NOT(ISBLANK(B949)),NOT(ISBLANK(E949))),(_xlfn.AGGREGATE(2,7,A$5:A949))+1,"")</f>
        <v/>
      </c>
      <c r="B949" s="49"/>
      <c r="C949" s="49"/>
      <c r="D949" s="50"/>
      <c r="E949" s="51"/>
      <c r="F949" s="52" t="str">
        <f aca="false">IFERROR(VLOOKUP(B949,LISTAS!$Q$2:$R$58,2,0),"")</f>
        <v/>
      </c>
      <c r="G949" s="34" t="str">
        <f aca="false">IF(ISBLANK(C949),"",  IF(F949="RAZÓN SOCIAL","NUEVO_RP",   IF(F949="NUMERO",      IF(ISNUMBER(VALUE(C949)),VALUE(C949),""),   IF(OR(F949="NSS - NOMBRE",F949="RP - NOMBRE"),      IF(         AND(           NOT(ISERROR(FIND(" - ",C949))),           ISERROR(FIND("  ",C949)),           ISERROR(FIND("–",C949)),           ISERROR(FIND("—",C949)),           ISNUMBER(VALUE(LEFT(C949,FIND(" - ",C949)-1)))         ),         VALUE(LEFT(C949,FIND(" - ",C949)-1)),         ""      ),   ""   )  )))</f>
        <v/>
      </c>
      <c r="H949" s="34" t="str">
        <f aca="false">B949 &amp; "|" &amp; E949 &amp; "|" &amp;(IF(ISBLANK(C949),"",IFERROR(VALUE(LEFT(TRIM(C949),FIND(" ",TRIM(C949)&amp;" ")-1)),"")))</f>
        <v>||</v>
      </c>
      <c r="I949" s="18" t="n">
        <f aca="false">IF(G949="",0, IF(COUNTIF($H$6:H949,H949)=1,1,0))</f>
        <v>0</v>
      </c>
      <c r="J949" s="34" t="str">
        <f aca="false">IF( OR( ISBLANK(D949), C949=D949, AND( LEFT(D949,7)&lt;&gt;"NOMINA ", OR( ISERROR(FIND(" - ",D949)), NOT(ISNUMBER(VALUE(LEFT(D949,FIND(" - ",D949)-1)))) ) ) ), "", B949 &amp; "|" &amp; E949 &amp; "|" &amp; (IF(ISBLANK(C949), "", IFERROR(VALUE(LEFT(TRIM(C949), FIND(" ", TRIM(C949)&amp;" ")-1)), ""))) &amp; "|" &amp; D949 )</f>
        <v/>
      </c>
      <c r="K949" s="18" t="n">
        <f aca="false">IF(OR(C949="", J949="",G949=""), 0, IF(COUNTIF($J$6:J949, J949)=1, 1, 0))</f>
        <v>0</v>
      </c>
      <c r="L949" s="16" t="str">
        <f aca="false">IF(B949="Inscripción de nuevo registro patronal",B949 &amp; "|" &amp; E949 &amp; "|" &amp; C949,"")</f>
        <v/>
      </c>
      <c r="M949" s="18" t="n">
        <f aca="false">IF(OR(C949="", L949=""), 0, IF(COUNTIF($L$6:L949, L949)=1, 1, 0))</f>
        <v>0</v>
      </c>
    </row>
    <row r="950" customFormat="false" ht="28.35" hidden="false" customHeight="true" outlineLevel="0" collapsed="false">
      <c r="A950" s="48" t="str">
        <f aca="false">IF(AND(NOT(ISBLANK(C950)),NOT(ISBLANK(B950)),NOT(ISBLANK(E950))),(_xlfn.AGGREGATE(2,7,A$5:A950))+1,"")</f>
        <v/>
      </c>
      <c r="B950" s="49"/>
      <c r="C950" s="49"/>
      <c r="D950" s="50"/>
      <c r="E950" s="51"/>
      <c r="F950" s="52" t="str">
        <f aca="false">IFERROR(VLOOKUP(B950,LISTAS!$Q$2:$R$58,2,0),"")</f>
        <v/>
      </c>
      <c r="G950" s="34" t="str">
        <f aca="false">IF(ISBLANK(C950),"",  IF(F950="RAZÓN SOCIAL","NUEVO_RP",   IF(F950="NUMERO",      IF(ISNUMBER(VALUE(C950)),VALUE(C950),""),   IF(OR(F950="NSS - NOMBRE",F950="RP - NOMBRE"),      IF(         AND(           NOT(ISERROR(FIND(" - ",C950))),           ISERROR(FIND("  ",C950)),           ISERROR(FIND("–",C950)),           ISERROR(FIND("—",C950)),           ISNUMBER(VALUE(LEFT(C950,FIND(" - ",C950)-1)))         ),         VALUE(LEFT(C950,FIND(" - ",C950)-1)),         ""      ),   ""   )  )))</f>
        <v/>
      </c>
      <c r="H950" s="34" t="str">
        <f aca="false">B950 &amp; "|" &amp; E950 &amp; "|" &amp;(IF(ISBLANK(C950),"",IFERROR(VALUE(LEFT(TRIM(C950),FIND(" ",TRIM(C950)&amp;" ")-1)),"")))</f>
        <v>||</v>
      </c>
      <c r="I950" s="18" t="n">
        <f aca="false">IF(G950="",0, IF(COUNTIF($H$6:H950,H950)=1,1,0))</f>
        <v>0</v>
      </c>
      <c r="J950" s="34" t="str">
        <f aca="false">IF( OR( ISBLANK(D950), C950=D950, AND( LEFT(D950,7)&lt;&gt;"NOMINA ", OR( ISERROR(FIND(" - ",D950)), NOT(ISNUMBER(VALUE(LEFT(D950,FIND(" - ",D950)-1)))) ) ) ), "", B950 &amp; "|" &amp; E950 &amp; "|" &amp; (IF(ISBLANK(C950), "", IFERROR(VALUE(LEFT(TRIM(C950), FIND(" ", TRIM(C950)&amp;" ")-1)), ""))) &amp; "|" &amp; D950 )</f>
        <v/>
      </c>
      <c r="K950" s="18" t="n">
        <f aca="false">IF(OR(C950="", J950="",G950=""), 0, IF(COUNTIF($J$6:J950, J950)=1, 1, 0))</f>
        <v>0</v>
      </c>
      <c r="L950" s="16" t="str">
        <f aca="false">IF(B950="Inscripción de nuevo registro patronal",B950 &amp; "|" &amp; E950 &amp; "|" &amp; C950,"")</f>
        <v/>
      </c>
      <c r="M950" s="18" t="n">
        <f aca="false">IF(OR(C950="", L950=""), 0, IF(COUNTIF($L$6:L950, L950)=1, 1, 0))</f>
        <v>0</v>
      </c>
    </row>
    <row r="951" customFormat="false" ht="28.35" hidden="false" customHeight="true" outlineLevel="0" collapsed="false">
      <c r="A951" s="48" t="str">
        <f aca="false">IF(AND(NOT(ISBLANK(C951)),NOT(ISBLANK(B951)),NOT(ISBLANK(E951))),(_xlfn.AGGREGATE(2,7,A$5:A951))+1,"")</f>
        <v/>
      </c>
      <c r="B951" s="49"/>
      <c r="C951" s="49"/>
      <c r="D951" s="50"/>
      <c r="E951" s="51"/>
      <c r="F951" s="52" t="str">
        <f aca="false">IFERROR(VLOOKUP(B951,LISTAS!$Q$2:$R$58,2,0),"")</f>
        <v/>
      </c>
      <c r="G951" s="34" t="str">
        <f aca="false">IF(ISBLANK(C951),"",  IF(F951="RAZÓN SOCIAL","NUEVO_RP",   IF(F951="NUMERO",      IF(ISNUMBER(VALUE(C951)),VALUE(C951),""),   IF(OR(F951="NSS - NOMBRE",F951="RP - NOMBRE"),      IF(         AND(           NOT(ISERROR(FIND(" - ",C951))),           ISERROR(FIND("  ",C951)),           ISERROR(FIND("–",C951)),           ISERROR(FIND("—",C951)),           ISNUMBER(VALUE(LEFT(C951,FIND(" - ",C951)-1)))         ),         VALUE(LEFT(C951,FIND(" - ",C951)-1)),         ""      ),   ""   )  )))</f>
        <v/>
      </c>
      <c r="H951" s="34" t="str">
        <f aca="false">B951 &amp; "|" &amp; E951 &amp; "|" &amp;(IF(ISBLANK(C951),"",IFERROR(VALUE(LEFT(TRIM(C951),FIND(" ",TRIM(C951)&amp;" ")-1)),"")))</f>
        <v>||</v>
      </c>
      <c r="I951" s="18" t="n">
        <f aca="false">IF(G951="",0, IF(COUNTIF($H$6:H951,H951)=1,1,0))</f>
        <v>0</v>
      </c>
      <c r="J951" s="34" t="str">
        <f aca="false">IF( OR( ISBLANK(D951), C951=D951, AND( LEFT(D951,7)&lt;&gt;"NOMINA ", OR( ISERROR(FIND(" - ",D951)), NOT(ISNUMBER(VALUE(LEFT(D951,FIND(" - ",D951)-1)))) ) ) ), "", B951 &amp; "|" &amp; E951 &amp; "|" &amp; (IF(ISBLANK(C951), "", IFERROR(VALUE(LEFT(TRIM(C951), FIND(" ", TRIM(C951)&amp;" ")-1)), ""))) &amp; "|" &amp; D951 )</f>
        <v/>
      </c>
      <c r="K951" s="18" t="n">
        <f aca="false">IF(OR(C951="", J951="",G951=""), 0, IF(COUNTIF($J$6:J951, J951)=1, 1, 0))</f>
        <v>0</v>
      </c>
      <c r="L951" s="16" t="str">
        <f aca="false">IF(B951="Inscripción de nuevo registro patronal",B951 &amp; "|" &amp; E951 &amp; "|" &amp; C951,"")</f>
        <v/>
      </c>
      <c r="M951" s="18" t="n">
        <f aca="false">IF(OR(C951="", L951=""), 0, IF(COUNTIF($L$6:L951, L951)=1, 1, 0))</f>
        <v>0</v>
      </c>
    </row>
    <row r="952" customFormat="false" ht="28.35" hidden="false" customHeight="true" outlineLevel="0" collapsed="false">
      <c r="A952" s="48" t="str">
        <f aca="false">IF(AND(NOT(ISBLANK(C952)),NOT(ISBLANK(B952)),NOT(ISBLANK(E952))),(_xlfn.AGGREGATE(2,7,A$5:A952))+1,"")</f>
        <v/>
      </c>
      <c r="B952" s="49"/>
      <c r="C952" s="49"/>
      <c r="D952" s="50"/>
      <c r="E952" s="51"/>
      <c r="F952" s="52" t="str">
        <f aca="false">IFERROR(VLOOKUP(B952,LISTAS!$Q$2:$R$58,2,0),"")</f>
        <v/>
      </c>
      <c r="G952" s="34" t="str">
        <f aca="false">IF(ISBLANK(C952),"",  IF(F952="RAZÓN SOCIAL","NUEVO_RP",   IF(F952="NUMERO",      IF(ISNUMBER(VALUE(C952)),VALUE(C952),""),   IF(OR(F952="NSS - NOMBRE",F952="RP - NOMBRE"),      IF(         AND(           NOT(ISERROR(FIND(" - ",C952))),           ISERROR(FIND("  ",C952)),           ISERROR(FIND("–",C952)),           ISERROR(FIND("—",C952)),           ISNUMBER(VALUE(LEFT(C952,FIND(" - ",C952)-1)))         ),         VALUE(LEFT(C952,FIND(" - ",C952)-1)),         ""      ),   ""   )  )))</f>
        <v/>
      </c>
      <c r="H952" s="34" t="str">
        <f aca="false">B952 &amp; "|" &amp; E952 &amp; "|" &amp;(IF(ISBLANK(C952),"",IFERROR(VALUE(LEFT(TRIM(C952),FIND(" ",TRIM(C952)&amp;" ")-1)),"")))</f>
        <v>||</v>
      </c>
      <c r="I952" s="18" t="n">
        <f aca="false">IF(G952="",0, IF(COUNTIF($H$6:H952,H952)=1,1,0))</f>
        <v>0</v>
      </c>
      <c r="J952" s="34" t="str">
        <f aca="false">IF( OR( ISBLANK(D952), C952=D952, AND( LEFT(D952,7)&lt;&gt;"NOMINA ", OR( ISERROR(FIND(" - ",D952)), NOT(ISNUMBER(VALUE(LEFT(D952,FIND(" - ",D952)-1)))) ) ) ), "", B952 &amp; "|" &amp; E952 &amp; "|" &amp; (IF(ISBLANK(C952), "", IFERROR(VALUE(LEFT(TRIM(C952), FIND(" ", TRIM(C952)&amp;" ")-1)), ""))) &amp; "|" &amp; D952 )</f>
        <v/>
      </c>
      <c r="K952" s="18" t="n">
        <f aca="false">IF(OR(C952="", J952="",G952=""), 0, IF(COUNTIF($J$6:J952, J952)=1, 1, 0))</f>
        <v>0</v>
      </c>
      <c r="L952" s="16" t="str">
        <f aca="false">IF(B952="Inscripción de nuevo registro patronal",B952 &amp; "|" &amp; E952 &amp; "|" &amp; C952,"")</f>
        <v/>
      </c>
      <c r="M952" s="18" t="n">
        <f aca="false">IF(OR(C952="", L952=""), 0, IF(COUNTIF($L$6:L952, L952)=1, 1, 0))</f>
        <v>0</v>
      </c>
    </row>
    <row r="953" customFormat="false" ht="28.35" hidden="false" customHeight="true" outlineLevel="0" collapsed="false">
      <c r="A953" s="48" t="str">
        <f aca="false">IF(AND(NOT(ISBLANK(C953)),NOT(ISBLANK(B953)),NOT(ISBLANK(E953))),(_xlfn.AGGREGATE(2,7,A$5:A953))+1,"")</f>
        <v/>
      </c>
      <c r="B953" s="49"/>
      <c r="C953" s="49"/>
      <c r="D953" s="50"/>
      <c r="E953" s="51"/>
      <c r="F953" s="52" t="str">
        <f aca="false">IFERROR(VLOOKUP(B953,LISTAS!$Q$2:$R$58,2,0),"")</f>
        <v/>
      </c>
      <c r="G953" s="34" t="str">
        <f aca="false">IF(ISBLANK(C953),"",  IF(F953="RAZÓN SOCIAL","NUEVO_RP",   IF(F953="NUMERO",      IF(ISNUMBER(VALUE(C953)),VALUE(C953),""),   IF(OR(F953="NSS - NOMBRE",F953="RP - NOMBRE"),      IF(         AND(           NOT(ISERROR(FIND(" - ",C953))),           ISERROR(FIND("  ",C953)),           ISERROR(FIND("–",C953)),           ISERROR(FIND("—",C953)),           ISNUMBER(VALUE(LEFT(C953,FIND(" - ",C953)-1)))         ),         VALUE(LEFT(C953,FIND(" - ",C953)-1)),         ""      ),   ""   )  )))</f>
        <v/>
      </c>
      <c r="H953" s="34" t="str">
        <f aca="false">B953 &amp; "|" &amp; E953 &amp; "|" &amp;(IF(ISBLANK(C953),"",IFERROR(VALUE(LEFT(TRIM(C953),FIND(" ",TRIM(C953)&amp;" ")-1)),"")))</f>
        <v>||</v>
      </c>
      <c r="I953" s="18" t="n">
        <f aca="false">IF(G953="",0, IF(COUNTIF($H$6:H953,H953)=1,1,0))</f>
        <v>0</v>
      </c>
      <c r="J953" s="34" t="str">
        <f aca="false">IF( OR( ISBLANK(D953), C953=D953, AND( LEFT(D953,7)&lt;&gt;"NOMINA ", OR( ISERROR(FIND(" - ",D953)), NOT(ISNUMBER(VALUE(LEFT(D953,FIND(" - ",D953)-1)))) ) ) ), "", B953 &amp; "|" &amp; E953 &amp; "|" &amp; (IF(ISBLANK(C953), "", IFERROR(VALUE(LEFT(TRIM(C953), FIND(" ", TRIM(C953)&amp;" ")-1)), ""))) &amp; "|" &amp; D953 )</f>
        <v/>
      </c>
      <c r="K953" s="18" t="n">
        <f aca="false">IF(OR(C953="", J953="",G953=""), 0, IF(COUNTIF($J$6:J953, J953)=1, 1, 0))</f>
        <v>0</v>
      </c>
      <c r="L953" s="16" t="str">
        <f aca="false">IF(B953="Inscripción de nuevo registro patronal",B953 &amp; "|" &amp; E953 &amp; "|" &amp; C953,"")</f>
        <v/>
      </c>
      <c r="M953" s="18" t="n">
        <f aca="false">IF(OR(C953="", L953=""), 0, IF(COUNTIF($L$6:L953, L953)=1, 1, 0))</f>
        <v>0</v>
      </c>
    </row>
    <row r="954" customFormat="false" ht="28.35" hidden="false" customHeight="true" outlineLevel="0" collapsed="false">
      <c r="A954" s="48" t="str">
        <f aca="false">IF(AND(NOT(ISBLANK(C954)),NOT(ISBLANK(B954)),NOT(ISBLANK(E954))),(_xlfn.AGGREGATE(2,7,A$5:A954))+1,"")</f>
        <v/>
      </c>
      <c r="B954" s="49"/>
      <c r="C954" s="49"/>
      <c r="D954" s="50"/>
      <c r="E954" s="51"/>
      <c r="F954" s="52" t="str">
        <f aca="false">IFERROR(VLOOKUP(B954,LISTAS!$Q$2:$R$58,2,0),"")</f>
        <v/>
      </c>
      <c r="G954" s="34" t="str">
        <f aca="false">IF(ISBLANK(C954),"",  IF(F954="RAZÓN SOCIAL","NUEVO_RP",   IF(F954="NUMERO",      IF(ISNUMBER(VALUE(C954)),VALUE(C954),""),   IF(OR(F954="NSS - NOMBRE",F954="RP - NOMBRE"),      IF(         AND(           NOT(ISERROR(FIND(" - ",C954))),           ISERROR(FIND("  ",C954)),           ISERROR(FIND("–",C954)),           ISERROR(FIND("—",C954)),           ISNUMBER(VALUE(LEFT(C954,FIND(" - ",C954)-1)))         ),         VALUE(LEFT(C954,FIND(" - ",C954)-1)),         ""      ),   ""   )  )))</f>
        <v/>
      </c>
      <c r="H954" s="34" t="str">
        <f aca="false">B954 &amp; "|" &amp; E954 &amp; "|" &amp;(IF(ISBLANK(C954),"",IFERROR(VALUE(LEFT(TRIM(C954),FIND(" ",TRIM(C954)&amp;" ")-1)),"")))</f>
        <v>||</v>
      </c>
      <c r="I954" s="18" t="n">
        <f aca="false">IF(G954="",0, IF(COUNTIF($H$6:H954,H954)=1,1,0))</f>
        <v>0</v>
      </c>
      <c r="J954" s="34" t="str">
        <f aca="false">IF( OR( ISBLANK(D954), C954=D954, AND( LEFT(D954,7)&lt;&gt;"NOMINA ", OR( ISERROR(FIND(" - ",D954)), NOT(ISNUMBER(VALUE(LEFT(D954,FIND(" - ",D954)-1)))) ) ) ), "", B954 &amp; "|" &amp; E954 &amp; "|" &amp; (IF(ISBLANK(C954), "", IFERROR(VALUE(LEFT(TRIM(C954), FIND(" ", TRIM(C954)&amp;" ")-1)), ""))) &amp; "|" &amp; D954 )</f>
        <v/>
      </c>
      <c r="K954" s="18" t="n">
        <f aca="false">IF(OR(C954="", J954="",G954=""), 0, IF(COUNTIF($J$6:J954, J954)=1, 1, 0))</f>
        <v>0</v>
      </c>
      <c r="L954" s="16" t="str">
        <f aca="false">IF(B954="Inscripción de nuevo registro patronal",B954 &amp; "|" &amp; E954 &amp; "|" &amp; C954,"")</f>
        <v/>
      </c>
      <c r="M954" s="18" t="n">
        <f aca="false">IF(OR(C954="", L954=""), 0, IF(COUNTIF($L$6:L954, L954)=1, 1, 0))</f>
        <v>0</v>
      </c>
    </row>
    <row r="955" customFormat="false" ht="28.35" hidden="false" customHeight="true" outlineLevel="0" collapsed="false">
      <c r="A955" s="48" t="str">
        <f aca="false">IF(AND(NOT(ISBLANK(C955)),NOT(ISBLANK(B955)),NOT(ISBLANK(E955))),(_xlfn.AGGREGATE(2,7,A$5:A955))+1,"")</f>
        <v/>
      </c>
      <c r="B955" s="49"/>
      <c r="C955" s="49"/>
      <c r="D955" s="50"/>
      <c r="E955" s="51"/>
      <c r="F955" s="52" t="str">
        <f aca="false">IFERROR(VLOOKUP(B955,LISTAS!$Q$2:$R$58,2,0),"")</f>
        <v/>
      </c>
      <c r="G955" s="34" t="str">
        <f aca="false">IF(ISBLANK(C955),"",  IF(F955="RAZÓN SOCIAL","NUEVO_RP",   IF(F955="NUMERO",      IF(ISNUMBER(VALUE(C955)),VALUE(C955),""),   IF(OR(F955="NSS - NOMBRE",F955="RP - NOMBRE"),      IF(         AND(           NOT(ISERROR(FIND(" - ",C955))),           ISERROR(FIND("  ",C955)),           ISERROR(FIND("–",C955)),           ISERROR(FIND("—",C955)),           ISNUMBER(VALUE(LEFT(C955,FIND(" - ",C955)-1)))         ),         VALUE(LEFT(C955,FIND(" - ",C955)-1)),         ""      ),   ""   )  )))</f>
        <v/>
      </c>
      <c r="H955" s="34" t="str">
        <f aca="false">B955 &amp; "|" &amp; E955 &amp; "|" &amp;(IF(ISBLANK(C955),"",IFERROR(VALUE(LEFT(TRIM(C955),FIND(" ",TRIM(C955)&amp;" ")-1)),"")))</f>
        <v>||</v>
      </c>
      <c r="I955" s="18" t="n">
        <f aca="false">IF(G955="",0, IF(COUNTIF($H$6:H955,H955)=1,1,0))</f>
        <v>0</v>
      </c>
      <c r="J955" s="34" t="str">
        <f aca="false">IF( OR( ISBLANK(D955), C955=D955, AND( LEFT(D955,7)&lt;&gt;"NOMINA ", OR( ISERROR(FIND(" - ",D955)), NOT(ISNUMBER(VALUE(LEFT(D955,FIND(" - ",D955)-1)))) ) ) ), "", B955 &amp; "|" &amp; E955 &amp; "|" &amp; (IF(ISBLANK(C955), "", IFERROR(VALUE(LEFT(TRIM(C955), FIND(" ", TRIM(C955)&amp;" ")-1)), ""))) &amp; "|" &amp; D955 )</f>
        <v/>
      </c>
      <c r="K955" s="18" t="n">
        <f aca="false">IF(OR(C955="", J955="",G955=""), 0, IF(COUNTIF($J$6:J955, J955)=1, 1, 0))</f>
        <v>0</v>
      </c>
      <c r="L955" s="16" t="str">
        <f aca="false">IF(B955="Inscripción de nuevo registro patronal",B955 &amp; "|" &amp; E955 &amp; "|" &amp; C955,"")</f>
        <v/>
      </c>
      <c r="M955" s="18" t="n">
        <f aca="false">IF(OR(C955="", L955=""), 0, IF(COUNTIF($L$6:L955, L955)=1, 1, 0))</f>
        <v>0</v>
      </c>
    </row>
    <row r="956" customFormat="false" ht="28.35" hidden="false" customHeight="true" outlineLevel="0" collapsed="false">
      <c r="A956" s="48" t="str">
        <f aca="false">IF(AND(NOT(ISBLANK(C956)),NOT(ISBLANK(B956)),NOT(ISBLANK(E956))),(_xlfn.AGGREGATE(2,7,A$5:A956))+1,"")</f>
        <v/>
      </c>
      <c r="B956" s="49"/>
      <c r="C956" s="49"/>
      <c r="D956" s="50"/>
      <c r="E956" s="51"/>
      <c r="F956" s="52" t="str">
        <f aca="false">IFERROR(VLOOKUP(B956,LISTAS!$Q$2:$R$58,2,0),"")</f>
        <v/>
      </c>
      <c r="G956" s="34" t="str">
        <f aca="false">IF(ISBLANK(C956),"",  IF(F956="RAZÓN SOCIAL","NUEVO_RP",   IF(F956="NUMERO",      IF(ISNUMBER(VALUE(C956)),VALUE(C956),""),   IF(OR(F956="NSS - NOMBRE",F956="RP - NOMBRE"),      IF(         AND(           NOT(ISERROR(FIND(" - ",C956))),           ISERROR(FIND("  ",C956)),           ISERROR(FIND("–",C956)),           ISERROR(FIND("—",C956)),           ISNUMBER(VALUE(LEFT(C956,FIND(" - ",C956)-1)))         ),         VALUE(LEFT(C956,FIND(" - ",C956)-1)),         ""      ),   ""   )  )))</f>
        <v/>
      </c>
      <c r="H956" s="34" t="str">
        <f aca="false">B956 &amp; "|" &amp; E956 &amp; "|" &amp;(IF(ISBLANK(C956),"",IFERROR(VALUE(LEFT(TRIM(C956),FIND(" ",TRIM(C956)&amp;" ")-1)),"")))</f>
        <v>||</v>
      </c>
      <c r="I956" s="18" t="n">
        <f aca="false">IF(G956="",0, IF(COUNTIF($H$6:H956,H956)=1,1,0))</f>
        <v>0</v>
      </c>
      <c r="J956" s="34" t="str">
        <f aca="false">IF( OR( ISBLANK(D956), C956=D956, AND( LEFT(D956,7)&lt;&gt;"NOMINA ", OR( ISERROR(FIND(" - ",D956)), NOT(ISNUMBER(VALUE(LEFT(D956,FIND(" - ",D956)-1)))) ) ) ), "", B956 &amp; "|" &amp; E956 &amp; "|" &amp; (IF(ISBLANK(C956), "", IFERROR(VALUE(LEFT(TRIM(C956), FIND(" ", TRIM(C956)&amp;" ")-1)), ""))) &amp; "|" &amp; D956 )</f>
        <v/>
      </c>
      <c r="K956" s="18" t="n">
        <f aca="false">IF(OR(C956="", J956="",G956=""), 0, IF(COUNTIF($J$6:J956, J956)=1, 1, 0))</f>
        <v>0</v>
      </c>
      <c r="L956" s="16" t="str">
        <f aca="false">IF(B956="Inscripción de nuevo registro patronal",B956 &amp; "|" &amp; E956 &amp; "|" &amp; C956,"")</f>
        <v/>
      </c>
      <c r="M956" s="18" t="n">
        <f aca="false">IF(OR(C956="", L956=""), 0, IF(COUNTIF($L$6:L956, L956)=1, 1, 0))</f>
        <v>0</v>
      </c>
    </row>
    <row r="957" customFormat="false" ht="28.35" hidden="false" customHeight="true" outlineLevel="0" collapsed="false">
      <c r="A957" s="48" t="str">
        <f aca="false">IF(AND(NOT(ISBLANK(C957)),NOT(ISBLANK(B957)),NOT(ISBLANK(E957))),(_xlfn.AGGREGATE(2,7,A$5:A957))+1,"")</f>
        <v/>
      </c>
      <c r="B957" s="49"/>
      <c r="C957" s="49"/>
      <c r="D957" s="50"/>
      <c r="E957" s="51"/>
      <c r="F957" s="52" t="str">
        <f aca="false">IFERROR(VLOOKUP(B957,LISTAS!$Q$2:$R$58,2,0),"")</f>
        <v/>
      </c>
      <c r="G957" s="34" t="str">
        <f aca="false">IF(ISBLANK(C957),"",  IF(F957="RAZÓN SOCIAL","NUEVO_RP",   IF(F957="NUMERO",      IF(ISNUMBER(VALUE(C957)),VALUE(C957),""),   IF(OR(F957="NSS - NOMBRE",F957="RP - NOMBRE"),      IF(         AND(           NOT(ISERROR(FIND(" - ",C957))),           ISERROR(FIND("  ",C957)),           ISERROR(FIND("–",C957)),           ISERROR(FIND("—",C957)),           ISNUMBER(VALUE(LEFT(C957,FIND(" - ",C957)-1)))         ),         VALUE(LEFT(C957,FIND(" - ",C957)-1)),         ""      ),   ""   )  )))</f>
        <v/>
      </c>
      <c r="H957" s="34" t="str">
        <f aca="false">B957 &amp; "|" &amp; E957 &amp; "|" &amp;(IF(ISBLANK(C957),"",IFERROR(VALUE(LEFT(TRIM(C957),FIND(" ",TRIM(C957)&amp;" ")-1)),"")))</f>
        <v>||</v>
      </c>
      <c r="I957" s="18" t="n">
        <f aca="false">IF(G957="",0, IF(COUNTIF($H$6:H957,H957)=1,1,0))</f>
        <v>0</v>
      </c>
      <c r="J957" s="34" t="str">
        <f aca="false">IF( OR( ISBLANK(D957), C957=D957, AND( LEFT(D957,7)&lt;&gt;"NOMINA ", OR( ISERROR(FIND(" - ",D957)), NOT(ISNUMBER(VALUE(LEFT(D957,FIND(" - ",D957)-1)))) ) ) ), "", B957 &amp; "|" &amp; E957 &amp; "|" &amp; (IF(ISBLANK(C957), "", IFERROR(VALUE(LEFT(TRIM(C957), FIND(" ", TRIM(C957)&amp;" ")-1)), ""))) &amp; "|" &amp; D957 )</f>
        <v/>
      </c>
      <c r="K957" s="18" t="n">
        <f aca="false">IF(OR(C957="", J957="",G957=""), 0, IF(COUNTIF($J$6:J957, J957)=1, 1, 0))</f>
        <v>0</v>
      </c>
      <c r="L957" s="16" t="str">
        <f aca="false">IF(B957="Inscripción de nuevo registro patronal",B957 &amp; "|" &amp; E957 &amp; "|" &amp; C957,"")</f>
        <v/>
      </c>
      <c r="M957" s="18" t="n">
        <f aca="false">IF(OR(C957="", L957=""), 0, IF(COUNTIF($L$6:L957, L957)=1, 1, 0))</f>
        <v>0</v>
      </c>
    </row>
    <row r="958" customFormat="false" ht="28.35" hidden="false" customHeight="true" outlineLevel="0" collapsed="false">
      <c r="A958" s="48" t="str">
        <f aca="false">IF(AND(NOT(ISBLANK(C958)),NOT(ISBLANK(B958)),NOT(ISBLANK(E958))),(_xlfn.AGGREGATE(2,7,A$5:A958))+1,"")</f>
        <v/>
      </c>
      <c r="B958" s="49"/>
      <c r="C958" s="49"/>
      <c r="D958" s="50"/>
      <c r="E958" s="51"/>
      <c r="F958" s="52" t="str">
        <f aca="false">IFERROR(VLOOKUP(B958,LISTAS!$Q$2:$R$58,2,0),"")</f>
        <v/>
      </c>
      <c r="G958" s="34" t="str">
        <f aca="false">IF(ISBLANK(C958),"",  IF(F958="RAZÓN SOCIAL","NUEVO_RP",   IF(F958="NUMERO",      IF(ISNUMBER(VALUE(C958)),VALUE(C958),""),   IF(OR(F958="NSS - NOMBRE",F958="RP - NOMBRE"),      IF(         AND(           NOT(ISERROR(FIND(" - ",C958))),           ISERROR(FIND("  ",C958)),           ISERROR(FIND("–",C958)),           ISERROR(FIND("—",C958)),           ISNUMBER(VALUE(LEFT(C958,FIND(" - ",C958)-1)))         ),         VALUE(LEFT(C958,FIND(" - ",C958)-1)),         ""      ),   ""   )  )))</f>
        <v/>
      </c>
      <c r="H958" s="34" t="str">
        <f aca="false">B958 &amp; "|" &amp; E958 &amp; "|" &amp;(IF(ISBLANK(C958),"",IFERROR(VALUE(LEFT(TRIM(C958),FIND(" ",TRIM(C958)&amp;" ")-1)),"")))</f>
        <v>||</v>
      </c>
      <c r="I958" s="18" t="n">
        <f aca="false">IF(G958="",0, IF(COUNTIF($H$6:H958,H958)=1,1,0))</f>
        <v>0</v>
      </c>
      <c r="J958" s="34" t="str">
        <f aca="false">IF( OR( ISBLANK(D958), C958=D958, AND( LEFT(D958,7)&lt;&gt;"NOMINA ", OR( ISERROR(FIND(" - ",D958)), NOT(ISNUMBER(VALUE(LEFT(D958,FIND(" - ",D958)-1)))) ) ) ), "", B958 &amp; "|" &amp; E958 &amp; "|" &amp; (IF(ISBLANK(C958), "", IFERROR(VALUE(LEFT(TRIM(C958), FIND(" ", TRIM(C958)&amp;" ")-1)), ""))) &amp; "|" &amp; D958 )</f>
        <v/>
      </c>
      <c r="K958" s="18" t="n">
        <f aca="false">IF(OR(C958="", J958="",G958=""), 0, IF(COUNTIF($J$6:J958, J958)=1, 1, 0))</f>
        <v>0</v>
      </c>
      <c r="L958" s="16" t="str">
        <f aca="false">IF(B958="Inscripción de nuevo registro patronal",B958 &amp; "|" &amp; E958 &amp; "|" &amp; C958,"")</f>
        <v/>
      </c>
      <c r="M958" s="18" t="n">
        <f aca="false">IF(OR(C958="", L958=""), 0, IF(COUNTIF($L$6:L958, L958)=1, 1, 0))</f>
        <v>0</v>
      </c>
    </row>
    <row r="959" customFormat="false" ht="28.35" hidden="false" customHeight="true" outlineLevel="0" collapsed="false">
      <c r="A959" s="48" t="str">
        <f aca="false">IF(AND(NOT(ISBLANK(C959)),NOT(ISBLANK(B959)),NOT(ISBLANK(E959))),(_xlfn.AGGREGATE(2,7,A$5:A959))+1,"")</f>
        <v/>
      </c>
      <c r="B959" s="49"/>
      <c r="C959" s="49"/>
      <c r="D959" s="50"/>
      <c r="E959" s="51"/>
      <c r="F959" s="52" t="str">
        <f aca="false">IFERROR(VLOOKUP(B959,LISTAS!$Q$2:$R$58,2,0),"")</f>
        <v/>
      </c>
      <c r="G959" s="34" t="str">
        <f aca="false">IF(ISBLANK(C959),"",  IF(F959="RAZÓN SOCIAL","NUEVO_RP",   IF(F959="NUMERO",      IF(ISNUMBER(VALUE(C959)),VALUE(C959),""),   IF(OR(F959="NSS - NOMBRE",F959="RP - NOMBRE"),      IF(         AND(           NOT(ISERROR(FIND(" - ",C959))),           ISERROR(FIND("  ",C959)),           ISERROR(FIND("–",C959)),           ISERROR(FIND("—",C959)),           ISNUMBER(VALUE(LEFT(C959,FIND(" - ",C959)-1)))         ),         VALUE(LEFT(C959,FIND(" - ",C959)-1)),         ""      ),   ""   )  )))</f>
        <v/>
      </c>
      <c r="H959" s="34" t="str">
        <f aca="false">B959 &amp; "|" &amp; E959 &amp; "|" &amp;(IF(ISBLANK(C959),"",IFERROR(VALUE(LEFT(TRIM(C959),FIND(" ",TRIM(C959)&amp;" ")-1)),"")))</f>
        <v>||</v>
      </c>
      <c r="I959" s="18" t="n">
        <f aca="false">IF(G959="",0, IF(COUNTIF($H$6:H959,H959)=1,1,0))</f>
        <v>0</v>
      </c>
      <c r="J959" s="34" t="str">
        <f aca="false">IF( OR( ISBLANK(D959), C959=D959, AND( LEFT(D959,7)&lt;&gt;"NOMINA ", OR( ISERROR(FIND(" - ",D959)), NOT(ISNUMBER(VALUE(LEFT(D959,FIND(" - ",D959)-1)))) ) ) ), "", B959 &amp; "|" &amp; E959 &amp; "|" &amp; (IF(ISBLANK(C959), "", IFERROR(VALUE(LEFT(TRIM(C959), FIND(" ", TRIM(C959)&amp;" ")-1)), ""))) &amp; "|" &amp; D959 )</f>
        <v/>
      </c>
      <c r="K959" s="18" t="n">
        <f aca="false">IF(OR(C959="", J959="",G959=""), 0, IF(COUNTIF($J$6:J959, J959)=1, 1, 0))</f>
        <v>0</v>
      </c>
      <c r="L959" s="16" t="str">
        <f aca="false">IF(B959="Inscripción de nuevo registro patronal",B959 &amp; "|" &amp; E959 &amp; "|" &amp; C959,"")</f>
        <v/>
      </c>
      <c r="M959" s="18" t="n">
        <f aca="false">IF(OR(C959="", L959=""), 0, IF(COUNTIF($L$6:L959, L959)=1, 1, 0))</f>
        <v>0</v>
      </c>
    </row>
    <row r="960" customFormat="false" ht="28.35" hidden="false" customHeight="true" outlineLevel="0" collapsed="false">
      <c r="A960" s="48" t="str">
        <f aca="false">IF(AND(NOT(ISBLANK(C960)),NOT(ISBLANK(B960)),NOT(ISBLANK(E960))),(_xlfn.AGGREGATE(2,7,A$5:A960))+1,"")</f>
        <v/>
      </c>
      <c r="B960" s="49"/>
      <c r="C960" s="49"/>
      <c r="D960" s="50"/>
      <c r="E960" s="51"/>
      <c r="F960" s="52" t="str">
        <f aca="false">IFERROR(VLOOKUP(B960,LISTAS!$Q$2:$R$58,2,0),"")</f>
        <v/>
      </c>
      <c r="G960" s="34" t="str">
        <f aca="false">IF(ISBLANK(C960),"",  IF(F960="RAZÓN SOCIAL","NUEVO_RP",   IF(F960="NUMERO",      IF(ISNUMBER(VALUE(C960)),VALUE(C960),""),   IF(OR(F960="NSS - NOMBRE",F960="RP - NOMBRE"),      IF(         AND(           NOT(ISERROR(FIND(" - ",C960))),           ISERROR(FIND("  ",C960)),           ISERROR(FIND("–",C960)),           ISERROR(FIND("—",C960)),           ISNUMBER(VALUE(LEFT(C960,FIND(" - ",C960)-1)))         ),         VALUE(LEFT(C960,FIND(" - ",C960)-1)),         ""      ),   ""   )  )))</f>
        <v/>
      </c>
      <c r="H960" s="34" t="str">
        <f aca="false">B960 &amp; "|" &amp; E960 &amp; "|" &amp;(IF(ISBLANK(C960),"",IFERROR(VALUE(LEFT(TRIM(C960),FIND(" ",TRIM(C960)&amp;" ")-1)),"")))</f>
        <v>||</v>
      </c>
      <c r="I960" s="18" t="n">
        <f aca="false">IF(G960="",0, IF(COUNTIF($H$6:H960,H960)=1,1,0))</f>
        <v>0</v>
      </c>
      <c r="J960" s="34" t="str">
        <f aca="false">IF( OR( ISBLANK(D960), C960=D960, AND( LEFT(D960,7)&lt;&gt;"NOMINA ", OR( ISERROR(FIND(" - ",D960)), NOT(ISNUMBER(VALUE(LEFT(D960,FIND(" - ",D960)-1)))) ) ) ), "", B960 &amp; "|" &amp; E960 &amp; "|" &amp; (IF(ISBLANK(C960), "", IFERROR(VALUE(LEFT(TRIM(C960), FIND(" ", TRIM(C960)&amp;" ")-1)), ""))) &amp; "|" &amp; D960 )</f>
        <v/>
      </c>
      <c r="K960" s="18" t="n">
        <f aca="false">IF(OR(C960="", J960="",G960=""), 0, IF(COUNTIF($J$6:J960, J960)=1, 1, 0))</f>
        <v>0</v>
      </c>
      <c r="L960" s="16" t="str">
        <f aca="false">IF(B960="Inscripción de nuevo registro patronal",B960 &amp; "|" &amp; E960 &amp; "|" &amp; C960,"")</f>
        <v/>
      </c>
      <c r="M960" s="18" t="n">
        <f aca="false">IF(OR(C960="", L960=""), 0, IF(COUNTIF($L$6:L960, L960)=1, 1, 0))</f>
        <v>0</v>
      </c>
    </row>
    <row r="961" customFormat="false" ht="28.35" hidden="false" customHeight="true" outlineLevel="0" collapsed="false">
      <c r="A961" s="48" t="str">
        <f aca="false">IF(AND(NOT(ISBLANK(C961)),NOT(ISBLANK(B961)),NOT(ISBLANK(E961))),(_xlfn.AGGREGATE(2,7,A$5:A961))+1,"")</f>
        <v/>
      </c>
      <c r="B961" s="49"/>
      <c r="C961" s="49"/>
      <c r="D961" s="50"/>
      <c r="E961" s="51"/>
      <c r="F961" s="52" t="str">
        <f aca="false">IFERROR(VLOOKUP(B961,LISTAS!$Q$2:$R$58,2,0),"")</f>
        <v/>
      </c>
      <c r="G961" s="34" t="str">
        <f aca="false">IF(ISBLANK(C961),"",  IF(F961="RAZÓN SOCIAL","NUEVO_RP",   IF(F961="NUMERO",      IF(ISNUMBER(VALUE(C961)),VALUE(C961),""),   IF(OR(F961="NSS - NOMBRE",F961="RP - NOMBRE"),      IF(         AND(           NOT(ISERROR(FIND(" - ",C961))),           ISERROR(FIND("  ",C961)),           ISERROR(FIND("–",C961)),           ISERROR(FIND("—",C961)),           ISNUMBER(VALUE(LEFT(C961,FIND(" - ",C961)-1)))         ),         VALUE(LEFT(C961,FIND(" - ",C961)-1)),         ""      ),   ""   )  )))</f>
        <v/>
      </c>
      <c r="H961" s="34" t="str">
        <f aca="false">B961 &amp; "|" &amp; E961 &amp; "|" &amp;(IF(ISBLANK(C961),"",IFERROR(VALUE(LEFT(TRIM(C961),FIND(" ",TRIM(C961)&amp;" ")-1)),"")))</f>
        <v>||</v>
      </c>
      <c r="I961" s="18" t="n">
        <f aca="false">IF(G961="",0, IF(COUNTIF($H$6:H961,H961)=1,1,0))</f>
        <v>0</v>
      </c>
      <c r="J961" s="34" t="str">
        <f aca="false">IF( OR( ISBLANK(D961), C961=D961, AND( LEFT(D961,7)&lt;&gt;"NOMINA ", OR( ISERROR(FIND(" - ",D961)), NOT(ISNUMBER(VALUE(LEFT(D961,FIND(" - ",D961)-1)))) ) ) ), "", B961 &amp; "|" &amp; E961 &amp; "|" &amp; (IF(ISBLANK(C961), "", IFERROR(VALUE(LEFT(TRIM(C961), FIND(" ", TRIM(C961)&amp;" ")-1)), ""))) &amp; "|" &amp; D961 )</f>
        <v/>
      </c>
      <c r="K961" s="18" t="n">
        <f aca="false">IF(OR(C961="", J961="",G961=""), 0, IF(COUNTIF($J$6:J961, J961)=1, 1, 0))</f>
        <v>0</v>
      </c>
      <c r="L961" s="16" t="str">
        <f aca="false">IF(B961="Inscripción de nuevo registro patronal",B961 &amp; "|" &amp; E961 &amp; "|" &amp; C961,"")</f>
        <v/>
      </c>
      <c r="M961" s="18" t="n">
        <f aca="false">IF(OR(C961="", L961=""), 0, IF(COUNTIF($L$6:L961, L961)=1, 1, 0))</f>
        <v>0</v>
      </c>
    </row>
    <row r="962" customFormat="false" ht="28.35" hidden="false" customHeight="true" outlineLevel="0" collapsed="false">
      <c r="A962" s="48" t="str">
        <f aca="false">IF(AND(NOT(ISBLANK(C962)),NOT(ISBLANK(B962)),NOT(ISBLANK(E962))),(_xlfn.AGGREGATE(2,7,A$5:A962))+1,"")</f>
        <v/>
      </c>
      <c r="B962" s="49"/>
      <c r="C962" s="49"/>
      <c r="D962" s="50"/>
      <c r="E962" s="51"/>
      <c r="F962" s="52" t="str">
        <f aca="false">IFERROR(VLOOKUP(B962,LISTAS!$Q$2:$R$58,2,0),"")</f>
        <v/>
      </c>
      <c r="G962" s="34" t="str">
        <f aca="false">IF(ISBLANK(C962),"",  IF(F962="RAZÓN SOCIAL","NUEVO_RP",   IF(F962="NUMERO",      IF(ISNUMBER(VALUE(C962)),VALUE(C962),""),   IF(OR(F962="NSS - NOMBRE",F962="RP - NOMBRE"),      IF(         AND(           NOT(ISERROR(FIND(" - ",C962))),           ISERROR(FIND("  ",C962)),           ISERROR(FIND("–",C962)),           ISERROR(FIND("—",C962)),           ISNUMBER(VALUE(LEFT(C962,FIND(" - ",C962)-1)))         ),         VALUE(LEFT(C962,FIND(" - ",C962)-1)),         ""      ),   ""   )  )))</f>
        <v/>
      </c>
      <c r="H962" s="34" t="str">
        <f aca="false">B962 &amp; "|" &amp; E962 &amp; "|" &amp;(IF(ISBLANK(C962),"",IFERROR(VALUE(LEFT(TRIM(C962),FIND(" ",TRIM(C962)&amp;" ")-1)),"")))</f>
        <v>||</v>
      </c>
      <c r="I962" s="18" t="n">
        <f aca="false">IF(G962="",0, IF(COUNTIF($H$6:H962,H962)=1,1,0))</f>
        <v>0</v>
      </c>
      <c r="J962" s="34" t="str">
        <f aca="false">IF( OR( ISBLANK(D962), C962=D962, AND( LEFT(D962,7)&lt;&gt;"NOMINA ", OR( ISERROR(FIND(" - ",D962)), NOT(ISNUMBER(VALUE(LEFT(D962,FIND(" - ",D962)-1)))) ) ) ), "", B962 &amp; "|" &amp; E962 &amp; "|" &amp; (IF(ISBLANK(C962), "", IFERROR(VALUE(LEFT(TRIM(C962), FIND(" ", TRIM(C962)&amp;" ")-1)), ""))) &amp; "|" &amp; D962 )</f>
        <v/>
      </c>
      <c r="K962" s="18" t="n">
        <f aca="false">IF(OR(C962="", J962="",G962=""), 0, IF(COUNTIF($J$6:J962, J962)=1, 1, 0))</f>
        <v>0</v>
      </c>
      <c r="L962" s="16" t="str">
        <f aca="false">IF(B962="Inscripción de nuevo registro patronal",B962 &amp; "|" &amp; E962 &amp; "|" &amp; C962,"")</f>
        <v/>
      </c>
      <c r="M962" s="18" t="n">
        <f aca="false">IF(OR(C962="", L962=""), 0, IF(COUNTIF($L$6:L962, L962)=1, 1, 0))</f>
        <v>0</v>
      </c>
    </row>
    <row r="963" customFormat="false" ht="28.35" hidden="false" customHeight="true" outlineLevel="0" collapsed="false">
      <c r="A963" s="48" t="str">
        <f aca="false">IF(AND(NOT(ISBLANK(C963)),NOT(ISBLANK(B963)),NOT(ISBLANK(E963))),(_xlfn.AGGREGATE(2,7,A$5:A963))+1,"")</f>
        <v/>
      </c>
      <c r="B963" s="49"/>
      <c r="C963" s="49"/>
      <c r="D963" s="50"/>
      <c r="E963" s="51"/>
      <c r="F963" s="52" t="str">
        <f aca="false">IFERROR(VLOOKUP(B963,LISTAS!$Q$2:$R$58,2,0),"")</f>
        <v/>
      </c>
      <c r="G963" s="34" t="str">
        <f aca="false">IF(ISBLANK(C963),"",  IF(F963="RAZÓN SOCIAL","NUEVO_RP",   IF(F963="NUMERO",      IF(ISNUMBER(VALUE(C963)),VALUE(C963),""),   IF(OR(F963="NSS - NOMBRE",F963="RP - NOMBRE"),      IF(         AND(           NOT(ISERROR(FIND(" - ",C963))),           ISERROR(FIND("  ",C963)),           ISERROR(FIND("–",C963)),           ISERROR(FIND("—",C963)),           ISNUMBER(VALUE(LEFT(C963,FIND(" - ",C963)-1)))         ),         VALUE(LEFT(C963,FIND(" - ",C963)-1)),         ""      ),   ""   )  )))</f>
        <v/>
      </c>
      <c r="H963" s="34" t="str">
        <f aca="false">B963 &amp; "|" &amp; E963 &amp; "|" &amp;(IF(ISBLANK(C963),"",IFERROR(VALUE(LEFT(TRIM(C963),FIND(" ",TRIM(C963)&amp;" ")-1)),"")))</f>
        <v>||</v>
      </c>
      <c r="I963" s="18" t="n">
        <f aca="false">IF(G963="",0, IF(COUNTIF($H$6:H963,H963)=1,1,0))</f>
        <v>0</v>
      </c>
      <c r="J963" s="34" t="str">
        <f aca="false">IF( OR( ISBLANK(D963), C963=D963, AND( LEFT(D963,7)&lt;&gt;"NOMINA ", OR( ISERROR(FIND(" - ",D963)), NOT(ISNUMBER(VALUE(LEFT(D963,FIND(" - ",D963)-1)))) ) ) ), "", B963 &amp; "|" &amp; E963 &amp; "|" &amp; (IF(ISBLANK(C963), "", IFERROR(VALUE(LEFT(TRIM(C963), FIND(" ", TRIM(C963)&amp;" ")-1)), ""))) &amp; "|" &amp; D963 )</f>
        <v/>
      </c>
      <c r="K963" s="18" t="n">
        <f aca="false">IF(OR(C963="", J963="",G963=""), 0, IF(COUNTIF($J$6:J963, J963)=1, 1, 0))</f>
        <v>0</v>
      </c>
      <c r="L963" s="16" t="str">
        <f aca="false">IF(B963="Inscripción de nuevo registro patronal",B963 &amp; "|" &amp; E963 &amp; "|" &amp; C963,"")</f>
        <v/>
      </c>
      <c r="M963" s="18" t="n">
        <f aca="false">IF(OR(C963="", L963=""), 0, IF(COUNTIF($L$6:L963, L963)=1, 1, 0))</f>
        <v>0</v>
      </c>
    </row>
    <row r="964" customFormat="false" ht="28.35" hidden="false" customHeight="true" outlineLevel="0" collapsed="false">
      <c r="A964" s="48" t="str">
        <f aca="false">IF(AND(NOT(ISBLANK(C964)),NOT(ISBLANK(B964)),NOT(ISBLANK(E964))),(_xlfn.AGGREGATE(2,7,A$5:A964))+1,"")</f>
        <v/>
      </c>
      <c r="B964" s="49"/>
      <c r="C964" s="49"/>
      <c r="D964" s="50"/>
      <c r="E964" s="51"/>
      <c r="F964" s="52" t="str">
        <f aca="false">IFERROR(VLOOKUP(B964,LISTAS!$Q$2:$R$58,2,0),"")</f>
        <v/>
      </c>
      <c r="G964" s="34" t="str">
        <f aca="false">IF(ISBLANK(C964),"",  IF(F964="RAZÓN SOCIAL","NUEVO_RP",   IF(F964="NUMERO",      IF(ISNUMBER(VALUE(C964)),VALUE(C964),""),   IF(OR(F964="NSS - NOMBRE",F964="RP - NOMBRE"),      IF(         AND(           NOT(ISERROR(FIND(" - ",C964))),           ISERROR(FIND("  ",C964)),           ISERROR(FIND("–",C964)),           ISERROR(FIND("—",C964)),           ISNUMBER(VALUE(LEFT(C964,FIND(" - ",C964)-1)))         ),         VALUE(LEFT(C964,FIND(" - ",C964)-1)),         ""      ),   ""   )  )))</f>
        <v/>
      </c>
      <c r="H964" s="34" t="str">
        <f aca="false">B964 &amp; "|" &amp; E964 &amp; "|" &amp;(IF(ISBLANK(C964),"",IFERROR(VALUE(LEFT(TRIM(C964),FIND(" ",TRIM(C964)&amp;" ")-1)),"")))</f>
        <v>||</v>
      </c>
      <c r="I964" s="18" t="n">
        <f aca="false">IF(G964="",0, IF(COUNTIF($H$6:H964,H964)=1,1,0))</f>
        <v>0</v>
      </c>
      <c r="J964" s="34" t="str">
        <f aca="false">IF( OR( ISBLANK(D964), C964=D964, AND( LEFT(D964,7)&lt;&gt;"NOMINA ", OR( ISERROR(FIND(" - ",D964)), NOT(ISNUMBER(VALUE(LEFT(D964,FIND(" - ",D964)-1)))) ) ) ), "", B964 &amp; "|" &amp; E964 &amp; "|" &amp; (IF(ISBLANK(C964), "", IFERROR(VALUE(LEFT(TRIM(C964), FIND(" ", TRIM(C964)&amp;" ")-1)), ""))) &amp; "|" &amp; D964 )</f>
        <v/>
      </c>
      <c r="K964" s="18" t="n">
        <f aca="false">IF(OR(C964="", J964="",G964=""), 0, IF(COUNTIF($J$6:J964, J964)=1, 1, 0))</f>
        <v>0</v>
      </c>
      <c r="L964" s="16" t="str">
        <f aca="false">IF(B964="Inscripción de nuevo registro patronal",B964 &amp; "|" &amp; E964 &amp; "|" &amp; C964,"")</f>
        <v/>
      </c>
      <c r="M964" s="18" t="n">
        <f aca="false">IF(OR(C964="", L964=""), 0, IF(COUNTIF($L$6:L964, L964)=1, 1, 0))</f>
        <v>0</v>
      </c>
    </row>
    <row r="965" customFormat="false" ht="28.35" hidden="false" customHeight="true" outlineLevel="0" collapsed="false">
      <c r="A965" s="48" t="str">
        <f aca="false">IF(AND(NOT(ISBLANK(C965)),NOT(ISBLANK(B965)),NOT(ISBLANK(E965))),(_xlfn.AGGREGATE(2,7,A$5:A965))+1,"")</f>
        <v/>
      </c>
      <c r="B965" s="49"/>
      <c r="C965" s="49"/>
      <c r="D965" s="50"/>
      <c r="E965" s="51"/>
      <c r="F965" s="52" t="str">
        <f aca="false">IFERROR(VLOOKUP(B965,LISTAS!$Q$2:$R$58,2,0),"")</f>
        <v/>
      </c>
      <c r="G965" s="34" t="str">
        <f aca="false">IF(ISBLANK(C965),"",  IF(F965="RAZÓN SOCIAL","NUEVO_RP",   IF(F965="NUMERO",      IF(ISNUMBER(VALUE(C965)),VALUE(C965),""),   IF(OR(F965="NSS - NOMBRE",F965="RP - NOMBRE"),      IF(         AND(           NOT(ISERROR(FIND(" - ",C965))),           ISERROR(FIND("  ",C965)),           ISERROR(FIND("–",C965)),           ISERROR(FIND("—",C965)),           ISNUMBER(VALUE(LEFT(C965,FIND(" - ",C965)-1)))         ),         VALUE(LEFT(C965,FIND(" - ",C965)-1)),         ""      ),   ""   )  )))</f>
        <v/>
      </c>
      <c r="H965" s="34" t="str">
        <f aca="false">B965 &amp; "|" &amp; E965 &amp; "|" &amp;(IF(ISBLANK(C965),"",IFERROR(VALUE(LEFT(TRIM(C965),FIND(" ",TRIM(C965)&amp;" ")-1)),"")))</f>
        <v>||</v>
      </c>
      <c r="I965" s="18" t="n">
        <f aca="false">IF(G965="",0, IF(COUNTIF($H$6:H965,H965)=1,1,0))</f>
        <v>0</v>
      </c>
      <c r="J965" s="34" t="str">
        <f aca="false">IF( OR( ISBLANK(D965), C965=D965, AND( LEFT(D965,7)&lt;&gt;"NOMINA ", OR( ISERROR(FIND(" - ",D965)), NOT(ISNUMBER(VALUE(LEFT(D965,FIND(" - ",D965)-1)))) ) ) ), "", B965 &amp; "|" &amp; E965 &amp; "|" &amp; (IF(ISBLANK(C965), "", IFERROR(VALUE(LEFT(TRIM(C965), FIND(" ", TRIM(C965)&amp;" ")-1)), ""))) &amp; "|" &amp; D965 )</f>
        <v/>
      </c>
      <c r="K965" s="18" t="n">
        <f aca="false">IF(OR(C965="", J965="",G965=""), 0, IF(COUNTIF($J$6:J965, J965)=1, 1, 0))</f>
        <v>0</v>
      </c>
      <c r="L965" s="16" t="str">
        <f aca="false">IF(B965="Inscripción de nuevo registro patronal",B965 &amp; "|" &amp; E965 &amp; "|" &amp; C965,"")</f>
        <v/>
      </c>
      <c r="M965" s="18" t="n">
        <f aca="false">IF(OR(C965="", L965=""), 0, IF(COUNTIF($L$6:L965, L965)=1, 1, 0))</f>
        <v>0</v>
      </c>
    </row>
    <row r="966" customFormat="false" ht="28.35" hidden="false" customHeight="true" outlineLevel="0" collapsed="false">
      <c r="A966" s="48" t="str">
        <f aca="false">IF(AND(NOT(ISBLANK(C966)),NOT(ISBLANK(B966)),NOT(ISBLANK(E966))),(_xlfn.AGGREGATE(2,7,A$5:A966))+1,"")</f>
        <v/>
      </c>
      <c r="B966" s="49"/>
      <c r="C966" s="49"/>
      <c r="D966" s="50"/>
      <c r="E966" s="51"/>
      <c r="F966" s="52" t="str">
        <f aca="false">IFERROR(VLOOKUP(B966,LISTAS!$Q$2:$R$58,2,0),"")</f>
        <v/>
      </c>
      <c r="G966" s="34" t="str">
        <f aca="false">IF(ISBLANK(C966),"",  IF(F966="RAZÓN SOCIAL","NUEVO_RP",   IF(F966="NUMERO",      IF(ISNUMBER(VALUE(C966)),VALUE(C966),""),   IF(OR(F966="NSS - NOMBRE",F966="RP - NOMBRE"),      IF(         AND(           NOT(ISERROR(FIND(" - ",C966))),           ISERROR(FIND("  ",C966)),           ISERROR(FIND("–",C966)),           ISERROR(FIND("—",C966)),           ISNUMBER(VALUE(LEFT(C966,FIND(" - ",C966)-1)))         ),         VALUE(LEFT(C966,FIND(" - ",C966)-1)),         ""      ),   ""   )  )))</f>
        <v/>
      </c>
      <c r="H966" s="34" t="str">
        <f aca="false">B966 &amp; "|" &amp; E966 &amp; "|" &amp;(IF(ISBLANK(C966),"",IFERROR(VALUE(LEFT(TRIM(C966),FIND(" ",TRIM(C966)&amp;" ")-1)),"")))</f>
        <v>||</v>
      </c>
      <c r="I966" s="18" t="n">
        <f aca="false">IF(G966="",0, IF(COUNTIF($H$6:H966,H966)=1,1,0))</f>
        <v>0</v>
      </c>
      <c r="J966" s="34" t="str">
        <f aca="false">IF( OR( ISBLANK(D966), C966=D966, AND( LEFT(D966,7)&lt;&gt;"NOMINA ", OR( ISERROR(FIND(" - ",D966)), NOT(ISNUMBER(VALUE(LEFT(D966,FIND(" - ",D966)-1)))) ) ) ), "", B966 &amp; "|" &amp; E966 &amp; "|" &amp; (IF(ISBLANK(C966), "", IFERROR(VALUE(LEFT(TRIM(C966), FIND(" ", TRIM(C966)&amp;" ")-1)), ""))) &amp; "|" &amp; D966 )</f>
        <v/>
      </c>
      <c r="K966" s="18" t="n">
        <f aca="false">IF(OR(C966="", J966="",G966=""), 0, IF(COUNTIF($J$6:J966, J966)=1, 1, 0))</f>
        <v>0</v>
      </c>
      <c r="L966" s="16" t="str">
        <f aca="false">IF(B966="Inscripción de nuevo registro patronal",B966 &amp; "|" &amp; E966 &amp; "|" &amp; C966,"")</f>
        <v/>
      </c>
      <c r="M966" s="18" t="n">
        <f aca="false">IF(OR(C966="", L966=""), 0, IF(COUNTIF($L$6:L966, L966)=1, 1, 0))</f>
        <v>0</v>
      </c>
    </row>
    <row r="967" customFormat="false" ht="28.35" hidden="false" customHeight="true" outlineLevel="0" collapsed="false">
      <c r="A967" s="48" t="str">
        <f aca="false">IF(AND(NOT(ISBLANK(C967)),NOT(ISBLANK(B967)),NOT(ISBLANK(E967))),(_xlfn.AGGREGATE(2,7,A$5:A967))+1,"")</f>
        <v/>
      </c>
      <c r="B967" s="49"/>
      <c r="C967" s="49"/>
      <c r="D967" s="50"/>
      <c r="E967" s="51"/>
      <c r="F967" s="52" t="str">
        <f aca="false">IFERROR(VLOOKUP(B967,LISTAS!$Q$2:$R$58,2,0),"")</f>
        <v/>
      </c>
      <c r="G967" s="34" t="str">
        <f aca="false">IF(ISBLANK(C967),"",  IF(F967="RAZÓN SOCIAL","NUEVO_RP",   IF(F967="NUMERO",      IF(ISNUMBER(VALUE(C967)),VALUE(C967),""),   IF(OR(F967="NSS - NOMBRE",F967="RP - NOMBRE"),      IF(         AND(           NOT(ISERROR(FIND(" - ",C967))),           ISERROR(FIND("  ",C967)),           ISERROR(FIND("–",C967)),           ISERROR(FIND("—",C967)),           ISNUMBER(VALUE(LEFT(C967,FIND(" - ",C967)-1)))         ),         VALUE(LEFT(C967,FIND(" - ",C967)-1)),         ""      ),   ""   )  )))</f>
        <v/>
      </c>
      <c r="H967" s="34" t="str">
        <f aca="false">B967 &amp; "|" &amp; E967 &amp; "|" &amp;(IF(ISBLANK(C967),"",IFERROR(VALUE(LEFT(TRIM(C967),FIND(" ",TRIM(C967)&amp;" ")-1)),"")))</f>
        <v>||</v>
      </c>
      <c r="I967" s="18" t="n">
        <f aca="false">IF(G967="",0, IF(COUNTIF($H$6:H967,H967)=1,1,0))</f>
        <v>0</v>
      </c>
      <c r="J967" s="34" t="str">
        <f aca="false">IF( OR( ISBLANK(D967), C967=D967, AND( LEFT(D967,7)&lt;&gt;"NOMINA ", OR( ISERROR(FIND(" - ",D967)), NOT(ISNUMBER(VALUE(LEFT(D967,FIND(" - ",D967)-1)))) ) ) ), "", B967 &amp; "|" &amp; E967 &amp; "|" &amp; (IF(ISBLANK(C967), "", IFERROR(VALUE(LEFT(TRIM(C967), FIND(" ", TRIM(C967)&amp;" ")-1)), ""))) &amp; "|" &amp; D967 )</f>
        <v/>
      </c>
      <c r="K967" s="18" t="n">
        <f aca="false">IF(OR(C967="", J967="",G967=""), 0, IF(COUNTIF($J$6:J967, J967)=1, 1, 0))</f>
        <v>0</v>
      </c>
      <c r="L967" s="16" t="str">
        <f aca="false">IF(B967="Inscripción de nuevo registro patronal",B967 &amp; "|" &amp; E967 &amp; "|" &amp; C967,"")</f>
        <v/>
      </c>
      <c r="M967" s="18" t="n">
        <f aca="false">IF(OR(C967="", L967=""), 0, IF(COUNTIF($L$6:L967, L967)=1, 1, 0))</f>
        <v>0</v>
      </c>
    </row>
    <row r="968" customFormat="false" ht="28.35" hidden="false" customHeight="true" outlineLevel="0" collapsed="false">
      <c r="A968" s="48" t="str">
        <f aca="false">IF(AND(NOT(ISBLANK(C968)),NOT(ISBLANK(B968)),NOT(ISBLANK(E968))),(_xlfn.AGGREGATE(2,7,A$5:A968))+1,"")</f>
        <v/>
      </c>
      <c r="B968" s="49"/>
      <c r="C968" s="49"/>
      <c r="D968" s="50"/>
      <c r="E968" s="51"/>
      <c r="F968" s="52" t="str">
        <f aca="false">IFERROR(VLOOKUP(B968,LISTAS!$Q$2:$R$58,2,0),"")</f>
        <v/>
      </c>
      <c r="G968" s="34" t="str">
        <f aca="false">IF(ISBLANK(C968),"",  IF(F968="RAZÓN SOCIAL","NUEVO_RP",   IF(F968="NUMERO",      IF(ISNUMBER(VALUE(C968)),VALUE(C968),""),   IF(OR(F968="NSS - NOMBRE",F968="RP - NOMBRE"),      IF(         AND(           NOT(ISERROR(FIND(" - ",C968))),           ISERROR(FIND("  ",C968)),           ISERROR(FIND("–",C968)),           ISERROR(FIND("—",C968)),           ISNUMBER(VALUE(LEFT(C968,FIND(" - ",C968)-1)))         ),         VALUE(LEFT(C968,FIND(" - ",C968)-1)),         ""      ),   ""   )  )))</f>
        <v/>
      </c>
      <c r="H968" s="34" t="str">
        <f aca="false">B968 &amp; "|" &amp; E968 &amp; "|" &amp;(IF(ISBLANK(C968),"",IFERROR(VALUE(LEFT(TRIM(C968),FIND(" ",TRIM(C968)&amp;" ")-1)),"")))</f>
        <v>||</v>
      </c>
      <c r="I968" s="18" t="n">
        <f aca="false">IF(G968="",0, IF(COUNTIF($H$6:H968,H968)=1,1,0))</f>
        <v>0</v>
      </c>
      <c r="J968" s="34" t="str">
        <f aca="false">IF( OR( ISBLANK(D968), C968=D968, AND( LEFT(D968,7)&lt;&gt;"NOMINA ", OR( ISERROR(FIND(" - ",D968)), NOT(ISNUMBER(VALUE(LEFT(D968,FIND(" - ",D968)-1)))) ) ) ), "", B968 &amp; "|" &amp; E968 &amp; "|" &amp; (IF(ISBLANK(C968), "", IFERROR(VALUE(LEFT(TRIM(C968), FIND(" ", TRIM(C968)&amp;" ")-1)), ""))) &amp; "|" &amp; D968 )</f>
        <v/>
      </c>
      <c r="K968" s="18" t="n">
        <f aca="false">IF(OR(C968="", J968="",G968=""), 0, IF(COUNTIF($J$6:J968, J968)=1, 1, 0))</f>
        <v>0</v>
      </c>
      <c r="L968" s="16" t="str">
        <f aca="false">IF(B968="Inscripción de nuevo registro patronal",B968 &amp; "|" &amp; E968 &amp; "|" &amp; C968,"")</f>
        <v/>
      </c>
      <c r="M968" s="18" t="n">
        <f aca="false">IF(OR(C968="", L968=""), 0, IF(COUNTIF($L$6:L968, L968)=1, 1, 0))</f>
        <v>0</v>
      </c>
    </row>
    <row r="969" customFormat="false" ht="28.35" hidden="false" customHeight="true" outlineLevel="0" collapsed="false">
      <c r="A969" s="48" t="str">
        <f aca="false">IF(AND(NOT(ISBLANK(C969)),NOT(ISBLANK(B969)),NOT(ISBLANK(E969))),(_xlfn.AGGREGATE(2,7,A$5:A969))+1,"")</f>
        <v/>
      </c>
      <c r="B969" s="49"/>
      <c r="C969" s="49"/>
      <c r="D969" s="50"/>
      <c r="E969" s="51"/>
      <c r="F969" s="52" t="str">
        <f aca="false">IFERROR(VLOOKUP(B969,LISTAS!$Q$2:$R$58,2,0),"")</f>
        <v/>
      </c>
      <c r="G969" s="34" t="str">
        <f aca="false">IF(ISBLANK(C969),"",  IF(F969="RAZÓN SOCIAL","NUEVO_RP",   IF(F969="NUMERO",      IF(ISNUMBER(VALUE(C969)),VALUE(C969),""),   IF(OR(F969="NSS - NOMBRE",F969="RP - NOMBRE"),      IF(         AND(           NOT(ISERROR(FIND(" - ",C969))),           ISERROR(FIND("  ",C969)),           ISERROR(FIND("–",C969)),           ISERROR(FIND("—",C969)),           ISNUMBER(VALUE(LEFT(C969,FIND(" - ",C969)-1)))         ),         VALUE(LEFT(C969,FIND(" - ",C969)-1)),         ""      ),   ""   )  )))</f>
        <v/>
      </c>
      <c r="H969" s="34" t="str">
        <f aca="false">B969 &amp; "|" &amp; E969 &amp; "|" &amp;(IF(ISBLANK(C969),"",IFERROR(VALUE(LEFT(TRIM(C969),FIND(" ",TRIM(C969)&amp;" ")-1)),"")))</f>
        <v>||</v>
      </c>
      <c r="I969" s="18" t="n">
        <f aca="false">IF(G969="",0, IF(COUNTIF($H$6:H969,H969)=1,1,0))</f>
        <v>0</v>
      </c>
      <c r="J969" s="34" t="str">
        <f aca="false">IF( OR( ISBLANK(D969), C969=D969, AND( LEFT(D969,7)&lt;&gt;"NOMINA ", OR( ISERROR(FIND(" - ",D969)), NOT(ISNUMBER(VALUE(LEFT(D969,FIND(" - ",D969)-1)))) ) ) ), "", B969 &amp; "|" &amp; E969 &amp; "|" &amp; (IF(ISBLANK(C969), "", IFERROR(VALUE(LEFT(TRIM(C969), FIND(" ", TRIM(C969)&amp;" ")-1)), ""))) &amp; "|" &amp; D969 )</f>
        <v/>
      </c>
      <c r="K969" s="18" t="n">
        <f aca="false">IF(OR(C969="", J969="",G969=""), 0, IF(COUNTIF($J$6:J969, J969)=1, 1, 0))</f>
        <v>0</v>
      </c>
      <c r="L969" s="16" t="str">
        <f aca="false">IF(B969="Inscripción de nuevo registro patronal",B969 &amp; "|" &amp; E969 &amp; "|" &amp; C969,"")</f>
        <v/>
      </c>
      <c r="M969" s="18" t="n">
        <f aca="false">IF(OR(C969="", L969=""), 0, IF(COUNTIF($L$6:L969, L969)=1, 1, 0))</f>
        <v>0</v>
      </c>
    </row>
    <row r="970" customFormat="false" ht="28.35" hidden="false" customHeight="true" outlineLevel="0" collapsed="false">
      <c r="A970" s="48" t="str">
        <f aca="false">IF(AND(NOT(ISBLANK(C970)),NOT(ISBLANK(B970)),NOT(ISBLANK(E970))),(_xlfn.AGGREGATE(2,7,A$5:A970))+1,"")</f>
        <v/>
      </c>
      <c r="B970" s="49"/>
      <c r="C970" s="49"/>
      <c r="D970" s="50"/>
      <c r="E970" s="51"/>
      <c r="F970" s="52" t="str">
        <f aca="false">IFERROR(VLOOKUP(B970,LISTAS!$Q$2:$R$58,2,0),"")</f>
        <v/>
      </c>
      <c r="G970" s="34" t="str">
        <f aca="false">IF(ISBLANK(C970),"",  IF(F970="RAZÓN SOCIAL","NUEVO_RP",   IF(F970="NUMERO",      IF(ISNUMBER(VALUE(C970)),VALUE(C970),""),   IF(OR(F970="NSS - NOMBRE",F970="RP - NOMBRE"),      IF(         AND(           NOT(ISERROR(FIND(" - ",C970))),           ISERROR(FIND("  ",C970)),           ISERROR(FIND("–",C970)),           ISERROR(FIND("—",C970)),           ISNUMBER(VALUE(LEFT(C970,FIND(" - ",C970)-1)))         ),         VALUE(LEFT(C970,FIND(" - ",C970)-1)),         ""      ),   ""   )  )))</f>
        <v/>
      </c>
      <c r="H970" s="34" t="str">
        <f aca="false">B970 &amp; "|" &amp; E970 &amp; "|" &amp;(IF(ISBLANK(C970),"",IFERROR(VALUE(LEFT(TRIM(C970),FIND(" ",TRIM(C970)&amp;" ")-1)),"")))</f>
        <v>||</v>
      </c>
      <c r="I970" s="18" t="n">
        <f aca="false">IF(G970="",0, IF(COUNTIF($H$6:H970,H970)=1,1,0))</f>
        <v>0</v>
      </c>
      <c r="J970" s="34" t="str">
        <f aca="false">IF( OR( ISBLANK(D970), C970=D970, AND( LEFT(D970,7)&lt;&gt;"NOMINA ", OR( ISERROR(FIND(" - ",D970)), NOT(ISNUMBER(VALUE(LEFT(D970,FIND(" - ",D970)-1)))) ) ) ), "", B970 &amp; "|" &amp; E970 &amp; "|" &amp; (IF(ISBLANK(C970), "", IFERROR(VALUE(LEFT(TRIM(C970), FIND(" ", TRIM(C970)&amp;" ")-1)), ""))) &amp; "|" &amp; D970 )</f>
        <v/>
      </c>
      <c r="K970" s="18" t="n">
        <f aca="false">IF(OR(C970="", J970="",G970=""), 0, IF(COUNTIF($J$6:J970, J970)=1, 1, 0))</f>
        <v>0</v>
      </c>
      <c r="L970" s="16" t="str">
        <f aca="false">IF(B970="Inscripción de nuevo registro patronal",B970 &amp; "|" &amp; E970 &amp; "|" &amp; C970,"")</f>
        <v/>
      </c>
      <c r="M970" s="18" t="n">
        <f aca="false">IF(OR(C970="", L970=""), 0, IF(COUNTIF($L$6:L970, L970)=1, 1, 0))</f>
        <v>0</v>
      </c>
    </row>
    <row r="971" customFormat="false" ht="28.35" hidden="false" customHeight="true" outlineLevel="0" collapsed="false">
      <c r="A971" s="48" t="str">
        <f aca="false">IF(AND(NOT(ISBLANK(C971)),NOT(ISBLANK(B971)),NOT(ISBLANK(E971))),(_xlfn.AGGREGATE(2,7,A$5:A971))+1,"")</f>
        <v/>
      </c>
      <c r="B971" s="49"/>
      <c r="C971" s="49"/>
      <c r="D971" s="50"/>
      <c r="E971" s="51"/>
      <c r="F971" s="52" t="str">
        <f aca="false">IFERROR(VLOOKUP(B971,LISTAS!$Q$2:$R$58,2,0),"")</f>
        <v/>
      </c>
      <c r="G971" s="34" t="str">
        <f aca="false">IF(ISBLANK(C971),"",  IF(F971="RAZÓN SOCIAL","NUEVO_RP",   IF(F971="NUMERO",      IF(ISNUMBER(VALUE(C971)),VALUE(C971),""),   IF(OR(F971="NSS - NOMBRE",F971="RP - NOMBRE"),      IF(         AND(           NOT(ISERROR(FIND(" - ",C971))),           ISERROR(FIND("  ",C971)),           ISERROR(FIND("–",C971)),           ISERROR(FIND("—",C971)),           ISNUMBER(VALUE(LEFT(C971,FIND(" - ",C971)-1)))         ),         VALUE(LEFT(C971,FIND(" - ",C971)-1)),         ""      ),   ""   )  )))</f>
        <v/>
      </c>
      <c r="H971" s="34" t="str">
        <f aca="false">B971 &amp; "|" &amp; E971 &amp; "|" &amp;(IF(ISBLANK(C971),"",IFERROR(VALUE(LEFT(TRIM(C971),FIND(" ",TRIM(C971)&amp;" ")-1)),"")))</f>
        <v>||</v>
      </c>
      <c r="I971" s="18" t="n">
        <f aca="false">IF(G971="",0, IF(COUNTIF($H$6:H971,H971)=1,1,0))</f>
        <v>0</v>
      </c>
      <c r="J971" s="34" t="str">
        <f aca="false">IF( OR( ISBLANK(D971), C971=D971, AND( LEFT(D971,7)&lt;&gt;"NOMINA ", OR( ISERROR(FIND(" - ",D971)), NOT(ISNUMBER(VALUE(LEFT(D971,FIND(" - ",D971)-1)))) ) ) ), "", B971 &amp; "|" &amp; E971 &amp; "|" &amp; (IF(ISBLANK(C971), "", IFERROR(VALUE(LEFT(TRIM(C971), FIND(" ", TRIM(C971)&amp;" ")-1)), ""))) &amp; "|" &amp; D971 )</f>
        <v/>
      </c>
      <c r="K971" s="18" t="n">
        <f aca="false">IF(OR(C971="", J971="",G971=""), 0, IF(COUNTIF($J$6:J971, J971)=1, 1, 0))</f>
        <v>0</v>
      </c>
      <c r="L971" s="16" t="str">
        <f aca="false">IF(B971="Inscripción de nuevo registro patronal",B971 &amp; "|" &amp; E971 &amp; "|" &amp; C971,"")</f>
        <v/>
      </c>
      <c r="M971" s="18" t="n">
        <f aca="false">IF(OR(C971="", L971=""), 0, IF(COUNTIF($L$6:L971, L971)=1, 1, 0))</f>
        <v>0</v>
      </c>
    </row>
    <row r="972" customFormat="false" ht="28.35" hidden="false" customHeight="true" outlineLevel="0" collapsed="false">
      <c r="A972" s="48" t="str">
        <f aca="false">IF(AND(NOT(ISBLANK(C972)),NOT(ISBLANK(B972)),NOT(ISBLANK(E972))),(_xlfn.AGGREGATE(2,7,A$5:A972))+1,"")</f>
        <v/>
      </c>
      <c r="B972" s="49"/>
      <c r="C972" s="49"/>
      <c r="D972" s="50"/>
      <c r="E972" s="51"/>
      <c r="F972" s="52" t="str">
        <f aca="false">IFERROR(VLOOKUP(B972,LISTAS!$Q$2:$R$58,2,0),"")</f>
        <v/>
      </c>
      <c r="G972" s="34" t="str">
        <f aca="false">IF(ISBLANK(C972),"",  IF(F972="RAZÓN SOCIAL","NUEVO_RP",   IF(F972="NUMERO",      IF(ISNUMBER(VALUE(C972)),VALUE(C972),""),   IF(OR(F972="NSS - NOMBRE",F972="RP - NOMBRE"),      IF(         AND(           NOT(ISERROR(FIND(" - ",C972))),           ISERROR(FIND("  ",C972)),           ISERROR(FIND("–",C972)),           ISERROR(FIND("—",C972)),           ISNUMBER(VALUE(LEFT(C972,FIND(" - ",C972)-1)))         ),         VALUE(LEFT(C972,FIND(" - ",C972)-1)),         ""      ),   ""   )  )))</f>
        <v/>
      </c>
      <c r="H972" s="34" t="str">
        <f aca="false">B972 &amp; "|" &amp; E972 &amp; "|" &amp;(IF(ISBLANK(C972),"",IFERROR(VALUE(LEFT(TRIM(C972),FIND(" ",TRIM(C972)&amp;" ")-1)),"")))</f>
        <v>||</v>
      </c>
      <c r="I972" s="18" t="n">
        <f aca="false">IF(G972="",0, IF(COUNTIF($H$6:H972,H972)=1,1,0))</f>
        <v>0</v>
      </c>
      <c r="J972" s="34" t="str">
        <f aca="false">IF( OR( ISBLANK(D972), C972=D972, AND( LEFT(D972,7)&lt;&gt;"NOMINA ", OR( ISERROR(FIND(" - ",D972)), NOT(ISNUMBER(VALUE(LEFT(D972,FIND(" - ",D972)-1)))) ) ) ), "", B972 &amp; "|" &amp; E972 &amp; "|" &amp; (IF(ISBLANK(C972), "", IFERROR(VALUE(LEFT(TRIM(C972), FIND(" ", TRIM(C972)&amp;" ")-1)), ""))) &amp; "|" &amp; D972 )</f>
        <v/>
      </c>
      <c r="K972" s="18" t="n">
        <f aca="false">IF(OR(C972="", J972="",G972=""), 0, IF(COUNTIF($J$6:J972, J972)=1, 1, 0))</f>
        <v>0</v>
      </c>
      <c r="L972" s="16" t="str">
        <f aca="false">IF(B972="Inscripción de nuevo registro patronal",B972 &amp; "|" &amp; E972 &amp; "|" &amp; C972,"")</f>
        <v/>
      </c>
      <c r="M972" s="18" t="n">
        <f aca="false">IF(OR(C972="", L972=""), 0, IF(COUNTIF($L$6:L972, L972)=1, 1, 0))</f>
        <v>0</v>
      </c>
    </row>
    <row r="973" customFormat="false" ht="28.35" hidden="false" customHeight="true" outlineLevel="0" collapsed="false">
      <c r="A973" s="48" t="str">
        <f aca="false">IF(AND(NOT(ISBLANK(C973)),NOT(ISBLANK(B973)),NOT(ISBLANK(E973))),(_xlfn.AGGREGATE(2,7,A$5:A973))+1,"")</f>
        <v/>
      </c>
      <c r="B973" s="49"/>
      <c r="C973" s="49"/>
      <c r="D973" s="50"/>
      <c r="E973" s="51"/>
      <c r="F973" s="52" t="str">
        <f aca="false">IFERROR(VLOOKUP(B973,LISTAS!$Q$2:$R$58,2,0),"")</f>
        <v/>
      </c>
      <c r="G973" s="34" t="str">
        <f aca="false">IF(ISBLANK(C973),"",  IF(F973="RAZÓN SOCIAL","NUEVO_RP",   IF(F973="NUMERO",      IF(ISNUMBER(VALUE(C973)),VALUE(C973),""),   IF(OR(F973="NSS - NOMBRE",F973="RP - NOMBRE"),      IF(         AND(           NOT(ISERROR(FIND(" - ",C973))),           ISERROR(FIND("  ",C973)),           ISERROR(FIND("–",C973)),           ISERROR(FIND("—",C973)),           ISNUMBER(VALUE(LEFT(C973,FIND(" - ",C973)-1)))         ),         VALUE(LEFT(C973,FIND(" - ",C973)-1)),         ""      ),   ""   )  )))</f>
        <v/>
      </c>
      <c r="H973" s="34" t="str">
        <f aca="false">B973 &amp; "|" &amp; E973 &amp; "|" &amp;(IF(ISBLANK(C973),"",IFERROR(VALUE(LEFT(TRIM(C973),FIND(" ",TRIM(C973)&amp;" ")-1)),"")))</f>
        <v>||</v>
      </c>
      <c r="I973" s="18" t="n">
        <f aca="false">IF(G973="",0, IF(COUNTIF($H$6:H973,H973)=1,1,0))</f>
        <v>0</v>
      </c>
      <c r="J973" s="34" t="str">
        <f aca="false">IF( OR( ISBLANK(D973), C973=D973, AND( LEFT(D973,7)&lt;&gt;"NOMINA ", OR( ISERROR(FIND(" - ",D973)), NOT(ISNUMBER(VALUE(LEFT(D973,FIND(" - ",D973)-1)))) ) ) ), "", B973 &amp; "|" &amp; E973 &amp; "|" &amp; (IF(ISBLANK(C973), "", IFERROR(VALUE(LEFT(TRIM(C973), FIND(" ", TRIM(C973)&amp;" ")-1)), ""))) &amp; "|" &amp; D973 )</f>
        <v/>
      </c>
      <c r="K973" s="18" t="n">
        <f aca="false">IF(OR(C973="", J973="",G973=""), 0, IF(COUNTIF($J$6:J973, J973)=1, 1, 0))</f>
        <v>0</v>
      </c>
      <c r="L973" s="16" t="str">
        <f aca="false">IF(B973="Inscripción de nuevo registro patronal",B973 &amp; "|" &amp; E973 &amp; "|" &amp; C973,"")</f>
        <v/>
      </c>
      <c r="M973" s="18" t="n">
        <f aca="false">IF(OR(C973="", L973=""), 0, IF(COUNTIF($L$6:L973, L973)=1, 1, 0))</f>
        <v>0</v>
      </c>
    </row>
    <row r="974" customFormat="false" ht="28.35" hidden="false" customHeight="true" outlineLevel="0" collapsed="false">
      <c r="A974" s="48" t="str">
        <f aca="false">IF(AND(NOT(ISBLANK(C974)),NOT(ISBLANK(B974)),NOT(ISBLANK(E974))),(_xlfn.AGGREGATE(2,7,A$5:A974))+1,"")</f>
        <v/>
      </c>
      <c r="B974" s="49"/>
      <c r="C974" s="49"/>
      <c r="D974" s="50"/>
      <c r="E974" s="51"/>
      <c r="F974" s="52" t="str">
        <f aca="false">IFERROR(VLOOKUP(B974,LISTAS!$Q$2:$R$58,2,0),"")</f>
        <v/>
      </c>
      <c r="G974" s="34" t="str">
        <f aca="false">IF(ISBLANK(C974),"",  IF(F974="RAZÓN SOCIAL","NUEVO_RP",   IF(F974="NUMERO",      IF(ISNUMBER(VALUE(C974)),VALUE(C974),""),   IF(OR(F974="NSS - NOMBRE",F974="RP - NOMBRE"),      IF(         AND(           NOT(ISERROR(FIND(" - ",C974))),           ISERROR(FIND("  ",C974)),           ISERROR(FIND("–",C974)),           ISERROR(FIND("—",C974)),           ISNUMBER(VALUE(LEFT(C974,FIND(" - ",C974)-1)))         ),         VALUE(LEFT(C974,FIND(" - ",C974)-1)),         ""      ),   ""   )  )))</f>
        <v/>
      </c>
      <c r="H974" s="34" t="str">
        <f aca="false">B974 &amp; "|" &amp; E974 &amp; "|" &amp;(IF(ISBLANK(C974),"",IFERROR(VALUE(LEFT(TRIM(C974),FIND(" ",TRIM(C974)&amp;" ")-1)),"")))</f>
        <v>||</v>
      </c>
      <c r="I974" s="18" t="n">
        <f aca="false">IF(G974="",0, IF(COUNTIF($H$6:H974,H974)=1,1,0))</f>
        <v>0</v>
      </c>
      <c r="J974" s="34" t="str">
        <f aca="false">IF( OR( ISBLANK(D974), C974=D974, AND( LEFT(D974,7)&lt;&gt;"NOMINA ", OR( ISERROR(FIND(" - ",D974)), NOT(ISNUMBER(VALUE(LEFT(D974,FIND(" - ",D974)-1)))) ) ) ), "", B974 &amp; "|" &amp; E974 &amp; "|" &amp; (IF(ISBLANK(C974), "", IFERROR(VALUE(LEFT(TRIM(C974), FIND(" ", TRIM(C974)&amp;" ")-1)), ""))) &amp; "|" &amp; D974 )</f>
        <v/>
      </c>
      <c r="K974" s="18" t="n">
        <f aca="false">IF(OR(C974="", J974="",G974=""), 0, IF(COUNTIF($J$6:J974, J974)=1, 1, 0))</f>
        <v>0</v>
      </c>
      <c r="L974" s="16" t="str">
        <f aca="false">IF(B974="Inscripción de nuevo registro patronal",B974 &amp; "|" &amp; E974 &amp; "|" &amp; C974,"")</f>
        <v/>
      </c>
      <c r="M974" s="18" t="n">
        <f aca="false">IF(OR(C974="", L974=""), 0, IF(COUNTIF($L$6:L974, L974)=1, 1, 0))</f>
        <v>0</v>
      </c>
    </row>
    <row r="975" customFormat="false" ht="28.35" hidden="false" customHeight="true" outlineLevel="0" collapsed="false">
      <c r="A975" s="48" t="str">
        <f aca="false">IF(AND(NOT(ISBLANK(C975)),NOT(ISBLANK(B975)),NOT(ISBLANK(E975))),(_xlfn.AGGREGATE(2,7,A$5:A975))+1,"")</f>
        <v/>
      </c>
      <c r="B975" s="49"/>
      <c r="C975" s="49"/>
      <c r="D975" s="50"/>
      <c r="E975" s="51"/>
      <c r="F975" s="52" t="str">
        <f aca="false">IFERROR(VLOOKUP(B975,LISTAS!$Q$2:$R$58,2,0),"")</f>
        <v/>
      </c>
      <c r="G975" s="34" t="str">
        <f aca="false">IF(ISBLANK(C975),"",  IF(F975="RAZÓN SOCIAL","NUEVO_RP",   IF(F975="NUMERO",      IF(ISNUMBER(VALUE(C975)),VALUE(C975),""),   IF(OR(F975="NSS - NOMBRE",F975="RP - NOMBRE"),      IF(         AND(           NOT(ISERROR(FIND(" - ",C975))),           ISERROR(FIND("  ",C975)),           ISERROR(FIND("–",C975)),           ISERROR(FIND("—",C975)),           ISNUMBER(VALUE(LEFT(C975,FIND(" - ",C975)-1)))         ),         VALUE(LEFT(C975,FIND(" - ",C975)-1)),         ""      ),   ""   )  )))</f>
        <v/>
      </c>
      <c r="H975" s="34" t="str">
        <f aca="false">B975 &amp; "|" &amp; E975 &amp; "|" &amp;(IF(ISBLANK(C975),"",IFERROR(VALUE(LEFT(TRIM(C975),FIND(" ",TRIM(C975)&amp;" ")-1)),"")))</f>
        <v>||</v>
      </c>
      <c r="I975" s="18" t="n">
        <f aca="false">IF(G975="",0, IF(COUNTIF($H$6:H975,H975)=1,1,0))</f>
        <v>0</v>
      </c>
      <c r="J975" s="34" t="str">
        <f aca="false">IF( OR( ISBLANK(D975), C975=D975, AND( LEFT(D975,7)&lt;&gt;"NOMINA ", OR( ISERROR(FIND(" - ",D975)), NOT(ISNUMBER(VALUE(LEFT(D975,FIND(" - ",D975)-1)))) ) ) ), "", B975 &amp; "|" &amp; E975 &amp; "|" &amp; (IF(ISBLANK(C975), "", IFERROR(VALUE(LEFT(TRIM(C975), FIND(" ", TRIM(C975)&amp;" ")-1)), ""))) &amp; "|" &amp; D975 )</f>
        <v/>
      </c>
      <c r="K975" s="18" t="n">
        <f aca="false">IF(OR(C975="", J975="",G975=""), 0, IF(COUNTIF($J$6:J975, J975)=1, 1, 0))</f>
        <v>0</v>
      </c>
      <c r="L975" s="16" t="str">
        <f aca="false">IF(B975="Inscripción de nuevo registro patronal",B975 &amp; "|" &amp; E975 &amp; "|" &amp; C975,"")</f>
        <v/>
      </c>
      <c r="M975" s="18" t="n">
        <f aca="false">IF(OR(C975="", L975=""), 0, IF(COUNTIF($L$6:L975, L975)=1, 1, 0))</f>
        <v>0</v>
      </c>
    </row>
    <row r="976" customFormat="false" ht="28.35" hidden="false" customHeight="true" outlineLevel="0" collapsed="false">
      <c r="A976" s="48" t="str">
        <f aca="false">IF(AND(NOT(ISBLANK(C976)),NOT(ISBLANK(B976)),NOT(ISBLANK(E976))),(_xlfn.AGGREGATE(2,7,A$5:A976))+1,"")</f>
        <v/>
      </c>
      <c r="B976" s="49"/>
      <c r="C976" s="49"/>
      <c r="D976" s="50"/>
      <c r="E976" s="51"/>
      <c r="F976" s="52" t="str">
        <f aca="false">IFERROR(VLOOKUP(B976,LISTAS!$Q$2:$R$58,2,0),"")</f>
        <v/>
      </c>
      <c r="G976" s="34" t="str">
        <f aca="false">IF(ISBLANK(C976),"",  IF(F976="RAZÓN SOCIAL","NUEVO_RP",   IF(F976="NUMERO",      IF(ISNUMBER(VALUE(C976)),VALUE(C976),""),   IF(OR(F976="NSS - NOMBRE",F976="RP - NOMBRE"),      IF(         AND(           NOT(ISERROR(FIND(" - ",C976))),           ISERROR(FIND("  ",C976)),           ISERROR(FIND("–",C976)),           ISERROR(FIND("—",C976)),           ISNUMBER(VALUE(LEFT(C976,FIND(" - ",C976)-1)))         ),         VALUE(LEFT(C976,FIND(" - ",C976)-1)),         ""      ),   ""   )  )))</f>
        <v/>
      </c>
      <c r="H976" s="34" t="str">
        <f aca="false">B976 &amp; "|" &amp; E976 &amp; "|" &amp;(IF(ISBLANK(C976),"",IFERROR(VALUE(LEFT(TRIM(C976),FIND(" ",TRIM(C976)&amp;" ")-1)),"")))</f>
        <v>||</v>
      </c>
      <c r="I976" s="18" t="n">
        <f aca="false">IF(G976="",0, IF(COUNTIF($H$6:H976,H976)=1,1,0))</f>
        <v>0</v>
      </c>
      <c r="J976" s="34" t="str">
        <f aca="false">IF( OR( ISBLANK(D976), C976=D976, AND( LEFT(D976,7)&lt;&gt;"NOMINA ", OR( ISERROR(FIND(" - ",D976)), NOT(ISNUMBER(VALUE(LEFT(D976,FIND(" - ",D976)-1)))) ) ) ), "", B976 &amp; "|" &amp; E976 &amp; "|" &amp; (IF(ISBLANK(C976), "", IFERROR(VALUE(LEFT(TRIM(C976), FIND(" ", TRIM(C976)&amp;" ")-1)), ""))) &amp; "|" &amp; D976 )</f>
        <v/>
      </c>
      <c r="K976" s="18" t="n">
        <f aca="false">IF(OR(C976="", J976="",G976=""), 0, IF(COUNTIF($J$6:J976, J976)=1, 1, 0))</f>
        <v>0</v>
      </c>
      <c r="L976" s="16" t="str">
        <f aca="false">IF(B976="Inscripción de nuevo registro patronal",B976 &amp; "|" &amp; E976 &amp; "|" &amp; C976,"")</f>
        <v/>
      </c>
      <c r="M976" s="18" t="n">
        <f aca="false">IF(OR(C976="", L976=""), 0, IF(COUNTIF($L$6:L976, L976)=1, 1, 0))</f>
        <v>0</v>
      </c>
    </row>
    <row r="977" customFormat="false" ht="28.35" hidden="false" customHeight="true" outlineLevel="0" collapsed="false">
      <c r="A977" s="48" t="str">
        <f aca="false">IF(AND(NOT(ISBLANK(C977)),NOT(ISBLANK(B977)),NOT(ISBLANK(E977))),(_xlfn.AGGREGATE(2,7,A$5:A977))+1,"")</f>
        <v/>
      </c>
      <c r="B977" s="49"/>
      <c r="C977" s="49"/>
      <c r="D977" s="50"/>
      <c r="E977" s="51"/>
      <c r="F977" s="52" t="str">
        <f aca="false">IFERROR(VLOOKUP(B977,LISTAS!$Q$2:$R$58,2,0),"")</f>
        <v/>
      </c>
      <c r="G977" s="34" t="str">
        <f aca="false">IF(ISBLANK(C977),"",  IF(F977="RAZÓN SOCIAL","NUEVO_RP",   IF(F977="NUMERO",      IF(ISNUMBER(VALUE(C977)),VALUE(C977),""),   IF(OR(F977="NSS - NOMBRE",F977="RP - NOMBRE"),      IF(         AND(           NOT(ISERROR(FIND(" - ",C977))),           ISERROR(FIND("  ",C977)),           ISERROR(FIND("–",C977)),           ISERROR(FIND("—",C977)),           ISNUMBER(VALUE(LEFT(C977,FIND(" - ",C977)-1)))         ),         VALUE(LEFT(C977,FIND(" - ",C977)-1)),         ""      ),   ""   )  )))</f>
        <v/>
      </c>
      <c r="H977" s="34" t="str">
        <f aca="false">B977 &amp; "|" &amp; E977 &amp; "|" &amp;(IF(ISBLANK(C977),"",IFERROR(VALUE(LEFT(TRIM(C977),FIND(" ",TRIM(C977)&amp;" ")-1)),"")))</f>
        <v>||</v>
      </c>
      <c r="I977" s="18" t="n">
        <f aca="false">IF(G977="",0, IF(COUNTIF($H$6:H977,H977)=1,1,0))</f>
        <v>0</v>
      </c>
      <c r="J977" s="34" t="str">
        <f aca="false">IF( OR( ISBLANK(D977), C977=D977, AND( LEFT(D977,7)&lt;&gt;"NOMINA ", OR( ISERROR(FIND(" - ",D977)), NOT(ISNUMBER(VALUE(LEFT(D977,FIND(" - ",D977)-1)))) ) ) ), "", B977 &amp; "|" &amp; E977 &amp; "|" &amp; (IF(ISBLANK(C977), "", IFERROR(VALUE(LEFT(TRIM(C977), FIND(" ", TRIM(C977)&amp;" ")-1)), ""))) &amp; "|" &amp; D977 )</f>
        <v/>
      </c>
      <c r="K977" s="18" t="n">
        <f aca="false">IF(OR(C977="", J977="",G977=""), 0, IF(COUNTIF($J$6:J977, J977)=1, 1, 0))</f>
        <v>0</v>
      </c>
      <c r="L977" s="16" t="str">
        <f aca="false">IF(B977="Inscripción de nuevo registro patronal",B977 &amp; "|" &amp; E977 &amp; "|" &amp; C977,"")</f>
        <v/>
      </c>
      <c r="M977" s="18" t="n">
        <f aca="false">IF(OR(C977="", L977=""), 0, IF(COUNTIF($L$6:L977, L977)=1, 1, 0))</f>
        <v>0</v>
      </c>
    </row>
    <row r="978" customFormat="false" ht="28.35" hidden="false" customHeight="true" outlineLevel="0" collapsed="false">
      <c r="A978" s="48" t="str">
        <f aca="false">IF(AND(NOT(ISBLANK(C978)),NOT(ISBLANK(B978)),NOT(ISBLANK(E978))),(_xlfn.AGGREGATE(2,7,A$5:A978))+1,"")</f>
        <v/>
      </c>
      <c r="B978" s="49"/>
      <c r="C978" s="49"/>
      <c r="D978" s="50"/>
      <c r="E978" s="51"/>
      <c r="F978" s="52" t="str">
        <f aca="false">IFERROR(VLOOKUP(B978,LISTAS!$Q$2:$R$58,2,0),"")</f>
        <v/>
      </c>
      <c r="G978" s="34" t="str">
        <f aca="false">IF(ISBLANK(C978),"",  IF(F978="RAZÓN SOCIAL","NUEVO_RP",   IF(F978="NUMERO",      IF(ISNUMBER(VALUE(C978)),VALUE(C978),""),   IF(OR(F978="NSS - NOMBRE",F978="RP - NOMBRE"),      IF(         AND(           NOT(ISERROR(FIND(" - ",C978))),           ISERROR(FIND("  ",C978)),           ISERROR(FIND("–",C978)),           ISERROR(FIND("—",C978)),           ISNUMBER(VALUE(LEFT(C978,FIND(" - ",C978)-1)))         ),         VALUE(LEFT(C978,FIND(" - ",C978)-1)),         ""      ),   ""   )  )))</f>
        <v/>
      </c>
      <c r="H978" s="34" t="str">
        <f aca="false">B978 &amp; "|" &amp; E978 &amp; "|" &amp;(IF(ISBLANK(C978),"",IFERROR(VALUE(LEFT(TRIM(C978),FIND(" ",TRIM(C978)&amp;" ")-1)),"")))</f>
        <v>||</v>
      </c>
      <c r="I978" s="18" t="n">
        <f aca="false">IF(G978="",0, IF(COUNTIF($H$6:H978,H978)=1,1,0))</f>
        <v>0</v>
      </c>
      <c r="J978" s="34" t="str">
        <f aca="false">IF( OR( ISBLANK(D978), C978=D978, AND( LEFT(D978,7)&lt;&gt;"NOMINA ", OR( ISERROR(FIND(" - ",D978)), NOT(ISNUMBER(VALUE(LEFT(D978,FIND(" - ",D978)-1)))) ) ) ), "", B978 &amp; "|" &amp; E978 &amp; "|" &amp; (IF(ISBLANK(C978), "", IFERROR(VALUE(LEFT(TRIM(C978), FIND(" ", TRIM(C978)&amp;" ")-1)), ""))) &amp; "|" &amp; D978 )</f>
        <v/>
      </c>
      <c r="K978" s="18" t="n">
        <f aca="false">IF(OR(C978="", J978="",G978=""), 0, IF(COUNTIF($J$6:J978, J978)=1, 1, 0))</f>
        <v>0</v>
      </c>
      <c r="L978" s="16" t="str">
        <f aca="false">IF(B978="Inscripción de nuevo registro patronal",B978 &amp; "|" &amp; E978 &amp; "|" &amp; C978,"")</f>
        <v/>
      </c>
      <c r="M978" s="18" t="n">
        <f aca="false">IF(OR(C978="", L978=""), 0, IF(COUNTIF($L$6:L978, L978)=1, 1, 0))</f>
        <v>0</v>
      </c>
    </row>
    <row r="979" customFormat="false" ht="28.35" hidden="false" customHeight="true" outlineLevel="0" collapsed="false">
      <c r="A979" s="48" t="str">
        <f aca="false">IF(AND(NOT(ISBLANK(C979)),NOT(ISBLANK(B979)),NOT(ISBLANK(E979))),(_xlfn.AGGREGATE(2,7,A$5:A979))+1,"")</f>
        <v/>
      </c>
      <c r="B979" s="49"/>
      <c r="C979" s="49"/>
      <c r="D979" s="50"/>
      <c r="E979" s="51"/>
      <c r="F979" s="52" t="str">
        <f aca="false">IFERROR(VLOOKUP(B979,LISTAS!$Q$2:$R$58,2,0),"")</f>
        <v/>
      </c>
      <c r="G979" s="34" t="str">
        <f aca="false">IF(ISBLANK(C979),"",  IF(F979="RAZÓN SOCIAL","NUEVO_RP",   IF(F979="NUMERO",      IF(ISNUMBER(VALUE(C979)),VALUE(C979),""),   IF(OR(F979="NSS - NOMBRE",F979="RP - NOMBRE"),      IF(         AND(           NOT(ISERROR(FIND(" - ",C979))),           ISERROR(FIND("  ",C979)),           ISERROR(FIND("–",C979)),           ISERROR(FIND("—",C979)),           ISNUMBER(VALUE(LEFT(C979,FIND(" - ",C979)-1)))         ),         VALUE(LEFT(C979,FIND(" - ",C979)-1)),         ""      ),   ""   )  )))</f>
        <v/>
      </c>
      <c r="H979" s="34" t="str">
        <f aca="false">B979 &amp; "|" &amp; E979 &amp; "|" &amp;(IF(ISBLANK(C979),"",IFERROR(VALUE(LEFT(TRIM(C979),FIND(" ",TRIM(C979)&amp;" ")-1)),"")))</f>
        <v>||</v>
      </c>
      <c r="I979" s="18" t="n">
        <f aca="false">IF(G979="",0, IF(COUNTIF($H$6:H979,H979)=1,1,0))</f>
        <v>0</v>
      </c>
      <c r="J979" s="34" t="str">
        <f aca="false">IF( OR( ISBLANK(D979), C979=D979, AND( LEFT(D979,7)&lt;&gt;"NOMINA ", OR( ISERROR(FIND(" - ",D979)), NOT(ISNUMBER(VALUE(LEFT(D979,FIND(" - ",D979)-1)))) ) ) ), "", B979 &amp; "|" &amp; E979 &amp; "|" &amp; (IF(ISBLANK(C979), "", IFERROR(VALUE(LEFT(TRIM(C979), FIND(" ", TRIM(C979)&amp;" ")-1)), ""))) &amp; "|" &amp; D979 )</f>
        <v/>
      </c>
      <c r="K979" s="18" t="n">
        <f aca="false">IF(OR(C979="", J979="",G979=""), 0, IF(COUNTIF($J$6:J979, J979)=1, 1, 0))</f>
        <v>0</v>
      </c>
      <c r="L979" s="16" t="str">
        <f aca="false">IF(B979="Inscripción de nuevo registro patronal",B979 &amp; "|" &amp; E979 &amp; "|" &amp; C979,"")</f>
        <v/>
      </c>
      <c r="M979" s="18" t="n">
        <f aca="false">IF(OR(C979="", L979=""), 0, IF(COUNTIF($L$6:L979, L979)=1, 1, 0))</f>
        <v>0</v>
      </c>
    </row>
    <row r="980" customFormat="false" ht="28.35" hidden="false" customHeight="true" outlineLevel="0" collapsed="false">
      <c r="A980" s="48" t="str">
        <f aca="false">IF(AND(NOT(ISBLANK(C980)),NOT(ISBLANK(B980)),NOT(ISBLANK(E980))),(_xlfn.AGGREGATE(2,7,A$5:A980))+1,"")</f>
        <v/>
      </c>
      <c r="B980" s="49"/>
      <c r="C980" s="49"/>
      <c r="D980" s="50"/>
      <c r="E980" s="51"/>
      <c r="F980" s="52" t="str">
        <f aca="false">IFERROR(VLOOKUP(B980,LISTAS!$Q$2:$R$58,2,0),"")</f>
        <v/>
      </c>
      <c r="G980" s="34" t="str">
        <f aca="false">IF(ISBLANK(C980),"",  IF(F980="RAZÓN SOCIAL","NUEVO_RP",   IF(F980="NUMERO",      IF(ISNUMBER(VALUE(C980)),VALUE(C980),""),   IF(OR(F980="NSS - NOMBRE",F980="RP - NOMBRE"),      IF(         AND(           NOT(ISERROR(FIND(" - ",C980))),           ISERROR(FIND("  ",C980)),           ISERROR(FIND("–",C980)),           ISERROR(FIND("—",C980)),           ISNUMBER(VALUE(LEFT(C980,FIND(" - ",C980)-1)))         ),         VALUE(LEFT(C980,FIND(" - ",C980)-1)),         ""      ),   ""   )  )))</f>
        <v/>
      </c>
      <c r="H980" s="34" t="str">
        <f aca="false">B980 &amp; "|" &amp; E980 &amp; "|" &amp;(IF(ISBLANK(C980),"",IFERROR(VALUE(LEFT(TRIM(C980),FIND(" ",TRIM(C980)&amp;" ")-1)),"")))</f>
        <v>||</v>
      </c>
      <c r="I980" s="18" t="n">
        <f aca="false">IF(G980="",0, IF(COUNTIF($H$6:H980,H980)=1,1,0))</f>
        <v>0</v>
      </c>
      <c r="J980" s="34" t="str">
        <f aca="false">IF( OR( ISBLANK(D980), C980=D980, AND( LEFT(D980,7)&lt;&gt;"NOMINA ", OR( ISERROR(FIND(" - ",D980)), NOT(ISNUMBER(VALUE(LEFT(D980,FIND(" - ",D980)-1)))) ) ) ), "", B980 &amp; "|" &amp; E980 &amp; "|" &amp; (IF(ISBLANK(C980), "", IFERROR(VALUE(LEFT(TRIM(C980), FIND(" ", TRIM(C980)&amp;" ")-1)), ""))) &amp; "|" &amp; D980 )</f>
        <v/>
      </c>
      <c r="K980" s="18" t="n">
        <f aca="false">IF(OR(C980="", J980="",G980=""), 0, IF(COUNTIF($J$6:J980, J980)=1, 1, 0))</f>
        <v>0</v>
      </c>
      <c r="L980" s="16" t="str">
        <f aca="false">IF(B980="Inscripción de nuevo registro patronal",B980 &amp; "|" &amp; E980 &amp; "|" &amp; C980,"")</f>
        <v/>
      </c>
      <c r="M980" s="18" t="n">
        <f aca="false">IF(OR(C980="", L980=""), 0, IF(COUNTIF($L$6:L980, L980)=1, 1, 0))</f>
        <v>0</v>
      </c>
    </row>
    <row r="981" customFormat="false" ht="28.35" hidden="false" customHeight="true" outlineLevel="0" collapsed="false">
      <c r="A981" s="48" t="str">
        <f aca="false">IF(AND(NOT(ISBLANK(C981)),NOT(ISBLANK(B981)),NOT(ISBLANK(E981))),(_xlfn.AGGREGATE(2,7,A$5:A981))+1,"")</f>
        <v/>
      </c>
      <c r="B981" s="49"/>
      <c r="C981" s="49"/>
      <c r="D981" s="50"/>
      <c r="E981" s="51"/>
      <c r="F981" s="52" t="str">
        <f aca="false">IFERROR(VLOOKUP(B981,LISTAS!$Q$2:$R$58,2,0),"")</f>
        <v/>
      </c>
      <c r="G981" s="34" t="str">
        <f aca="false">IF(ISBLANK(C981),"",  IF(F981="RAZÓN SOCIAL","NUEVO_RP",   IF(F981="NUMERO",      IF(ISNUMBER(VALUE(C981)),VALUE(C981),""),   IF(OR(F981="NSS - NOMBRE",F981="RP - NOMBRE"),      IF(         AND(           NOT(ISERROR(FIND(" - ",C981))),           ISERROR(FIND("  ",C981)),           ISERROR(FIND("–",C981)),           ISERROR(FIND("—",C981)),           ISNUMBER(VALUE(LEFT(C981,FIND(" - ",C981)-1)))         ),         VALUE(LEFT(C981,FIND(" - ",C981)-1)),         ""      ),   ""   )  )))</f>
        <v/>
      </c>
      <c r="H981" s="34" t="str">
        <f aca="false">B981 &amp; "|" &amp; E981 &amp; "|" &amp;(IF(ISBLANK(C981),"",IFERROR(VALUE(LEFT(TRIM(C981),FIND(" ",TRIM(C981)&amp;" ")-1)),"")))</f>
        <v>||</v>
      </c>
      <c r="I981" s="18" t="n">
        <f aca="false">IF(G981="",0, IF(COUNTIF($H$6:H981,H981)=1,1,0))</f>
        <v>0</v>
      </c>
      <c r="J981" s="34" t="str">
        <f aca="false">IF( OR( ISBLANK(D981), C981=D981, AND( LEFT(D981,7)&lt;&gt;"NOMINA ", OR( ISERROR(FIND(" - ",D981)), NOT(ISNUMBER(VALUE(LEFT(D981,FIND(" - ",D981)-1)))) ) ) ), "", B981 &amp; "|" &amp; E981 &amp; "|" &amp; (IF(ISBLANK(C981), "", IFERROR(VALUE(LEFT(TRIM(C981), FIND(" ", TRIM(C981)&amp;" ")-1)), ""))) &amp; "|" &amp; D981 )</f>
        <v/>
      </c>
      <c r="K981" s="18" t="n">
        <f aca="false">IF(OR(C981="", J981="",G981=""), 0, IF(COUNTIF($J$6:J981, J981)=1, 1, 0))</f>
        <v>0</v>
      </c>
      <c r="L981" s="16" t="str">
        <f aca="false">IF(B981="Inscripción de nuevo registro patronal",B981 &amp; "|" &amp; E981 &amp; "|" &amp; C981,"")</f>
        <v/>
      </c>
      <c r="M981" s="18" t="n">
        <f aca="false">IF(OR(C981="", L981=""), 0, IF(COUNTIF($L$6:L981, L981)=1, 1, 0))</f>
        <v>0</v>
      </c>
    </row>
    <row r="982" customFormat="false" ht="28.35" hidden="false" customHeight="true" outlineLevel="0" collapsed="false">
      <c r="A982" s="48" t="str">
        <f aca="false">IF(AND(NOT(ISBLANK(C982)),NOT(ISBLANK(B982)),NOT(ISBLANK(E982))),(_xlfn.AGGREGATE(2,7,A$5:A982))+1,"")</f>
        <v/>
      </c>
      <c r="B982" s="49"/>
      <c r="C982" s="49"/>
      <c r="D982" s="50"/>
      <c r="E982" s="51"/>
      <c r="F982" s="52" t="str">
        <f aca="false">IFERROR(VLOOKUP(B982,LISTAS!$Q$2:$R$58,2,0),"")</f>
        <v/>
      </c>
      <c r="G982" s="34" t="str">
        <f aca="false">IF(ISBLANK(C982),"",  IF(F982="RAZÓN SOCIAL","NUEVO_RP",   IF(F982="NUMERO",      IF(ISNUMBER(VALUE(C982)),VALUE(C982),""),   IF(OR(F982="NSS - NOMBRE",F982="RP - NOMBRE"),      IF(         AND(           NOT(ISERROR(FIND(" - ",C982))),           ISERROR(FIND("  ",C982)),           ISERROR(FIND("–",C982)),           ISERROR(FIND("—",C982)),           ISNUMBER(VALUE(LEFT(C982,FIND(" - ",C982)-1)))         ),         VALUE(LEFT(C982,FIND(" - ",C982)-1)),         ""      ),   ""   )  )))</f>
        <v/>
      </c>
      <c r="H982" s="34" t="str">
        <f aca="false">B982 &amp; "|" &amp; E982 &amp; "|" &amp;(IF(ISBLANK(C982),"",IFERROR(VALUE(LEFT(TRIM(C982),FIND(" ",TRIM(C982)&amp;" ")-1)),"")))</f>
        <v>||</v>
      </c>
      <c r="I982" s="18" t="n">
        <f aca="false">IF(G982="",0, IF(COUNTIF($H$6:H982,H982)=1,1,0))</f>
        <v>0</v>
      </c>
      <c r="J982" s="34" t="str">
        <f aca="false">IF( OR( ISBLANK(D982), C982=D982, AND( LEFT(D982,7)&lt;&gt;"NOMINA ", OR( ISERROR(FIND(" - ",D982)), NOT(ISNUMBER(VALUE(LEFT(D982,FIND(" - ",D982)-1)))) ) ) ), "", B982 &amp; "|" &amp; E982 &amp; "|" &amp; (IF(ISBLANK(C982), "", IFERROR(VALUE(LEFT(TRIM(C982), FIND(" ", TRIM(C982)&amp;" ")-1)), ""))) &amp; "|" &amp; D982 )</f>
        <v/>
      </c>
      <c r="K982" s="18" t="n">
        <f aca="false">IF(OR(C982="", J982="",G982=""), 0, IF(COUNTIF($J$6:J982, J982)=1, 1, 0))</f>
        <v>0</v>
      </c>
      <c r="L982" s="16" t="str">
        <f aca="false">IF(B982="Inscripción de nuevo registro patronal",B982 &amp; "|" &amp; E982 &amp; "|" &amp; C982,"")</f>
        <v/>
      </c>
      <c r="M982" s="18" t="n">
        <f aca="false">IF(OR(C982="", L982=""), 0, IF(COUNTIF($L$6:L982, L982)=1, 1, 0))</f>
        <v>0</v>
      </c>
    </row>
    <row r="983" customFormat="false" ht="28.35" hidden="false" customHeight="true" outlineLevel="0" collapsed="false">
      <c r="A983" s="48" t="str">
        <f aca="false">IF(AND(NOT(ISBLANK(C983)),NOT(ISBLANK(B983)),NOT(ISBLANK(E983))),(_xlfn.AGGREGATE(2,7,A$5:A983))+1,"")</f>
        <v/>
      </c>
      <c r="B983" s="49"/>
      <c r="C983" s="49"/>
      <c r="D983" s="50"/>
      <c r="E983" s="51"/>
      <c r="F983" s="52" t="str">
        <f aca="false">IFERROR(VLOOKUP(B983,LISTAS!$Q$2:$R$58,2,0),"")</f>
        <v/>
      </c>
      <c r="G983" s="34" t="str">
        <f aca="false">IF(ISBLANK(C983),"",  IF(F983="RAZÓN SOCIAL","NUEVO_RP",   IF(F983="NUMERO",      IF(ISNUMBER(VALUE(C983)),VALUE(C983),""),   IF(OR(F983="NSS - NOMBRE",F983="RP - NOMBRE"),      IF(         AND(           NOT(ISERROR(FIND(" - ",C983))),           ISERROR(FIND("  ",C983)),           ISERROR(FIND("–",C983)),           ISERROR(FIND("—",C983)),           ISNUMBER(VALUE(LEFT(C983,FIND(" - ",C983)-1)))         ),         VALUE(LEFT(C983,FIND(" - ",C983)-1)),         ""      ),   ""   )  )))</f>
        <v/>
      </c>
      <c r="H983" s="34" t="str">
        <f aca="false">B983 &amp; "|" &amp; E983 &amp; "|" &amp;(IF(ISBLANK(C983),"",IFERROR(VALUE(LEFT(TRIM(C983),FIND(" ",TRIM(C983)&amp;" ")-1)),"")))</f>
        <v>||</v>
      </c>
      <c r="I983" s="18" t="n">
        <f aca="false">IF(G983="",0, IF(COUNTIF($H$6:H983,H983)=1,1,0))</f>
        <v>0</v>
      </c>
      <c r="J983" s="34" t="str">
        <f aca="false">IF( OR( ISBLANK(D983), C983=D983, AND( LEFT(D983,7)&lt;&gt;"NOMINA ", OR( ISERROR(FIND(" - ",D983)), NOT(ISNUMBER(VALUE(LEFT(D983,FIND(" - ",D983)-1)))) ) ) ), "", B983 &amp; "|" &amp; E983 &amp; "|" &amp; (IF(ISBLANK(C983), "", IFERROR(VALUE(LEFT(TRIM(C983), FIND(" ", TRIM(C983)&amp;" ")-1)), ""))) &amp; "|" &amp; D983 )</f>
        <v/>
      </c>
      <c r="K983" s="18" t="n">
        <f aca="false">IF(OR(C983="", J983="",G983=""), 0, IF(COUNTIF($J$6:J983, J983)=1, 1, 0))</f>
        <v>0</v>
      </c>
      <c r="L983" s="16" t="str">
        <f aca="false">IF(B983="Inscripción de nuevo registro patronal",B983 &amp; "|" &amp; E983 &amp; "|" &amp; C983,"")</f>
        <v/>
      </c>
      <c r="M983" s="18" t="n">
        <f aca="false">IF(OR(C983="", L983=""), 0, IF(COUNTIF($L$6:L983, L983)=1, 1, 0))</f>
        <v>0</v>
      </c>
    </row>
    <row r="984" customFormat="false" ht="28.35" hidden="false" customHeight="true" outlineLevel="0" collapsed="false">
      <c r="A984" s="48" t="str">
        <f aca="false">IF(AND(NOT(ISBLANK(C984)),NOT(ISBLANK(B984)),NOT(ISBLANK(E984))),(_xlfn.AGGREGATE(2,7,A$5:A984))+1,"")</f>
        <v/>
      </c>
      <c r="B984" s="49"/>
      <c r="C984" s="49"/>
      <c r="D984" s="50"/>
      <c r="E984" s="51"/>
      <c r="F984" s="52" t="str">
        <f aca="false">IFERROR(VLOOKUP(B984,LISTAS!$Q$2:$R$58,2,0),"")</f>
        <v/>
      </c>
      <c r="G984" s="34" t="str">
        <f aca="false">IF(ISBLANK(C984),"",  IF(F984="RAZÓN SOCIAL","NUEVO_RP",   IF(F984="NUMERO",      IF(ISNUMBER(VALUE(C984)),VALUE(C984),""),   IF(OR(F984="NSS - NOMBRE",F984="RP - NOMBRE"),      IF(         AND(           NOT(ISERROR(FIND(" - ",C984))),           ISERROR(FIND("  ",C984)),           ISERROR(FIND("–",C984)),           ISERROR(FIND("—",C984)),           ISNUMBER(VALUE(LEFT(C984,FIND(" - ",C984)-1)))         ),         VALUE(LEFT(C984,FIND(" - ",C984)-1)),         ""      ),   ""   )  )))</f>
        <v/>
      </c>
      <c r="H984" s="34" t="str">
        <f aca="false">B984 &amp; "|" &amp; E984 &amp; "|" &amp;(IF(ISBLANK(C984),"",IFERROR(VALUE(LEFT(TRIM(C984),FIND(" ",TRIM(C984)&amp;" ")-1)),"")))</f>
        <v>||</v>
      </c>
      <c r="I984" s="18" t="n">
        <f aca="false">IF(G984="",0, IF(COUNTIF($H$6:H984,H984)=1,1,0))</f>
        <v>0</v>
      </c>
      <c r="J984" s="34" t="str">
        <f aca="false">IF( OR( ISBLANK(D984), C984=D984, AND( LEFT(D984,7)&lt;&gt;"NOMINA ", OR( ISERROR(FIND(" - ",D984)), NOT(ISNUMBER(VALUE(LEFT(D984,FIND(" - ",D984)-1)))) ) ) ), "", B984 &amp; "|" &amp; E984 &amp; "|" &amp; (IF(ISBLANK(C984), "", IFERROR(VALUE(LEFT(TRIM(C984), FIND(" ", TRIM(C984)&amp;" ")-1)), ""))) &amp; "|" &amp; D984 )</f>
        <v/>
      </c>
      <c r="K984" s="18" t="n">
        <f aca="false">IF(OR(C984="", J984="",G984=""), 0, IF(COUNTIF($J$6:J984, J984)=1, 1, 0))</f>
        <v>0</v>
      </c>
      <c r="L984" s="16" t="str">
        <f aca="false">IF(B984="Inscripción de nuevo registro patronal",B984 &amp; "|" &amp; E984 &amp; "|" &amp; C984,"")</f>
        <v/>
      </c>
      <c r="M984" s="18" t="n">
        <f aca="false">IF(OR(C984="", L984=""), 0, IF(COUNTIF($L$6:L984, L984)=1, 1, 0))</f>
        <v>0</v>
      </c>
    </row>
    <row r="985" customFormat="false" ht="28.35" hidden="false" customHeight="true" outlineLevel="0" collapsed="false">
      <c r="A985" s="48" t="str">
        <f aca="false">IF(AND(NOT(ISBLANK(C985)),NOT(ISBLANK(B985)),NOT(ISBLANK(E985))),(_xlfn.AGGREGATE(2,7,A$5:A985))+1,"")</f>
        <v/>
      </c>
      <c r="B985" s="49"/>
      <c r="C985" s="49"/>
      <c r="D985" s="50"/>
      <c r="E985" s="51"/>
      <c r="F985" s="52" t="str">
        <f aca="false">IFERROR(VLOOKUP(B985,LISTAS!$Q$2:$R$58,2,0),"")</f>
        <v/>
      </c>
      <c r="G985" s="34" t="str">
        <f aca="false">IF(ISBLANK(C985),"",  IF(F985="RAZÓN SOCIAL","NUEVO_RP",   IF(F985="NUMERO",      IF(ISNUMBER(VALUE(C985)),VALUE(C985),""),   IF(OR(F985="NSS - NOMBRE",F985="RP - NOMBRE"),      IF(         AND(           NOT(ISERROR(FIND(" - ",C985))),           ISERROR(FIND("  ",C985)),           ISERROR(FIND("–",C985)),           ISERROR(FIND("—",C985)),           ISNUMBER(VALUE(LEFT(C985,FIND(" - ",C985)-1)))         ),         VALUE(LEFT(C985,FIND(" - ",C985)-1)),         ""      ),   ""   )  )))</f>
        <v/>
      </c>
      <c r="H985" s="34" t="str">
        <f aca="false">B985 &amp; "|" &amp; E985 &amp; "|" &amp;(IF(ISBLANK(C985),"",IFERROR(VALUE(LEFT(TRIM(C985),FIND(" ",TRIM(C985)&amp;" ")-1)),"")))</f>
        <v>||</v>
      </c>
      <c r="I985" s="18" t="n">
        <f aca="false">IF(G985="",0, IF(COUNTIF($H$6:H985,H985)=1,1,0))</f>
        <v>0</v>
      </c>
      <c r="J985" s="34" t="str">
        <f aca="false">IF( OR( ISBLANK(D985), C985=D985, AND( LEFT(D985,7)&lt;&gt;"NOMINA ", OR( ISERROR(FIND(" - ",D985)), NOT(ISNUMBER(VALUE(LEFT(D985,FIND(" - ",D985)-1)))) ) ) ), "", B985 &amp; "|" &amp; E985 &amp; "|" &amp; (IF(ISBLANK(C985), "", IFERROR(VALUE(LEFT(TRIM(C985), FIND(" ", TRIM(C985)&amp;" ")-1)), ""))) &amp; "|" &amp; D985 )</f>
        <v/>
      </c>
      <c r="K985" s="18" t="n">
        <f aca="false">IF(OR(C985="", J985="",G985=""), 0, IF(COUNTIF($J$6:J985, J985)=1, 1, 0))</f>
        <v>0</v>
      </c>
      <c r="L985" s="16" t="str">
        <f aca="false">IF(B985="Inscripción de nuevo registro patronal",B985 &amp; "|" &amp; E985 &amp; "|" &amp; C985,"")</f>
        <v/>
      </c>
      <c r="M985" s="18" t="n">
        <f aca="false">IF(OR(C985="", L985=""), 0, IF(COUNTIF($L$6:L985, L985)=1, 1, 0))</f>
        <v>0</v>
      </c>
    </row>
    <row r="986" customFormat="false" ht="28.35" hidden="false" customHeight="true" outlineLevel="0" collapsed="false">
      <c r="A986" s="48" t="str">
        <f aca="false">IF(AND(NOT(ISBLANK(C986)),NOT(ISBLANK(B986)),NOT(ISBLANK(E986))),(_xlfn.AGGREGATE(2,7,A$5:A986))+1,"")</f>
        <v/>
      </c>
      <c r="B986" s="49"/>
      <c r="C986" s="49"/>
      <c r="D986" s="50"/>
      <c r="E986" s="51"/>
      <c r="F986" s="52" t="str">
        <f aca="false">IFERROR(VLOOKUP(B986,LISTAS!$Q$2:$R$58,2,0),"")</f>
        <v/>
      </c>
      <c r="G986" s="34" t="str">
        <f aca="false">IF(ISBLANK(C986),"",  IF(F986="RAZÓN SOCIAL","NUEVO_RP",   IF(F986="NUMERO",      IF(ISNUMBER(VALUE(C986)),VALUE(C986),""),   IF(OR(F986="NSS - NOMBRE",F986="RP - NOMBRE"),      IF(         AND(           NOT(ISERROR(FIND(" - ",C986))),           ISERROR(FIND("  ",C986)),           ISERROR(FIND("–",C986)),           ISERROR(FIND("—",C986)),           ISNUMBER(VALUE(LEFT(C986,FIND(" - ",C986)-1)))         ),         VALUE(LEFT(C986,FIND(" - ",C986)-1)),         ""      ),   ""   )  )))</f>
        <v/>
      </c>
      <c r="H986" s="34" t="str">
        <f aca="false">B986 &amp; "|" &amp; E986 &amp; "|" &amp;(IF(ISBLANK(C986),"",IFERROR(VALUE(LEFT(TRIM(C986),FIND(" ",TRIM(C986)&amp;" ")-1)),"")))</f>
        <v>||</v>
      </c>
      <c r="I986" s="18" t="n">
        <f aca="false">IF(G986="",0, IF(COUNTIF($H$6:H986,H986)=1,1,0))</f>
        <v>0</v>
      </c>
      <c r="J986" s="34" t="str">
        <f aca="false">IF( OR( ISBLANK(D986), C986=D986, AND( LEFT(D986,7)&lt;&gt;"NOMINA ", OR( ISERROR(FIND(" - ",D986)), NOT(ISNUMBER(VALUE(LEFT(D986,FIND(" - ",D986)-1)))) ) ) ), "", B986 &amp; "|" &amp; E986 &amp; "|" &amp; (IF(ISBLANK(C986), "", IFERROR(VALUE(LEFT(TRIM(C986), FIND(" ", TRIM(C986)&amp;" ")-1)), ""))) &amp; "|" &amp; D986 )</f>
        <v/>
      </c>
      <c r="K986" s="18" t="n">
        <f aca="false">IF(OR(C986="", J986="",G986=""), 0, IF(COUNTIF($J$6:J986, J986)=1, 1, 0))</f>
        <v>0</v>
      </c>
      <c r="L986" s="16" t="str">
        <f aca="false">IF(B986="Inscripción de nuevo registro patronal",B986 &amp; "|" &amp; E986 &amp; "|" &amp; C986,"")</f>
        <v/>
      </c>
      <c r="M986" s="18" t="n">
        <f aca="false">IF(OR(C986="", L986=""), 0, IF(COUNTIF($L$6:L986, L986)=1, 1, 0))</f>
        <v>0</v>
      </c>
    </row>
    <row r="987" customFormat="false" ht="28.35" hidden="false" customHeight="true" outlineLevel="0" collapsed="false">
      <c r="A987" s="48" t="str">
        <f aca="false">IF(AND(NOT(ISBLANK(C987)),NOT(ISBLANK(B987)),NOT(ISBLANK(E987))),(_xlfn.AGGREGATE(2,7,A$5:A987))+1,"")</f>
        <v/>
      </c>
      <c r="B987" s="49"/>
      <c r="C987" s="49"/>
      <c r="D987" s="50"/>
      <c r="E987" s="51"/>
      <c r="F987" s="52" t="str">
        <f aca="false">IFERROR(VLOOKUP(B987,LISTAS!$Q$2:$R$58,2,0),"")</f>
        <v/>
      </c>
      <c r="G987" s="34" t="str">
        <f aca="false">IF(ISBLANK(C987),"",  IF(F987="RAZÓN SOCIAL","NUEVO_RP",   IF(F987="NUMERO",      IF(ISNUMBER(VALUE(C987)),VALUE(C987),""),   IF(OR(F987="NSS - NOMBRE",F987="RP - NOMBRE"),      IF(         AND(           NOT(ISERROR(FIND(" - ",C987))),           ISERROR(FIND("  ",C987)),           ISERROR(FIND("–",C987)),           ISERROR(FIND("—",C987)),           ISNUMBER(VALUE(LEFT(C987,FIND(" - ",C987)-1)))         ),         VALUE(LEFT(C987,FIND(" - ",C987)-1)),         ""      ),   ""   )  )))</f>
        <v/>
      </c>
      <c r="H987" s="34" t="str">
        <f aca="false">B987 &amp; "|" &amp; E987 &amp; "|" &amp;(IF(ISBLANK(C987),"",IFERROR(VALUE(LEFT(TRIM(C987),FIND(" ",TRIM(C987)&amp;" ")-1)),"")))</f>
        <v>||</v>
      </c>
      <c r="I987" s="18" t="n">
        <f aca="false">IF(G987="",0, IF(COUNTIF($H$6:H987,H987)=1,1,0))</f>
        <v>0</v>
      </c>
      <c r="J987" s="34" t="str">
        <f aca="false">IF( OR( ISBLANK(D987), C987=D987, AND( LEFT(D987,7)&lt;&gt;"NOMINA ", OR( ISERROR(FIND(" - ",D987)), NOT(ISNUMBER(VALUE(LEFT(D987,FIND(" - ",D987)-1)))) ) ) ), "", B987 &amp; "|" &amp; E987 &amp; "|" &amp; (IF(ISBLANK(C987), "", IFERROR(VALUE(LEFT(TRIM(C987), FIND(" ", TRIM(C987)&amp;" ")-1)), ""))) &amp; "|" &amp; D987 )</f>
        <v/>
      </c>
      <c r="K987" s="18" t="n">
        <f aca="false">IF(OR(C987="", J987="",G987=""), 0, IF(COUNTIF($J$6:J987, J987)=1, 1, 0))</f>
        <v>0</v>
      </c>
      <c r="L987" s="16" t="str">
        <f aca="false">IF(B987="Inscripción de nuevo registro patronal",B987 &amp; "|" &amp; E987 &amp; "|" &amp; C987,"")</f>
        <v/>
      </c>
      <c r="M987" s="18" t="n">
        <f aca="false">IF(OR(C987="", L987=""), 0, IF(COUNTIF($L$6:L987, L987)=1, 1, 0))</f>
        <v>0</v>
      </c>
    </row>
    <row r="988" customFormat="false" ht="28.35" hidden="false" customHeight="true" outlineLevel="0" collapsed="false">
      <c r="A988" s="48" t="str">
        <f aca="false">IF(AND(NOT(ISBLANK(C988)),NOT(ISBLANK(B988)),NOT(ISBLANK(E988))),(_xlfn.AGGREGATE(2,7,A$5:A988))+1,"")</f>
        <v/>
      </c>
      <c r="B988" s="49"/>
      <c r="C988" s="49"/>
      <c r="D988" s="50"/>
      <c r="E988" s="51"/>
      <c r="F988" s="52" t="str">
        <f aca="false">IFERROR(VLOOKUP(B988,LISTAS!$Q$2:$R$58,2,0),"")</f>
        <v/>
      </c>
      <c r="G988" s="34" t="str">
        <f aca="false">IF(ISBLANK(C988),"",  IF(F988="RAZÓN SOCIAL","NUEVO_RP",   IF(F988="NUMERO",      IF(ISNUMBER(VALUE(C988)),VALUE(C988),""),   IF(OR(F988="NSS - NOMBRE",F988="RP - NOMBRE"),      IF(         AND(           NOT(ISERROR(FIND(" - ",C988))),           ISERROR(FIND("  ",C988)),           ISERROR(FIND("–",C988)),           ISERROR(FIND("—",C988)),           ISNUMBER(VALUE(LEFT(C988,FIND(" - ",C988)-1)))         ),         VALUE(LEFT(C988,FIND(" - ",C988)-1)),         ""      ),   ""   )  )))</f>
        <v/>
      </c>
      <c r="H988" s="34" t="str">
        <f aca="false">B988 &amp; "|" &amp; E988 &amp; "|" &amp;(IF(ISBLANK(C988),"",IFERROR(VALUE(LEFT(TRIM(C988),FIND(" ",TRIM(C988)&amp;" ")-1)),"")))</f>
        <v>||</v>
      </c>
      <c r="I988" s="18" t="n">
        <f aca="false">IF(G988="",0, IF(COUNTIF($H$6:H988,H988)=1,1,0))</f>
        <v>0</v>
      </c>
      <c r="J988" s="34" t="str">
        <f aca="false">IF( OR( ISBLANK(D988), C988=D988, AND( LEFT(D988,7)&lt;&gt;"NOMINA ", OR( ISERROR(FIND(" - ",D988)), NOT(ISNUMBER(VALUE(LEFT(D988,FIND(" - ",D988)-1)))) ) ) ), "", B988 &amp; "|" &amp; E988 &amp; "|" &amp; (IF(ISBLANK(C988), "", IFERROR(VALUE(LEFT(TRIM(C988), FIND(" ", TRIM(C988)&amp;" ")-1)), ""))) &amp; "|" &amp; D988 )</f>
        <v/>
      </c>
      <c r="K988" s="18" t="n">
        <f aca="false">IF(OR(C988="", J988="",G988=""), 0, IF(COUNTIF($J$6:J988, J988)=1, 1, 0))</f>
        <v>0</v>
      </c>
      <c r="L988" s="16" t="str">
        <f aca="false">IF(B988="Inscripción de nuevo registro patronal",B988 &amp; "|" &amp; E988 &amp; "|" &amp; C988,"")</f>
        <v/>
      </c>
      <c r="M988" s="18" t="n">
        <f aca="false">IF(OR(C988="", L988=""), 0, IF(COUNTIF($L$6:L988, L988)=1, 1, 0))</f>
        <v>0</v>
      </c>
    </row>
    <row r="989" customFormat="false" ht="28.35" hidden="false" customHeight="true" outlineLevel="0" collapsed="false">
      <c r="A989" s="48" t="str">
        <f aca="false">IF(AND(NOT(ISBLANK(C989)),NOT(ISBLANK(B989)),NOT(ISBLANK(E989))),(_xlfn.AGGREGATE(2,7,A$5:A989))+1,"")</f>
        <v/>
      </c>
      <c r="B989" s="49"/>
      <c r="C989" s="49"/>
      <c r="D989" s="50"/>
      <c r="E989" s="51"/>
      <c r="F989" s="52" t="str">
        <f aca="false">IFERROR(VLOOKUP(B989,LISTAS!$Q$2:$R$58,2,0),"")</f>
        <v/>
      </c>
      <c r="G989" s="34" t="str">
        <f aca="false">IF(ISBLANK(C989),"",  IF(F989="RAZÓN SOCIAL","NUEVO_RP",   IF(F989="NUMERO",      IF(ISNUMBER(VALUE(C989)),VALUE(C989),""),   IF(OR(F989="NSS - NOMBRE",F989="RP - NOMBRE"),      IF(         AND(           NOT(ISERROR(FIND(" - ",C989))),           ISERROR(FIND("  ",C989)),           ISERROR(FIND("–",C989)),           ISERROR(FIND("—",C989)),           ISNUMBER(VALUE(LEFT(C989,FIND(" - ",C989)-1)))         ),         VALUE(LEFT(C989,FIND(" - ",C989)-1)),         ""      ),   ""   )  )))</f>
        <v/>
      </c>
      <c r="H989" s="34" t="str">
        <f aca="false">B989 &amp; "|" &amp; E989 &amp; "|" &amp;(IF(ISBLANK(C989),"",IFERROR(VALUE(LEFT(TRIM(C989),FIND(" ",TRIM(C989)&amp;" ")-1)),"")))</f>
        <v>||</v>
      </c>
      <c r="I989" s="18" t="n">
        <f aca="false">IF(G989="",0, IF(COUNTIF($H$6:H989,H989)=1,1,0))</f>
        <v>0</v>
      </c>
      <c r="J989" s="34" t="str">
        <f aca="false">IF( OR( ISBLANK(D989), C989=D989, AND( LEFT(D989,7)&lt;&gt;"NOMINA ", OR( ISERROR(FIND(" - ",D989)), NOT(ISNUMBER(VALUE(LEFT(D989,FIND(" - ",D989)-1)))) ) ) ), "", B989 &amp; "|" &amp; E989 &amp; "|" &amp; (IF(ISBLANK(C989), "", IFERROR(VALUE(LEFT(TRIM(C989), FIND(" ", TRIM(C989)&amp;" ")-1)), ""))) &amp; "|" &amp; D989 )</f>
        <v/>
      </c>
      <c r="K989" s="18" t="n">
        <f aca="false">IF(OR(C989="", J989="",G989=""), 0, IF(COUNTIF($J$6:J989, J989)=1, 1, 0))</f>
        <v>0</v>
      </c>
      <c r="L989" s="16" t="str">
        <f aca="false">IF(B989="Inscripción de nuevo registro patronal",B989 &amp; "|" &amp; E989 &amp; "|" &amp; C989,"")</f>
        <v/>
      </c>
      <c r="M989" s="18" t="n">
        <f aca="false">IF(OR(C989="", L989=""), 0, IF(COUNTIF($L$6:L989, L989)=1, 1, 0))</f>
        <v>0</v>
      </c>
    </row>
    <row r="990" customFormat="false" ht="28.35" hidden="false" customHeight="true" outlineLevel="0" collapsed="false">
      <c r="A990" s="48" t="str">
        <f aca="false">IF(AND(NOT(ISBLANK(C990)),NOT(ISBLANK(B990)),NOT(ISBLANK(E990))),(_xlfn.AGGREGATE(2,7,A$5:A990))+1,"")</f>
        <v/>
      </c>
      <c r="B990" s="49"/>
      <c r="C990" s="49"/>
      <c r="D990" s="50"/>
      <c r="E990" s="51"/>
      <c r="F990" s="52" t="str">
        <f aca="false">IFERROR(VLOOKUP(B990,LISTAS!$Q$2:$R$58,2,0),"")</f>
        <v/>
      </c>
      <c r="G990" s="34" t="str">
        <f aca="false">IF(ISBLANK(C990),"",  IF(F990="RAZÓN SOCIAL","NUEVO_RP",   IF(F990="NUMERO",      IF(ISNUMBER(VALUE(C990)),VALUE(C990),""),   IF(OR(F990="NSS - NOMBRE",F990="RP - NOMBRE"),      IF(         AND(           NOT(ISERROR(FIND(" - ",C990))),           ISERROR(FIND("  ",C990)),           ISERROR(FIND("–",C990)),           ISERROR(FIND("—",C990)),           ISNUMBER(VALUE(LEFT(C990,FIND(" - ",C990)-1)))         ),         VALUE(LEFT(C990,FIND(" - ",C990)-1)),         ""      ),   ""   )  )))</f>
        <v/>
      </c>
      <c r="H990" s="34" t="str">
        <f aca="false">B990 &amp; "|" &amp; E990 &amp; "|" &amp;(IF(ISBLANK(C990),"",IFERROR(VALUE(LEFT(TRIM(C990),FIND(" ",TRIM(C990)&amp;" ")-1)),"")))</f>
        <v>||</v>
      </c>
      <c r="I990" s="18" t="n">
        <f aca="false">IF(G990="",0, IF(COUNTIF($H$6:H990,H990)=1,1,0))</f>
        <v>0</v>
      </c>
      <c r="J990" s="34" t="str">
        <f aca="false">IF( OR( ISBLANK(D990), C990=D990, AND( LEFT(D990,7)&lt;&gt;"NOMINA ", OR( ISERROR(FIND(" - ",D990)), NOT(ISNUMBER(VALUE(LEFT(D990,FIND(" - ",D990)-1)))) ) ) ), "", B990 &amp; "|" &amp; E990 &amp; "|" &amp; (IF(ISBLANK(C990), "", IFERROR(VALUE(LEFT(TRIM(C990), FIND(" ", TRIM(C990)&amp;" ")-1)), ""))) &amp; "|" &amp; D990 )</f>
        <v/>
      </c>
      <c r="K990" s="18" t="n">
        <f aca="false">IF(OR(C990="", J990="",G990=""), 0, IF(COUNTIF($J$6:J990, J990)=1, 1, 0))</f>
        <v>0</v>
      </c>
      <c r="L990" s="16" t="str">
        <f aca="false">IF(B990="Inscripción de nuevo registro patronal",B990 &amp; "|" &amp; E990 &amp; "|" &amp; C990,"")</f>
        <v/>
      </c>
      <c r="M990" s="18" t="n">
        <f aca="false">IF(OR(C990="", L990=""), 0, IF(COUNTIF($L$6:L990, L990)=1, 1, 0))</f>
        <v>0</v>
      </c>
    </row>
    <row r="991" customFormat="false" ht="28.35" hidden="false" customHeight="true" outlineLevel="0" collapsed="false">
      <c r="A991" s="48" t="str">
        <f aca="false">IF(AND(NOT(ISBLANK(C991)),NOT(ISBLANK(B991)),NOT(ISBLANK(E991))),(_xlfn.AGGREGATE(2,7,A$5:A991))+1,"")</f>
        <v/>
      </c>
      <c r="B991" s="49"/>
      <c r="C991" s="49"/>
      <c r="D991" s="50"/>
      <c r="E991" s="51"/>
      <c r="F991" s="52" t="str">
        <f aca="false">IFERROR(VLOOKUP(B991,LISTAS!$Q$2:$R$58,2,0),"")</f>
        <v/>
      </c>
      <c r="G991" s="34" t="str">
        <f aca="false">IF(ISBLANK(C991),"",  IF(F991="RAZÓN SOCIAL","NUEVO_RP",   IF(F991="NUMERO",      IF(ISNUMBER(VALUE(C991)),VALUE(C991),""),   IF(OR(F991="NSS - NOMBRE",F991="RP - NOMBRE"),      IF(         AND(           NOT(ISERROR(FIND(" - ",C991))),           ISERROR(FIND("  ",C991)),           ISERROR(FIND("–",C991)),           ISERROR(FIND("—",C991)),           ISNUMBER(VALUE(LEFT(C991,FIND(" - ",C991)-1)))         ),         VALUE(LEFT(C991,FIND(" - ",C991)-1)),         ""      ),   ""   )  )))</f>
        <v/>
      </c>
      <c r="H991" s="34" t="str">
        <f aca="false">B991 &amp; "|" &amp; E991 &amp; "|" &amp;(IF(ISBLANK(C991),"",IFERROR(VALUE(LEFT(TRIM(C991),FIND(" ",TRIM(C991)&amp;" ")-1)),"")))</f>
        <v>||</v>
      </c>
      <c r="I991" s="18" t="n">
        <f aca="false">IF(G991="",0, IF(COUNTIF($H$6:H991,H991)=1,1,0))</f>
        <v>0</v>
      </c>
      <c r="J991" s="34" t="str">
        <f aca="false">IF( OR( ISBLANK(D991), C991=D991, AND( LEFT(D991,7)&lt;&gt;"NOMINA ", OR( ISERROR(FIND(" - ",D991)), NOT(ISNUMBER(VALUE(LEFT(D991,FIND(" - ",D991)-1)))) ) ) ), "", B991 &amp; "|" &amp; E991 &amp; "|" &amp; (IF(ISBLANK(C991), "", IFERROR(VALUE(LEFT(TRIM(C991), FIND(" ", TRIM(C991)&amp;" ")-1)), ""))) &amp; "|" &amp; D991 )</f>
        <v/>
      </c>
      <c r="K991" s="18" t="n">
        <f aca="false">IF(OR(C991="", J991="",G991=""), 0, IF(COUNTIF($J$6:J991, J991)=1, 1, 0))</f>
        <v>0</v>
      </c>
      <c r="L991" s="16" t="str">
        <f aca="false">IF(B991="Inscripción de nuevo registro patronal",B991 &amp; "|" &amp; E991 &amp; "|" &amp; C991,"")</f>
        <v/>
      </c>
      <c r="M991" s="18" t="n">
        <f aca="false">IF(OR(C991="", L991=""), 0, IF(COUNTIF($L$6:L991, L991)=1, 1, 0))</f>
        <v>0</v>
      </c>
    </row>
    <row r="992" customFormat="false" ht="28.35" hidden="false" customHeight="true" outlineLevel="0" collapsed="false">
      <c r="A992" s="48" t="str">
        <f aca="false">IF(AND(NOT(ISBLANK(C992)),NOT(ISBLANK(B992)),NOT(ISBLANK(E992))),(_xlfn.AGGREGATE(2,7,A$5:A992))+1,"")</f>
        <v/>
      </c>
      <c r="B992" s="49"/>
      <c r="C992" s="49"/>
      <c r="D992" s="50"/>
      <c r="E992" s="51"/>
      <c r="F992" s="52" t="str">
        <f aca="false">IFERROR(VLOOKUP(B992,LISTAS!$Q$2:$R$58,2,0),"")</f>
        <v/>
      </c>
      <c r="G992" s="34" t="str">
        <f aca="false">IF(ISBLANK(C992),"",  IF(F992="RAZÓN SOCIAL","NUEVO_RP",   IF(F992="NUMERO",      IF(ISNUMBER(VALUE(C992)),VALUE(C992),""),   IF(OR(F992="NSS - NOMBRE",F992="RP - NOMBRE"),      IF(         AND(           NOT(ISERROR(FIND(" - ",C992))),           ISERROR(FIND("  ",C992)),           ISERROR(FIND("–",C992)),           ISERROR(FIND("—",C992)),           ISNUMBER(VALUE(LEFT(C992,FIND(" - ",C992)-1)))         ),         VALUE(LEFT(C992,FIND(" - ",C992)-1)),         ""      ),   ""   )  )))</f>
        <v/>
      </c>
      <c r="H992" s="34" t="str">
        <f aca="false">B992 &amp; "|" &amp; E992 &amp; "|" &amp;(IF(ISBLANK(C992),"",IFERROR(VALUE(LEFT(TRIM(C992),FIND(" ",TRIM(C992)&amp;" ")-1)),"")))</f>
        <v>||</v>
      </c>
      <c r="I992" s="18" t="n">
        <f aca="false">IF(G992="",0, IF(COUNTIF($H$6:H992,H992)=1,1,0))</f>
        <v>0</v>
      </c>
      <c r="J992" s="34" t="str">
        <f aca="false">IF( OR( ISBLANK(D992), C992=D992, AND( LEFT(D992,7)&lt;&gt;"NOMINA ", OR( ISERROR(FIND(" - ",D992)), NOT(ISNUMBER(VALUE(LEFT(D992,FIND(" - ",D992)-1)))) ) ) ), "", B992 &amp; "|" &amp; E992 &amp; "|" &amp; (IF(ISBLANK(C992), "", IFERROR(VALUE(LEFT(TRIM(C992), FIND(" ", TRIM(C992)&amp;" ")-1)), ""))) &amp; "|" &amp; D992 )</f>
        <v/>
      </c>
      <c r="K992" s="18" t="n">
        <f aca="false">IF(OR(C992="", J992="",G992=""), 0, IF(COUNTIF($J$6:J992, J992)=1, 1, 0))</f>
        <v>0</v>
      </c>
      <c r="L992" s="16" t="str">
        <f aca="false">IF(B992="Inscripción de nuevo registro patronal",B992 &amp; "|" &amp; E992 &amp; "|" &amp; C992,"")</f>
        <v/>
      </c>
      <c r="M992" s="18" t="n">
        <f aca="false">IF(OR(C992="", L992=""), 0, IF(COUNTIF($L$6:L992, L992)=1, 1, 0))</f>
        <v>0</v>
      </c>
    </row>
    <row r="993" customFormat="false" ht="28.35" hidden="false" customHeight="true" outlineLevel="0" collapsed="false">
      <c r="A993" s="48" t="str">
        <f aca="false">IF(AND(NOT(ISBLANK(C993)),NOT(ISBLANK(B993)),NOT(ISBLANK(E993))),(_xlfn.AGGREGATE(2,7,A$5:A993))+1,"")</f>
        <v/>
      </c>
      <c r="B993" s="49"/>
      <c r="C993" s="49"/>
      <c r="D993" s="50"/>
      <c r="E993" s="51"/>
      <c r="F993" s="52" t="str">
        <f aca="false">IFERROR(VLOOKUP(B993,LISTAS!$Q$2:$R$58,2,0),"")</f>
        <v/>
      </c>
      <c r="G993" s="34" t="str">
        <f aca="false">IF(ISBLANK(C993),"",  IF(F993="RAZÓN SOCIAL","NUEVO_RP",   IF(F993="NUMERO",      IF(ISNUMBER(VALUE(C993)),VALUE(C993),""),   IF(OR(F993="NSS - NOMBRE",F993="RP - NOMBRE"),      IF(         AND(           NOT(ISERROR(FIND(" - ",C993))),           ISERROR(FIND("  ",C993)),           ISERROR(FIND("–",C993)),           ISERROR(FIND("—",C993)),           ISNUMBER(VALUE(LEFT(C993,FIND(" - ",C993)-1)))         ),         VALUE(LEFT(C993,FIND(" - ",C993)-1)),         ""      ),   ""   )  )))</f>
        <v/>
      </c>
      <c r="H993" s="34" t="str">
        <f aca="false">B993 &amp; "|" &amp; E993 &amp; "|" &amp;(IF(ISBLANK(C993),"",IFERROR(VALUE(LEFT(TRIM(C993),FIND(" ",TRIM(C993)&amp;" ")-1)),"")))</f>
        <v>||</v>
      </c>
      <c r="I993" s="18" t="n">
        <f aca="false">IF(G993="",0, IF(COUNTIF($H$6:H993,H993)=1,1,0))</f>
        <v>0</v>
      </c>
      <c r="J993" s="34" t="str">
        <f aca="false">IF( OR( ISBLANK(D993), C993=D993, AND( LEFT(D993,7)&lt;&gt;"NOMINA ", OR( ISERROR(FIND(" - ",D993)), NOT(ISNUMBER(VALUE(LEFT(D993,FIND(" - ",D993)-1)))) ) ) ), "", B993 &amp; "|" &amp; E993 &amp; "|" &amp; (IF(ISBLANK(C993), "", IFERROR(VALUE(LEFT(TRIM(C993), FIND(" ", TRIM(C993)&amp;" ")-1)), ""))) &amp; "|" &amp; D993 )</f>
        <v/>
      </c>
      <c r="K993" s="18" t="n">
        <f aca="false">IF(OR(C993="", J993="",G993=""), 0, IF(COUNTIF($J$6:J993, J993)=1, 1, 0))</f>
        <v>0</v>
      </c>
      <c r="L993" s="16" t="str">
        <f aca="false">IF(B993="Inscripción de nuevo registro patronal",B993 &amp; "|" &amp; E993 &amp; "|" &amp; C993,"")</f>
        <v/>
      </c>
      <c r="M993" s="18" t="n">
        <f aca="false">IF(OR(C993="", L993=""), 0, IF(COUNTIF($L$6:L993, L993)=1, 1, 0))</f>
        <v>0</v>
      </c>
    </row>
    <row r="994" customFormat="false" ht="28.35" hidden="false" customHeight="true" outlineLevel="0" collapsed="false">
      <c r="A994" s="48" t="str">
        <f aca="false">IF(AND(NOT(ISBLANK(C994)),NOT(ISBLANK(B994)),NOT(ISBLANK(E994))),(_xlfn.AGGREGATE(2,7,A$5:A994))+1,"")</f>
        <v/>
      </c>
      <c r="B994" s="49"/>
      <c r="C994" s="49"/>
      <c r="D994" s="50"/>
      <c r="E994" s="51"/>
      <c r="F994" s="52" t="str">
        <f aca="false">IFERROR(VLOOKUP(B994,LISTAS!$Q$2:$R$58,2,0),"")</f>
        <v/>
      </c>
      <c r="G994" s="34" t="str">
        <f aca="false">IF(ISBLANK(C994),"",  IF(F994="RAZÓN SOCIAL","NUEVO_RP",   IF(F994="NUMERO",      IF(ISNUMBER(VALUE(C994)),VALUE(C994),""),   IF(OR(F994="NSS - NOMBRE",F994="RP - NOMBRE"),      IF(         AND(           NOT(ISERROR(FIND(" - ",C994))),           ISERROR(FIND("  ",C994)),           ISERROR(FIND("–",C994)),           ISERROR(FIND("—",C994)),           ISNUMBER(VALUE(LEFT(C994,FIND(" - ",C994)-1)))         ),         VALUE(LEFT(C994,FIND(" - ",C994)-1)),         ""      ),   ""   )  )))</f>
        <v/>
      </c>
      <c r="H994" s="34" t="str">
        <f aca="false">B994 &amp; "|" &amp; E994 &amp; "|" &amp;(IF(ISBLANK(C994),"",IFERROR(VALUE(LEFT(TRIM(C994),FIND(" ",TRIM(C994)&amp;" ")-1)),"")))</f>
        <v>||</v>
      </c>
      <c r="I994" s="18" t="n">
        <f aca="false">IF(G994="",0, IF(COUNTIF($H$6:H994,H994)=1,1,0))</f>
        <v>0</v>
      </c>
      <c r="J994" s="34" t="str">
        <f aca="false">IF( OR( ISBLANK(D994), C994=D994, AND( LEFT(D994,7)&lt;&gt;"NOMINA ", OR( ISERROR(FIND(" - ",D994)), NOT(ISNUMBER(VALUE(LEFT(D994,FIND(" - ",D994)-1)))) ) ) ), "", B994 &amp; "|" &amp; E994 &amp; "|" &amp; (IF(ISBLANK(C994), "", IFERROR(VALUE(LEFT(TRIM(C994), FIND(" ", TRIM(C994)&amp;" ")-1)), ""))) &amp; "|" &amp; D994 )</f>
        <v/>
      </c>
      <c r="K994" s="18" t="n">
        <f aca="false">IF(OR(C994="", J994="",G994=""), 0, IF(COUNTIF($J$6:J994, J994)=1, 1, 0))</f>
        <v>0</v>
      </c>
      <c r="L994" s="16" t="str">
        <f aca="false">IF(B994="Inscripción de nuevo registro patronal",B994 &amp; "|" &amp; E994 &amp; "|" &amp; C994,"")</f>
        <v/>
      </c>
      <c r="M994" s="18" t="n">
        <f aca="false">IF(OR(C994="", L994=""), 0, IF(COUNTIF($L$6:L994, L994)=1, 1, 0))</f>
        <v>0</v>
      </c>
    </row>
    <row r="995" customFormat="false" ht="28.35" hidden="false" customHeight="true" outlineLevel="0" collapsed="false">
      <c r="A995" s="48" t="str">
        <f aca="false">IF(AND(NOT(ISBLANK(C995)),NOT(ISBLANK(B995)),NOT(ISBLANK(E995))),(_xlfn.AGGREGATE(2,7,A$5:A995))+1,"")</f>
        <v/>
      </c>
      <c r="B995" s="49"/>
      <c r="C995" s="49"/>
      <c r="D995" s="50"/>
      <c r="E995" s="51"/>
      <c r="F995" s="52" t="str">
        <f aca="false">IFERROR(VLOOKUP(B995,LISTAS!$Q$2:$R$58,2,0),"")</f>
        <v/>
      </c>
      <c r="G995" s="34" t="str">
        <f aca="false">IF(ISBLANK(C995),"",  IF(F995="RAZÓN SOCIAL","NUEVO_RP",   IF(F995="NUMERO",      IF(ISNUMBER(VALUE(C995)),VALUE(C995),""),   IF(OR(F995="NSS - NOMBRE",F995="RP - NOMBRE"),      IF(         AND(           NOT(ISERROR(FIND(" - ",C995))),           ISERROR(FIND("  ",C995)),           ISERROR(FIND("–",C995)),           ISERROR(FIND("—",C995)),           ISNUMBER(VALUE(LEFT(C995,FIND(" - ",C995)-1)))         ),         VALUE(LEFT(C995,FIND(" - ",C995)-1)),         ""      ),   ""   )  )))</f>
        <v/>
      </c>
      <c r="H995" s="34" t="str">
        <f aca="false">B995 &amp; "|" &amp; E995 &amp; "|" &amp;(IF(ISBLANK(C995),"",IFERROR(VALUE(LEFT(TRIM(C995),FIND(" ",TRIM(C995)&amp;" ")-1)),"")))</f>
        <v>||</v>
      </c>
      <c r="I995" s="18" t="n">
        <f aca="false">IF(G995="",0, IF(COUNTIF($H$6:H995,H995)=1,1,0))</f>
        <v>0</v>
      </c>
      <c r="J995" s="34" t="str">
        <f aca="false">IF( OR( ISBLANK(D995), C995=D995, AND( LEFT(D995,7)&lt;&gt;"NOMINA ", OR( ISERROR(FIND(" - ",D995)), NOT(ISNUMBER(VALUE(LEFT(D995,FIND(" - ",D995)-1)))) ) ) ), "", B995 &amp; "|" &amp; E995 &amp; "|" &amp; (IF(ISBLANK(C995), "", IFERROR(VALUE(LEFT(TRIM(C995), FIND(" ", TRIM(C995)&amp;" ")-1)), ""))) &amp; "|" &amp; D995 )</f>
        <v/>
      </c>
      <c r="K995" s="18" t="n">
        <f aca="false">IF(OR(C995="", J995="",G995=""), 0, IF(COUNTIF($J$6:J995, J995)=1, 1, 0))</f>
        <v>0</v>
      </c>
      <c r="L995" s="16" t="str">
        <f aca="false">IF(B995="Inscripción de nuevo registro patronal",B995 &amp; "|" &amp; E995 &amp; "|" &amp; C995,"")</f>
        <v/>
      </c>
      <c r="M995" s="18" t="n">
        <f aca="false">IF(OR(C995="", L995=""), 0, IF(COUNTIF($L$6:L995, L995)=1, 1, 0))</f>
        <v>0</v>
      </c>
    </row>
    <row r="996" customFormat="false" ht="28.35" hidden="false" customHeight="true" outlineLevel="0" collapsed="false">
      <c r="A996" s="48" t="str">
        <f aca="false">IF(AND(NOT(ISBLANK(C996)),NOT(ISBLANK(B996)),NOT(ISBLANK(E996))),(_xlfn.AGGREGATE(2,7,A$5:A996))+1,"")</f>
        <v/>
      </c>
      <c r="B996" s="49"/>
      <c r="C996" s="49"/>
      <c r="D996" s="50"/>
      <c r="E996" s="51"/>
      <c r="F996" s="52" t="str">
        <f aca="false">IFERROR(VLOOKUP(B996,LISTAS!$Q$2:$R$58,2,0),"")</f>
        <v/>
      </c>
      <c r="G996" s="34" t="str">
        <f aca="false">IF(ISBLANK(C996),"",  IF(F996="RAZÓN SOCIAL","NUEVO_RP",   IF(F996="NUMERO",      IF(ISNUMBER(VALUE(C996)),VALUE(C996),""),   IF(OR(F996="NSS - NOMBRE",F996="RP - NOMBRE"),      IF(         AND(           NOT(ISERROR(FIND(" - ",C996))),           ISERROR(FIND("  ",C996)),           ISERROR(FIND("–",C996)),           ISERROR(FIND("—",C996)),           ISNUMBER(VALUE(LEFT(C996,FIND(" - ",C996)-1)))         ),         VALUE(LEFT(C996,FIND(" - ",C996)-1)),         ""      ),   ""   )  )))</f>
        <v/>
      </c>
      <c r="H996" s="34" t="str">
        <f aca="false">B996 &amp; "|" &amp; E996 &amp; "|" &amp;(IF(ISBLANK(C996),"",IFERROR(VALUE(LEFT(TRIM(C996),FIND(" ",TRIM(C996)&amp;" ")-1)),"")))</f>
        <v>||</v>
      </c>
      <c r="I996" s="18" t="n">
        <f aca="false">IF(G996="",0, IF(COUNTIF($H$6:H996,H996)=1,1,0))</f>
        <v>0</v>
      </c>
      <c r="J996" s="34" t="str">
        <f aca="false">IF( OR( ISBLANK(D996), C996=D996, AND( LEFT(D996,7)&lt;&gt;"NOMINA ", OR( ISERROR(FIND(" - ",D996)), NOT(ISNUMBER(VALUE(LEFT(D996,FIND(" - ",D996)-1)))) ) ) ), "", B996 &amp; "|" &amp; E996 &amp; "|" &amp; (IF(ISBLANK(C996), "", IFERROR(VALUE(LEFT(TRIM(C996), FIND(" ", TRIM(C996)&amp;" ")-1)), ""))) &amp; "|" &amp; D996 )</f>
        <v/>
      </c>
      <c r="K996" s="18" t="n">
        <f aca="false">IF(OR(C996="", J996="",G996=""), 0, IF(COUNTIF($J$6:J996, J996)=1, 1, 0))</f>
        <v>0</v>
      </c>
      <c r="L996" s="16" t="str">
        <f aca="false">IF(B996="Inscripción de nuevo registro patronal",B996 &amp; "|" &amp; E996 &amp; "|" &amp; C996,"")</f>
        <v/>
      </c>
      <c r="M996" s="18" t="n">
        <f aca="false">IF(OR(C996="", L996=""), 0, IF(COUNTIF($L$6:L996, L996)=1, 1, 0))</f>
        <v>0</v>
      </c>
    </row>
    <row r="997" customFormat="false" ht="28.35" hidden="false" customHeight="true" outlineLevel="0" collapsed="false">
      <c r="A997" s="48" t="str">
        <f aca="false">IF(AND(NOT(ISBLANK(C997)),NOT(ISBLANK(B997)),NOT(ISBLANK(E997))),(_xlfn.AGGREGATE(2,7,A$5:A997))+1,"")</f>
        <v/>
      </c>
      <c r="B997" s="49"/>
      <c r="C997" s="49"/>
      <c r="D997" s="50"/>
      <c r="E997" s="51"/>
      <c r="F997" s="52" t="str">
        <f aca="false">IFERROR(VLOOKUP(B997,LISTAS!$Q$2:$R$58,2,0),"")</f>
        <v/>
      </c>
      <c r="G997" s="34" t="str">
        <f aca="false">IF(ISBLANK(C997),"",  IF(F997="RAZÓN SOCIAL","NUEVO_RP",   IF(F997="NUMERO",      IF(ISNUMBER(VALUE(C997)),VALUE(C997),""),   IF(OR(F997="NSS - NOMBRE",F997="RP - NOMBRE"),      IF(         AND(           NOT(ISERROR(FIND(" - ",C997))),           ISERROR(FIND("  ",C997)),           ISERROR(FIND("–",C997)),           ISERROR(FIND("—",C997)),           ISNUMBER(VALUE(LEFT(C997,FIND(" - ",C997)-1)))         ),         VALUE(LEFT(C997,FIND(" - ",C997)-1)),         ""      ),   ""   )  )))</f>
        <v/>
      </c>
      <c r="H997" s="34" t="str">
        <f aca="false">B997 &amp; "|" &amp; E997 &amp; "|" &amp;(IF(ISBLANK(C997),"",IFERROR(VALUE(LEFT(TRIM(C997),FIND(" ",TRIM(C997)&amp;" ")-1)),"")))</f>
        <v>||</v>
      </c>
      <c r="I997" s="18" t="n">
        <f aca="false">IF(G997="",0, IF(COUNTIF($H$6:H997,H997)=1,1,0))</f>
        <v>0</v>
      </c>
      <c r="J997" s="34" t="str">
        <f aca="false">IF( OR( ISBLANK(D997), C997=D997, AND( LEFT(D997,7)&lt;&gt;"NOMINA ", OR( ISERROR(FIND(" - ",D997)), NOT(ISNUMBER(VALUE(LEFT(D997,FIND(" - ",D997)-1)))) ) ) ), "", B997 &amp; "|" &amp; E997 &amp; "|" &amp; (IF(ISBLANK(C997), "", IFERROR(VALUE(LEFT(TRIM(C997), FIND(" ", TRIM(C997)&amp;" ")-1)), ""))) &amp; "|" &amp; D997 )</f>
        <v/>
      </c>
      <c r="K997" s="18" t="n">
        <f aca="false">IF(OR(C997="", J997="",G997=""), 0, IF(COUNTIF($J$6:J997, J997)=1, 1, 0))</f>
        <v>0</v>
      </c>
      <c r="L997" s="16" t="str">
        <f aca="false">IF(B997="Inscripción de nuevo registro patronal",B997 &amp; "|" &amp; E997 &amp; "|" &amp; C997,"")</f>
        <v/>
      </c>
      <c r="M997" s="18" t="n">
        <f aca="false">IF(OR(C997="", L997=""), 0, IF(COUNTIF($L$6:L997, L997)=1, 1, 0))</f>
        <v>0</v>
      </c>
    </row>
    <row r="998" customFormat="false" ht="28.35" hidden="false" customHeight="true" outlineLevel="0" collapsed="false">
      <c r="A998" s="48" t="str">
        <f aca="false">IF(AND(NOT(ISBLANK(C998)),NOT(ISBLANK(B998)),NOT(ISBLANK(E998))),(_xlfn.AGGREGATE(2,7,A$5:A998))+1,"")</f>
        <v/>
      </c>
      <c r="B998" s="49"/>
      <c r="C998" s="49"/>
      <c r="D998" s="50"/>
      <c r="E998" s="51"/>
      <c r="F998" s="52" t="str">
        <f aca="false">IFERROR(VLOOKUP(B998,LISTAS!$Q$2:$R$58,2,0),"")</f>
        <v/>
      </c>
      <c r="G998" s="34" t="str">
        <f aca="false">IF(ISBLANK(C998),"",  IF(F998="RAZÓN SOCIAL","NUEVO_RP",   IF(F998="NUMERO",      IF(ISNUMBER(VALUE(C998)),VALUE(C998),""),   IF(OR(F998="NSS - NOMBRE",F998="RP - NOMBRE"),      IF(         AND(           NOT(ISERROR(FIND(" - ",C998))),           ISERROR(FIND("  ",C998)),           ISERROR(FIND("–",C998)),           ISERROR(FIND("—",C998)),           ISNUMBER(VALUE(LEFT(C998,FIND(" - ",C998)-1)))         ),         VALUE(LEFT(C998,FIND(" - ",C998)-1)),         ""      ),   ""   )  )))</f>
        <v/>
      </c>
      <c r="H998" s="34" t="str">
        <f aca="false">B998 &amp; "|" &amp; E998 &amp; "|" &amp;(IF(ISBLANK(C998),"",IFERROR(VALUE(LEFT(TRIM(C998),FIND(" ",TRIM(C998)&amp;" ")-1)),"")))</f>
        <v>||</v>
      </c>
      <c r="I998" s="18" t="n">
        <f aca="false">IF(G998="",0, IF(COUNTIF($H$6:H998,H998)=1,1,0))</f>
        <v>0</v>
      </c>
      <c r="J998" s="34" t="str">
        <f aca="false">IF( OR( ISBLANK(D998), C998=D998, AND( LEFT(D998,7)&lt;&gt;"NOMINA ", OR( ISERROR(FIND(" - ",D998)), NOT(ISNUMBER(VALUE(LEFT(D998,FIND(" - ",D998)-1)))) ) ) ), "", B998 &amp; "|" &amp; E998 &amp; "|" &amp; (IF(ISBLANK(C998), "", IFERROR(VALUE(LEFT(TRIM(C998), FIND(" ", TRIM(C998)&amp;" ")-1)), ""))) &amp; "|" &amp; D998 )</f>
        <v/>
      </c>
      <c r="K998" s="18" t="n">
        <f aca="false">IF(OR(C998="", J998="",G998=""), 0, IF(COUNTIF($J$6:J998, J998)=1, 1, 0))</f>
        <v>0</v>
      </c>
      <c r="L998" s="16" t="str">
        <f aca="false">IF(B998="Inscripción de nuevo registro patronal",B998 &amp; "|" &amp; E998 &amp; "|" &amp; C998,"")</f>
        <v/>
      </c>
      <c r="M998" s="18" t="n">
        <f aca="false">IF(OR(C998="", L998=""), 0, IF(COUNTIF($L$6:L998, L998)=1, 1, 0))</f>
        <v>0</v>
      </c>
    </row>
    <row r="999" customFormat="false" ht="28.35" hidden="false" customHeight="true" outlineLevel="0" collapsed="false">
      <c r="A999" s="48" t="str">
        <f aca="false">IF(AND(NOT(ISBLANK(C999)),NOT(ISBLANK(B999)),NOT(ISBLANK(E999))),(_xlfn.AGGREGATE(2,7,A$5:A999))+1,"")</f>
        <v/>
      </c>
      <c r="B999" s="49"/>
      <c r="C999" s="49"/>
      <c r="D999" s="50"/>
      <c r="E999" s="51"/>
      <c r="F999" s="52" t="str">
        <f aca="false">IFERROR(VLOOKUP(B999,LISTAS!$Q$2:$R$58,2,0),"")</f>
        <v/>
      </c>
      <c r="G999" s="34" t="str">
        <f aca="false">IF(ISBLANK(C999),"",  IF(F999="RAZÓN SOCIAL","NUEVO_RP",   IF(F999="NUMERO",      IF(ISNUMBER(VALUE(C999)),VALUE(C999),""),   IF(OR(F999="NSS - NOMBRE",F999="RP - NOMBRE"),      IF(         AND(           NOT(ISERROR(FIND(" - ",C999))),           ISERROR(FIND("  ",C999)),           ISERROR(FIND("–",C999)),           ISERROR(FIND("—",C999)),           ISNUMBER(VALUE(LEFT(C999,FIND(" - ",C999)-1)))         ),         VALUE(LEFT(C999,FIND(" - ",C999)-1)),         ""      ),   ""   )  )))</f>
        <v/>
      </c>
      <c r="H999" s="34" t="str">
        <f aca="false">B999 &amp; "|" &amp; E999 &amp; "|" &amp;(IF(ISBLANK(C999),"",IFERROR(VALUE(LEFT(TRIM(C999),FIND(" ",TRIM(C999)&amp;" ")-1)),"")))</f>
        <v>||</v>
      </c>
      <c r="I999" s="18" t="n">
        <f aca="false">IF(G999="",0, IF(COUNTIF($H$6:H999,H999)=1,1,0))</f>
        <v>0</v>
      </c>
      <c r="J999" s="34" t="str">
        <f aca="false">IF( OR( ISBLANK(D999), C999=D999, AND( LEFT(D999,7)&lt;&gt;"NOMINA ", OR( ISERROR(FIND(" - ",D999)), NOT(ISNUMBER(VALUE(LEFT(D999,FIND(" - ",D999)-1)))) ) ) ), "", B999 &amp; "|" &amp; E999 &amp; "|" &amp; (IF(ISBLANK(C999), "", IFERROR(VALUE(LEFT(TRIM(C999), FIND(" ", TRIM(C999)&amp;" ")-1)), ""))) &amp; "|" &amp; D999 )</f>
        <v/>
      </c>
      <c r="K999" s="18" t="n">
        <f aca="false">IF(OR(C999="", J999="",G999=""), 0, IF(COUNTIF($J$6:J999, J999)=1, 1, 0))</f>
        <v>0</v>
      </c>
      <c r="L999" s="16" t="str">
        <f aca="false">IF(B999="Inscripción de nuevo registro patronal",B999 &amp; "|" &amp; E999 &amp; "|" &amp; C999,"")</f>
        <v/>
      </c>
      <c r="M999" s="18" t="n">
        <f aca="false">IF(OR(C999="", L999=""), 0, IF(COUNTIF($L$6:L999, L999)=1, 1, 0))</f>
        <v>0</v>
      </c>
    </row>
    <row r="1000" customFormat="false" ht="28.35" hidden="false" customHeight="true" outlineLevel="0" collapsed="false">
      <c r="A1000" s="48" t="str">
        <f aca="false">IF(AND(NOT(ISBLANK(C1000)),NOT(ISBLANK(B1000)),NOT(ISBLANK(E1000))),(_xlfn.AGGREGATE(2,7,A$5:A1000))+1,"")</f>
        <v/>
      </c>
      <c r="B1000" s="49"/>
      <c r="C1000" s="49"/>
      <c r="D1000" s="50"/>
      <c r="E1000" s="51"/>
      <c r="F1000" s="52" t="str">
        <f aca="false">IFERROR(VLOOKUP(B1000,LISTAS!$Q$2:$R$58,2,0),"")</f>
        <v/>
      </c>
      <c r="G1000" s="34" t="str">
        <f aca="false">IF(ISBLANK(C1000),"",  IF(F1000="RAZÓN SOCIAL","NUEVO_RP",   IF(F1000="NUMERO",      IF(ISNUMBER(VALUE(C1000)),VALUE(C1000),""),   IF(OR(F1000="NSS - NOMBRE",F1000="RP - NOMBRE"),      IF(         AND(           NOT(ISERROR(FIND(" - ",C1000))),           ISERROR(FIND("  ",C1000)),           ISERROR(FIND("–",C1000)),           ISERROR(FIND("—",C1000)),           ISNUMBER(VALUE(LEFT(C1000,FIND(" - ",C1000)-1)))         ),         VALUE(LEFT(C1000,FIND(" - ",C1000)-1)),         ""      ),   ""   )  )))</f>
        <v/>
      </c>
      <c r="H1000" s="34" t="str">
        <f aca="false">B1000 &amp; "|" &amp; E1000 &amp; "|" &amp;(IF(ISBLANK(C1000),"",IFERROR(VALUE(LEFT(TRIM(C1000),FIND(" ",TRIM(C1000)&amp;" ")-1)),"")))</f>
        <v>||</v>
      </c>
      <c r="I1000" s="18" t="n">
        <f aca="false">IF(G1000="",0, IF(COUNTIF($H$6:H1000,H1000)=1,1,0))</f>
        <v>0</v>
      </c>
      <c r="J1000" s="34" t="str">
        <f aca="false">IF( OR( ISBLANK(D1000), C1000=D1000, AND( LEFT(D1000,7)&lt;&gt;"NOMINA ", OR( ISERROR(FIND(" - ",D1000)), NOT(ISNUMBER(VALUE(LEFT(D1000,FIND(" - ",D1000)-1)))) ) ) ), "", B1000 &amp; "|" &amp; E1000 &amp; "|" &amp; (IF(ISBLANK(C1000), "", IFERROR(VALUE(LEFT(TRIM(C1000), FIND(" ", TRIM(C1000)&amp;" ")-1)), ""))) &amp; "|" &amp; D1000 )</f>
        <v/>
      </c>
      <c r="K1000" s="18" t="n">
        <f aca="false">IF(OR(C1000="", J1000="",G1000=""), 0, IF(COUNTIF($J$6:J1000, J1000)=1, 1, 0))</f>
        <v>0</v>
      </c>
      <c r="L1000" s="16" t="str">
        <f aca="false">IF(B1000="Inscripción de nuevo registro patronal",B1000 &amp; "|" &amp; E1000 &amp; "|" &amp; C1000,"")</f>
        <v/>
      </c>
      <c r="M1000" s="18" t="n">
        <f aca="false">IF(OR(C1000="", L1000=""), 0, IF(COUNTIF($L$6:L1000, L1000)=1, 1, 0))</f>
        <v>0</v>
      </c>
    </row>
    <row r="1001" customFormat="false" ht="28.35" hidden="false" customHeight="true" outlineLevel="0" collapsed="false">
      <c r="A1001" s="48" t="str">
        <f aca="false">IF(AND(NOT(ISBLANK(C1001)),NOT(ISBLANK(B1001)),NOT(ISBLANK(E1001))),(_xlfn.AGGREGATE(2,7,A$5:A1001))+1,"")</f>
        <v/>
      </c>
      <c r="B1001" s="49"/>
      <c r="C1001" s="49"/>
      <c r="D1001" s="50"/>
      <c r="E1001" s="51"/>
      <c r="F1001" s="52" t="str">
        <f aca="false">IFERROR(VLOOKUP(B1001,LISTAS!$Q$2:$R$58,2,0),"")</f>
        <v/>
      </c>
      <c r="G1001" s="34" t="str">
        <f aca="false">IF(ISBLANK(C1001),"",  IF(F1001="RAZÓN SOCIAL","NUEVO_RP",   IF(F1001="NUMERO",      IF(ISNUMBER(VALUE(C1001)),VALUE(C1001),""),   IF(OR(F1001="NSS - NOMBRE",F1001="RP - NOMBRE"),      IF(         AND(           NOT(ISERROR(FIND(" - ",C1001))),           ISERROR(FIND("  ",C1001)),           ISERROR(FIND("–",C1001)),           ISERROR(FIND("—",C1001)),           ISNUMBER(VALUE(LEFT(C1001,FIND(" - ",C1001)-1)))         ),         VALUE(LEFT(C1001,FIND(" - ",C1001)-1)),         ""      ),   ""   )  )))</f>
        <v/>
      </c>
      <c r="H1001" s="34" t="str">
        <f aca="false">B1001 &amp; "|" &amp; E1001 &amp; "|" &amp;(IF(ISBLANK(C1001),"",IFERROR(VALUE(LEFT(TRIM(C1001),FIND(" ",TRIM(C1001)&amp;" ")-1)),"")))</f>
        <v>||</v>
      </c>
      <c r="I1001" s="18" t="n">
        <f aca="false">IF(G1001="",0, IF(COUNTIF($H$6:H1001,H1001)=1,1,0))</f>
        <v>0</v>
      </c>
      <c r="J1001" s="34" t="str">
        <f aca="false">IF( OR( ISBLANK(D1001), C1001=D1001, AND( LEFT(D1001,7)&lt;&gt;"NOMINA ", OR( ISERROR(FIND(" - ",D1001)), NOT(ISNUMBER(VALUE(LEFT(D1001,FIND(" - ",D1001)-1)))) ) ) ), "", B1001 &amp; "|" &amp; E1001 &amp; "|" &amp; (IF(ISBLANK(C1001), "", IFERROR(VALUE(LEFT(TRIM(C1001), FIND(" ", TRIM(C1001)&amp;" ")-1)), ""))) &amp; "|" &amp; D1001 )</f>
        <v/>
      </c>
      <c r="K1001" s="18" t="n">
        <f aca="false">IF(OR(C1001="", J1001="",G1001=""), 0, IF(COUNTIF($J$6:J1001, J1001)=1, 1, 0))</f>
        <v>0</v>
      </c>
      <c r="L1001" s="16" t="str">
        <f aca="false">IF(B1001="Inscripción de nuevo registro patronal",B1001 &amp; "|" &amp; E1001 &amp; "|" &amp; C1001,"")</f>
        <v/>
      </c>
      <c r="M1001" s="18" t="n">
        <f aca="false">IF(OR(C1001="", L1001=""), 0, IF(COUNTIF($L$6:L1001, L1001)=1, 1, 0))</f>
        <v>0</v>
      </c>
    </row>
    <row r="1002" customFormat="false" ht="28.35" hidden="false" customHeight="true" outlineLevel="0" collapsed="false">
      <c r="A1002" s="48" t="str">
        <f aca="false">IF(AND(NOT(ISBLANK(C1002)),NOT(ISBLANK(B1002)),NOT(ISBLANK(E1002))),(_xlfn.AGGREGATE(2,7,A$5:A1002))+1,"")</f>
        <v/>
      </c>
      <c r="B1002" s="49"/>
      <c r="C1002" s="49"/>
      <c r="D1002" s="50"/>
      <c r="E1002" s="51"/>
      <c r="F1002" s="52" t="str">
        <f aca="false">IFERROR(VLOOKUP(B1002,LISTAS!$Q$2:$R$58,2,0),"")</f>
        <v/>
      </c>
      <c r="G1002" s="34" t="str">
        <f aca="false">IF(ISBLANK(C1002),"",  IF(F1002="RAZÓN SOCIAL","NUEVO_RP",   IF(F1002="NUMERO",      IF(ISNUMBER(VALUE(C1002)),VALUE(C1002),""),   IF(OR(F1002="NSS - NOMBRE",F1002="RP - NOMBRE"),      IF(         AND(           NOT(ISERROR(FIND(" - ",C1002))),           ISERROR(FIND("  ",C1002)),           ISERROR(FIND("–",C1002)),           ISERROR(FIND("—",C1002)),           ISNUMBER(VALUE(LEFT(C1002,FIND(" - ",C1002)-1)))         ),         VALUE(LEFT(C1002,FIND(" - ",C1002)-1)),         ""      ),   ""   )  )))</f>
        <v/>
      </c>
      <c r="H1002" s="34" t="str">
        <f aca="false">B1002 &amp; "|" &amp; E1002 &amp; "|" &amp;(IF(ISBLANK(C1002),"",IFERROR(VALUE(LEFT(TRIM(C1002),FIND(" ",TRIM(C1002)&amp;" ")-1)),"")))</f>
        <v>||</v>
      </c>
      <c r="I1002" s="18" t="n">
        <f aca="false">IF(G1002="",0, IF(COUNTIF($H$6:H1002,H1002)=1,1,0))</f>
        <v>0</v>
      </c>
      <c r="J1002" s="34" t="str">
        <f aca="false">IF( OR( ISBLANK(D1002), C1002=D1002, AND( LEFT(D1002,7)&lt;&gt;"NOMINA ", OR( ISERROR(FIND(" - ",D1002)), NOT(ISNUMBER(VALUE(LEFT(D1002,FIND(" - ",D1002)-1)))) ) ) ), "", B1002 &amp; "|" &amp; E1002 &amp; "|" &amp; (IF(ISBLANK(C1002), "", IFERROR(VALUE(LEFT(TRIM(C1002), FIND(" ", TRIM(C1002)&amp;" ")-1)), ""))) &amp; "|" &amp; D1002 )</f>
        <v/>
      </c>
      <c r="K1002" s="18" t="n">
        <f aca="false">IF(OR(C1002="", J1002="",G1002=""), 0, IF(COUNTIF($J$6:J1002, J1002)=1, 1, 0))</f>
        <v>0</v>
      </c>
      <c r="L1002" s="16" t="str">
        <f aca="false">IF(B1002="Inscripción de nuevo registro patronal",B1002 &amp; "|" &amp; E1002 &amp; "|" &amp; C1002,"")</f>
        <v/>
      </c>
      <c r="M1002" s="18" t="n">
        <f aca="false">IF(OR(C1002="", L1002=""), 0, IF(COUNTIF($L$6:L1002, L1002)=1, 1, 0))</f>
        <v>0</v>
      </c>
    </row>
    <row r="1003" customFormat="false" ht="28.35" hidden="false" customHeight="true" outlineLevel="0" collapsed="false">
      <c r="A1003" s="48" t="str">
        <f aca="false">IF(AND(NOT(ISBLANK(C1003)),NOT(ISBLANK(B1003)),NOT(ISBLANK(E1003))),(_xlfn.AGGREGATE(2,7,A$5:A1003))+1,"")</f>
        <v/>
      </c>
      <c r="B1003" s="49"/>
      <c r="C1003" s="49"/>
      <c r="D1003" s="50"/>
      <c r="E1003" s="51"/>
      <c r="F1003" s="52" t="str">
        <f aca="false">IFERROR(VLOOKUP(B1003,LISTAS!$Q$2:$R$58,2,0),"")</f>
        <v/>
      </c>
      <c r="G1003" s="34" t="str">
        <f aca="false">IF(ISBLANK(C1003),"",  IF(F1003="RAZÓN SOCIAL","NUEVO_RP",   IF(F1003="NUMERO",      IF(ISNUMBER(VALUE(C1003)),VALUE(C1003),""),   IF(OR(F1003="NSS - NOMBRE",F1003="RP - NOMBRE"),      IF(         AND(           NOT(ISERROR(FIND(" - ",C1003))),           ISERROR(FIND("  ",C1003)),           ISERROR(FIND("–",C1003)),           ISERROR(FIND("—",C1003)),           ISNUMBER(VALUE(LEFT(C1003,FIND(" - ",C1003)-1)))         ),         VALUE(LEFT(C1003,FIND(" - ",C1003)-1)),         ""      ),   ""   )  )))</f>
        <v/>
      </c>
      <c r="H1003" s="34" t="str">
        <f aca="false">B1003 &amp; "|" &amp; E1003 &amp; "|" &amp;(IF(ISBLANK(C1003),"",IFERROR(VALUE(LEFT(TRIM(C1003),FIND(" ",TRIM(C1003)&amp;" ")-1)),"")))</f>
        <v>||</v>
      </c>
      <c r="I1003" s="18" t="n">
        <f aca="false">IF(G1003="",0, IF(COUNTIF($H$6:H1003,H1003)=1,1,0))</f>
        <v>0</v>
      </c>
      <c r="J1003" s="34" t="str">
        <f aca="false">IF( OR( ISBLANK(D1003), C1003=D1003, AND( LEFT(D1003,7)&lt;&gt;"NOMINA ", OR( ISERROR(FIND(" - ",D1003)), NOT(ISNUMBER(VALUE(LEFT(D1003,FIND(" - ",D1003)-1)))) ) ) ), "", B1003 &amp; "|" &amp; E1003 &amp; "|" &amp; (IF(ISBLANK(C1003), "", IFERROR(VALUE(LEFT(TRIM(C1003), FIND(" ", TRIM(C1003)&amp;" ")-1)), ""))) &amp; "|" &amp; D1003 )</f>
        <v/>
      </c>
      <c r="K1003" s="18" t="n">
        <f aca="false">IF(OR(C1003="", J1003="",G1003=""), 0, IF(COUNTIF($J$6:J1003, J1003)=1, 1, 0))</f>
        <v>0</v>
      </c>
      <c r="L1003" s="16" t="str">
        <f aca="false">IF(B1003="Inscripción de nuevo registro patronal",B1003 &amp; "|" &amp; E1003 &amp; "|" &amp; C1003,"")</f>
        <v/>
      </c>
      <c r="M1003" s="18" t="n">
        <f aca="false">IF(OR(C1003="", L1003=""), 0, IF(COUNTIF($L$6:L1003, L1003)=1, 1, 0))</f>
        <v>0</v>
      </c>
    </row>
    <row r="1004" customFormat="false" ht="28.35" hidden="false" customHeight="true" outlineLevel="0" collapsed="false">
      <c r="A1004" s="48" t="str">
        <f aca="false">IF(AND(NOT(ISBLANK(C1004)),NOT(ISBLANK(B1004)),NOT(ISBLANK(E1004))),(_xlfn.AGGREGATE(2,7,A$5:A1004))+1,"")</f>
        <v/>
      </c>
      <c r="B1004" s="49"/>
      <c r="C1004" s="49"/>
      <c r="D1004" s="50"/>
      <c r="E1004" s="51"/>
      <c r="F1004" s="52" t="str">
        <f aca="false">IFERROR(VLOOKUP(B1004,LISTAS!$Q$2:$R$58,2,0),"")</f>
        <v/>
      </c>
      <c r="G1004" s="34" t="str">
        <f aca="false">IF(ISBLANK(C1004),"",  IF(F1004="RAZÓN SOCIAL","NUEVO_RP",   IF(F1004="NUMERO",      IF(ISNUMBER(VALUE(C1004)),VALUE(C1004),""),   IF(OR(F1004="NSS - NOMBRE",F1004="RP - NOMBRE"),      IF(         AND(           NOT(ISERROR(FIND(" - ",C1004))),           ISERROR(FIND("  ",C1004)),           ISERROR(FIND("–",C1004)),           ISERROR(FIND("—",C1004)),           ISNUMBER(VALUE(LEFT(C1004,FIND(" - ",C1004)-1)))         ),         VALUE(LEFT(C1004,FIND(" - ",C1004)-1)),         ""      ),   ""   )  )))</f>
        <v/>
      </c>
      <c r="H1004" s="34" t="str">
        <f aca="false">B1004 &amp; "|" &amp; E1004 &amp; "|" &amp;(IF(ISBLANK(C1004),"",IFERROR(VALUE(LEFT(TRIM(C1004),FIND(" ",TRIM(C1004)&amp;" ")-1)),"")))</f>
        <v>||</v>
      </c>
      <c r="I1004" s="18" t="n">
        <f aca="false">IF(G1004="",0, IF(COUNTIF($H$6:H1004,H1004)=1,1,0))</f>
        <v>0</v>
      </c>
      <c r="J1004" s="34" t="str">
        <f aca="false">IF( OR( ISBLANK(D1004), C1004=D1004, AND( LEFT(D1004,7)&lt;&gt;"NOMINA ", OR( ISERROR(FIND(" - ",D1004)), NOT(ISNUMBER(VALUE(LEFT(D1004,FIND(" - ",D1004)-1)))) ) ) ), "", B1004 &amp; "|" &amp; E1004 &amp; "|" &amp; (IF(ISBLANK(C1004), "", IFERROR(VALUE(LEFT(TRIM(C1004), FIND(" ", TRIM(C1004)&amp;" ")-1)), ""))) &amp; "|" &amp; D1004 )</f>
        <v/>
      </c>
      <c r="K1004" s="18" t="n">
        <f aca="false">IF(OR(C1004="", J1004="",G1004=""), 0, IF(COUNTIF($J$6:J1004, J1004)=1, 1, 0))</f>
        <v>0</v>
      </c>
      <c r="L1004" s="16" t="str">
        <f aca="false">IF(B1004="Inscripción de nuevo registro patronal",B1004 &amp; "|" &amp; E1004 &amp; "|" &amp; C1004,"")</f>
        <v/>
      </c>
      <c r="M1004" s="18" t="n">
        <f aca="false">IF(OR(C1004="", L1004=""), 0, IF(COUNTIF($L$6:L1004, L1004)=1, 1, 0))</f>
        <v>0</v>
      </c>
    </row>
    <row r="1005" customFormat="false" ht="28.35" hidden="false" customHeight="true" outlineLevel="0" collapsed="false">
      <c r="A1005" s="48" t="str">
        <f aca="false">IF(AND(NOT(ISBLANK(C1005)),NOT(ISBLANK(B1005)),NOT(ISBLANK(E1005))),(_xlfn.AGGREGATE(2,7,A$5:A1005))+1,"")</f>
        <v/>
      </c>
      <c r="B1005" s="49"/>
      <c r="C1005" s="49"/>
      <c r="D1005" s="50"/>
      <c r="E1005" s="51"/>
      <c r="F1005" s="52" t="str">
        <f aca="false">IFERROR(VLOOKUP(B1005,LISTAS!$Q$2:$R$58,2,0),"")</f>
        <v/>
      </c>
      <c r="G1005" s="34" t="str">
        <f aca="false">IF(ISBLANK(C1005),"",  IF(F1005="RAZÓN SOCIAL","NUEVO_RP",   IF(F1005="NUMERO",      IF(ISNUMBER(VALUE(C1005)),VALUE(C1005),""),   IF(OR(F1005="NSS - NOMBRE",F1005="RP - NOMBRE"),      IF(         AND(           NOT(ISERROR(FIND(" - ",C1005))),           ISERROR(FIND("  ",C1005)),           ISERROR(FIND("–",C1005)),           ISERROR(FIND("—",C1005)),           ISNUMBER(VALUE(LEFT(C1005,FIND(" - ",C1005)-1)))         ),         VALUE(LEFT(C1005,FIND(" - ",C1005)-1)),         ""      ),   ""   )  )))</f>
        <v/>
      </c>
      <c r="H1005" s="34" t="str">
        <f aca="false">B1005 &amp; "|" &amp; E1005 &amp; "|" &amp;(IF(ISBLANK(C1005),"",IFERROR(VALUE(LEFT(TRIM(C1005),FIND(" ",TRIM(C1005)&amp;" ")-1)),"")))</f>
        <v>||</v>
      </c>
      <c r="I1005" s="18" t="n">
        <f aca="false">IF(G1005="",0, IF(COUNTIF($H$6:H1005,H1005)=1,1,0))</f>
        <v>0</v>
      </c>
      <c r="J1005" s="34" t="str">
        <f aca="false">IF( OR( ISBLANK(D1005), C1005=D1005, AND( LEFT(D1005,7)&lt;&gt;"NOMINA ", OR( ISERROR(FIND(" - ",D1005)), NOT(ISNUMBER(VALUE(LEFT(D1005,FIND(" - ",D1005)-1)))) ) ) ), "", B1005 &amp; "|" &amp; E1005 &amp; "|" &amp; (IF(ISBLANK(C1005), "", IFERROR(VALUE(LEFT(TRIM(C1005), FIND(" ", TRIM(C1005)&amp;" ")-1)), ""))) &amp; "|" &amp; D1005 )</f>
        <v/>
      </c>
      <c r="K1005" s="18" t="n">
        <f aca="false">IF(OR(C1005="", J1005="",G1005=""), 0, IF(COUNTIF($J$6:J1005, J1005)=1, 1, 0))</f>
        <v>0</v>
      </c>
      <c r="L1005" s="16" t="str">
        <f aca="false">IF(B1005="Inscripción de nuevo registro patronal",B1005 &amp; "|" &amp; E1005 &amp; "|" &amp; C1005,"")</f>
        <v/>
      </c>
      <c r="M1005" s="18" t="n">
        <f aca="false">IF(OR(C1005="", L1005=""), 0, IF(COUNTIF($L$6:L1005, L1005)=1, 1, 0))</f>
        <v>0</v>
      </c>
    </row>
    <row r="1006" customFormat="false" ht="28.35" hidden="false" customHeight="true" outlineLevel="0" collapsed="false">
      <c r="A1006" s="48" t="str">
        <f aca="false">IF(AND(NOT(ISBLANK(C1006)),NOT(ISBLANK(B1006)),NOT(ISBLANK(E1006))),(_xlfn.AGGREGATE(2,7,A$5:A1006))+1,"")</f>
        <v/>
      </c>
      <c r="B1006" s="49"/>
      <c r="C1006" s="49"/>
      <c r="D1006" s="50"/>
      <c r="E1006" s="51"/>
      <c r="F1006" s="52" t="str">
        <f aca="false">IFERROR(VLOOKUP(B1006,LISTAS!$Q$2:$R$58,2,0),"")</f>
        <v/>
      </c>
      <c r="G1006" s="34" t="str">
        <f aca="false">IF(ISBLANK(C1006),"",  IF(F1006="RAZÓN SOCIAL","NUEVO_RP",   IF(F1006="NUMERO",      IF(ISNUMBER(VALUE(C1006)),VALUE(C1006),""),   IF(OR(F1006="NSS - NOMBRE",F1006="RP - NOMBRE"),      IF(         AND(           NOT(ISERROR(FIND(" - ",C1006))),           ISERROR(FIND("  ",C1006)),           ISERROR(FIND("–",C1006)),           ISERROR(FIND("—",C1006)),           ISNUMBER(VALUE(LEFT(C1006,FIND(" - ",C1006)-1)))         ),         VALUE(LEFT(C1006,FIND(" - ",C1006)-1)),         ""      ),   ""   )  )))</f>
        <v/>
      </c>
      <c r="H1006" s="34" t="str">
        <f aca="false">B1006 &amp; "|" &amp; E1006 &amp; "|" &amp;(IF(ISBLANK(C1006),"",IFERROR(VALUE(LEFT(TRIM(C1006),FIND(" ",TRIM(C1006)&amp;" ")-1)),"")))</f>
        <v>||</v>
      </c>
      <c r="I1006" s="18" t="n">
        <f aca="false">IF(G1006="",0, IF(COUNTIF($H$6:H1006,H1006)=1,1,0))</f>
        <v>0</v>
      </c>
      <c r="J1006" s="34" t="str">
        <f aca="false">IF( OR( ISBLANK(D1006), C1006=D1006, AND( LEFT(D1006,7)&lt;&gt;"NOMINA ", OR( ISERROR(FIND(" - ",D1006)), NOT(ISNUMBER(VALUE(LEFT(D1006,FIND(" - ",D1006)-1)))) ) ) ), "", B1006 &amp; "|" &amp; E1006 &amp; "|" &amp; (IF(ISBLANK(C1006), "", IFERROR(VALUE(LEFT(TRIM(C1006), FIND(" ", TRIM(C1006)&amp;" ")-1)), ""))) &amp; "|" &amp; D1006 )</f>
        <v/>
      </c>
      <c r="K1006" s="18" t="n">
        <f aca="false">IF(OR(C1006="", J1006="",G1006=""), 0, IF(COUNTIF($J$6:J1006, J1006)=1, 1, 0))</f>
        <v>0</v>
      </c>
      <c r="L1006" s="16" t="str">
        <f aca="false">IF(B1006="Inscripción de nuevo registro patronal",B1006 &amp; "|" &amp; E1006 &amp; "|" &amp; C1006,"")</f>
        <v/>
      </c>
      <c r="M1006" s="18" t="n">
        <f aca="false">IF(OR(C1006="", L1006=""), 0, IF(COUNTIF($L$6:L1006, L1006)=1, 1, 0))</f>
        <v>0</v>
      </c>
    </row>
    <row r="1007" customFormat="false" ht="28.35" hidden="false" customHeight="true" outlineLevel="0" collapsed="false">
      <c r="A1007" s="48" t="str">
        <f aca="false">IF(AND(NOT(ISBLANK(C1007)),NOT(ISBLANK(B1007)),NOT(ISBLANK(E1007))),(_xlfn.AGGREGATE(2,7,A$5:A1007))+1,"")</f>
        <v/>
      </c>
      <c r="B1007" s="49"/>
      <c r="C1007" s="49"/>
      <c r="D1007" s="50"/>
      <c r="E1007" s="51"/>
      <c r="F1007" s="52" t="str">
        <f aca="false">IFERROR(VLOOKUP(B1007,LISTAS!$Q$2:$R$58,2,0),"")</f>
        <v/>
      </c>
      <c r="G1007" s="34" t="str">
        <f aca="false">IF(ISBLANK(C1007),"",  IF(F1007="RAZÓN SOCIAL","NUEVO_RP",   IF(F1007="NUMERO",      IF(ISNUMBER(VALUE(C1007)),VALUE(C1007),""),   IF(OR(F1007="NSS - NOMBRE",F1007="RP - NOMBRE"),      IF(         AND(           NOT(ISERROR(FIND(" - ",C1007))),           ISERROR(FIND("  ",C1007)),           ISERROR(FIND("–",C1007)),           ISERROR(FIND("—",C1007)),           ISNUMBER(VALUE(LEFT(C1007,FIND(" - ",C1007)-1)))         ),         VALUE(LEFT(C1007,FIND(" - ",C1007)-1)),         ""      ),   ""   )  )))</f>
        <v/>
      </c>
      <c r="H1007" s="34" t="str">
        <f aca="false">B1007 &amp; "|" &amp; E1007 &amp; "|" &amp;(IF(ISBLANK(C1007),"",IFERROR(VALUE(LEFT(TRIM(C1007),FIND(" ",TRIM(C1007)&amp;" ")-1)),"")))</f>
        <v>||</v>
      </c>
      <c r="I1007" s="18" t="n">
        <f aca="false">IF(G1007="",0, IF(COUNTIF($H$6:H1007,H1007)=1,1,0))</f>
        <v>0</v>
      </c>
      <c r="J1007" s="34" t="str">
        <f aca="false">IF( OR( ISBLANK(D1007), C1007=D1007, AND( LEFT(D1007,7)&lt;&gt;"NOMINA ", OR( ISERROR(FIND(" - ",D1007)), NOT(ISNUMBER(VALUE(LEFT(D1007,FIND(" - ",D1007)-1)))) ) ) ), "", B1007 &amp; "|" &amp; E1007 &amp; "|" &amp; (IF(ISBLANK(C1007), "", IFERROR(VALUE(LEFT(TRIM(C1007), FIND(" ", TRIM(C1007)&amp;" ")-1)), ""))) &amp; "|" &amp; D1007 )</f>
        <v/>
      </c>
      <c r="K1007" s="18" t="n">
        <f aca="false">IF(OR(C1007="", J1007="",G1007=""), 0, IF(COUNTIF($J$6:J1007, J1007)=1, 1, 0))</f>
        <v>0</v>
      </c>
      <c r="L1007" s="16" t="str">
        <f aca="false">IF(B1007="Inscripción de nuevo registro patronal",B1007 &amp; "|" &amp; E1007 &amp; "|" &amp; C1007,"")</f>
        <v/>
      </c>
      <c r="M1007" s="18" t="n">
        <f aca="false">IF(OR(C1007="", L1007=""), 0, IF(COUNTIF($L$6:L1007, L1007)=1, 1, 0))</f>
        <v>0</v>
      </c>
    </row>
    <row r="1008" customFormat="false" ht="28.35" hidden="false" customHeight="true" outlineLevel="0" collapsed="false">
      <c r="A1008" s="48" t="str">
        <f aca="false">IF(AND(NOT(ISBLANK(C1008)),NOT(ISBLANK(B1008)),NOT(ISBLANK(E1008))),(_xlfn.AGGREGATE(2,7,A$5:A1008))+1,"")</f>
        <v/>
      </c>
      <c r="B1008" s="49"/>
      <c r="C1008" s="49"/>
      <c r="D1008" s="50"/>
      <c r="E1008" s="51"/>
      <c r="F1008" s="52" t="str">
        <f aca="false">IFERROR(VLOOKUP(B1008,LISTAS!$Q$2:$R$58,2,0),"")</f>
        <v/>
      </c>
      <c r="G1008" s="34" t="str">
        <f aca="false">IF(ISBLANK(C1008),"",  IF(F1008="RAZÓN SOCIAL","NUEVO_RP",   IF(F1008="NUMERO",      IF(ISNUMBER(VALUE(C1008)),VALUE(C1008),""),   IF(OR(F1008="NSS - NOMBRE",F1008="RP - NOMBRE"),      IF(         AND(           NOT(ISERROR(FIND(" - ",C1008))),           ISERROR(FIND("  ",C1008)),           ISERROR(FIND("–",C1008)),           ISERROR(FIND("—",C1008)),           ISNUMBER(VALUE(LEFT(C1008,FIND(" - ",C1008)-1)))         ),         VALUE(LEFT(C1008,FIND(" - ",C1008)-1)),         ""      ),   ""   )  )))</f>
        <v/>
      </c>
      <c r="H1008" s="34" t="str">
        <f aca="false">B1008 &amp; "|" &amp; E1008 &amp; "|" &amp;(IF(ISBLANK(C1008),"",IFERROR(VALUE(LEFT(TRIM(C1008),FIND(" ",TRIM(C1008)&amp;" ")-1)),"")))</f>
        <v>||</v>
      </c>
      <c r="I1008" s="18" t="n">
        <f aca="false">IF(G1008="",0, IF(COUNTIF($H$6:H1008,H1008)=1,1,0))</f>
        <v>0</v>
      </c>
      <c r="J1008" s="34" t="str">
        <f aca="false">IF( OR( ISBLANK(D1008), C1008=D1008, AND( LEFT(D1008,7)&lt;&gt;"NOMINA ", OR( ISERROR(FIND(" - ",D1008)), NOT(ISNUMBER(VALUE(LEFT(D1008,FIND(" - ",D1008)-1)))) ) ) ), "", B1008 &amp; "|" &amp; E1008 &amp; "|" &amp; (IF(ISBLANK(C1008), "", IFERROR(VALUE(LEFT(TRIM(C1008), FIND(" ", TRIM(C1008)&amp;" ")-1)), ""))) &amp; "|" &amp; D1008 )</f>
        <v/>
      </c>
      <c r="K1008" s="18" t="n">
        <f aca="false">IF(OR(C1008="", J1008="",G1008=""), 0, IF(COUNTIF($J$6:J1008, J1008)=1, 1, 0))</f>
        <v>0</v>
      </c>
      <c r="L1008" s="16" t="str">
        <f aca="false">IF(B1008="Inscripción de nuevo registro patronal",B1008 &amp; "|" &amp; E1008 &amp; "|" &amp; C1008,"")</f>
        <v/>
      </c>
      <c r="M1008" s="18" t="n">
        <f aca="false">IF(OR(C1008="", L1008=""), 0, IF(COUNTIF($L$6:L1008, L1008)=1, 1, 0))</f>
        <v>0</v>
      </c>
    </row>
    <row r="1009" customFormat="false" ht="28.35" hidden="false" customHeight="true" outlineLevel="0" collapsed="false">
      <c r="A1009" s="48" t="str">
        <f aca="false">IF(AND(NOT(ISBLANK(C1009)),NOT(ISBLANK(B1009)),NOT(ISBLANK(E1009))),(_xlfn.AGGREGATE(2,7,A$5:A1009))+1,"")</f>
        <v/>
      </c>
      <c r="B1009" s="49"/>
      <c r="C1009" s="49"/>
      <c r="D1009" s="50"/>
      <c r="E1009" s="51"/>
      <c r="F1009" s="52" t="str">
        <f aca="false">IFERROR(VLOOKUP(B1009,LISTAS!$Q$2:$R$58,2,0),"")</f>
        <v/>
      </c>
      <c r="G1009" s="34" t="str">
        <f aca="false">IF(ISBLANK(C1009),"",  IF(F1009="RAZÓN SOCIAL","NUEVO_RP",   IF(F1009="NUMERO",      IF(ISNUMBER(VALUE(C1009)),VALUE(C1009),""),   IF(OR(F1009="NSS - NOMBRE",F1009="RP - NOMBRE"),      IF(         AND(           NOT(ISERROR(FIND(" - ",C1009))),           ISERROR(FIND("  ",C1009)),           ISERROR(FIND("–",C1009)),           ISERROR(FIND("—",C1009)),           ISNUMBER(VALUE(LEFT(C1009,FIND(" - ",C1009)-1)))         ),         VALUE(LEFT(C1009,FIND(" - ",C1009)-1)),         ""      ),   ""   )  )))</f>
        <v/>
      </c>
      <c r="H1009" s="34" t="str">
        <f aca="false">B1009 &amp; "|" &amp; E1009 &amp; "|" &amp;(IF(ISBLANK(C1009),"",IFERROR(VALUE(LEFT(TRIM(C1009),FIND(" ",TRIM(C1009)&amp;" ")-1)),"")))</f>
        <v>||</v>
      </c>
      <c r="I1009" s="18" t="n">
        <f aca="false">IF(G1009="",0, IF(COUNTIF($H$6:H1009,H1009)=1,1,0))</f>
        <v>0</v>
      </c>
      <c r="J1009" s="34" t="str">
        <f aca="false">IF( OR( ISBLANK(D1009), C1009=D1009, AND( LEFT(D1009,7)&lt;&gt;"NOMINA ", OR( ISERROR(FIND(" - ",D1009)), NOT(ISNUMBER(VALUE(LEFT(D1009,FIND(" - ",D1009)-1)))) ) ) ), "", B1009 &amp; "|" &amp; E1009 &amp; "|" &amp; (IF(ISBLANK(C1009), "", IFERROR(VALUE(LEFT(TRIM(C1009), FIND(" ", TRIM(C1009)&amp;" ")-1)), ""))) &amp; "|" &amp; D1009 )</f>
        <v/>
      </c>
      <c r="K1009" s="18" t="n">
        <f aca="false">IF(OR(C1009="", J1009="",G1009=""), 0, IF(COUNTIF($J$6:J1009, J1009)=1, 1, 0))</f>
        <v>0</v>
      </c>
      <c r="L1009" s="16" t="str">
        <f aca="false">IF(B1009="Inscripción de nuevo registro patronal",B1009 &amp; "|" &amp; E1009 &amp; "|" &amp; C1009,"")</f>
        <v/>
      </c>
      <c r="M1009" s="18" t="n">
        <f aca="false">IF(OR(C1009="", L1009=""), 0, IF(COUNTIF($L$6:L1009, L1009)=1, 1, 0))</f>
        <v>0</v>
      </c>
    </row>
    <row r="1010" customFormat="false" ht="28.35" hidden="false" customHeight="true" outlineLevel="0" collapsed="false">
      <c r="A1010" s="48" t="str">
        <f aca="false">IF(AND(NOT(ISBLANK(C1010)),NOT(ISBLANK(B1010)),NOT(ISBLANK(E1010))),(_xlfn.AGGREGATE(2,7,A$5:A1010))+1,"")</f>
        <v/>
      </c>
      <c r="B1010" s="49"/>
      <c r="C1010" s="49"/>
      <c r="D1010" s="50"/>
      <c r="E1010" s="51"/>
      <c r="F1010" s="52" t="str">
        <f aca="false">IFERROR(VLOOKUP(B1010,LISTAS!$Q$2:$R$58,2,0),"")</f>
        <v/>
      </c>
      <c r="G1010" s="34" t="str">
        <f aca="false">IF(ISBLANK(C1010),"",  IF(F1010="RAZÓN SOCIAL","NUEVO_RP",   IF(F1010="NUMERO",      IF(ISNUMBER(VALUE(C1010)),VALUE(C1010),""),   IF(OR(F1010="NSS - NOMBRE",F1010="RP - NOMBRE"),      IF(         AND(           NOT(ISERROR(FIND(" - ",C1010))),           ISERROR(FIND("  ",C1010)),           ISERROR(FIND("–",C1010)),           ISERROR(FIND("—",C1010)),           ISNUMBER(VALUE(LEFT(C1010,FIND(" - ",C1010)-1)))         ),         VALUE(LEFT(C1010,FIND(" - ",C1010)-1)),         ""      ),   ""   )  )))</f>
        <v/>
      </c>
      <c r="H1010" s="34" t="str">
        <f aca="false">B1010 &amp; "|" &amp; E1010 &amp; "|" &amp;(IF(ISBLANK(C1010),"",IFERROR(VALUE(LEFT(TRIM(C1010),FIND(" ",TRIM(C1010)&amp;" ")-1)),"")))</f>
        <v>||</v>
      </c>
      <c r="I1010" s="18" t="n">
        <f aca="false">IF(G1010="",0, IF(COUNTIF($H$6:H1010,H1010)=1,1,0))</f>
        <v>0</v>
      </c>
      <c r="J1010" s="34" t="str">
        <f aca="false">IF( OR( ISBLANK(D1010), C1010=D1010, AND( LEFT(D1010,7)&lt;&gt;"NOMINA ", OR( ISERROR(FIND(" - ",D1010)), NOT(ISNUMBER(VALUE(LEFT(D1010,FIND(" - ",D1010)-1)))) ) ) ), "", B1010 &amp; "|" &amp; E1010 &amp; "|" &amp; (IF(ISBLANK(C1010), "", IFERROR(VALUE(LEFT(TRIM(C1010), FIND(" ", TRIM(C1010)&amp;" ")-1)), ""))) &amp; "|" &amp; D1010 )</f>
        <v/>
      </c>
      <c r="K1010" s="18" t="n">
        <f aca="false">IF(OR(C1010="", J1010="",G1010=""), 0, IF(COUNTIF($J$6:J1010, J1010)=1, 1, 0))</f>
        <v>0</v>
      </c>
      <c r="L1010" s="16" t="str">
        <f aca="false">IF(B1010="Inscripción de nuevo registro patronal",B1010 &amp; "|" &amp; E1010 &amp; "|" &amp; C1010,"")</f>
        <v/>
      </c>
      <c r="M1010" s="18" t="n">
        <f aca="false">IF(OR(C1010="", L1010=""), 0, IF(COUNTIF($L$6:L1010, L1010)=1, 1, 0))</f>
        <v>0</v>
      </c>
    </row>
    <row r="1011" customFormat="false" ht="28.35" hidden="false" customHeight="true" outlineLevel="0" collapsed="false">
      <c r="A1011" s="48" t="str">
        <f aca="false">IF(AND(NOT(ISBLANK(C1011)),NOT(ISBLANK(B1011)),NOT(ISBLANK(E1011))),(_xlfn.AGGREGATE(2,7,A$5:A1011))+1,"")</f>
        <v/>
      </c>
      <c r="B1011" s="49"/>
      <c r="C1011" s="49"/>
      <c r="D1011" s="50"/>
      <c r="E1011" s="51"/>
      <c r="F1011" s="52" t="str">
        <f aca="false">IFERROR(VLOOKUP(B1011,LISTAS!$Q$2:$R$58,2,0),"")</f>
        <v/>
      </c>
      <c r="G1011" s="34" t="str">
        <f aca="false">IF(ISBLANK(C1011),"",  IF(F1011="RAZÓN SOCIAL","NUEVO_RP",   IF(F1011="NUMERO",      IF(ISNUMBER(VALUE(C1011)),VALUE(C1011),""),   IF(OR(F1011="NSS - NOMBRE",F1011="RP - NOMBRE"),      IF(         AND(           NOT(ISERROR(FIND(" - ",C1011))),           ISERROR(FIND("  ",C1011)),           ISERROR(FIND("–",C1011)),           ISERROR(FIND("—",C1011)),           ISNUMBER(VALUE(LEFT(C1011,FIND(" - ",C1011)-1)))         ),         VALUE(LEFT(C1011,FIND(" - ",C1011)-1)),         ""      ),   ""   )  )))</f>
        <v/>
      </c>
      <c r="H1011" s="34" t="str">
        <f aca="false">B1011 &amp; "|" &amp; E1011 &amp; "|" &amp;(IF(ISBLANK(C1011),"",IFERROR(VALUE(LEFT(TRIM(C1011),FIND(" ",TRIM(C1011)&amp;" ")-1)),"")))</f>
        <v>||</v>
      </c>
      <c r="I1011" s="18" t="n">
        <f aca="false">IF(G1011="",0, IF(COUNTIF($H$6:H1011,H1011)=1,1,0))</f>
        <v>0</v>
      </c>
      <c r="J1011" s="34" t="str">
        <f aca="false">IF( OR( ISBLANK(D1011), C1011=D1011, AND( LEFT(D1011,7)&lt;&gt;"NOMINA ", OR( ISERROR(FIND(" - ",D1011)), NOT(ISNUMBER(VALUE(LEFT(D1011,FIND(" - ",D1011)-1)))) ) ) ), "", B1011 &amp; "|" &amp; E1011 &amp; "|" &amp; (IF(ISBLANK(C1011), "", IFERROR(VALUE(LEFT(TRIM(C1011), FIND(" ", TRIM(C1011)&amp;" ")-1)), ""))) &amp; "|" &amp; D1011 )</f>
        <v/>
      </c>
      <c r="K1011" s="18" t="n">
        <f aca="false">IF(OR(C1011="", J1011="",G1011=""), 0, IF(COUNTIF($J$6:J1011, J1011)=1, 1, 0))</f>
        <v>0</v>
      </c>
      <c r="L1011" s="16" t="str">
        <f aca="false">IF(B1011="Inscripción de nuevo registro patronal",B1011 &amp; "|" &amp; E1011 &amp; "|" &amp; C1011,"")</f>
        <v/>
      </c>
      <c r="M1011" s="18" t="n">
        <f aca="false">IF(OR(C1011="", L1011=""), 0, IF(COUNTIF($L$6:L1011, L1011)=1, 1, 0))</f>
        <v>0</v>
      </c>
    </row>
    <row r="1012" customFormat="false" ht="28.35" hidden="false" customHeight="true" outlineLevel="0" collapsed="false">
      <c r="A1012" s="48" t="str">
        <f aca="false">IF(AND(NOT(ISBLANK(C1012)),NOT(ISBLANK(B1012)),NOT(ISBLANK(E1012))),(_xlfn.AGGREGATE(2,7,A$5:A1012))+1,"")</f>
        <v/>
      </c>
      <c r="B1012" s="49"/>
      <c r="C1012" s="49"/>
      <c r="D1012" s="49"/>
      <c r="E1012" s="51"/>
      <c r="F1012" s="52" t="str">
        <f aca="false">IFERROR(VLOOKUP(B1012,LISTAS!$Q$2:$R$58,2,0),"")</f>
        <v/>
      </c>
      <c r="G1012" s="34" t="str">
        <f aca="false">IF(ISBLANK(C1012),"",  IF(F1012="RAZÓN SOCIAL","NUEVO_RP",   IF(F1012="NUMERO",      IF(ISNUMBER(VALUE(C1012)),VALUE(C1012),""),   IF(OR(F1012="NSS - NOMBRE",F1012="RP - NOMBRE"),      IF(         AND(           NOT(ISERROR(FIND(" - ",C1012))),           ISERROR(FIND("  ",C1012)),           ISERROR(FIND("–",C1012)),           ISERROR(FIND("—",C1012)),           ISNUMBER(VALUE(LEFT(C1012,FIND(" - ",C1012)-1)))         ),         VALUE(LEFT(C1012,FIND(" - ",C1012)-1)),         ""      ),   ""   )  )))</f>
        <v/>
      </c>
      <c r="H1012" s="34" t="str">
        <f aca="false">B1012 &amp; "|" &amp; E1012 &amp; "|" &amp;(IF(ISBLANK(C1012),"",IFERROR(VALUE(LEFT(TRIM(C1012),FIND(" ",TRIM(C1012)&amp;" ")-1)),"")))</f>
        <v>||</v>
      </c>
      <c r="I1012" s="18" t="n">
        <f aca="false">IF(G1012="",0, IF(COUNTIF($H$6:H1012,H1012)=1,1,0))</f>
        <v>0</v>
      </c>
      <c r="J1012" s="34" t="str">
        <f aca="false">IF( OR( ISBLANK(D1012), C1012=D1012, AND( LEFT(D1012,7)&lt;&gt;"NOMINA ", OR( ISERROR(FIND(" - ",D1012)), NOT(ISNUMBER(VALUE(LEFT(D1012,FIND(" - ",D1012)-1)))) ) ) ), "", B1012 &amp; "|" &amp; E1012 &amp; "|" &amp; (IF(ISBLANK(C1012), "", IFERROR(VALUE(LEFT(TRIM(C1012), FIND(" ", TRIM(C1012)&amp;" ")-1)), ""))) &amp; "|" &amp; D1012 )</f>
        <v/>
      </c>
      <c r="K1012" s="18" t="n">
        <f aca="false">IF(OR(C1012="", J1012="",G1012=""), 0, IF(COUNTIF($J$6:J1012, J1012)=1, 1, 0))</f>
        <v>0</v>
      </c>
      <c r="L1012" s="16" t="str">
        <f aca="false">IF(B1012="Inscripción de nuevo registro patronal",B1012 &amp; "|" &amp; E1012 &amp; "|" &amp; C1012,"")</f>
        <v/>
      </c>
      <c r="M1012" s="18" t="n">
        <f aca="false">IF(OR(C1012="", L1012=""), 0, IF(COUNTIF($L$6:L1012, L1012)=1, 1, 0))</f>
        <v>0</v>
      </c>
    </row>
    <row r="1013" customFormat="false" ht="28.35" hidden="false" customHeight="true" outlineLevel="0" collapsed="false">
      <c r="A1013" s="48" t="str">
        <f aca="false">IF(AND(NOT(ISBLANK(C1013)),NOT(ISBLANK(B1013)),NOT(ISBLANK(E1013))),(_xlfn.AGGREGATE(2,7,A$5:A1013))+1,"")</f>
        <v/>
      </c>
      <c r="B1013" s="49"/>
      <c r="C1013" s="49"/>
      <c r="D1013" s="50"/>
      <c r="E1013" s="51"/>
      <c r="F1013" s="52" t="str">
        <f aca="false">IFERROR(VLOOKUP(B1013,LISTAS!$Q$2:$R$58,2,0),"")</f>
        <v/>
      </c>
      <c r="G1013" s="34" t="str">
        <f aca="false">IF(ISBLANK(C1013),"",  IF(F1013="RAZÓN SOCIAL","NUEVO_RP",   IF(F1013="NUMERO",      IF(ISNUMBER(VALUE(C1013)),VALUE(C1013),""),   IF(OR(F1013="NSS - NOMBRE",F1013="RP - NOMBRE"),      IF(         AND(           NOT(ISERROR(FIND(" - ",C1013))),           ISERROR(FIND("  ",C1013)),           ISERROR(FIND("–",C1013)),           ISERROR(FIND("—",C1013)),           ISNUMBER(VALUE(LEFT(C1013,FIND(" - ",C1013)-1)))         ),         VALUE(LEFT(C1013,FIND(" - ",C1013)-1)),         ""      ),   ""   )  )))</f>
        <v/>
      </c>
      <c r="H1013" s="34" t="str">
        <f aca="false">B1013 &amp; "|" &amp; E1013 &amp; "|" &amp;(IF(ISBLANK(C1013),"",IFERROR(VALUE(LEFT(TRIM(C1013),FIND(" ",TRIM(C1013)&amp;" ")-1)),"")))</f>
        <v>||</v>
      </c>
      <c r="I1013" s="18" t="n">
        <f aca="false">IF(G1013="",0, IF(COUNTIF($H$6:H1013,H1013)=1,1,0))</f>
        <v>0</v>
      </c>
      <c r="J1013" s="34" t="str">
        <f aca="false">IF( OR( ISBLANK(D1013), C1013=D1013, AND( LEFT(D1013,7)&lt;&gt;"NOMINA ", OR( ISERROR(FIND(" - ",D1013)), NOT(ISNUMBER(VALUE(LEFT(D1013,FIND(" - ",D1013)-1)))) ) ) ), "", B1013 &amp; "|" &amp; E1013 &amp; "|" &amp; (IF(ISBLANK(C1013), "", IFERROR(VALUE(LEFT(TRIM(C1013), FIND(" ", TRIM(C1013)&amp;" ")-1)), ""))) &amp; "|" &amp; D1013 )</f>
        <v/>
      </c>
      <c r="K1013" s="18" t="n">
        <f aca="false">IF(OR(C1013="", J1013="",G1013=""), 0, IF(COUNTIF($J$6:J1013, J1013)=1, 1, 0))</f>
        <v>0</v>
      </c>
      <c r="L1013" s="16" t="str">
        <f aca="false">IF(B1013="Inscripción de nuevo registro patronal",B1013 &amp; "|" &amp; E1013 &amp; "|" &amp; C1013,"")</f>
        <v/>
      </c>
      <c r="M1013" s="18" t="n">
        <f aca="false">IF(OR(C1013="", L1013=""), 0, IF(COUNTIF($L$6:L1013, L1013)=1, 1, 0))</f>
        <v>0</v>
      </c>
    </row>
    <row r="1014" customFormat="false" ht="28.35" hidden="false" customHeight="true" outlineLevel="0" collapsed="false">
      <c r="A1014" s="48" t="str">
        <f aca="false">IF(AND(NOT(ISBLANK(C1014)),NOT(ISBLANK(B1014)),NOT(ISBLANK(E1014))),(_xlfn.AGGREGATE(2,7,A$5:A1014))+1,"")</f>
        <v/>
      </c>
      <c r="B1014" s="49"/>
      <c r="C1014" s="49"/>
      <c r="D1014" s="50"/>
      <c r="E1014" s="51"/>
      <c r="F1014" s="52" t="str">
        <f aca="false">IFERROR(VLOOKUP(B1014,LISTAS!$Q$2:$R$58,2,0),"")</f>
        <v/>
      </c>
      <c r="G1014" s="34" t="str">
        <f aca="false">IF(ISBLANK(C1014),"",  IF(F1014="RAZÓN SOCIAL","NUEVO_RP",   IF(F1014="NUMERO",      IF(ISNUMBER(VALUE(C1014)),VALUE(C1014),""),   IF(OR(F1014="NSS - NOMBRE",F1014="RP - NOMBRE"),      IF(         AND(           NOT(ISERROR(FIND(" - ",C1014))),           ISERROR(FIND("  ",C1014)),           ISERROR(FIND("–",C1014)),           ISERROR(FIND("—",C1014)),           ISNUMBER(VALUE(LEFT(C1014,FIND(" - ",C1014)-1)))         ),         VALUE(LEFT(C1014,FIND(" - ",C1014)-1)),         ""      ),   ""   )  )))</f>
        <v/>
      </c>
      <c r="H1014" s="34" t="str">
        <f aca="false">B1014 &amp; "|" &amp; E1014 &amp; "|" &amp;(IF(ISBLANK(C1014),"",IFERROR(VALUE(LEFT(TRIM(C1014),FIND(" ",TRIM(C1014)&amp;" ")-1)),"")))</f>
        <v>||</v>
      </c>
      <c r="I1014" s="18" t="n">
        <f aca="false">IF(G1014="",0, IF(COUNTIF($H$6:H1014,H1014)=1,1,0))</f>
        <v>0</v>
      </c>
      <c r="J1014" s="34" t="str">
        <f aca="false">IF( OR( ISBLANK(D1014), C1014=D1014, AND( LEFT(D1014,7)&lt;&gt;"NOMINA ", OR( ISERROR(FIND(" - ",D1014)), NOT(ISNUMBER(VALUE(LEFT(D1014,FIND(" - ",D1014)-1)))) ) ) ), "", B1014 &amp; "|" &amp; E1014 &amp; "|" &amp; (IF(ISBLANK(C1014), "", IFERROR(VALUE(LEFT(TRIM(C1014), FIND(" ", TRIM(C1014)&amp;" ")-1)), ""))) &amp; "|" &amp; D1014 )</f>
        <v/>
      </c>
      <c r="K1014" s="18" t="n">
        <f aca="false">IF(OR(C1014="", J1014="",G1014=""), 0, IF(COUNTIF($J$6:J1014, J1014)=1, 1, 0))</f>
        <v>0</v>
      </c>
      <c r="L1014" s="16" t="str">
        <f aca="false">IF(B1014="Inscripción de nuevo registro patronal",B1014 &amp; "|" &amp; E1014 &amp; "|" &amp; C1014,"")</f>
        <v/>
      </c>
      <c r="M1014" s="18" t="n">
        <f aca="false">IF(OR(C1014="", L1014=""), 0, IF(COUNTIF($L$6:L1014, L1014)=1, 1, 0))</f>
        <v>0</v>
      </c>
    </row>
    <row r="1015" customFormat="false" ht="28.35" hidden="false" customHeight="true" outlineLevel="0" collapsed="false">
      <c r="A1015" s="48" t="str">
        <f aca="false">IF(AND(NOT(ISBLANK(C1015)),NOT(ISBLANK(B1015)),NOT(ISBLANK(E1015))),(_xlfn.AGGREGATE(2,7,A$5:A1015))+1,"")</f>
        <v/>
      </c>
      <c r="B1015" s="49"/>
      <c r="C1015" s="49"/>
      <c r="D1015" s="50"/>
      <c r="E1015" s="51"/>
      <c r="F1015" s="52" t="str">
        <f aca="false">IFERROR(VLOOKUP(B1015,LISTAS!$Q$2:$R$58,2,0),"")</f>
        <v/>
      </c>
      <c r="G1015" s="34" t="str">
        <f aca="false">IF(ISBLANK(C1015),"",  IF(F1015="RAZÓN SOCIAL","NUEVO_RP",   IF(F1015="NUMERO",      IF(ISNUMBER(VALUE(C1015)),VALUE(C1015),""),   IF(OR(F1015="NSS - NOMBRE",F1015="RP - NOMBRE"),      IF(         AND(           NOT(ISERROR(FIND(" - ",C1015))),           ISERROR(FIND("  ",C1015)),           ISERROR(FIND("–",C1015)),           ISERROR(FIND("—",C1015)),           ISNUMBER(VALUE(LEFT(C1015,FIND(" - ",C1015)-1)))         ),         VALUE(LEFT(C1015,FIND(" - ",C1015)-1)),         ""      ),   ""   )  )))</f>
        <v/>
      </c>
      <c r="H1015" s="34" t="str">
        <f aca="false">B1015 &amp; "|" &amp; E1015 &amp; "|" &amp;(IF(ISBLANK(C1015),"",IFERROR(VALUE(LEFT(TRIM(C1015),FIND(" ",TRIM(C1015)&amp;" ")-1)),"")))</f>
        <v>||</v>
      </c>
      <c r="I1015" s="18" t="n">
        <f aca="false">IF(G1015="",0, IF(COUNTIF($H$6:H1015,H1015)=1,1,0))</f>
        <v>0</v>
      </c>
      <c r="J1015" s="34" t="str">
        <f aca="false">IF( OR( ISBLANK(D1015), C1015=D1015, AND( LEFT(D1015,7)&lt;&gt;"NOMINA ", OR( ISERROR(FIND(" - ",D1015)), NOT(ISNUMBER(VALUE(LEFT(D1015,FIND(" - ",D1015)-1)))) ) ) ), "", B1015 &amp; "|" &amp; E1015 &amp; "|" &amp; (IF(ISBLANK(C1015), "", IFERROR(VALUE(LEFT(TRIM(C1015), FIND(" ", TRIM(C1015)&amp;" ")-1)), ""))) &amp; "|" &amp; D1015 )</f>
        <v/>
      </c>
      <c r="K1015" s="18" t="n">
        <f aca="false">IF(OR(C1015="", J1015="",G1015=""), 0, IF(COUNTIF($J$6:J1015, J1015)=1, 1, 0))</f>
        <v>0</v>
      </c>
      <c r="L1015" s="16" t="str">
        <f aca="false">IF(B1015="Inscripción de nuevo registro patronal",B1015 &amp; "|" &amp; E1015 &amp; "|" &amp; C1015,"")</f>
        <v/>
      </c>
      <c r="M1015" s="18" t="n">
        <f aca="false">IF(OR(C1015="", L1015=""), 0, IF(COUNTIF($L$6:L1015, L1015)=1, 1, 0))</f>
        <v>0</v>
      </c>
    </row>
    <row r="1016" customFormat="false" ht="28.35" hidden="false" customHeight="true" outlineLevel="0" collapsed="false">
      <c r="A1016" s="48" t="str">
        <f aca="false">IF(AND(NOT(ISBLANK(C1016)),NOT(ISBLANK(B1016)),NOT(ISBLANK(E1016))),(_xlfn.AGGREGATE(2,7,A$5:A1016))+1,"")</f>
        <v/>
      </c>
      <c r="B1016" s="49"/>
      <c r="C1016" s="49"/>
      <c r="D1016" s="50"/>
      <c r="E1016" s="51"/>
      <c r="F1016" s="52" t="str">
        <f aca="false">IFERROR(VLOOKUP(B1016,LISTAS!$Q$2:$R$58,2,0),"")</f>
        <v/>
      </c>
      <c r="G1016" s="34" t="str">
        <f aca="false">IF(ISBLANK(C1016),"",  IF(F1016="RAZÓN SOCIAL","NUEVO_RP",   IF(F1016="NUMERO",      IF(ISNUMBER(VALUE(C1016)),VALUE(C1016),""),   IF(OR(F1016="NSS - NOMBRE",F1016="RP - NOMBRE"),      IF(         AND(           NOT(ISERROR(FIND(" - ",C1016))),           ISERROR(FIND("  ",C1016)),           ISERROR(FIND("–",C1016)),           ISERROR(FIND("—",C1016)),           ISNUMBER(VALUE(LEFT(C1016,FIND(" - ",C1016)-1)))         ),         VALUE(LEFT(C1016,FIND(" - ",C1016)-1)),         ""      ),   ""   )  )))</f>
        <v/>
      </c>
      <c r="H1016" s="34" t="str">
        <f aca="false">B1016 &amp; "|" &amp; E1016 &amp; "|" &amp;(IF(ISBLANK(C1016),"",IFERROR(VALUE(LEFT(TRIM(C1016),FIND(" ",TRIM(C1016)&amp;" ")-1)),"")))</f>
        <v>||</v>
      </c>
      <c r="I1016" s="18" t="n">
        <f aca="false">IF(G1016="",0, IF(COUNTIF($H$6:H1016,H1016)=1,1,0))</f>
        <v>0</v>
      </c>
      <c r="J1016" s="34" t="str">
        <f aca="false">IF( OR( ISBLANK(D1016), C1016=D1016, AND( LEFT(D1016,7)&lt;&gt;"NOMINA ", OR( ISERROR(FIND(" - ",D1016)), NOT(ISNUMBER(VALUE(LEFT(D1016,FIND(" - ",D1016)-1)))) ) ) ), "", B1016 &amp; "|" &amp; E1016 &amp; "|" &amp; (IF(ISBLANK(C1016), "", IFERROR(VALUE(LEFT(TRIM(C1016), FIND(" ", TRIM(C1016)&amp;" ")-1)), ""))) &amp; "|" &amp; D1016 )</f>
        <v/>
      </c>
      <c r="K1016" s="18" t="n">
        <f aca="false">IF(OR(C1016="", J1016="",G1016=""), 0, IF(COUNTIF($J$6:J1016, J1016)=1, 1, 0))</f>
        <v>0</v>
      </c>
      <c r="L1016" s="16" t="str">
        <f aca="false">IF(B1016="Inscripción de nuevo registro patronal",B1016 &amp; "|" &amp; E1016 &amp; "|" &amp; C1016,"")</f>
        <v/>
      </c>
      <c r="M1016" s="18" t="n">
        <f aca="false">IF(OR(C1016="", L1016=""), 0, IF(COUNTIF($L$6:L1016, L1016)=1, 1, 0))</f>
        <v>0</v>
      </c>
    </row>
    <row r="1017" customFormat="false" ht="28.35" hidden="false" customHeight="true" outlineLevel="0" collapsed="false">
      <c r="A1017" s="48" t="str">
        <f aca="false">IF(AND(NOT(ISBLANK(C1017)),NOT(ISBLANK(B1017)),NOT(ISBLANK(E1017))),(_xlfn.AGGREGATE(2,7,A$5:A1017))+1,"")</f>
        <v/>
      </c>
      <c r="B1017" s="49"/>
      <c r="C1017" s="49"/>
      <c r="D1017" s="50"/>
      <c r="E1017" s="51"/>
      <c r="F1017" s="52" t="str">
        <f aca="false">IFERROR(VLOOKUP(B1017,LISTAS!$Q$2:$R$58,2,0),"")</f>
        <v/>
      </c>
      <c r="G1017" s="34" t="str">
        <f aca="false">IF(ISBLANK(C1017),"",  IF(F1017="RAZÓN SOCIAL","NUEVO_RP",   IF(F1017="NUMERO",      IF(ISNUMBER(VALUE(C1017)),VALUE(C1017),""),   IF(OR(F1017="NSS - NOMBRE",F1017="RP - NOMBRE"),      IF(         AND(           NOT(ISERROR(FIND(" - ",C1017))),           ISERROR(FIND("  ",C1017)),           ISERROR(FIND("–",C1017)),           ISERROR(FIND("—",C1017)),           ISNUMBER(VALUE(LEFT(C1017,FIND(" - ",C1017)-1)))         ),         VALUE(LEFT(C1017,FIND(" - ",C1017)-1)),         ""      ),   ""   )  )))</f>
        <v/>
      </c>
      <c r="H1017" s="34" t="str">
        <f aca="false">B1017 &amp; "|" &amp; E1017 &amp; "|" &amp;(IF(ISBLANK(C1017),"",IFERROR(VALUE(LEFT(TRIM(C1017),FIND(" ",TRIM(C1017)&amp;" ")-1)),"")))</f>
        <v>||</v>
      </c>
      <c r="I1017" s="18" t="n">
        <f aca="false">IF(G1017="",0, IF(COUNTIF($H$6:H1017,H1017)=1,1,0))</f>
        <v>0</v>
      </c>
      <c r="J1017" s="34" t="str">
        <f aca="false">IF( OR( ISBLANK(D1017), C1017=D1017, AND( LEFT(D1017,7)&lt;&gt;"NOMINA ", OR( ISERROR(FIND(" - ",D1017)), NOT(ISNUMBER(VALUE(LEFT(D1017,FIND(" - ",D1017)-1)))) ) ) ), "", B1017 &amp; "|" &amp; E1017 &amp; "|" &amp; (IF(ISBLANK(C1017), "", IFERROR(VALUE(LEFT(TRIM(C1017), FIND(" ", TRIM(C1017)&amp;" ")-1)), ""))) &amp; "|" &amp; D1017 )</f>
        <v/>
      </c>
      <c r="K1017" s="18" t="n">
        <f aca="false">IF(OR(C1017="", J1017="",G1017=""), 0, IF(COUNTIF($J$6:J1017, J1017)=1, 1, 0))</f>
        <v>0</v>
      </c>
      <c r="L1017" s="16" t="str">
        <f aca="false">IF(B1017="Inscripción de nuevo registro patronal",B1017 &amp; "|" &amp; E1017 &amp; "|" &amp; C1017,"")</f>
        <v/>
      </c>
      <c r="M1017" s="18" t="n">
        <f aca="false">IF(OR(C1017="", L1017=""), 0, IF(COUNTIF($L$6:L1017, L1017)=1, 1, 0))</f>
        <v>0</v>
      </c>
    </row>
    <row r="1018" customFormat="false" ht="28.35" hidden="false" customHeight="true" outlineLevel="0" collapsed="false">
      <c r="A1018" s="48" t="str">
        <f aca="false">IF(AND(NOT(ISBLANK(C1018)),NOT(ISBLANK(B1018)),NOT(ISBLANK(E1018))),(_xlfn.AGGREGATE(2,7,A$5:A1018))+1,"")</f>
        <v/>
      </c>
      <c r="B1018" s="49"/>
      <c r="C1018" s="49"/>
      <c r="D1018" s="50"/>
      <c r="E1018" s="51"/>
      <c r="F1018" s="52" t="str">
        <f aca="false">IFERROR(VLOOKUP(B1018,LISTAS!$Q$2:$R$58,2,0),"")</f>
        <v/>
      </c>
      <c r="G1018" s="34" t="str">
        <f aca="false">IF(ISBLANK(C1018),"",  IF(F1018="RAZÓN SOCIAL","NUEVO_RP",   IF(F1018="NUMERO",      IF(ISNUMBER(VALUE(C1018)),VALUE(C1018),""),   IF(OR(F1018="NSS - NOMBRE",F1018="RP - NOMBRE"),      IF(         AND(           NOT(ISERROR(FIND(" - ",C1018))),           ISERROR(FIND("  ",C1018)),           ISERROR(FIND("–",C1018)),           ISERROR(FIND("—",C1018)),           ISNUMBER(VALUE(LEFT(C1018,FIND(" - ",C1018)-1)))         ),         VALUE(LEFT(C1018,FIND(" - ",C1018)-1)),         ""      ),   ""   )  )))</f>
        <v/>
      </c>
      <c r="H1018" s="34" t="str">
        <f aca="false">B1018 &amp; "|" &amp; E1018 &amp; "|" &amp;(IF(ISBLANK(C1018),"",IFERROR(VALUE(LEFT(TRIM(C1018),FIND(" ",TRIM(C1018)&amp;" ")-1)),"")))</f>
        <v>||</v>
      </c>
      <c r="I1018" s="18" t="n">
        <f aca="false">IF(G1018="",0, IF(COUNTIF($H$6:H1018,H1018)=1,1,0))</f>
        <v>0</v>
      </c>
      <c r="J1018" s="34" t="str">
        <f aca="false">IF( OR( ISBLANK(D1018), C1018=D1018, AND( LEFT(D1018,7)&lt;&gt;"NOMINA ", OR( ISERROR(FIND(" - ",D1018)), NOT(ISNUMBER(VALUE(LEFT(D1018,FIND(" - ",D1018)-1)))) ) ) ), "", B1018 &amp; "|" &amp; E1018 &amp; "|" &amp; (IF(ISBLANK(C1018), "", IFERROR(VALUE(LEFT(TRIM(C1018), FIND(" ", TRIM(C1018)&amp;" ")-1)), ""))) &amp; "|" &amp; D1018 )</f>
        <v/>
      </c>
      <c r="K1018" s="18" t="n">
        <f aca="false">IF(OR(C1018="", J1018="",G1018=""), 0, IF(COUNTIF($J$6:J1018, J1018)=1, 1, 0))</f>
        <v>0</v>
      </c>
      <c r="L1018" s="16" t="str">
        <f aca="false">IF(B1018="Inscripción de nuevo registro patronal",B1018 &amp; "|" &amp; E1018 &amp; "|" &amp; C1018,"")</f>
        <v/>
      </c>
      <c r="M1018" s="18" t="n">
        <f aca="false">IF(OR(C1018="", L1018=""), 0, IF(COUNTIF($L$6:L1018, L1018)=1, 1, 0))</f>
        <v>0</v>
      </c>
    </row>
    <row r="1019" customFormat="false" ht="28.35" hidden="false" customHeight="true" outlineLevel="0" collapsed="false">
      <c r="A1019" s="48" t="str">
        <f aca="false">IF(AND(NOT(ISBLANK(C1019)),NOT(ISBLANK(B1019)),NOT(ISBLANK(E1019))),(_xlfn.AGGREGATE(2,7,A$5:A1019))+1,"")</f>
        <v/>
      </c>
      <c r="B1019" s="49"/>
      <c r="C1019" s="49"/>
      <c r="D1019" s="50"/>
      <c r="E1019" s="51"/>
      <c r="F1019" s="52" t="str">
        <f aca="false">IFERROR(VLOOKUP(B1019,LISTAS!$Q$2:$R$58,2,0),"")</f>
        <v/>
      </c>
      <c r="G1019" s="34" t="str">
        <f aca="false">IF(ISBLANK(C1019),"",  IF(F1019="RAZÓN SOCIAL","NUEVO_RP",   IF(F1019="NUMERO",      IF(ISNUMBER(VALUE(C1019)),VALUE(C1019),""),   IF(OR(F1019="NSS - NOMBRE",F1019="RP - NOMBRE"),      IF(         AND(           NOT(ISERROR(FIND(" - ",C1019))),           ISERROR(FIND("  ",C1019)),           ISERROR(FIND("–",C1019)),           ISERROR(FIND("—",C1019)),           ISNUMBER(VALUE(LEFT(C1019,FIND(" - ",C1019)-1)))         ),         VALUE(LEFT(C1019,FIND(" - ",C1019)-1)),         ""      ),   ""   )  )))</f>
        <v/>
      </c>
      <c r="H1019" s="34" t="str">
        <f aca="false">B1019 &amp; "|" &amp; E1019 &amp; "|" &amp;(IF(ISBLANK(C1019),"",IFERROR(VALUE(LEFT(TRIM(C1019),FIND(" ",TRIM(C1019)&amp;" ")-1)),"")))</f>
        <v>||</v>
      </c>
      <c r="I1019" s="18" t="n">
        <f aca="false">IF(G1019="",0, IF(COUNTIF($H$6:H1019,H1019)=1,1,0))</f>
        <v>0</v>
      </c>
      <c r="J1019" s="34" t="str">
        <f aca="false">IF( OR( ISBLANK(D1019), C1019=D1019, AND( LEFT(D1019,7)&lt;&gt;"NOMINA ", OR( ISERROR(FIND(" - ",D1019)), NOT(ISNUMBER(VALUE(LEFT(D1019,FIND(" - ",D1019)-1)))) ) ) ), "", B1019 &amp; "|" &amp; E1019 &amp; "|" &amp; (IF(ISBLANK(C1019), "", IFERROR(VALUE(LEFT(TRIM(C1019), FIND(" ", TRIM(C1019)&amp;" ")-1)), ""))) &amp; "|" &amp; D1019 )</f>
        <v/>
      </c>
      <c r="K1019" s="18" t="n">
        <f aca="false">IF(OR(C1019="", J1019="",G1019=""), 0, IF(COUNTIF($J$6:J1019, J1019)=1, 1, 0))</f>
        <v>0</v>
      </c>
      <c r="L1019" s="16" t="str">
        <f aca="false">IF(B1019="Inscripción de nuevo registro patronal",B1019 &amp; "|" &amp; E1019 &amp; "|" &amp; C1019,"")</f>
        <v/>
      </c>
      <c r="M1019" s="18" t="n">
        <f aca="false">IF(OR(C1019="", L1019=""), 0, IF(COUNTIF($L$6:L1019, L1019)=1, 1, 0))</f>
        <v>0</v>
      </c>
    </row>
    <row r="1020" customFormat="false" ht="28.35" hidden="false" customHeight="true" outlineLevel="0" collapsed="false">
      <c r="A1020" s="48" t="str">
        <f aca="false">IF(AND(NOT(ISBLANK(C1020)),NOT(ISBLANK(B1020)),NOT(ISBLANK(E1020))),(_xlfn.AGGREGATE(2,7,A$5:A1020))+1,"")</f>
        <v/>
      </c>
      <c r="B1020" s="49"/>
      <c r="C1020" s="49"/>
      <c r="D1020" s="50"/>
      <c r="E1020" s="51"/>
      <c r="F1020" s="52" t="str">
        <f aca="false">IFERROR(VLOOKUP(B1020,LISTAS!$Q$2:$R$58,2,0),"")</f>
        <v/>
      </c>
      <c r="G1020" s="34" t="str">
        <f aca="false">IF(ISBLANK(C1020),"",  IF(F1020="RAZÓN SOCIAL","NUEVO_RP",   IF(F1020="NUMERO",      IF(ISNUMBER(VALUE(C1020)),VALUE(C1020),""),   IF(OR(F1020="NSS - NOMBRE",F1020="RP - NOMBRE"),      IF(         AND(           NOT(ISERROR(FIND(" - ",C1020))),           ISERROR(FIND("  ",C1020)),           ISERROR(FIND("–",C1020)),           ISERROR(FIND("—",C1020)),           ISNUMBER(VALUE(LEFT(C1020,FIND(" - ",C1020)-1)))         ),         VALUE(LEFT(C1020,FIND(" - ",C1020)-1)),         ""      ),   ""   )  )))</f>
        <v/>
      </c>
      <c r="H1020" s="34" t="str">
        <f aca="false">B1020 &amp; "|" &amp; E1020 &amp; "|" &amp;(IF(ISBLANK(C1020),"",IFERROR(VALUE(LEFT(TRIM(C1020),FIND(" ",TRIM(C1020)&amp;" ")-1)),"")))</f>
        <v>||</v>
      </c>
      <c r="I1020" s="18" t="n">
        <f aca="false">IF(G1020="",0, IF(COUNTIF($H$6:H1020,H1020)=1,1,0))</f>
        <v>0</v>
      </c>
      <c r="J1020" s="34" t="str">
        <f aca="false">IF( OR( ISBLANK(D1020), C1020=D1020, AND( LEFT(D1020,7)&lt;&gt;"NOMINA ", OR( ISERROR(FIND(" - ",D1020)), NOT(ISNUMBER(VALUE(LEFT(D1020,FIND(" - ",D1020)-1)))) ) ) ), "", B1020 &amp; "|" &amp; E1020 &amp; "|" &amp; (IF(ISBLANK(C1020), "", IFERROR(VALUE(LEFT(TRIM(C1020), FIND(" ", TRIM(C1020)&amp;" ")-1)), ""))) &amp; "|" &amp; D1020 )</f>
        <v/>
      </c>
      <c r="K1020" s="18" t="n">
        <f aca="false">IF(OR(C1020="", J1020="",G1020=""), 0, IF(COUNTIF($J$6:J1020, J1020)=1, 1, 0))</f>
        <v>0</v>
      </c>
      <c r="L1020" s="16" t="str">
        <f aca="false">IF(B1020="Inscripción de nuevo registro patronal",B1020 &amp; "|" &amp; E1020 &amp; "|" &amp; C1020,"")</f>
        <v/>
      </c>
      <c r="M1020" s="18" t="n">
        <f aca="false">IF(OR(C1020="", L1020=""), 0, IF(COUNTIF($L$6:L1020, L1020)=1, 1, 0))</f>
        <v>0</v>
      </c>
    </row>
    <row r="1021" customFormat="false" ht="28.35" hidden="false" customHeight="true" outlineLevel="0" collapsed="false">
      <c r="A1021" s="48" t="str">
        <f aca="false">IF(AND(NOT(ISBLANK(C1021)),NOT(ISBLANK(B1021)),NOT(ISBLANK(E1021))),(_xlfn.AGGREGATE(2,7,A$5:A1021))+1,"")</f>
        <v/>
      </c>
      <c r="B1021" s="49"/>
      <c r="C1021" s="49"/>
      <c r="D1021" s="50"/>
      <c r="E1021" s="51"/>
      <c r="F1021" s="52" t="str">
        <f aca="false">IFERROR(VLOOKUP(B1021,LISTAS!$Q$2:$R$58,2,0),"")</f>
        <v/>
      </c>
      <c r="G1021" s="34" t="str">
        <f aca="false">IF(ISBLANK(C1021),"",  IF(F1021="RAZÓN SOCIAL","NUEVO_RP",   IF(F1021="NUMERO",      IF(ISNUMBER(VALUE(C1021)),VALUE(C1021),""),   IF(OR(F1021="NSS - NOMBRE",F1021="RP - NOMBRE"),      IF(         AND(           NOT(ISERROR(FIND(" - ",C1021))),           ISERROR(FIND("  ",C1021)),           ISERROR(FIND("–",C1021)),           ISERROR(FIND("—",C1021)),           ISNUMBER(VALUE(LEFT(C1021,FIND(" - ",C1021)-1)))         ),         VALUE(LEFT(C1021,FIND(" - ",C1021)-1)),         ""      ),   ""   )  )))</f>
        <v/>
      </c>
      <c r="H1021" s="34" t="str">
        <f aca="false">B1021 &amp; "|" &amp; E1021 &amp; "|" &amp;(IF(ISBLANK(C1021),"",IFERROR(VALUE(LEFT(TRIM(C1021),FIND(" ",TRIM(C1021)&amp;" ")-1)),"")))</f>
        <v>||</v>
      </c>
      <c r="I1021" s="18" t="n">
        <f aca="false">IF(G1021="",0, IF(COUNTIF($H$6:H1021,H1021)=1,1,0))</f>
        <v>0</v>
      </c>
      <c r="J1021" s="34" t="str">
        <f aca="false">IF( OR( ISBLANK(D1021), C1021=D1021, AND( LEFT(D1021,7)&lt;&gt;"NOMINA ", OR( ISERROR(FIND(" - ",D1021)), NOT(ISNUMBER(VALUE(LEFT(D1021,FIND(" - ",D1021)-1)))) ) ) ), "", B1021 &amp; "|" &amp; E1021 &amp; "|" &amp; (IF(ISBLANK(C1021), "", IFERROR(VALUE(LEFT(TRIM(C1021), FIND(" ", TRIM(C1021)&amp;" ")-1)), ""))) &amp; "|" &amp; D1021 )</f>
        <v/>
      </c>
      <c r="K1021" s="18" t="n">
        <f aca="false">IF(OR(C1021="", J1021="",G1021=""), 0, IF(COUNTIF($J$6:J1021, J1021)=1, 1, 0))</f>
        <v>0</v>
      </c>
      <c r="L1021" s="16" t="str">
        <f aca="false">IF(B1021="Inscripción de nuevo registro patronal",B1021 &amp; "|" &amp; E1021 &amp; "|" &amp; C1021,"")</f>
        <v/>
      </c>
      <c r="M1021" s="18" t="n">
        <f aca="false">IF(OR(C1021="", L1021=""), 0, IF(COUNTIF($L$6:L1021, L1021)=1, 1, 0))</f>
        <v>0</v>
      </c>
    </row>
    <row r="1022" customFormat="false" ht="28.35" hidden="false" customHeight="true" outlineLevel="0" collapsed="false">
      <c r="A1022" s="48" t="str">
        <f aca="false">IF(AND(NOT(ISBLANK(C1022)),NOT(ISBLANK(B1022)),NOT(ISBLANK(E1022))),(_xlfn.AGGREGATE(2,7,A$5:A1022))+1,"")</f>
        <v/>
      </c>
      <c r="B1022" s="49"/>
      <c r="C1022" s="49"/>
      <c r="D1022" s="50"/>
      <c r="E1022" s="51"/>
      <c r="F1022" s="52" t="str">
        <f aca="false">IFERROR(VLOOKUP(B1022,LISTAS!$Q$2:$R$58,2,0),"")</f>
        <v/>
      </c>
      <c r="G1022" s="34" t="str">
        <f aca="false">IF(ISBLANK(C1022),"",  IF(F1022="RAZÓN SOCIAL","NUEVO_RP",   IF(F1022="NUMERO",      IF(ISNUMBER(VALUE(C1022)),VALUE(C1022),""),   IF(OR(F1022="NSS - NOMBRE",F1022="RP - NOMBRE"),      IF(         AND(           NOT(ISERROR(FIND(" - ",C1022))),           ISERROR(FIND("  ",C1022)),           ISERROR(FIND("–",C1022)),           ISERROR(FIND("—",C1022)),           ISNUMBER(VALUE(LEFT(C1022,FIND(" - ",C1022)-1)))         ),         VALUE(LEFT(C1022,FIND(" - ",C1022)-1)),         ""      ),   ""   )  )))</f>
        <v/>
      </c>
      <c r="H1022" s="34" t="str">
        <f aca="false">B1022 &amp; "|" &amp; E1022 &amp; "|" &amp;(IF(ISBLANK(C1022),"",IFERROR(VALUE(LEFT(TRIM(C1022),FIND(" ",TRIM(C1022)&amp;" ")-1)),"")))</f>
        <v>||</v>
      </c>
      <c r="I1022" s="18" t="n">
        <f aca="false">IF(G1022="",0, IF(COUNTIF($H$6:H1022,H1022)=1,1,0))</f>
        <v>0</v>
      </c>
      <c r="J1022" s="34" t="str">
        <f aca="false">IF( OR( ISBLANK(D1022), C1022=D1022, AND( LEFT(D1022,7)&lt;&gt;"NOMINA ", OR( ISERROR(FIND(" - ",D1022)), NOT(ISNUMBER(VALUE(LEFT(D1022,FIND(" - ",D1022)-1)))) ) ) ), "", B1022 &amp; "|" &amp; E1022 &amp; "|" &amp; (IF(ISBLANK(C1022), "", IFERROR(VALUE(LEFT(TRIM(C1022), FIND(" ", TRIM(C1022)&amp;" ")-1)), ""))) &amp; "|" &amp; D1022 )</f>
        <v/>
      </c>
      <c r="K1022" s="18" t="n">
        <f aca="false">IF(OR(C1022="", J1022="",G1022=""), 0, IF(COUNTIF($J$6:J1022, J1022)=1, 1, 0))</f>
        <v>0</v>
      </c>
      <c r="L1022" s="16" t="str">
        <f aca="false">IF(B1022="Inscripción de nuevo registro patronal",B1022 &amp; "|" &amp; E1022 &amp; "|" &amp; C1022,"")</f>
        <v/>
      </c>
      <c r="M1022" s="18" t="n">
        <f aca="false">IF(OR(C1022="", L1022=""), 0, IF(COUNTIF($L$6:L1022, L1022)=1, 1, 0))</f>
        <v>0</v>
      </c>
    </row>
    <row r="1023" customFormat="false" ht="28.35" hidden="false" customHeight="true" outlineLevel="0" collapsed="false">
      <c r="A1023" s="48" t="str">
        <f aca="false">IF(AND(NOT(ISBLANK(C1023)),NOT(ISBLANK(B1023)),NOT(ISBLANK(E1023))),(_xlfn.AGGREGATE(2,7,A$5:A1023))+1,"")</f>
        <v/>
      </c>
      <c r="B1023" s="49"/>
      <c r="C1023" s="49"/>
      <c r="D1023" s="50"/>
      <c r="E1023" s="51"/>
      <c r="F1023" s="52" t="str">
        <f aca="false">IFERROR(VLOOKUP(B1023,LISTAS!$Q$2:$R$58,2,0),"")</f>
        <v/>
      </c>
      <c r="G1023" s="34" t="str">
        <f aca="false">IF(ISBLANK(C1023),"",  IF(F1023="RAZÓN SOCIAL","NUEVO_RP",   IF(F1023="NUMERO",      IF(ISNUMBER(VALUE(C1023)),VALUE(C1023),""),   IF(OR(F1023="NSS - NOMBRE",F1023="RP - NOMBRE"),      IF(         AND(           NOT(ISERROR(FIND(" - ",C1023))),           ISERROR(FIND("  ",C1023)),           ISERROR(FIND("–",C1023)),           ISERROR(FIND("—",C1023)),           ISNUMBER(VALUE(LEFT(C1023,FIND(" - ",C1023)-1)))         ),         VALUE(LEFT(C1023,FIND(" - ",C1023)-1)),         ""      ),   ""   )  )))</f>
        <v/>
      </c>
      <c r="H1023" s="34" t="str">
        <f aca="false">B1023 &amp; "|" &amp; E1023 &amp; "|" &amp;(IF(ISBLANK(C1023),"",IFERROR(VALUE(LEFT(TRIM(C1023),FIND(" ",TRIM(C1023)&amp;" ")-1)),"")))</f>
        <v>||</v>
      </c>
      <c r="I1023" s="18" t="n">
        <f aca="false">IF(G1023="",0, IF(COUNTIF($H$6:H1023,H1023)=1,1,0))</f>
        <v>0</v>
      </c>
      <c r="J1023" s="34" t="str">
        <f aca="false">IF( OR( ISBLANK(D1023), C1023=D1023, AND( LEFT(D1023,7)&lt;&gt;"NOMINA ", OR( ISERROR(FIND(" - ",D1023)), NOT(ISNUMBER(VALUE(LEFT(D1023,FIND(" - ",D1023)-1)))) ) ) ), "", B1023 &amp; "|" &amp; E1023 &amp; "|" &amp; (IF(ISBLANK(C1023), "", IFERROR(VALUE(LEFT(TRIM(C1023), FIND(" ", TRIM(C1023)&amp;" ")-1)), ""))) &amp; "|" &amp; D1023 )</f>
        <v/>
      </c>
      <c r="K1023" s="18" t="n">
        <f aca="false">IF(OR(C1023="", J1023="",G1023=""), 0, IF(COUNTIF($J$6:J1023, J1023)=1, 1, 0))</f>
        <v>0</v>
      </c>
      <c r="L1023" s="16" t="str">
        <f aca="false">IF(B1023="Inscripción de nuevo registro patronal",B1023 &amp; "|" &amp; E1023 &amp; "|" &amp; C1023,"")</f>
        <v/>
      </c>
      <c r="M1023" s="18" t="n">
        <f aca="false">IF(OR(C1023="", L1023=""), 0, IF(COUNTIF($L$6:L1023, L1023)=1, 1, 0))</f>
        <v>0</v>
      </c>
    </row>
    <row r="1024" customFormat="false" ht="28.35" hidden="false" customHeight="true" outlineLevel="0" collapsed="false">
      <c r="A1024" s="48" t="str">
        <f aca="false">IF(AND(NOT(ISBLANK(C1024)),NOT(ISBLANK(B1024)),NOT(ISBLANK(E1024))),(_xlfn.AGGREGATE(2,7,A$5:A1024))+1,"")</f>
        <v/>
      </c>
      <c r="B1024" s="49"/>
      <c r="C1024" s="49"/>
      <c r="D1024" s="50"/>
      <c r="E1024" s="51"/>
      <c r="F1024" s="52" t="str">
        <f aca="false">IFERROR(VLOOKUP(B1024,LISTAS!$Q$2:$R$58,2,0),"")</f>
        <v/>
      </c>
      <c r="G1024" s="34" t="str">
        <f aca="false">IF(ISBLANK(C1024),"",  IF(F1024="RAZÓN SOCIAL","NUEVO_RP",   IF(F1024="NUMERO",      IF(ISNUMBER(VALUE(C1024)),VALUE(C1024),""),   IF(OR(F1024="NSS - NOMBRE",F1024="RP - NOMBRE"),      IF(         AND(           NOT(ISERROR(FIND(" - ",C1024))),           ISERROR(FIND("  ",C1024)),           ISERROR(FIND("–",C1024)),           ISERROR(FIND("—",C1024)),           ISNUMBER(VALUE(LEFT(C1024,FIND(" - ",C1024)-1)))         ),         VALUE(LEFT(C1024,FIND(" - ",C1024)-1)),         ""      ),   ""   )  )))</f>
        <v/>
      </c>
      <c r="H1024" s="34" t="str">
        <f aca="false">B1024 &amp; "|" &amp; E1024 &amp; "|" &amp;(IF(ISBLANK(C1024),"",IFERROR(VALUE(LEFT(TRIM(C1024),FIND(" ",TRIM(C1024)&amp;" ")-1)),"")))</f>
        <v>||</v>
      </c>
      <c r="I1024" s="18" t="n">
        <f aca="false">IF(G1024="",0, IF(COUNTIF($H$6:H1024,H1024)=1,1,0))</f>
        <v>0</v>
      </c>
      <c r="J1024" s="34" t="str">
        <f aca="false">IF( OR( ISBLANK(D1024), C1024=D1024, AND( LEFT(D1024,7)&lt;&gt;"NOMINA ", OR( ISERROR(FIND(" - ",D1024)), NOT(ISNUMBER(VALUE(LEFT(D1024,FIND(" - ",D1024)-1)))) ) ) ), "", B1024 &amp; "|" &amp; E1024 &amp; "|" &amp; (IF(ISBLANK(C1024), "", IFERROR(VALUE(LEFT(TRIM(C1024), FIND(" ", TRIM(C1024)&amp;" ")-1)), ""))) &amp; "|" &amp; D1024 )</f>
        <v/>
      </c>
      <c r="K1024" s="18" t="n">
        <f aca="false">IF(OR(C1024="", J1024="",G1024=""), 0, IF(COUNTIF($J$6:J1024, J1024)=1, 1, 0))</f>
        <v>0</v>
      </c>
      <c r="L1024" s="16" t="str">
        <f aca="false">IF(B1024="Inscripción de nuevo registro patronal",B1024 &amp; "|" &amp; E1024 &amp; "|" &amp; C1024,"")</f>
        <v/>
      </c>
      <c r="M1024" s="18" t="n">
        <f aca="false">IF(OR(C1024="", L1024=""), 0, IF(COUNTIF($L$6:L1024, L1024)=1, 1, 0))</f>
        <v>0</v>
      </c>
    </row>
    <row r="1025" customFormat="false" ht="28.35" hidden="false" customHeight="true" outlineLevel="0" collapsed="false">
      <c r="A1025" s="48" t="str">
        <f aca="false">IF(AND(NOT(ISBLANK(C1025)),NOT(ISBLANK(B1025)),NOT(ISBLANK(E1025))),(_xlfn.AGGREGATE(2,7,A$5:A1025))+1,"")</f>
        <v/>
      </c>
      <c r="B1025" s="49"/>
      <c r="C1025" s="49"/>
      <c r="D1025" s="50"/>
      <c r="E1025" s="51"/>
      <c r="F1025" s="52" t="str">
        <f aca="false">IFERROR(VLOOKUP(B1025,LISTAS!$Q$2:$R$58,2,0),"")</f>
        <v/>
      </c>
      <c r="G1025" s="34" t="str">
        <f aca="false">IF(ISBLANK(C1025),"",  IF(F1025="RAZÓN SOCIAL","NUEVO_RP",   IF(F1025="NUMERO",      IF(ISNUMBER(VALUE(C1025)),VALUE(C1025),""),   IF(OR(F1025="NSS - NOMBRE",F1025="RP - NOMBRE"),      IF(         AND(           NOT(ISERROR(FIND(" - ",C1025))),           ISERROR(FIND("  ",C1025)),           ISERROR(FIND("–",C1025)),           ISERROR(FIND("—",C1025)),           ISNUMBER(VALUE(LEFT(C1025,FIND(" - ",C1025)-1)))         ),         VALUE(LEFT(C1025,FIND(" - ",C1025)-1)),         ""      ),   ""   )  )))</f>
        <v/>
      </c>
      <c r="H1025" s="34" t="str">
        <f aca="false">B1025 &amp; "|" &amp; E1025 &amp; "|" &amp;(IF(ISBLANK(C1025),"",IFERROR(VALUE(LEFT(TRIM(C1025),FIND(" ",TRIM(C1025)&amp;" ")-1)),"")))</f>
        <v>||</v>
      </c>
      <c r="I1025" s="18" t="n">
        <f aca="false">IF(G1025="",0, IF(COUNTIF($H$6:H1025,H1025)=1,1,0))</f>
        <v>0</v>
      </c>
      <c r="J1025" s="34" t="str">
        <f aca="false">IF( OR( ISBLANK(D1025), C1025=D1025, AND( LEFT(D1025,7)&lt;&gt;"NOMINA ", OR( ISERROR(FIND(" - ",D1025)), NOT(ISNUMBER(VALUE(LEFT(D1025,FIND(" - ",D1025)-1)))) ) ) ), "", B1025 &amp; "|" &amp; E1025 &amp; "|" &amp; (IF(ISBLANK(C1025), "", IFERROR(VALUE(LEFT(TRIM(C1025), FIND(" ", TRIM(C1025)&amp;" ")-1)), ""))) &amp; "|" &amp; D1025 )</f>
        <v/>
      </c>
      <c r="K1025" s="18" t="n">
        <f aca="false">IF(OR(C1025="", J1025="",G1025=""), 0, IF(COUNTIF($J$6:J1025, J1025)=1, 1, 0))</f>
        <v>0</v>
      </c>
      <c r="L1025" s="16" t="str">
        <f aca="false">IF(B1025="Inscripción de nuevo registro patronal",B1025 &amp; "|" &amp; E1025 &amp; "|" &amp; C1025,"")</f>
        <v/>
      </c>
      <c r="M1025" s="18" t="n">
        <f aca="false">IF(OR(C1025="", L1025=""), 0, IF(COUNTIF($L$6:L1025, L1025)=1, 1, 0))</f>
        <v>0</v>
      </c>
    </row>
    <row r="1026" customFormat="false" ht="28.35" hidden="false" customHeight="true" outlineLevel="0" collapsed="false">
      <c r="A1026" s="48" t="str">
        <f aca="false">IF(AND(NOT(ISBLANK(C1026)),NOT(ISBLANK(B1026)),NOT(ISBLANK(E1026))),(_xlfn.AGGREGATE(2,7,A$5:A1026))+1,"")</f>
        <v/>
      </c>
      <c r="B1026" s="49"/>
      <c r="C1026" s="49"/>
      <c r="D1026" s="50"/>
      <c r="E1026" s="51"/>
      <c r="F1026" s="52" t="str">
        <f aca="false">IFERROR(VLOOKUP(B1026,LISTAS!$Q$2:$R$58,2,0),"")</f>
        <v/>
      </c>
      <c r="G1026" s="34" t="str">
        <f aca="false">IF(ISBLANK(C1026),"",  IF(F1026="RAZÓN SOCIAL","NUEVO_RP",   IF(F1026="NUMERO",      IF(ISNUMBER(VALUE(C1026)),VALUE(C1026),""),   IF(OR(F1026="NSS - NOMBRE",F1026="RP - NOMBRE"),      IF(         AND(           NOT(ISERROR(FIND(" - ",C1026))),           ISERROR(FIND("  ",C1026)),           ISERROR(FIND("–",C1026)),           ISERROR(FIND("—",C1026)),           ISNUMBER(VALUE(LEFT(C1026,FIND(" - ",C1026)-1)))         ),         VALUE(LEFT(C1026,FIND(" - ",C1026)-1)),         ""      ),   ""   )  )))</f>
        <v/>
      </c>
      <c r="H1026" s="34" t="str">
        <f aca="false">B1026 &amp; "|" &amp; E1026 &amp; "|" &amp;(IF(ISBLANK(C1026),"",IFERROR(VALUE(LEFT(TRIM(C1026),FIND(" ",TRIM(C1026)&amp;" ")-1)),"")))</f>
        <v>||</v>
      </c>
      <c r="I1026" s="18" t="n">
        <f aca="false">IF(G1026="",0, IF(COUNTIF($H$6:H1026,H1026)=1,1,0))</f>
        <v>0</v>
      </c>
      <c r="J1026" s="34" t="str">
        <f aca="false">IF( OR( ISBLANK(D1026), C1026=D1026, AND( LEFT(D1026,7)&lt;&gt;"NOMINA ", OR( ISERROR(FIND(" - ",D1026)), NOT(ISNUMBER(VALUE(LEFT(D1026,FIND(" - ",D1026)-1)))) ) ) ), "", B1026 &amp; "|" &amp; E1026 &amp; "|" &amp; (IF(ISBLANK(C1026), "", IFERROR(VALUE(LEFT(TRIM(C1026), FIND(" ", TRIM(C1026)&amp;" ")-1)), ""))) &amp; "|" &amp; D1026 )</f>
        <v/>
      </c>
      <c r="K1026" s="18" t="n">
        <f aca="false">IF(OR(C1026="", J1026="",G1026=""), 0, IF(COUNTIF($J$6:J1026, J1026)=1, 1, 0))</f>
        <v>0</v>
      </c>
      <c r="L1026" s="16" t="str">
        <f aca="false">IF(B1026="Inscripción de nuevo registro patronal",B1026 &amp; "|" &amp; E1026 &amp; "|" &amp; C1026,"")</f>
        <v/>
      </c>
      <c r="M1026" s="18" t="n">
        <f aca="false">IF(OR(C1026="", L1026=""), 0, IF(COUNTIF($L$6:L1026, L1026)=1, 1, 0))</f>
        <v>0</v>
      </c>
    </row>
    <row r="1027" customFormat="false" ht="28.35" hidden="false" customHeight="true" outlineLevel="0" collapsed="false">
      <c r="A1027" s="48" t="str">
        <f aca="false">IF(AND(NOT(ISBLANK(C1027)),NOT(ISBLANK(B1027)),NOT(ISBLANK(E1027))),(_xlfn.AGGREGATE(2,7,A$5:A1027))+1,"")</f>
        <v/>
      </c>
      <c r="B1027" s="49"/>
      <c r="C1027" s="49"/>
      <c r="D1027" s="50"/>
      <c r="E1027" s="51"/>
      <c r="F1027" s="52" t="str">
        <f aca="false">IFERROR(VLOOKUP(B1027,LISTAS!$Q$2:$R$58,2,0),"")</f>
        <v/>
      </c>
      <c r="G1027" s="34" t="str">
        <f aca="false">IF(ISBLANK(C1027),"",  IF(F1027="RAZÓN SOCIAL","NUEVO_RP",   IF(F1027="NUMERO",      IF(ISNUMBER(VALUE(C1027)),VALUE(C1027),""),   IF(OR(F1027="NSS - NOMBRE",F1027="RP - NOMBRE"),      IF(         AND(           NOT(ISERROR(FIND(" - ",C1027))),           ISERROR(FIND("  ",C1027)),           ISERROR(FIND("–",C1027)),           ISERROR(FIND("—",C1027)),           ISNUMBER(VALUE(LEFT(C1027,FIND(" - ",C1027)-1)))         ),         VALUE(LEFT(C1027,FIND(" - ",C1027)-1)),         ""      ),   ""   )  )))</f>
        <v/>
      </c>
      <c r="H1027" s="34" t="str">
        <f aca="false">B1027 &amp; "|" &amp; E1027 &amp; "|" &amp;(IF(ISBLANK(C1027),"",IFERROR(VALUE(LEFT(TRIM(C1027),FIND(" ",TRIM(C1027)&amp;" ")-1)),"")))</f>
        <v>||</v>
      </c>
      <c r="I1027" s="18" t="n">
        <f aca="false">IF(G1027="",0, IF(COUNTIF($H$6:H1027,H1027)=1,1,0))</f>
        <v>0</v>
      </c>
      <c r="J1027" s="34" t="str">
        <f aca="false">IF( OR( ISBLANK(D1027), C1027=D1027, AND( LEFT(D1027,7)&lt;&gt;"NOMINA ", OR( ISERROR(FIND(" - ",D1027)), NOT(ISNUMBER(VALUE(LEFT(D1027,FIND(" - ",D1027)-1)))) ) ) ), "", B1027 &amp; "|" &amp; E1027 &amp; "|" &amp; (IF(ISBLANK(C1027), "", IFERROR(VALUE(LEFT(TRIM(C1027), FIND(" ", TRIM(C1027)&amp;" ")-1)), ""))) &amp; "|" &amp; D1027 )</f>
        <v/>
      </c>
      <c r="K1027" s="18" t="n">
        <f aca="false">IF(OR(C1027="", J1027="",G1027=""), 0, IF(COUNTIF($J$6:J1027, J1027)=1, 1, 0))</f>
        <v>0</v>
      </c>
      <c r="L1027" s="16" t="str">
        <f aca="false">IF(B1027="Inscripción de nuevo registro patronal",B1027 &amp; "|" &amp; E1027 &amp; "|" &amp; C1027,"")</f>
        <v/>
      </c>
      <c r="M1027" s="18" t="n">
        <f aca="false">IF(OR(C1027="", L1027=""), 0, IF(COUNTIF($L$6:L1027, L1027)=1, 1, 0))</f>
        <v>0</v>
      </c>
    </row>
    <row r="1028" customFormat="false" ht="28.35" hidden="false" customHeight="true" outlineLevel="0" collapsed="false">
      <c r="A1028" s="48" t="str">
        <f aca="false">IF(AND(NOT(ISBLANK(C1028)),NOT(ISBLANK(B1028)),NOT(ISBLANK(E1028))),(_xlfn.AGGREGATE(2,7,A$5:A1028))+1,"")</f>
        <v/>
      </c>
      <c r="B1028" s="49"/>
      <c r="C1028" s="49"/>
      <c r="D1028" s="50"/>
      <c r="E1028" s="51"/>
      <c r="F1028" s="52" t="str">
        <f aca="false">IFERROR(VLOOKUP(B1028,LISTAS!$Q$2:$R$58,2,0),"")</f>
        <v/>
      </c>
      <c r="G1028" s="34" t="str">
        <f aca="false">IF(ISBLANK(C1028),"",  IF(F1028="RAZÓN SOCIAL","NUEVO_RP",   IF(F1028="NUMERO",      IF(ISNUMBER(VALUE(C1028)),VALUE(C1028),""),   IF(OR(F1028="NSS - NOMBRE",F1028="RP - NOMBRE"),      IF(         AND(           NOT(ISERROR(FIND(" - ",C1028))),           ISERROR(FIND("  ",C1028)),           ISERROR(FIND("–",C1028)),           ISERROR(FIND("—",C1028)),           ISNUMBER(VALUE(LEFT(C1028,FIND(" - ",C1028)-1)))         ),         VALUE(LEFT(C1028,FIND(" - ",C1028)-1)),         ""      ),   ""   )  )))</f>
        <v/>
      </c>
      <c r="H1028" s="34" t="str">
        <f aca="false">B1028 &amp; "|" &amp; E1028 &amp; "|" &amp;(IF(ISBLANK(C1028),"",IFERROR(VALUE(LEFT(TRIM(C1028),FIND(" ",TRIM(C1028)&amp;" ")-1)),"")))</f>
        <v>||</v>
      </c>
      <c r="I1028" s="18" t="n">
        <f aca="false">IF(G1028="",0, IF(COUNTIF($H$6:H1028,H1028)=1,1,0))</f>
        <v>0</v>
      </c>
      <c r="J1028" s="34" t="str">
        <f aca="false">IF( OR( ISBLANK(D1028), C1028=D1028, AND( LEFT(D1028,7)&lt;&gt;"NOMINA ", OR( ISERROR(FIND(" - ",D1028)), NOT(ISNUMBER(VALUE(LEFT(D1028,FIND(" - ",D1028)-1)))) ) ) ), "", B1028 &amp; "|" &amp; E1028 &amp; "|" &amp; (IF(ISBLANK(C1028), "", IFERROR(VALUE(LEFT(TRIM(C1028), FIND(" ", TRIM(C1028)&amp;" ")-1)), ""))) &amp; "|" &amp; D1028 )</f>
        <v/>
      </c>
      <c r="K1028" s="18" t="n">
        <f aca="false">IF(OR(C1028="", J1028="",G1028=""), 0, IF(COUNTIF($J$6:J1028, J1028)=1, 1, 0))</f>
        <v>0</v>
      </c>
      <c r="L1028" s="16" t="str">
        <f aca="false">IF(B1028="Inscripción de nuevo registro patronal",B1028 &amp; "|" &amp; E1028 &amp; "|" &amp; C1028,"")</f>
        <v/>
      </c>
      <c r="M1028" s="18" t="n">
        <f aca="false">IF(OR(C1028="", L1028=""), 0, IF(COUNTIF($L$6:L1028, L1028)=1, 1, 0))</f>
        <v>0</v>
      </c>
    </row>
    <row r="1029" customFormat="false" ht="28.35" hidden="false" customHeight="true" outlineLevel="0" collapsed="false">
      <c r="A1029" s="48" t="str">
        <f aca="false">IF(AND(NOT(ISBLANK(C1029)),NOT(ISBLANK(B1029)),NOT(ISBLANK(E1029))),(_xlfn.AGGREGATE(2,7,A$5:A1029))+1,"")</f>
        <v/>
      </c>
      <c r="B1029" s="49"/>
      <c r="C1029" s="55"/>
      <c r="D1029" s="50"/>
      <c r="E1029" s="51"/>
      <c r="F1029" s="52" t="str">
        <f aca="false">IFERROR(VLOOKUP(B1029,LISTAS!$Q$2:$R$58,2,0),"")</f>
        <v/>
      </c>
      <c r="G1029" s="34" t="str">
        <f aca="false">IF(ISBLANK(C1029),"",  IF(F1029="RAZÓN SOCIAL","NUEVO_RP",   IF(F1029="NUMERO",      IF(ISNUMBER(VALUE(C1029)),VALUE(C1029),""),   IF(OR(F1029="NSS - NOMBRE",F1029="RP - NOMBRE"),      IF(         AND(           NOT(ISERROR(FIND(" - ",C1029))),           ISERROR(FIND("  ",C1029)),           ISERROR(FIND("–",C1029)),           ISERROR(FIND("—",C1029)),           ISNUMBER(VALUE(LEFT(C1029,FIND(" - ",C1029)-1)))         ),         VALUE(LEFT(C1029,FIND(" - ",C1029)-1)),         ""      ),   ""   )  )))</f>
        <v/>
      </c>
      <c r="H1029" s="34" t="str">
        <f aca="false">B1029 &amp; "|" &amp; E1029 &amp; "|" &amp;(IF(ISBLANK(C1029),"",IFERROR(VALUE(LEFT(TRIM(C1029),FIND(" ",TRIM(C1029)&amp;" ")-1)),"")))</f>
        <v>||</v>
      </c>
      <c r="I1029" s="18" t="n">
        <f aca="false">IF(G1029="",0, IF(COUNTIF($H$6:H1029,H1029)=1,1,0))</f>
        <v>0</v>
      </c>
      <c r="J1029" s="34" t="str">
        <f aca="false">IF( OR( ISBLANK(D1029), C1029=D1029, AND( LEFT(D1029,7)&lt;&gt;"NOMINA ", OR( ISERROR(FIND(" - ",D1029)), NOT(ISNUMBER(VALUE(LEFT(D1029,FIND(" - ",D1029)-1)))) ) ) ), "", B1029 &amp; "|" &amp; E1029 &amp; "|" &amp; (IF(ISBLANK(C1029), "", IFERROR(VALUE(LEFT(TRIM(C1029), FIND(" ", TRIM(C1029)&amp;" ")-1)), ""))) &amp; "|" &amp; D1029 )</f>
        <v/>
      </c>
      <c r="K1029" s="18" t="n">
        <f aca="false">IF(OR(C1029="", J1029="",G1029=""), 0, IF(COUNTIF($J$6:J1029, J1029)=1, 1, 0))</f>
        <v>0</v>
      </c>
      <c r="L1029" s="16" t="str">
        <f aca="false">IF(B1029="Inscripción de nuevo registro patronal",B1029 &amp; "|" &amp; E1029 &amp; "|" &amp; C1029,"")</f>
        <v/>
      </c>
      <c r="M1029" s="18" t="n">
        <f aca="false">IF(OR(C1029="", L1029=""), 0, IF(COUNTIF($L$6:L1029, L1029)=1, 1, 0))</f>
        <v>0</v>
      </c>
    </row>
    <row r="1030" customFormat="false" ht="28.35" hidden="false" customHeight="true" outlineLevel="0" collapsed="false">
      <c r="A1030" s="48" t="str">
        <f aca="false">IF(AND(NOT(ISBLANK(C1030)),NOT(ISBLANK(B1030)),NOT(ISBLANK(E1030))),(_xlfn.AGGREGATE(2,7,A$5:A1030))+1,"")</f>
        <v/>
      </c>
      <c r="B1030" s="49"/>
      <c r="C1030" s="55"/>
      <c r="D1030" s="50"/>
      <c r="E1030" s="51"/>
      <c r="F1030" s="52" t="str">
        <f aca="false">IFERROR(VLOOKUP(B1030,LISTAS!$Q$2:$R$58,2,0),"")</f>
        <v/>
      </c>
      <c r="G1030" s="34" t="str">
        <f aca="false">IF(ISBLANK(C1030),"",  IF(F1030="RAZÓN SOCIAL","NUEVO_RP",   IF(F1030="NUMERO",      IF(ISNUMBER(VALUE(C1030)),VALUE(C1030),""),   IF(OR(F1030="NSS - NOMBRE",F1030="RP - NOMBRE"),      IF(         AND(           NOT(ISERROR(FIND(" - ",C1030))),           ISERROR(FIND("  ",C1030)),           ISERROR(FIND("–",C1030)),           ISERROR(FIND("—",C1030)),           ISNUMBER(VALUE(LEFT(C1030,FIND(" - ",C1030)-1)))         ),         VALUE(LEFT(C1030,FIND(" - ",C1030)-1)),         ""      ),   ""   )  )))</f>
        <v/>
      </c>
      <c r="H1030" s="34" t="str">
        <f aca="false">B1030 &amp; "|" &amp; E1030 &amp; "|" &amp;(IF(ISBLANK(C1030),"",IFERROR(VALUE(LEFT(TRIM(C1030),FIND(" ",TRIM(C1030)&amp;" ")-1)),"")))</f>
        <v>||</v>
      </c>
      <c r="I1030" s="18" t="n">
        <f aca="false">IF(G1030="",0, IF(COUNTIF($H$6:H1030,H1030)=1,1,0))</f>
        <v>0</v>
      </c>
      <c r="J1030" s="34" t="str">
        <f aca="false">IF( OR( ISBLANK(D1030), C1030=D1030, AND( LEFT(D1030,7)&lt;&gt;"NOMINA ", OR( ISERROR(FIND(" - ",D1030)), NOT(ISNUMBER(VALUE(LEFT(D1030,FIND(" - ",D1030)-1)))) ) ) ), "", B1030 &amp; "|" &amp; E1030 &amp; "|" &amp; (IF(ISBLANK(C1030), "", IFERROR(VALUE(LEFT(TRIM(C1030), FIND(" ", TRIM(C1030)&amp;" ")-1)), ""))) &amp; "|" &amp; D1030 )</f>
        <v/>
      </c>
      <c r="K1030" s="18" t="n">
        <f aca="false">IF(OR(C1030="", J1030="",G1030=""), 0, IF(COUNTIF($J$6:J1030, J1030)=1, 1, 0))</f>
        <v>0</v>
      </c>
      <c r="L1030" s="16" t="str">
        <f aca="false">IF(B1030="Inscripción de nuevo registro patronal",B1030 &amp; "|" &amp; E1030 &amp; "|" &amp; C1030,"")</f>
        <v/>
      </c>
      <c r="M1030" s="18" t="n">
        <f aca="false">IF(OR(C1030="", L1030=""), 0, IF(COUNTIF($L$6:L1030, L1030)=1, 1, 0))</f>
        <v>0</v>
      </c>
    </row>
    <row r="1031" customFormat="false" ht="28.35" hidden="false" customHeight="true" outlineLevel="0" collapsed="false">
      <c r="A1031" s="48" t="str">
        <f aca="false">IF(AND(NOT(ISBLANK(C1031)),NOT(ISBLANK(B1031)),NOT(ISBLANK(E1031))),(_xlfn.AGGREGATE(2,7,A$5:A1031))+1,"")</f>
        <v/>
      </c>
      <c r="B1031" s="49"/>
      <c r="C1031" s="55"/>
      <c r="D1031" s="50"/>
      <c r="E1031" s="51"/>
      <c r="F1031" s="52" t="str">
        <f aca="false">IFERROR(VLOOKUP(B1031,LISTAS!$Q$2:$R$58,2,0),"")</f>
        <v/>
      </c>
      <c r="G1031" s="34" t="str">
        <f aca="false">IF(ISBLANK(C1031),"",  IF(F1031="RAZÓN SOCIAL","NUEVO_RP",   IF(F1031="NUMERO",      IF(ISNUMBER(VALUE(C1031)),VALUE(C1031),""),   IF(OR(F1031="NSS - NOMBRE",F1031="RP - NOMBRE"),      IF(         AND(           NOT(ISERROR(FIND(" - ",C1031))),           ISERROR(FIND("  ",C1031)),           ISERROR(FIND("–",C1031)),           ISERROR(FIND("—",C1031)),           ISNUMBER(VALUE(LEFT(C1031,FIND(" - ",C1031)-1)))         ),         VALUE(LEFT(C1031,FIND(" - ",C1031)-1)),         ""      ),   ""   )  )))</f>
        <v/>
      </c>
      <c r="H1031" s="34" t="str">
        <f aca="false">B1031 &amp; "|" &amp; E1031 &amp; "|" &amp;(IF(ISBLANK(C1031),"",IFERROR(VALUE(LEFT(TRIM(C1031),FIND(" ",TRIM(C1031)&amp;" ")-1)),"")))</f>
        <v>||</v>
      </c>
      <c r="I1031" s="18" t="n">
        <f aca="false">IF(G1031="",0, IF(COUNTIF($H$6:H1031,H1031)=1,1,0))</f>
        <v>0</v>
      </c>
      <c r="J1031" s="34" t="str">
        <f aca="false">IF( OR( ISBLANK(D1031), C1031=D1031, AND( LEFT(D1031,7)&lt;&gt;"NOMINA ", OR( ISERROR(FIND(" - ",D1031)), NOT(ISNUMBER(VALUE(LEFT(D1031,FIND(" - ",D1031)-1)))) ) ) ), "", B1031 &amp; "|" &amp; E1031 &amp; "|" &amp; (IF(ISBLANK(C1031), "", IFERROR(VALUE(LEFT(TRIM(C1031), FIND(" ", TRIM(C1031)&amp;" ")-1)), ""))) &amp; "|" &amp; D1031 )</f>
        <v/>
      </c>
      <c r="K1031" s="18" t="n">
        <f aca="false">IF(OR(C1031="", J1031="",G1031=""), 0, IF(COUNTIF($J$6:J1031, J1031)=1, 1, 0))</f>
        <v>0</v>
      </c>
      <c r="L1031" s="16" t="str">
        <f aca="false">IF(B1031="Inscripción de nuevo registro patronal",B1031 &amp; "|" &amp; E1031 &amp; "|" &amp; C1031,"")</f>
        <v/>
      </c>
      <c r="M1031" s="18" t="n">
        <f aca="false">IF(OR(C1031="", L1031=""), 0, IF(COUNTIF($L$6:L1031, L1031)=1, 1, 0))</f>
        <v>0</v>
      </c>
    </row>
    <row r="1032" customFormat="false" ht="28.35" hidden="false" customHeight="true" outlineLevel="0" collapsed="false">
      <c r="A1032" s="48" t="str">
        <f aca="false">IF(AND(NOT(ISBLANK(C1032)),NOT(ISBLANK(B1032)),NOT(ISBLANK(E1032))),(_xlfn.AGGREGATE(2,7,A$5:A1032))+1,"")</f>
        <v/>
      </c>
      <c r="B1032" s="49"/>
      <c r="C1032" s="49"/>
      <c r="D1032" s="50"/>
      <c r="E1032" s="51"/>
      <c r="F1032" s="52" t="str">
        <f aca="false">IFERROR(VLOOKUP(B1032,LISTAS!$Q$2:$R$58,2,0),"")</f>
        <v/>
      </c>
      <c r="G1032" s="34" t="str">
        <f aca="false">IF(ISBLANK(C1032),"",  IF(F1032="RAZÓN SOCIAL","NUEVO_RP",   IF(F1032="NUMERO",      IF(ISNUMBER(VALUE(C1032)),VALUE(C1032),""),   IF(OR(F1032="NSS - NOMBRE",F1032="RP - NOMBRE"),      IF(         AND(           NOT(ISERROR(FIND(" - ",C1032))),           ISERROR(FIND("  ",C1032)),           ISERROR(FIND("–",C1032)),           ISERROR(FIND("—",C1032)),           ISNUMBER(VALUE(LEFT(C1032,FIND(" - ",C1032)-1)))         ),         VALUE(LEFT(C1032,FIND(" - ",C1032)-1)),         ""      ),   ""   )  )))</f>
        <v/>
      </c>
      <c r="H1032" s="34" t="str">
        <f aca="false">B1032 &amp; "|" &amp; E1032 &amp; "|" &amp;(IF(ISBLANK(C1032),"",IFERROR(VALUE(LEFT(TRIM(C1032),FIND(" ",TRIM(C1032)&amp;" ")-1)),"")))</f>
        <v>||</v>
      </c>
      <c r="I1032" s="18" t="n">
        <f aca="false">IF(G1032="",0, IF(COUNTIF($H$6:H1032,H1032)=1,1,0))</f>
        <v>0</v>
      </c>
      <c r="J1032" s="34" t="str">
        <f aca="false">IF( OR( ISBLANK(D1032), C1032=D1032, AND( LEFT(D1032,7)&lt;&gt;"NOMINA ", OR( ISERROR(FIND(" - ",D1032)), NOT(ISNUMBER(VALUE(LEFT(D1032,FIND(" - ",D1032)-1)))) ) ) ), "", B1032 &amp; "|" &amp; E1032 &amp; "|" &amp; (IF(ISBLANK(C1032), "", IFERROR(VALUE(LEFT(TRIM(C1032), FIND(" ", TRIM(C1032)&amp;" ")-1)), ""))) &amp; "|" &amp; D1032 )</f>
        <v/>
      </c>
      <c r="K1032" s="18" t="n">
        <f aca="false">IF(OR(C1032="", J1032="",G1032=""), 0, IF(COUNTIF($J$6:J1032, J1032)=1, 1, 0))</f>
        <v>0</v>
      </c>
      <c r="L1032" s="16" t="str">
        <f aca="false">IF(B1032="Inscripción de nuevo registro patronal",B1032 &amp; "|" &amp; E1032 &amp; "|" &amp; C1032,"")</f>
        <v/>
      </c>
      <c r="M1032" s="18" t="n">
        <f aca="false">IF(OR(C1032="", L1032=""), 0, IF(COUNTIF($L$6:L1032, L1032)=1, 1, 0))</f>
        <v>0</v>
      </c>
    </row>
    <row r="1033" customFormat="false" ht="28.35" hidden="false" customHeight="true" outlineLevel="0" collapsed="false">
      <c r="A1033" s="48" t="str">
        <f aca="false">IF(AND(NOT(ISBLANK(C1033)),NOT(ISBLANK(B1033)),NOT(ISBLANK(E1033))),(_xlfn.AGGREGATE(2,7,A$5:A1033))+1,"")</f>
        <v/>
      </c>
      <c r="B1033" s="49"/>
      <c r="C1033" s="49"/>
      <c r="D1033" s="50"/>
      <c r="E1033" s="51"/>
      <c r="F1033" s="52" t="str">
        <f aca="false">IFERROR(VLOOKUP(B1033,LISTAS!$Q$2:$R$58,2,0),"")</f>
        <v/>
      </c>
      <c r="G1033" s="34" t="str">
        <f aca="false">IF(ISBLANK(C1033),"",  IF(F1033="RAZÓN SOCIAL","NUEVO_RP",   IF(F1033="NUMERO",      IF(ISNUMBER(VALUE(C1033)),VALUE(C1033),""),   IF(OR(F1033="NSS - NOMBRE",F1033="RP - NOMBRE"),      IF(         AND(           NOT(ISERROR(FIND(" - ",C1033))),           ISERROR(FIND("  ",C1033)),           ISERROR(FIND("–",C1033)),           ISERROR(FIND("—",C1033)),           ISNUMBER(VALUE(LEFT(C1033,FIND(" - ",C1033)-1)))         ),         VALUE(LEFT(C1033,FIND(" - ",C1033)-1)),         ""      ),   ""   )  )))</f>
        <v/>
      </c>
      <c r="H1033" s="34" t="str">
        <f aca="false">B1033 &amp; "|" &amp; E1033 &amp; "|" &amp;(IF(ISBLANK(C1033),"",IFERROR(VALUE(LEFT(TRIM(C1033),FIND(" ",TRIM(C1033)&amp;" ")-1)),"")))</f>
        <v>||</v>
      </c>
      <c r="I1033" s="18" t="n">
        <f aca="false">IF(G1033="",0, IF(COUNTIF($H$6:H1033,H1033)=1,1,0))</f>
        <v>0</v>
      </c>
      <c r="J1033" s="34" t="str">
        <f aca="false">IF( OR( ISBLANK(D1033), C1033=D1033, AND( LEFT(D1033,7)&lt;&gt;"NOMINA ", OR( ISERROR(FIND(" - ",D1033)), NOT(ISNUMBER(VALUE(LEFT(D1033,FIND(" - ",D1033)-1)))) ) ) ), "", B1033 &amp; "|" &amp; E1033 &amp; "|" &amp; (IF(ISBLANK(C1033), "", IFERROR(VALUE(LEFT(TRIM(C1033), FIND(" ", TRIM(C1033)&amp;" ")-1)), ""))) &amp; "|" &amp; D1033 )</f>
        <v/>
      </c>
      <c r="K1033" s="18" t="n">
        <f aca="false">IF(OR(C1033="", J1033="",G1033=""), 0, IF(COUNTIF($J$6:J1033, J1033)=1, 1, 0))</f>
        <v>0</v>
      </c>
      <c r="L1033" s="16" t="str">
        <f aca="false">IF(B1033="Inscripción de nuevo registro patronal",B1033 &amp; "|" &amp; E1033 &amp; "|" &amp; C1033,"")</f>
        <v/>
      </c>
      <c r="M1033" s="18" t="n">
        <f aca="false">IF(OR(C1033="", L1033=""), 0, IF(COUNTIF($L$6:L1033, L1033)=1, 1, 0))</f>
        <v>0</v>
      </c>
    </row>
    <row r="1034" customFormat="false" ht="28.35" hidden="false" customHeight="true" outlineLevel="0" collapsed="false">
      <c r="A1034" s="48" t="str">
        <f aca="false">IF(AND(NOT(ISBLANK(C1034)),NOT(ISBLANK(B1034)),NOT(ISBLANK(E1034))),(_xlfn.AGGREGATE(2,7,A$5:A1034))+1,"")</f>
        <v/>
      </c>
      <c r="B1034" s="49"/>
      <c r="C1034" s="49"/>
      <c r="D1034" s="50"/>
      <c r="E1034" s="51"/>
      <c r="F1034" s="52" t="str">
        <f aca="false">IFERROR(VLOOKUP(B1034,LISTAS!$Q$2:$R$58,2,0),"")</f>
        <v/>
      </c>
      <c r="G1034" s="34" t="str">
        <f aca="false">IF(ISBLANK(C1034),"",  IF(F1034="RAZÓN SOCIAL","NUEVO_RP",   IF(F1034="NUMERO",      IF(ISNUMBER(VALUE(C1034)),VALUE(C1034),""),   IF(OR(F1034="NSS - NOMBRE",F1034="RP - NOMBRE"),      IF(         AND(           NOT(ISERROR(FIND(" - ",C1034))),           ISERROR(FIND("  ",C1034)),           ISERROR(FIND("–",C1034)),           ISERROR(FIND("—",C1034)),           ISNUMBER(VALUE(LEFT(C1034,FIND(" - ",C1034)-1)))         ),         VALUE(LEFT(C1034,FIND(" - ",C1034)-1)),         ""      ),   ""   )  )))</f>
        <v/>
      </c>
      <c r="H1034" s="34" t="str">
        <f aca="false">B1034 &amp; "|" &amp; E1034 &amp; "|" &amp;(IF(ISBLANK(C1034),"",IFERROR(VALUE(LEFT(TRIM(C1034),FIND(" ",TRIM(C1034)&amp;" ")-1)),"")))</f>
        <v>||</v>
      </c>
      <c r="I1034" s="18" t="n">
        <f aca="false">IF(G1034="",0, IF(COUNTIF($H$6:H1034,H1034)=1,1,0))</f>
        <v>0</v>
      </c>
      <c r="J1034" s="34" t="str">
        <f aca="false">IF( OR( ISBLANK(D1034), C1034=D1034, AND( LEFT(D1034,7)&lt;&gt;"NOMINA ", OR( ISERROR(FIND(" - ",D1034)), NOT(ISNUMBER(VALUE(LEFT(D1034,FIND(" - ",D1034)-1)))) ) ) ), "", B1034 &amp; "|" &amp; E1034 &amp; "|" &amp; (IF(ISBLANK(C1034), "", IFERROR(VALUE(LEFT(TRIM(C1034), FIND(" ", TRIM(C1034)&amp;" ")-1)), ""))) &amp; "|" &amp; D1034 )</f>
        <v/>
      </c>
      <c r="K1034" s="18" t="n">
        <f aca="false">IF(OR(C1034="", J1034="",G1034=""), 0, IF(COUNTIF($J$6:J1034, J1034)=1, 1, 0))</f>
        <v>0</v>
      </c>
      <c r="L1034" s="16" t="str">
        <f aca="false">IF(B1034="Inscripción de nuevo registro patronal",B1034 &amp; "|" &amp; E1034 &amp; "|" &amp; C1034,"")</f>
        <v/>
      </c>
      <c r="M1034" s="18" t="n">
        <f aca="false">IF(OR(C1034="", L1034=""), 0, IF(COUNTIF($L$6:L1034, L1034)=1, 1, 0))</f>
        <v>0</v>
      </c>
    </row>
    <row r="1035" customFormat="false" ht="28.35" hidden="false" customHeight="true" outlineLevel="0" collapsed="false">
      <c r="A1035" s="48" t="str">
        <f aca="false">IF(AND(NOT(ISBLANK(C1035)),NOT(ISBLANK(B1035)),NOT(ISBLANK(E1035))),(_xlfn.AGGREGATE(2,7,A$5:A1035))+1,"")</f>
        <v/>
      </c>
      <c r="B1035" s="49"/>
      <c r="C1035" s="49"/>
      <c r="D1035" s="50"/>
      <c r="E1035" s="51"/>
      <c r="F1035" s="52" t="str">
        <f aca="false">IFERROR(VLOOKUP(B1035,LISTAS!$Q$2:$R$58,2,0),"")</f>
        <v/>
      </c>
      <c r="G1035" s="34" t="str">
        <f aca="false">IF(ISBLANK(C1035),"",  IF(F1035="RAZÓN SOCIAL","NUEVO_RP",   IF(F1035="NUMERO",      IF(ISNUMBER(VALUE(C1035)),VALUE(C1035),""),   IF(OR(F1035="NSS - NOMBRE",F1035="RP - NOMBRE"),      IF(         AND(           NOT(ISERROR(FIND(" - ",C1035))),           ISERROR(FIND("  ",C1035)),           ISERROR(FIND("–",C1035)),           ISERROR(FIND("—",C1035)),           ISNUMBER(VALUE(LEFT(C1035,FIND(" - ",C1035)-1)))         ),         VALUE(LEFT(C1035,FIND(" - ",C1035)-1)),         ""      ),   ""   )  )))</f>
        <v/>
      </c>
      <c r="H1035" s="34" t="str">
        <f aca="false">B1035 &amp; "|" &amp; E1035 &amp; "|" &amp;(IF(ISBLANK(C1035),"",IFERROR(VALUE(LEFT(TRIM(C1035),FIND(" ",TRIM(C1035)&amp;" ")-1)),"")))</f>
        <v>||</v>
      </c>
      <c r="I1035" s="18" t="n">
        <f aca="false">IF(G1035="",0, IF(COUNTIF($H$6:H1035,H1035)=1,1,0))</f>
        <v>0</v>
      </c>
      <c r="J1035" s="34" t="str">
        <f aca="false">IF( OR( ISBLANK(D1035), C1035=D1035, AND( LEFT(D1035,7)&lt;&gt;"NOMINA ", OR( ISERROR(FIND(" - ",D1035)), NOT(ISNUMBER(VALUE(LEFT(D1035,FIND(" - ",D1035)-1)))) ) ) ), "", B1035 &amp; "|" &amp; E1035 &amp; "|" &amp; (IF(ISBLANK(C1035), "", IFERROR(VALUE(LEFT(TRIM(C1035), FIND(" ", TRIM(C1035)&amp;" ")-1)), ""))) &amp; "|" &amp; D1035 )</f>
        <v/>
      </c>
      <c r="K1035" s="18" t="n">
        <f aca="false">IF(OR(C1035="", J1035="",G1035=""), 0, IF(COUNTIF($J$6:J1035, J1035)=1, 1, 0))</f>
        <v>0</v>
      </c>
      <c r="L1035" s="16" t="str">
        <f aca="false">IF(B1035="Inscripción de nuevo registro patronal",B1035 &amp; "|" &amp; E1035 &amp; "|" &amp; C1035,"")</f>
        <v/>
      </c>
      <c r="M1035" s="18" t="n">
        <f aca="false">IF(OR(C1035="", L1035=""), 0, IF(COUNTIF($L$6:L1035, L1035)=1, 1, 0))</f>
        <v>0</v>
      </c>
    </row>
    <row r="1036" customFormat="false" ht="28.35" hidden="false" customHeight="true" outlineLevel="0" collapsed="false">
      <c r="A1036" s="48" t="str">
        <f aca="false">IF(AND(NOT(ISBLANK(C1036)),NOT(ISBLANK(B1036)),NOT(ISBLANK(E1036))),(_xlfn.AGGREGATE(2,7,A$5:A1036))+1,"")</f>
        <v/>
      </c>
      <c r="B1036" s="49"/>
      <c r="C1036" s="49"/>
      <c r="D1036" s="50"/>
      <c r="E1036" s="51"/>
      <c r="F1036" s="52" t="str">
        <f aca="false">IFERROR(VLOOKUP(B1036,LISTAS!$Q$2:$R$58,2,0),"")</f>
        <v/>
      </c>
      <c r="G1036" s="34" t="str">
        <f aca="false">IF(ISBLANK(C1036),"",  IF(F1036="RAZÓN SOCIAL","NUEVO_RP",   IF(F1036="NUMERO",      IF(ISNUMBER(VALUE(C1036)),VALUE(C1036),""),   IF(OR(F1036="NSS - NOMBRE",F1036="RP - NOMBRE"),      IF(         AND(           NOT(ISERROR(FIND(" - ",C1036))),           ISERROR(FIND("  ",C1036)),           ISERROR(FIND("–",C1036)),           ISERROR(FIND("—",C1036)),           ISNUMBER(VALUE(LEFT(C1036,FIND(" - ",C1036)-1)))         ),         VALUE(LEFT(C1036,FIND(" - ",C1036)-1)),         ""      ),   ""   )  )))</f>
        <v/>
      </c>
      <c r="H1036" s="34" t="str">
        <f aca="false">B1036 &amp; "|" &amp; E1036 &amp; "|" &amp;(IF(ISBLANK(C1036),"",IFERROR(VALUE(LEFT(TRIM(C1036),FIND(" ",TRIM(C1036)&amp;" ")-1)),"")))</f>
        <v>||</v>
      </c>
      <c r="I1036" s="18" t="n">
        <f aca="false">IF(G1036="",0, IF(COUNTIF($H$6:H1036,H1036)=1,1,0))</f>
        <v>0</v>
      </c>
      <c r="J1036" s="34" t="str">
        <f aca="false">IF( OR( ISBLANK(D1036), C1036=D1036, AND( LEFT(D1036,7)&lt;&gt;"NOMINA ", OR( ISERROR(FIND(" - ",D1036)), NOT(ISNUMBER(VALUE(LEFT(D1036,FIND(" - ",D1036)-1)))) ) ) ), "", B1036 &amp; "|" &amp; E1036 &amp; "|" &amp; (IF(ISBLANK(C1036), "", IFERROR(VALUE(LEFT(TRIM(C1036), FIND(" ", TRIM(C1036)&amp;" ")-1)), ""))) &amp; "|" &amp; D1036 )</f>
        <v/>
      </c>
      <c r="K1036" s="18" t="n">
        <f aca="false">IF(OR(C1036="", J1036="",G1036=""), 0, IF(COUNTIF($J$6:J1036, J1036)=1, 1, 0))</f>
        <v>0</v>
      </c>
      <c r="L1036" s="16" t="str">
        <f aca="false">IF(B1036="Inscripción de nuevo registro patronal",B1036 &amp; "|" &amp; E1036 &amp; "|" &amp; C1036,"")</f>
        <v/>
      </c>
      <c r="M1036" s="18" t="n">
        <f aca="false">IF(OR(C1036="", L1036=""), 0, IF(COUNTIF($L$6:L1036, L1036)=1, 1, 0))</f>
        <v>0</v>
      </c>
    </row>
    <row r="1037" customFormat="false" ht="28.35" hidden="false" customHeight="true" outlineLevel="0" collapsed="false">
      <c r="A1037" s="48" t="str">
        <f aca="false">IF(AND(NOT(ISBLANK(C1037)),NOT(ISBLANK(B1037)),NOT(ISBLANK(E1037))),(_xlfn.AGGREGATE(2,7,A$5:A1037))+1,"")</f>
        <v/>
      </c>
      <c r="B1037" s="49"/>
      <c r="C1037" s="49"/>
      <c r="D1037" s="50"/>
      <c r="E1037" s="51"/>
      <c r="F1037" s="52" t="str">
        <f aca="false">IFERROR(VLOOKUP(B1037,LISTAS!$Q$2:$R$58,2,0),"")</f>
        <v/>
      </c>
      <c r="G1037" s="34" t="str">
        <f aca="false">IF(ISBLANK(C1037),"",  IF(F1037="RAZÓN SOCIAL","NUEVO_RP",   IF(F1037="NUMERO",      IF(ISNUMBER(VALUE(C1037)),VALUE(C1037),""),   IF(OR(F1037="NSS - NOMBRE",F1037="RP - NOMBRE"),      IF(         AND(           NOT(ISERROR(FIND(" - ",C1037))),           ISERROR(FIND("  ",C1037)),           ISERROR(FIND("–",C1037)),           ISERROR(FIND("—",C1037)),           ISNUMBER(VALUE(LEFT(C1037,FIND(" - ",C1037)-1)))         ),         VALUE(LEFT(C1037,FIND(" - ",C1037)-1)),         ""      ),   ""   )  )))</f>
        <v/>
      </c>
      <c r="H1037" s="34" t="str">
        <f aca="false">B1037 &amp; "|" &amp; E1037 &amp; "|" &amp;(IF(ISBLANK(C1037),"",IFERROR(VALUE(LEFT(TRIM(C1037),FIND(" ",TRIM(C1037)&amp;" ")-1)),"")))</f>
        <v>||</v>
      </c>
      <c r="I1037" s="18" t="n">
        <f aca="false">IF(G1037="",0, IF(COUNTIF($H$6:H1037,H1037)=1,1,0))</f>
        <v>0</v>
      </c>
      <c r="J1037" s="34" t="str">
        <f aca="false">IF( OR( ISBLANK(D1037), C1037=D1037, AND( LEFT(D1037,7)&lt;&gt;"NOMINA ", OR( ISERROR(FIND(" - ",D1037)), NOT(ISNUMBER(VALUE(LEFT(D1037,FIND(" - ",D1037)-1)))) ) ) ), "", B1037 &amp; "|" &amp; E1037 &amp; "|" &amp; (IF(ISBLANK(C1037), "", IFERROR(VALUE(LEFT(TRIM(C1037), FIND(" ", TRIM(C1037)&amp;" ")-1)), ""))) &amp; "|" &amp; D1037 )</f>
        <v/>
      </c>
      <c r="K1037" s="18" t="n">
        <f aca="false">IF(OR(C1037="", J1037="",G1037=""), 0, IF(COUNTIF($J$6:J1037, J1037)=1, 1, 0))</f>
        <v>0</v>
      </c>
      <c r="L1037" s="16" t="str">
        <f aca="false">IF(B1037="Inscripción de nuevo registro patronal",B1037 &amp; "|" &amp; E1037 &amp; "|" &amp; C1037,"")</f>
        <v/>
      </c>
      <c r="M1037" s="18" t="n">
        <f aca="false">IF(OR(C1037="", L1037=""), 0, IF(COUNTIF($L$6:L1037, L1037)=1, 1, 0))</f>
        <v>0</v>
      </c>
    </row>
    <row r="1038" customFormat="false" ht="28.35" hidden="false" customHeight="true" outlineLevel="0" collapsed="false">
      <c r="A1038" s="48" t="str">
        <f aca="false">IF(AND(NOT(ISBLANK(C1038)),NOT(ISBLANK(B1038)),NOT(ISBLANK(E1038))),(_xlfn.AGGREGATE(2,7,A$5:A1038))+1,"")</f>
        <v/>
      </c>
      <c r="B1038" s="49"/>
      <c r="C1038" s="49"/>
      <c r="D1038" s="50"/>
      <c r="E1038" s="51"/>
      <c r="F1038" s="52" t="str">
        <f aca="false">IFERROR(VLOOKUP(B1038,LISTAS!$Q$2:$R$58,2,0),"")</f>
        <v/>
      </c>
      <c r="G1038" s="34" t="str">
        <f aca="false">IF(ISBLANK(C1038),"",  IF(F1038="RAZÓN SOCIAL","NUEVO_RP",   IF(F1038="NUMERO",      IF(ISNUMBER(VALUE(C1038)),VALUE(C1038),""),   IF(OR(F1038="NSS - NOMBRE",F1038="RP - NOMBRE"),      IF(         AND(           NOT(ISERROR(FIND(" - ",C1038))),           ISERROR(FIND("  ",C1038)),           ISERROR(FIND("–",C1038)),           ISERROR(FIND("—",C1038)),           ISNUMBER(VALUE(LEFT(C1038,FIND(" - ",C1038)-1)))         ),         VALUE(LEFT(C1038,FIND(" - ",C1038)-1)),         ""      ),   ""   )  )))</f>
        <v/>
      </c>
      <c r="H1038" s="34" t="str">
        <f aca="false">B1038 &amp; "|" &amp; E1038 &amp; "|" &amp;(IF(ISBLANK(C1038),"",IFERROR(VALUE(LEFT(TRIM(C1038),FIND(" ",TRIM(C1038)&amp;" ")-1)),"")))</f>
        <v>||</v>
      </c>
      <c r="I1038" s="18" t="n">
        <f aca="false">IF(G1038="",0, IF(COUNTIF($H$6:H1038,H1038)=1,1,0))</f>
        <v>0</v>
      </c>
      <c r="J1038" s="34" t="str">
        <f aca="false">IF( OR( ISBLANK(D1038), C1038=D1038, AND( LEFT(D1038,7)&lt;&gt;"NOMINA ", OR( ISERROR(FIND(" - ",D1038)), NOT(ISNUMBER(VALUE(LEFT(D1038,FIND(" - ",D1038)-1)))) ) ) ), "", B1038 &amp; "|" &amp; E1038 &amp; "|" &amp; (IF(ISBLANK(C1038), "", IFERROR(VALUE(LEFT(TRIM(C1038), FIND(" ", TRIM(C1038)&amp;" ")-1)), ""))) &amp; "|" &amp; D1038 )</f>
        <v/>
      </c>
      <c r="K1038" s="18" t="n">
        <f aca="false">IF(OR(C1038="", J1038="",G1038=""), 0, IF(COUNTIF($J$6:J1038, J1038)=1, 1, 0))</f>
        <v>0</v>
      </c>
      <c r="L1038" s="16" t="str">
        <f aca="false">IF(B1038="Inscripción de nuevo registro patronal",B1038 &amp; "|" &amp; E1038 &amp; "|" &amp; C1038,"")</f>
        <v/>
      </c>
      <c r="M1038" s="18" t="n">
        <f aca="false">IF(OR(C1038="", L1038=""), 0, IF(COUNTIF($L$6:L1038, L1038)=1, 1, 0))</f>
        <v>0</v>
      </c>
    </row>
    <row r="1039" customFormat="false" ht="28.35" hidden="false" customHeight="true" outlineLevel="0" collapsed="false">
      <c r="A1039" s="48" t="str">
        <f aca="false">IF(AND(NOT(ISBLANK(C1039)),NOT(ISBLANK(B1039)),NOT(ISBLANK(E1039))),(_xlfn.AGGREGATE(2,7,A$5:A1039))+1,"")</f>
        <v/>
      </c>
      <c r="B1039" s="49"/>
      <c r="C1039" s="49"/>
      <c r="D1039" s="50"/>
      <c r="E1039" s="51"/>
      <c r="F1039" s="52" t="str">
        <f aca="false">IFERROR(VLOOKUP(B1039,LISTAS!$Q$2:$R$58,2,0),"")</f>
        <v/>
      </c>
      <c r="G1039" s="34" t="str">
        <f aca="false">IF(ISBLANK(C1039),"",  IF(F1039="RAZÓN SOCIAL","NUEVO_RP",   IF(F1039="NUMERO",      IF(ISNUMBER(VALUE(C1039)),VALUE(C1039),""),   IF(OR(F1039="NSS - NOMBRE",F1039="RP - NOMBRE"),      IF(         AND(           NOT(ISERROR(FIND(" - ",C1039))),           ISERROR(FIND("  ",C1039)),           ISERROR(FIND("–",C1039)),           ISERROR(FIND("—",C1039)),           ISNUMBER(VALUE(LEFT(C1039,FIND(" - ",C1039)-1)))         ),         VALUE(LEFT(C1039,FIND(" - ",C1039)-1)),         ""      ),   ""   )  )))</f>
        <v/>
      </c>
      <c r="H1039" s="34" t="str">
        <f aca="false">B1039 &amp; "|" &amp; E1039 &amp; "|" &amp;(IF(ISBLANK(C1039),"",IFERROR(VALUE(LEFT(TRIM(C1039),FIND(" ",TRIM(C1039)&amp;" ")-1)),"")))</f>
        <v>||</v>
      </c>
      <c r="I1039" s="18" t="n">
        <f aca="false">IF(G1039="",0, IF(COUNTIF($H$6:H1039,H1039)=1,1,0))</f>
        <v>0</v>
      </c>
      <c r="J1039" s="34" t="str">
        <f aca="false">IF( OR( ISBLANK(D1039), C1039=D1039, AND( LEFT(D1039,7)&lt;&gt;"NOMINA ", OR( ISERROR(FIND(" - ",D1039)), NOT(ISNUMBER(VALUE(LEFT(D1039,FIND(" - ",D1039)-1)))) ) ) ), "", B1039 &amp; "|" &amp; E1039 &amp; "|" &amp; (IF(ISBLANK(C1039), "", IFERROR(VALUE(LEFT(TRIM(C1039), FIND(" ", TRIM(C1039)&amp;" ")-1)), ""))) &amp; "|" &amp; D1039 )</f>
        <v/>
      </c>
      <c r="K1039" s="18" t="n">
        <f aca="false">IF(OR(C1039="", J1039="",G1039=""), 0, IF(COUNTIF($J$6:J1039, J1039)=1, 1, 0))</f>
        <v>0</v>
      </c>
      <c r="L1039" s="16" t="str">
        <f aca="false">IF(B1039="Inscripción de nuevo registro patronal",B1039 &amp; "|" &amp; E1039 &amp; "|" &amp; C1039,"")</f>
        <v/>
      </c>
      <c r="M1039" s="18" t="n">
        <f aca="false">IF(OR(C1039="", L1039=""), 0, IF(COUNTIF($L$6:L1039, L1039)=1, 1, 0))</f>
        <v>0</v>
      </c>
    </row>
    <row r="1040" customFormat="false" ht="28.35" hidden="false" customHeight="true" outlineLevel="0" collapsed="false">
      <c r="A1040" s="48" t="str">
        <f aca="false">IF(AND(NOT(ISBLANK(C1040)),NOT(ISBLANK(B1040)),NOT(ISBLANK(E1040))),(_xlfn.AGGREGATE(2,7,A$5:A1040))+1,"")</f>
        <v/>
      </c>
      <c r="B1040" s="49"/>
      <c r="C1040" s="49"/>
      <c r="D1040" s="50"/>
      <c r="E1040" s="51"/>
      <c r="F1040" s="52" t="str">
        <f aca="false">IFERROR(VLOOKUP(B1040,LISTAS!$Q$2:$R$58,2,0),"")</f>
        <v/>
      </c>
      <c r="G1040" s="34" t="str">
        <f aca="false">IF(ISBLANK(C1040),"",  IF(F1040="RAZÓN SOCIAL","NUEVO_RP",   IF(F1040="NUMERO",      IF(ISNUMBER(VALUE(C1040)),VALUE(C1040),""),   IF(OR(F1040="NSS - NOMBRE",F1040="RP - NOMBRE"),      IF(         AND(           NOT(ISERROR(FIND(" - ",C1040))),           ISERROR(FIND("  ",C1040)),           ISERROR(FIND("–",C1040)),           ISERROR(FIND("—",C1040)),           ISNUMBER(VALUE(LEFT(C1040,FIND(" - ",C1040)-1)))         ),         VALUE(LEFT(C1040,FIND(" - ",C1040)-1)),         ""      ),   ""   )  )))</f>
        <v/>
      </c>
      <c r="H1040" s="34" t="str">
        <f aca="false">B1040 &amp; "|" &amp; E1040 &amp; "|" &amp;(IF(ISBLANK(C1040),"",IFERROR(VALUE(LEFT(TRIM(C1040),FIND(" ",TRIM(C1040)&amp;" ")-1)),"")))</f>
        <v>||</v>
      </c>
      <c r="I1040" s="18" t="n">
        <f aca="false">IF(G1040="",0, IF(COUNTIF($H$6:H1040,H1040)=1,1,0))</f>
        <v>0</v>
      </c>
      <c r="J1040" s="34" t="str">
        <f aca="false">IF( OR( ISBLANK(D1040), C1040=D1040, AND( LEFT(D1040,7)&lt;&gt;"NOMINA ", OR( ISERROR(FIND(" - ",D1040)), NOT(ISNUMBER(VALUE(LEFT(D1040,FIND(" - ",D1040)-1)))) ) ) ), "", B1040 &amp; "|" &amp; E1040 &amp; "|" &amp; (IF(ISBLANK(C1040), "", IFERROR(VALUE(LEFT(TRIM(C1040), FIND(" ", TRIM(C1040)&amp;" ")-1)), ""))) &amp; "|" &amp; D1040 )</f>
        <v/>
      </c>
      <c r="K1040" s="18" t="n">
        <f aca="false">IF(OR(C1040="", J1040="",G1040=""), 0, IF(COUNTIF($J$6:J1040, J1040)=1, 1, 0))</f>
        <v>0</v>
      </c>
      <c r="L1040" s="16" t="str">
        <f aca="false">IF(B1040="Inscripción de nuevo registro patronal",B1040 &amp; "|" &amp; E1040 &amp; "|" &amp; C1040,"")</f>
        <v/>
      </c>
      <c r="M1040" s="18" t="n">
        <f aca="false">IF(OR(C1040="", L1040=""), 0, IF(COUNTIF($L$6:L1040, L1040)=1, 1, 0))</f>
        <v>0</v>
      </c>
    </row>
    <row r="1041" customFormat="false" ht="28.35" hidden="false" customHeight="true" outlineLevel="0" collapsed="false">
      <c r="A1041" s="48" t="str">
        <f aca="false">IF(AND(NOT(ISBLANK(C1041)),NOT(ISBLANK(B1041)),NOT(ISBLANK(E1041))),(_xlfn.AGGREGATE(2,7,A$5:A1041))+1,"")</f>
        <v/>
      </c>
      <c r="B1041" s="49"/>
      <c r="C1041" s="49"/>
      <c r="D1041" s="50"/>
      <c r="E1041" s="51"/>
      <c r="F1041" s="52" t="str">
        <f aca="false">IFERROR(VLOOKUP(B1041,LISTAS!$Q$2:$R$58,2,0),"")</f>
        <v/>
      </c>
      <c r="G1041" s="34" t="str">
        <f aca="false">IF(ISBLANK(C1041),"",  IF(F1041="RAZÓN SOCIAL","NUEVO_RP",   IF(F1041="NUMERO",      IF(ISNUMBER(VALUE(C1041)),VALUE(C1041),""),   IF(OR(F1041="NSS - NOMBRE",F1041="RP - NOMBRE"),      IF(         AND(           NOT(ISERROR(FIND(" - ",C1041))),           ISERROR(FIND("  ",C1041)),           ISERROR(FIND("–",C1041)),           ISERROR(FIND("—",C1041)),           ISNUMBER(VALUE(LEFT(C1041,FIND(" - ",C1041)-1)))         ),         VALUE(LEFT(C1041,FIND(" - ",C1041)-1)),         ""      ),   ""   )  )))</f>
        <v/>
      </c>
      <c r="H1041" s="34" t="str">
        <f aca="false">B1041 &amp; "|" &amp; E1041 &amp; "|" &amp;(IF(ISBLANK(C1041),"",IFERROR(VALUE(LEFT(TRIM(C1041),FIND(" ",TRIM(C1041)&amp;" ")-1)),"")))</f>
        <v>||</v>
      </c>
      <c r="I1041" s="18" t="n">
        <f aca="false">IF(G1041="",0, IF(COUNTIF($H$6:H1041,H1041)=1,1,0))</f>
        <v>0</v>
      </c>
      <c r="J1041" s="34" t="str">
        <f aca="false">IF( OR( ISBLANK(D1041), C1041=D1041, AND( LEFT(D1041,7)&lt;&gt;"NOMINA ", OR( ISERROR(FIND(" - ",D1041)), NOT(ISNUMBER(VALUE(LEFT(D1041,FIND(" - ",D1041)-1)))) ) ) ), "", B1041 &amp; "|" &amp; E1041 &amp; "|" &amp; (IF(ISBLANK(C1041), "", IFERROR(VALUE(LEFT(TRIM(C1041), FIND(" ", TRIM(C1041)&amp;" ")-1)), ""))) &amp; "|" &amp; D1041 )</f>
        <v/>
      </c>
      <c r="K1041" s="18" t="n">
        <f aca="false">IF(OR(C1041="", J1041="",G1041=""), 0, IF(COUNTIF($J$6:J1041, J1041)=1, 1, 0))</f>
        <v>0</v>
      </c>
      <c r="L1041" s="16" t="str">
        <f aca="false">IF(B1041="Inscripción de nuevo registro patronal",B1041 &amp; "|" &amp; E1041 &amp; "|" &amp; C1041,"")</f>
        <v/>
      </c>
      <c r="M1041" s="18" t="n">
        <f aca="false">IF(OR(C1041="", L1041=""), 0, IF(COUNTIF($L$6:L1041, L1041)=1, 1, 0))</f>
        <v>0</v>
      </c>
    </row>
    <row r="1042" customFormat="false" ht="28.35" hidden="false" customHeight="true" outlineLevel="0" collapsed="false">
      <c r="A1042" s="48" t="str">
        <f aca="false">IF(AND(NOT(ISBLANK(C1042)),NOT(ISBLANK(B1042)),NOT(ISBLANK(E1042))),(_xlfn.AGGREGATE(2,7,A$5:A1042))+1,"")</f>
        <v/>
      </c>
      <c r="B1042" s="49"/>
      <c r="C1042" s="49"/>
      <c r="D1042" s="50"/>
      <c r="E1042" s="51"/>
      <c r="F1042" s="52" t="str">
        <f aca="false">IFERROR(VLOOKUP(B1042,LISTAS!$Q$2:$R$58,2,0),"")</f>
        <v/>
      </c>
      <c r="G1042" s="34" t="str">
        <f aca="false">IF(ISBLANK(C1042),"",  IF(F1042="RAZÓN SOCIAL","NUEVO_RP",   IF(F1042="NUMERO",      IF(ISNUMBER(VALUE(C1042)),VALUE(C1042),""),   IF(OR(F1042="NSS - NOMBRE",F1042="RP - NOMBRE"),      IF(         AND(           NOT(ISERROR(FIND(" - ",C1042))),           ISERROR(FIND("  ",C1042)),           ISERROR(FIND("–",C1042)),           ISERROR(FIND("—",C1042)),           ISNUMBER(VALUE(LEFT(C1042,FIND(" - ",C1042)-1)))         ),         VALUE(LEFT(C1042,FIND(" - ",C1042)-1)),         ""      ),   ""   )  )))</f>
        <v/>
      </c>
      <c r="H1042" s="34" t="str">
        <f aca="false">B1042 &amp; "|" &amp; E1042 &amp; "|" &amp;(IF(ISBLANK(C1042),"",IFERROR(VALUE(LEFT(TRIM(C1042),FIND(" ",TRIM(C1042)&amp;" ")-1)),"")))</f>
        <v>||</v>
      </c>
      <c r="I1042" s="18" t="n">
        <f aca="false">IF(G1042="",0, IF(COUNTIF($H$6:H1042,H1042)=1,1,0))</f>
        <v>0</v>
      </c>
      <c r="J1042" s="34" t="str">
        <f aca="false">IF( OR( ISBLANK(D1042), C1042=D1042, AND( LEFT(D1042,7)&lt;&gt;"NOMINA ", OR( ISERROR(FIND(" - ",D1042)), NOT(ISNUMBER(VALUE(LEFT(D1042,FIND(" - ",D1042)-1)))) ) ) ), "", B1042 &amp; "|" &amp; E1042 &amp; "|" &amp; (IF(ISBLANK(C1042), "", IFERROR(VALUE(LEFT(TRIM(C1042), FIND(" ", TRIM(C1042)&amp;" ")-1)), ""))) &amp; "|" &amp; D1042 )</f>
        <v/>
      </c>
      <c r="K1042" s="18" t="n">
        <f aca="false">IF(OR(C1042="", J1042="",G1042=""), 0, IF(COUNTIF($J$6:J1042, J1042)=1, 1, 0))</f>
        <v>0</v>
      </c>
      <c r="L1042" s="16" t="str">
        <f aca="false">IF(B1042="Inscripción de nuevo registro patronal",B1042 &amp; "|" &amp; E1042 &amp; "|" &amp; C1042,"")</f>
        <v/>
      </c>
      <c r="M1042" s="18" t="n">
        <f aca="false">IF(OR(C1042="", L1042=""), 0, IF(COUNTIF($L$6:L1042, L1042)=1, 1, 0))</f>
        <v>0</v>
      </c>
    </row>
    <row r="1043" customFormat="false" ht="28.35" hidden="false" customHeight="true" outlineLevel="0" collapsed="false">
      <c r="A1043" s="48" t="str">
        <f aca="false">IF(AND(NOT(ISBLANK(C1043)),NOT(ISBLANK(B1043)),NOT(ISBLANK(E1043))),(_xlfn.AGGREGATE(2,7,A$5:A1043))+1,"")</f>
        <v/>
      </c>
      <c r="B1043" s="49"/>
      <c r="C1043" s="49"/>
      <c r="D1043" s="50"/>
      <c r="E1043" s="51"/>
      <c r="F1043" s="52" t="str">
        <f aca="false">IFERROR(VLOOKUP(B1043,LISTAS!$Q$2:$R$58,2,0),"")</f>
        <v/>
      </c>
      <c r="G1043" s="34" t="str">
        <f aca="false">IF(ISBLANK(C1043),"",  IF(F1043="RAZÓN SOCIAL","NUEVO_RP",   IF(F1043="NUMERO",      IF(ISNUMBER(VALUE(C1043)),VALUE(C1043),""),   IF(OR(F1043="NSS - NOMBRE",F1043="RP - NOMBRE"),      IF(         AND(           NOT(ISERROR(FIND(" - ",C1043))),           ISERROR(FIND("  ",C1043)),           ISERROR(FIND("–",C1043)),           ISERROR(FIND("—",C1043)),           ISNUMBER(VALUE(LEFT(C1043,FIND(" - ",C1043)-1)))         ),         VALUE(LEFT(C1043,FIND(" - ",C1043)-1)),         ""      ),   ""   )  )))</f>
        <v/>
      </c>
      <c r="H1043" s="34" t="str">
        <f aca="false">B1043 &amp; "|" &amp; E1043 &amp; "|" &amp;(IF(ISBLANK(C1043),"",IFERROR(VALUE(LEFT(TRIM(C1043),FIND(" ",TRIM(C1043)&amp;" ")-1)),"")))</f>
        <v>||</v>
      </c>
      <c r="I1043" s="18" t="n">
        <f aca="false">IF(G1043="",0, IF(COUNTIF($H$6:H1043,H1043)=1,1,0))</f>
        <v>0</v>
      </c>
      <c r="J1043" s="34" t="str">
        <f aca="false">IF( OR( ISBLANK(D1043), C1043=D1043, AND( LEFT(D1043,7)&lt;&gt;"NOMINA ", OR( ISERROR(FIND(" - ",D1043)), NOT(ISNUMBER(VALUE(LEFT(D1043,FIND(" - ",D1043)-1)))) ) ) ), "", B1043 &amp; "|" &amp; E1043 &amp; "|" &amp; (IF(ISBLANK(C1043), "", IFERROR(VALUE(LEFT(TRIM(C1043), FIND(" ", TRIM(C1043)&amp;" ")-1)), ""))) &amp; "|" &amp; D1043 )</f>
        <v/>
      </c>
      <c r="K1043" s="18" t="n">
        <f aca="false">IF(OR(C1043="", J1043="",G1043=""), 0, IF(COUNTIF($J$6:J1043, J1043)=1, 1, 0))</f>
        <v>0</v>
      </c>
      <c r="L1043" s="16" t="str">
        <f aca="false">IF(B1043="Inscripción de nuevo registro patronal",B1043 &amp; "|" &amp; E1043 &amp; "|" &amp; C1043,"")</f>
        <v/>
      </c>
      <c r="M1043" s="18" t="n">
        <f aca="false">IF(OR(C1043="", L1043=""), 0, IF(COUNTIF($L$6:L1043, L1043)=1, 1, 0))</f>
        <v>0</v>
      </c>
    </row>
    <row r="1044" customFormat="false" ht="28.35" hidden="false" customHeight="true" outlineLevel="0" collapsed="false">
      <c r="A1044" s="48" t="str">
        <f aca="false">IF(AND(NOT(ISBLANK(C1044)),NOT(ISBLANK(B1044)),NOT(ISBLANK(E1044))),(_xlfn.AGGREGATE(2,7,A$5:A1044))+1,"")</f>
        <v/>
      </c>
      <c r="B1044" s="49"/>
      <c r="C1044" s="49"/>
      <c r="D1044" s="50"/>
      <c r="E1044" s="51"/>
      <c r="F1044" s="52" t="str">
        <f aca="false">IFERROR(VLOOKUP(B1044,LISTAS!$Q$2:$R$58,2,0),"")</f>
        <v/>
      </c>
      <c r="G1044" s="34" t="str">
        <f aca="false">IF(ISBLANK(C1044),"",  IF(F1044="RAZÓN SOCIAL","NUEVO_RP",   IF(F1044="NUMERO",      IF(ISNUMBER(VALUE(C1044)),VALUE(C1044),""),   IF(OR(F1044="NSS - NOMBRE",F1044="RP - NOMBRE"),      IF(         AND(           NOT(ISERROR(FIND(" - ",C1044))),           ISERROR(FIND("  ",C1044)),           ISERROR(FIND("–",C1044)),           ISERROR(FIND("—",C1044)),           ISNUMBER(VALUE(LEFT(C1044,FIND(" - ",C1044)-1)))         ),         VALUE(LEFT(C1044,FIND(" - ",C1044)-1)),         ""      ),   ""   )  )))</f>
        <v/>
      </c>
      <c r="H1044" s="34" t="str">
        <f aca="false">B1044 &amp; "|" &amp; E1044 &amp; "|" &amp;(IF(ISBLANK(C1044),"",IFERROR(VALUE(LEFT(TRIM(C1044),FIND(" ",TRIM(C1044)&amp;" ")-1)),"")))</f>
        <v>||</v>
      </c>
      <c r="I1044" s="18" t="n">
        <f aca="false">IF(G1044="",0, IF(COUNTIF($H$6:H1044,H1044)=1,1,0))</f>
        <v>0</v>
      </c>
      <c r="J1044" s="34" t="str">
        <f aca="false">IF( OR( ISBLANK(D1044), C1044=D1044, AND( LEFT(D1044,7)&lt;&gt;"NOMINA ", OR( ISERROR(FIND(" - ",D1044)), NOT(ISNUMBER(VALUE(LEFT(D1044,FIND(" - ",D1044)-1)))) ) ) ), "", B1044 &amp; "|" &amp; E1044 &amp; "|" &amp; (IF(ISBLANK(C1044), "", IFERROR(VALUE(LEFT(TRIM(C1044), FIND(" ", TRIM(C1044)&amp;" ")-1)), ""))) &amp; "|" &amp; D1044 )</f>
        <v/>
      </c>
      <c r="K1044" s="18" t="n">
        <f aca="false">IF(OR(C1044="", J1044="",G1044=""), 0, IF(COUNTIF($J$6:J1044, J1044)=1, 1, 0))</f>
        <v>0</v>
      </c>
      <c r="L1044" s="16" t="str">
        <f aca="false">IF(B1044="Inscripción de nuevo registro patronal",B1044 &amp; "|" &amp; E1044 &amp; "|" &amp; C1044,"")</f>
        <v/>
      </c>
      <c r="M1044" s="18" t="n">
        <f aca="false">IF(OR(C1044="", L1044=""), 0, IF(COUNTIF($L$6:L1044, L1044)=1, 1, 0))</f>
        <v>0</v>
      </c>
    </row>
    <row r="1045" customFormat="false" ht="28.35" hidden="false" customHeight="true" outlineLevel="0" collapsed="false">
      <c r="A1045" s="48" t="str">
        <f aca="false">IF(AND(NOT(ISBLANK(C1045)),NOT(ISBLANK(B1045)),NOT(ISBLANK(E1045))),(_xlfn.AGGREGATE(2,7,A$5:A1045))+1,"")</f>
        <v/>
      </c>
      <c r="B1045" s="49"/>
      <c r="C1045" s="49"/>
      <c r="D1045" s="50"/>
      <c r="E1045" s="51"/>
      <c r="F1045" s="52" t="str">
        <f aca="false">IFERROR(VLOOKUP(B1045,LISTAS!$Q$2:$R$58,2,0),"")</f>
        <v/>
      </c>
      <c r="G1045" s="34" t="str">
        <f aca="false">IF(ISBLANK(C1045),"",  IF(F1045="RAZÓN SOCIAL","NUEVO_RP",   IF(F1045="NUMERO",      IF(ISNUMBER(VALUE(C1045)),VALUE(C1045),""),   IF(OR(F1045="NSS - NOMBRE",F1045="RP - NOMBRE"),      IF(         AND(           NOT(ISERROR(FIND(" - ",C1045))),           ISERROR(FIND("  ",C1045)),           ISERROR(FIND("–",C1045)),           ISERROR(FIND("—",C1045)),           ISNUMBER(VALUE(LEFT(C1045,FIND(" - ",C1045)-1)))         ),         VALUE(LEFT(C1045,FIND(" - ",C1045)-1)),         ""      ),   ""   )  )))</f>
        <v/>
      </c>
      <c r="H1045" s="34" t="str">
        <f aca="false">B1045 &amp; "|" &amp; E1045 &amp; "|" &amp;(IF(ISBLANK(C1045),"",IFERROR(VALUE(LEFT(TRIM(C1045),FIND(" ",TRIM(C1045)&amp;" ")-1)),"")))</f>
        <v>||</v>
      </c>
      <c r="I1045" s="18" t="n">
        <f aca="false">IF(G1045="",0, IF(COUNTIF($H$6:H1045,H1045)=1,1,0))</f>
        <v>0</v>
      </c>
      <c r="J1045" s="34" t="str">
        <f aca="false">IF( OR( ISBLANK(D1045), C1045=D1045, AND( LEFT(D1045,7)&lt;&gt;"NOMINA ", OR( ISERROR(FIND(" - ",D1045)), NOT(ISNUMBER(VALUE(LEFT(D1045,FIND(" - ",D1045)-1)))) ) ) ), "", B1045 &amp; "|" &amp; E1045 &amp; "|" &amp; (IF(ISBLANK(C1045), "", IFERROR(VALUE(LEFT(TRIM(C1045), FIND(" ", TRIM(C1045)&amp;" ")-1)), ""))) &amp; "|" &amp; D1045 )</f>
        <v/>
      </c>
      <c r="K1045" s="18" t="n">
        <f aca="false">IF(OR(C1045="", J1045="",G1045=""), 0, IF(COUNTIF($J$6:J1045, J1045)=1, 1, 0))</f>
        <v>0</v>
      </c>
      <c r="L1045" s="16" t="str">
        <f aca="false">IF(B1045="Inscripción de nuevo registro patronal",B1045 &amp; "|" &amp; E1045 &amp; "|" &amp; C1045,"")</f>
        <v/>
      </c>
      <c r="M1045" s="18" t="n">
        <f aca="false">IF(OR(C1045="", L1045=""), 0, IF(COUNTIF($L$6:L1045, L1045)=1, 1, 0))</f>
        <v>0</v>
      </c>
    </row>
    <row r="1046" customFormat="false" ht="28.35" hidden="false" customHeight="true" outlineLevel="0" collapsed="false">
      <c r="A1046" s="48" t="str">
        <f aca="false">IF(AND(NOT(ISBLANK(C1046)),NOT(ISBLANK(B1046)),NOT(ISBLANK(E1046))),(_xlfn.AGGREGATE(2,7,A$5:A1046))+1,"")</f>
        <v/>
      </c>
      <c r="B1046" s="49"/>
      <c r="C1046" s="49"/>
      <c r="D1046" s="50"/>
      <c r="E1046" s="51"/>
      <c r="F1046" s="52" t="str">
        <f aca="false">IFERROR(VLOOKUP(B1046,LISTAS!$Q$2:$R$58,2,0),"")</f>
        <v/>
      </c>
      <c r="G1046" s="34" t="str">
        <f aca="false">IF(ISBLANK(C1046),"",  IF(F1046="RAZÓN SOCIAL","NUEVO_RP",   IF(F1046="NUMERO",      IF(ISNUMBER(VALUE(C1046)),VALUE(C1046),""),   IF(OR(F1046="NSS - NOMBRE",F1046="RP - NOMBRE"),      IF(         AND(           NOT(ISERROR(FIND(" - ",C1046))),           ISERROR(FIND("  ",C1046)),           ISERROR(FIND("–",C1046)),           ISERROR(FIND("—",C1046)),           ISNUMBER(VALUE(LEFT(C1046,FIND(" - ",C1046)-1)))         ),         VALUE(LEFT(C1046,FIND(" - ",C1046)-1)),         ""      ),   ""   )  )))</f>
        <v/>
      </c>
      <c r="H1046" s="34" t="str">
        <f aca="false">B1046 &amp; "|" &amp; E1046 &amp; "|" &amp;(IF(ISBLANK(C1046),"",IFERROR(VALUE(LEFT(TRIM(C1046),FIND(" ",TRIM(C1046)&amp;" ")-1)),"")))</f>
        <v>||</v>
      </c>
      <c r="I1046" s="18" t="n">
        <f aca="false">IF(G1046="",0, IF(COUNTIF($H$6:H1046,H1046)=1,1,0))</f>
        <v>0</v>
      </c>
      <c r="J1046" s="34" t="str">
        <f aca="false">IF( OR( ISBLANK(D1046), C1046=D1046, AND( LEFT(D1046,7)&lt;&gt;"NOMINA ", OR( ISERROR(FIND(" - ",D1046)), NOT(ISNUMBER(VALUE(LEFT(D1046,FIND(" - ",D1046)-1)))) ) ) ), "", B1046 &amp; "|" &amp; E1046 &amp; "|" &amp; (IF(ISBLANK(C1046), "", IFERROR(VALUE(LEFT(TRIM(C1046), FIND(" ", TRIM(C1046)&amp;" ")-1)), ""))) &amp; "|" &amp; D1046 )</f>
        <v/>
      </c>
      <c r="K1046" s="18" t="n">
        <f aca="false">IF(OR(C1046="", J1046="",G1046=""), 0, IF(COUNTIF($J$6:J1046, J1046)=1, 1, 0))</f>
        <v>0</v>
      </c>
      <c r="L1046" s="16" t="str">
        <f aca="false">IF(B1046="Inscripción de nuevo registro patronal",B1046 &amp; "|" &amp; E1046 &amp; "|" &amp; C1046,"")</f>
        <v/>
      </c>
      <c r="M1046" s="18" t="n">
        <f aca="false">IF(OR(C1046="", L1046=""), 0, IF(COUNTIF($L$6:L1046, L1046)=1, 1, 0))</f>
        <v>0</v>
      </c>
    </row>
    <row r="1047" customFormat="false" ht="28.35" hidden="false" customHeight="true" outlineLevel="0" collapsed="false">
      <c r="A1047" s="48" t="str">
        <f aca="false">IF(AND(NOT(ISBLANK(C1047)),NOT(ISBLANK(B1047)),NOT(ISBLANK(E1047))),(_xlfn.AGGREGATE(2,7,A$5:A1047))+1,"")</f>
        <v/>
      </c>
      <c r="B1047" s="49"/>
      <c r="C1047" s="49"/>
      <c r="D1047" s="50"/>
      <c r="E1047" s="51"/>
      <c r="F1047" s="52" t="str">
        <f aca="false">IFERROR(VLOOKUP(B1047,LISTAS!$Q$2:$R$58,2,0),"")</f>
        <v/>
      </c>
      <c r="G1047" s="34" t="str">
        <f aca="false">IF(ISBLANK(C1047),"",  IF(F1047="RAZÓN SOCIAL","NUEVO_RP",   IF(F1047="NUMERO",      IF(ISNUMBER(VALUE(C1047)),VALUE(C1047),""),   IF(OR(F1047="NSS - NOMBRE",F1047="RP - NOMBRE"),      IF(         AND(           NOT(ISERROR(FIND(" - ",C1047))),           ISERROR(FIND("  ",C1047)),           ISERROR(FIND("–",C1047)),           ISERROR(FIND("—",C1047)),           ISNUMBER(VALUE(LEFT(C1047,FIND(" - ",C1047)-1)))         ),         VALUE(LEFT(C1047,FIND(" - ",C1047)-1)),         ""      ),   ""   )  )))</f>
        <v/>
      </c>
      <c r="H1047" s="34" t="str">
        <f aca="false">B1047 &amp; "|" &amp; E1047 &amp; "|" &amp;(IF(ISBLANK(C1047),"",IFERROR(VALUE(LEFT(TRIM(C1047),FIND(" ",TRIM(C1047)&amp;" ")-1)),"")))</f>
        <v>||</v>
      </c>
      <c r="I1047" s="18" t="n">
        <f aca="false">IF(G1047="",0, IF(COUNTIF($H$6:H1047,H1047)=1,1,0))</f>
        <v>0</v>
      </c>
      <c r="J1047" s="34" t="str">
        <f aca="false">IF( OR( ISBLANK(D1047), C1047=D1047, AND( LEFT(D1047,7)&lt;&gt;"NOMINA ", OR( ISERROR(FIND(" - ",D1047)), NOT(ISNUMBER(VALUE(LEFT(D1047,FIND(" - ",D1047)-1)))) ) ) ), "", B1047 &amp; "|" &amp; E1047 &amp; "|" &amp; (IF(ISBLANK(C1047), "", IFERROR(VALUE(LEFT(TRIM(C1047), FIND(" ", TRIM(C1047)&amp;" ")-1)), ""))) &amp; "|" &amp; D1047 )</f>
        <v/>
      </c>
      <c r="K1047" s="18" t="n">
        <f aca="false">IF(OR(C1047="", J1047="",G1047=""), 0, IF(COUNTIF($J$6:J1047, J1047)=1, 1, 0))</f>
        <v>0</v>
      </c>
      <c r="L1047" s="16" t="str">
        <f aca="false">IF(B1047="Inscripción de nuevo registro patronal",B1047 &amp; "|" &amp; E1047 &amp; "|" &amp; C1047,"")</f>
        <v/>
      </c>
      <c r="M1047" s="18" t="n">
        <f aca="false">IF(OR(C1047="", L1047=""), 0, IF(COUNTIF($L$6:L1047, L1047)=1, 1, 0))</f>
        <v>0</v>
      </c>
    </row>
    <row r="1048" customFormat="false" ht="28.35" hidden="false" customHeight="true" outlineLevel="0" collapsed="false">
      <c r="A1048" s="48" t="str">
        <f aca="false">IF(AND(NOT(ISBLANK(C1048)),NOT(ISBLANK(B1048)),NOT(ISBLANK(E1048))),(_xlfn.AGGREGATE(2,7,A$5:A1048))+1,"")</f>
        <v/>
      </c>
      <c r="B1048" s="49"/>
      <c r="C1048" s="49"/>
      <c r="D1048" s="50"/>
      <c r="E1048" s="51"/>
      <c r="F1048" s="52" t="str">
        <f aca="false">IFERROR(VLOOKUP(B1048,LISTAS!$Q$2:$R$58,2,0),"")</f>
        <v/>
      </c>
      <c r="G1048" s="34" t="str">
        <f aca="false">IF(ISBLANK(C1048),"",  IF(F1048="RAZÓN SOCIAL","NUEVO_RP",   IF(F1048="NUMERO",      IF(ISNUMBER(VALUE(C1048)),VALUE(C1048),""),   IF(OR(F1048="NSS - NOMBRE",F1048="RP - NOMBRE"),      IF(         AND(           NOT(ISERROR(FIND(" - ",C1048))),           ISERROR(FIND("  ",C1048)),           ISERROR(FIND("–",C1048)),           ISERROR(FIND("—",C1048)),           ISNUMBER(VALUE(LEFT(C1048,FIND(" - ",C1048)-1)))         ),         VALUE(LEFT(C1048,FIND(" - ",C1048)-1)),         ""      ),   ""   )  )))</f>
        <v/>
      </c>
      <c r="H1048" s="34" t="str">
        <f aca="false">B1048 &amp; "|" &amp; E1048 &amp; "|" &amp;(IF(ISBLANK(C1048),"",IFERROR(VALUE(LEFT(TRIM(C1048),FIND(" ",TRIM(C1048)&amp;" ")-1)),"")))</f>
        <v>||</v>
      </c>
      <c r="I1048" s="18" t="n">
        <f aca="false">IF(G1048="",0, IF(COUNTIF($H$6:H1048,H1048)=1,1,0))</f>
        <v>0</v>
      </c>
      <c r="J1048" s="34" t="str">
        <f aca="false">IF( OR( ISBLANK(D1048), C1048=D1048, AND( LEFT(D1048,7)&lt;&gt;"NOMINA ", OR( ISERROR(FIND(" - ",D1048)), NOT(ISNUMBER(VALUE(LEFT(D1048,FIND(" - ",D1048)-1)))) ) ) ), "", B1048 &amp; "|" &amp; E1048 &amp; "|" &amp; (IF(ISBLANK(C1048), "", IFERROR(VALUE(LEFT(TRIM(C1048), FIND(" ", TRIM(C1048)&amp;" ")-1)), ""))) &amp; "|" &amp; D1048 )</f>
        <v/>
      </c>
      <c r="K1048" s="18" t="n">
        <f aca="false">IF(OR(C1048="", J1048="",G1048=""), 0, IF(COUNTIF($J$6:J1048, J1048)=1, 1, 0))</f>
        <v>0</v>
      </c>
      <c r="L1048" s="16" t="str">
        <f aca="false">IF(B1048="Inscripción de nuevo registro patronal",B1048 &amp; "|" &amp; E1048 &amp; "|" &amp; C1048,"")</f>
        <v/>
      </c>
      <c r="M1048" s="18" t="n">
        <f aca="false">IF(OR(C1048="", L1048=""), 0, IF(COUNTIF($L$6:L1048, L1048)=1, 1, 0))</f>
        <v>0</v>
      </c>
    </row>
    <row r="1049" customFormat="false" ht="28.35" hidden="false" customHeight="true" outlineLevel="0" collapsed="false">
      <c r="A1049" s="48" t="str">
        <f aca="false">IF(AND(NOT(ISBLANK(C1049)),NOT(ISBLANK(B1049)),NOT(ISBLANK(E1049))),(_xlfn.AGGREGATE(2,7,A$5:A1049))+1,"")</f>
        <v/>
      </c>
      <c r="B1049" s="49"/>
      <c r="C1049" s="49"/>
      <c r="D1049" s="50"/>
      <c r="E1049" s="51"/>
      <c r="F1049" s="52" t="str">
        <f aca="false">IFERROR(VLOOKUP(B1049,LISTAS!$Q$2:$R$58,2,0),"")</f>
        <v/>
      </c>
      <c r="G1049" s="34" t="str">
        <f aca="false">IF(ISBLANK(C1049),"",  IF(F1049="RAZÓN SOCIAL","NUEVO_RP",   IF(F1049="NUMERO",      IF(ISNUMBER(VALUE(C1049)),VALUE(C1049),""),   IF(OR(F1049="NSS - NOMBRE",F1049="RP - NOMBRE"),      IF(         AND(           NOT(ISERROR(FIND(" - ",C1049))),           ISERROR(FIND("  ",C1049)),           ISERROR(FIND("–",C1049)),           ISERROR(FIND("—",C1049)),           ISNUMBER(VALUE(LEFT(C1049,FIND(" - ",C1049)-1)))         ),         VALUE(LEFT(C1049,FIND(" - ",C1049)-1)),         ""      ),   ""   )  )))</f>
        <v/>
      </c>
      <c r="H1049" s="34" t="str">
        <f aca="false">B1049 &amp; "|" &amp; E1049 &amp; "|" &amp;(IF(ISBLANK(C1049),"",IFERROR(VALUE(LEFT(TRIM(C1049),FIND(" ",TRIM(C1049)&amp;" ")-1)),"")))</f>
        <v>||</v>
      </c>
      <c r="I1049" s="18" t="n">
        <f aca="false">IF(G1049="",0, IF(COUNTIF($H$6:H1049,H1049)=1,1,0))</f>
        <v>0</v>
      </c>
      <c r="J1049" s="34" t="str">
        <f aca="false">IF( OR( ISBLANK(D1049), C1049=D1049, AND( LEFT(D1049,7)&lt;&gt;"NOMINA ", OR( ISERROR(FIND(" - ",D1049)), NOT(ISNUMBER(VALUE(LEFT(D1049,FIND(" - ",D1049)-1)))) ) ) ), "", B1049 &amp; "|" &amp; E1049 &amp; "|" &amp; (IF(ISBLANK(C1049), "", IFERROR(VALUE(LEFT(TRIM(C1049), FIND(" ", TRIM(C1049)&amp;" ")-1)), ""))) &amp; "|" &amp; D1049 )</f>
        <v/>
      </c>
      <c r="K1049" s="18" t="n">
        <f aca="false">IF(OR(C1049="", J1049="",G1049=""), 0, IF(COUNTIF($J$6:J1049, J1049)=1, 1, 0))</f>
        <v>0</v>
      </c>
      <c r="L1049" s="16" t="str">
        <f aca="false">IF(B1049="Inscripción de nuevo registro patronal",B1049 &amp; "|" &amp; E1049 &amp; "|" &amp; C1049,"")</f>
        <v/>
      </c>
      <c r="M1049" s="18" t="n">
        <f aca="false">IF(OR(C1049="", L1049=""), 0, IF(COUNTIF($L$6:L1049, L1049)=1, 1, 0))</f>
        <v>0</v>
      </c>
    </row>
    <row r="1050" customFormat="false" ht="28.35" hidden="false" customHeight="true" outlineLevel="0" collapsed="false">
      <c r="A1050" s="48" t="str">
        <f aca="false">IF(AND(NOT(ISBLANK(C1050)),NOT(ISBLANK(B1050)),NOT(ISBLANK(E1050))),(_xlfn.AGGREGATE(2,7,A$5:A1050))+1,"")</f>
        <v/>
      </c>
      <c r="B1050" s="49"/>
      <c r="C1050" s="49"/>
      <c r="D1050" s="50"/>
      <c r="E1050" s="51"/>
      <c r="F1050" s="52" t="str">
        <f aca="false">IFERROR(VLOOKUP(B1050,LISTAS!$Q$2:$R$58,2,0),"")</f>
        <v/>
      </c>
      <c r="G1050" s="34" t="str">
        <f aca="false">IF(ISBLANK(C1050),"",  IF(F1050="RAZÓN SOCIAL","NUEVO_RP",   IF(F1050="NUMERO",      IF(ISNUMBER(VALUE(C1050)),VALUE(C1050),""),   IF(OR(F1050="NSS - NOMBRE",F1050="RP - NOMBRE"),      IF(         AND(           NOT(ISERROR(FIND(" - ",C1050))),           ISERROR(FIND("  ",C1050)),           ISERROR(FIND("–",C1050)),           ISERROR(FIND("—",C1050)),           ISNUMBER(VALUE(LEFT(C1050,FIND(" - ",C1050)-1)))         ),         VALUE(LEFT(C1050,FIND(" - ",C1050)-1)),         ""      ),   ""   )  )))</f>
        <v/>
      </c>
      <c r="H1050" s="34" t="str">
        <f aca="false">B1050 &amp; "|" &amp; E1050 &amp; "|" &amp;(IF(ISBLANK(C1050),"",IFERROR(VALUE(LEFT(TRIM(C1050),FIND(" ",TRIM(C1050)&amp;" ")-1)),"")))</f>
        <v>||</v>
      </c>
      <c r="I1050" s="18" t="n">
        <f aca="false">IF(G1050="",0, IF(COUNTIF($H$6:H1050,H1050)=1,1,0))</f>
        <v>0</v>
      </c>
      <c r="J1050" s="34" t="str">
        <f aca="false">IF( OR( ISBLANK(D1050), C1050=D1050, AND( LEFT(D1050,7)&lt;&gt;"NOMINA ", OR( ISERROR(FIND(" - ",D1050)), NOT(ISNUMBER(VALUE(LEFT(D1050,FIND(" - ",D1050)-1)))) ) ) ), "", B1050 &amp; "|" &amp; E1050 &amp; "|" &amp; (IF(ISBLANK(C1050), "", IFERROR(VALUE(LEFT(TRIM(C1050), FIND(" ", TRIM(C1050)&amp;" ")-1)), ""))) &amp; "|" &amp; D1050 )</f>
        <v/>
      </c>
      <c r="K1050" s="18" t="n">
        <f aca="false">IF(OR(C1050="", J1050="",G1050=""), 0, IF(COUNTIF($J$6:J1050, J1050)=1, 1, 0))</f>
        <v>0</v>
      </c>
      <c r="L1050" s="16" t="str">
        <f aca="false">IF(B1050="Inscripción de nuevo registro patronal",B1050 &amp; "|" &amp; E1050 &amp; "|" &amp; C1050,"")</f>
        <v/>
      </c>
      <c r="M1050" s="18" t="n">
        <f aca="false">IF(OR(C1050="", L1050=""), 0, IF(COUNTIF($L$6:L1050, L1050)=1, 1, 0))</f>
        <v>0</v>
      </c>
    </row>
    <row r="1051" customFormat="false" ht="28.35" hidden="false" customHeight="true" outlineLevel="0" collapsed="false">
      <c r="A1051" s="48" t="str">
        <f aca="false">IF(AND(NOT(ISBLANK(C1051)),NOT(ISBLANK(B1051)),NOT(ISBLANK(E1051))),(_xlfn.AGGREGATE(2,7,A$5:A1051))+1,"")</f>
        <v/>
      </c>
      <c r="B1051" s="49"/>
      <c r="C1051" s="49"/>
      <c r="D1051" s="50"/>
      <c r="E1051" s="51"/>
      <c r="F1051" s="52" t="str">
        <f aca="false">IFERROR(VLOOKUP(B1051,LISTAS!$Q$2:$R$58,2,0),"")</f>
        <v/>
      </c>
      <c r="G1051" s="34" t="str">
        <f aca="false">IF(ISBLANK(C1051),"",  IF(F1051="RAZÓN SOCIAL","NUEVO_RP",   IF(F1051="NUMERO",      IF(ISNUMBER(VALUE(C1051)),VALUE(C1051),""),   IF(OR(F1051="NSS - NOMBRE",F1051="RP - NOMBRE"),      IF(         AND(           NOT(ISERROR(FIND(" - ",C1051))),           ISERROR(FIND("  ",C1051)),           ISERROR(FIND("–",C1051)),           ISERROR(FIND("—",C1051)),           ISNUMBER(VALUE(LEFT(C1051,FIND(" - ",C1051)-1)))         ),         VALUE(LEFT(C1051,FIND(" - ",C1051)-1)),         ""      ),   ""   )  )))</f>
        <v/>
      </c>
      <c r="H1051" s="34" t="str">
        <f aca="false">B1051 &amp; "|" &amp; E1051 &amp; "|" &amp;(IF(ISBLANK(C1051),"",IFERROR(VALUE(LEFT(TRIM(C1051),FIND(" ",TRIM(C1051)&amp;" ")-1)),"")))</f>
        <v>||</v>
      </c>
      <c r="I1051" s="18" t="n">
        <f aca="false">IF(G1051="",0, IF(COUNTIF($H$6:H1051,H1051)=1,1,0))</f>
        <v>0</v>
      </c>
      <c r="J1051" s="34" t="str">
        <f aca="false">IF( OR( ISBLANK(D1051), C1051=D1051, AND( LEFT(D1051,7)&lt;&gt;"NOMINA ", OR( ISERROR(FIND(" - ",D1051)), NOT(ISNUMBER(VALUE(LEFT(D1051,FIND(" - ",D1051)-1)))) ) ) ), "", B1051 &amp; "|" &amp; E1051 &amp; "|" &amp; (IF(ISBLANK(C1051), "", IFERROR(VALUE(LEFT(TRIM(C1051), FIND(" ", TRIM(C1051)&amp;" ")-1)), ""))) &amp; "|" &amp; D1051 )</f>
        <v/>
      </c>
      <c r="K1051" s="18" t="n">
        <f aca="false">IF(OR(C1051="", J1051="",G1051=""), 0, IF(COUNTIF($J$6:J1051, J1051)=1, 1, 0))</f>
        <v>0</v>
      </c>
      <c r="L1051" s="16" t="str">
        <f aca="false">IF(B1051="Inscripción de nuevo registro patronal",B1051 &amp; "|" &amp; E1051 &amp; "|" &amp; C1051,"")</f>
        <v/>
      </c>
      <c r="M1051" s="18" t="n">
        <f aca="false">IF(OR(C1051="", L1051=""), 0, IF(COUNTIF($L$6:L1051, L1051)=1, 1, 0))</f>
        <v>0</v>
      </c>
    </row>
    <row r="1052" customFormat="false" ht="28.35" hidden="false" customHeight="true" outlineLevel="0" collapsed="false">
      <c r="A1052" s="48" t="str">
        <f aca="false">IF(AND(NOT(ISBLANK(C1052)),NOT(ISBLANK(B1052)),NOT(ISBLANK(E1052))),(_xlfn.AGGREGATE(2,7,A$5:A1052))+1,"")</f>
        <v/>
      </c>
      <c r="B1052" s="49"/>
      <c r="C1052" s="49"/>
      <c r="D1052" s="50"/>
      <c r="E1052" s="51"/>
      <c r="F1052" s="52" t="str">
        <f aca="false">IFERROR(VLOOKUP(B1052,LISTAS!$Q$2:$R$58,2,0),"")</f>
        <v/>
      </c>
      <c r="G1052" s="34" t="str">
        <f aca="false">IF(ISBLANK(C1052),"",  IF(F1052="RAZÓN SOCIAL","NUEVO_RP",   IF(F1052="NUMERO",      IF(ISNUMBER(VALUE(C1052)),VALUE(C1052),""),   IF(OR(F1052="NSS - NOMBRE",F1052="RP - NOMBRE"),      IF(         AND(           NOT(ISERROR(FIND(" - ",C1052))),           ISERROR(FIND("  ",C1052)),           ISERROR(FIND("–",C1052)),           ISERROR(FIND("—",C1052)),           ISNUMBER(VALUE(LEFT(C1052,FIND(" - ",C1052)-1)))         ),         VALUE(LEFT(C1052,FIND(" - ",C1052)-1)),         ""      ),   ""   )  )))</f>
        <v/>
      </c>
      <c r="H1052" s="34" t="str">
        <f aca="false">B1052 &amp; "|" &amp; E1052 &amp; "|" &amp;(IF(ISBLANK(C1052),"",IFERROR(VALUE(LEFT(TRIM(C1052),FIND(" ",TRIM(C1052)&amp;" ")-1)),"")))</f>
        <v>||</v>
      </c>
      <c r="I1052" s="18" t="n">
        <f aca="false">IF(G1052="",0, IF(COUNTIF($H$6:H1052,H1052)=1,1,0))</f>
        <v>0</v>
      </c>
      <c r="J1052" s="34" t="str">
        <f aca="false">IF( OR( ISBLANK(D1052), C1052=D1052, AND( LEFT(D1052,7)&lt;&gt;"NOMINA ", OR( ISERROR(FIND(" - ",D1052)), NOT(ISNUMBER(VALUE(LEFT(D1052,FIND(" - ",D1052)-1)))) ) ) ), "", B1052 &amp; "|" &amp; E1052 &amp; "|" &amp; (IF(ISBLANK(C1052), "", IFERROR(VALUE(LEFT(TRIM(C1052), FIND(" ", TRIM(C1052)&amp;" ")-1)), ""))) &amp; "|" &amp; D1052 )</f>
        <v/>
      </c>
      <c r="K1052" s="18" t="n">
        <f aca="false">IF(OR(C1052="", J1052="",G1052=""), 0, IF(COUNTIF($J$6:J1052, J1052)=1, 1, 0))</f>
        <v>0</v>
      </c>
      <c r="L1052" s="16" t="str">
        <f aca="false">IF(B1052="Inscripción de nuevo registro patronal",B1052 &amp; "|" &amp; E1052 &amp; "|" &amp; C1052,"")</f>
        <v/>
      </c>
      <c r="M1052" s="18" t="n">
        <f aca="false">IF(OR(C1052="", L1052=""), 0, IF(COUNTIF($L$6:L1052, L1052)=1, 1, 0))</f>
        <v>0</v>
      </c>
    </row>
    <row r="1053" customFormat="false" ht="28.35" hidden="false" customHeight="true" outlineLevel="0" collapsed="false">
      <c r="A1053" s="48" t="str">
        <f aca="false">IF(AND(NOT(ISBLANK(C1053)),NOT(ISBLANK(B1053)),NOT(ISBLANK(E1053))),(_xlfn.AGGREGATE(2,7,A$5:A1053))+1,"")</f>
        <v/>
      </c>
      <c r="B1053" s="49"/>
      <c r="C1053" s="49"/>
      <c r="D1053" s="50"/>
      <c r="E1053" s="51"/>
      <c r="F1053" s="52" t="str">
        <f aca="false">IFERROR(VLOOKUP(B1053,LISTAS!$Q$2:$R$58,2,0),"")</f>
        <v/>
      </c>
      <c r="G1053" s="34" t="str">
        <f aca="false">IF(ISBLANK(C1053),"",  IF(F1053="RAZÓN SOCIAL","NUEVO_RP",   IF(F1053="NUMERO",      IF(ISNUMBER(VALUE(C1053)),VALUE(C1053),""),   IF(OR(F1053="NSS - NOMBRE",F1053="RP - NOMBRE"),      IF(         AND(           NOT(ISERROR(FIND(" - ",C1053))),           ISERROR(FIND("  ",C1053)),           ISERROR(FIND("–",C1053)),           ISERROR(FIND("—",C1053)),           ISNUMBER(VALUE(LEFT(C1053,FIND(" - ",C1053)-1)))         ),         VALUE(LEFT(C1053,FIND(" - ",C1053)-1)),         ""      ),   ""   )  )))</f>
        <v/>
      </c>
      <c r="H1053" s="34" t="str">
        <f aca="false">B1053 &amp; "|" &amp; E1053 &amp; "|" &amp;(IF(ISBLANK(C1053),"",IFERROR(VALUE(LEFT(TRIM(C1053),FIND(" ",TRIM(C1053)&amp;" ")-1)),"")))</f>
        <v>||</v>
      </c>
      <c r="I1053" s="18" t="n">
        <f aca="false">IF(G1053="",0, IF(COUNTIF($H$6:H1053,H1053)=1,1,0))</f>
        <v>0</v>
      </c>
      <c r="J1053" s="34" t="str">
        <f aca="false">IF( OR( ISBLANK(D1053), C1053=D1053, AND( LEFT(D1053,7)&lt;&gt;"NOMINA ", OR( ISERROR(FIND(" - ",D1053)), NOT(ISNUMBER(VALUE(LEFT(D1053,FIND(" - ",D1053)-1)))) ) ) ), "", B1053 &amp; "|" &amp; E1053 &amp; "|" &amp; (IF(ISBLANK(C1053), "", IFERROR(VALUE(LEFT(TRIM(C1053), FIND(" ", TRIM(C1053)&amp;" ")-1)), ""))) &amp; "|" &amp; D1053 )</f>
        <v/>
      </c>
      <c r="K1053" s="18" t="n">
        <f aca="false">IF(OR(C1053="", J1053="",G1053=""), 0, IF(COUNTIF($J$6:J1053, J1053)=1, 1, 0))</f>
        <v>0</v>
      </c>
      <c r="L1053" s="16" t="str">
        <f aca="false">IF(B1053="Inscripción de nuevo registro patronal",B1053 &amp; "|" &amp; E1053 &amp; "|" &amp; C1053,"")</f>
        <v/>
      </c>
      <c r="M1053" s="18" t="n">
        <f aca="false">IF(OR(C1053="", L1053=""), 0, IF(COUNTIF($L$6:L1053, L1053)=1, 1, 0))</f>
        <v>0</v>
      </c>
    </row>
    <row r="1054" customFormat="false" ht="28.35" hidden="false" customHeight="true" outlineLevel="0" collapsed="false">
      <c r="A1054" s="48" t="str">
        <f aca="false">IF(AND(NOT(ISBLANK(C1054)),NOT(ISBLANK(B1054)),NOT(ISBLANK(E1054))),(_xlfn.AGGREGATE(2,7,A$5:A1054))+1,"")</f>
        <v/>
      </c>
      <c r="B1054" s="49"/>
      <c r="C1054" s="49"/>
      <c r="D1054" s="50"/>
      <c r="E1054" s="51"/>
      <c r="F1054" s="52" t="str">
        <f aca="false">IFERROR(VLOOKUP(B1054,LISTAS!$Q$2:$R$58,2,0),"")</f>
        <v/>
      </c>
      <c r="G1054" s="34" t="str">
        <f aca="false">IF(ISBLANK(C1054),"",  IF(F1054="RAZÓN SOCIAL","NUEVO_RP",   IF(F1054="NUMERO",      IF(ISNUMBER(VALUE(C1054)),VALUE(C1054),""),   IF(OR(F1054="NSS - NOMBRE",F1054="RP - NOMBRE"),      IF(         AND(           NOT(ISERROR(FIND(" - ",C1054))),           ISERROR(FIND("  ",C1054)),           ISERROR(FIND("–",C1054)),           ISERROR(FIND("—",C1054)),           ISNUMBER(VALUE(LEFT(C1054,FIND(" - ",C1054)-1)))         ),         VALUE(LEFT(C1054,FIND(" - ",C1054)-1)),         ""      ),   ""   )  )))</f>
        <v/>
      </c>
      <c r="H1054" s="34" t="str">
        <f aca="false">B1054 &amp; "|" &amp; E1054 &amp; "|" &amp;(IF(ISBLANK(C1054),"",IFERROR(VALUE(LEFT(TRIM(C1054),FIND(" ",TRIM(C1054)&amp;" ")-1)),"")))</f>
        <v>||</v>
      </c>
      <c r="I1054" s="18" t="n">
        <f aca="false">IF(G1054="",0, IF(COUNTIF($H$6:H1054,H1054)=1,1,0))</f>
        <v>0</v>
      </c>
      <c r="J1054" s="34" t="str">
        <f aca="false">IF( OR( ISBLANK(D1054), C1054=D1054, AND( LEFT(D1054,7)&lt;&gt;"NOMINA ", OR( ISERROR(FIND(" - ",D1054)), NOT(ISNUMBER(VALUE(LEFT(D1054,FIND(" - ",D1054)-1)))) ) ) ), "", B1054 &amp; "|" &amp; E1054 &amp; "|" &amp; (IF(ISBLANK(C1054), "", IFERROR(VALUE(LEFT(TRIM(C1054), FIND(" ", TRIM(C1054)&amp;" ")-1)), ""))) &amp; "|" &amp; D1054 )</f>
        <v/>
      </c>
      <c r="K1054" s="18" t="n">
        <f aca="false">IF(OR(C1054="", J1054="",G1054=""), 0, IF(COUNTIF($J$6:J1054, J1054)=1, 1, 0))</f>
        <v>0</v>
      </c>
      <c r="L1054" s="16" t="str">
        <f aca="false">IF(B1054="Inscripción de nuevo registro patronal",B1054 &amp; "|" &amp; E1054 &amp; "|" &amp; C1054,"")</f>
        <v/>
      </c>
      <c r="M1054" s="18" t="n">
        <f aca="false">IF(OR(C1054="", L1054=""), 0, IF(COUNTIF($L$6:L1054, L1054)=1, 1, 0))</f>
        <v>0</v>
      </c>
    </row>
    <row r="1055" customFormat="false" ht="28.35" hidden="false" customHeight="true" outlineLevel="0" collapsed="false">
      <c r="A1055" s="48" t="str">
        <f aca="false">IF(AND(NOT(ISBLANK(C1055)),NOT(ISBLANK(B1055)),NOT(ISBLANK(E1055))),(_xlfn.AGGREGATE(2,7,A$5:A1055))+1,"")</f>
        <v/>
      </c>
      <c r="B1055" s="49"/>
      <c r="C1055" s="49"/>
      <c r="D1055" s="50"/>
      <c r="E1055" s="51"/>
      <c r="F1055" s="52" t="str">
        <f aca="false">IFERROR(VLOOKUP(B1055,LISTAS!$Q$2:$R$58,2,0),"")</f>
        <v/>
      </c>
      <c r="G1055" s="34" t="str">
        <f aca="false">IF(ISBLANK(C1055),"",  IF(F1055="RAZÓN SOCIAL","NUEVO_RP",   IF(F1055="NUMERO",      IF(ISNUMBER(VALUE(C1055)),VALUE(C1055),""),   IF(OR(F1055="NSS - NOMBRE",F1055="RP - NOMBRE"),      IF(         AND(           NOT(ISERROR(FIND(" - ",C1055))),           ISERROR(FIND("  ",C1055)),           ISERROR(FIND("–",C1055)),           ISERROR(FIND("—",C1055)),           ISNUMBER(VALUE(LEFT(C1055,FIND(" - ",C1055)-1)))         ),         VALUE(LEFT(C1055,FIND(" - ",C1055)-1)),         ""      ),   ""   )  )))</f>
        <v/>
      </c>
      <c r="H1055" s="34" t="str">
        <f aca="false">B1055 &amp; "|" &amp; E1055 &amp; "|" &amp;(IF(ISBLANK(C1055),"",IFERROR(VALUE(LEFT(TRIM(C1055),FIND(" ",TRIM(C1055)&amp;" ")-1)),"")))</f>
        <v>||</v>
      </c>
      <c r="I1055" s="18" t="n">
        <f aca="false">IF(G1055="",0, IF(COUNTIF($H$6:H1055,H1055)=1,1,0))</f>
        <v>0</v>
      </c>
      <c r="J1055" s="34" t="str">
        <f aca="false">IF( OR( ISBLANK(D1055), C1055=D1055, AND( LEFT(D1055,7)&lt;&gt;"NOMINA ", OR( ISERROR(FIND(" - ",D1055)), NOT(ISNUMBER(VALUE(LEFT(D1055,FIND(" - ",D1055)-1)))) ) ) ), "", B1055 &amp; "|" &amp; E1055 &amp; "|" &amp; (IF(ISBLANK(C1055), "", IFERROR(VALUE(LEFT(TRIM(C1055), FIND(" ", TRIM(C1055)&amp;" ")-1)), ""))) &amp; "|" &amp; D1055 )</f>
        <v/>
      </c>
      <c r="K1055" s="18" t="n">
        <f aca="false">IF(OR(C1055="", J1055="",G1055=""), 0, IF(COUNTIF($J$6:J1055, J1055)=1, 1, 0))</f>
        <v>0</v>
      </c>
      <c r="L1055" s="16" t="str">
        <f aca="false">IF(B1055="Inscripción de nuevo registro patronal",B1055 &amp; "|" &amp; E1055 &amp; "|" &amp; C1055,"")</f>
        <v/>
      </c>
      <c r="M1055" s="18" t="n">
        <f aca="false">IF(OR(C1055="", L1055=""), 0, IF(COUNTIF($L$6:L1055, L1055)=1, 1, 0))</f>
        <v>0</v>
      </c>
    </row>
    <row r="1056" customFormat="false" ht="28.35" hidden="false" customHeight="true" outlineLevel="0" collapsed="false">
      <c r="A1056" s="48" t="str">
        <f aca="false">IF(AND(NOT(ISBLANK(C1056)),NOT(ISBLANK(B1056)),NOT(ISBLANK(E1056))),(_xlfn.AGGREGATE(2,7,A$5:A1056))+1,"")</f>
        <v/>
      </c>
      <c r="B1056" s="49"/>
      <c r="C1056" s="49"/>
      <c r="D1056" s="50"/>
      <c r="E1056" s="51"/>
      <c r="F1056" s="52" t="str">
        <f aca="false">IFERROR(VLOOKUP(B1056,LISTAS!$Q$2:$R$58,2,0),"")</f>
        <v/>
      </c>
      <c r="G1056" s="34" t="str">
        <f aca="false">IF(ISBLANK(C1056),"",  IF(F1056="RAZÓN SOCIAL","NUEVO_RP",   IF(F1056="NUMERO",      IF(ISNUMBER(VALUE(C1056)),VALUE(C1056),""),   IF(OR(F1056="NSS - NOMBRE",F1056="RP - NOMBRE"),      IF(         AND(           NOT(ISERROR(FIND(" - ",C1056))),           ISERROR(FIND("  ",C1056)),           ISERROR(FIND("–",C1056)),           ISERROR(FIND("—",C1056)),           ISNUMBER(VALUE(LEFT(C1056,FIND(" - ",C1056)-1)))         ),         VALUE(LEFT(C1056,FIND(" - ",C1056)-1)),         ""      ),   ""   )  )))</f>
        <v/>
      </c>
      <c r="H1056" s="34" t="str">
        <f aca="false">B1056 &amp; "|" &amp; E1056 &amp; "|" &amp;(IF(ISBLANK(C1056),"",IFERROR(VALUE(LEFT(TRIM(C1056),FIND(" ",TRIM(C1056)&amp;" ")-1)),"")))</f>
        <v>||</v>
      </c>
      <c r="I1056" s="18" t="n">
        <f aca="false">IF(G1056="",0, IF(COUNTIF($H$6:H1056,H1056)=1,1,0))</f>
        <v>0</v>
      </c>
      <c r="J1056" s="34" t="str">
        <f aca="false">IF( OR( ISBLANK(D1056), C1056=D1056, AND( LEFT(D1056,7)&lt;&gt;"NOMINA ", OR( ISERROR(FIND(" - ",D1056)), NOT(ISNUMBER(VALUE(LEFT(D1056,FIND(" - ",D1056)-1)))) ) ) ), "", B1056 &amp; "|" &amp; E1056 &amp; "|" &amp; (IF(ISBLANK(C1056), "", IFERROR(VALUE(LEFT(TRIM(C1056), FIND(" ", TRIM(C1056)&amp;" ")-1)), ""))) &amp; "|" &amp; D1056 )</f>
        <v/>
      </c>
      <c r="K1056" s="18" t="n">
        <f aca="false">IF(OR(C1056="", J1056="",G1056=""), 0, IF(COUNTIF($J$6:J1056, J1056)=1, 1, 0))</f>
        <v>0</v>
      </c>
      <c r="L1056" s="16" t="str">
        <f aca="false">IF(B1056="Inscripción de nuevo registro patronal",B1056 &amp; "|" &amp; E1056 &amp; "|" &amp; C1056,"")</f>
        <v/>
      </c>
      <c r="M1056" s="18" t="n">
        <f aca="false">IF(OR(C1056="", L1056=""), 0, IF(COUNTIF($L$6:L1056, L1056)=1, 1, 0))</f>
        <v>0</v>
      </c>
    </row>
    <row r="1057" customFormat="false" ht="28.35" hidden="false" customHeight="true" outlineLevel="0" collapsed="false">
      <c r="A1057" s="48" t="str">
        <f aca="false">IF(AND(NOT(ISBLANK(C1057)),NOT(ISBLANK(B1057)),NOT(ISBLANK(E1057))),(_xlfn.AGGREGATE(2,7,A$5:A1057))+1,"")</f>
        <v/>
      </c>
      <c r="B1057" s="49"/>
      <c r="C1057" s="49"/>
      <c r="D1057" s="50"/>
      <c r="E1057" s="51"/>
      <c r="F1057" s="52" t="str">
        <f aca="false">IFERROR(VLOOKUP(B1057,LISTAS!$Q$2:$R$58,2,0),"")</f>
        <v/>
      </c>
      <c r="G1057" s="34" t="str">
        <f aca="false">IF(ISBLANK(C1057),"",  IF(F1057="RAZÓN SOCIAL","NUEVO_RP",   IF(F1057="NUMERO",      IF(ISNUMBER(VALUE(C1057)),VALUE(C1057),""),   IF(OR(F1057="NSS - NOMBRE",F1057="RP - NOMBRE"),      IF(         AND(           NOT(ISERROR(FIND(" - ",C1057))),           ISERROR(FIND("  ",C1057)),           ISERROR(FIND("–",C1057)),           ISERROR(FIND("—",C1057)),           ISNUMBER(VALUE(LEFT(C1057,FIND(" - ",C1057)-1)))         ),         VALUE(LEFT(C1057,FIND(" - ",C1057)-1)),         ""      ),   ""   )  )))</f>
        <v/>
      </c>
      <c r="H1057" s="34" t="str">
        <f aca="false">B1057 &amp; "|" &amp; E1057 &amp; "|" &amp;(IF(ISBLANK(C1057),"",IFERROR(VALUE(LEFT(TRIM(C1057),FIND(" ",TRIM(C1057)&amp;" ")-1)),"")))</f>
        <v>||</v>
      </c>
      <c r="I1057" s="18" t="n">
        <f aca="false">IF(G1057="",0, IF(COUNTIF($H$6:H1057,H1057)=1,1,0))</f>
        <v>0</v>
      </c>
      <c r="J1057" s="34" t="str">
        <f aca="false">IF( OR( ISBLANK(D1057), C1057=D1057, AND( LEFT(D1057,7)&lt;&gt;"NOMINA ", OR( ISERROR(FIND(" - ",D1057)), NOT(ISNUMBER(VALUE(LEFT(D1057,FIND(" - ",D1057)-1)))) ) ) ), "", B1057 &amp; "|" &amp; E1057 &amp; "|" &amp; (IF(ISBLANK(C1057), "", IFERROR(VALUE(LEFT(TRIM(C1057), FIND(" ", TRIM(C1057)&amp;" ")-1)), ""))) &amp; "|" &amp; D1057 )</f>
        <v/>
      </c>
      <c r="K1057" s="18" t="n">
        <f aca="false">IF(OR(C1057="", J1057="",G1057=""), 0, IF(COUNTIF($J$6:J1057, J1057)=1, 1, 0))</f>
        <v>0</v>
      </c>
      <c r="L1057" s="16" t="str">
        <f aca="false">IF(B1057="Inscripción de nuevo registro patronal",B1057 &amp; "|" &amp; E1057 &amp; "|" &amp; C1057,"")</f>
        <v/>
      </c>
      <c r="M1057" s="18" t="n">
        <f aca="false">IF(OR(C1057="", L1057=""), 0, IF(COUNTIF($L$6:L1057, L1057)=1, 1, 0))</f>
        <v>0</v>
      </c>
    </row>
    <row r="1058" customFormat="false" ht="28.35" hidden="false" customHeight="true" outlineLevel="0" collapsed="false">
      <c r="A1058" s="48" t="str">
        <f aca="false">IF(AND(NOT(ISBLANK(C1058)),NOT(ISBLANK(B1058)),NOT(ISBLANK(E1058))),(_xlfn.AGGREGATE(2,7,A$5:A1058))+1,"")</f>
        <v/>
      </c>
      <c r="B1058" s="49"/>
      <c r="C1058" s="49"/>
      <c r="D1058" s="50"/>
      <c r="E1058" s="51"/>
      <c r="F1058" s="52" t="str">
        <f aca="false">IFERROR(VLOOKUP(B1058,LISTAS!$Q$2:$R$58,2,0),"")</f>
        <v/>
      </c>
      <c r="G1058" s="34" t="str">
        <f aca="false">IF(ISBLANK(C1058),"",  IF(F1058="RAZÓN SOCIAL","NUEVO_RP",   IF(F1058="NUMERO",      IF(ISNUMBER(VALUE(C1058)),VALUE(C1058),""),   IF(OR(F1058="NSS - NOMBRE",F1058="RP - NOMBRE"),      IF(         AND(           NOT(ISERROR(FIND(" - ",C1058))),           ISERROR(FIND("  ",C1058)),           ISERROR(FIND("–",C1058)),           ISERROR(FIND("—",C1058)),           ISNUMBER(VALUE(LEFT(C1058,FIND(" - ",C1058)-1)))         ),         VALUE(LEFT(C1058,FIND(" - ",C1058)-1)),         ""      ),   ""   )  )))</f>
        <v/>
      </c>
      <c r="H1058" s="34" t="str">
        <f aca="false">B1058 &amp; "|" &amp; E1058 &amp; "|" &amp;(IF(ISBLANK(C1058),"",IFERROR(VALUE(LEFT(TRIM(C1058),FIND(" ",TRIM(C1058)&amp;" ")-1)),"")))</f>
        <v>||</v>
      </c>
      <c r="I1058" s="18" t="n">
        <f aca="false">IF(G1058="",0, IF(COUNTIF($H$6:H1058,H1058)=1,1,0))</f>
        <v>0</v>
      </c>
      <c r="J1058" s="34" t="str">
        <f aca="false">IF( OR( ISBLANK(D1058), C1058=D1058, AND( LEFT(D1058,7)&lt;&gt;"NOMINA ", OR( ISERROR(FIND(" - ",D1058)), NOT(ISNUMBER(VALUE(LEFT(D1058,FIND(" - ",D1058)-1)))) ) ) ), "", B1058 &amp; "|" &amp; E1058 &amp; "|" &amp; (IF(ISBLANK(C1058), "", IFERROR(VALUE(LEFT(TRIM(C1058), FIND(" ", TRIM(C1058)&amp;" ")-1)), ""))) &amp; "|" &amp; D1058 )</f>
        <v/>
      </c>
      <c r="K1058" s="18" t="n">
        <f aca="false">IF(OR(C1058="", J1058="",G1058=""), 0, IF(COUNTIF($J$6:J1058, J1058)=1, 1, 0))</f>
        <v>0</v>
      </c>
      <c r="L1058" s="16" t="str">
        <f aca="false">IF(B1058="Inscripción de nuevo registro patronal",B1058 &amp; "|" &amp; E1058 &amp; "|" &amp; C1058,"")</f>
        <v/>
      </c>
      <c r="M1058" s="18" t="n">
        <f aca="false">IF(OR(C1058="", L1058=""), 0, IF(COUNTIF($L$6:L1058, L1058)=1, 1, 0))</f>
        <v>0</v>
      </c>
    </row>
    <row r="1059" customFormat="false" ht="28.35" hidden="false" customHeight="true" outlineLevel="0" collapsed="false">
      <c r="A1059" s="48" t="str">
        <f aca="false">IF(AND(NOT(ISBLANK(C1059)),NOT(ISBLANK(B1059)),NOT(ISBLANK(E1059))),(_xlfn.AGGREGATE(2,7,A$5:A1059))+1,"")</f>
        <v/>
      </c>
      <c r="B1059" s="49"/>
      <c r="C1059" s="49"/>
      <c r="D1059" s="50"/>
      <c r="E1059" s="51"/>
      <c r="F1059" s="52" t="str">
        <f aca="false">IFERROR(VLOOKUP(B1059,LISTAS!$Q$2:$R$58,2,0),"")</f>
        <v/>
      </c>
      <c r="G1059" s="34" t="str">
        <f aca="false">IF(ISBLANK(C1059),"",  IF(F1059="RAZÓN SOCIAL","NUEVO_RP",   IF(F1059="NUMERO",      IF(ISNUMBER(VALUE(C1059)),VALUE(C1059),""),   IF(OR(F1059="NSS - NOMBRE",F1059="RP - NOMBRE"),      IF(         AND(           NOT(ISERROR(FIND(" - ",C1059))),           ISERROR(FIND("  ",C1059)),           ISERROR(FIND("–",C1059)),           ISERROR(FIND("—",C1059)),           ISNUMBER(VALUE(LEFT(C1059,FIND(" - ",C1059)-1)))         ),         VALUE(LEFT(C1059,FIND(" - ",C1059)-1)),         ""      ),   ""   )  )))</f>
        <v/>
      </c>
      <c r="H1059" s="34" t="str">
        <f aca="false">B1059 &amp; "|" &amp; E1059 &amp; "|" &amp;(IF(ISBLANK(C1059),"",IFERROR(VALUE(LEFT(TRIM(C1059),FIND(" ",TRIM(C1059)&amp;" ")-1)),"")))</f>
        <v>||</v>
      </c>
      <c r="I1059" s="18" t="n">
        <f aca="false">IF(G1059="",0, IF(COUNTIF($H$6:H1059,H1059)=1,1,0))</f>
        <v>0</v>
      </c>
      <c r="J1059" s="34" t="str">
        <f aca="false">IF( OR( ISBLANK(D1059), C1059=D1059, AND( LEFT(D1059,7)&lt;&gt;"NOMINA ", OR( ISERROR(FIND(" - ",D1059)), NOT(ISNUMBER(VALUE(LEFT(D1059,FIND(" - ",D1059)-1)))) ) ) ), "", B1059 &amp; "|" &amp; E1059 &amp; "|" &amp; (IF(ISBLANK(C1059), "", IFERROR(VALUE(LEFT(TRIM(C1059), FIND(" ", TRIM(C1059)&amp;" ")-1)), ""))) &amp; "|" &amp; D1059 )</f>
        <v/>
      </c>
      <c r="K1059" s="18" t="n">
        <f aca="false">IF(OR(C1059="", J1059="",G1059=""), 0, IF(COUNTIF($J$6:J1059, J1059)=1, 1, 0))</f>
        <v>0</v>
      </c>
      <c r="L1059" s="16" t="str">
        <f aca="false">IF(B1059="Inscripción de nuevo registro patronal",B1059 &amp; "|" &amp; E1059 &amp; "|" &amp; C1059,"")</f>
        <v/>
      </c>
      <c r="M1059" s="18" t="n">
        <f aca="false">IF(OR(C1059="", L1059=""), 0, IF(COUNTIF($L$6:L1059, L1059)=1, 1, 0))</f>
        <v>0</v>
      </c>
    </row>
    <row r="1060" customFormat="false" ht="28.35" hidden="false" customHeight="true" outlineLevel="0" collapsed="false">
      <c r="A1060" s="48" t="str">
        <f aca="false">IF(AND(NOT(ISBLANK(C1060)),NOT(ISBLANK(B1060)),NOT(ISBLANK(E1060))),(_xlfn.AGGREGATE(2,7,A$5:A1060))+1,"")</f>
        <v/>
      </c>
      <c r="B1060" s="49"/>
      <c r="C1060" s="49"/>
      <c r="D1060" s="50"/>
      <c r="E1060" s="51"/>
      <c r="F1060" s="52" t="str">
        <f aca="false">IFERROR(VLOOKUP(B1060,LISTAS!$Q$2:$R$58,2,0),"")</f>
        <v/>
      </c>
      <c r="G1060" s="34" t="str">
        <f aca="false">IF(ISBLANK(C1060),"",  IF(F1060="RAZÓN SOCIAL","NUEVO_RP",   IF(F1060="NUMERO",      IF(ISNUMBER(VALUE(C1060)),VALUE(C1060),""),   IF(OR(F1060="NSS - NOMBRE",F1060="RP - NOMBRE"),      IF(         AND(           NOT(ISERROR(FIND(" - ",C1060))),           ISERROR(FIND("  ",C1060)),           ISERROR(FIND("–",C1060)),           ISERROR(FIND("—",C1060)),           ISNUMBER(VALUE(LEFT(C1060,FIND(" - ",C1060)-1)))         ),         VALUE(LEFT(C1060,FIND(" - ",C1060)-1)),         ""      ),   ""   )  )))</f>
        <v/>
      </c>
      <c r="H1060" s="34" t="str">
        <f aca="false">B1060 &amp; "|" &amp; E1060 &amp; "|" &amp;(IF(ISBLANK(C1060),"",IFERROR(VALUE(LEFT(TRIM(C1060),FIND(" ",TRIM(C1060)&amp;" ")-1)),"")))</f>
        <v>||</v>
      </c>
      <c r="I1060" s="18" t="n">
        <f aca="false">IF(G1060="",0, IF(COUNTIF($H$6:H1060,H1060)=1,1,0))</f>
        <v>0</v>
      </c>
      <c r="J1060" s="34" t="str">
        <f aca="false">IF( OR( ISBLANK(D1060), C1060=D1060, AND( LEFT(D1060,7)&lt;&gt;"NOMINA ", OR( ISERROR(FIND(" - ",D1060)), NOT(ISNUMBER(VALUE(LEFT(D1060,FIND(" - ",D1060)-1)))) ) ) ), "", B1060 &amp; "|" &amp; E1060 &amp; "|" &amp; (IF(ISBLANK(C1060), "", IFERROR(VALUE(LEFT(TRIM(C1060), FIND(" ", TRIM(C1060)&amp;" ")-1)), ""))) &amp; "|" &amp; D1060 )</f>
        <v/>
      </c>
      <c r="K1060" s="18" t="n">
        <f aca="false">IF(OR(C1060="", J1060="",G1060=""), 0, IF(COUNTIF($J$6:J1060, J1060)=1, 1, 0))</f>
        <v>0</v>
      </c>
      <c r="L1060" s="16" t="str">
        <f aca="false">IF(B1060="Inscripción de nuevo registro patronal",B1060 &amp; "|" &amp; E1060 &amp; "|" &amp; C1060,"")</f>
        <v/>
      </c>
      <c r="M1060" s="18" t="n">
        <f aca="false">IF(OR(C1060="", L1060=""), 0, IF(COUNTIF($L$6:L1060, L1060)=1, 1, 0))</f>
        <v>0</v>
      </c>
    </row>
    <row r="1061" customFormat="false" ht="28.35" hidden="false" customHeight="true" outlineLevel="0" collapsed="false">
      <c r="A1061" s="48" t="str">
        <f aca="false">IF(AND(NOT(ISBLANK(C1061)),NOT(ISBLANK(B1061)),NOT(ISBLANK(E1061))),(_xlfn.AGGREGATE(2,7,A$5:A1061))+1,"")</f>
        <v/>
      </c>
      <c r="B1061" s="49"/>
      <c r="C1061" s="49"/>
      <c r="D1061" s="50"/>
      <c r="E1061" s="51"/>
      <c r="F1061" s="52" t="str">
        <f aca="false">IFERROR(VLOOKUP(B1061,LISTAS!$Q$2:$R$58,2,0),"")</f>
        <v/>
      </c>
      <c r="G1061" s="34" t="str">
        <f aca="false">IF(ISBLANK(C1061),"",  IF(F1061="RAZÓN SOCIAL","NUEVO_RP",   IF(F1061="NUMERO",      IF(ISNUMBER(VALUE(C1061)),VALUE(C1061),""),   IF(OR(F1061="NSS - NOMBRE",F1061="RP - NOMBRE"),      IF(         AND(           NOT(ISERROR(FIND(" - ",C1061))),           ISERROR(FIND("  ",C1061)),           ISERROR(FIND("–",C1061)),           ISERROR(FIND("—",C1061)),           ISNUMBER(VALUE(LEFT(C1061,FIND(" - ",C1061)-1)))         ),         VALUE(LEFT(C1061,FIND(" - ",C1061)-1)),         ""      ),   ""   )  )))</f>
        <v/>
      </c>
      <c r="H1061" s="34" t="str">
        <f aca="false">B1061 &amp; "|" &amp; E1061 &amp; "|" &amp;(IF(ISBLANK(C1061),"",IFERROR(VALUE(LEFT(TRIM(C1061),FIND(" ",TRIM(C1061)&amp;" ")-1)),"")))</f>
        <v>||</v>
      </c>
      <c r="I1061" s="18" t="n">
        <f aca="false">IF(G1061="",0, IF(COUNTIF($H$6:H1061,H1061)=1,1,0))</f>
        <v>0</v>
      </c>
      <c r="J1061" s="34" t="str">
        <f aca="false">IF( OR( ISBLANK(D1061), C1061=D1061, AND( LEFT(D1061,7)&lt;&gt;"NOMINA ", OR( ISERROR(FIND(" - ",D1061)), NOT(ISNUMBER(VALUE(LEFT(D1061,FIND(" - ",D1061)-1)))) ) ) ), "", B1061 &amp; "|" &amp; E1061 &amp; "|" &amp; (IF(ISBLANK(C1061), "", IFERROR(VALUE(LEFT(TRIM(C1061), FIND(" ", TRIM(C1061)&amp;" ")-1)), ""))) &amp; "|" &amp; D1061 )</f>
        <v/>
      </c>
      <c r="K1061" s="18" t="n">
        <f aca="false">IF(OR(C1061="", J1061="",G1061=""), 0, IF(COUNTIF($J$6:J1061, J1061)=1, 1, 0))</f>
        <v>0</v>
      </c>
      <c r="L1061" s="16" t="str">
        <f aca="false">IF(B1061="Inscripción de nuevo registro patronal",B1061 &amp; "|" &amp; E1061 &amp; "|" &amp; C1061,"")</f>
        <v/>
      </c>
      <c r="M1061" s="18" t="n">
        <f aca="false">IF(OR(C1061="", L1061=""), 0, IF(COUNTIF($L$6:L1061, L1061)=1, 1, 0))</f>
        <v>0</v>
      </c>
    </row>
    <row r="1062" customFormat="false" ht="28.35" hidden="false" customHeight="true" outlineLevel="0" collapsed="false">
      <c r="A1062" s="48" t="str">
        <f aca="false">IF(AND(NOT(ISBLANK(C1062)),NOT(ISBLANK(B1062)),NOT(ISBLANK(E1062))),(_xlfn.AGGREGATE(2,7,A$5:A1062))+1,"")</f>
        <v/>
      </c>
      <c r="B1062" s="49"/>
      <c r="C1062" s="49"/>
      <c r="D1062" s="50"/>
      <c r="E1062" s="51"/>
      <c r="F1062" s="52" t="str">
        <f aca="false">IFERROR(VLOOKUP(B1062,LISTAS!$Q$2:$R$58,2,0),"")</f>
        <v/>
      </c>
      <c r="G1062" s="34" t="str">
        <f aca="false">IF(ISBLANK(C1062),"",  IF(F1062="RAZÓN SOCIAL","NUEVO_RP",   IF(F1062="NUMERO",      IF(ISNUMBER(VALUE(C1062)),VALUE(C1062),""),   IF(OR(F1062="NSS - NOMBRE",F1062="RP - NOMBRE"),      IF(         AND(           NOT(ISERROR(FIND(" - ",C1062))),           ISERROR(FIND("  ",C1062)),           ISERROR(FIND("–",C1062)),           ISERROR(FIND("—",C1062)),           ISNUMBER(VALUE(LEFT(C1062,FIND(" - ",C1062)-1)))         ),         VALUE(LEFT(C1062,FIND(" - ",C1062)-1)),         ""      ),   ""   )  )))</f>
        <v/>
      </c>
      <c r="H1062" s="34" t="str">
        <f aca="false">B1062 &amp; "|" &amp; E1062 &amp; "|" &amp;(IF(ISBLANK(C1062),"",IFERROR(VALUE(LEFT(TRIM(C1062),FIND(" ",TRIM(C1062)&amp;" ")-1)),"")))</f>
        <v>||</v>
      </c>
      <c r="I1062" s="18" t="n">
        <f aca="false">IF(G1062="",0, IF(COUNTIF($H$6:H1062,H1062)=1,1,0))</f>
        <v>0</v>
      </c>
      <c r="J1062" s="34" t="str">
        <f aca="false">IF( OR( ISBLANK(D1062), C1062=D1062, AND( LEFT(D1062,7)&lt;&gt;"NOMINA ", OR( ISERROR(FIND(" - ",D1062)), NOT(ISNUMBER(VALUE(LEFT(D1062,FIND(" - ",D1062)-1)))) ) ) ), "", B1062 &amp; "|" &amp; E1062 &amp; "|" &amp; (IF(ISBLANK(C1062), "", IFERROR(VALUE(LEFT(TRIM(C1062), FIND(" ", TRIM(C1062)&amp;" ")-1)), ""))) &amp; "|" &amp; D1062 )</f>
        <v/>
      </c>
      <c r="K1062" s="18" t="n">
        <f aca="false">IF(OR(C1062="", J1062="",G1062=""), 0, IF(COUNTIF($J$6:J1062, J1062)=1, 1, 0))</f>
        <v>0</v>
      </c>
      <c r="L1062" s="16" t="str">
        <f aca="false">IF(B1062="Inscripción de nuevo registro patronal",B1062 &amp; "|" &amp; E1062 &amp; "|" &amp; C1062,"")</f>
        <v/>
      </c>
      <c r="M1062" s="18" t="n">
        <f aca="false">IF(OR(C1062="", L1062=""), 0, IF(COUNTIF($L$6:L1062, L1062)=1, 1, 0))</f>
        <v>0</v>
      </c>
    </row>
    <row r="1063" customFormat="false" ht="28.35" hidden="false" customHeight="true" outlineLevel="0" collapsed="false">
      <c r="A1063" s="48" t="str">
        <f aca="false">IF(AND(NOT(ISBLANK(C1063)),NOT(ISBLANK(B1063)),NOT(ISBLANK(E1063))),(_xlfn.AGGREGATE(2,7,A$5:A1063))+1,"")</f>
        <v/>
      </c>
      <c r="B1063" s="49"/>
      <c r="C1063" s="49"/>
      <c r="D1063" s="50"/>
      <c r="E1063" s="51"/>
      <c r="F1063" s="52" t="str">
        <f aca="false">IFERROR(VLOOKUP(B1063,LISTAS!$Q$2:$R$58,2,0),"")</f>
        <v/>
      </c>
      <c r="G1063" s="34" t="str">
        <f aca="false">IF(ISBLANK(C1063),"",  IF(F1063="RAZÓN SOCIAL","NUEVO_RP",   IF(F1063="NUMERO",      IF(ISNUMBER(VALUE(C1063)),VALUE(C1063),""),   IF(OR(F1063="NSS - NOMBRE",F1063="RP - NOMBRE"),      IF(         AND(           NOT(ISERROR(FIND(" - ",C1063))),           ISERROR(FIND("  ",C1063)),           ISERROR(FIND("–",C1063)),           ISERROR(FIND("—",C1063)),           ISNUMBER(VALUE(LEFT(C1063,FIND(" - ",C1063)-1)))         ),         VALUE(LEFT(C1063,FIND(" - ",C1063)-1)),         ""      ),   ""   )  )))</f>
        <v/>
      </c>
      <c r="H1063" s="34" t="str">
        <f aca="false">B1063 &amp; "|" &amp; E1063 &amp; "|" &amp;(IF(ISBLANK(C1063),"",IFERROR(VALUE(LEFT(TRIM(C1063),FIND(" ",TRIM(C1063)&amp;" ")-1)),"")))</f>
        <v>||</v>
      </c>
      <c r="I1063" s="18" t="n">
        <f aca="false">IF(G1063="",0, IF(COUNTIF($H$6:H1063,H1063)=1,1,0))</f>
        <v>0</v>
      </c>
      <c r="J1063" s="34" t="str">
        <f aca="false">IF( OR( ISBLANK(D1063), C1063=D1063, AND( LEFT(D1063,7)&lt;&gt;"NOMINA ", OR( ISERROR(FIND(" - ",D1063)), NOT(ISNUMBER(VALUE(LEFT(D1063,FIND(" - ",D1063)-1)))) ) ) ), "", B1063 &amp; "|" &amp; E1063 &amp; "|" &amp; (IF(ISBLANK(C1063), "", IFERROR(VALUE(LEFT(TRIM(C1063), FIND(" ", TRIM(C1063)&amp;" ")-1)), ""))) &amp; "|" &amp; D1063 )</f>
        <v/>
      </c>
      <c r="K1063" s="18" t="n">
        <f aca="false">IF(OR(C1063="", J1063="",G1063=""), 0, IF(COUNTIF($J$6:J1063, J1063)=1, 1, 0))</f>
        <v>0</v>
      </c>
      <c r="L1063" s="16" t="str">
        <f aca="false">IF(B1063="Inscripción de nuevo registro patronal",B1063 &amp; "|" &amp; E1063 &amp; "|" &amp; C1063,"")</f>
        <v/>
      </c>
      <c r="M1063" s="18" t="n">
        <f aca="false">IF(OR(C1063="", L1063=""), 0, IF(COUNTIF($L$6:L1063, L1063)=1, 1, 0))</f>
        <v>0</v>
      </c>
    </row>
    <row r="1064" customFormat="false" ht="28.35" hidden="false" customHeight="true" outlineLevel="0" collapsed="false">
      <c r="A1064" s="48" t="str">
        <f aca="false">IF(AND(NOT(ISBLANK(C1064)),NOT(ISBLANK(B1064)),NOT(ISBLANK(E1064))),(_xlfn.AGGREGATE(2,7,A$5:A1064))+1,"")</f>
        <v/>
      </c>
      <c r="B1064" s="49"/>
      <c r="C1064" s="49"/>
      <c r="D1064" s="50"/>
      <c r="E1064" s="51"/>
      <c r="F1064" s="52" t="str">
        <f aca="false">IFERROR(VLOOKUP(B1064,LISTAS!$Q$2:$R$58,2,0),"")</f>
        <v/>
      </c>
      <c r="G1064" s="34" t="str">
        <f aca="false">IF(ISBLANK(C1064),"",  IF(F1064="RAZÓN SOCIAL","NUEVO_RP",   IF(F1064="NUMERO",      IF(ISNUMBER(VALUE(C1064)),VALUE(C1064),""),   IF(OR(F1064="NSS - NOMBRE",F1064="RP - NOMBRE"),      IF(         AND(           NOT(ISERROR(FIND(" - ",C1064))),           ISERROR(FIND("  ",C1064)),           ISERROR(FIND("–",C1064)),           ISERROR(FIND("—",C1064)),           ISNUMBER(VALUE(LEFT(C1064,FIND(" - ",C1064)-1)))         ),         VALUE(LEFT(C1064,FIND(" - ",C1064)-1)),         ""      ),   ""   )  )))</f>
        <v/>
      </c>
      <c r="H1064" s="34" t="str">
        <f aca="false">B1064 &amp; "|" &amp; E1064 &amp; "|" &amp;(IF(ISBLANK(C1064),"",IFERROR(VALUE(LEFT(TRIM(C1064),FIND(" ",TRIM(C1064)&amp;" ")-1)),"")))</f>
        <v>||</v>
      </c>
      <c r="I1064" s="18" t="n">
        <f aca="false">IF(G1064="",0, IF(COUNTIF($H$6:H1064,H1064)=1,1,0))</f>
        <v>0</v>
      </c>
      <c r="J1064" s="34" t="str">
        <f aca="false">IF( OR( ISBLANK(D1064), C1064=D1064, AND( LEFT(D1064,7)&lt;&gt;"NOMINA ", OR( ISERROR(FIND(" - ",D1064)), NOT(ISNUMBER(VALUE(LEFT(D1064,FIND(" - ",D1064)-1)))) ) ) ), "", B1064 &amp; "|" &amp; E1064 &amp; "|" &amp; (IF(ISBLANK(C1064), "", IFERROR(VALUE(LEFT(TRIM(C1064), FIND(" ", TRIM(C1064)&amp;" ")-1)), ""))) &amp; "|" &amp; D1064 )</f>
        <v/>
      </c>
      <c r="K1064" s="18" t="n">
        <f aca="false">IF(OR(C1064="", J1064="",G1064=""), 0, IF(COUNTIF($J$6:J1064, J1064)=1, 1, 0))</f>
        <v>0</v>
      </c>
      <c r="L1064" s="16" t="str">
        <f aca="false">IF(B1064="Inscripción de nuevo registro patronal",B1064 &amp; "|" &amp; E1064 &amp; "|" &amp; C1064,"")</f>
        <v/>
      </c>
      <c r="M1064" s="18" t="n">
        <f aca="false">IF(OR(C1064="", L1064=""), 0, IF(COUNTIF($L$6:L1064, L1064)=1, 1, 0))</f>
        <v>0</v>
      </c>
    </row>
    <row r="1065" customFormat="false" ht="28.35" hidden="false" customHeight="true" outlineLevel="0" collapsed="false">
      <c r="A1065" s="48" t="str">
        <f aca="false">IF(AND(NOT(ISBLANK(C1065)),NOT(ISBLANK(B1065)),NOT(ISBLANK(E1065))),(_xlfn.AGGREGATE(2,7,A$5:A1065))+1,"")</f>
        <v/>
      </c>
      <c r="B1065" s="49"/>
      <c r="C1065" s="49"/>
      <c r="D1065" s="50"/>
      <c r="E1065" s="51"/>
      <c r="F1065" s="52" t="str">
        <f aca="false">IFERROR(VLOOKUP(B1065,LISTAS!$Q$2:$R$58,2,0),"")</f>
        <v/>
      </c>
      <c r="G1065" s="34" t="str">
        <f aca="false">IF(ISBLANK(C1065),"",  IF(F1065="RAZÓN SOCIAL","NUEVO_RP",   IF(F1065="NUMERO",      IF(ISNUMBER(VALUE(C1065)),VALUE(C1065),""),   IF(OR(F1065="NSS - NOMBRE",F1065="RP - NOMBRE"),      IF(         AND(           NOT(ISERROR(FIND(" - ",C1065))),           ISERROR(FIND("  ",C1065)),           ISERROR(FIND("–",C1065)),           ISERROR(FIND("—",C1065)),           ISNUMBER(VALUE(LEFT(C1065,FIND(" - ",C1065)-1)))         ),         VALUE(LEFT(C1065,FIND(" - ",C1065)-1)),         ""      ),   ""   )  )))</f>
        <v/>
      </c>
      <c r="H1065" s="34" t="str">
        <f aca="false">B1065 &amp; "|" &amp; E1065 &amp; "|" &amp;(IF(ISBLANK(C1065),"",IFERROR(VALUE(LEFT(TRIM(C1065),FIND(" ",TRIM(C1065)&amp;" ")-1)),"")))</f>
        <v>||</v>
      </c>
      <c r="I1065" s="18" t="n">
        <f aca="false">IF(G1065="",0, IF(COUNTIF($H$6:H1065,H1065)=1,1,0))</f>
        <v>0</v>
      </c>
      <c r="J1065" s="34" t="str">
        <f aca="false">IF( OR( ISBLANK(D1065), C1065=D1065, AND( LEFT(D1065,7)&lt;&gt;"NOMINA ", OR( ISERROR(FIND(" - ",D1065)), NOT(ISNUMBER(VALUE(LEFT(D1065,FIND(" - ",D1065)-1)))) ) ) ), "", B1065 &amp; "|" &amp; E1065 &amp; "|" &amp; (IF(ISBLANK(C1065), "", IFERROR(VALUE(LEFT(TRIM(C1065), FIND(" ", TRIM(C1065)&amp;" ")-1)), ""))) &amp; "|" &amp; D1065 )</f>
        <v/>
      </c>
      <c r="K1065" s="18" t="n">
        <f aca="false">IF(OR(C1065="", J1065="",G1065=""), 0, IF(COUNTIF($J$6:J1065, J1065)=1, 1, 0))</f>
        <v>0</v>
      </c>
      <c r="L1065" s="16" t="str">
        <f aca="false">IF(B1065="Inscripción de nuevo registro patronal",B1065 &amp; "|" &amp; E1065 &amp; "|" &amp; C1065,"")</f>
        <v/>
      </c>
      <c r="M1065" s="18" t="n">
        <f aca="false">IF(OR(C1065="", L1065=""), 0, IF(COUNTIF($L$6:L1065, L1065)=1, 1, 0))</f>
        <v>0</v>
      </c>
    </row>
    <row r="1066" customFormat="false" ht="28.35" hidden="false" customHeight="true" outlineLevel="0" collapsed="false">
      <c r="A1066" s="48" t="str">
        <f aca="false">IF(AND(NOT(ISBLANK(C1066)),NOT(ISBLANK(B1066)),NOT(ISBLANK(E1066))),(_xlfn.AGGREGATE(2,7,A$5:A1066))+1,"")</f>
        <v/>
      </c>
      <c r="B1066" s="49"/>
      <c r="C1066" s="49"/>
      <c r="D1066" s="50"/>
      <c r="E1066" s="51"/>
      <c r="F1066" s="52" t="str">
        <f aca="false">IFERROR(VLOOKUP(B1066,LISTAS!$Q$2:$R$58,2,0),"")</f>
        <v/>
      </c>
      <c r="G1066" s="34" t="str">
        <f aca="false">IF(ISBLANK(C1066),"",  IF(F1066="RAZÓN SOCIAL","NUEVO_RP",   IF(F1066="NUMERO",      IF(ISNUMBER(VALUE(C1066)),VALUE(C1066),""),   IF(OR(F1066="NSS - NOMBRE",F1066="RP - NOMBRE"),      IF(         AND(           NOT(ISERROR(FIND(" - ",C1066))),           ISERROR(FIND("  ",C1066)),           ISERROR(FIND("–",C1066)),           ISERROR(FIND("—",C1066)),           ISNUMBER(VALUE(LEFT(C1066,FIND(" - ",C1066)-1)))         ),         VALUE(LEFT(C1066,FIND(" - ",C1066)-1)),         ""      ),   ""   )  )))</f>
        <v/>
      </c>
      <c r="H1066" s="34" t="str">
        <f aca="false">B1066 &amp; "|" &amp; E1066 &amp; "|" &amp;(IF(ISBLANK(C1066),"",IFERROR(VALUE(LEFT(TRIM(C1066),FIND(" ",TRIM(C1066)&amp;" ")-1)),"")))</f>
        <v>||</v>
      </c>
      <c r="I1066" s="18" t="n">
        <f aca="false">IF(G1066="",0, IF(COUNTIF($H$6:H1066,H1066)=1,1,0))</f>
        <v>0</v>
      </c>
      <c r="J1066" s="34" t="str">
        <f aca="false">IF( OR( ISBLANK(D1066), C1066=D1066, AND( LEFT(D1066,7)&lt;&gt;"NOMINA ", OR( ISERROR(FIND(" - ",D1066)), NOT(ISNUMBER(VALUE(LEFT(D1066,FIND(" - ",D1066)-1)))) ) ) ), "", B1066 &amp; "|" &amp; E1066 &amp; "|" &amp; (IF(ISBLANK(C1066), "", IFERROR(VALUE(LEFT(TRIM(C1066), FIND(" ", TRIM(C1066)&amp;" ")-1)), ""))) &amp; "|" &amp; D1066 )</f>
        <v/>
      </c>
      <c r="K1066" s="18" t="n">
        <f aca="false">IF(OR(C1066="", J1066="",G1066=""), 0, IF(COUNTIF($J$6:J1066, J1066)=1, 1, 0))</f>
        <v>0</v>
      </c>
      <c r="L1066" s="16" t="str">
        <f aca="false">IF(B1066="Inscripción de nuevo registro patronal",B1066 &amp; "|" &amp; E1066 &amp; "|" &amp; C1066,"")</f>
        <v/>
      </c>
      <c r="M1066" s="18" t="n">
        <f aca="false">IF(OR(C1066="", L1066=""), 0, IF(COUNTIF($L$6:L1066, L1066)=1, 1, 0))</f>
        <v>0</v>
      </c>
    </row>
    <row r="1067" customFormat="false" ht="28.35" hidden="false" customHeight="true" outlineLevel="0" collapsed="false">
      <c r="A1067" s="48" t="str">
        <f aca="false">IF(AND(NOT(ISBLANK(C1067)),NOT(ISBLANK(B1067)),NOT(ISBLANK(E1067))),(_xlfn.AGGREGATE(2,7,A$5:A1067))+1,"")</f>
        <v/>
      </c>
      <c r="B1067" s="49"/>
      <c r="C1067" s="49"/>
      <c r="D1067" s="50"/>
      <c r="E1067" s="51"/>
      <c r="F1067" s="52" t="str">
        <f aca="false">IFERROR(VLOOKUP(B1067,LISTAS!$Q$2:$R$58,2,0),"")</f>
        <v/>
      </c>
      <c r="G1067" s="34" t="str">
        <f aca="false">IF(ISBLANK(C1067),"",  IF(F1067="RAZÓN SOCIAL","NUEVO_RP",   IF(F1067="NUMERO",      IF(ISNUMBER(VALUE(C1067)),VALUE(C1067),""),   IF(OR(F1067="NSS - NOMBRE",F1067="RP - NOMBRE"),      IF(         AND(           NOT(ISERROR(FIND(" - ",C1067))),           ISERROR(FIND("  ",C1067)),           ISERROR(FIND("–",C1067)),           ISERROR(FIND("—",C1067)),           ISNUMBER(VALUE(LEFT(C1067,FIND(" - ",C1067)-1)))         ),         VALUE(LEFT(C1067,FIND(" - ",C1067)-1)),         ""      ),   ""   )  )))</f>
        <v/>
      </c>
      <c r="H1067" s="34" t="str">
        <f aca="false">B1067 &amp; "|" &amp; E1067 &amp; "|" &amp;(IF(ISBLANK(C1067),"",IFERROR(VALUE(LEFT(TRIM(C1067),FIND(" ",TRIM(C1067)&amp;" ")-1)),"")))</f>
        <v>||</v>
      </c>
      <c r="I1067" s="18" t="n">
        <f aca="false">IF(G1067="",0, IF(COUNTIF($H$6:H1067,H1067)=1,1,0))</f>
        <v>0</v>
      </c>
      <c r="J1067" s="34" t="str">
        <f aca="false">IF( OR( ISBLANK(D1067), C1067=D1067, AND( LEFT(D1067,7)&lt;&gt;"NOMINA ", OR( ISERROR(FIND(" - ",D1067)), NOT(ISNUMBER(VALUE(LEFT(D1067,FIND(" - ",D1067)-1)))) ) ) ), "", B1067 &amp; "|" &amp; E1067 &amp; "|" &amp; (IF(ISBLANK(C1067), "", IFERROR(VALUE(LEFT(TRIM(C1067), FIND(" ", TRIM(C1067)&amp;" ")-1)), ""))) &amp; "|" &amp; D1067 )</f>
        <v/>
      </c>
      <c r="K1067" s="18" t="n">
        <f aca="false">IF(OR(C1067="", J1067="",G1067=""), 0, IF(COUNTIF($J$6:J1067, J1067)=1, 1, 0))</f>
        <v>0</v>
      </c>
      <c r="L1067" s="16" t="str">
        <f aca="false">IF(B1067="Inscripción de nuevo registro patronal",B1067 &amp; "|" &amp; E1067 &amp; "|" &amp; C1067,"")</f>
        <v/>
      </c>
      <c r="M1067" s="18" t="n">
        <f aca="false">IF(OR(C1067="", L1067=""), 0, IF(COUNTIF($L$6:L1067, L1067)=1, 1, 0))</f>
        <v>0</v>
      </c>
    </row>
    <row r="1068" customFormat="false" ht="28.35" hidden="false" customHeight="true" outlineLevel="0" collapsed="false">
      <c r="A1068" s="48" t="str">
        <f aca="false">IF(AND(NOT(ISBLANK(C1068)),NOT(ISBLANK(B1068)),NOT(ISBLANK(E1068))),(_xlfn.AGGREGATE(2,7,A$5:A1068))+1,"")</f>
        <v/>
      </c>
      <c r="B1068" s="49"/>
      <c r="C1068" s="49"/>
      <c r="D1068" s="50"/>
      <c r="E1068" s="51"/>
      <c r="F1068" s="52" t="str">
        <f aca="false">IFERROR(VLOOKUP(B1068,LISTAS!$Q$2:$R$58,2,0),"")</f>
        <v/>
      </c>
      <c r="G1068" s="34" t="str">
        <f aca="false">IF(ISBLANK(C1068),"",  IF(F1068="RAZÓN SOCIAL","NUEVO_RP",   IF(F1068="NUMERO",      IF(ISNUMBER(VALUE(C1068)),VALUE(C1068),""),   IF(OR(F1068="NSS - NOMBRE",F1068="RP - NOMBRE"),      IF(         AND(           NOT(ISERROR(FIND(" - ",C1068))),           ISERROR(FIND("  ",C1068)),           ISERROR(FIND("–",C1068)),           ISERROR(FIND("—",C1068)),           ISNUMBER(VALUE(LEFT(C1068,FIND(" - ",C1068)-1)))         ),         VALUE(LEFT(C1068,FIND(" - ",C1068)-1)),         ""      ),   ""   )  )))</f>
        <v/>
      </c>
      <c r="H1068" s="34" t="str">
        <f aca="false">B1068 &amp; "|" &amp; E1068 &amp; "|" &amp;(IF(ISBLANK(C1068),"",IFERROR(VALUE(LEFT(TRIM(C1068),FIND(" ",TRIM(C1068)&amp;" ")-1)),"")))</f>
        <v>||</v>
      </c>
      <c r="I1068" s="18" t="n">
        <f aca="false">IF(G1068="",0, IF(COUNTIF($H$6:H1068,H1068)=1,1,0))</f>
        <v>0</v>
      </c>
      <c r="J1068" s="34" t="str">
        <f aca="false">IF( OR( ISBLANK(D1068), C1068=D1068, AND( LEFT(D1068,7)&lt;&gt;"NOMINA ", OR( ISERROR(FIND(" - ",D1068)), NOT(ISNUMBER(VALUE(LEFT(D1068,FIND(" - ",D1068)-1)))) ) ) ), "", B1068 &amp; "|" &amp; E1068 &amp; "|" &amp; (IF(ISBLANK(C1068), "", IFERROR(VALUE(LEFT(TRIM(C1068), FIND(" ", TRIM(C1068)&amp;" ")-1)), ""))) &amp; "|" &amp; D1068 )</f>
        <v/>
      </c>
      <c r="K1068" s="18" t="n">
        <f aca="false">IF(OR(C1068="", J1068="",G1068=""), 0, IF(COUNTIF($J$6:J1068, J1068)=1, 1, 0))</f>
        <v>0</v>
      </c>
      <c r="L1068" s="16" t="str">
        <f aca="false">IF(B1068="Inscripción de nuevo registro patronal",B1068 &amp; "|" &amp; E1068 &amp; "|" &amp; C1068,"")</f>
        <v/>
      </c>
      <c r="M1068" s="18" t="n">
        <f aca="false">IF(OR(C1068="", L1068=""), 0, IF(COUNTIF($L$6:L1068, L1068)=1, 1, 0))</f>
        <v>0</v>
      </c>
    </row>
    <row r="1069" customFormat="false" ht="28.35" hidden="false" customHeight="true" outlineLevel="0" collapsed="false">
      <c r="A1069" s="48" t="str">
        <f aca="false">IF(AND(NOT(ISBLANK(C1069)),NOT(ISBLANK(B1069)),NOT(ISBLANK(E1069))),(_xlfn.AGGREGATE(2,7,A$5:A1069))+1,"")</f>
        <v/>
      </c>
      <c r="B1069" s="49"/>
      <c r="C1069" s="49"/>
      <c r="D1069" s="50"/>
      <c r="E1069" s="51"/>
      <c r="F1069" s="52" t="str">
        <f aca="false">IFERROR(VLOOKUP(B1069,LISTAS!$Q$2:$R$58,2,0),"")</f>
        <v/>
      </c>
      <c r="G1069" s="34" t="str">
        <f aca="false">IF(ISBLANK(C1069),"",  IF(F1069="RAZÓN SOCIAL","NUEVO_RP",   IF(F1069="NUMERO",      IF(ISNUMBER(VALUE(C1069)),VALUE(C1069),""),   IF(OR(F1069="NSS - NOMBRE",F1069="RP - NOMBRE"),      IF(         AND(           NOT(ISERROR(FIND(" - ",C1069))),           ISERROR(FIND("  ",C1069)),           ISERROR(FIND("–",C1069)),           ISERROR(FIND("—",C1069)),           ISNUMBER(VALUE(LEFT(C1069,FIND(" - ",C1069)-1)))         ),         VALUE(LEFT(C1069,FIND(" - ",C1069)-1)),         ""      ),   ""   )  )))</f>
        <v/>
      </c>
      <c r="H1069" s="34" t="str">
        <f aca="false">B1069 &amp; "|" &amp; E1069 &amp; "|" &amp;(IF(ISBLANK(C1069),"",IFERROR(VALUE(LEFT(TRIM(C1069),FIND(" ",TRIM(C1069)&amp;" ")-1)),"")))</f>
        <v>||</v>
      </c>
      <c r="I1069" s="18" t="n">
        <f aca="false">IF(G1069="",0, IF(COUNTIF($H$6:H1069,H1069)=1,1,0))</f>
        <v>0</v>
      </c>
      <c r="J1069" s="34" t="str">
        <f aca="false">IF( OR( ISBLANK(D1069), C1069=D1069, AND( LEFT(D1069,7)&lt;&gt;"NOMINA ", OR( ISERROR(FIND(" - ",D1069)), NOT(ISNUMBER(VALUE(LEFT(D1069,FIND(" - ",D1069)-1)))) ) ) ), "", B1069 &amp; "|" &amp; E1069 &amp; "|" &amp; (IF(ISBLANK(C1069), "", IFERROR(VALUE(LEFT(TRIM(C1069), FIND(" ", TRIM(C1069)&amp;" ")-1)), ""))) &amp; "|" &amp; D1069 )</f>
        <v/>
      </c>
      <c r="K1069" s="18" t="n">
        <f aca="false">IF(OR(C1069="", J1069="",G1069=""), 0, IF(COUNTIF($J$6:J1069, J1069)=1, 1, 0))</f>
        <v>0</v>
      </c>
      <c r="L1069" s="16" t="str">
        <f aca="false">IF(B1069="Inscripción de nuevo registro patronal",B1069 &amp; "|" &amp; E1069 &amp; "|" &amp; C1069,"")</f>
        <v/>
      </c>
      <c r="M1069" s="18" t="n">
        <f aca="false">IF(OR(C1069="", L1069=""), 0, IF(COUNTIF($L$6:L1069, L1069)=1, 1, 0))</f>
        <v>0</v>
      </c>
    </row>
    <row r="1070" customFormat="false" ht="28.35" hidden="false" customHeight="true" outlineLevel="0" collapsed="false">
      <c r="A1070" s="48" t="str">
        <f aca="false">IF(AND(NOT(ISBLANK(C1070)),NOT(ISBLANK(B1070)),NOT(ISBLANK(E1070))),(_xlfn.AGGREGATE(2,7,A$5:A1070))+1,"")</f>
        <v/>
      </c>
      <c r="B1070" s="49"/>
      <c r="C1070" s="49"/>
      <c r="D1070" s="50"/>
      <c r="E1070" s="51"/>
      <c r="F1070" s="52" t="str">
        <f aca="false">IFERROR(VLOOKUP(B1070,LISTAS!$Q$2:$R$58,2,0),"")</f>
        <v/>
      </c>
      <c r="G1070" s="34" t="str">
        <f aca="false">IF(ISBLANK(C1070),"",  IF(F1070="RAZÓN SOCIAL","NUEVO_RP",   IF(F1070="NUMERO",      IF(ISNUMBER(VALUE(C1070)),VALUE(C1070),""),   IF(OR(F1070="NSS - NOMBRE",F1070="RP - NOMBRE"),      IF(         AND(           NOT(ISERROR(FIND(" - ",C1070))),           ISERROR(FIND("  ",C1070)),           ISERROR(FIND("–",C1070)),           ISERROR(FIND("—",C1070)),           ISNUMBER(VALUE(LEFT(C1070,FIND(" - ",C1070)-1)))         ),         VALUE(LEFT(C1070,FIND(" - ",C1070)-1)),         ""      ),   ""   )  )))</f>
        <v/>
      </c>
      <c r="H1070" s="34" t="str">
        <f aca="false">B1070 &amp; "|" &amp; E1070 &amp; "|" &amp;(IF(ISBLANK(C1070),"",IFERROR(VALUE(LEFT(TRIM(C1070),FIND(" ",TRIM(C1070)&amp;" ")-1)),"")))</f>
        <v>||</v>
      </c>
      <c r="I1070" s="18" t="n">
        <f aca="false">IF(G1070="",0, IF(COUNTIF($H$6:H1070,H1070)=1,1,0))</f>
        <v>0</v>
      </c>
      <c r="J1070" s="34" t="str">
        <f aca="false">IF( OR( ISBLANK(D1070), C1070=D1070, AND( LEFT(D1070,7)&lt;&gt;"NOMINA ", OR( ISERROR(FIND(" - ",D1070)), NOT(ISNUMBER(VALUE(LEFT(D1070,FIND(" - ",D1070)-1)))) ) ) ), "", B1070 &amp; "|" &amp; E1070 &amp; "|" &amp; (IF(ISBLANK(C1070), "", IFERROR(VALUE(LEFT(TRIM(C1070), FIND(" ", TRIM(C1070)&amp;" ")-1)), ""))) &amp; "|" &amp; D1070 )</f>
        <v/>
      </c>
      <c r="K1070" s="18" t="n">
        <f aca="false">IF(OR(C1070="", J1070="",G1070=""), 0, IF(COUNTIF($J$6:J1070, J1070)=1, 1, 0))</f>
        <v>0</v>
      </c>
      <c r="L1070" s="16" t="str">
        <f aca="false">IF(B1070="Inscripción de nuevo registro patronal",B1070 &amp; "|" &amp; E1070 &amp; "|" &amp; C1070,"")</f>
        <v/>
      </c>
      <c r="M1070" s="18" t="n">
        <f aca="false">IF(OR(C1070="", L1070=""), 0, IF(COUNTIF($L$6:L1070, L1070)=1, 1, 0))</f>
        <v>0</v>
      </c>
    </row>
    <row r="1071" customFormat="false" ht="28.35" hidden="false" customHeight="true" outlineLevel="0" collapsed="false">
      <c r="A1071" s="48" t="str">
        <f aca="false">IF(AND(NOT(ISBLANK(C1071)),NOT(ISBLANK(B1071)),NOT(ISBLANK(E1071))),(_xlfn.AGGREGATE(2,7,A$5:A1071))+1,"")</f>
        <v/>
      </c>
      <c r="B1071" s="49"/>
      <c r="C1071" s="49"/>
      <c r="D1071" s="50"/>
      <c r="E1071" s="51"/>
      <c r="F1071" s="52" t="str">
        <f aca="false">IFERROR(VLOOKUP(B1071,LISTAS!$Q$2:$R$58,2,0),"")</f>
        <v/>
      </c>
      <c r="G1071" s="34" t="str">
        <f aca="false">IF(ISBLANK(C1071),"",  IF(F1071="RAZÓN SOCIAL","NUEVO_RP",   IF(F1071="NUMERO",      IF(ISNUMBER(VALUE(C1071)),VALUE(C1071),""),   IF(OR(F1071="NSS - NOMBRE",F1071="RP - NOMBRE"),      IF(         AND(           NOT(ISERROR(FIND(" - ",C1071))),           ISERROR(FIND("  ",C1071)),           ISERROR(FIND("–",C1071)),           ISERROR(FIND("—",C1071)),           ISNUMBER(VALUE(LEFT(C1071,FIND(" - ",C1071)-1)))         ),         VALUE(LEFT(C1071,FIND(" - ",C1071)-1)),         ""      ),   ""   )  )))</f>
        <v/>
      </c>
      <c r="H1071" s="34" t="str">
        <f aca="false">B1071 &amp; "|" &amp; E1071 &amp; "|" &amp;(IF(ISBLANK(C1071),"",IFERROR(VALUE(LEFT(TRIM(C1071),FIND(" ",TRIM(C1071)&amp;" ")-1)),"")))</f>
        <v>||</v>
      </c>
      <c r="I1071" s="18" t="n">
        <f aca="false">IF(G1071="",0, IF(COUNTIF($H$6:H1071,H1071)=1,1,0))</f>
        <v>0</v>
      </c>
      <c r="J1071" s="34" t="str">
        <f aca="false">IF( OR( ISBLANK(D1071), C1071=D1071, AND( LEFT(D1071,7)&lt;&gt;"NOMINA ", OR( ISERROR(FIND(" - ",D1071)), NOT(ISNUMBER(VALUE(LEFT(D1071,FIND(" - ",D1071)-1)))) ) ) ), "", B1071 &amp; "|" &amp; E1071 &amp; "|" &amp; (IF(ISBLANK(C1071), "", IFERROR(VALUE(LEFT(TRIM(C1071), FIND(" ", TRIM(C1071)&amp;" ")-1)), ""))) &amp; "|" &amp; D1071 )</f>
        <v/>
      </c>
      <c r="K1071" s="18" t="n">
        <f aca="false">IF(OR(C1071="", J1071="",G1071=""), 0, IF(COUNTIF($J$6:J1071, J1071)=1, 1, 0))</f>
        <v>0</v>
      </c>
      <c r="L1071" s="16" t="str">
        <f aca="false">IF(B1071="Inscripción de nuevo registro patronal",B1071 &amp; "|" &amp; E1071 &amp; "|" &amp; C1071,"")</f>
        <v/>
      </c>
      <c r="M1071" s="18" t="n">
        <f aca="false">IF(OR(C1071="", L1071=""), 0, IF(COUNTIF($L$6:L1071, L1071)=1, 1, 0))</f>
        <v>0</v>
      </c>
    </row>
    <row r="1072" customFormat="false" ht="28.35" hidden="false" customHeight="true" outlineLevel="0" collapsed="false">
      <c r="A1072" s="48" t="str">
        <f aca="false">IF(AND(NOT(ISBLANK(C1072)),NOT(ISBLANK(B1072)),NOT(ISBLANK(E1072))),(_xlfn.AGGREGATE(2,7,A$5:A1072))+1,"")</f>
        <v/>
      </c>
      <c r="B1072" s="49"/>
      <c r="C1072" s="49"/>
      <c r="D1072" s="50"/>
      <c r="E1072" s="51"/>
      <c r="F1072" s="52" t="str">
        <f aca="false">IFERROR(VLOOKUP(B1072,LISTAS!$Q$2:$R$58,2,0),"")</f>
        <v/>
      </c>
      <c r="G1072" s="34" t="str">
        <f aca="false">IF(ISBLANK(C1072),"",  IF(F1072="RAZÓN SOCIAL","NUEVO_RP",   IF(F1072="NUMERO",      IF(ISNUMBER(VALUE(C1072)),VALUE(C1072),""),   IF(OR(F1072="NSS - NOMBRE",F1072="RP - NOMBRE"),      IF(         AND(           NOT(ISERROR(FIND(" - ",C1072))),           ISERROR(FIND("  ",C1072)),           ISERROR(FIND("–",C1072)),           ISERROR(FIND("—",C1072)),           ISNUMBER(VALUE(LEFT(C1072,FIND(" - ",C1072)-1)))         ),         VALUE(LEFT(C1072,FIND(" - ",C1072)-1)),         ""      ),   ""   )  )))</f>
        <v/>
      </c>
      <c r="H1072" s="34" t="str">
        <f aca="false">B1072 &amp; "|" &amp; E1072 &amp; "|" &amp;(IF(ISBLANK(C1072),"",IFERROR(VALUE(LEFT(TRIM(C1072),FIND(" ",TRIM(C1072)&amp;" ")-1)),"")))</f>
        <v>||</v>
      </c>
      <c r="I1072" s="18" t="n">
        <f aca="false">IF(G1072="",0, IF(COUNTIF($H$6:H1072,H1072)=1,1,0))</f>
        <v>0</v>
      </c>
      <c r="J1072" s="34" t="str">
        <f aca="false">IF( OR( ISBLANK(D1072), C1072=D1072, AND( LEFT(D1072,7)&lt;&gt;"NOMINA ", OR( ISERROR(FIND(" - ",D1072)), NOT(ISNUMBER(VALUE(LEFT(D1072,FIND(" - ",D1072)-1)))) ) ) ), "", B1072 &amp; "|" &amp; E1072 &amp; "|" &amp; (IF(ISBLANK(C1072), "", IFERROR(VALUE(LEFT(TRIM(C1072), FIND(" ", TRIM(C1072)&amp;" ")-1)), ""))) &amp; "|" &amp; D1072 )</f>
        <v/>
      </c>
      <c r="K1072" s="18" t="n">
        <f aca="false">IF(OR(C1072="", J1072="",G1072=""), 0, IF(COUNTIF($J$6:J1072, J1072)=1, 1, 0))</f>
        <v>0</v>
      </c>
      <c r="L1072" s="16" t="str">
        <f aca="false">IF(B1072="Inscripción de nuevo registro patronal",B1072 &amp; "|" &amp; E1072 &amp; "|" &amp; C1072,"")</f>
        <v/>
      </c>
      <c r="M1072" s="18" t="n">
        <f aca="false">IF(OR(C1072="", L1072=""), 0, IF(COUNTIF($L$6:L1072, L1072)=1, 1, 0))</f>
        <v>0</v>
      </c>
    </row>
    <row r="1073" customFormat="false" ht="28.35" hidden="false" customHeight="true" outlineLevel="0" collapsed="false">
      <c r="A1073" s="48" t="str">
        <f aca="false">IF(AND(NOT(ISBLANK(C1073)),NOT(ISBLANK(B1073)),NOT(ISBLANK(E1073))),(_xlfn.AGGREGATE(2,7,A$5:A1073))+1,"")</f>
        <v/>
      </c>
      <c r="B1073" s="49"/>
      <c r="C1073" s="55"/>
      <c r="D1073" s="50"/>
      <c r="E1073" s="51"/>
      <c r="F1073" s="52" t="str">
        <f aca="false">IFERROR(VLOOKUP(B1073,LISTAS!$Q$2:$R$58,2,0),"")</f>
        <v/>
      </c>
      <c r="G1073" s="34" t="str">
        <f aca="false">IF(ISBLANK(C1073),"",  IF(F1073="RAZÓN SOCIAL","NUEVO_RP",   IF(F1073="NUMERO",      IF(ISNUMBER(VALUE(C1073)),VALUE(C1073),""),   IF(OR(F1073="NSS - NOMBRE",F1073="RP - NOMBRE"),      IF(         AND(           NOT(ISERROR(FIND(" - ",C1073))),           ISERROR(FIND("  ",C1073)),           ISERROR(FIND("–",C1073)),           ISERROR(FIND("—",C1073)),           ISNUMBER(VALUE(LEFT(C1073,FIND(" - ",C1073)-1)))         ),         VALUE(LEFT(C1073,FIND(" - ",C1073)-1)),         ""      ),   ""   )  )))</f>
        <v/>
      </c>
      <c r="H1073" s="34" t="str">
        <f aca="false">B1073 &amp; "|" &amp; E1073 &amp; "|" &amp;(IF(ISBLANK(C1073),"",IFERROR(VALUE(LEFT(TRIM(C1073),FIND(" ",TRIM(C1073)&amp;" ")-1)),"")))</f>
        <v>||</v>
      </c>
      <c r="I1073" s="18" t="n">
        <f aca="false">IF(G1073="",0, IF(COUNTIF($H$6:H1073,H1073)=1,1,0))</f>
        <v>0</v>
      </c>
      <c r="J1073" s="34" t="str">
        <f aca="false">IF( OR( ISBLANK(D1073), C1073=D1073, AND( LEFT(D1073,7)&lt;&gt;"NOMINA ", OR( ISERROR(FIND(" - ",D1073)), NOT(ISNUMBER(VALUE(LEFT(D1073,FIND(" - ",D1073)-1)))) ) ) ), "", B1073 &amp; "|" &amp; E1073 &amp; "|" &amp; (IF(ISBLANK(C1073), "", IFERROR(VALUE(LEFT(TRIM(C1073), FIND(" ", TRIM(C1073)&amp;" ")-1)), ""))) &amp; "|" &amp; D1073 )</f>
        <v/>
      </c>
      <c r="K1073" s="18" t="n">
        <f aca="false">IF(OR(C1073="", J1073="",G1073=""), 0, IF(COUNTIF($J$6:J1073, J1073)=1, 1, 0))</f>
        <v>0</v>
      </c>
      <c r="L1073" s="16" t="str">
        <f aca="false">IF(B1073="Inscripción de nuevo registro patronal",B1073 &amp; "|" &amp; E1073 &amp; "|" &amp; C1073,"")</f>
        <v/>
      </c>
      <c r="M1073" s="18" t="n">
        <f aca="false">IF(OR(C1073="", L1073=""), 0, IF(COUNTIF($L$6:L1073, L1073)=1, 1, 0))</f>
        <v>0</v>
      </c>
    </row>
    <row r="1074" customFormat="false" ht="28.35" hidden="false" customHeight="true" outlineLevel="0" collapsed="false">
      <c r="A1074" s="48" t="str">
        <f aca="false">IF(AND(NOT(ISBLANK(C1074)),NOT(ISBLANK(B1074)),NOT(ISBLANK(E1074))),(_xlfn.AGGREGATE(2,7,A$5:A1074))+1,"")</f>
        <v/>
      </c>
      <c r="B1074" s="49"/>
      <c r="C1074" s="49"/>
      <c r="D1074" s="50"/>
      <c r="E1074" s="51"/>
      <c r="F1074" s="52" t="str">
        <f aca="false">IFERROR(VLOOKUP(B1074,LISTAS!$Q$2:$R$58,2,0),"")</f>
        <v/>
      </c>
      <c r="G1074" s="34" t="str">
        <f aca="false">IF(ISBLANK(C1074),"",  IF(F1074="RAZÓN SOCIAL","NUEVO_RP",   IF(F1074="NUMERO",      IF(ISNUMBER(VALUE(C1074)),VALUE(C1074),""),   IF(OR(F1074="NSS - NOMBRE",F1074="RP - NOMBRE"),      IF(         AND(           NOT(ISERROR(FIND(" - ",C1074))),           ISERROR(FIND("  ",C1074)),           ISERROR(FIND("–",C1074)),           ISERROR(FIND("—",C1074)),           ISNUMBER(VALUE(LEFT(C1074,FIND(" - ",C1074)-1)))         ),         VALUE(LEFT(C1074,FIND(" - ",C1074)-1)),         ""      ),   ""   )  )))</f>
        <v/>
      </c>
      <c r="H1074" s="34" t="str">
        <f aca="false">B1074 &amp; "|" &amp; E1074 &amp; "|" &amp;(IF(ISBLANK(C1074),"",IFERROR(VALUE(LEFT(TRIM(C1074),FIND(" ",TRIM(C1074)&amp;" ")-1)),"")))</f>
        <v>||</v>
      </c>
      <c r="I1074" s="18" t="n">
        <f aca="false">IF(G1074="",0, IF(COUNTIF($H$6:H1074,H1074)=1,1,0))</f>
        <v>0</v>
      </c>
      <c r="J1074" s="34" t="str">
        <f aca="false">IF( OR( ISBLANK(D1074), C1074=D1074, AND( LEFT(D1074,7)&lt;&gt;"NOMINA ", OR( ISERROR(FIND(" - ",D1074)), NOT(ISNUMBER(VALUE(LEFT(D1074,FIND(" - ",D1074)-1)))) ) ) ), "", B1074 &amp; "|" &amp; E1074 &amp; "|" &amp; (IF(ISBLANK(C1074), "", IFERROR(VALUE(LEFT(TRIM(C1074), FIND(" ", TRIM(C1074)&amp;" ")-1)), ""))) &amp; "|" &amp; D1074 )</f>
        <v/>
      </c>
      <c r="K1074" s="18" t="n">
        <f aca="false">IF(OR(C1074="", J1074="",G1074=""), 0, IF(COUNTIF($J$6:J1074, J1074)=1, 1, 0))</f>
        <v>0</v>
      </c>
      <c r="L1074" s="16" t="str">
        <f aca="false">IF(B1074="Inscripción de nuevo registro patronal",B1074 &amp; "|" &amp; E1074 &amp; "|" &amp; C1074,"")</f>
        <v/>
      </c>
      <c r="M1074" s="18" t="n">
        <f aca="false">IF(OR(C1074="", L1074=""), 0, IF(COUNTIF($L$6:L1074, L1074)=1, 1, 0))</f>
        <v>0</v>
      </c>
    </row>
    <row r="1075" customFormat="false" ht="28.35" hidden="false" customHeight="true" outlineLevel="0" collapsed="false">
      <c r="A1075" s="48" t="str">
        <f aca="false">IF(AND(NOT(ISBLANK(C1075)),NOT(ISBLANK(B1075)),NOT(ISBLANK(E1075))),(_xlfn.AGGREGATE(2,7,A$5:A1075))+1,"")</f>
        <v/>
      </c>
      <c r="B1075" s="49"/>
      <c r="C1075" s="49"/>
      <c r="D1075" s="50"/>
      <c r="E1075" s="51"/>
      <c r="F1075" s="52" t="str">
        <f aca="false">IFERROR(VLOOKUP(B1075,LISTAS!$Q$2:$R$58,2,0),"")</f>
        <v/>
      </c>
      <c r="G1075" s="34" t="str">
        <f aca="false">IF(ISBLANK(C1075),"",  IF(F1075="RAZÓN SOCIAL","NUEVO_RP",   IF(F1075="NUMERO",      IF(ISNUMBER(VALUE(C1075)),VALUE(C1075),""),   IF(OR(F1075="NSS - NOMBRE",F1075="RP - NOMBRE"),      IF(         AND(           NOT(ISERROR(FIND(" - ",C1075))),           ISERROR(FIND("  ",C1075)),           ISERROR(FIND("–",C1075)),           ISERROR(FIND("—",C1075)),           ISNUMBER(VALUE(LEFT(C1075,FIND(" - ",C1075)-1)))         ),         VALUE(LEFT(C1075,FIND(" - ",C1075)-1)),         ""      ),   ""   )  )))</f>
        <v/>
      </c>
      <c r="H1075" s="34" t="str">
        <f aca="false">B1075 &amp; "|" &amp; E1075 &amp; "|" &amp;(IF(ISBLANK(C1075),"",IFERROR(VALUE(LEFT(TRIM(C1075),FIND(" ",TRIM(C1075)&amp;" ")-1)),"")))</f>
        <v>||</v>
      </c>
      <c r="I1075" s="18" t="n">
        <f aca="false">IF(G1075="",0, IF(COUNTIF($H$6:H1075,H1075)=1,1,0))</f>
        <v>0</v>
      </c>
      <c r="J1075" s="34" t="str">
        <f aca="false">IF( OR( ISBLANK(D1075), C1075=D1075, AND( LEFT(D1075,7)&lt;&gt;"NOMINA ", OR( ISERROR(FIND(" - ",D1075)), NOT(ISNUMBER(VALUE(LEFT(D1075,FIND(" - ",D1075)-1)))) ) ) ), "", B1075 &amp; "|" &amp; E1075 &amp; "|" &amp; (IF(ISBLANK(C1075), "", IFERROR(VALUE(LEFT(TRIM(C1075), FIND(" ", TRIM(C1075)&amp;" ")-1)), ""))) &amp; "|" &amp; D1075 )</f>
        <v/>
      </c>
      <c r="K1075" s="18" t="n">
        <f aca="false">IF(OR(C1075="", J1075="",G1075=""), 0, IF(COUNTIF($J$6:J1075, J1075)=1, 1, 0))</f>
        <v>0</v>
      </c>
      <c r="L1075" s="16" t="str">
        <f aca="false">IF(B1075="Inscripción de nuevo registro patronal",B1075 &amp; "|" &amp; E1075 &amp; "|" &amp; C1075,"")</f>
        <v/>
      </c>
      <c r="M1075" s="18" t="n">
        <f aca="false">IF(OR(C1075="", L1075=""), 0, IF(COUNTIF($L$6:L1075, L1075)=1, 1, 0))</f>
        <v>0</v>
      </c>
    </row>
    <row r="1076" customFormat="false" ht="28.35" hidden="false" customHeight="true" outlineLevel="0" collapsed="false">
      <c r="A1076" s="48" t="str">
        <f aca="false">IF(AND(NOT(ISBLANK(C1076)),NOT(ISBLANK(B1076)),NOT(ISBLANK(E1076))),(_xlfn.AGGREGATE(2,7,A$5:A1076))+1,"")</f>
        <v/>
      </c>
      <c r="B1076" s="49"/>
      <c r="C1076" s="49"/>
      <c r="D1076" s="50"/>
      <c r="E1076" s="51"/>
      <c r="F1076" s="52" t="str">
        <f aca="false">IFERROR(VLOOKUP(B1076,LISTAS!$Q$2:$R$58,2,0),"")</f>
        <v/>
      </c>
      <c r="G1076" s="34" t="str">
        <f aca="false">IF(ISBLANK(C1076),"",  IF(F1076="RAZÓN SOCIAL","NUEVO_RP",   IF(F1076="NUMERO",      IF(ISNUMBER(VALUE(C1076)),VALUE(C1076),""),   IF(OR(F1076="NSS - NOMBRE",F1076="RP - NOMBRE"),      IF(         AND(           NOT(ISERROR(FIND(" - ",C1076))),           ISERROR(FIND("  ",C1076)),           ISERROR(FIND("–",C1076)),           ISERROR(FIND("—",C1076)),           ISNUMBER(VALUE(LEFT(C1076,FIND(" - ",C1076)-1)))         ),         VALUE(LEFT(C1076,FIND(" - ",C1076)-1)),         ""      ),   ""   )  )))</f>
        <v/>
      </c>
      <c r="H1076" s="34" t="str">
        <f aca="false">B1076 &amp; "|" &amp; E1076 &amp; "|" &amp;(IF(ISBLANK(C1076),"",IFERROR(VALUE(LEFT(TRIM(C1076),FIND(" ",TRIM(C1076)&amp;" ")-1)),"")))</f>
        <v>||</v>
      </c>
      <c r="I1076" s="18" t="n">
        <f aca="false">IF(G1076="",0, IF(COUNTIF($H$6:H1076,H1076)=1,1,0))</f>
        <v>0</v>
      </c>
      <c r="J1076" s="34" t="str">
        <f aca="false">IF( OR( ISBLANK(D1076), C1076=D1076, AND( LEFT(D1076,7)&lt;&gt;"NOMINA ", OR( ISERROR(FIND(" - ",D1076)), NOT(ISNUMBER(VALUE(LEFT(D1076,FIND(" - ",D1076)-1)))) ) ) ), "", B1076 &amp; "|" &amp; E1076 &amp; "|" &amp; (IF(ISBLANK(C1076), "", IFERROR(VALUE(LEFT(TRIM(C1076), FIND(" ", TRIM(C1076)&amp;" ")-1)), ""))) &amp; "|" &amp; D1076 )</f>
        <v/>
      </c>
      <c r="K1076" s="18" t="n">
        <f aca="false">IF(OR(C1076="", J1076="",G1076=""), 0, IF(COUNTIF($J$6:J1076, J1076)=1, 1, 0))</f>
        <v>0</v>
      </c>
      <c r="L1076" s="16" t="str">
        <f aca="false">IF(B1076="Inscripción de nuevo registro patronal",B1076 &amp; "|" &amp; E1076 &amp; "|" &amp; C1076,"")</f>
        <v/>
      </c>
      <c r="M1076" s="18" t="n">
        <f aca="false">IF(OR(C1076="", L1076=""), 0, IF(COUNTIF($L$6:L1076, L1076)=1, 1, 0))</f>
        <v>0</v>
      </c>
    </row>
    <row r="1077" customFormat="false" ht="28.35" hidden="false" customHeight="true" outlineLevel="0" collapsed="false">
      <c r="A1077" s="48" t="str">
        <f aca="false">IF(AND(NOT(ISBLANK(C1077)),NOT(ISBLANK(B1077)),NOT(ISBLANK(E1077))),(_xlfn.AGGREGATE(2,7,A$5:A1077))+1,"")</f>
        <v/>
      </c>
      <c r="B1077" s="49"/>
      <c r="C1077" s="49"/>
      <c r="D1077" s="50"/>
      <c r="E1077" s="51"/>
      <c r="F1077" s="52" t="str">
        <f aca="false">IFERROR(VLOOKUP(B1077,LISTAS!$Q$2:$R$58,2,0),"")</f>
        <v/>
      </c>
      <c r="G1077" s="34" t="str">
        <f aca="false">IF(ISBLANK(C1077),"",  IF(F1077="RAZÓN SOCIAL","NUEVO_RP",   IF(F1077="NUMERO",      IF(ISNUMBER(VALUE(C1077)),VALUE(C1077),""),   IF(OR(F1077="NSS - NOMBRE",F1077="RP - NOMBRE"),      IF(         AND(           NOT(ISERROR(FIND(" - ",C1077))),           ISERROR(FIND("  ",C1077)),           ISERROR(FIND("–",C1077)),           ISERROR(FIND("—",C1077)),           ISNUMBER(VALUE(LEFT(C1077,FIND(" - ",C1077)-1)))         ),         VALUE(LEFT(C1077,FIND(" - ",C1077)-1)),         ""      ),   ""   )  )))</f>
        <v/>
      </c>
      <c r="H1077" s="34" t="str">
        <f aca="false">B1077 &amp; "|" &amp; E1077 &amp; "|" &amp;(IF(ISBLANK(C1077),"",IFERROR(VALUE(LEFT(TRIM(C1077),FIND(" ",TRIM(C1077)&amp;" ")-1)),"")))</f>
        <v>||</v>
      </c>
      <c r="I1077" s="18" t="n">
        <f aca="false">IF(G1077="",0, IF(COUNTIF($H$6:H1077,H1077)=1,1,0))</f>
        <v>0</v>
      </c>
      <c r="J1077" s="34" t="str">
        <f aca="false">IF( OR( ISBLANK(D1077), C1077=D1077, AND( LEFT(D1077,7)&lt;&gt;"NOMINA ", OR( ISERROR(FIND(" - ",D1077)), NOT(ISNUMBER(VALUE(LEFT(D1077,FIND(" - ",D1077)-1)))) ) ) ), "", B1077 &amp; "|" &amp; E1077 &amp; "|" &amp; (IF(ISBLANK(C1077), "", IFERROR(VALUE(LEFT(TRIM(C1077), FIND(" ", TRIM(C1077)&amp;" ")-1)), ""))) &amp; "|" &amp; D1077 )</f>
        <v/>
      </c>
      <c r="K1077" s="18" t="n">
        <f aca="false">IF(OR(C1077="", J1077="",G1077=""), 0, IF(COUNTIF($J$6:J1077, J1077)=1, 1, 0))</f>
        <v>0</v>
      </c>
      <c r="L1077" s="16" t="str">
        <f aca="false">IF(B1077="Inscripción de nuevo registro patronal",B1077 &amp; "|" &amp; E1077 &amp; "|" &amp; C1077,"")</f>
        <v/>
      </c>
      <c r="M1077" s="18" t="n">
        <f aca="false">IF(OR(C1077="", L1077=""), 0, IF(COUNTIF($L$6:L1077, L1077)=1, 1, 0))</f>
        <v>0</v>
      </c>
    </row>
    <row r="1078" customFormat="false" ht="28.35" hidden="false" customHeight="true" outlineLevel="0" collapsed="false">
      <c r="A1078" s="48" t="str">
        <f aca="false">IF(AND(NOT(ISBLANK(C1078)),NOT(ISBLANK(B1078)),NOT(ISBLANK(E1078))),(_xlfn.AGGREGATE(2,7,A$5:A1078))+1,"")</f>
        <v/>
      </c>
      <c r="B1078" s="49"/>
      <c r="C1078" s="49"/>
      <c r="D1078" s="50"/>
      <c r="E1078" s="51"/>
      <c r="F1078" s="52" t="str">
        <f aca="false">IFERROR(VLOOKUP(B1078,LISTAS!$Q$2:$R$58,2,0),"")</f>
        <v/>
      </c>
      <c r="G1078" s="34" t="str">
        <f aca="false">IF(ISBLANK(C1078),"",  IF(F1078="RAZÓN SOCIAL","NUEVO_RP",   IF(F1078="NUMERO",      IF(ISNUMBER(VALUE(C1078)),VALUE(C1078),""),   IF(OR(F1078="NSS - NOMBRE",F1078="RP - NOMBRE"),      IF(         AND(           NOT(ISERROR(FIND(" - ",C1078))),           ISERROR(FIND("  ",C1078)),           ISERROR(FIND("–",C1078)),           ISERROR(FIND("—",C1078)),           ISNUMBER(VALUE(LEFT(C1078,FIND(" - ",C1078)-1)))         ),         VALUE(LEFT(C1078,FIND(" - ",C1078)-1)),         ""      ),   ""   )  )))</f>
        <v/>
      </c>
      <c r="H1078" s="34" t="str">
        <f aca="false">B1078 &amp; "|" &amp; E1078 &amp; "|" &amp;(IF(ISBLANK(C1078),"",IFERROR(VALUE(LEFT(TRIM(C1078),FIND(" ",TRIM(C1078)&amp;" ")-1)),"")))</f>
        <v>||</v>
      </c>
      <c r="I1078" s="18" t="n">
        <f aca="false">IF(G1078="",0, IF(COUNTIF($H$6:H1078,H1078)=1,1,0))</f>
        <v>0</v>
      </c>
      <c r="J1078" s="34" t="str">
        <f aca="false">IF( OR( ISBLANK(D1078), C1078=D1078, AND( LEFT(D1078,7)&lt;&gt;"NOMINA ", OR( ISERROR(FIND(" - ",D1078)), NOT(ISNUMBER(VALUE(LEFT(D1078,FIND(" - ",D1078)-1)))) ) ) ), "", B1078 &amp; "|" &amp; E1078 &amp; "|" &amp; (IF(ISBLANK(C1078), "", IFERROR(VALUE(LEFT(TRIM(C1078), FIND(" ", TRIM(C1078)&amp;" ")-1)), ""))) &amp; "|" &amp; D1078 )</f>
        <v/>
      </c>
      <c r="K1078" s="18" t="n">
        <f aca="false">IF(OR(C1078="", J1078="",G1078=""), 0, IF(COUNTIF($J$6:J1078, J1078)=1, 1, 0))</f>
        <v>0</v>
      </c>
      <c r="L1078" s="16" t="str">
        <f aca="false">IF(B1078="Inscripción de nuevo registro patronal",B1078 &amp; "|" &amp; E1078 &amp; "|" &amp; C1078,"")</f>
        <v/>
      </c>
      <c r="M1078" s="18" t="n">
        <f aca="false">IF(OR(C1078="", L1078=""), 0, IF(COUNTIF($L$6:L1078, L1078)=1, 1, 0))</f>
        <v>0</v>
      </c>
    </row>
    <row r="1079" customFormat="false" ht="28.35" hidden="false" customHeight="true" outlineLevel="0" collapsed="false">
      <c r="A1079" s="48" t="str">
        <f aca="false">IF(AND(NOT(ISBLANK(C1079)),NOT(ISBLANK(B1079)),NOT(ISBLANK(E1079))),(_xlfn.AGGREGATE(2,7,A$5:A1079))+1,"")</f>
        <v/>
      </c>
      <c r="B1079" s="49"/>
      <c r="C1079" s="49"/>
      <c r="D1079" s="49"/>
      <c r="E1079" s="51"/>
      <c r="F1079" s="52" t="str">
        <f aca="false">IFERROR(VLOOKUP(B1079,LISTAS!$Q$2:$R$58,2,0),"")</f>
        <v/>
      </c>
      <c r="G1079" s="34" t="str">
        <f aca="false">IF(ISBLANK(C1079),"",  IF(F1079="RAZÓN SOCIAL","NUEVO_RP",   IF(F1079="NUMERO",      IF(ISNUMBER(VALUE(C1079)),VALUE(C1079),""),   IF(OR(F1079="NSS - NOMBRE",F1079="RP - NOMBRE"),      IF(         AND(           NOT(ISERROR(FIND(" - ",C1079))),           ISERROR(FIND("  ",C1079)),           ISERROR(FIND("–",C1079)),           ISERROR(FIND("—",C1079)),           ISNUMBER(VALUE(LEFT(C1079,FIND(" - ",C1079)-1)))         ),         VALUE(LEFT(C1079,FIND(" - ",C1079)-1)),         ""      ),   ""   )  )))</f>
        <v/>
      </c>
      <c r="H1079" s="34" t="str">
        <f aca="false">B1079 &amp; "|" &amp; E1079 &amp; "|" &amp;(IF(ISBLANK(C1079),"",IFERROR(VALUE(LEFT(TRIM(C1079),FIND(" ",TRIM(C1079)&amp;" ")-1)),"")))</f>
        <v>||</v>
      </c>
      <c r="I1079" s="18" t="n">
        <f aca="false">IF(G1079="",0, IF(COUNTIF($H$6:H1079,H1079)=1,1,0))</f>
        <v>0</v>
      </c>
      <c r="J1079" s="34" t="str">
        <f aca="false">IF( OR( ISBLANK(D1079), C1079=D1079, AND( LEFT(D1079,7)&lt;&gt;"NOMINA ", OR( ISERROR(FIND(" - ",D1079)), NOT(ISNUMBER(VALUE(LEFT(D1079,FIND(" - ",D1079)-1)))) ) ) ), "", B1079 &amp; "|" &amp; E1079 &amp; "|" &amp; (IF(ISBLANK(C1079), "", IFERROR(VALUE(LEFT(TRIM(C1079), FIND(" ", TRIM(C1079)&amp;" ")-1)), ""))) &amp; "|" &amp; D1079 )</f>
        <v/>
      </c>
      <c r="K1079" s="18" t="n">
        <f aca="false">IF(OR(C1079="", J1079="",G1079=""), 0, IF(COUNTIF($J$6:J1079, J1079)=1, 1, 0))</f>
        <v>0</v>
      </c>
      <c r="L1079" s="16" t="str">
        <f aca="false">IF(B1079="Inscripción de nuevo registro patronal",B1079 &amp; "|" &amp; E1079 &amp; "|" &amp; C1079,"")</f>
        <v/>
      </c>
      <c r="M1079" s="18" t="n">
        <f aca="false">IF(OR(C1079="", L1079=""), 0, IF(COUNTIF($L$6:L1079, L1079)=1, 1, 0))</f>
        <v>0</v>
      </c>
    </row>
    <row r="1080" customFormat="false" ht="28.35" hidden="false" customHeight="true" outlineLevel="0" collapsed="false">
      <c r="A1080" s="48" t="str">
        <f aca="false">IF(AND(NOT(ISBLANK(C1080)),NOT(ISBLANK(B1080)),NOT(ISBLANK(E1080))),(_xlfn.AGGREGATE(2,7,A$5:A1080))+1,"")</f>
        <v/>
      </c>
      <c r="B1080" s="49"/>
      <c r="C1080" s="49"/>
      <c r="D1080" s="49"/>
      <c r="E1080" s="51"/>
      <c r="F1080" s="52" t="str">
        <f aca="false">IFERROR(VLOOKUP(B1080,LISTAS!$Q$2:$R$58,2,0),"")</f>
        <v/>
      </c>
      <c r="G1080" s="34" t="str">
        <f aca="false">IF(ISBLANK(C1080),"",  IF(F1080="RAZÓN SOCIAL","NUEVO_RP",   IF(F1080="NUMERO",      IF(ISNUMBER(VALUE(C1080)),VALUE(C1080),""),   IF(OR(F1080="NSS - NOMBRE",F1080="RP - NOMBRE"),      IF(         AND(           NOT(ISERROR(FIND(" - ",C1080))),           ISERROR(FIND("  ",C1080)),           ISERROR(FIND("–",C1080)),           ISERROR(FIND("—",C1080)),           ISNUMBER(VALUE(LEFT(C1080,FIND(" - ",C1080)-1)))         ),         VALUE(LEFT(C1080,FIND(" - ",C1080)-1)),         ""      ),   ""   )  )))</f>
        <v/>
      </c>
      <c r="H1080" s="34" t="str">
        <f aca="false">B1080 &amp; "|" &amp; E1080 &amp; "|" &amp;(IF(ISBLANK(C1080),"",IFERROR(VALUE(LEFT(TRIM(C1080),FIND(" ",TRIM(C1080)&amp;" ")-1)),"")))</f>
        <v>||</v>
      </c>
      <c r="I1080" s="18" t="n">
        <f aca="false">IF(G1080="",0, IF(COUNTIF($H$6:H1080,H1080)=1,1,0))</f>
        <v>0</v>
      </c>
      <c r="J1080" s="34" t="str">
        <f aca="false">IF( OR( ISBLANK(D1080), C1080=D1080, AND( LEFT(D1080,7)&lt;&gt;"NOMINA ", OR( ISERROR(FIND(" - ",D1080)), NOT(ISNUMBER(VALUE(LEFT(D1080,FIND(" - ",D1080)-1)))) ) ) ), "", B1080 &amp; "|" &amp; E1080 &amp; "|" &amp; (IF(ISBLANK(C1080), "", IFERROR(VALUE(LEFT(TRIM(C1080), FIND(" ", TRIM(C1080)&amp;" ")-1)), ""))) &amp; "|" &amp; D1080 )</f>
        <v/>
      </c>
      <c r="K1080" s="18" t="n">
        <f aca="false">IF(OR(C1080="", J1080="",G1080=""), 0, IF(COUNTIF($J$6:J1080, J1080)=1, 1, 0))</f>
        <v>0</v>
      </c>
      <c r="L1080" s="16" t="str">
        <f aca="false">IF(B1080="Inscripción de nuevo registro patronal",B1080 &amp; "|" &amp; E1080 &amp; "|" &amp; C1080,"")</f>
        <v/>
      </c>
      <c r="M1080" s="18" t="n">
        <f aca="false">IF(OR(C1080="", L1080=""), 0, IF(COUNTIF($L$6:L1080, L1080)=1, 1, 0))</f>
        <v>0</v>
      </c>
    </row>
    <row r="1081" customFormat="false" ht="28.35" hidden="false" customHeight="true" outlineLevel="0" collapsed="false">
      <c r="A1081" s="48" t="str">
        <f aca="false">IF(AND(NOT(ISBLANK(C1081)),NOT(ISBLANK(B1081)),NOT(ISBLANK(E1081))),(_xlfn.AGGREGATE(2,7,A$5:A1081))+1,"")</f>
        <v/>
      </c>
      <c r="B1081" s="49"/>
      <c r="C1081" s="49"/>
      <c r="D1081" s="49"/>
      <c r="E1081" s="51"/>
      <c r="F1081" s="52" t="str">
        <f aca="false">IFERROR(VLOOKUP(B1081,LISTAS!$Q$2:$R$58,2,0),"")</f>
        <v/>
      </c>
      <c r="G1081" s="34" t="str">
        <f aca="false">IF(ISBLANK(C1081),"",  IF(F1081="RAZÓN SOCIAL","NUEVO_RP",   IF(F1081="NUMERO",      IF(ISNUMBER(VALUE(C1081)),VALUE(C1081),""),   IF(OR(F1081="NSS - NOMBRE",F1081="RP - NOMBRE"),      IF(         AND(           NOT(ISERROR(FIND(" - ",C1081))),           ISERROR(FIND("  ",C1081)),           ISERROR(FIND("–",C1081)),           ISERROR(FIND("—",C1081)),           ISNUMBER(VALUE(LEFT(C1081,FIND(" - ",C1081)-1)))         ),         VALUE(LEFT(C1081,FIND(" - ",C1081)-1)),         ""      ),   ""   )  )))</f>
        <v/>
      </c>
      <c r="H1081" s="34" t="str">
        <f aca="false">B1081 &amp; "|" &amp; E1081 &amp; "|" &amp;(IF(ISBLANK(C1081),"",IFERROR(VALUE(LEFT(TRIM(C1081),FIND(" ",TRIM(C1081)&amp;" ")-1)),"")))</f>
        <v>||</v>
      </c>
      <c r="I1081" s="18" t="n">
        <f aca="false">IF(G1081="",0, IF(COUNTIF($H$6:H1081,H1081)=1,1,0))</f>
        <v>0</v>
      </c>
      <c r="J1081" s="34" t="str">
        <f aca="false">IF( OR( ISBLANK(D1081), C1081=D1081, AND( LEFT(D1081,7)&lt;&gt;"NOMINA ", OR( ISERROR(FIND(" - ",D1081)), NOT(ISNUMBER(VALUE(LEFT(D1081,FIND(" - ",D1081)-1)))) ) ) ), "", B1081 &amp; "|" &amp; E1081 &amp; "|" &amp; (IF(ISBLANK(C1081), "", IFERROR(VALUE(LEFT(TRIM(C1081), FIND(" ", TRIM(C1081)&amp;" ")-1)), ""))) &amp; "|" &amp; D1081 )</f>
        <v/>
      </c>
      <c r="K1081" s="18" t="n">
        <f aca="false">IF(OR(C1081="", J1081="",G1081=""), 0, IF(COUNTIF($J$6:J1081, J1081)=1, 1, 0))</f>
        <v>0</v>
      </c>
      <c r="L1081" s="16" t="str">
        <f aca="false">IF(B1081="Inscripción de nuevo registro patronal",B1081 &amp; "|" &amp; E1081 &amp; "|" &amp; C1081,"")</f>
        <v/>
      </c>
      <c r="M1081" s="18" t="n">
        <f aca="false">IF(OR(C1081="", L1081=""), 0, IF(COUNTIF($L$6:L1081, L1081)=1, 1, 0))</f>
        <v>0</v>
      </c>
    </row>
    <row r="1082" customFormat="false" ht="28.35" hidden="false" customHeight="true" outlineLevel="0" collapsed="false">
      <c r="A1082" s="48" t="str">
        <f aca="false">IF(AND(NOT(ISBLANK(C1082)),NOT(ISBLANK(B1082)),NOT(ISBLANK(E1082))),(_xlfn.AGGREGATE(2,7,A$5:A1082))+1,"")</f>
        <v/>
      </c>
      <c r="B1082" s="49"/>
      <c r="C1082" s="49"/>
      <c r="D1082" s="49"/>
      <c r="E1082" s="51"/>
      <c r="F1082" s="52" t="str">
        <f aca="false">IFERROR(VLOOKUP(B1082,LISTAS!$Q$2:$R$58,2,0),"")</f>
        <v/>
      </c>
      <c r="G1082" s="34" t="str">
        <f aca="false">IF(ISBLANK(C1082),"",  IF(F1082="RAZÓN SOCIAL","NUEVO_RP",   IF(F1082="NUMERO",      IF(ISNUMBER(VALUE(C1082)),VALUE(C1082),""),   IF(OR(F1082="NSS - NOMBRE",F1082="RP - NOMBRE"),      IF(         AND(           NOT(ISERROR(FIND(" - ",C1082))),           ISERROR(FIND("  ",C1082)),           ISERROR(FIND("–",C1082)),           ISERROR(FIND("—",C1082)),           ISNUMBER(VALUE(LEFT(C1082,FIND(" - ",C1082)-1)))         ),         VALUE(LEFT(C1082,FIND(" - ",C1082)-1)),         ""      ),   ""   )  )))</f>
        <v/>
      </c>
      <c r="H1082" s="34" t="str">
        <f aca="false">B1082 &amp; "|" &amp; E1082 &amp; "|" &amp;(IF(ISBLANK(C1082),"",IFERROR(VALUE(LEFT(TRIM(C1082),FIND(" ",TRIM(C1082)&amp;" ")-1)),"")))</f>
        <v>||</v>
      </c>
      <c r="I1082" s="18" t="n">
        <f aca="false">IF(G1082="",0, IF(COUNTIF($H$6:H1082,H1082)=1,1,0))</f>
        <v>0</v>
      </c>
      <c r="J1082" s="34" t="str">
        <f aca="false">IF( OR( ISBLANK(D1082), C1082=D1082, AND( LEFT(D1082,7)&lt;&gt;"NOMINA ", OR( ISERROR(FIND(" - ",D1082)), NOT(ISNUMBER(VALUE(LEFT(D1082,FIND(" - ",D1082)-1)))) ) ) ), "", B1082 &amp; "|" &amp; E1082 &amp; "|" &amp; (IF(ISBLANK(C1082), "", IFERROR(VALUE(LEFT(TRIM(C1082), FIND(" ", TRIM(C1082)&amp;" ")-1)), ""))) &amp; "|" &amp; D1082 )</f>
        <v/>
      </c>
      <c r="K1082" s="18" t="n">
        <f aca="false">IF(OR(C1082="", J1082="",G1082=""), 0, IF(COUNTIF($J$6:J1082, J1082)=1, 1, 0))</f>
        <v>0</v>
      </c>
      <c r="L1082" s="16" t="str">
        <f aca="false">IF(B1082="Inscripción de nuevo registro patronal",B1082 &amp; "|" &amp; E1082 &amp; "|" &amp; C1082,"")</f>
        <v/>
      </c>
      <c r="M1082" s="18" t="n">
        <f aca="false">IF(OR(C1082="", L1082=""), 0, IF(COUNTIF($L$6:L1082, L1082)=1, 1, 0))</f>
        <v>0</v>
      </c>
    </row>
    <row r="1083" customFormat="false" ht="28.35" hidden="false" customHeight="true" outlineLevel="0" collapsed="false">
      <c r="A1083" s="48" t="str">
        <f aca="false">IF(AND(NOT(ISBLANK(C1083)),NOT(ISBLANK(B1083)),NOT(ISBLANK(E1083))),(_xlfn.AGGREGATE(2,7,A$5:A1083))+1,"")</f>
        <v/>
      </c>
      <c r="B1083" s="49"/>
      <c r="C1083" s="49"/>
      <c r="D1083" s="50"/>
      <c r="E1083" s="51"/>
      <c r="F1083" s="52" t="str">
        <f aca="false">IFERROR(VLOOKUP(B1083,LISTAS!$Q$2:$R$58,2,0),"")</f>
        <v/>
      </c>
      <c r="G1083" s="34" t="str">
        <f aca="false">IF(ISBLANK(C1083),"",  IF(F1083="RAZÓN SOCIAL","NUEVO_RP",   IF(F1083="NUMERO",      IF(ISNUMBER(VALUE(C1083)),VALUE(C1083),""),   IF(OR(F1083="NSS - NOMBRE",F1083="RP - NOMBRE"),      IF(         AND(           NOT(ISERROR(FIND(" - ",C1083))),           ISERROR(FIND("  ",C1083)),           ISERROR(FIND("–",C1083)),           ISERROR(FIND("—",C1083)),           ISNUMBER(VALUE(LEFT(C1083,FIND(" - ",C1083)-1)))         ),         VALUE(LEFT(C1083,FIND(" - ",C1083)-1)),         ""      ),   ""   )  )))</f>
        <v/>
      </c>
      <c r="H1083" s="34" t="str">
        <f aca="false">B1083 &amp; "|" &amp; E1083 &amp; "|" &amp;(IF(ISBLANK(C1083),"",IFERROR(VALUE(LEFT(TRIM(C1083),FIND(" ",TRIM(C1083)&amp;" ")-1)),"")))</f>
        <v>||</v>
      </c>
      <c r="I1083" s="18" t="n">
        <f aca="false">IF(G1083="",0, IF(COUNTIF($H$6:H1083,H1083)=1,1,0))</f>
        <v>0</v>
      </c>
      <c r="J1083" s="34" t="str">
        <f aca="false">IF( OR( ISBLANK(D1083), C1083=D1083, AND( LEFT(D1083,7)&lt;&gt;"NOMINA ", OR( ISERROR(FIND(" - ",D1083)), NOT(ISNUMBER(VALUE(LEFT(D1083,FIND(" - ",D1083)-1)))) ) ) ), "", B1083 &amp; "|" &amp; E1083 &amp; "|" &amp; (IF(ISBLANK(C1083), "", IFERROR(VALUE(LEFT(TRIM(C1083), FIND(" ", TRIM(C1083)&amp;" ")-1)), ""))) &amp; "|" &amp; D1083 )</f>
        <v/>
      </c>
      <c r="K1083" s="18" t="n">
        <f aca="false">IF(OR(C1083="", J1083="",G1083=""), 0, IF(COUNTIF($J$6:J1083, J1083)=1, 1, 0))</f>
        <v>0</v>
      </c>
      <c r="L1083" s="16" t="str">
        <f aca="false">IF(B1083="Inscripción de nuevo registro patronal",B1083 &amp; "|" &amp; E1083 &amp; "|" &amp; C1083,"")</f>
        <v/>
      </c>
      <c r="M1083" s="18" t="n">
        <f aca="false">IF(OR(C1083="", L1083=""), 0, IF(COUNTIF($L$6:L1083, L1083)=1, 1, 0))</f>
        <v>0</v>
      </c>
    </row>
    <row r="1084" customFormat="false" ht="28.35" hidden="false" customHeight="true" outlineLevel="0" collapsed="false">
      <c r="A1084" s="48" t="str">
        <f aca="false">IF(AND(NOT(ISBLANK(C1084)),NOT(ISBLANK(B1084)),NOT(ISBLANK(E1084))),(_xlfn.AGGREGATE(2,7,A$5:A1084))+1,"")</f>
        <v/>
      </c>
      <c r="B1084" s="49"/>
      <c r="C1084" s="49"/>
      <c r="D1084" s="50"/>
      <c r="E1084" s="51"/>
      <c r="F1084" s="52" t="str">
        <f aca="false">IFERROR(VLOOKUP(B1084,LISTAS!$Q$2:$R$58,2,0),"")</f>
        <v/>
      </c>
      <c r="G1084" s="34" t="str">
        <f aca="false">IF(ISBLANK(C1084),"",  IF(F1084="RAZÓN SOCIAL","NUEVO_RP",   IF(F1084="NUMERO",      IF(ISNUMBER(VALUE(C1084)),VALUE(C1084),""),   IF(OR(F1084="NSS - NOMBRE",F1084="RP - NOMBRE"),      IF(         AND(           NOT(ISERROR(FIND(" - ",C1084))),           ISERROR(FIND("  ",C1084)),           ISERROR(FIND("–",C1084)),           ISERROR(FIND("—",C1084)),           ISNUMBER(VALUE(LEFT(C1084,FIND(" - ",C1084)-1)))         ),         VALUE(LEFT(C1084,FIND(" - ",C1084)-1)),         ""      ),   ""   )  )))</f>
        <v/>
      </c>
      <c r="H1084" s="34" t="str">
        <f aca="false">B1084 &amp; "|" &amp; E1084 &amp; "|" &amp;(IF(ISBLANK(C1084),"",IFERROR(VALUE(LEFT(TRIM(C1084),FIND(" ",TRIM(C1084)&amp;" ")-1)),"")))</f>
        <v>||</v>
      </c>
      <c r="I1084" s="18" t="n">
        <f aca="false">IF(G1084="",0, IF(COUNTIF($H$6:H1084,H1084)=1,1,0))</f>
        <v>0</v>
      </c>
      <c r="J1084" s="34" t="str">
        <f aca="false">IF( OR( ISBLANK(D1084), C1084=D1084, AND( LEFT(D1084,7)&lt;&gt;"NOMINA ", OR( ISERROR(FIND(" - ",D1084)), NOT(ISNUMBER(VALUE(LEFT(D1084,FIND(" - ",D1084)-1)))) ) ) ), "", B1084 &amp; "|" &amp; E1084 &amp; "|" &amp; (IF(ISBLANK(C1084), "", IFERROR(VALUE(LEFT(TRIM(C1084), FIND(" ", TRIM(C1084)&amp;" ")-1)), ""))) &amp; "|" &amp; D1084 )</f>
        <v/>
      </c>
      <c r="K1084" s="18" t="n">
        <f aca="false">IF(OR(C1084="", J1084="",G1084=""), 0, IF(COUNTIF($J$6:J1084, J1084)=1, 1, 0))</f>
        <v>0</v>
      </c>
      <c r="L1084" s="16" t="str">
        <f aca="false">IF(B1084="Inscripción de nuevo registro patronal",B1084 &amp; "|" &amp; E1084 &amp; "|" &amp; C1084,"")</f>
        <v/>
      </c>
      <c r="M1084" s="18" t="n">
        <f aca="false">IF(OR(C1084="", L1084=""), 0, IF(COUNTIF($L$6:L1084, L1084)=1, 1, 0))</f>
        <v>0</v>
      </c>
    </row>
    <row r="1085" customFormat="false" ht="28.35" hidden="false" customHeight="true" outlineLevel="0" collapsed="false">
      <c r="A1085" s="48" t="str">
        <f aca="false">IF(AND(NOT(ISBLANK(C1085)),NOT(ISBLANK(B1085)),NOT(ISBLANK(E1085))),(_xlfn.AGGREGATE(2,7,A$5:A1085))+1,"")</f>
        <v/>
      </c>
      <c r="B1085" s="49"/>
      <c r="C1085" s="49"/>
      <c r="D1085" s="50"/>
      <c r="E1085" s="51"/>
      <c r="F1085" s="52" t="str">
        <f aca="false">IFERROR(VLOOKUP(B1085,LISTAS!$Q$2:$R$58,2,0),"")</f>
        <v/>
      </c>
      <c r="G1085" s="34" t="str">
        <f aca="false">IF(ISBLANK(C1085),"",  IF(F1085="RAZÓN SOCIAL","NUEVO_RP",   IF(F1085="NUMERO",      IF(ISNUMBER(VALUE(C1085)),VALUE(C1085),""),   IF(OR(F1085="NSS - NOMBRE",F1085="RP - NOMBRE"),      IF(         AND(           NOT(ISERROR(FIND(" - ",C1085))),           ISERROR(FIND("  ",C1085)),           ISERROR(FIND("–",C1085)),           ISERROR(FIND("—",C1085)),           ISNUMBER(VALUE(LEFT(C1085,FIND(" - ",C1085)-1)))         ),         VALUE(LEFT(C1085,FIND(" - ",C1085)-1)),         ""      ),   ""   )  )))</f>
        <v/>
      </c>
      <c r="H1085" s="34" t="str">
        <f aca="false">B1085 &amp; "|" &amp; E1085 &amp; "|" &amp;(IF(ISBLANK(C1085),"",IFERROR(VALUE(LEFT(TRIM(C1085),FIND(" ",TRIM(C1085)&amp;" ")-1)),"")))</f>
        <v>||</v>
      </c>
      <c r="I1085" s="18" t="n">
        <f aca="false">IF(G1085="",0, IF(COUNTIF($H$6:H1085,H1085)=1,1,0))</f>
        <v>0</v>
      </c>
      <c r="J1085" s="34" t="str">
        <f aca="false">IF( OR( ISBLANK(D1085), C1085=D1085, AND( LEFT(D1085,7)&lt;&gt;"NOMINA ", OR( ISERROR(FIND(" - ",D1085)), NOT(ISNUMBER(VALUE(LEFT(D1085,FIND(" - ",D1085)-1)))) ) ) ), "", B1085 &amp; "|" &amp; E1085 &amp; "|" &amp; (IF(ISBLANK(C1085), "", IFERROR(VALUE(LEFT(TRIM(C1085), FIND(" ", TRIM(C1085)&amp;" ")-1)), ""))) &amp; "|" &amp; D1085 )</f>
        <v/>
      </c>
      <c r="K1085" s="18" t="n">
        <f aca="false">IF(OR(C1085="", J1085="",G1085=""), 0, IF(COUNTIF($J$6:J1085, J1085)=1, 1, 0))</f>
        <v>0</v>
      </c>
      <c r="L1085" s="16" t="str">
        <f aca="false">IF(B1085="Inscripción de nuevo registro patronal",B1085 &amp; "|" &amp; E1085 &amp; "|" &amp; C1085,"")</f>
        <v/>
      </c>
      <c r="M1085" s="18" t="n">
        <f aca="false">IF(OR(C1085="", L1085=""), 0, IF(COUNTIF($L$6:L1085, L1085)=1, 1, 0))</f>
        <v>0</v>
      </c>
    </row>
    <row r="1086" customFormat="false" ht="28.35" hidden="false" customHeight="true" outlineLevel="0" collapsed="false">
      <c r="A1086" s="48" t="str">
        <f aca="false">IF(AND(NOT(ISBLANK(C1086)),NOT(ISBLANK(B1086)),NOT(ISBLANK(E1086))),(_xlfn.AGGREGATE(2,7,A$5:A1086))+1,"")</f>
        <v/>
      </c>
      <c r="B1086" s="49"/>
      <c r="C1086" s="49"/>
      <c r="D1086" s="50"/>
      <c r="E1086" s="51"/>
      <c r="F1086" s="52" t="str">
        <f aca="false">IFERROR(VLOOKUP(B1086,LISTAS!$Q$2:$R$58,2,0),"")</f>
        <v/>
      </c>
      <c r="G1086" s="34" t="str">
        <f aca="false">IF(ISBLANK(C1086),"",  IF(F1086="RAZÓN SOCIAL","NUEVO_RP",   IF(F1086="NUMERO",      IF(ISNUMBER(VALUE(C1086)),VALUE(C1086),""),   IF(OR(F1086="NSS - NOMBRE",F1086="RP - NOMBRE"),      IF(         AND(           NOT(ISERROR(FIND(" - ",C1086))),           ISERROR(FIND("  ",C1086)),           ISERROR(FIND("–",C1086)),           ISERROR(FIND("—",C1086)),           ISNUMBER(VALUE(LEFT(C1086,FIND(" - ",C1086)-1)))         ),         VALUE(LEFT(C1086,FIND(" - ",C1086)-1)),         ""      ),   ""   )  )))</f>
        <v/>
      </c>
      <c r="H1086" s="34" t="str">
        <f aca="false">B1086 &amp; "|" &amp; E1086 &amp; "|" &amp;(IF(ISBLANK(C1086),"",IFERROR(VALUE(LEFT(TRIM(C1086),FIND(" ",TRIM(C1086)&amp;" ")-1)),"")))</f>
        <v>||</v>
      </c>
      <c r="I1086" s="18" t="n">
        <f aca="false">IF(G1086="",0, IF(COUNTIF($H$6:H1086,H1086)=1,1,0))</f>
        <v>0</v>
      </c>
      <c r="J1086" s="34" t="str">
        <f aca="false">IF( OR( ISBLANK(D1086), C1086=D1086, AND( LEFT(D1086,7)&lt;&gt;"NOMINA ", OR( ISERROR(FIND(" - ",D1086)), NOT(ISNUMBER(VALUE(LEFT(D1086,FIND(" - ",D1086)-1)))) ) ) ), "", B1086 &amp; "|" &amp; E1086 &amp; "|" &amp; (IF(ISBLANK(C1086), "", IFERROR(VALUE(LEFT(TRIM(C1086), FIND(" ", TRIM(C1086)&amp;" ")-1)), ""))) &amp; "|" &amp; D1086 )</f>
        <v/>
      </c>
      <c r="K1086" s="18" t="n">
        <f aca="false">IF(OR(C1086="", J1086="",G1086=""), 0, IF(COUNTIF($J$6:J1086, J1086)=1, 1, 0))</f>
        <v>0</v>
      </c>
      <c r="L1086" s="16" t="str">
        <f aca="false">IF(B1086="Inscripción de nuevo registro patronal",B1086 &amp; "|" &amp; E1086 &amp; "|" &amp; C1086,"")</f>
        <v/>
      </c>
      <c r="M1086" s="18" t="n">
        <f aca="false">IF(OR(C1086="", L1086=""), 0, IF(COUNTIF($L$6:L1086, L1086)=1, 1, 0))</f>
        <v>0</v>
      </c>
    </row>
    <row r="1087" customFormat="false" ht="28.35" hidden="false" customHeight="true" outlineLevel="0" collapsed="false">
      <c r="A1087" s="48" t="str">
        <f aca="false">IF(AND(NOT(ISBLANK(C1087)),NOT(ISBLANK(B1087)),NOT(ISBLANK(E1087))),(_xlfn.AGGREGATE(2,7,A$5:A1087))+1,"")</f>
        <v/>
      </c>
      <c r="B1087" s="49"/>
      <c r="C1087" s="49"/>
      <c r="D1087" s="50"/>
      <c r="E1087" s="51"/>
      <c r="F1087" s="52" t="str">
        <f aca="false">IFERROR(VLOOKUP(B1087,LISTAS!$Q$2:$R$58,2,0),"")</f>
        <v/>
      </c>
      <c r="G1087" s="34" t="str">
        <f aca="false">IF(ISBLANK(C1087),"",  IF(F1087="RAZÓN SOCIAL","NUEVO_RP",   IF(F1087="NUMERO",      IF(ISNUMBER(VALUE(C1087)),VALUE(C1087),""),   IF(OR(F1087="NSS - NOMBRE",F1087="RP - NOMBRE"),      IF(         AND(           NOT(ISERROR(FIND(" - ",C1087))),           ISERROR(FIND("  ",C1087)),           ISERROR(FIND("–",C1087)),           ISERROR(FIND("—",C1087)),           ISNUMBER(VALUE(LEFT(C1087,FIND(" - ",C1087)-1)))         ),         VALUE(LEFT(C1087,FIND(" - ",C1087)-1)),         ""      ),   ""   )  )))</f>
        <v/>
      </c>
      <c r="H1087" s="34" t="str">
        <f aca="false">B1087 &amp; "|" &amp; E1087 &amp; "|" &amp;(IF(ISBLANK(C1087),"",IFERROR(VALUE(LEFT(TRIM(C1087),FIND(" ",TRIM(C1087)&amp;" ")-1)),"")))</f>
        <v>||</v>
      </c>
      <c r="I1087" s="18" t="n">
        <f aca="false">IF(G1087="",0, IF(COUNTIF($H$6:H1087,H1087)=1,1,0))</f>
        <v>0</v>
      </c>
      <c r="J1087" s="34" t="str">
        <f aca="false">IF( OR( ISBLANK(D1087), C1087=D1087, AND( LEFT(D1087,7)&lt;&gt;"NOMINA ", OR( ISERROR(FIND(" - ",D1087)), NOT(ISNUMBER(VALUE(LEFT(D1087,FIND(" - ",D1087)-1)))) ) ) ), "", B1087 &amp; "|" &amp; E1087 &amp; "|" &amp; (IF(ISBLANK(C1087), "", IFERROR(VALUE(LEFT(TRIM(C1087), FIND(" ", TRIM(C1087)&amp;" ")-1)), ""))) &amp; "|" &amp; D1087 )</f>
        <v/>
      </c>
      <c r="K1087" s="18" t="n">
        <f aca="false">IF(OR(C1087="", J1087="",G1087=""), 0, IF(COUNTIF($J$6:J1087, J1087)=1, 1, 0))</f>
        <v>0</v>
      </c>
      <c r="L1087" s="16" t="str">
        <f aca="false">IF(B1087="Inscripción de nuevo registro patronal",B1087 &amp; "|" &amp; E1087 &amp; "|" &amp; C1087,"")</f>
        <v/>
      </c>
      <c r="M1087" s="18" t="n">
        <f aca="false">IF(OR(C1087="", L1087=""), 0, IF(COUNTIF($L$6:L1087, L1087)=1, 1, 0))</f>
        <v>0</v>
      </c>
    </row>
    <row r="1088" customFormat="false" ht="28.35" hidden="false" customHeight="true" outlineLevel="0" collapsed="false">
      <c r="A1088" s="48" t="str">
        <f aca="false">IF(AND(NOT(ISBLANK(C1088)),NOT(ISBLANK(B1088)),NOT(ISBLANK(E1088))),(_xlfn.AGGREGATE(2,7,A$5:A1088))+1,"")</f>
        <v/>
      </c>
      <c r="B1088" s="49"/>
      <c r="C1088" s="49"/>
      <c r="D1088" s="50"/>
      <c r="E1088" s="51"/>
      <c r="F1088" s="52" t="str">
        <f aca="false">IFERROR(VLOOKUP(B1088,LISTAS!$Q$2:$R$58,2,0),"")</f>
        <v/>
      </c>
      <c r="G1088" s="34" t="str">
        <f aca="false">IF(ISBLANK(C1088),"",  IF(F1088="RAZÓN SOCIAL","NUEVO_RP",   IF(F1088="NUMERO",      IF(ISNUMBER(VALUE(C1088)),VALUE(C1088),""),   IF(OR(F1088="NSS - NOMBRE",F1088="RP - NOMBRE"),      IF(         AND(           NOT(ISERROR(FIND(" - ",C1088))),           ISERROR(FIND("  ",C1088)),           ISERROR(FIND("–",C1088)),           ISERROR(FIND("—",C1088)),           ISNUMBER(VALUE(LEFT(C1088,FIND(" - ",C1088)-1)))         ),         VALUE(LEFT(C1088,FIND(" - ",C1088)-1)),         ""      ),   ""   )  )))</f>
        <v/>
      </c>
      <c r="H1088" s="34" t="str">
        <f aca="false">B1088 &amp; "|" &amp; E1088 &amp; "|" &amp;(IF(ISBLANK(C1088),"",IFERROR(VALUE(LEFT(TRIM(C1088),FIND(" ",TRIM(C1088)&amp;" ")-1)),"")))</f>
        <v>||</v>
      </c>
      <c r="I1088" s="18" t="n">
        <f aca="false">IF(G1088="",0, IF(COUNTIF($H$6:H1088,H1088)=1,1,0))</f>
        <v>0</v>
      </c>
      <c r="J1088" s="34" t="str">
        <f aca="false">IF( OR( ISBLANK(D1088), C1088=D1088, AND( LEFT(D1088,7)&lt;&gt;"NOMINA ", OR( ISERROR(FIND(" - ",D1088)), NOT(ISNUMBER(VALUE(LEFT(D1088,FIND(" - ",D1088)-1)))) ) ) ), "", B1088 &amp; "|" &amp; E1088 &amp; "|" &amp; (IF(ISBLANK(C1088), "", IFERROR(VALUE(LEFT(TRIM(C1088), FIND(" ", TRIM(C1088)&amp;" ")-1)), ""))) &amp; "|" &amp; D1088 )</f>
        <v/>
      </c>
      <c r="K1088" s="18" t="n">
        <f aca="false">IF(OR(C1088="", J1088="",G1088=""), 0, IF(COUNTIF($J$6:J1088, J1088)=1, 1, 0))</f>
        <v>0</v>
      </c>
      <c r="L1088" s="16" t="str">
        <f aca="false">IF(B1088="Inscripción de nuevo registro patronal",B1088 &amp; "|" &amp; E1088 &amp; "|" &amp; C1088,"")</f>
        <v/>
      </c>
      <c r="M1088" s="18" t="n">
        <f aca="false">IF(OR(C1088="", L1088=""), 0, IF(COUNTIF($L$6:L1088, L1088)=1, 1, 0))</f>
        <v>0</v>
      </c>
    </row>
    <row r="1089" customFormat="false" ht="28.35" hidden="false" customHeight="true" outlineLevel="0" collapsed="false">
      <c r="A1089" s="48" t="str">
        <f aca="false">IF(AND(NOT(ISBLANK(C1089)),NOT(ISBLANK(B1089)),NOT(ISBLANK(E1089))),(_xlfn.AGGREGATE(2,7,A$5:A1089))+1,"")</f>
        <v/>
      </c>
      <c r="B1089" s="49"/>
      <c r="C1089" s="49"/>
      <c r="D1089" s="50"/>
      <c r="E1089" s="51"/>
      <c r="F1089" s="52" t="str">
        <f aca="false">IFERROR(VLOOKUP(B1089,LISTAS!$Q$2:$R$58,2,0),"")</f>
        <v/>
      </c>
      <c r="G1089" s="34" t="str">
        <f aca="false">IF(ISBLANK(C1089),"",  IF(F1089="RAZÓN SOCIAL","NUEVO_RP",   IF(F1089="NUMERO",      IF(ISNUMBER(VALUE(C1089)),VALUE(C1089),""),   IF(OR(F1089="NSS - NOMBRE",F1089="RP - NOMBRE"),      IF(         AND(           NOT(ISERROR(FIND(" - ",C1089))),           ISERROR(FIND("  ",C1089)),           ISERROR(FIND("–",C1089)),           ISERROR(FIND("—",C1089)),           ISNUMBER(VALUE(LEFT(C1089,FIND(" - ",C1089)-1)))         ),         VALUE(LEFT(C1089,FIND(" - ",C1089)-1)),         ""      ),   ""   )  )))</f>
        <v/>
      </c>
      <c r="H1089" s="34" t="str">
        <f aca="false">B1089 &amp; "|" &amp; E1089 &amp; "|" &amp;(IF(ISBLANK(C1089),"",IFERROR(VALUE(LEFT(TRIM(C1089),FIND(" ",TRIM(C1089)&amp;" ")-1)),"")))</f>
        <v>||</v>
      </c>
      <c r="I1089" s="18" t="n">
        <f aca="false">IF(G1089="",0, IF(COUNTIF($H$6:H1089,H1089)=1,1,0))</f>
        <v>0</v>
      </c>
      <c r="J1089" s="34" t="str">
        <f aca="false">IF( OR( ISBLANK(D1089), C1089=D1089, AND( LEFT(D1089,7)&lt;&gt;"NOMINA ", OR( ISERROR(FIND(" - ",D1089)), NOT(ISNUMBER(VALUE(LEFT(D1089,FIND(" - ",D1089)-1)))) ) ) ), "", B1089 &amp; "|" &amp; E1089 &amp; "|" &amp; (IF(ISBLANK(C1089), "", IFERROR(VALUE(LEFT(TRIM(C1089), FIND(" ", TRIM(C1089)&amp;" ")-1)), ""))) &amp; "|" &amp; D1089 )</f>
        <v/>
      </c>
      <c r="K1089" s="18" t="n">
        <f aca="false">IF(OR(C1089="", J1089="",G1089=""), 0, IF(COUNTIF($J$6:J1089, J1089)=1, 1, 0))</f>
        <v>0</v>
      </c>
      <c r="L1089" s="16" t="str">
        <f aca="false">IF(B1089="Inscripción de nuevo registro patronal",B1089 &amp; "|" &amp; E1089 &amp; "|" &amp; C1089,"")</f>
        <v/>
      </c>
      <c r="M1089" s="18" t="n">
        <f aca="false">IF(OR(C1089="", L1089=""), 0, IF(COUNTIF($L$6:L1089, L1089)=1, 1, 0))</f>
        <v>0</v>
      </c>
    </row>
    <row r="1090" customFormat="false" ht="28.35" hidden="false" customHeight="true" outlineLevel="0" collapsed="false">
      <c r="A1090" s="48" t="str">
        <f aca="false">IF(AND(NOT(ISBLANK(C1090)),NOT(ISBLANK(B1090)),NOT(ISBLANK(E1090))),(_xlfn.AGGREGATE(2,7,A$5:A1090))+1,"")</f>
        <v/>
      </c>
      <c r="B1090" s="49"/>
      <c r="C1090" s="49"/>
      <c r="D1090" s="50"/>
      <c r="E1090" s="51"/>
      <c r="F1090" s="52" t="str">
        <f aca="false">IFERROR(VLOOKUP(B1090,LISTAS!$Q$2:$R$58,2,0),"")</f>
        <v/>
      </c>
      <c r="G1090" s="34" t="str">
        <f aca="false">IF(ISBLANK(C1090),"",  IF(F1090="RAZÓN SOCIAL","NUEVO_RP",   IF(F1090="NUMERO",      IF(ISNUMBER(VALUE(C1090)),VALUE(C1090),""),   IF(OR(F1090="NSS - NOMBRE",F1090="RP - NOMBRE"),      IF(         AND(           NOT(ISERROR(FIND(" - ",C1090))),           ISERROR(FIND("  ",C1090)),           ISERROR(FIND("–",C1090)),           ISERROR(FIND("—",C1090)),           ISNUMBER(VALUE(LEFT(C1090,FIND(" - ",C1090)-1)))         ),         VALUE(LEFT(C1090,FIND(" - ",C1090)-1)),         ""      ),   ""   )  )))</f>
        <v/>
      </c>
      <c r="H1090" s="34" t="str">
        <f aca="false">B1090 &amp; "|" &amp; E1090 &amp; "|" &amp;(IF(ISBLANK(C1090),"",IFERROR(VALUE(LEFT(TRIM(C1090),FIND(" ",TRIM(C1090)&amp;" ")-1)),"")))</f>
        <v>||</v>
      </c>
      <c r="I1090" s="18" t="n">
        <f aca="false">IF(G1090="",0, IF(COUNTIF($H$6:H1090,H1090)=1,1,0))</f>
        <v>0</v>
      </c>
      <c r="J1090" s="34" t="str">
        <f aca="false">IF( OR( ISBLANK(D1090), C1090=D1090, AND( LEFT(D1090,7)&lt;&gt;"NOMINA ", OR( ISERROR(FIND(" - ",D1090)), NOT(ISNUMBER(VALUE(LEFT(D1090,FIND(" - ",D1090)-1)))) ) ) ), "", B1090 &amp; "|" &amp; E1090 &amp; "|" &amp; (IF(ISBLANK(C1090), "", IFERROR(VALUE(LEFT(TRIM(C1090), FIND(" ", TRIM(C1090)&amp;" ")-1)), ""))) &amp; "|" &amp; D1090 )</f>
        <v/>
      </c>
      <c r="K1090" s="18" t="n">
        <f aca="false">IF(OR(C1090="", J1090="",G1090=""), 0, IF(COUNTIF($J$6:J1090, J1090)=1, 1, 0))</f>
        <v>0</v>
      </c>
      <c r="L1090" s="16" t="str">
        <f aca="false">IF(B1090="Inscripción de nuevo registro patronal",B1090 &amp; "|" &amp; E1090 &amp; "|" &amp; C1090,"")</f>
        <v/>
      </c>
      <c r="M1090" s="18" t="n">
        <f aca="false">IF(OR(C1090="", L1090=""), 0, IF(COUNTIF($L$6:L1090, L1090)=1, 1, 0))</f>
        <v>0</v>
      </c>
    </row>
    <row r="1091" customFormat="false" ht="28.35" hidden="false" customHeight="true" outlineLevel="0" collapsed="false">
      <c r="A1091" s="48" t="str">
        <f aca="false">IF(AND(NOT(ISBLANK(C1091)),NOT(ISBLANK(B1091)),NOT(ISBLANK(E1091))),(_xlfn.AGGREGATE(2,7,A$5:A1091))+1,"")</f>
        <v/>
      </c>
      <c r="B1091" s="49"/>
      <c r="C1091" s="49"/>
      <c r="D1091" s="50"/>
      <c r="E1091" s="51"/>
      <c r="F1091" s="52" t="str">
        <f aca="false">IFERROR(VLOOKUP(B1091,LISTAS!$Q$2:$R$58,2,0),"")</f>
        <v/>
      </c>
      <c r="G1091" s="34" t="str">
        <f aca="false">IF(ISBLANK(C1091),"",  IF(F1091="RAZÓN SOCIAL","NUEVO_RP",   IF(F1091="NUMERO",      IF(ISNUMBER(VALUE(C1091)),VALUE(C1091),""),   IF(OR(F1091="NSS - NOMBRE",F1091="RP - NOMBRE"),      IF(         AND(           NOT(ISERROR(FIND(" - ",C1091))),           ISERROR(FIND("  ",C1091)),           ISERROR(FIND("–",C1091)),           ISERROR(FIND("—",C1091)),           ISNUMBER(VALUE(LEFT(C1091,FIND(" - ",C1091)-1)))         ),         VALUE(LEFT(C1091,FIND(" - ",C1091)-1)),         ""      ),   ""   )  )))</f>
        <v/>
      </c>
      <c r="H1091" s="34" t="str">
        <f aca="false">B1091 &amp; "|" &amp; E1091 &amp; "|" &amp;(IF(ISBLANK(C1091),"",IFERROR(VALUE(LEFT(TRIM(C1091),FIND(" ",TRIM(C1091)&amp;" ")-1)),"")))</f>
        <v>||</v>
      </c>
      <c r="I1091" s="18" t="n">
        <f aca="false">IF(G1091="",0, IF(COUNTIF($H$6:H1091,H1091)=1,1,0))</f>
        <v>0</v>
      </c>
      <c r="J1091" s="34" t="str">
        <f aca="false">IF( OR( ISBLANK(D1091), C1091=D1091, AND( LEFT(D1091,7)&lt;&gt;"NOMINA ", OR( ISERROR(FIND(" - ",D1091)), NOT(ISNUMBER(VALUE(LEFT(D1091,FIND(" - ",D1091)-1)))) ) ) ), "", B1091 &amp; "|" &amp; E1091 &amp; "|" &amp; (IF(ISBLANK(C1091), "", IFERROR(VALUE(LEFT(TRIM(C1091), FIND(" ", TRIM(C1091)&amp;" ")-1)), ""))) &amp; "|" &amp; D1091 )</f>
        <v/>
      </c>
      <c r="K1091" s="18" t="n">
        <f aca="false">IF(OR(C1091="", J1091="",G1091=""), 0, IF(COUNTIF($J$6:J1091, J1091)=1, 1, 0))</f>
        <v>0</v>
      </c>
      <c r="L1091" s="16" t="str">
        <f aca="false">IF(B1091="Inscripción de nuevo registro patronal",B1091 &amp; "|" &amp; E1091 &amp; "|" &amp; C1091,"")</f>
        <v/>
      </c>
      <c r="M1091" s="18" t="n">
        <f aca="false">IF(OR(C1091="", L1091=""), 0, IF(COUNTIF($L$6:L1091, L1091)=1, 1, 0))</f>
        <v>0</v>
      </c>
    </row>
    <row r="1092" customFormat="false" ht="28.35" hidden="false" customHeight="true" outlineLevel="0" collapsed="false">
      <c r="A1092" s="48" t="str">
        <f aca="false">IF(AND(NOT(ISBLANK(C1092)),NOT(ISBLANK(B1092)),NOT(ISBLANK(E1092))),(_xlfn.AGGREGATE(2,7,A$5:A1092))+1,"")</f>
        <v/>
      </c>
      <c r="B1092" s="49"/>
      <c r="C1092" s="49"/>
      <c r="D1092" s="50"/>
      <c r="E1092" s="51"/>
      <c r="F1092" s="52" t="str">
        <f aca="false">IFERROR(VLOOKUP(B1092,LISTAS!$Q$2:$R$58,2,0),"")</f>
        <v/>
      </c>
      <c r="G1092" s="34" t="str">
        <f aca="false">IF(ISBLANK(C1092),"",  IF(F1092="RAZÓN SOCIAL","NUEVO_RP",   IF(F1092="NUMERO",      IF(ISNUMBER(VALUE(C1092)),VALUE(C1092),""),   IF(OR(F1092="NSS - NOMBRE",F1092="RP - NOMBRE"),      IF(         AND(           NOT(ISERROR(FIND(" - ",C1092))),           ISERROR(FIND("  ",C1092)),           ISERROR(FIND("–",C1092)),           ISERROR(FIND("—",C1092)),           ISNUMBER(VALUE(LEFT(C1092,FIND(" - ",C1092)-1)))         ),         VALUE(LEFT(C1092,FIND(" - ",C1092)-1)),         ""      ),   ""   )  )))</f>
        <v/>
      </c>
      <c r="H1092" s="34" t="str">
        <f aca="false">B1092 &amp; "|" &amp; E1092 &amp; "|" &amp;(IF(ISBLANK(C1092),"",IFERROR(VALUE(LEFT(TRIM(C1092),FIND(" ",TRIM(C1092)&amp;" ")-1)),"")))</f>
        <v>||</v>
      </c>
      <c r="I1092" s="18" t="n">
        <f aca="false">IF(G1092="",0, IF(COUNTIF($H$6:H1092,H1092)=1,1,0))</f>
        <v>0</v>
      </c>
      <c r="J1092" s="34" t="str">
        <f aca="false">IF( OR( ISBLANK(D1092), C1092=D1092, AND( LEFT(D1092,7)&lt;&gt;"NOMINA ", OR( ISERROR(FIND(" - ",D1092)), NOT(ISNUMBER(VALUE(LEFT(D1092,FIND(" - ",D1092)-1)))) ) ) ), "", B1092 &amp; "|" &amp; E1092 &amp; "|" &amp; (IF(ISBLANK(C1092), "", IFERROR(VALUE(LEFT(TRIM(C1092), FIND(" ", TRIM(C1092)&amp;" ")-1)), ""))) &amp; "|" &amp; D1092 )</f>
        <v/>
      </c>
      <c r="K1092" s="18" t="n">
        <f aca="false">IF(OR(C1092="", J1092="",G1092=""), 0, IF(COUNTIF($J$6:J1092, J1092)=1, 1, 0))</f>
        <v>0</v>
      </c>
      <c r="L1092" s="16" t="str">
        <f aca="false">IF(B1092="Inscripción de nuevo registro patronal",B1092 &amp; "|" &amp; E1092 &amp; "|" &amp; C1092,"")</f>
        <v/>
      </c>
      <c r="M1092" s="18" t="n">
        <f aca="false">IF(OR(C1092="", L1092=""), 0, IF(COUNTIF($L$6:L1092, L1092)=1, 1, 0))</f>
        <v>0</v>
      </c>
    </row>
    <row r="1093" customFormat="false" ht="28.35" hidden="false" customHeight="true" outlineLevel="0" collapsed="false">
      <c r="A1093" s="48" t="str">
        <f aca="false">IF(AND(NOT(ISBLANK(C1093)),NOT(ISBLANK(B1093)),NOT(ISBLANK(E1093))),(_xlfn.AGGREGATE(2,7,A$5:A1093))+1,"")</f>
        <v/>
      </c>
      <c r="B1093" s="49"/>
      <c r="C1093" s="49"/>
      <c r="D1093" s="50"/>
      <c r="E1093" s="51"/>
      <c r="F1093" s="52" t="str">
        <f aca="false">IFERROR(VLOOKUP(B1093,LISTAS!$Q$2:$R$58,2,0),"")</f>
        <v/>
      </c>
      <c r="G1093" s="34" t="str">
        <f aca="false">IF(ISBLANK(C1093),"",  IF(F1093="RAZÓN SOCIAL","NUEVO_RP",   IF(F1093="NUMERO",      IF(ISNUMBER(VALUE(C1093)),VALUE(C1093),""),   IF(OR(F1093="NSS - NOMBRE",F1093="RP - NOMBRE"),      IF(         AND(           NOT(ISERROR(FIND(" - ",C1093))),           ISERROR(FIND("  ",C1093)),           ISERROR(FIND("–",C1093)),           ISERROR(FIND("—",C1093)),           ISNUMBER(VALUE(LEFT(C1093,FIND(" - ",C1093)-1)))         ),         VALUE(LEFT(C1093,FIND(" - ",C1093)-1)),         ""      ),   ""   )  )))</f>
        <v/>
      </c>
      <c r="H1093" s="34" t="str">
        <f aca="false">B1093 &amp; "|" &amp; E1093 &amp; "|" &amp;(IF(ISBLANK(C1093),"",IFERROR(VALUE(LEFT(TRIM(C1093),FIND(" ",TRIM(C1093)&amp;" ")-1)),"")))</f>
        <v>||</v>
      </c>
      <c r="I1093" s="18" t="n">
        <f aca="false">IF(G1093="",0, IF(COUNTIF($H$6:H1093,H1093)=1,1,0))</f>
        <v>0</v>
      </c>
      <c r="J1093" s="34" t="str">
        <f aca="false">IF( OR( ISBLANK(D1093), C1093=D1093, AND( LEFT(D1093,7)&lt;&gt;"NOMINA ", OR( ISERROR(FIND(" - ",D1093)), NOT(ISNUMBER(VALUE(LEFT(D1093,FIND(" - ",D1093)-1)))) ) ) ), "", B1093 &amp; "|" &amp; E1093 &amp; "|" &amp; (IF(ISBLANK(C1093), "", IFERROR(VALUE(LEFT(TRIM(C1093), FIND(" ", TRIM(C1093)&amp;" ")-1)), ""))) &amp; "|" &amp; D1093 )</f>
        <v/>
      </c>
      <c r="K1093" s="18" t="n">
        <f aca="false">IF(OR(C1093="", J1093="",G1093=""), 0, IF(COUNTIF($J$6:J1093, J1093)=1, 1, 0))</f>
        <v>0</v>
      </c>
      <c r="L1093" s="16" t="str">
        <f aca="false">IF(B1093="Inscripción de nuevo registro patronal",B1093 &amp; "|" &amp; E1093 &amp; "|" &amp; C1093,"")</f>
        <v/>
      </c>
      <c r="M1093" s="18" t="n">
        <f aca="false">IF(OR(C1093="", L1093=""), 0, IF(COUNTIF($L$6:L1093, L1093)=1, 1, 0))</f>
        <v>0</v>
      </c>
    </row>
    <row r="1094" customFormat="false" ht="28.35" hidden="false" customHeight="true" outlineLevel="0" collapsed="false">
      <c r="A1094" s="48" t="str">
        <f aca="false">IF(AND(NOT(ISBLANK(C1094)),NOT(ISBLANK(B1094)),NOT(ISBLANK(E1094))),(_xlfn.AGGREGATE(2,7,A$5:A1094))+1,"")</f>
        <v/>
      </c>
      <c r="B1094" s="49"/>
      <c r="C1094" s="49"/>
      <c r="D1094" s="50"/>
      <c r="E1094" s="56"/>
      <c r="F1094" s="52" t="str">
        <f aca="false">IFERROR(VLOOKUP(B1094,LISTAS!$Q$2:$R$58,2,0),"")</f>
        <v/>
      </c>
      <c r="G1094" s="34" t="str">
        <f aca="false">IF(ISBLANK(C1094),"",  IF(F1094="RAZÓN SOCIAL","NUEVO_RP",   IF(F1094="NUMERO",      IF(ISNUMBER(VALUE(C1094)),VALUE(C1094),""),   IF(OR(F1094="NSS - NOMBRE",F1094="RP - NOMBRE"),      IF(         AND(           NOT(ISERROR(FIND(" - ",C1094))),           ISERROR(FIND("  ",C1094)),           ISERROR(FIND("–",C1094)),           ISERROR(FIND("—",C1094)),           ISNUMBER(VALUE(LEFT(C1094,FIND(" - ",C1094)-1)))         ),         VALUE(LEFT(C1094,FIND(" - ",C1094)-1)),         ""      ),   ""   )  )))</f>
        <v/>
      </c>
      <c r="H1094" s="34" t="str">
        <f aca="false">B1094 &amp; "|" &amp; E1094 &amp; "|" &amp;(IF(ISBLANK(C1094),"",IFERROR(VALUE(LEFT(TRIM(C1094),FIND(" ",TRIM(C1094)&amp;" ")-1)),"")))</f>
        <v>||</v>
      </c>
      <c r="I1094" s="18" t="n">
        <f aca="false">IF(G1094="",0, IF(COUNTIF($H$6:H1094,H1094)=1,1,0))</f>
        <v>0</v>
      </c>
      <c r="J1094" s="34" t="str">
        <f aca="false">IF( OR( ISBLANK(D1094), C1094=D1094, AND( LEFT(D1094,7)&lt;&gt;"NOMINA ", OR( ISERROR(FIND(" - ",D1094)), NOT(ISNUMBER(VALUE(LEFT(D1094,FIND(" - ",D1094)-1)))) ) ) ), "", B1094 &amp; "|" &amp; E1094 &amp; "|" &amp; (IF(ISBLANK(C1094), "", IFERROR(VALUE(LEFT(TRIM(C1094), FIND(" ", TRIM(C1094)&amp;" ")-1)), ""))) &amp; "|" &amp; D1094 )</f>
        <v/>
      </c>
      <c r="K1094" s="18" t="n">
        <f aca="false">IF(OR(C1094="", J1094="",G1094=""), 0, IF(COUNTIF($J$6:J1094, J1094)=1, 1, 0))</f>
        <v>0</v>
      </c>
      <c r="L1094" s="16" t="str">
        <f aca="false">IF(B1094="Inscripción de nuevo registro patronal",B1094 &amp; "|" &amp; E1094 &amp; "|" &amp; C1094,"")</f>
        <v/>
      </c>
      <c r="M1094" s="18" t="n">
        <f aca="false">IF(OR(C1094="", L1094=""), 0, IF(COUNTIF($L$6:L1094, L1094)=1, 1, 0))</f>
        <v>0</v>
      </c>
    </row>
    <row r="1095" customFormat="false" ht="28.35" hidden="false" customHeight="true" outlineLevel="0" collapsed="false">
      <c r="A1095" s="48" t="str">
        <f aca="false">IF(AND(NOT(ISBLANK(C1095)),NOT(ISBLANK(B1095)),NOT(ISBLANK(E1095))),(_xlfn.AGGREGATE(2,7,A$5:A1095))+1,"")</f>
        <v/>
      </c>
      <c r="B1095" s="49"/>
      <c r="C1095" s="49"/>
      <c r="D1095" s="50"/>
      <c r="E1095" s="51"/>
      <c r="F1095" s="52" t="str">
        <f aca="false">IFERROR(VLOOKUP(B1095,LISTAS!$Q$2:$R$58,2,0),"")</f>
        <v/>
      </c>
      <c r="G1095" s="34" t="str">
        <f aca="false">IF(ISBLANK(C1095),"",  IF(F1095="RAZÓN SOCIAL","NUEVO_RP",   IF(F1095="NUMERO",      IF(ISNUMBER(VALUE(C1095)),VALUE(C1095),""),   IF(OR(F1095="NSS - NOMBRE",F1095="RP - NOMBRE"),      IF(         AND(           NOT(ISERROR(FIND(" - ",C1095))),           ISERROR(FIND("  ",C1095)),           ISERROR(FIND("–",C1095)),           ISERROR(FIND("—",C1095)),           ISNUMBER(VALUE(LEFT(C1095,FIND(" - ",C1095)-1)))         ),         VALUE(LEFT(C1095,FIND(" - ",C1095)-1)),         ""      ),   ""   )  )))</f>
        <v/>
      </c>
      <c r="H1095" s="34" t="str">
        <f aca="false">B1095 &amp; "|" &amp; E1095 &amp; "|" &amp;(IF(ISBLANK(C1095),"",IFERROR(VALUE(LEFT(TRIM(C1095),FIND(" ",TRIM(C1095)&amp;" ")-1)),"")))</f>
        <v>||</v>
      </c>
      <c r="I1095" s="18" t="n">
        <f aca="false">IF(G1095="",0, IF(COUNTIF($H$6:H1095,H1095)=1,1,0))</f>
        <v>0</v>
      </c>
      <c r="J1095" s="34" t="str">
        <f aca="false">IF( OR( ISBLANK(D1095), C1095=D1095, AND( LEFT(D1095,7)&lt;&gt;"NOMINA ", OR( ISERROR(FIND(" - ",D1095)), NOT(ISNUMBER(VALUE(LEFT(D1095,FIND(" - ",D1095)-1)))) ) ) ), "", B1095 &amp; "|" &amp; E1095 &amp; "|" &amp; (IF(ISBLANK(C1095), "", IFERROR(VALUE(LEFT(TRIM(C1095), FIND(" ", TRIM(C1095)&amp;" ")-1)), ""))) &amp; "|" &amp; D1095 )</f>
        <v/>
      </c>
      <c r="K1095" s="18" t="n">
        <f aca="false">IF(OR(C1095="", J1095="",G1095=""), 0, IF(COUNTIF($J$6:J1095, J1095)=1, 1, 0))</f>
        <v>0</v>
      </c>
      <c r="L1095" s="16" t="str">
        <f aca="false">IF(B1095="Inscripción de nuevo registro patronal",B1095 &amp; "|" &amp; E1095 &amp; "|" &amp; C1095,"")</f>
        <v/>
      </c>
      <c r="M1095" s="18" t="n">
        <f aca="false">IF(OR(C1095="", L1095=""), 0, IF(COUNTIF($L$6:L1095, L1095)=1, 1, 0))</f>
        <v>0</v>
      </c>
    </row>
    <row r="1096" customFormat="false" ht="28.35" hidden="false" customHeight="true" outlineLevel="0" collapsed="false">
      <c r="A1096" s="48" t="str">
        <f aca="false">IF(AND(NOT(ISBLANK(C1096)),NOT(ISBLANK(B1096)),NOT(ISBLANK(E1096))),(_xlfn.AGGREGATE(2,7,A$5:A1096))+1,"")</f>
        <v/>
      </c>
      <c r="B1096" s="49"/>
      <c r="C1096" s="49"/>
      <c r="D1096" s="50"/>
      <c r="E1096" s="51"/>
      <c r="F1096" s="52" t="str">
        <f aca="false">IFERROR(VLOOKUP(B1096,LISTAS!$Q$2:$R$58,2,0),"")</f>
        <v/>
      </c>
      <c r="G1096" s="34" t="str">
        <f aca="false">IF(ISBLANK(C1096),"",  IF(F1096="RAZÓN SOCIAL","NUEVO_RP",   IF(F1096="NUMERO",      IF(ISNUMBER(VALUE(C1096)),VALUE(C1096),""),   IF(OR(F1096="NSS - NOMBRE",F1096="RP - NOMBRE"),      IF(         AND(           NOT(ISERROR(FIND(" - ",C1096))),           ISERROR(FIND("  ",C1096)),           ISERROR(FIND("–",C1096)),           ISERROR(FIND("—",C1096)),           ISNUMBER(VALUE(LEFT(C1096,FIND(" - ",C1096)-1)))         ),         VALUE(LEFT(C1096,FIND(" - ",C1096)-1)),         ""      ),   ""   )  )))</f>
        <v/>
      </c>
      <c r="H1096" s="34" t="str">
        <f aca="false">B1096 &amp; "|" &amp; E1096 &amp; "|" &amp;(IF(ISBLANK(C1096),"",IFERROR(VALUE(LEFT(TRIM(C1096),FIND(" ",TRIM(C1096)&amp;" ")-1)),"")))</f>
        <v>||</v>
      </c>
      <c r="I1096" s="18" t="n">
        <f aca="false">IF(G1096="",0, IF(COUNTIF($H$6:H1096,H1096)=1,1,0))</f>
        <v>0</v>
      </c>
      <c r="J1096" s="34" t="str">
        <f aca="false">IF( OR( ISBLANK(D1096), C1096=D1096, AND( LEFT(D1096,7)&lt;&gt;"NOMINA ", OR( ISERROR(FIND(" - ",D1096)), NOT(ISNUMBER(VALUE(LEFT(D1096,FIND(" - ",D1096)-1)))) ) ) ), "", B1096 &amp; "|" &amp; E1096 &amp; "|" &amp; (IF(ISBLANK(C1096), "", IFERROR(VALUE(LEFT(TRIM(C1096), FIND(" ", TRIM(C1096)&amp;" ")-1)), ""))) &amp; "|" &amp; D1096 )</f>
        <v/>
      </c>
      <c r="K1096" s="18" t="n">
        <f aca="false">IF(OR(C1096="", J1096="",G1096=""), 0, IF(COUNTIF($J$6:J1096, J1096)=1, 1, 0))</f>
        <v>0</v>
      </c>
      <c r="L1096" s="16" t="str">
        <f aca="false">IF(B1096="Inscripción de nuevo registro patronal",B1096 &amp; "|" &amp; E1096 &amp; "|" &amp; C1096,"")</f>
        <v/>
      </c>
      <c r="M1096" s="18" t="n">
        <f aca="false">IF(OR(C1096="", L1096=""), 0, IF(COUNTIF($L$6:L1096, L1096)=1, 1, 0))</f>
        <v>0</v>
      </c>
    </row>
    <row r="1097" customFormat="false" ht="28.35" hidden="false" customHeight="true" outlineLevel="0" collapsed="false">
      <c r="A1097" s="48" t="str">
        <f aca="false">IF(AND(NOT(ISBLANK(C1097)),NOT(ISBLANK(B1097)),NOT(ISBLANK(E1097))),(_xlfn.AGGREGATE(2,7,A$5:A1097))+1,"")</f>
        <v/>
      </c>
      <c r="B1097" s="49"/>
      <c r="C1097" s="49"/>
      <c r="D1097" s="50"/>
      <c r="E1097" s="51"/>
      <c r="F1097" s="52" t="str">
        <f aca="false">IFERROR(VLOOKUP(B1097,LISTAS!$Q$2:$R$58,2,0),"")</f>
        <v/>
      </c>
      <c r="G1097" s="34" t="str">
        <f aca="false">IF(ISBLANK(C1097),"",  IF(F1097="RAZÓN SOCIAL","NUEVO_RP",   IF(F1097="NUMERO",      IF(ISNUMBER(VALUE(C1097)),VALUE(C1097),""),   IF(OR(F1097="NSS - NOMBRE",F1097="RP - NOMBRE"),      IF(         AND(           NOT(ISERROR(FIND(" - ",C1097))),           ISERROR(FIND("  ",C1097)),           ISERROR(FIND("–",C1097)),           ISERROR(FIND("—",C1097)),           ISNUMBER(VALUE(LEFT(C1097,FIND(" - ",C1097)-1)))         ),         VALUE(LEFT(C1097,FIND(" - ",C1097)-1)),         ""      ),   ""   )  )))</f>
        <v/>
      </c>
      <c r="H1097" s="34" t="str">
        <f aca="false">B1097 &amp; "|" &amp; E1097 &amp; "|" &amp;(IF(ISBLANK(C1097),"",IFERROR(VALUE(LEFT(TRIM(C1097),FIND(" ",TRIM(C1097)&amp;" ")-1)),"")))</f>
        <v>||</v>
      </c>
      <c r="I1097" s="18" t="n">
        <f aca="false">IF(G1097="",0, IF(COUNTIF($H$6:H1097,H1097)=1,1,0))</f>
        <v>0</v>
      </c>
      <c r="J1097" s="34" t="str">
        <f aca="false">IF( OR( ISBLANK(D1097), C1097=D1097, AND( LEFT(D1097,7)&lt;&gt;"NOMINA ", OR( ISERROR(FIND(" - ",D1097)), NOT(ISNUMBER(VALUE(LEFT(D1097,FIND(" - ",D1097)-1)))) ) ) ), "", B1097 &amp; "|" &amp; E1097 &amp; "|" &amp; (IF(ISBLANK(C1097), "", IFERROR(VALUE(LEFT(TRIM(C1097), FIND(" ", TRIM(C1097)&amp;" ")-1)), ""))) &amp; "|" &amp; D1097 )</f>
        <v/>
      </c>
      <c r="K1097" s="18" t="n">
        <f aca="false">IF(OR(C1097="", J1097="",G1097=""), 0, IF(COUNTIF($J$6:J1097, J1097)=1, 1, 0))</f>
        <v>0</v>
      </c>
      <c r="L1097" s="16" t="str">
        <f aca="false">IF(B1097="Inscripción de nuevo registro patronal",B1097 &amp; "|" &amp; E1097 &amp; "|" &amp; C1097,"")</f>
        <v/>
      </c>
      <c r="M1097" s="18" t="n">
        <f aca="false">IF(OR(C1097="", L1097=""), 0, IF(COUNTIF($L$6:L1097, L1097)=1, 1, 0))</f>
        <v>0</v>
      </c>
    </row>
    <row r="1098" customFormat="false" ht="28.35" hidden="false" customHeight="true" outlineLevel="0" collapsed="false">
      <c r="A1098" s="48" t="str">
        <f aca="false">IF(AND(NOT(ISBLANK(C1098)),NOT(ISBLANK(B1098)),NOT(ISBLANK(E1098))),(_xlfn.AGGREGATE(2,7,A$5:A1098))+1,"")</f>
        <v/>
      </c>
      <c r="B1098" s="49"/>
      <c r="C1098" s="49"/>
      <c r="D1098" s="50"/>
      <c r="E1098" s="51"/>
      <c r="F1098" s="52" t="str">
        <f aca="false">IFERROR(VLOOKUP(B1098,LISTAS!$Q$2:$R$58,2,0),"")</f>
        <v/>
      </c>
      <c r="G1098" s="34" t="str">
        <f aca="false">IF(ISBLANK(C1098),"",  IF(F1098="RAZÓN SOCIAL","NUEVO_RP",   IF(F1098="NUMERO",      IF(ISNUMBER(VALUE(C1098)),VALUE(C1098),""),   IF(OR(F1098="NSS - NOMBRE",F1098="RP - NOMBRE"),      IF(         AND(           NOT(ISERROR(FIND(" - ",C1098))),           ISERROR(FIND("  ",C1098)),           ISERROR(FIND("–",C1098)),           ISERROR(FIND("—",C1098)),           ISNUMBER(VALUE(LEFT(C1098,FIND(" - ",C1098)-1)))         ),         VALUE(LEFT(C1098,FIND(" - ",C1098)-1)),         ""      ),   ""   )  )))</f>
        <v/>
      </c>
      <c r="H1098" s="34" t="str">
        <f aca="false">B1098 &amp; "|" &amp; E1098 &amp; "|" &amp;(IF(ISBLANK(C1098),"",IFERROR(VALUE(LEFT(TRIM(C1098),FIND(" ",TRIM(C1098)&amp;" ")-1)),"")))</f>
        <v>||</v>
      </c>
      <c r="I1098" s="18" t="n">
        <f aca="false">IF(G1098="",0, IF(COUNTIF($H$6:H1098,H1098)=1,1,0))</f>
        <v>0</v>
      </c>
      <c r="J1098" s="34" t="str">
        <f aca="false">IF( OR( ISBLANK(D1098), C1098=D1098, AND( LEFT(D1098,7)&lt;&gt;"NOMINA ", OR( ISERROR(FIND(" - ",D1098)), NOT(ISNUMBER(VALUE(LEFT(D1098,FIND(" - ",D1098)-1)))) ) ) ), "", B1098 &amp; "|" &amp; E1098 &amp; "|" &amp; (IF(ISBLANK(C1098), "", IFERROR(VALUE(LEFT(TRIM(C1098), FIND(" ", TRIM(C1098)&amp;" ")-1)), ""))) &amp; "|" &amp; D1098 )</f>
        <v/>
      </c>
      <c r="K1098" s="18" t="n">
        <f aca="false">IF(OR(C1098="", J1098="",G1098=""), 0, IF(COUNTIF($J$6:J1098, J1098)=1, 1, 0))</f>
        <v>0</v>
      </c>
      <c r="L1098" s="16" t="str">
        <f aca="false">IF(B1098="Inscripción de nuevo registro patronal",B1098 &amp; "|" &amp; E1098 &amp; "|" &amp; C1098,"")</f>
        <v/>
      </c>
      <c r="M1098" s="18" t="n">
        <f aca="false">IF(OR(C1098="", L1098=""), 0, IF(COUNTIF($L$6:L1098, L1098)=1, 1, 0))</f>
        <v>0</v>
      </c>
    </row>
    <row r="1099" customFormat="false" ht="28.35" hidden="false" customHeight="true" outlineLevel="0" collapsed="false">
      <c r="A1099" s="48" t="str">
        <f aca="false">IF(AND(NOT(ISBLANK(C1099)),NOT(ISBLANK(B1099)),NOT(ISBLANK(E1099))),(_xlfn.AGGREGATE(2,7,A$5:A1099))+1,"")</f>
        <v/>
      </c>
      <c r="B1099" s="49"/>
      <c r="C1099" s="49"/>
      <c r="D1099" s="50"/>
      <c r="E1099" s="51"/>
      <c r="F1099" s="52" t="str">
        <f aca="false">IFERROR(VLOOKUP(B1099,LISTAS!$Q$2:$R$58,2,0),"")</f>
        <v/>
      </c>
      <c r="G1099" s="34" t="str">
        <f aca="false">IF(ISBLANK(C1099),"",  IF(F1099="RAZÓN SOCIAL","NUEVO_RP",   IF(F1099="NUMERO",      IF(ISNUMBER(VALUE(C1099)),VALUE(C1099),""),   IF(OR(F1099="NSS - NOMBRE",F1099="RP - NOMBRE"),      IF(         AND(           NOT(ISERROR(FIND(" - ",C1099))),           ISERROR(FIND("  ",C1099)),           ISERROR(FIND("–",C1099)),           ISERROR(FIND("—",C1099)),           ISNUMBER(VALUE(LEFT(C1099,FIND(" - ",C1099)-1)))         ),         VALUE(LEFT(C1099,FIND(" - ",C1099)-1)),         ""      ),   ""   )  )))</f>
        <v/>
      </c>
      <c r="H1099" s="34" t="str">
        <f aca="false">B1099 &amp; "|" &amp; E1099 &amp; "|" &amp;(IF(ISBLANK(C1099),"",IFERROR(VALUE(LEFT(TRIM(C1099),FIND(" ",TRIM(C1099)&amp;" ")-1)),"")))</f>
        <v>||</v>
      </c>
      <c r="I1099" s="18" t="n">
        <f aca="false">IF(G1099="",0, IF(COUNTIF($H$6:H1099,H1099)=1,1,0))</f>
        <v>0</v>
      </c>
      <c r="J1099" s="34" t="str">
        <f aca="false">IF( OR( ISBLANK(D1099), C1099=D1099, AND( LEFT(D1099,7)&lt;&gt;"NOMINA ", OR( ISERROR(FIND(" - ",D1099)), NOT(ISNUMBER(VALUE(LEFT(D1099,FIND(" - ",D1099)-1)))) ) ) ), "", B1099 &amp; "|" &amp; E1099 &amp; "|" &amp; (IF(ISBLANK(C1099), "", IFERROR(VALUE(LEFT(TRIM(C1099), FIND(" ", TRIM(C1099)&amp;" ")-1)), ""))) &amp; "|" &amp; D1099 )</f>
        <v/>
      </c>
      <c r="K1099" s="18" t="n">
        <f aca="false">IF(OR(C1099="", J1099="",G1099=""), 0, IF(COUNTIF($J$6:J1099, J1099)=1, 1, 0))</f>
        <v>0</v>
      </c>
      <c r="L1099" s="16" t="str">
        <f aca="false">IF(B1099="Inscripción de nuevo registro patronal",B1099 &amp; "|" &amp; E1099 &amp; "|" &amp; C1099,"")</f>
        <v/>
      </c>
      <c r="M1099" s="18" t="n">
        <f aca="false">IF(OR(C1099="", L1099=""), 0, IF(COUNTIF($L$6:L1099, L1099)=1, 1, 0))</f>
        <v>0</v>
      </c>
    </row>
    <row r="1100" customFormat="false" ht="28.35" hidden="false" customHeight="true" outlineLevel="0" collapsed="false">
      <c r="A1100" s="48" t="str">
        <f aca="false">IF(AND(NOT(ISBLANK(C1100)),NOT(ISBLANK(B1100)),NOT(ISBLANK(E1100))),(_xlfn.AGGREGATE(2,7,A$5:A1100))+1,"")</f>
        <v/>
      </c>
      <c r="B1100" s="49"/>
      <c r="C1100" s="49"/>
      <c r="D1100" s="50"/>
      <c r="E1100" s="51"/>
      <c r="F1100" s="52" t="str">
        <f aca="false">IFERROR(VLOOKUP(B1100,LISTAS!$Q$2:$R$58,2,0),"")</f>
        <v/>
      </c>
      <c r="G1100" s="34" t="str">
        <f aca="false">IF(ISBLANK(C1100),"",  IF(F1100="RAZÓN SOCIAL","NUEVO_RP",   IF(F1100="NUMERO",      IF(ISNUMBER(VALUE(C1100)),VALUE(C1100),""),   IF(OR(F1100="NSS - NOMBRE",F1100="RP - NOMBRE"),      IF(         AND(           NOT(ISERROR(FIND(" - ",C1100))),           ISERROR(FIND("  ",C1100)),           ISERROR(FIND("–",C1100)),           ISERROR(FIND("—",C1100)),           ISNUMBER(VALUE(LEFT(C1100,FIND(" - ",C1100)-1)))         ),         VALUE(LEFT(C1100,FIND(" - ",C1100)-1)),         ""      ),   ""   )  )))</f>
        <v/>
      </c>
      <c r="H1100" s="34" t="str">
        <f aca="false">B1100 &amp; "|" &amp; E1100 &amp; "|" &amp;(IF(ISBLANK(C1100),"",IFERROR(VALUE(LEFT(TRIM(C1100),FIND(" ",TRIM(C1100)&amp;" ")-1)),"")))</f>
        <v>||</v>
      </c>
      <c r="I1100" s="18" t="n">
        <f aca="false">IF(G1100="",0, IF(COUNTIF($H$6:H1100,H1100)=1,1,0))</f>
        <v>0</v>
      </c>
      <c r="J1100" s="34" t="str">
        <f aca="false">IF( OR( ISBLANK(D1100), C1100=D1100, AND( LEFT(D1100,7)&lt;&gt;"NOMINA ", OR( ISERROR(FIND(" - ",D1100)), NOT(ISNUMBER(VALUE(LEFT(D1100,FIND(" - ",D1100)-1)))) ) ) ), "", B1100 &amp; "|" &amp; E1100 &amp; "|" &amp; (IF(ISBLANK(C1100), "", IFERROR(VALUE(LEFT(TRIM(C1100), FIND(" ", TRIM(C1100)&amp;" ")-1)), ""))) &amp; "|" &amp; D1100 )</f>
        <v/>
      </c>
      <c r="K1100" s="18" t="n">
        <f aca="false">IF(OR(C1100="", J1100="",G1100=""), 0, IF(COUNTIF($J$6:J1100, J1100)=1, 1, 0))</f>
        <v>0</v>
      </c>
      <c r="L1100" s="16" t="str">
        <f aca="false">IF(B1100="Inscripción de nuevo registro patronal",B1100 &amp; "|" &amp; E1100 &amp; "|" &amp; C1100,"")</f>
        <v/>
      </c>
      <c r="M1100" s="18" t="n">
        <f aca="false">IF(OR(C1100="", L1100=""), 0, IF(COUNTIF($L$6:L1100, L1100)=1, 1, 0))</f>
        <v>0</v>
      </c>
    </row>
    <row r="1101" customFormat="false" ht="28.35" hidden="false" customHeight="true" outlineLevel="0" collapsed="false">
      <c r="A1101" s="48" t="str">
        <f aca="false">IF(AND(NOT(ISBLANK(C1101)),NOT(ISBLANK(B1101)),NOT(ISBLANK(E1101))),(_xlfn.AGGREGATE(2,7,A$5:A1101))+1,"")</f>
        <v/>
      </c>
      <c r="B1101" s="49"/>
      <c r="C1101" s="49"/>
      <c r="D1101" s="50"/>
      <c r="E1101" s="51"/>
      <c r="F1101" s="52" t="str">
        <f aca="false">IFERROR(VLOOKUP(B1101,LISTAS!$Q$2:$R$58,2,0),"")</f>
        <v/>
      </c>
      <c r="G1101" s="34" t="str">
        <f aca="false">IF(ISBLANK(C1101),"",  IF(F1101="RAZÓN SOCIAL","NUEVO_RP",   IF(F1101="NUMERO",      IF(ISNUMBER(VALUE(C1101)),VALUE(C1101),""),   IF(OR(F1101="NSS - NOMBRE",F1101="RP - NOMBRE"),      IF(         AND(           NOT(ISERROR(FIND(" - ",C1101))),           ISERROR(FIND("  ",C1101)),           ISERROR(FIND("–",C1101)),           ISERROR(FIND("—",C1101)),           ISNUMBER(VALUE(LEFT(C1101,FIND(" - ",C1101)-1)))         ),         VALUE(LEFT(C1101,FIND(" - ",C1101)-1)),         ""      ),   ""   )  )))</f>
        <v/>
      </c>
      <c r="H1101" s="34" t="str">
        <f aca="false">B1101 &amp; "|" &amp; E1101 &amp; "|" &amp;(IF(ISBLANK(C1101),"",IFERROR(VALUE(LEFT(TRIM(C1101),FIND(" ",TRIM(C1101)&amp;" ")-1)),"")))</f>
        <v>||</v>
      </c>
      <c r="I1101" s="18" t="n">
        <f aca="false">IF(G1101="",0, IF(COUNTIF($H$6:H1101,H1101)=1,1,0))</f>
        <v>0</v>
      </c>
      <c r="J1101" s="34" t="str">
        <f aca="false">IF( OR( ISBLANK(D1101), C1101=D1101, AND( LEFT(D1101,7)&lt;&gt;"NOMINA ", OR( ISERROR(FIND(" - ",D1101)), NOT(ISNUMBER(VALUE(LEFT(D1101,FIND(" - ",D1101)-1)))) ) ) ), "", B1101 &amp; "|" &amp; E1101 &amp; "|" &amp; (IF(ISBLANK(C1101), "", IFERROR(VALUE(LEFT(TRIM(C1101), FIND(" ", TRIM(C1101)&amp;" ")-1)), ""))) &amp; "|" &amp; D1101 )</f>
        <v/>
      </c>
      <c r="K1101" s="18" t="n">
        <f aca="false">IF(OR(C1101="", J1101="",G1101=""), 0, IF(COUNTIF($J$6:J1101, J1101)=1, 1, 0))</f>
        <v>0</v>
      </c>
      <c r="L1101" s="16" t="str">
        <f aca="false">IF(B1101="Inscripción de nuevo registro patronal",B1101 &amp; "|" &amp; E1101 &amp; "|" &amp; C1101,"")</f>
        <v/>
      </c>
      <c r="M1101" s="18" t="n">
        <f aca="false">IF(OR(C1101="", L1101=""), 0, IF(COUNTIF($L$6:L1101, L1101)=1, 1, 0))</f>
        <v>0</v>
      </c>
    </row>
    <row r="1102" customFormat="false" ht="28.35" hidden="false" customHeight="true" outlineLevel="0" collapsed="false">
      <c r="A1102" s="48" t="str">
        <f aca="false">IF(AND(NOT(ISBLANK(C1102)),NOT(ISBLANK(B1102)),NOT(ISBLANK(E1102))),(_xlfn.AGGREGATE(2,7,A$5:A1102))+1,"")</f>
        <v/>
      </c>
      <c r="B1102" s="49"/>
      <c r="C1102" s="49"/>
      <c r="D1102" s="50"/>
      <c r="E1102" s="51"/>
      <c r="F1102" s="52" t="str">
        <f aca="false">IFERROR(VLOOKUP(B1102,LISTAS!$Q$2:$R$58,2,0),"")</f>
        <v/>
      </c>
      <c r="G1102" s="34" t="str">
        <f aca="false">IF(ISBLANK(C1102),"",  IF(F1102="RAZÓN SOCIAL","NUEVO_RP",   IF(F1102="NUMERO",      IF(ISNUMBER(VALUE(C1102)),VALUE(C1102),""),   IF(OR(F1102="NSS - NOMBRE",F1102="RP - NOMBRE"),      IF(         AND(           NOT(ISERROR(FIND(" - ",C1102))),           ISERROR(FIND("  ",C1102)),           ISERROR(FIND("–",C1102)),           ISERROR(FIND("—",C1102)),           ISNUMBER(VALUE(LEFT(C1102,FIND(" - ",C1102)-1)))         ),         VALUE(LEFT(C1102,FIND(" - ",C1102)-1)),         ""      ),   ""   )  )))</f>
        <v/>
      </c>
      <c r="H1102" s="34" t="str">
        <f aca="false">B1102 &amp; "|" &amp; E1102 &amp; "|" &amp;(IF(ISBLANK(C1102),"",IFERROR(VALUE(LEFT(TRIM(C1102),FIND(" ",TRIM(C1102)&amp;" ")-1)),"")))</f>
        <v>||</v>
      </c>
      <c r="I1102" s="18" t="n">
        <f aca="false">IF(G1102="",0, IF(COUNTIF($H$6:H1102,H1102)=1,1,0))</f>
        <v>0</v>
      </c>
      <c r="J1102" s="34" t="str">
        <f aca="false">IF( OR( ISBLANK(D1102), C1102=D1102, AND( LEFT(D1102,7)&lt;&gt;"NOMINA ", OR( ISERROR(FIND(" - ",D1102)), NOT(ISNUMBER(VALUE(LEFT(D1102,FIND(" - ",D1102)-1)))) ) ) ), "", B1102 &amp; "|" &amp; E1102 &amp; "|" &amp; (IF(ISBLANK(C1102), "", IFERROR(VALUE(LEFT(TRIM(C1102), FIND(" ", TRIM(C1102)&amp;" ")-1)), ""))) &amp; "|" &amp; D1102 )</f>
        <v/>
      </c>
      <c r="K1102" s="18" t="n">
        <f aca="false">IF(OR(C1102="", J1102="",G1102=""), 0, IF(COUNTIF($J$6:J1102, J1102)=1, 1, 0))</f>
        <v>0</v>
      </c>
      <c r="L1102" s="16" t="str">
        <f aca="false">IF(B1102="Inscripción de nuevo registro patronal",B1102 &amp; "|" &amp; E1102 &amp; "|" &amp; C1102,"")</f>
        <v/>
      </c>
      <c r="M1102" s="18" t="n">
        <f aca="false">IF(OR(C1102="", L1102=""), 0, IF(COUNTIF($L$6:L1102, L1102)=1, 1, 0))</f>
        <v>0</v>
      </c>
    </row>
    <row r="1103" customFormat="false" ht="28.35" hidden="false" customHeight="true" outlineLevel="0" collapsed="false">
      <c r="A1103" s="48" t="str">
        <f aca="false">IF(AND(NOT(ISBLANK(C1103)),NOT(ISBLANK(B1103)),NOT(ISBLANK(E1103))),(_xlfn.AGGREGATE(2,7,A$5:A1103))+1,"")</f>
        <v/>
      </c>
      <c r="B1103" s="49"/>
      <c r="C1103" s="49"/>
      <c r="D1103" s="50"/>
      <c r="E1103" s="51"/>
      <c r="F1103" s="52" t="str">
        <f aca="false">IFERROR(VLOOKUP(B1103,LISTAS!$Q$2:$R$58,2,0),"")</f>
        <v/>
      </c>
      <c r="G1103" s="34" t="str">
        <f aca="false">IF(ISBLANK(C1103),"",  IF(F1103="RAZÓN SOCIAL","NUEVO_RP",   IF(F1103="NUMERO",      IF(ISNUMBER(VALUE(C1103)),VALUE(C1103),""),   IF(OR(F1103="NSS - NOMBRE",F1103="RP - NOMBRE"),      IF(         AND(           NOT(ISERROR(FIND(" - ",C1103))),           ISERROR(FIND("  ",C1103)),           ISERROR(FIND("–",C1103)),           ISERROR(FIND("—",C1103)),           ISNUMBER(VALUE(LEFT(C1103,FIND(" - ",C1103)-1)))         ),         VALUE(LEFT(C1103,FIND(" - ",C1103)-1)),         ""      ),   ""   )  )))</f>
        <v/>
      </c>
      <c r="H1103" s="34" t="str">
        <f aca="false">B1103 &amp; "|" &amp; E1103 &amp; "|" &amp;(IF(ISBLANK(C1103),"",IFERROR(VALUE(LEFT(TRIM(C1103),FIND(" ",TRIM(C1103)&amp;" ")-1)),"")))</f>
        <v>||</v>
      </c>
      <c r="I1103" s="18" t="n">
        <f aca="false">IF(G1103="",0, IF(COUNTIF($H$6:H1103,H1103)=1,1,0))</f>
        <v>0</v>
      </c>
      <c r="J1103" s="34" t="str">
        <f aca="false">IF( OR( ISBLANK(D1103), C1103=D1103, AND( LEFT(D1103,7)&lt;&gt;"NOMINA ", OR( ISERROR(FIND(" - ",D1103)), NOT(ISNUMBER(VALUE(LEFT(D1103,FIND(" - ",D1103)-1)))) ) ) ), "", B1103 &amp; "|" &amp; E1103 &amp; "|" &amp; (IF(ISBLANK(C1103), "", IFERROR(VALUE(LEFT(TRIM(C1103), FIND(" ", TRIM(C1103)&amp;" ")-1)), ""))) &amp; "|" &amp; D1103 )</f>
        <v/>
      </c>
      <c r="K1103" s="18" t="n">
        <f aca="false">IF(OR(C1103="", J1103="",G1103=""), 0, IF(COUNTIF($J$6:J1103, J1103)=1, 1, 0))</f>
        <v>0</v>
      </c>
      <c r="L1103" s="16" t="str">
        <f aca="false">IF(B1103="Inscripción de nuevo registro patronal",B1103 &amp; "|" &amp; E1103 &amp; "|" &amp; C1103,"")</f>
        <v/>
      </c>
      <c r="M1103" s="18" t="n">
        <f aca="false">IF(OR(C1103="", L1103=""), 0, IF(COUNTIF($L$6:L1103, L1103)=1, 1, 0))</f>
        <v>0</v>
      </c>
    </row>
    <row r="1104" customFormat="false" ht="28.35" hidden="false" customHeight="true" outlineLevel="0" collapsed="false">
      <c r="A1104" s="48" t="str">
        <f aca="false">IF(AND(NOT(ISBLANK(C1104)),NOT(ISBLANK(B1104)),NOT(ISBLANK(E1104))),(_xlfn.AGGREGATE(2,7,A$5:A1104))+1,"")</f>
        <v/>
      </c>
      <c r="B1104" s="49"/>
      <c r="C1104" s="49"/>
      <c r="D1104" s="50"/>
      <c r="E1104" s="51"/>
      <c r="F1104" s="52" t="str">
        <f aca="false">IFERROR(VLOOKUP(B1104,LISTAS!$Q$2:$R$58,2,0),"")</f>
        <v/>
      </c>
      <c r="G1104" s="34" t="str">
        <f aca="false">IF(ISBLANK(C1104),"",  IF(F1104="RAZÓN SOCIAL","NUEVO_RP",   IF(F1104="NUMERO",      IF(ISNUMBER(VALUE(C1104)),VALUE(C1104),""),   IF(OR(F1104="NSS - NOMBRE",F1104="RP - NOMBRE"),      IF(         AND(           NOT(ISERROR(FIND(" - ",C1104))),           ISERROR(FIND("  ",C1104)),           ISERROR(FIND("–",C1104)),           ISERROR(FIND("—",C1104)),           ISNUMBER(VALUE(LEFT(C1104,FIND(" - ",C1104)-1)))         ),         VALUE(LEFT(C1104,FIND(" - ",C1104)-1)),         ""      ),   ""   )  )))</f>
        <v/>
      </c>
      <c r="H1104" s="34" t="str">
        <f aca="false">B1104 &amp; "|" &amp; E1104 &amp; "|" &amp;(IF(ISBLANK(C1104),"",IFERROR(VALUE(LEFT(TRIM(C1104),FIND(" ",TRIM(C1104)&amp;" ")-1)),"")))</f>
        <v>||</v>
      </c>
      <c r="I1104" s="18" t="n">
        <f aca="false">IF(G1104="",0, IF(COUNTIF($H$6:H1104,H1104)=1,1,0))</f>
        <v>0</v>
      </c>
      <c r="J1104" s="34" t="str">
        <f aca="false">IF( OR( ISBLANK(D1104), C1104=D1104, AND( LEFT(D1104,7)&lt;&gt;"NOMINA ", OR( ISERROR(FIND(" - ",D1104)), NOT(ISNUMBER(VALUE(LEFT(D1104,FIND(" - ",D1104)-1)))) ) ) ), "", B1104 &amp; "|" &amp; E1104 &amp; "|" &amp; (IF(ISBLANK(C1104), "", IFERROR(VALUE(LEFT(TRIM(C1104), FIND(" ", TRIM(C1104)&amp;" ")-1)), ""))) &amp; "|" &amp; D1104 )</f>
        <v/>
      </c>
      <c r="K1104" s="18" t="n">
        <f aca="false">IF(OR(C1104="", J1104="",G1104=""), 0, IF(COUNTIF($J$6:J1104, J1104)=1, 1, 0))</f>
        <v>0</v>
      </c>
      <c r="L1104" s="16" t="str">
        <f aca="false">IF(B1104="Inscripción de nuevo registro patronal",B1104 &amp; "|" &amp; E1104 &amp; "|" &amp; C1104,"")</f>
        <v/>
      </c>
      <c r="M1104" s="18" t="n">
        <f aca="false">IF(OR(C1104="", L1104=""), 0, IF(COUNTIF($L$6:L1104, L1104)=1, 1, 0))</f>
        <v>0</v>
      </c>
    </row>
    <row r="1105" customFormat="false" ht="28.35" hidden="false" customHeight="true" outlineLevel="0" collapsed="false">
      <c r="A1105" s="48" t="str">
        <f aca="false">IF(AND(NOT(ISBLANK(C1105)),NOT(ISBLANK(B1105)),NOT(ISBLANK(E1105))),(_xlfn.AGGREGATE(2,7,A$5:A1105))+1,"")</f>
        <v/>
      </c>
      <c r="B1105" s="49"/>
      <c r="C1105" s="49"/>
      <c r="D1105" s="50"/>
      <c r="E1105" s="51"/>
      <c r="F1105" s="52" t="str">
        <f aca="false">IFERROR(VLOOKUP(B1105,LISTAS!$Q$2:$R$58,2,0),"")</f>
        <v/>
      </c>
      <c r="G1105" s="34" t="str">
        <f aca="false">IF(ISBLANK(C1105),"",  IF(F1105="RAZÓN SOCIAL","NUEVO_RP",   IF(F1105="NUMERO",      IF(ISNUMBER(VALUE(C1105)),VALUE(C1105),""),   IF(OR(F1105="NSS - NOMBRE",F1105="RP - NOMBRE"),      IF(         AND(           NOT(ISERROR(FIND(" - ",C1105))),           ISERROR(FIND("  ",C1105)),           ISERROR(FIND("–",C1105)),           ISERROR(FIND("—",C1105)),           ISNUMBER(VALUE(LEFT(C1105,FIND(" - ",C1105)-1)))         ),         VALUE(LEFT(C1105,FIND(" - ",C1105)-1)),         ""      ),   ""   )  )))</f>
        <v/>
      </c>
      <c r="H1105" s="34" t="str">
        <f aca="false">B1105 &amp; "|" &amp; E1105 &amp; "|" &amp;(IF(ISBLANK(C1105),"",IFERROR(VALUE(LEFT(TRIM(C1105),FIND(" ",TRIM(C1105)&amp;" ")-1)),"")))</f>
        <v>||</v>
      </c>
      <c r="I1105" s="18" t="n">
        <f aca="false">IF(G1105="",0, IF(COUNTIF($H$6:H1105,H1105)=1,1,0))</f>
        <v>0</v>
      </c>
      <c r="J1105" s="34" t="str">
        <f aca="false">IF( OR( ISBLANK(D1105), C1105=D1105, AND( LEFT(D1105,7)&lt;&gt;"NOMINA ", OR( ISERROR(FIND(" - ",D1105)), NOT(ISNUMBER(VALUE(LEFT(D1105,FIND(" - ",D1105)-1)))) ) ) ), "", B1105 &amp; "|" &amp; E1105 &amp; "|" &amp; (IF(ISBLANK(C1105), "", IFERROR(VALUE(LEFT(TRIM(C1105), FIND(" ", TRIM(C1105)&amp;" ")-1)), ""))) &amp; "|" &amp; D1105 )</f>
        <v/>
      </c>
      <c r="K1105" s="18" t="n">
        <f aca="false">IF(OR(C1105="", J1105="",G1105=""), 0, IF(COUNTIF($J$6:J1105, J1105)=1, 1, 0))</f>
        <v>0</v>
      </c>
      <c r="L1105" s="16" t="str">
        <f aca="false">IF(B1105="Inscripción de nuevo registro patronal",B1105 &amp; "|" &amp; E1105 &amp; "|" &amp; C1105,"")</f>
        <v/>
      </c>
      <c r="M1105" s="18" t="n">
        <f aca="false">IF(OR(C1105="", L1105=""), 0, IF(COUNTIF($L$6:L1105, L1105)=1, 1, 0))</f>
        <v>0</v>
      </c>
    </row>
    <row r="1106" customFormat="false" ht="28.35" hidden="false" customHeight="true" outlineLevel="0" collapsed="false">
      <c r="A1106" s="48" t="str">
        <f aca="false">IF(AND(NOT(ISBLANK(C1106)),NOT(ISBLANK(B1106)),NOT(ISBLANK(E1106))),(_xlfn.AGGREGATE(2,7,A$5:A1106))+1,"")</f>
        <v/>
      </c>
      <c r="B1106" s="49"/>
      <c r="C1106" s="49"/>
      <c r="D1106" s="50"/>
      <c r="E1106" s="51"/>
      <c r="F1106" s="52" t="str">
        <f aca="false">IFERROR(VLOOKUP(B1106,LISTAS!$Q$2:$R$58,2,0),"")</f>
        <v/>
      </c>
      <c r="G1106" s="34" t="str">
        <f aca="false">IF(ISBLANK(C1106),"",  IF(F1106="RAZÓN SOCIAL","NUEVO_RP",   IF(F1106="NUMERO",      IF(ISNUMBER(VALUE(C1106)),VALUE(C1106),""),   IF(OR(F1106="NSS - NOMBRE",F1106="RP - NOMBRE"),      IF(         AND(           NOT(ISERROR(FIND(" - ",C1106))),           ISERROR(FIND("  ",C1106)),           ISERROR(FIND("–",C1106)),           ISERROR(FIND("—",C1106)),           ISNUMBER(VALUE(LEFT(C1106,FIND(" - ",C1106)-1)))         ),         VALUE(LEFT(C1106,FIND(" - ",C1106)-1)),         ""      ),   ""   )  )))</f>
        <v/>
      </c>
      <c r="H1106" s="34" t="str">
        <f aca="false">B1106 &amp; "|" &amp; E1106 &amp; "|" &amp;(IF(ISBLANK(C1106),"",IFERROR(VALUE(LEFT(TRIM(C1106),FIND(" ",TRIM(C1106)&amp;" ")-1)),"")))</f>
        <v>||</v>
      </c>
      <c r="I1106" s="18" t="n">
        <f aca="false">IF(G1106="",0, IF(COUNTIF($H$6:H1106,H1106)=1,1,0))</f>
        <v>0</v>
      </c>
      <c r="J1106" s="34" t="str">
        <f aca="false">IF( OR( ISBLANK(D1106), C1106=D1106, AND( LEFT(D1106,7)&lt;&gt;"NOMINA ", OR( ISERROR(FIND(" - ",D1106)), NOT(ISNUMBER(VALUE(LEFT(D1106,FIND(" - ",D1106)-1)))) ) ) ), "", B1106 &amp; "|" &amp; E1106 &amp; "|" &amp; (IF(ISBLANK(C1106), "", IFERROR(VALUE(LEFT(TRIM(C1106), FIND(" ", TRIM(C1106)&amp;" ")-1)), ""))) &amp; "|" &amp; D1106 )</f>
        <v/>
      </c>
      <c r="K1106" s="18" t="n">
        <f aca="false">IF(OR(C1106="", J1106="",G1106=""), 0, IF(COUNTIF($J$6:J1106, J1106)=1, 1, 0))</f>
        <v>0</v>
      </c>
      <c r="L1106" s="16" t="str">
        <f aca="false">IF(B1106="Inscripción de nuevo registro patronal",B1106 &amp; "|" &amp; E1106 &amp; "|" &amp; C1106,"")</f>
        <v/>
      </c>
      <c r="M1106" s="18" t="n">
        <f aca="false">IF(OR(C1106="", L1106=""), 0, IF(COUNTIF($L$6:L1106, L1106)=1, 1, 0))</f>
        <v>0</v>
      </c>
    </row>
    <row r="1107" customFormat="false" ht="28.35" hidden="false" customHeight="true" outlineLevel="0" collapsed="false">
      <c r="A1107" s="48" t="str">
        <f aca="false">IF(AND(NOT(ISBLANK(C1107)),NOT(ISBLANK(B1107)),NOT(ISBLANK(E1107))),(_xlfn.AGGREGATE(2,7,A$5:A1107))+1,"")</f>
        <v/>
      </c>
      <c r="B1107" s="49"/>
      <c r="C1107" s="49"/>
      <c r="D1107" s="50"/>
      <c r="E1107" s="51"/>
      <c r="F1107" s="52" t="str">
        <f aca="false">IFERROR(VLOOKUP(B1107,LISTAS!$Q$2:$R$58,2,0),"")</f>
        <v/>
      </c>
      <c r="G1107" s="34" t="str">
        <f aca="false">IF(ISBLANK(C1107),"",  IF(F1107="RAZÓN SOCIAL","NUEVO_RP",   IF(F1107="NUMERO",      IF(ISNUMBER(VALUE(C1107)),VALUE(C1107),""),   IF(OR(F1107="NSS - NOMBRE",F1107="RP - NOMBRE"),      IF(         AND(           NOT(ISERROR(FIND(" - ",C1107))),           ISERROR(FIND("  ",C1107)),           ISERROR(FIND("–",C1107)),           ISERROR(FIND("—",C1107)),           ISNUMBER(VALUE(LEFT(C1107,FIND(" - ",C1107)-1)))         ),         VALUE(LEFT(C1107,FIND(" - ",C1107)-1)),         ""      ),   ""   )  )))</f>
        <v/>
      </c>
      <c r="H1107" s="34" t="str">
        <f aca="false">B1107 &amp; "|" &amp; E1107 &amp; "|" &amp;(IF(ISBLANK(C1107),"",IFERROR(VALUE(LEFT(TRIM(C1107),FIND(" ",TRIM(C1107)&amp;" ")-1)),"")))</f>
        <v>||</v>
      </c>
      <c r="I1107" s="18" t="n">
        <f aca="false">IF(G1107="",0, IF(COUNTIF($H$6:H1107,H1107)=1,1,0))</f>
        <v>0</v>
      </c>
      <c r="J1107" s="34" t="str">
        <f aca="false">IF( OR( ISBLANK(D1107), C1107=D1107, AND( LEFT(D1107,7)&lt;&gt;"NOMINA ", OR( ISERROR(FIND(" - ",D1107)), NOT(ISNUMBER(VALUE(LEFT(D1107,FIND(" - ",D1107)-1)))) ) ) ), "", B1107 &amp; "|" &amp; E1107 &amp; "|" &amp; (IF(ISBLANK(C1107), "", IFERROR(VALUE(LEFT(TRIM(C1107), FIND(" ", TRIM(C1107)&amp;" ")-1)), ""))) &amp; "|" &amp; D1107 )</f>
        <v/>
      </c>
      <c r="K1107" s="18" t="n">
        <f aca="false">IF(OR(C1107="", J1107="",G1107=""), 0, IF(COUNTIF($J$6:J1107, J1107)=1, 1, 0))</f>
        <v>0</v>
      </c>
      <c r="L1107" s="16" t="str">
        <f aca="false">IF(B1107="Inscripción de nuevo registro patronal",B1107 &amp; "|" &amp; E1107 &amp; "|" &amp; C1107,"")</f>
        <v/>
      </c>
      <c r="M1107" s="18" t="n">
        <f aca="false">IF(OR(C1107="", L1107=""), 0, IF(COUNTIF($L$6:L1107, L1107)=1, 1, 0))</f>
        <v>0</v>
      </c>
    </row>
    <row r="1108" customFormat="false" ht="28.35" hidden="false" customHeight="true" outlineLevel="0" collapsed="false">
      <c r="A1108" s="48" t="str">
        <f aca="false">IF(AND(NOT(ISBLANK(C1108)),NOT(ISBLANK(B1108)),NOT(ISBLANK(E1108))),(_xlfn.AGGREGATE(2,7,A$5:A1108))+1,"")</f>
        <v/>
      </c>
      <c r="B1108" s="49"/>
      <c r="C1108" s="49"/>
      <c r="D1108" s="50"/>
      <c r="E1108" s="51"/>
      <c r="F1108" s="52" t="str">
        <f aca="false">IFERROR(VLOOKUP(B1108,LISTAS!$Q$2:$R$58,2,0),"")</f>
        <v/>
      </c>
      <c r="G1108" s="34" t="str">
        <f aca="false">IF(ISBLANK(C1108),"",  IF(F1108="RAZÓN SOCIAL","NUEVO_RP",   IF(F1108="NUMERO",      IF(ISNUMBER(VALUE(C1108)),VALUE(C1108),""),   IF(OR(F1108="NSS - NOMBRE",F1108="RP - NOMBRE"),      IF(         AND(           NOT(ISERROR(FIND(" - ",C1108))),           ISERROR(FIND("  ",C1108)),           ISERROR(FIND("–",C1108)),           ISERROR(FIND("—",C1108)),           ISNUMBER(VALUE(LEFT(C1108,FIND(" - ",C1108)-1)))         ),         VALUE(LEFT(C1108,FIND(" - ",C1108)-1)),         ""      ),   ""   )  )))</f>
        <v/>
      </c>
      <c r="H1108" s="34" t="str">
        <f aca="false">B1108 &amp; "|" &amp; E1108 &amp; "|" &amp;(IF(ISBLANK(C1108),"",IFERROR(VALUE(LEFT(TRIM(C1108),FIND(" ",TRIM(C1108)&amp;" ")-1)),"")))</f>
        <v>||</v>
      </c>
      <c r="I1108" s="18" t="n">
        <f aca="false">IF(G1108="",0, IF(COUNTIF($H$6:H1108,H1108)=1,1,0))</f>
        <v>0</v>
      </c>
      <c r="J1108" s="34" t="str">
        <f aca="false">IF( OR( ISBLANK(D1108), C1108=D1108, AND( LEFT(D1108,7)&lt;&gt;"NOMINA ", OR( ISERROR(FIND(" - ",D1108)), NOT(ISNUMBER(VALUE(LEFT(D1108,FIND(" - ",D1108)-1)))) ) ) ), "", B1108 &amp; "|" &amp; E1108 &amp; "|" &amp; (IF(ISBLANK(C1108), "", IFERROR(VALUE(LEFT(TRIM(C1108), FIND(" ", TRIM(C1108)&amp;" ")-1)), ""))) &amp; "|" &amp; D1108 )</f>
        <v/>
      </c>
      <c r="K1108" s="18" t="n">
        <f aca="false">IF(OR(C1108="", J1108="",G1108=""), 0, IF(COUNTIF($J$6:J1108, J1108)=1, 1, 0))</f>
        <v>0</v>
      </c>
      <c r="L1108" s="16" t="str">
        <f aca="false">IF(B1108="Inscripción de nuevo registro patronal",B1108 &amp; "|" &amp; E1108 &amp; "|" &amp; C1108,"")</f>
        <v/>
      </c>
      <c r="M1108" s="18" t="n">
        <f aca="false">IF(OR(C1108="", L1108=""), 0, IF(COUNTIF($L$6:L1108, L1108)=1, 1, 0))</f>
        <v>0</v>
      </c>
    </row>
    <row r="1109" customFormat="false" ht="28.35" hidden="false" customHeight="true" outlineLevel="0" collapsed="false">
      <c r="A1109" s="48" t="str">
        <f aca="false">IF(AND(NOT(ISBLANK(C1109)),NOT(ISBLANK(B1109)),NOT(ISBLANK(E1109))),(_xlfn.AGGREGATE(2,7,A$5:A1109))+1,"")</f>
        <v/>
      </c>
      <c r="B1109" s="49"/>
      <c r="C1109" s="49"/>
      <c r="D1109" s="50"/>
      <c r="E1109" s="51"/>
      <c r="F1109" s="52" t="str">
        <f aca="false">IFERROR(VLOOKUP(B1109,LISTAS!$Q$2:$R$58,2,0),"")</f>
        <v/>
      </c>
      <c r="G1109" s="34" t="str">
        <f aca="false">IF(ISBLANK(C1109),"",  IF(F1109="RAZÓN SOCIAL","NUEVO_RP",   IF(F1109="NUMERO",      IF(ISNUMBER(VALUE(C1109)),VALUE(C1109),""),   IF(OR(F1109="NSS - NOMBRE",F1109="RP - NOMBRE"),      IF(         AND(           NOT(ISERROR(FIND(" - ",C1109))),           ISERROR(FIND("  ",C1109)),           ISERROR(FIND("–",C1109)),           ISERROR(FIND("—",C1109)),           ISNUMBER(VALUE(LEFT(C1109,FIND(" - ",C1109)-1)))         ),         VALUE(LEFT(C1109,FIND(" - ",C1109)-1)),         ""      ),   ""   )  )))</f>
        <v/>
      </c>
      <c r="H1109" s="34" t="str">
        <f aca="false">B1109 &amp; "|" &amp; E1109 &amp; "|" &amp;(IF(ISBLANK(C1109),"",IFERROR(VALUE(LEFT(TRIM(C1109),FIND(" ",TRIM(C1109)&amp;" ")-1)),"")))</f>
        <v>||</v>
      </c>
      <c r="I1109" s="18" t="n">
        <f aca="false">IF(G1109="",0, IF(COUNTIF($H$6:H1109,H1109)=1,1,0))</f>
        <v>0</v>
      </c>
      <c r="J1109" s="34" t="str">
        <f aca="false">IF( OR( ISBLANK(D1109), C1109=D1109, AND( LEFT(D1109,7)&lt;&gt;"NOMINA ", OR( ISERROR(FIND(" - ",D1109)), NOT(ISNUMBER(VALUE(LEFT(D1109,FIND(" - ",D1109)-1)))) ) ) ), "", B1109 &amp; "|" &amp; E1109 &amp; "|" &amp; (IF(ISBLANK(C1109), "", IFERROR(VALUE(LEFT(TRIM(C1109), FIND(" ", TRIM(C1109)&amp;" ")-1)), ""))) &amp; "|" &amp; D1109 )</f>
        <v/>
      </c>
      <c r="K1109" s="18" t="n">
        <f aca="false">IF(OR(C1109="", J1109="",G1109=""), 0, IF(COUNTIF($J$6:J1109, J1109)=1, 1, 0))</f>
        <v>0</v>
      </c>
      <c r="L1109" s="16" t="str">
        <f aca="false">IF(B1109="Inscripción de nuevo registro patronal",B1109 &amp; "|" &amp; E1109 &amp; "|" &amp; C1109,"")</f>
        <v/>
      </c>
      <c r="M1109" s="18" t="n">
        <f aca="false">IF(OR(C1109="", L1109=""), 0, IF(COUNTIF($L$6:L1109, L1109)=1, 1, 0))</f>
        <v>0</v>
      </c>
    </row>
    <row r="1110" customFormat="false" ht="28.35" hidden="false" customHeight="true" outlineLevel="0" collapsed="false">
      <c r="A1110" s="48" t="str">
        <f aca="false">IF(AND(NOT(ISBLANK(C1110)),NOT(ISBLANK(B1110)),NOT(ISBLANK(E1110))),(_xlfn.AGGREGATE(2,7,A$5:A1110))+1,"")</f>
        <v/>
      </c>
      <c r="B1110" s="49"/>
      <c r="C1110" s="49"/>
      <c r="D1110" s="50"/>
      <c r="E1110" s="51"/>
      <c r="F1110" s="52" t="str">
        <f aca="false">IFERROR(VLOOKUP(B1110,LISTAS!$Q$2:$R$58,2,0),"")</f>
        <v/>
      </c>
      <c r="G1110" s="34" t="str">
        <f aca="false">IF(ISBLANK(C1110),"",  IF(F1110="RAZÓN SOCIAL","NUEVO_RP",   IF(F1110="NUMERO",      IF(ISNUMBER(VALUE(C1110)),VALUE(C1110),""),   IF(OR(F1110="NSS - NOMBRE",F1110="RP - NOMBRE"),      IF(         AND(           NOT(ISERROR(FIND(" - ",C1110))),           ISERROR(FIND("  ",C1110)),           ISERROR(FIND("–",C1110)),           ISERROR(FIND("—",C1110)),           ISNUMBER(VALUE(LEFT(C1110,FIND(" - ",C1110)-1)))         ),         VALUE(LEFT(C1110,FIND(" - ",C1110)-1)),         ""      ),   ""   )  )))</f>
        <v/>
      </c>
      <c r="H1110" s="34" t="str">
        <f aca="false">B1110 &amp; "|" &amp; E1110 &amp; "|" &amp;(IF(ISBLANK(C1110),"",IFERROR(VALUE(LEFT(TRIM(C1110),FIND(" ",TRIM(C1110)&amp;" ")-1)),"")))</f>
        <v>||</v>
      </c>
      <c r="I1110" s="18" t="n">
        <f aca="false">IF(G1110="",0, IF(COUNTIF($H$6:H1110,H1110)=1,1,0))</f>
        <v>0</v>
      </c>
      <c r="J1110" s="34" t="str">
        <f aca="false">IF( OR( ISBLANK(D1110), C1110=D1110, AND( LEFT(D1110,7)&lt;&gt;"NOMINA ", OR( ISERROR(FIND(" - ",D1110)), NOT(ISNUMBER(VALUE(LEFT(D1110,FIND(" - ",D1110)-1)))) ) ) ), "", B1110 &amp; "|" &amp; E1110 &amp; "|" &amp; (IF(ISBLANK(C1110), "", IFERROR(VALUE(LEFT(TRIM(C1110), FIND(" ", TRIM(C1110)&amp;" ")-1)), ""))) &amp; "|" &amp; D1110 )</f>
        <v/>
      </c>
      <c r="K1110" s="18" t="n">
        <f aca="false">IF(OR(C1110="", J1110="",G1110=""), 0, IF(COUNTIF($J$6:J1110, J1110)=1, 1, 0))</f>
        <v>0</v>
      </c>
      <c r="L1110" s="16" t="str">
        <f aca="false">IF(B1110="Inscripción de nuevo registro patronal",B1110 &amp; "|" &amp; E1110 &amp; "|" &amp; C1110,"")</f>
        <v/>
      </c>
      <c r="M1110" s="18" t="n">
        <f aca="false">IF(OR(C1110="", L1110=""), 0, IF(COUNTIF($L$6:L1110, L1110)=1, 1, 0))</f>
        <v>0</v>
      </c>
    </row>
    <row r="1111" customFormat="false" ht="28.35" hidden="false" customHeight="true" outlineLevel="0" collapsed="false">
      <c r="A1111" s="48" t="str">
        <f aca="false">IF(AND(NOT(ISBLANK(C1111)),NOT(ISBLANK(B1111)),NOT(ISBLANK(E1111))),(_xlfn.AGGREGATE(2,7,A$5:A1111))+1,"")</f>
        <v/>
      </c>
      <c r="B1111" s="49"/>
      <c r="C1111" s="49"/>
      <c r="D1111" s="50"/>
      <c r="E1111" s="51"/>
      <c r="F1111" s="52" t="str">
        <f aca="false">IFERROR(VLOOKUP(B1111,LISTAS!$Q$2:$R$58,2,0),"")</f>
        <v/>
      </c>
      <c r="G1111" s="34" t="str">
        <f aca="false">IF(ISBLANK(C1111),"",  IF(F1111="RAZÓN SOCIAL","NUEVO_RP",   IF(F1111="NUMERO",      IF(ISNUMBER(VALUE(C1111)),VALUE(C1111),""),   IF(OR(F1111="NSS - NOMBRE",F1111="RP - NOMBRE"),      IF(         AND(           NOT(ISERROR(FIND(" - ",C1111))),           ISERROR(FIND("  ",C1111)),           ISERROR(FIND("–",C1111)),           ISERROR(FIND("—",C1111)),           ISNUMBER(VALUE(LEFT(C1111,FIND(" - ",C1111)-1)))         ),         VALUE(LEFT(C1111,FIND(" - ",C1111)-1)),         ""      ),   ""   )  )))</f>
        <v/>
      </c>
      <c r="H1111" s="34" t="str">
        <f aca="false">B1111 &amp; "|" &amp; E1111 &amp; "|" &amp;(IF(ISBLANK(C1111),"",IFERROR(VALUE(LEFT(TRIM(C1111),FIND(" ",TRIM(C1111)&amp;" ")-1)),"")))</f>
        <v>||</v>
      </c>
      <c r="I1111" s="18" t="n">
        <f aca="false">IF(G1111="",0, IF(COUNTIF($H$6:H1111,H1111)=1,1,0))</f>
        <v>0</v>
      </c>
      <c r="J1111" s="34" t="str">
        <f aca="false">IF( OR( ISBLANK(D1111), C1111=D1111, AND( LEFT(D1111,7)&lt;&gt;"NOMINA ", OR( ISERROR(FIND(" - ",D1111)), NOT(ISNUMBER(VALUE(LEFT(D1111,FIND(" - ",D1111)-1)))) ) ) ), "", B1111 &amp; "|" &amp; E1111 &amp; "|" &amp; (IF(ISBLANK(C1111), "", IFERROR(VALUE(LEFT(TRIM(C1111), FIND(" ", TRIM(C1111)&amp;" ")-1)), ""))) &amp; "|" &amp; D1111 )</f>
        <v/>
      </c>
      <c r="K1111" s="18" t="n">
        <f aca="false">IF(OR(C1111="", J1111="",G1111=""), 0, IF(COUNTIF($J$6:J1111, J1111)=1, 1, 0))</f>
        <v>0</v>
      </c>
      <c r="L1111" s="16" t="str">
        <f aca="false">IF(B1111="Inscripción de nuevo registro patronal",B1111 &amp; "|" &amp; E1111 &amp; "|" &amp; C1111,"")</f>
        <v/>
      </c>
      <c r="M1111" s="18" t="n">
        <f aca="false">IF(OR(C1111="", L1111=""), 0, IF(COUNTIF($L$6:L1111, L1111)=1, 1, 0))</f>
        <v>0</v>
      </c>
    </row>
    <row r="1112" customFormat="false" ht="28.35" hidden="false" customHeight="true" outlineLevel="0" collapsed="false">
      <c r="A1112" s="48" t="str">
        <f aca="false">IF(AND(NOT(ISBLANK(C1112)),NOT(ISBLANK(B1112)),NOT(ISBLANK(E1112))),(_xlfn.AGGREGATE(2,7,A$5:A1112))+1,"")</f>
        <v/>
      </c>
      <c r="B1112" s="49"/>
      <c r="C1112" s="49"/>
      <c r="D1112" s="50"/>
      <c r="E1112" s="51"/>
      <c r="F1112" s="52" t="str">
        <f aca="false">IFERROR(VLOOKUP(B1112,LISTAS!$Q$2:$R$58,2,0),"")</f>
        <v/>
      </c>
      <c r="G1112" s="34" t="str">
        <f aca="false">IF(ISBLANK(C1112),"",  IF(F1112="RAZÓN SOCIAL","NUEVO_RP",   IF(F1112="NUMERO",      IF(ISNUMBER(VALUE(C1112)),VALUE(C1112),""),   IF(OR(F1112="NSS - NOMBRE",F1112="RP - NOMBRE"),      IF(         AND(           NOT(ISERROR(FIND(" - ",C1112))),           ISERROR(FIND("  ",C1112)),           ISERROR(FIND("–",C1112)),           ISERROR(FIND("—",C1112)),           ISNUMBER(VALUE(LEFT(C1112,FIND(" - ",C1112)-1)))         ),         VALUE(LEFT(C1112,FIND(" - ",C1112)-1)),         ""      ),   ""   )  )))</f>
        <v/>
      </c>
      <c r="H1112" s="34" t="str">
        <f aca="false">B1112 &amp; "|" &amp; E1112 &amp; "|" &amp;(IF(ISBLANK(C1112),"",IFERROR(VALUE(LEFT(TRIM(C1112),FIND(" ",TRIM(C1112)&amp;" ")-1)),"")))</f>
        <v>||</v>
      </c>
      <c r="I1112" s="18" t="n">
        <f aca="false">IF(G1112="",0, IF(COUNTIF($H$6:H1112,H1112)=1,1,0))</f>
        <v>0</v>
      </c>
      <c r="J1112" s="34" t="str">
        <f aca="false">IF( OR( ISBLANK(D1112), C1112=D1112, AND( LEFT(D1112,7)&lt;&gt;"NOMINA ", OR( ISERROR(FIND(" - ",D1112)), NOT(ISNUMBER(VALUE(LEFT(D1112,FIND(" - ",D1112)-1)))) ) ) ), "", B1112 &amp; "|" &amp; E1112 &amp; "|" &amp; (IF(ISBLANK(C1112), "", IFERROR(VALUE(LEFT(TRIM(C1112), FIND(" ", TRIM(C1112)&amp;" ")-1)), ""))) &amp; "|" &amp; D1112 )</f>
        <v/>
      </c>
      <c r="K1112" s="18" t="n">
        <f aca="false">IF(OR(C1112="", J1112="",G1112=""), 0, IF(COUNTIF($J$6:J1112, J1112)=1, 1, 0))</f>
        <v>0</v>
      </c>
      <c r="L1112" s="16" t="str">
        <f aca="false">IF(B1112="Inscripción de nuevo registro patronal",B1112 &amp; "|" &amp; E1112 &amp; "|" &amp; C1112,"")</f>
        <v/>
      </c>
      <c r="M1112" s="18" t="n">
        <f aca="false">IF(OR(C1112="", L1112=""), 0, IF(COUNTIF($L$6:L1112, L1112)=1, 1, 0))</f>
        <v>0</v>
      </c>
    </row>
    <row r="1113" customFormat="false" ht="28.35" hidden="false" customHeight="true" outlineLevel="0" collapsed="false">
      <c r="A1113" s="48" t="str">
        <f aca="false">IF(AND(NOT(ISBLANK(C1113)),NOT(ISBLANK(B1113)),NOT(ISBLANK(E1113))),(_xlfn.AGGREGATE(2,7,A$5:A1113))+1,"")</f>
        <v/>
      </c>
      <c r="B1113" s="49"/>
      <c r="C1113" s="49"/>
      <c r="D1113" s="50"/>
      <c r="E1113" s="51"/>
      <c r="F1113" s="52" t="str">
        <f aca="false">IFERROR(VLOOKUP(B1113,LISTAS!$Q$2:$R$58,2,0),"")</f>
        <v/>
      </c>
      <c r="G1113" s="34" t="str">
        <f aca="false">IF(ISBLANK(C1113),"",  IF(F1113="RAZÓN SOCIAL","NUEVO_RP",   IF(F1113="NUMERO",      IF(ISNUMBER(VALUE(C1113)),VALUE(C1113),""),   IF(OR(F1113="NSS - NOMBRE",F1113="RP - NOMBRE"),      IF(         AND(           NOT(ISERROR(FIND(" - ",C1113))),           ISERROR(FIND("  ",C1113)),           ISERROR(FIND("–",C1113)),           ISERROR(FIND("—",C1113)),           ISNUMBER(VALUE(LEFT(C1113,FIND(" - ",C1113)-1)))         ),         VALUE(LEFT(C1113,FIND(" - ",C1113)-1)),         ""      ),   ""   )  )))</f>
        <v/>
      </c>
      <c r="H1113" s="34" t="str">
        <f aca="false">B1113 &amp; "|" &amp; E1113 &amp; "|" &amp;(IF(ISBLANK(C1113),"",IFERROR(VALUE(LEFT(TRIM(C1113),FIND(" ",TRIM(C1113)&amp;" ")-1)),"")))</f>
        <v>||</v>
      </c>
      <c r="I1113" s="18" t="n">
        <f aca="false">IF(G1113="",0, IF(COUNTIF($H$6:H1113,H1113)=1,1,0))</f>
        <v>0</v>
      </c>
      <c r="J1113" s="34" t="str">
        <f aca="false">IF( OR( ISBLANK(D1113), C1113=D1113, AND( LEFT(D1113,7)&lt;&gt;"NOMINA ", OR( ISERROR(FIND(" - ",D1113)), NOT(ISNUMBER(VALUE(LEFT(D1113,FIND(" - ",D1113)-1)))) ) ) ), "", B1113 &amp; "|" &amp; E1113 &amp; "|" &amp; (IF(ISBLANK(C1113), "", IFERROR(VALUE(LEFT(TRIM(C1113), FIND(" ", TRIM(C1113)&amp;" ")-1)), ""))) &amp; "|" &amp; D1113 )</f>
        <v/>
      </c>
      <c r="K1113" s="18" t="n">
        <f aca="false">IF(OR(C1113="", J1113="",G1113=""), 0, IF(COUNTIF($J$6:J1113, J1113)=1, 1, 0))</f>
        <v>0</v>
      </c>
      <c r="L1113" s="16" t="str">
        <f aca="false">IF(B1113="Inscripción de nuevo registro patronal",B1113 &amp; "|" &amp; E1113 &amp; "|" &amp; C1113,"")</f>
        <v/>
      </c>
      <c r="M1113" s="18" t="n">
        <f aca="false">IF(OR(C1113="", L1113=""), 0, IF(COUNTIF($L$6:L1113, L1113)=1, 1, 0))</f>
        <v>0</v>
      </c>
    </row>
    <row r="1114" customFormat="false" ht="28.35" hidden="false" customHeight="true" outlineLevel="0" collapsed="false">
      <c r="A1114" s="48" t="str">
        <f aca="false">IF(AND(NOT(ISBLANK(C1114)),NOT(ISBLANK(B1114)),NOT(ISBLANK(E1114))),(_xlfn.AGGREGATE(2,7,A$5:A1114))+1,"")</f>
        <v/>
      </c>
      <c r="B1114" s="49"/>
      <c r="C1114" s="49"/>
      <c r="D1114" s="50"/>
      <c r="E1114" s="51"/>
      <c r="F1114" s="52" t="str">
        <f aca="false">IFERROR(VLOOKUP(B1114,LISTAS!$Q$2:$R$58,2,0),"")</f>
        <v/>
      </c>
      <c r="G1114" s="34" t="str">
        <f aca="false">IF(ISBLANK(C1114),"",  IF(F1114="RAZÓN SOCIAL","NUEVO_RP",   IF(F1114="NUMERO",      IF(ISNUMBER(VALUE(C1114)),VALUE(C1114),""),   IF(OR(F1114="NSS - NOMBRE",F1114="RP - NOMBRE"),      IF(         AND(           NOT(ISERROR(FIND(" - ",C1114))),           ISERROR(FIND("  ",C1114)),           ISERROR(FIND("–",C1114)),           ISERROR(FIND("—",C1114)),           ISNUMBER(VALUE(LEFT(C1114,FIND(" - ",C1114)-1)))         ),         VALUE(LEFT(C1114,FIND(" - ",C1114)-1)),         ""      ),   ""   )  )))</f>
        <v/>
      </c>
      <c r="H1114" s="34" t="str">
        <f aca="false">B1114 &amp; "|" &amp; E1114 &amp; "|" &amp;(IF(ISBLANK(C1114),"",IFERROR(VALUE(LEFT(TRIM(C1114),FIND(" ",TRIM(C1114)&amp;" ")-1)),"")))</f>
        <v>||</v>
      </c>
      <c r="I1114" s="18" t="n">
        <f aca="false">IF(G1114="",0, IF(COUNTIF($H$6:H1114,H1114)=1,1,0))</f>
        <v>0</v>
      </c>
      <c r="J1114" s="34" t="str">
        <f aca="false">IF( OR( ISBLANK(D1114), C1114=D1114, AND( LEFT(D1114,7)&lt;&gt;"NOMINA ", OR( ISERROR(FIND(" - ",D1114)), NOT(ISNUMBER(VALUE(LEFT(D1114,FIND(" - ",D1114)-1)))) ) ) ), "", B1114 &amp; "|" &amp; E1114 &amp; "|" &amp; (IF(ISBLANK(C1114), "", IFERROR(VALUE(LEFT(TRIM(C1114), FIND(" ", TRIM(C1114)&amp;" ")-1)), ""))) &amp; "|" &amp; D1114 )</f>
        <v/>
      </c>
      <c r="K1114" s="18" t="n">
        <f aca="false">IF(OR(C1114="", J1114="",G1114=""), 0, IF(COUNTIF($J$6:J1114, J1114)=1, 1, 0))</f>
        <v>0</v>
      </c>
      <c r="L1114" s="16" t="str">
        <f aca="false">IF(B1114="Inscripción de nuevo registro patronal",B1114 &amp; "|" &amp; E1114 &amp; "|" &amp; C1114,"")</f>
        <v/>
      </c>
      <c r="M1114" s="18" t="n">
        <f aca="false">IF(OR(C1114="", L1114=""), 0, IF(COUNTIF($L$6:L1114, L1114)=1, 1, 0))</f>
        <v>0</v>
      </c>
    </row>
    <row r="1115" customFormat="false" ht="28.35" hidden="false" customHeight="true" outlineLevel="0" collapsed="false">
      <c r="A1115" s="48" t="str">
        <f aca="false">IF(AND(NOT(ISBLANK(C1115)),NOT(ISBLANK(B1115)),NOT(ISBLANK(E1115))),(_xlfn.AGGREGATE(2,7,A$5:A1115))+1,"")</f>
        <v/>
      </c>
      <c r="B1115" s="49"/>
      <c r="C1115" s="49"/>
      <c r="D1115" s="50"/>
      <c r="E1115" s="51"/>
      <c r="F1115" s="52" t="str">
        <f aca="false">IFERROR(VLOOKUP(B1115,LISTAS!$Q$2:$R$58,2,0),"")</f>
        <v/>
      </c>
      <c r="G1115" s="34" t="str">
        <f aca="false">IF(ISBLANK(C1115),"",  IF(F1115="RAZÓN SOCIAL","NUEVO_RP",   IF(F1115="NUMERO",      IF(ISNUMBER(VALUE(C1115)),VALUE(C1115),""),   IF(OR(F1115="NSS - NOMBRE",F1115="RP - NOMBRE"),      IF(         AND(           NOT(ISERROR(FIND(" - ",C1115))),           ISERROR(FIND("  ",C1115)),           ISERROR(FIND("–",C1115)),           ISERROR(FIND("—",C1115)),           ISNUMBER(VALUE(LEFT(C1115,FIND(" - ",C1115)-1)))         ),         VALUE(LEFT(C1115,FIND(" - ",C1115)-1)),         ""      ),   ""   )  )))</f>
        <v/>
      </c>
      <c r="H1115" s="34" t="str">
        <f aca="false">B1115 &amp; "|" &amp; E1115 &amp; "|" &amp;(IF(ISBLANK(C1115),"",IFERROR(VALUE(LEFT(TRIM(C1115),FIND(" ",TRIM(C1115)&amp;" ")-1)),"")))</f>
        <v>||</v>
      </c>
      <c r="I1115" s="18" t="n">
        <f aca="false">IF(G1115="",0, IF(COUNTIF($H$6:H1115,H1115)=1,1,0))</f>
        <v>0</v>
      </c>
      <c r="J1115" s="34" t="str">
        <f aca="false">IF( OR( ISBLANK(D1115), C1115=D1115, AND( LEFT(D1115,7)&lt;&gt;"NOMINA ", OR( ISERROR(FIND(" - ",D1115)), NOT(ISNUMBER(VALUE(LEFT(D1115,FIND(" - ",D1115)-1)))) ) ) ), "", B1115 &amp; "|" &amp; E1115 &amp; "|" &amp; (IF(ISBLANK(C1115), "", IFERROR(VALUE(LEFT(TRIM(C1115), FIND(" ", TRIM(C1115)&amp;" ")-1)), ""))) &amp; "|" &amp; D1115 )</f>
        <v/>
      </c>
      <c r="K1115" s="18" t="n">
        <f aca="false">IF(OR(C1115="", J1115="",G1115=""), 0, IF(COUNTIF($J$6:J1115, J1115)=1, 1, 0))</f>
        <v>0</v>
      </c>
      <c r="L1115" s="16" t="str">
        <f aca="false">IF(B1115="Inscripción de nuevo registro patronal",B1115 &amp; "|" &amp; E1115 &amp; "|" &amp; C1115,"")</f>
        <v/>
      </c>
      <c r="M1115" s="18" t="n">
        <f aca="false">IF(OR(C1115="", L1115=""), 0, IF(COUNTIF($L$6:L1115, L1115)=1, 1, 0))</f>
        <v>0</v>
      </c>
    </row>
    <row r="1116" customFormat="false" ht="28.35" hidden="false" customHeight="true" outlineLevel="0" collapsed="false">
      <c r="A1116" s="48" t="str">
        <f aca="false">IF(AND(NOT(ISBLANK(C1116)),NOT(ISBLANK(B1116)),NOT(ISBLANK(E1116))),(_xlfn.AGGREGATE(2,7,A$5:A1116))+1,"")</f>
        <v/>
      </c>
      <c r="B1116" s="49"/>
      <c r="C1116" s="49"/>
      <c r="D1116" s="50"/>
      <c r="E1116" s="51"/>
      <c r="F1116" s="52" t="str">
        <f aca="false">IFERROR(VLOOKUP(B1116,LISTAS!$Q$2:$R$58,2,0),"")</f>
        <v/>
      </c>
      <c r="G1116" s="34" t="str">
        <f aca="false">IF(ISBLANK(C1116),"",  IF(F1116="RAZÓN SOCIAL","NUEVO_RP",   IF(F1116="NUMERO",      IF(ISNUMBER(VALUE(C1116)),VALUE(C1116),""),   IF(OR(F1116="NSS - NOMBRE",F1116="RP - NOMBRE"),      IF(         AND(           NOT(ISERROR(FIND(" - ",C1116))),           ISERROR(FIND("  ",C1116)),           ISERROR(FIND("–",C1116)),           ISERROR(FIND("—",C1116)),           ISNUMBER(VALUE(LEFT(C1116,FIND(" - ",C1116)-1)))         ),         VALUE(LEFT(C1116,FIND(" - ",C1116)-1)),         ""      ),   ""   )  )))</f>
        <v/>
      </c>
      <c r="H1116" s="34" t="str">
        <f aca="false">B1116 &amp; "|" &amp; E1116 &amp; "|" &amp;(IF(ISBLANK(C1116),"",IFERROR(VALUE(LEFT(TRIM(C1116),FIND(" ",TRIM(C1116)&amp;" ")-1)),"")))</f>
        <v>||</v>
      </c>
      <c r="I1116" s="18" t="n">
        <f aca="false">IF(G1116="",0, IF(COUNTIF($H$6:H1116,H1116)=1,1,0))</f>
        <v>0</v>
      </c>
      <c r="J1116" s="34" t="str">
        <f aca="false">IF( OR( ISBLANK(D1116), C1116=D1116, AND( LEFT(D1116,7)&lt;&gt;"NOMINA ", OR( ISERROR(FIND(" - ",D1116)), NOT(ISNUMBER(VALUE(LEFT(D1116,FIND(" - ",D1116)-1)))) ) ) ), "", B1116 &amp; "|" &amp; E1116 &amp; "|" &amp; (IF(ISBLANK(C1116), "", IFERROR(VALUE(LEFT(TRIM(C1116), FIND(" ", TRIM(C1116)&amp;" ")-1)), ""))) &amp; "|" &amp; D1116 )</f>
        <v/>
      </c>
      <c r="K1116" s="18" t="n">
        <f aca="false">IF(OR(C1116="", J1116="",G1116=""), 0, IF(COUNTIF($J$6:J1116, J1116)=1, 1, 0))</f>
        <v>0</v>
      </c>
      <c r="L1116" s="16" t="str">
        <f aca="false">IF(B1116="Inscripción de nuevo registro patronal",B1116 &amp; "|" &amp; E1116 &amp; "|" &amp; C1116,"")</f>
        <v/>
      </c>
      <c r="M1116" s="18" t="n">
        <f aca="false">IF(OR(C1116="", L1116=""), 0, IF(COUNTIF($L$6:L1116, L1116)=1, 1, 0))</f>
        <v>0</v>
      </c>
    </row>
    <row r="1117" customFormat="false" ht="28.35" hidden="false" customHeight="true" outlineLevel="0" collapsed="false">
      <c r="A1117" s="48" t="str">
        <f aca="false">IF(AND(NOT(ISBLANK(C1117)),NOT(ISBLANK(B1117)),NOT(ISBLANK(E1117))),(_xlfn.AGGREGATE(2,7,A$5:A1117))+1,"")</f>
        <v/>
      </c>
      <c r="B1117" s="49"/>
      <c r="C1117" s="49"/>
      <c r="D1117" s="50"/>
      <c r="E1117" s="51"/>
      <c r="F1117" s="52" t="str">
        <f aca="false">IFERROR(VLOOKUP(B1117,LISTAS!$Q$2:$R$58,2,0),"")</f>
        <v/>
      </c>
      <c r="G1117" s="34" t="str">
        <f aca="false">IF(ISBLANK(C1117),"",  IF(F1117="RAZÓN SOCIAL","NUEVO_RP",   IF(F1117="NUMERO",      IF(ISNUMBER(VALUE(C1117)),VALUE(C1117),""),   IF(OR(F1117="NSS - NOMBRE",F1117="RP - NOMBRE"),      IF(         AND(           NOT(ISERROR(FIND(" - ",C1117))),           ISERROR(FIND("  ",C1117)),           ISERROR(FIND("–",C1117)),           ISERROR(FIND("—",C1117)),           ISNUMBER(VALUE(LEFT(C1117,FIND(" - ",C1117)-1)))         ),         VALUE(LEFT(C1117,FIND(" - ",C1117)-1)),         ""      ),   ""   )  )))</f>
        <v/>
      </c>
      <c r="H1117" s="34" t="str">
        <f aca="false">B1117 &amp; "|" &amp; E1117 &amp; "|" &amp;(IF(ISBLANK(C1117),"",IFERROR(VALUE(LEFT(TRIM(C1117),FIND(" ",TRIM(C1117)&amp;" ")-1)),"")))</f>
        <v>||</v>
      </c>
      <c r="I1117" s="18" t="n">
        <f aca="false">IF(G1117="",0, IF(COUNTIF($H$6:H1117,H1117)=1,1,0))</f>
        <v>0</v>
      </c>
      <c r="J1117" s="34" t="str">
        <f aca="false">IF( OR( ISBLANK(D1117), C1117=D1117, AND( LEFT(D1117,7)&lt;&gt;"NOMINA ", OR( ISERROR(FIND(" - ",D1117)), NOT(ISNUMBER(VALUE(LEFT(D1117,FIND(" - ",D1117)-1)))) ) ) ), "", B1117 &amp; "|" &amp; E1117 &amp; "|" &amp; (IF(ISBLANK(C1117), "", IFERROR(VALUE(LEFT(TRIM(C1117), FIND(" ", TRIM(C1117)&amp;" ")-1)), ""))) &amp; "|" &amp; D1117 )</f>
        <v/>
      </c>
      <c r="K1117" s="18" t="n">
        <f aca="false">IF(OR(C1117="", J1117="",G1117=""), 0, IF(COUNTIF($J$6:J1117, J1117)=1, 1, 0))</f>
        <v>0</v>
      </c>
      <c r="L1117" s="16" t="str">
        <f aca="false">IF(B1117="Inscripción de nuevo registro patronal",B1117 &amp; "|" &amp; E1117 &amp; "|" &amp; C1117,"")</f>
        <v/>
      </c>
      <c r="M1117" s="18" t="n">
        <f aca="false">IF(OR(C1117="", L1117=""), 0, IF(COUNTIF($L$6:L1117, L1117)=1, 1, 0))</f>
        <v>0</v>
      </c>
    </row>
    <row r="1118" customFormat="false" ht="28.35" hidden="false" customHeight="true" outlineLevel="0" collapsed="false">
      <c r="A1118" s="48" t="str">
        <f aca="false">IF(AND(NOT(ISBLANK(C1118)),NOT(ISBLANK(B1118)),NOT(ISBLANK(E1118))),(_xlfn.AGGREGATE(2,7,A$5:A1118))+1,"")</f>
        <v/>
      </c>
      <c r="B1118" s="49"/>
      <c r="C1118" s="49"/>
      <c r="D1118" s="50"/>
      <c r="E1118" s="51"/>
      <c r="F1118" s="52" t="str">
        <f aca="false">IFERROR(VLOOKUP(B1118,LISTAS!$Q$2:$R$58,2,0),"")</f>
        <v/>
      </c>
      <c r="G1118" s="34" t="str">
        <f aca="false">IF(ISBLANK(C1118),"",  IF(F1118="RAZÓN SOCIAL","NUEVO_RP",   IF(F1118="NUMERO",      IF(ISNUMBER(VALUE(C1118)),VALUE(C1118),""),   IF(OR(F1118="NSS - NOMBRE",F1118="RP - NOMBRE"),      IF(         AND(           NOT(ISERROR(FIND(" - ",C1118))),           ISERROR(FIND("  ",C1118)),           ISERROR(FIND("–",C1118)),           ISERROR(FIND("—",C1118)),           ISNUMBER(VALUE(LEFT(C1118,FIND(" - ",C1118)-1)))         ),         VALUE(LEFT(C1118,FIND(" - ",C1118)-1)),         ""      ),   ""   )  )))</f>
        <v/>
      </c>
      <c r="H1118" s="34" t="str">
        <f aca="false">B1118 &amp; "|" &amp; E1118 &amp; "|" &amp;(IF(ISBLANK(C1118),"",IFERROR(VALUE(LEFT(TRIM(C1118),FIND(" ",TRIM(C1118)&amp;" ")-1)),"")))</f>
        <v>||</v>
      </c>
      <c r="I1118" s="18" t="n">
        <f aca="false">IF(G1118="",0, IF(COUNTIF($H$6:H1118,H1118)=1,1,0))</f>
        <v>0</v>
      </c>
      <c r="J1118" s="34" t="str">
        <f aca="false">IF( OR( ISBLANK(D1118), C1118=D1118, AND( LEFT(D1118,7)&lt;&gt;"NOMINA ", OR( ISERROR(FIND(" - ",D1118)), NOT(ISNUMBER(VALUE(LEFT(D1118,FIND(" - ",D1118)-1)))) ) ) ), "", B1118 &amp; "|" &amp; E1118 &amp; "|" &amp; (IF(ISBLANK(C1118), "", IFERROR(VALUE(LEFT(TRIM(C1118), FIND(" ", TRIM(C1118)&amp;" ")-1)), ""))) &amp; "|" &amp; D1118 )</f>
        <v/>
      </c>
      <c r="K1118" s="18" t="n">
        <f aca="false">IF(OR(C1118="", J1118="",G1118=""), 0, IF(COUNTIF($J$6:J1118, J1118)=1, 1, 0))</f>
        <v>0</v>
      </c>
      <c r="L1118" s="16" t="str">
        <f aca="false">IF(B1118="Inscripción de nuevo registro patronal",B1118 &amp; "|" &amp; E1118 &amp; "|" &amp; C1118,"")</f>
        <v/>
      </c>
      <c r="M1118" s="18" t="n">
        <f aca="false">IF(OR(C1118="", L1118=""), 0, IF(COUNTIF($L$6:L1118, L1118)=1, 1, 0))</f>
        <v>0</v>
      </c>
    </row>
    <row r="1119" customFormat="false" ht="28.35" hidden="false" customHeight="true" outlineLevel="0" collapsed="false">
      <c r="A1119" s="48" t="str">
        <f aca="false">IF(AND(NOT(ISBLANK(C1119)),NOT(ISBLANK(B1119)),NOT(ISBLANK(E1119))),(_xlfn.AGGREGATE(2,7,A$5:A1119))+1,"")</f>
        <v/>
      </c>
      <c r="B1119" s="49"/>
      <c r="C1119" s="49"/>
      <c r="D1119" s="50"/>
      <c r="E1119" s="51"/>
      <c r="F1119" s="52" t="str">
        <f aca="false">IFERROR(VLOOKUP(B1119,LISTAS!$Q$2:$R$58,2,0),"")</f>
        <v/>
      </c>
      <c r="G1119" s="34" t="str">
        <f aca="false">IF(ISBLANK(C1119),"",  IF(F1119="RAZÓN SOCIAL","NUEVO_RP",   IF(F1119="NUMERO",      IF(ISNUMBER(VALUE(C1119)),VALUE(C1119),""),   IF(OR(F1119="NSS - NOMBRE",F1119="RP - NOMBRE"),      IF(         AND(           NOT(ISERROR(FIND(" - ",C1119))),           ISERROR(FIND("  ",C1119)),           ISERROR(FIND("–",C1119)),           ISERROR(FIND("—",C1119)),           ISNUMBER(VALUE(LEFT(C1119,FIND(" - ",C1119)-1)))         ),         VALUE(LEFT(C1119,FIND(" - ",C1119)-1)),         ""      ),   ""   )  )))</f>
        <v/>
      </c>
      <c r="H1119" s="34" t="str">
        <f aca="false">B1119 &amp; "|" &amp; E1119 &amp; "|" &amp;(IF(ISBLANK(C1119),"",IFERROR(VALUE(LEFT(TRIM(C1119),FIND(" ",TRIM(C1119)&amp;" ")-1)),"")))</f>
        <v>||</v>
      </c>
      <c r="I1119" s="18" t="n">
        <f aca="false">IF(G1119="",0, IF(COUNTIF($H$6:H1119,H1119)=1,1,0))</f>
        <v>0</v>
      </c>
      <c r="J1119" s="34" t="str">
        <f aca="false">IF( OR( ISBLANK(D1119), C1119=D1119, AND( LEFT(D1119,7)&lt;&gt;"NOMINA ", OR( ISERROR(FIND(" - ",D1119)), NOT(ISNUMBER(VALUE(LEFT(D1119,FIND(" - ",D1119)-1)))) ) ) ), "", B1119 &amp; "|" &amp; E1119 &amp; "|" &amp; (IF(ISBLANK(C1119), "", IFERROR(VALUE(LEFT(TRIM(C1119), FIND(" ", TRIM(C1119)&amp;" ")-1)), ""))) &amp; "|" &amp; D1119 )</f>
        <v/>
      </c>
      <c r="K1119" s="18" t="n">
        <f aca="false">IF(OR(C1119="", J1119="",G1119=""), 0, IF(COUNTIF($J$6:J1119, J1119)=1, 1, 0))</f>
        <v>0</v>
      </c>
      <c r="L1119" s="16" t="str">
        <f aca="false">IF(B1119="Inscripción de nuevo registro patronal",B1119 &amp; "|" &amp; E1119 &amp; "|" &amp; C1119,"")</f>
        <v/>
      </c>
      <c r="M1119" s="18" t="n">
        <f aca="false">IF(OR(C1119="", L1119=""), 0, IF(COUNTIF($L$6:L1119, L1119)=1, 1, 0))</f>
        <v>0</v>
      </c>
    </row>
    <row r="1120" customFormat="false" ht="28.35" hidden="false" customHeight="true" outlineLevel="0" collapsed="false">
      <c r="A1120" s="48" t="str">
        <f aca="false">IF(AND(NOT(ISBLANK(C1120)),NOT(ISBLANK(B1120)),NOT(ISBLANK(E1120))),(_xlfn.AGGREGATE(2,7,A$5:A1120))+1,"")</f>
        <v/>
      </c>
      <c r="B1120" s="49"/>
      <c r="C1120" s="49"/>
      <c r="D1120" s="50"/>
      <c r="E1120" s="51"/>
      <c r="F1120" s="52" t="str">
        <f aca="false">IFERROR(VLOOKUP(B1120,LISTAS!$Q$2:$R$58,2,0),"")</f>
        <v/>
      </c>
      <c r="G1120" s="34" t="str">
        <f aca="false">IF(ISBLANK(C1120),"",  IF(F1120="RAZÓN SOCIAL","NUEVO_RP",   IF(F1120="NUMERO",      IF(ISNUMBER(VALUE(C1120)),VALUE(C1120),""),   IF(OR(F1120="NSS - NOMBRE",F1120="RP - NOMBRE"),      IF(         AND(           NOT(ISERROR(FIND(" - ",C1120))),           ISERROR(FIND("  ",C1120)),           ISERROR(FIND("–",C1120)),           ISERROR(FIND("—",C1120)),           ISNUMBER(VALUE(LEFT(C1120,FIND(" - ",C1120)-1)))         ),         VALUE(LEFT(C1120,FIND(" - ",C1120)-1)),         ""      ),   ""   )  )))</f>
        <v/>
      </c>
      <c r="H1120" s="34" t="str">
        <f aca="false">B1120 &amp; "|" &amp; E1120 &amp; "|" &amp;(IF(ISBLANK(C1120),"",IFERROR(VALUE(LEFT(TRIM(C1120),FIND(" ",TRIM(C1120)&amp;" ")-1)),"")))</f>
        <v>||</v>
      </c>
      <c r="I1120" s="18" t="n">
        <f aca="false">IF(G1120="",0, IF(COUNTIF($H$6:H1120,H1120)=1,1,0))</f>
        <v>0</v>
      </c>
      <c r="J1120" s="34" t="str">
        <f aca="false">IF( OR( ISBLANK(D1120), C1120=D1120, AND( LEFT(D1120,7)&lt;&gt;"NOMINA ", OR( ISERROR(FIND(" - ",D1120)), NOT(ISNUMBER(VALUE(LEFT(D1120,FIND(" - ",D1120)-1)))) ) ) ), "", B1120 &amp; "|" &amp; E1120 &amp; "|" &amp; (IF(ISBLANK(C1120), "", IFERROR(VALUE(LEFT(TRIM(C1120), FIND(" ", TRIM(C1120)&amp;" ")-1)), ""))) &amp; "|" &amp; D1120 )</f>
        <v/>
      </c>
      <c r="K1120" s="18" t="n">
        <f aca="false">IF(OR(C1120="", J1120="",G1120=""), 0, IF(COUNTIF($J$6:J1120, J1120)=1, 1, 0))</f>
        <v>0</v>
      </c>
      <c r="L1120" s="16" t="str">
        <f aca="false">IF(B1120="Inscripción de nuevo registro patronal",B1120 &amp; "|" &amp; E1120 &amp; "|" &amp; C1120,"")</f>
        <v/>
      </c>
      <c r="M1120" s="18" t="n">
        <f aca="false">IF(OR(C1120="", L1120=""), 0, IF(COUNTIF($L$6:L1120, L1120)=1, 1, 0))</f>
        <v>0</v>
      </c>
    </row>
    <row r="1121" customFormat="false" ht="28.35" hidden="false" customHeight="true" outlineLevel="0" collapsed="false">
      <c r="A1121" s="48" t="str">
        <f aca="false">IF(AND(NOT(ISBLANK(C1121)),NOT(ISBLANK(B1121)),NOT(ISBLANK(E1121))),(_xlfn.AGGREGATE(2,7,A$5:A1121))+1,"")</f>
        <v/>
      </c>
      <c r="B1121" s="49"/>
      <c r="C1121" s="49"/>
      <c r="D1121" s="50"/>
      <c r="E1121" s="51"/>
      <c r="F1121" s="52" t="str">
        <f aca="false">IFERROR(VLOOKUP(B1121,LISTAS!$Q$2:$R$58,2,0),"")</f>
        <v/>
      </c>
      <c r="G1121" s="34" t="str">
        <f aca="false">IF(ISBLANK(C1121),"",  IF(F1121="RAZÓN SOCIAL","NUEVO_RP",   IF(F1121="NUMERO",      IF(ISNUMBER(VALUE(C1121)),VALUE(C1121),""),   IF(OR(F1121="NSS - NOMBRE",F1121="RP - NOMBRE"),      IF(         AND(           NOT(ISERROR(FIND(" - ",C1121))),           ISERROR(FIND("  ",C1121)),           ISERROR(FIND("–",C1121)),           ISERROR(FIND("—",C1121)),           ISNUMBER(VALUE(LEFT(C1121,FIND(" - ",C1121)-1)))         ),         VALUE(LEFT(C1121,FIND(" - ",C1121)-1)),         ""      ),   ""   )  )))</f>
        <v/>
      </c>
      <c r="H1121" s="34" t="str">
        <f aca="false">B1121 &amp; "|" &amp; E1121 &amp; "|" &amp;(IF(ISBLANK(C1121),"",IFERROR(VALUE(LEFT(TRIM(C1121),FIND(" ",TRIM(C1121)&amp;" ")-1)),"")))</f>
        <v>||</v>
      </c>
      <c r="I1121" s="18" t="n">
        <f aca="false">IF(G1121="",0, IF(COUNTIF($H$6:H1121,H1121)=1,1,0))</f>
        <v>0</v>
      </c>
      <c r="J1121" s="34" t="str">
        <f aca="false">IF( OR( ISBLANK(D1121), C1121=D1121, AND( LEFT(D1121,7)&lt;&gt;"NOMINA ", OR( ISERROR(FIND(" - ",D1121)), NOT(ISNUMBER(VALUE(LEFT(D1121,FIND(" - ",D1121)-1)))) ) ) ), "", B1121 &amp; "|" &amp; E1121 &amp; "|" &amp; (IF(ISBLANK(C1121), "", IFERROR(VALUE(LEFT(TRIM(C1121), FIND(" ", TRIM(C1121)&amp;" ")-1)), ""))) &amp; "|" &amp; D1121 )</f>
        <v/>
      </c>
      <c r="K1121" s="18" t="n">
        <f aca="false">IF(OR(C1121="", J1121="",G1121=""), 0, IF(COUNTIF($J$6:J1121, J1121)=1, 1, 0))</f>
        <v>0</v>
      </c>
      <c r="L1121" s="16" t="str">
        <f aca="false">IF(B1121="Inscripción de nuevo registro patronal",B1121 &amp; "|" &amp; E1121 &amp; "|" &amp; C1121,"")</f>
        <v/>
      </c>
      <c r="M1121" s="18" t="n">
        <f aca="false">IF(OR(C1121="", L1121=""), 0, IF(COUNTIF($L$6:L1121, L1121)=1, 1, 0))</f>
        <v>0</v>
      </c>
    </row>
    <row r="1122" customFormat="false" ht="28.35" hidden="false" customHeight="true" outlineLevel="0" collapsed="false">
      <c r="A1122" s="48" t="str">
        <f aca="false">IF(AND(NOT(ISBLANK(C1122)),NOT(ISBLANK(B1122)),NOT(ISBLANK(E1122))),(_xlfn.AGGREGATE(2,7,A$5:A1122))+1,"")</f>
        <v/>
      </c>
      <c r="B1122" s="49"/>
      <c r="C1122" s="49"/>
      <c r="D1122" s="50"/>
      <c r="E1122" s="51"/>
      <c r="F1122" s="52" t="str">
        <f aca="false">IFERROR(VLOOKUP(B1122,LISTAS!$Q$2:$R$58,2,0),"")</f>
        <v/>
      </c>
      <c r="G1122" s="34" t="str">
        <f aca="false">IF(ISBLANK(C1122),"",  IF(F1122="RAZÓN SOCIAL","NUEVO_RP",   IF(F1122="NUMERO",      IF(ISNUMBER(VALUE(C1122)),VALUE(C1122),""),   IF(OR(F1122="NSS - NOMBRE",F1122="RP - NOMBRE"),      IF(         AND(           NOT(ISERROR(FIND(" - ",C1122))),           ISERROR(FIND("  ",C1122)),           ISERROR(FIND("–",C1122)),           ISERROR(FIND("—",C1122)),           ISNUMBER(VALUE(LEFT(C1122,FIND(" - ",C1122)-1)))         ),         VALUE(LEFT(C1122,FIND(" - ",C1122)-1)),         ""      ),   ""   )  )))</f>
        <v/>
      </c>
      <c r="H1122" s="34" t="str">
        <f aca="false">B1122 &amp; "|" &amp; E1122 &amp; "|" &amp;(IF(ISBLANK(C1122),"",IFERROR(VALUE(LEFT(TRIM(C1122),FIND(" ",TRIM(C1122)&amp;" ")-1)),"")))</f>
        <v>||</v>
      </c>
      <c r="I1122" s="18" t="n">
        <f aca="false">IF(G1122="",0, IF(COUNTIF($H$6:H1122,H1122)=1,1,0))</f>
        <v>0</v>
      </c>
      <c r="J1122" s="34" t="str">
        <f aca="false">IF( OR( ISBLANK(D1122), C1122=D1122, AND( LEFT(D1122,7)&lt;&gt;"NOMINA ", OR( ISERROR(FIND(" - ",D1122)), NOT(ISNUMBER(VALUE(LEFT(D1122,FIND(" - ",D1122)-1)))) ) ) ), "", B1122 &amp; "|" &amp; E1122 &amp; "|" &amp; (IF(ISBLANK(C1122), "", IFERROR(VALUE(LEFT(TRIM(C1122), FIND(" ", TRIM(C1122)&amp;" ")-1)), ""))) &amp; "|" &amp; D1122 )</f>
        <v/>
      </c>
      <c r="K1122" s="18" t="n">
        <f aca="false">IF(OR(C1122="", J1122="",G1122=""), 0, IF(COUNTIF($J$6:J1122, J1122)=1, 1, 0))</f>
        <v>0</v>
      </c>
      <c r="L1122" s="16" t="str">
        <f aca="false">IF(B1122="Inscripción de nuevo registro patronal",B1122 &amp; "|" &amp; E1122 &amp; "|" &amp; C1122,"")</f>
        <v/>
      </c>
      <c r="M1122" s="18" t="n">
        <f aca="false">IF(OR(C1122="", L1122=""), 0, IF(COUNTIF($L$6:L1122, L1122)=1, 1, 0))</f>
        <v>0</v>
      </c>
    </row>
    <row r="1123" customFormat="false" ht="28.35" hidden="false" customHeight="true" outlineLevel="0" collapsed="false">
      <c r="A1123" s="48" t="str">
        <f aca="false">IF(AND(NOT(ISBLANK(C1123)),NOT(ISBLANK(B1123)),NOT(ISBLANK(E1123))),(_xlfn.AGGREGATE(2,7,A$5:A1123))+1,"")</f>
        <v/>
      </c>
      <c r="B1123" s="49"/>
      <c r="C1123" s="49"/>
      <c r="D1123" s="50"/>
      <c r="E1123" s="51"/>
      <c r="F1123" s="52" t="str">
        <f aca="false">IFERROR(VLOOKUP(B1123,LISTAS!$Q$2:$R$58,2,0),"")</f>
        <v/>
      </c>
      <c r="G1123" s="34" t="str">
        <f aca="false">IF(ISBLANK(C1123),"",  IF(F1123="RAZÓN SOCIAL","NUEVO_RP",   IF(F1123="NUMERO",      IF(ISNUMBER(VALUE(C1123)),VALUE(C1123),""),   IF(OR(F1123="NSS - NOMBRE",F1123="RP - NOMBRE"),      IF(         AND(           NOT(ISERROR(FIND(" - ",C1123))),           ISERROR(FIND("  ",C1123)),           ISERROR(FIND("–",C1123)),           ISERROR(FIND("—",C1123)),           ISNUMBER(VALUE(LEFT(C1123,FIND(" - ",C1123)-1)))         ),         VALUE(LEFT(C1123,FIND(" - ",C1123)-1)),         ""      ),   ""   )  )))</f>
        <v/>
      </c>
      <c r="H1123" s="34" t="str">
        <f aca="false">B1123 &amp; "|" &amp; E1123 &amp; "|" &amp;(IF(ISBLANK(C1123),"",IFERROR(VALUE(LEFT(TRIM(C1123),FIND(" ",TRIM(C1123)&amp;" ")-1)),"")))</f>
        <v>||</v>
      </c>
      <c r="I1123" s="18" t="n">
        <f aca="false">IF(G1123="",0, IF(COUNTIF($H$6:H1123,H1123)=1,1,0))</f>
        <v>0</v>
      </c>
      <c r="J1123" s="34" t="str">
        <f aca="false">IF( OR( ISBLANK(D1123), C1123=D1123, AND( LEFT(D1123,7)&lt;&gt;"NOMINA ", OR( ISERROR(FIND(" - ",D1123)), NOT(ISNUMBER(VALUE(LEFT(D1123,FIND(" - ",D1123)-1)))) ) ) ), "", B1123 &amp; "|" &amp; E1123 &amp; "|" &amp; (IF(ISBLANK(C1123), "", IFERROR(VALUE(LEFT(TRIM(C1123), FIND(" ", TRIM(C1123)&amp;" ")-1)), ""))) &amp; "|" &amp; D1123 )</f>
        <v/>
      </c>
      <c r="K1123" s="18" t="n">
        <f aca="false">IF(OR(C1123="", J1123="",G1123=""), 0, IF(COUNTIF($J$6:J1123, J1123)=1, 1, 0))</f>
        <v>0</v>
      </c>
      <c r="L1123" s="16" t="str">
        <f aca="false">IF(B1123="Inscripción de nuevo registro patronal",B1123 &amp; "|" &amp; E1123 &amp; "|" &amp; C1123,"")</f>
        <v/>
      </c>
      <c r="M1123" s="18" t="n">
        <f aca="false">IF(OR(C1123="", L1123=""), 0, IF(COUNTIF($L$6:L1123, L1123)=1, 1, 0))</f>
        <v>0</v>
      </c>
    </row>
    <row r="1124" customFormat="false" ht="28.35" hidden="false" customHeight="true" outlineLevel="0" collapsed="false">
      <c r="A1124" s="48" t="str">
        <f aca="false">IF(AND(NOT(ISBLANK(C1124)),NOT(ISBLANK(B1124)),NOT(ISBLANK(E1124))),(_xlfn.AGGREGATE(2,7,A$5:A1124))+1,"")</f>
        <v/>
      </c>
      <c r="B1124" s="49"/>
      <c r="C1124" s="49"/>
      <c r="D1124" s="50"/>
      <c r="E1124" s="51"/>
      <c r="F1124" s="52" t="str">
        <f aca="false">IFERROR(VLOOKUP(B1124,LISTAS!$Q$2:$R$58,2,0),"")</f>
        <v/>
      </c>
      <c r="G1124" s="34" t="str">
        <f aca="false">IF(ISBLANK(C1124),"",  IF(F1124="RAZÓN SOCIAL","NUEVO_RP",   IF(F1124="NUMERO",      IF(ISNUMBER(VALUE(C1124)),VALUE(C1124),""),   IF(OR(F1124="NSS - NOMBRE",F1124="RP - NOMBRE"),      IF(         AND(           NOT(ISERROR(FIND(" - ",C1124))),           ISERROR(FIND("  ",C1124)),           ISERROR(FIND("–",C1124)),           ISERROR(FIND("—",C1124)),           ISNUMBER(VALUE(LEFT(C1124,FIND(" - ",C1124)-1)))         ),         VALUE(LEFT(C1124,FIND(" - ",C1124)-1)),         ""      ),   ""   )  )))</f>
        <v/>
      </c>
      <c r="H1124" s="34" t="str">
        <f aca="false">B1124 &amp; "|" &amp; E1124 &amp; "|" &amp;(IF(ISBLANK(C1124),"",IFERROR(VALUE(LEFT(TRIM(C1124),FIND(" ",TRIM(C1124)&amp;" ")-1)),"")))</f>
        <v>||</v>
      </c>
      <c r="I1124" s="18" t="n">
        <f aca="false">IF(G1124="",0, IF(COUNTIF($H$6:H1124,H1124)=1,1,0))</f>
        <v>0</v>
      </c>
      <c r="J1124" s="34" t="str">
        <f aca="false">IF( OR( ISBLANK(D1124), C1124=D1124, AND( LEFT(D1124,7)&lt;&gt;"NOMINA ", OR( ISERROR(FIND(" - ",D1124)), NOT(ISNUMBER(VALUE(LEFT(D1124,FIND(" - ",D1124)-1)))) ) ) ), "", B1124 &amp; "|" &amp; E1124 &amp; "|" &amp; (IF(ISBLANK(C1124), "", IFERROR(VALUE(LEFT(TRIM(C1124), FIND(" ", TRIM(C1124)&amp;" ")-1)), ""))) &amp; "|" &amp; D1124 )</f>
        <v/>
      </c>
      <c r="K1124" s="18" t="n">
        <f aca="false">IF(OR(C1124="", J1124="",G1124=""), 0, IF(COUNTIF($J$6:J1124, J1124)=1, 1, 0))</f>
        <v>0</v>
      </c>
      <c r="L1124" s="16" t="str">
        <f aca="false">IF(B1124="Inscripción de nuevo registro patronal",B1124 &amp; "|" &amp; E1124 &amp; "|" &amp; C1124,"")</f>
        <v/>
      </c>
      <c r="M1124" s="18" t="n">
        <f aca="false">IF(OR(C1124="", L1124=""), 0, IF(COUNTIF($L$6:L1124, L1124)=1, 1, 0))</f>
        <v>0</v>
      </c>
    </row>
    <row r="1125" customFormat="false" ht="28.35" hidden="false" customHeight="true" outlineLevel="0" collapsed="false">
      <c r="A1125" s="48" t="str">
        <f aca="false">IF(AND(NOT(ISBLANK(C1125)),NOT(ISBLANK(B1125)),NOT(ISBLANK(E1125))),(_xlfn.AGGREGATE(2,7,A$5:A1125))+1,"")</f>
        <v/>
      </c>
      <c r="B1125" s="49"/>
      <c r="C1125" s="49"/>
      <c r="D1125" s="50"/>
      <c r="E1125" s="51"/>
      <c r="F1125" s="52" t="str">
        <f aca="false">IFERROR(VLOOKUP(B1125,LISTAS!$Q$2:$R$58,2,0),"")</f>
        <v/>
      </c>
      <c r="G1125" s="34" t="str">
        <f aca="false">IF(ISBLANK(C1125),"",  IF(F1125="RAZÓN SOCIAL","NUEVO_RP",   IF(F1125="NUMERO",      IF(ISNUMBER(VALUE(C1125)),VALUE(C1125),""),   IF(OR(F1125="NSS - NOMBRE",F1125="RP - NOMBRE"),      IF(         AND(           NOT(ISERROR(FIND(" - ",C1125))),           ISERROR(FIND("  ",C1125)),           ISERROR(FIND("–",C1125)),           ISERROR(FIND("—",C1125)),           ISNUMBER(VALUE(LEFT(C1125,FIND(" - ",C1125)-1)))         ),         VALUE(LEFT(C1125,FIND(" - ",C1125)-1)),         ""      ),   ""   )  )))</f>
        <v/>
      </c>
      <c r="H1125" s="34" t="str">
        <f aca="false">B1125 &amp; "|" &amp; E1125 &amp; "|" &amp;(IF(ISBLANK(C1125),"",IFERROR(VALUE(LEFT(TRIM(C1125),FIND(" ",TRIM(C1125)&amp;" ")-1)),"")))</f>
        <v>||</v>
      </c>
      <c r="I1125" s="18" t="n">
        <f aca="false">IF(G1125="",0, IF(COUNTIF($H$6:H1125,H1125)=1,1,0))</f>
        <v>0</v>
      </c>
      <c r="J1125" s="34" t="str">
        <f aca="false">IF( OR( ISBLANK(D1125), C1125=D1125, AND( LEFT(D1125,7)&lt;&gt;"NOMINA ", OR( ISERROR(FIND(" - ",D1125)), NOT(ISNUMBER(VALUE(LEFT(D1125,FIND(" - ",D1125)-1)))) ) ) ), "", B1125 &amp; "|" &amp; E1125 &amp; "|" &amp; (IF(ISBLANK(C1125), "", IFERROR(VALUE(LEFT(TRIM(C1125), FIND(" ", TRIM(C1125)&amp;" ")-1)), ""))) &amp; "|" &amp; D1125 )</f>
        <v/>
      </c>
      <c r="K1125" s="18" t="n">
        <f aca="false">IF(OR(C1125="", J1125="",G1125=""), 0, IF(COUNTIF($J$6:J1125, J1125)=1, 1, 0))</f>
        <v>0</v>
      </c>
      <c r="L1125" s="16" t="str">
        <f aca="false">IF(B1125="Inscripción de nuevo registro patronal",B1125 &amp; "|" &amp; E1125 &amp; "|" &amp; C1125,"")</f>
        <v/>
      </c>
      <c r="M1125" s="18" t="n">
        <f aca="false">IF(OR(C1125="", L1125=""), 0, IF(COUNTIF($L$6:L1125, L1125)=1, 1, 0))</f>
        <v>0</v>
      </c>
    </row>
    <row r="1126" customFormat="false" ht="28.35" hidden="false" customHeight="true" outlineLevel="0" collapsed="false">
      <c r="A1126" s="48" t="str">
        <f aca="false">IF(AND(NOT(ISBLANK(C1126)),NOT(ISBLANK(B1126)),NOT(ISBLANK(E1126))),(_xlfn.AGGREGATE(2,7,A$5:A1126))+1,"")</f>
        <v/>
      </c>
      <c r="B1126" s="49"/>
      <c r="C1126" s="49"/>
      <c r="D1126" s="50"/>
      <c r="E1126" s="51"/>
      <c r="F1126" s="52" t="str">
        <f aca="false">IFERROR(VLOOKUP(B1126,LISTAS!$Q$2:$R$58,2,0),"")</f>
        <v/>
      </c>
      <c r="G1126" s="34" t="str">
        <f aca="false">IF(ISBLANK(C1126),"",  IF(F1126="RAZÓN SOCIAL","NUEVO_RP",   IF(F1126="NUMERO",      IF(ISNUMBER(VALUE(C1126)),VALUE(C1126),""),   IF(OR(F1126="NSS - NOMBRE",F1126="RP - NOMBRE"),      IF(         AND(           NOT(ISERROR(FIND(" - ",C1126))),           ISERROR(FIND("  ",C1126)),           ISERROR(FIND("–",C1126)),           ISERROR(FIND("—",C1126)),           ISNUMBER(VALUE(LEFT(C1126,FIND(" - ",C1126)-1)))         ),         VALUE(LEFT(C1126,FIND(" - ",C1126)-1)),         ""      ),   ""   )  )))</f>
        <v/>
      </c>
      <c r="H1126" s="34" t="str">
        <f aca="false">B1126 &amp; "|" &amp; E1126 &amp; "|" &amp;(IF(ISBLANK(C1126),"",IFERROR(VALUE(LEFT(TRIM(C1126),FIND(" ",TRIM(C1126)&amp;" ")-1)),"")))</f>
        <v>||</v>
      </c>
      <c r="I1126" s="18" t="n">
        <f aca="false">IF(G1126="",0, IF(COUNTIF($H$6:H1126,H1126)=1,1,0))</f>
        <v>0</v>
      </c>
      <c r="J1126" s="34" t="str">
        <f aca="false">IF( OR( ISBLANK(D1126), C1126=D1126, AND( LEFT(D1126,7)&lt;&gt;"NOMINA ", OR( ISERROR(FIND(" - ",D1126)), NOT(ISNUMBER(VALUE(LEFT(D1126,FIND(" - ",D1126)-1)))) ) ) ), "", B1126 &amp; "|" &amp; E1126 &amp; "|" &amp; (IF(ISBLANK(C1126), "", IFERROR(VALUE(LEFT(TRIM(C1126), FIND(" ", TRIM(C1126)&amp;" ")-1)), ""))) &amp; "|" &amp; D1126 )</f>
        <v/>
      </c>
      <c r="K1126" s="18" t="n">
        <f aca="false">IF(OR(C1126="", J1126="",G1126=""), 0, IF(COUNTIF($J$6:J1126, J1126)=1, 1, 0))</f>
        <v>0</v>
      </c>
      <c r="L1126" s="16" t="str">
        <f aca="false">IF(B1126="Inscripción de nuevo registro patronal",B1126 &amp; "|" &amp; E1126 &amp; "|" &amp; C1126,"")</f>
        <v/>
      </c>
      <c r="M1126" s="18" t="n">
        <f aca="false">IF(OR(C1126="", L1126=""), 0, IF(COUNTIF($L$6:L1126, L1126)=1, 1, 0))</f>
        <v>0</v>
      </c>
    </row>
    <row r="1127" customFormat="false" ht="28.35" hidden="false" customHeight="true" outlineLevel="0" collapsed="false">
      <c r="A1127" s="48" t="str">
        <f aca="false">IF(AND(NOT(ISBLANK(C1127)),NOT(ISBLANK(B1127)),NOT(ISBLANK(E1127))),(_xlfn.AGGREGATE(2,7,A$5:A1127))+1,"")</f>
        <v/>
      </c>
      <c r="B1127" s="49"/>
      <c r="C1127" s="49"/>
      <c r="D1127" s="50"/>
      <c r="E1127" s="51"/>
      <c r="F1127" s="52" t="str">
        <f aca="false">IFERROR(VLOOKUP(B1127,LISTAS!$Q$2:$R$58,2,0),"")</f>
        <v/>
      </c>
      <c r="G1127" s="34" t="str">
        <f aca="false">IF(ISBLANK(C1127),"",  IF(F1127="RAZÓN SOCIAL","NUEVO_RP",   IF(F1127="NUMERO",      IF(ISNUMBER(VALUE(C1127)),VALUE(C1127),""),   IF(OR(F1127="NSS - NOMBRE",F1127="RP - NOMBRE"),      IF(         AND(           NOT(ISERROR(FIND(" - ",C1127))),           ISERROR(FIND("  ",C1127)),           ISERROR(FIND("–",C1127)),           ISERROR(FIND("—",C1127)),           ISNUMBER(VALUE(LEFT(C1127,FIND(" - ",C1127)-1)))         ),         VALUE(LEFT(C1127,FIND(" - ",C1127)-1)),         ""      ),   ""   )  )))</f>
        <v/>
      </c>
      <c r="H1127" s="34" t="str">
        <f aca="false">B1127 &amp; "|" &amp; E1127 &amp; "|" &amp;(IF(ISBLANK(C1127),"",IFERROR(VALUE(LEFT(TRIM(C1127),FIND(" ",TRIM(C1127)&amp;" ")-1)),"")))</f>
        <v>||</v>
      </c>
      <c r="I1127" s="18" t="n">
        <f aca="false">IF(G1127="",0, IF(COUNTIF($H$6:H1127,H1127)=1,1,0))</f>
        <v>0</v>
      </c>
      <c r="J1127" s="34" t="str">
        <f aca="false">IF( OR( ISBLANK(D1127), C1127=D1127, AND( LEFT(D1127,7)&lt;&gt;"NOMINA ", OR( ISERROR(FIND(" - ",D1127)), NOT(ISNUMBER(VALUE(LEFT(D1127,FIND(" - ",D1127)-1)))) ) ) ), "", B1127 &amp; "|" &amp; E1127 &amp; "|" &amp; (IF(ISBLANK(C1127), "", IFERROR(VALUE(LEFT(TRIM(C1127), FIND(" ", TRIM(C1127)&amp;" ")-1)), ""))) &amp; "|" &amp; D1127 )</f>
        <v/>
      </c>
      <c r="K1127" s="18" t="n">
        <f aca="false">IF(OR(C1127="", J1127="",G1127=""), 0, IF(COUNTIF($J$6:J1127, J1127)=1, 1, 0))</f>
        <v>0</v>
      </c>
      <c r="L1127" s="16" t="str">
        <f aca="false">IF(B1127="Inscripción de nuevo registro patronal",B1127 &amp; "|" &amp; E1127 &amp; "|" &amp; C1127,"")</f>
        <v/>
      </c>
      <c r="M1127" s="18" t="n">
        <f aca="false">IF(OR(C1127="", L1127=""), 0, IF(COUNTIF($L$6:L1127, L1127)=1, 1, 0))</f>
        <v>0</v>
      </c>
    </row>
    <row r="1128" customFormat="false" ht="28.35" hidden="false" customHeight="true" outlineLevel="0" collapsed="false">
      <c r="A1128" s="48" t="str">
        <f aca="false">IF(AND(NOT(ISBLANK(C1128)),NOT(ISBLANK(B1128)),NOT(ISBLANK(E1128))),(_xlfn.AGGREGATE(2,7,A$5:A1128))+1,"")</f>
        <v/>
      </c>
      <c r="B1128" s="49"/>
      <c r="C1128" s="49"/>
      <c r="D1128" s="50"/>
      <c r="E1128" s="51"/>
      <c r="F1128" s="52" t="str">
        <f aca="false">IFERROR(VLOOKUP(B1128,LISTAS!$Q$2:$R$58,2,0),"")</f>
        <v/>
      </c>
      <c r="G1128" s="34" t="str">
        <f aca="false">IF(ISBLANK(C1128),"",  IF(F1128="RAZÓN SOCIAL","NUEVO_RP",   IF(F1128="NUMERO",      IF(ISNUMBER(VALUE(C1128)),VALUE(C1128),""),   IF(OR(F1128="NSS - NOMBRE",F1128="RP - NOMBRE"),      IF(         AND(           NOT(ISERROR(FIND(" - ",C1128))),           ISERROR(FIND("  ",C1128)),           ISERROR(FIND("–",C1128)),           ISERROR(FIND("—",C1128)),           ISNUMBER(VALUE(LEFT(C1128,FIND(" - ",C1128)-1)))         ),         VALUE(LEFT(C1128,FIND(" - ",C1128)-1)),         ""      ),   ""   )  )))</f>
        <v/>
      </c>
      <c r="H1128" s="34" t="str">
        <f aca="false">B1128 &amp; "|" &amp; E1128 &amp; "|" &amp;(IF(ISBLANK(C1128),"",IFERROR(VALUE(LEFT(TRIM(C1128),FIND(" ",TRIM(C1128)&amp;" ")-1)),"")))</f>
        <v>||</v>
      </c>
      <c r="I1128" s="18" t="n">
        <f aca="false">IF(G1128="",0, IF(COUNTIF($H$6:H1128,H1128)=1,1,0))</f>
        <v>0</v>
      </c>
      <c r="J1128" s="34" t="str">
        <f aca="false">IF( OR( ISBLANK(D1128), C1128=D1128, AND( LEFT(D1128,7)&lt;&gt;"NOMINA ", OR( ISERROR(FIND(" - ",D1128)), NOT(ISNUMBER(VALUE(LEFT(D1128,FIND(" - ",D1128)-1)))) ) ) ), "", B1128 &amp; "|" &amp; E1128 &amp; "|" &amp; (IF(ISBLANK(C1128), "", IFERROR(VALUE(LEFT(TRIM(C1128), FIND(" ", TRIM(C1128)&amp;" ")-1)), ""))) &amp; "|" &amp; D1128 )</f>
        <v/>
      </c>
      <c r="K1128" s="18" t="n">
        <f aca="false">IF(OR(C1128="", J1128="",G1128=""), 0, IF(COUNTIF($J$6:J1128, J1128)=1, 1, 0))</f>
        <v>0</v>
      </c>
      <c r="L1128" s="16" t="str">
        <f aca="false">IF(B1128="Inscripción de nuevo registro patronal",B1128 &amp; "|" &amp; E1128 &amp; "|" &amp; C1128,"")</f>
        <v/>
      </c>
      <c r="M1128" s="18" t="n">
        <f aca="false">IF(OR(C1128="", L1128=""), 0, IF(COUNTIF($L$6:L1128, L1128)=1, 1, 0))</f>
        <v>0</v>
      </c>
    </row>
    <row r="1129" customFormat="false" ht="28.35" hidden="false" customHeight="true" outlineLevel="0" collapsed="false">
      <c r="A1129" s="48" t="str">
        <f aca="false">IF(AND(NOT(ISBLANK(C1129)),NOT(ISBLANK(B1129)),NOT(ISBLANK(E1129))),(_xlfn.AGGREGATE(2,7,A$5:A1129))+1,"")</f>
        <v/>
      </c>
      <c r="B1129" s="49"/>
      <c r="C1129" s="49"/>
      <c r="D1129" s="50"/>
      <c r="E1129" s="51"/>
      <c r="F1129" s="52" t="str">
        <f aca="false">IFERROR(VLOOKUP(B1129,LISTAS!$Q$2:$R$58,2,0),"")</f>
        <v/>
      </c>
      <c r="G1129" s="34" t="str">
        <f aca="false">IF(ISBLANK(C1129),"",  IF(F1129="RAZÓN SOCIAL","NUEVO_RP",   IF(F1129="NUMERO",      IF(ISNUMBER(VALUE(C1129)),VALUE(C1129),""),   IF(OR(F1129="NSS - NOMBRE",F1129="RP - NOMBRE"),      IF(         AND(           NOT(ISERROR(FIND(" - ",C1129))),           ISERROR(FIND("  ",C1129)),           ISERROR(FIND("–",C1129)),           ISERROR(FIND("—",C1129)),           ISNUMBER(VALUE(LEFT(C1129,FIND(" - ",C1129)-1)))         ),         VALUE(LEFT(C1129,FIND(" - ",C1129)-1)),         ""      ),   ""   )  )))</f>
        <v/>
      </c>
      <c r="H1129" s="34" t="str">
        <f aca="false">B1129 &amp; "|" &amp; E1129 &amp; "|" &amp;(IF(ISBLANK(C1129),"",IFERROR(VALUE(LEFT(TRIM(C1129),FIND(" ",TRIM(C1129)&amp;" ")-1)),"")))</f>
        <v>||</v>
      </c>
      <c r="I1129" s="18" t="n">
        <f aca="false">IF(G1129="",0, IF(COUNTIF($H$6:H1129,H1129)=1,1,0))</f>
        <v>0</v>
      </c>
      <c r="J1129" s="34" t="str">
        <f aca="false">IF( OR( ISBLANK(D1129), C1129=D1129, AND( LEFT(D1129,7)&lt;&gt;"NOMINA ", OR( ISERROR(FIND(" - ",D1129)), NOT(ISNUMBER(VALUE(LEFT(D1129,FIND(" - ",D1129)-1)))) ) ) ), "", B1129 &amp; "|" &amp; E1129 &amp; "|" &amp; (IF(ISBLANK(C1129), "", IFERROR(VALUE(LEFT(TRIM(C1129), FIND(" ", TRIM(C1129)&amp;" ")-1)), ""))) &amp; "|" &amp; D1129 )</f>
        <v/>
      </c>
      <c r="K1129" s="18" t="n">
        <f aca="false">IF(OR(C1129="", J1129="",G1129=""), 0, IF(COUNTIF($J$6:J1129, J1129)=1, 1, 0))</f>
        <v>0</v>
      </c>
      <c r="L1129" s="16" t="str">
        <f aca="false">IF(B1129="Inscripción de nuevo registro patronal",B1129 &amp; "|" &amp; E1129 &amp; "|" &amp; C1129,"")</f>
        <v/>
      </c>
      <c r="M1129" s="18" t="n">
        <f aca="false">IF(OR(C1129="", L1129=""), 0, IF(COUNTIF($L$6:L1129, L1129)=1, 1, 0))</f>
        <v>0</v>
      </c>
    </row>
    <row r="1130" customFormat="false" ht="28.35" hidden="false" customHeight="true" outlineLevel="0" collapsed="false">
      <c r="A1130" s="48" t="str">
        <f aca="false">IF(AND(NOT(ISBLANK(C1130)),NOT(ISBLANK(B1130)),NOT(ISBLANK(E1130))),(_xlfn.AGGREGATE(2,7,A$5:A1130))+1,"")</f>
        <v/>
      </c>
      <c r="B1130" s="49"/>
      <c r="C1130" s="49"/>
      <c r="D1130" s="50"/>
      <c r="E1130" s="51"/>
      <c r="F1130" s="52" t="str">
        <f aca="false">IFERROR(VLOOKUP(B1130,LISTAS!$Q$2:$R$58,2,0),"")</f>
        <v/>
      </c>
      <c r="G1130" s="34" t="str">
        <f aca="false">IF(ISBLANK(C1130),"",  IF(F1130="RAZÓN SOCIAL","NUEVO_RP",   IF(F1130="NUMERO",      IF(ISNUMBER(VALUE(C1130)),VALUE(C1130),""),   IF(OR(F1130="NSS - NOMBRE",F1130="RP - NOMBRE"),      IF(         AND(           NOT(ISERROR(FIND(" - ",C1130))),           ISERROR(FIND("  ",C1130)),           ISERROR(FIND("–",C1130)),           ISERROR(FIND("—",C1130)),           ISNUMBER(VALUE(LEFT(C1130,FIND(" - ",C1130)-1)))         ),         VALUE(LEFT(C1130,FIND(" - ",C1130)-1)),         ""      ),   ""   )  )))</f>
        <v/>
      </c>
      <c r="H1130" s="34" t="str">
        <f aca="false">B1130 &amp; "|" &amp; E1130 &amp; "|" &amp;(IF(ISBLANK(C1130),"",IFERROR(VALUE(LEFT(TRIM(C1130),FIND(" ",TRIM(C1130)&amp;" ")-1)),"")))</f>
        <v>||</v>
      </c>
      <c r="I1130" s="18" t="n">
        <f aca="false">IF(G1130="",0, IF(COUNTIF($H$6:H1130,H1130)=1,1,0))</f>
        <v>0</v>
      </c>
      <c r="J1130" s="34" t="str">
        <f aca="false">IF( OR( ISBLANK(D1130), C1130=D1130, AND( LEFT(D1130,7)&lt;&gt;"NOMINA ", OR( ISERROR(FIND(" - ",D1130)), NOT(ISNUMBER(VALUE(LEFT(D1130,FIND(" - ",D1130)-1)))) ) ) ), "", B1130 &amp; "|" &amp; E1130 &amp; "|" &amp; (IF(ISBLANK(C1130), "", IFERROR(VALUE(LEFT(TRIM(C1130), FIND(" ", TRIM(C1130)&amp;" ")-1)), ""))) &amp; "|" &amp; D1130 )</f>
        <v/>
      </c>
      <c r="K1130" s="18" t="n">
        <f aca="false">IF(OR(C1130="", J1130="",G1130=""), 0, IF(COUNTIF($J$6:J1130, J1130)=1, 1, 0))</f>
        <v>0</v>
      </c>
      <c r="L1130" s="16" t="str">
        <f aca="false">IF(B1130="Inscripción de nuevo registro patronal",B1130 &amp; "|" &amp; E1130 &amp; "|" &amp; C1130,"")</f>
        <v/>
      </c>
      <c r="M1130" s="18" t="n">
        <f aca="false">IF(OR(C1130="", L1130=""), 0, IF(COUNTIF($L$6:L1130, L1130)=1, 1, 0))</f>
        <v>0</v>
      </c>
    </row>
    <row r="1131" customFormat="false" ht="28.35" hidden="false" customHeight="true" outlineLevel="0" collapsed="false">
      <c r="A1131" s="48" t="str">
        <f aca="false">IF(AND(NOT(ISBLANK(C1131)),NOT(ISBLANK(B1131)),NOT(ISBLANK(E1131))),(_xlfn.AGGREGATE(2,7,A$5:A1131))+1,"")</f>
        <v/>
      </c>
      <c r="B1131" s="49"/>
      <c r="C1131" s="49"/>
      <c r="D1131" s="50"/>
      <c r="E1131" s="51"/>
      <c r="F1131" s="52" t="str">
        <f aca="false">IFERROR(VLOOKUP(B1131,LISTAS!$Q$2:$R$58,2,0),"")</f>
        <v/>
      </c>
      <c r="G1131" s="34" t="str">
        <f aca="false">IF(ISBLANK(C1131),"",  IF(F1131="RAZÓN SOCIAL","NUEVO_RP",   IF(F1131="NUMERO",      IF(ISNUMBER(VALUE(C1131)),VALUE(C1131),""),   IF(OR(F1131="NSS - NOMBRE",F1131="RP - NOMBRE"),      IF(         AND(           NOT(ISERROR(FIND(" - ",C1131))),           ISERROR(FIND("  ",C1131)),           ISERROR(FIND("–",C1131)),           ISERROR(FIND("—",C1131)),           ISNUMBER(VALUE(LEFT(C1131,FIND(" - ",C1131)-1)))         ),         VALUE(LEFT(C1131,FIND(" - ",C1131)-1)),         ""      ),   ""   )  )))</f>
        <v/>
      </c>
      <c r="H1131" s="34" t="str">
        <f aca="false">B1131 &amp; "|" &amp; E1131 &amp; "|" &amp;(IF(ISBLANK(C1131),"",IFERROR(VALUE(LEFT(TRIM(C1131),FIND(" ",TRIM(C1131)&amp;" ")-1)),"")))</f>
        <v>||</v>
      </c>
      <c r="I1131" s="18" t="n">
        <f aca="false">IF(G1131="",0, IF(COUNTIF($H$6:H1131,H1131)=1,1,0))</f>
        <v>0</v>
      </c>
      <c r="J1131" s="34" t="str">
        <f aca="false">IF( OR( ISBLANK(D1131), C1131=D1131, AND( LEFT(D1131,7)&lt;&gt;"NOMINA ", OR( ISERROR(FIND(" - ",D1131)), NOT(ISNUMBER(VALUE(LEFT(D1131,FIND(" - ",D1131)-1)))) ) ) ), "", B1131 &amp; "|" &amp; E1131 &amp; "|" &amp; (IF(ISBLANK(C1131), "", IFERROR(VALUE(LEFT(TRIM(C1131), FIND(" ", TRIM(C1131)&amp;" ")-1)), ""))) &amp; "|" &amp; D1131 )</f>
        <v/>
      </c>
      <c r="K1131" s="18" t="n">
        <f aca="false">IF(OR(C1131="", J1131="",G1131=""), 0, IF(COUNTIF($J$6:J1131, J1131)=1, 1, 0))</f>
        <v>0</v>
      </c>
      <c r="L1131" s="16" t="str">
        <f aca="false">IF(B1131="Inscripción de nuevo registro patronal",B1131 &amp; "|" &amp; E1131 &amp; "|" &amp; C1131,"")</f>
        <v/>
      </c>
      <c r="M1131" s="18" t="n">
        <f aca="false">IF(OR(C1131="", L1131=""), 0, IF(COUNTIF($L$6:L1131, L1131)=1, 1, 0))</f>
        <v>0</v>
      </c>
    </row>
    <row r="1132" customFormat="false" ht="28.35" hidden="false" customHeight="true" outlineLevel="0" collapsed="false">
      <c r="A1132" s="48" t="str">
        <f aca="false">IF(AND(NOT(ISBLANK(C1132)),NOT(ISBLANK(B1132)),NOT(ISBLANK(E1132))),(_xlfn.AGGREGATE(2,7,A$5:A1132))+1,"")</f>
        <v/>
      </c>
      <c r="B1132" s="49"/>
      <c r="C1132" s="49"/>
      <c r="D1132" s="50"/>
      <c r="E1132" s="51"/>
      <c r="F1132" s="52" t="str">
        <f aca="false">IFERROR(VLOOKUP(B1132,LISTAS!$Q$2:$R$58,2,0),"")</f>
        <v/>
      </c>
      <c r="G1132" s="34" t="str">
        <f aca="false">IF(ISBLANK(C1132),"",  IF(F1132="RAZÓN SOCIAL","NUEVO_RP",   IF(F1132="NUMERO",      IF(ISNUMBER(VALUE(C1132)),VALUE(C1132),""),   IF(OR(F1132="NSS - NOMBRE",F1132="RP - NOMBRE"),      IF(         AND(           NOT(ISERROR(FIND(" - ",C1132))),           ISERROR(FIND("  ",C1132)),           ISERROR(FIND("–",C1132)),           ISERROR(FIND("—",C1132)),           ISNUMBER(VALUE(LEFT(C1132,FIND(" - ",C1132)-1)))         ),         VALUE(LEFT(C1132,FIND(" - ",C1132)-1)),         ""      ),   ""   )  )))</f>
        <v/>
      </c>
      <c r="H1132" s="34" t="str">
        <f aca="false">B1132 &amp; "|" &amp; E1132 &amp; "|" &amp;(IF(ISBLANK(C1132),"",IFERROR(VALUE(LEFT(TRIM(C1132),FIND(" ",TRIM(C1132)&amp;" ")-1)),"")))</f>
        <v>||</v>
      </c>
      <c r="I1132" s="18" t="n">
        <f aca="false">IF(G1132="",0, IF(COUNTIF($H$6:H1132,H1132)=1,1,0))</f>
        <v>0</v>
      </c>
      <c r="J1132" s="34" t="str">
        <f aca="false">IF( OR( ISBLANK(D1132), C1132=D1132, AND( LEFT(D1132,7)&lt;&gt;"NOMINA ", OR( ISERROR(FIND(" - ",D1132)), NOT(ISNUMBER(VALUE(LEFT(D1132,FIND(" - ",D1132)-1)))) ) ) ), "", B1132 &amp; "|" &amp; E1132 &amp; "|" &amp; (IF(ISBLANK(C1132), "", IFERROR(VALUE(LEFT(TRIM(C1132), FIND(" ", TRIM(C1132)&amp;" ")-1)), ""))) &amp; "|" &amp; D1132 )</f>
        <v/>
      </c>
      <c r="K1132" s="18" t="n">
        <f aca="false">IF(OR(C1132="", J1132="",G1132=""), 0, IF(COUNTIF($J$6:J1132, J1132)=1, 1, 0))</f>
        <v>0</v>
      </c>
      <c r="L1132" s="16" t="str">
        <f aca="false">IF(B1132="Inscripción de nuevo registro patronal",B1132 &amp; "|" &amp; E1132 &amp; "|" &amp; C1132,"")</f>
        <v/>
      </c>
      <c r="M1132" s="18" t="n">
        <f aca="false">IF(OR(C1132="", L1132=""), 0, IF(COUNTIF($L$6:L1132, L1132)=1, 1, 0))</f>
        <v>0</v>
      </c>
    </row>
    <row r="1133" customFormat="false" ht="28.35" hidden="false" customHeight="true" outlineLevel="0" collapsed="false">
      <c r="A1133" s="48" t="str">
        <f aca="false">IF(AND(NOT(ISBLANK(C1133)),NOT(ISBLANK(B1133)),NOT(ISBLANK(E1133))),(_xlfn.AGGREGATE(2,7,A$5:A1133))+1,"")</f>
        <v/>
      </c>
      <c r="B1133" s="49"/>
      <c r="C1133" s="49"/>
      <c r="D1133" s="50"/>
      <c r="E1133" s="51"/>
      <c r="F1133" s="52" t="str">
        <f aca="false">IFERROR(VLOOKUP(B1133,LISTAS!$Q$2:$R$58,2,0),"")</f>
        <v/>
      </c>
      <c r="G1133" s="34" t="str">
        <f aca="false">IF(ISBLANK(C1133),"",  IF(F1133="RAZÓN SOCIAL","NUEVO_RP",   IF(F1133="NUMERO",      IF(ISNUMBER(VALUE(C1133)),VALUE(C1133),""),   IF(OR(F1133="NSS - NOMBRE",F1133="RP - NOMBRE"),      IF(         AND(           NOT(ISERROR(FIND(" - ",C1133))),           ISERROR(FIND("  ",C1133)),           ISERROR(FIND("–",C1133)),           ISERROR(FIND("—",C1133)),           ISNUMBER(VALUE(LEFT(C1133,FIND(" - ",C1133)-1)))         ),         VALUE(LEFT(C1133,FIND(" - ",C1133)-1)),         ""      ),   ""   )  )))</f>
        <v/>
      </c>
      <c r="H1133" s="34" t="str">
        <f aca="false">B1133 &amp; "|" &amp; E1133 &amp; "|" &amp;(IF(ISBLANK(C1133),"",IFERROR(VALUE(LEFT(TRIM(C1133),FIND(" ",TRIM(C1133)&amp;" ")-1)),"")))</f>
        <v>||</v>
      </c>
      <c r="I1133" s="18" t="n">
        <f aca="false">IF(G1133="",0, IF(COUNTIF($H$6:H1133,H1133)=1,1,0))</f>
        <v>0</v>
      </c>
      <c r="J1133" s="34" t="str">
        <f aca="false">IF( OR( ISBLANK(D1133), C1133=D1133, AND( LEFT(D1133,7)&lt;&gt;"NOMINA ", OR( ISERROR(FIND(" - ",D1133)), NOT(ISNUMBER(VALUE(LEFT(D1133,FIND(" - ",D1133)-1)))) ) ) ), "", B1133 &amp; "|" &amp; E1133 &amp; "|" &amp; (IF(ISBLANK(C1133), "", IFERROR(VALUE(LEFT(TRIM(C1133), FIND(" ", TRIM(C1133)&amp;" ")-1)), ""))) &amp; "|" &amp; D1133 )</f>
        <v/>
      </c>
      <c r="K1133" s="18" t="n">
        <f aca="false">IF(OR(C1133="", J1133="",G1133=""), 0, IF(COUNTIF($J$6:J1133, J1133)=1, 1, 0))</f>
        <v>0</v>
      </c>
      <c r="L1133" s="16" t="str">
        <f aca="false">IF(B1133="Inscripción de nuevo registro patronal",B1133 &amp; "|" &amp; E1133 &amp; "|" &amp; C1133,"")</f>
        <v/>
      </c>
      <c r="M1133" s="18" t="n">
        <f aca="false">IF(OR(C1133="", L1133=""), 0, IF(COUNTIF($L$6:L1133, L1133)=1, 1, 0))</f>
        <v>0</v>
      </c>
    </row>
    <row r="1134" customFormat="false" ht="28.35" hidden="false" customHeight="true" outlineLevel="0" collapsed="false">
      <c r="A1134" s="48" t="str">
        <f aca="false">IF(AND(NOT(ISBLANK(C1134)),NOT(ISBLANK(B1134)),NOT(ISBLANK(E1134))),(_xlfn.AGGREGATE(2,7,A$5:A1134))+1,"")</f>
        <v/>
      </c>
      <c r="B1134" s="49"/>
      <c r="C1134" s="49"/>
      <c r="D1134" s="50"/>
      <c r="E1134" s="51"/>
      <c r="F1134" s="52" t="str">
        <f aca="false">IFERROR(VLOOKUP(B1134,LISTAS!$Q$2:$R$58,2,0),"")</f>
        <v/>
      </c>
      <c r="G1134" s="34" t="str">
        <f aca="false">IF(ISBLANK(C1134),"",  IF(F1134="RAZÓN SOCIAL","NUEVO_RP",   IF(F1134="NUMERO",      IF(ISNUMBER(VALUE(C1134)),VALUE(C1134),""),   IF(OR(F1134="NSS - NOMBRE",F1134="RP - NOMBRE"),      IF(         AND(           NOT(ISERROR(FIND(" - ",C1134))),           ISERROR(FIND("  ",C1134)),           ISERROR(FIND("–",C1134)),           ISERROR(FIND("—",C1134)),           ISNUMBER(VALUE(LEFT(C1134,FIND(" - ",C1134)-1)))         ),         VALUE(LEFT(C1134,FIND(" - ",C1134)-1)),         ""      ),   ""   )  )))</f>
        <v/>
      </c>
      <c r="H1134" s="34" t="str">
        <f aca="false">B1134 &amp; "|" &amp; E1134 &amp; "|" &amp;(IF(ISBLANK(C1134),"",IFERROR(VALUE(LEFT(TRIM(C1134),FIND(" ",TRIM(C1134)&amp;" ")-1)),"")))</f>
        <v>||</v>
      </c>
      <c r="I1134" s="18" t="n">
        <f aca="false">IF(G1134="",0, IF(COUNTIF($H$6:H1134,H1134)=1,1,0))</f>
        <v>0</v>
      </c>
      <c r="J1134" s="34" t="str">
        <f aca="false">IF( OR( ISBLANK(D1134), C1134=D1134, AND( LEFT(D1134,7)&lt;&gt;"NOMINA ", OR( ISERROR(FIND(" - ",D1134)), NOT(ISNUMBER(VALUE(LEFT(D1134,FIND(" - ",D1134)-1)))) ) ) ), "", B1134 &amp; "|" &amp; E1134 &amp; "|" &amp; (IF(ISBLANK(C1134), "", IFERROR(VALUE(LEFT(TRIM(C1134), FIND(" ", TRIM(C1134)&amp;" ")-1)), ""))) &amp; "|" &amp; D1134 )</f>
        <v/>
      </c>
      <c r="K1134" s="18" t="n">
        <f aca="false">IF(OR(C1134="", J1134="",G1134=""), 0, IF(COUNTIF($J$6:J1134, J1134)=1, 1, 0))</f>
        <v>0</v>
      </c>
      <c r="L1134" s="16" t="str">
        <f aca="false">IF(B1134="Inscripción de nuevo registro patronal",B1134 &amp; "|" &amp; E1134 &amp; "|" &amp; C1134,"")</f>
        <v/>
      </c>
      <c r="M1134" s="18" t="n">
        <f aca="false">IF(OR(C1134="", L1134=""), 0, IF(COUNTIF($L$6:L1134, L1134)=1, 1, 0))</f>
        <v>0</v>
      </c>
    </row>
    <row r="1135" customFormat="false" ht="28.35" hidden="false" customHeight="true" outlineLevel="0" collapsed="false">
      <c r="A1135" s="48" t="str">
        <f aca="false">IF(AND(NOT(ISBLANK(C1135)),NOT(ISBLANK(B1135)),NOT(ISBLANK(E1135))),(_xlfn.AGGREGATE(2,7,A$5:A1135))+1,"")</f>
        <v/>
      </c>
      <c r="B1135" s="49"/>
      <c r="C1135" s="49"/>
      <c r="D1135" s="50"/>
      <c r="E1135" s="51"/>
      <c r="F1135" s="52" t="str">
        <f aca="false">IFERROR(VLOOKUP(B1135,LISTAS!$Q$2:$R$58,2,0),"")</f>
        <v/>
      </c>
      <c r="G1135" s="34" t="str">
        <f aca="false">IF(ISBLANK(C1135),"",  IF(F1135="RAZÓN SOCIAL","NUEVO_RP",   IF(F1135="NUMERO",      IF(ISNUMBER(VALUE(C1135)),VALUE(C1135),""),   IF(OR(F1135="NSS - NOMBRE",F1135="RP - NOMBRE"),      IF(         AND(           NOT(ISERROR(FIND(" - ",C1135))),           ISERROR(FIND("  ",C1135)),           ISERROR(FIND("–",C1135)),           ISERROR(FIND("—",C1135)),           ISNUMBER(VALUE(LEFT(C1135,FIND(" - ",C1135)-1)))         ),         VALUE(LEFT(C1135,FIND(" - ",C1135)-1)),         ""      ),   ""   )  )))</f>
        <v/>
      </c>
      <c r="H1135" s="34" t="str">
        <f aca="false">B1135 &amp; "|" &amp; E1135 &amp; "|" &amp;(IF(ISBLANK(C1135),"",IFERROR(VALUE(LEFT(TRIM(C1135),FIND(" ",TRIM(C1135)&amp;" ")-1)),"")))</f>
        <v>||</v>
      </c>
      <c r="I1135" s="18" t="n">
        <f aca="false">IF(G1135="",0, IF(COUNTIF($H$6:H1135,H1135)=1,1,0))</f>
        <v>0</v>
      </c>
      <c r="J1135" s="34" t="str">
        <f aca="false">IF( OR( ISBLANK(D1135), C1135=D1135, AND( LEFT(D1135,7)&lt;&gt;"NOMINA ", OR( ISERROR(FIND(" - ",D1135)), NOT(ISNUMBER(VALUE(LEFT(D1135,FIND(" - ",D1135)-1)))) ) ) ), "", B1135 &amp; "|" &amp; E1135 &amp; "|" &amp; (IF(ISBLANK(C1135), "", IFERROR(VALUE(LEFT(TRIM(C1135), FIND(" ", TRIM(C1135)&amp;" ")-1)), ""))) &amp; "|" &amp; D1135 )</f>
        <v/>
      </c>
      <c r="K1135" s="18" t="n">
        <f aca="false">IF(OR(C1135="", J1135="",G1135=""), 0, IF(COUNTIF($J$6:J1135, J1135)=1, 1, 0))</f>
        <v>0</v>
      </c>
      <c r="L1135" s="16" t="str">
        <f aca="false">IF(B1135="Inscripción de nuevo registro patronal",B1135 &amp; "|" &amp; E1135 &amp; "|" &amp; C1135,"")</f>
        <v/>
      </c>
      <c r="M1135" s="18" t="n">
        <f aca="false">IF(OR(C1135="", L1135=""), 0, IF(COUNTIF($L$6:L1135, L1135)=1, 1, 0))</f>
        <v>0</v>
      </c>
    </row>
    <row r="1136" customFormat="false" ht="28.35" hidden="false" customHeight="true" outlineLevel="0" collapsed="false">
      <c r="A1136" s="48" t="str">
        <f aca="false">IF(AND(NOT(ISBLANK(C1136)),NOT(ISBLANK(B1136)),NOT(ISBLANK(E1136))),(_xlfn.AGGREGATE(2,7,A$5:A1136))+1,"")</f>
        <v/>
      </c>
      <c r="B1136" s="49"/>
      <c r="C1136" s="49"/>
      <c r="D1136" s="50"/>
      <c r="E1136" s="51"/>
      <c r="F1136" s="52" t="str">
        <f aca="false">IFERROR(VLOOKUP(B1136,LISTAS!$Q$2:$R$58,2,0),"")</f>
        <v/>
      </c>
      <c r="G1136" s="34" t="str">
        <f aca="false">IF(ISBLANK(C1136),"",  IF(F1136="RAZÓN SOCIAL","NUEVO_RP",   IF(F1136="NUMERO",      IF(ISNUMBER(VALUE(C1136)),VALUE(C1136),""),   IF(OR(F1136="NSS - NOMBRE",F1136="RP - NOMBRE"),      IF(         AND(           NOT(ISERROR(FIND(" - ",C1136))),           ISERROR(FIND("  ",C1136)),           ISERROR(FIND("–",C1136)),           ISERROR(FIND("—",C1136)),           ISNUMBER(VALUE(LEFT(C1136,FIND(" - ",C1136)-1)))         ),         VALUE(LEFT(C1136,FIND(" - ",C1136)-1)),         ""      ),   ""   )  )))</f>
        <v/>
      </c>
      <c r="H1136" s="34" t="str">
        <f aca="false">B1136 &amp; "|" &amp; E1136 &amp; "|" &amp;(IF(ISBLANK(C1136),"",IFERROR(VALUE(LEFT(TRIM(C1136),FIND(" ",TRIM(C1136)&amp;" ")-1)),"")))</f>
        <v>||</v>
      </c>
      <c r="I1136" s="18" t="n">
        <f aca="false">IF(G1136="",0, IF(COUNTIF($H$6:H1136,H1136)=1,1,0))</f>
        <v>0</v>
      </c>
      <c r="J1136" s="34" t="str">
        <f aca="false">IF( OR( ISBLANK(D1136), C1136=D1136, AND( LEFT(D1136,7)&lt;&gt;"NOMINA ", OR( ISERROR(FIND(" - ",D1136)), NOT(ISNUMBER(VALUE(LEFT(D1136,FIND(" - ",D1136)-1)))) ) ) ), "", B1136 &amp; "|" &amp; E1136 &amp; "|" &amp; (IF(ISBLANK(C1136), "", IFERROR(VALUE(LEFT(TRIM(C1136), FIND(" ", TRIM(C1136)&amp;" ")-1)), ""))) &amp; "|" &amp; D1136 )</f>
        <v/>
      </c>
      <c r="K1136" s="18" t="n">
        <f aca="false">IF(OR(C1136="", J1136="",G1136=""), 0, IF(COUNTIF($J$6:J1136, J1136)=1, 1, 0))</f>
        <v>0</v>
      </c>
      <c r="L1136" s="16" t="str">
        <f aca="false">IF(B1136="Inscripción de nuevo registro patronal",B1136 &amp; "|" &amp; E1136 &amp; "|" &amp; C1136,"")</f>
        <v/>
      </c>
      <c r="M1136" s="18" t="n">
        <f aca="false">IF(OR(C1136="", L1136=""), 0, IF(COUNTIF($L$6:L1136, L1136)=1, 1, 0))</f>
        <v>0</v>
      </c>
    </row>
    <row r="1137" customFormat="false" ht="28.35" hidden="false" customHeight="true" outlineLevel="0" collapsed="false">
      <c r="A1137" s="48" t="str">
        <f aca="false">IF(AND(NOT(ISBLANK(C1137)),NOT(ISBLANK(B1137)),NOT(ISBLANK(E1137))),(_xlfn.AGGREGATE(2,7,A$5:A1137))+1,"")</f>
        <v/>
      </c>
      <c r="B1137" s="49"/>
      <c r="C1137" s="57"/>
      <c r="D1137" s="50"/>
      <c r="E1137" s="51"/>
      <c r="F1137" s="52" t="str">
        <f aca="false">IFERROR(VLOOKUP(B1137,LISTAS!$Q$2:$R$58,2,0),"")</f>
        <v/>
      </c>
      <c r="G1137" s="34" t="str">
        <f aca="false">IF(ISBLANK(C1137),"",  IF(F1137="RAZÓN SOCIAL","NUEVO_RP",   IF(F1137="NUMERO",      IF(ISNUMBER(VALUE(C1137)),VALUE(C1137),""),   IF(OR(F1137="NSS - NOMBRE",F1137="RP - NOMBRE"),      IF(         AND(           NOT(ISERROR(FIND(" - ",C1137))),           ISERROR(FIND("  ",C1137)),           ISERROR(FIND("–",C1137)),           ISERROR(FIND("—",C1137)),           ISNUMBER(VALUE(LEFT(C1137,FIND(" - ",C1137)-1)))         ),         VALUE(LEFT(C1137,FIND(" - ",C1137)-1)),         ""      ),   ""   )  )))</f>
        <v/>
      </c>
      <c r="H1137" s="34" t="str">
        <f aca="false">B1137 &amp; "|" &amp; E1137 &amp; "|" &amp;(IF(ISBLANK(C1137),"",IFERROR(VALUE(LEFT(TRIM(C1137),FIND(" ",TRIM(C1137)&amp;" ")-1)),"")))</f>
        <v>||</v>
      </c>
      <c r="I1137" s="18" t="n">
        <f aca="false">IF(G1137="",0, IF(COUNTIF($H$6:H1137,H1137)=1,1,0))</f>
        <v>0</v>
      </c>
      <c r="J1137" s="34" t="str">
        <f aca="false">IF( OR( ISBLANK(D1137), C1137=D1137, AND( LEFT(D1137,7)&lt;&gt;"NOMINA ", OR( ISERROR(FIND(" - ",D1137)), NOT(ISNUMBER(VALUE(LEFT(D1137,FIND(" - ",D1137)-1)))) ) ) ), "", B1137 &amp; "|" &amp; E1137 &amp; "|" &amp; (IF(ISBLANK(C1137), "", IFERROR(VALUE(LEFT(TRIM(C1137), FIND(" ", TRIM(C1137)&amp;" ")-1)), ""))) &amp; "|" &amp; D1137 )</f>
        <v/>
      </c>
      <c r="K1137" s="18" t="n">
        <f aca="false">IF(OR(C1137="", J1137="",G1137=""), 0, IF(COUNTIF($J$6:J1137, J1137)=1, 1, 0))</f>
        <v>0</v>
      </c>
      <c r="L1137" s="16" t="str">
        <f aca="false">IF(B1137="Inscripción de nuevo registro patronal",B1137 &amp; "|" &amp; E1137 &amp; "|" &amp; C1137,"")</f>
        <v/>
      </c>
      <c r="M1137" s="18" t="n">
        <f aca="false">IF(OR(C1137="", L1137=""), 0, IF(COUNTIF($L$6:L1137, L1137)=1, 1, 0))</f>
        <v>0</v>
      </c>
    </row>
    <row r="1138" customFormat="false" ht="28.35" hidden="false" customHeight="true" outlineLevel="0" collapsed="false">
      <c r="A1138" s="48" t="str">
        <f aca="false">IF(AND(NOT(ISBLANK(C1138)),NOT(ISBLANK(B1138)),NOT(ISBLANK(E1138))),(_xlfn.AGGREGATE(2,7,A$5:A1138))+1,"")</f>
        <v/>
      </c>
      <c r="B1138" s="49"/>
      <c r="C1138" s="58"/>
      <c r="D1138" s="50"/>
      <c r="E1138" s="51"/>
      <c r="F1138" s="52" t="str">
        <f aca="false">IFERROR(VLOOKUP(B1138,LISTAS!$Q$2:$R$58,2,0),"")</f>
        <v/>
      </c>
      <c r="G1138" s="34" t="str">
        <f aca="false">IF(ISBLANK(C1138),"",  IF(F1138="RAZÓN SOCIAL","NUEVO_RP",   IF(F1138="NUMERO",      IF(ISNUMBER(VALUE(C1138)),VALUE(C1138),""),   IF(OR(F1138="NSS - NOMBRE",F1138="RP - NOMBRE"),      IF(         AND(           NOT(ISERROR(FIND(" - ",C1138))),           ISERROR(FIND("  ",C1138)),           ISERROR(FIND("–",C1138)),           ISERROR(FIND("—",C1138)),           ISNUMBER(VALUE(LEFT(C1138,FIND(" - ",C1138)-1)))         ),         VALUE(LEFT(C1138,FIND(" - ",C1138)-1)),         ""      ),   ""   )  )))</f>
        <v/>
      </c>
      <c r="H1138" s="34" t="str">
        <f aca="false">B1138 &amp; "|" &amp; E1138 &amp; "|" &amp;(IF(ISBLANK(C1138),"",IFERROR(VALUE(LEFT(TRIM(C1138),FIND(" ",TRIM(C1138)&amp;" ")-1)),"")))</f>
        <v>||</v>
      </c>
      <c r="I1138" s="18" t="n">
        <f aca="false">IF(G1138="",0, IF(COUNTIF($H$6:H1138,H1138)=1,1,0))</f>
        <v>0</v>
      </c>
      <c r="J1138" s="34" t="str">
        <f aca="false">IF( OR( ISBLANK(D1138), C1138=D1138, AND( LEFT(D1138,7)&lt;&gt;"NOMINA ", OR( ISERROR(FIND(" - ",D1138)), NOT(ISNUMBER(VALUE(LEFT(D1138,FIND(" - ",D1138)-1)))) ) ) ), "", B1138 &amp; "|" &amp; E1138 &amp; "|" &amp; (IF(ISBLANK(C1138), "", IFERROR(VALUE(LEFT(TRIM(C1138), FIND(" ", TRIM(C1138)&amp;" ")-1)), ""))) &amp; "|" &amp; D1138 )</f>
        <v/>
      </c>
      <c r="K1138" s="18" t="n">
        <f aca="false">IF(OR(C1138="", J1138="",G1138=""), 0, IF(COUNTIF($J$6:J1138, J1138)=1, 1, 0))</f>
        <v>0</v>
      </c>
      <c r="L1138" s="16" t="str">
        <f aca="false">IF(B1138="Inscripción de nuevo registro patronal",B1138 &amp; "|" &amp; E1138 &amp; "|" &amp; C1138,"")</f>
        <v/>
      </c>
      <c r="M1138" s="18" t="n">
        <f aca="false">IF(OR(C1138="", L1138=""), 0, IF(COUNTIF($L$6:L1138, L1138)=1, 1, 0))</f>
        <v>0</v>
      </c>
    </row>
    <row r="1139" customFormat="false" ht="28.35" hidden="false" customHeight="true" outlineLevel="0" collapsed="false">
      <c r="A1139" s="48" t="str">
        <f aca="false">IF(AND(NOT(ISBLANK(C1139)),NOT(ISBLANK(B1139)),NOT(ISBLANK(E1139))),(_xlfn.AGGREGATE(2,7,A$5:A1139))+1,"")</f>
        <v/>
      </c>
      <c r="B1139" s="49"/>
      <c r="C1139" s="58"/>
      <c r="D1139" s="50"/>
      <c r="E1139" s="51"/>
      <c r="F1139" s="52" t="str">
        <f aca="false">IFERROR(VLOOKUP(B1139,LISTAS!$Q$2:$R$58,2,0),"")</f>
        <v/>
      </c>
      <c r="G1139" s="34" t="str">
        <f aca="false">IF(ISBLANK(C1139),"",  IF(F1139="RAZÓN SOCIAL","NUEVO_RP",   IF(F1139="NUMERO",      IF(ISNUMBER(VALUE(C1139)),VALUE(C1139),""),   IF(OR(F1139="NSS - NOMBRE",F1139="RP - NOMBRE"),      IF(         AND(           NOT(ISERROR(FIND(" - ",C1139))),           ISERROR(FIND("  ",C1139)),           ISERROR(FIND("–",C1139)),           ISERROR(FIND("—",C1139)),           ISNUMBER(VALUE(LEFT(C1139,FIND(" - ",C1139)-1)))         ),         VALUE(LEFT(C1139,FIND(" - ",C1139)-1)),         ""      ),   ""   )  )))</f>
        <v/>
      </c>
      <c r="H1139" s="34" t="str">
        <f aca="false">B1139 &amp; "|" &amp; E1139 &amp; "|" &amp;(IF(ISBLANK(C1139),"",IFERROR(VALUE(LEFT(TRIM(C1139),FIND(" ",TRIM(C1139)&amp;" ")-1)),"")))</f>
        <v>||</v>
      </c>
      <c r="I1139" s="18" t="n">
        <f aca="false">IF(G1139="",0, IF(COUNTIF($H$6:H1139,H1139)=1,1,0))</f>
        <v>0</v>
      </c>
      <c r="J1139" s="34" t="str">
        <f aca="false">IF( OR( ISBLANK(D1139), C1139=D1139, AND( LEFT(D1139,7)&lt;&gt;"NOMINA ", OR( ISERROR(FIND(" - ",D1139)), NOT(ISNUMBER(VALUE(LEFT(D1139,FIND(" - ",D1139)-1)))) ) ) ), "", B1139 &amp; "|" &amp; E1139 &amp; "|" &amp; (IF(ISBLANK(C1139), "", IFERROR(VALUE(LEFT(TRIM(C1139), FIND(" ", TRIM(C1139)&amp;" ")-1)), ""))) &amp; "|" &amp; D1139 )</f>
        <v/>
      </c>
      <c r="K1139" s="18" t="n">
        <f aca="false">IF(OR(C1139="", J1139="",G1139=""), 0, IF(COUNTIF($J$6:J1139, J1139)=1, 1, 0))</f>
        <v>0</v>
      </c>
      <c r="L1139" s="16" t="str">
        <f aca="false">IF(B1139="Inscripción de nuevo registro patronal",B1139 &amp; "|" &amp; E1139 &amp; "|" &amp; C1139,"")</f>
        <v/>
      </c>
      <c r="M1139" s="18" t="n">
        <f aca="false">IF(OR(C1139="", L1139=""), 0, IF(COUNTIF($L$6:L1139, L1139)=1, 1, 0))</f>
        <v>0</v>
      </c>
    </row>
    <row r="1140" customFormat="false" ht="28.35" hidden="false" customHeight="true" outlineLevel="0" collapsed="false">
      <c r="A1140" s="48" t="str">
        <f aca="false">IF(AND(NOT(ISBLANK(C1140)),NOT(ISBLANK(B1140)),NOT(ISBLANK(E1140))),(_xlfn.AGGREGATE(2,7,A$5:A1140))+1,"")</f>
        <v/>
      </c>
      <c r="B1140" s="49"/>
      <c r="C1140" s="49"/>
      <c r="D1140" s="50"/>
      <c r="E1140" s="51"/>
      <c r="F1140" s="52" t="str">
        <f aca="false">IFERROR(VLOOKUP(B1140,LISTAS!$Q$2:$R$58,2,0),"")</f>
        <v/>
      </c>
      <c r="G1140" s="34" t="str">
        <f aca="false">IF(ISBLANK(C1140),"",  IF(F1140="RAZÓN SOCIAL","NUEVO_RP",   IF(F1140="NUMERO",      IF(ISNUMBER(VALUE(C1140)),VALUE(C1140),""),   IF(OR(F1140="NSS - NOMBRE",F1140="RP - NOMBRE"),      IF(         AND(           NOT(ISERROR(FIND(" - ",C1140))),           ISERROR(FIND("  ",C1140)),           ISERROR(FIND("–",C1140)),           ISERROR(FIND("—",C1140)),           ISNUMBER(VALUE(LEFT(C1140,FIND(" - ",C1140)-1)))         ),         VALUE(LEFT(C1140,FIND(" - ",C1140)-1)),         ""      ),   ""   )  )))</f>
        <v/>
      </c>
      <c r="H1140" s="34" t="str">
        <f aca="false">B1140 &amp; "|" &amp; E1140 &amp; "|" &amp;(IF(ISBLANK(C1140),"",IFERROR(VALUE(LEFT(TRIM(C1140),FIND(" ",TRIM(C1140)&amp;" ")-1)),"")))</f>
        <v>||</v>
      </c>
      <c r="I1140" s="18" t="n">
        <f aca="false">IF(G1140="",0, IF(COUNTIF($H$6:H1140,H1140)=1,1,0))</f>
        <v>0</v>
      </c>
      <c r="J1140" s="34" t="str">
        <f aca="false">IF( OR( ISBLANK(D1140), C1140=D1140, AND( LEFT(D1140,7)&lt;&gt;"NOMINA ", OR( ISERROR(FIND(" - ",D1140)), NOT(ISNUMBER(VALUE(LEFT(D1140,FIND(" - ",D1140)-1)))) ) ) ), "", B1140 &amp; "|" &amp; E1140 &amp; "|" &amp; (IF(ISBLANK(C1140), "", IFERROR(VALUE(LEFT(TRIM(C1140), FIND(" ", TRIM(C1140)&amp;" ")-1)), ""))) &amp; "|" &amp; D1140 )</f>
        <v/>
      </c>
      <c r="K1140" s="18" t="n">
        <f aca="false">IF(OR(C1140="", J1140="",G1140=""), 0, IF(COUNTIF($J$6:J1140, J1140)=1, 1, 0))</f>
        <v>0</v>
      </c>
      <c r="L1140" s="16" t="str">
        <f aca="false">IF(B1140="Inscripción de nuevo registro patronal",B1140 &amp; "|" &amp; E1140 &amp; "|" &amp; C1140,"")</f>
        <v/>
      </c>
      <c r="M1140" s="18" t="n">
        <f aca="false">IF(OR(C1140="", L1140=""), 0, IF(COUNTIF($L$6:L1140, L1140)=1, 1, 0))</f>
        <v>0</v>
      </c>
    </row>
    <row r="1141" customFormat="false" ht="28.35" hidden="false" customHeight="true" outlineLevel="0" collapsed="false">
      <c r="A1141" s="48" t="str">
        <f aca="false">IF(AND(NOT(ISBLANK(C1141)),NOT(ISBLANK(B1141)),NOT(ISBLANK(E1141))),(_xlfn.AGGREGATE(2,7,A$5:A1141))+1,"")</f>
        <v/>
      </c>
      <c r="B1141" s="49"/>
      <c r="C1141" s="49"/>
      <c r="D1141" s="50"/>
      <c r="E1141" s="51"/>
      <c r="F1141" s="52" t="str">
        <f aca="false">IFERROR(VLOOKUP(B1141,LISTAS!$Q$2:$R$58,2,0),"")</f>
        <v/>
      </c>
      <c r="G1141" s="34" t="str">
        <f aca="false">IF(ISBLANK(C1141),"",  IF(F1141="RAZÓN SOCIAL","NUEVO_RP",   IF(F1141="NUMERO",      IF(ISNUMBER(VALUE(C1141)),VALUE(C1141),""),   IF(OR(F1141="NSS - NOMBRE",F1141="RP - NOMBRE"),      IF(         AND(           NOT(ISERROR(FIND(" - ",C1141))),           ISERROR(FIND("  ",C1141)),           ISERROR(FIND("–",C1141)),           ISERROR(FIND("—",C1141)),           ISNUMBER(VALUE(LEFT(C1141,FIND(" - ",C1141)-1)))         ),         VALUE(LEFT(C1141,FIND(" - ",C1141)-1)),         ""      ),   ""   )  )))</f>
        <v/>
      </c>
      <c r="H1141" s="34" t="str">
        <f aca="false">B1141 &amp; "|" &amp; E1141 &amp; "|" &amp;(IF(ISBLANK(C1141),"",IFERROR(VALUE(LEFT(TRIM(C1141),FIND(" ",TRIM(C1141)&amp;" ")-1)),"")))</f>
        <v>||</v>
      </c>
      <c r="I1141" s="18" t="n">
        <f aca="false">IF(G1141="",0, IF(COUNTIF($H$6:H1141,H1141)=1,1,0))</f>
        <v>0</v>
      </c>
      <c r="J1141" s="34" t="str">
        <f aca="false">IF( OR( ISBLANK(D1141), C1141=D1141, AND( LEFT(D1141,7)&lt;&gt;"NOMINA ", OR( ISERROR(FIND(" - ",D1141)), NOT(ISNUMBER(VALUE(LEFT(D1141,FIND(" - ",D1141)-1)))) ) ) ), "", B1141 &amp; "|" &amp; E1141 &amp; "|" &amp; (IF(ISBLANK(C1141), "", IFERROR(VALUE(LEFT(TRIM(C1141), FIND(" ", TRIM(C1141)&amp;" ")-1)), ""))) &amp; "|" &amp; D1141 )</f>
        <v/>
      </c>
      <c r="K1141" s="18" t="n">
        <f aca="false">IF(OR(C1141="", J1141="",G1141=""), 0, IF(COUNTIF($J$6:J1141, J1141)=1, 1, 0))</f>
        <v>0</v>
      </c>
      <c r="L1141" s="16" t="str">
        <f aca="false">IF(B1141="Inscripción de nuevo registro patronal",B1141 &amp; "|" &amp; E1141 &amp; "|" &amp; C1141,"")</f>
        <v/>
      </c>
      <c r="M1141" s="18" t="n">
        <f aca="false">IF(OR(C1141="", L1141=""), 0, IF(COUNTIF($L$6:L1141, L1141)=1, 1, 0))</f>
        <v>0</v>
      </c>
    </row>
    <row r="1142" customFormat="false" ht="28.35" hidden="false" customHeight="true" outlineLevel="0" collapsed="false">
      <c r="A1142" s="48" t="str">
        <f aca="false">IF(AND(NOT(ISBLANK(C1142)),NOT(ISBLANK(B1142)),NOT(ISBLANK(E1142))),(_xlfn.AGGREGATE(2,7,A$5:A1142))+1,"")</f>
        <v/>
      </c>
      <c r="B1142" s="49"/>
      <c r="C1142" s="58"/>
      <c r="D1142" s="50"/>
      <c r="E1142" s="51"/>
      <c r="F1142" s="52" t="str">
        <f aca="false">IFERROR(VLOOKUP(B1142,LISTAS!$Q$2:$R$58,2,0),"")</f>
        <v/>
      </c>
      <c r="G1142" s="34" t="str">
        <f aca="false">IF(ISBLANK(C1142),"",  IF(F1142="RAZÓN SOCIAL","NUEVO_RP",   IF(F1142="NUMERO",      IF(ISNUMBER(VALUE(C1142)),VALUE(C1142),""),   IF(OR(F1142="NSS - NOMBRE",F1142="RP - NOMBRE"),      IF(         AND(           NOT(ISERROR(FIND(" - ",C1142))),           ISERROR(FIND("  ",C1142)),           ISERROR(FIND("–",C1142)),           ISERROR(FIND("—",C1142)),           ISNUMBER(VALUE(LEFT(C1142,FIND(" - ",C1142)-1)))         ),         VALUE(LEFT(C1142,FIND(" - ",C1142)-1)),         ""      ),   ""   )  )))</f>
        <v/>
      </c>
      <c r="H1142" s="34" t="str">
        <f aca="false">B1142 &amp; "|" &amp; E1142 &amp; "|" &amp;(IF(ISBLANK(C1142),"",IFERROR(VALUE(LEFT(TRIM(C1142),FIND(" ",TRIM(C1142)&amp;" ")-1)),"")))</f>
        <v>||</v>
      </c>
      <c r="I1142" s="18" t="n">
        <f aca="false">IF(G1142="",0, IF(COUNTIF($H$6:H1142,H1142)=1,1,0))</f>
        <v>0</v>
      </c>
      <c r="J1142" s="34" t="str">
        <f aca="false">IF( OR( ISBLANK(D1142), C1142=D1142, AND( LEFT(D1142,7)&lt;&gt;"NOMINA ", OR( ISERROR(FIND(" - ",D1142)), NOT(ISNUMBER(VALUE(LEFT(D1142,FIND(" - ",D1142)-1)))) ) ) ), "", B1142 &amp; "|" &amp; E1142 &amp; "|" &amp; (IF(ISBLANK(C1142), "", IFERROR(VALUE(LEFT(TRIM(C1142), FIND(" ", TRIM(C1142)&amp;" ")-1)), ""))) &amp; "|" &amp; D1142 )</f>
        <v/>
      </c>
      <c r="K1142" s="18" t="n">
        <f aca="false">IF(OR(C1142="", J1142="",G1142=""), 0, IF(COUNTIF($J$6:J1142, J1142)=1, 1, 0))</f>
        <v>0</v>
      </c>
      <c r="L1142" s="16" t="str">
        <f aca="false">IF(B1142="Inscripción de nuevo registro patronal",B1142 &amp; "|" &amp; E1142 &amp; "|" &amp; C1142,"")</f>
        <v/>
      </c>
      <c r="M1142" s="18" t="n">
        <f aca="false">IF(OR(C1142="", L1142=""), 0, IF(COUNTIF($L$6:L1142, L1142)=1, 1, 0))</f>
        <v>0</v>
      </c>
    </row>
    <row r="1143" customFormat="false" ht="28.35" hidden="false" customHeight="true" outlineLevel="0" collapsed="false">
      <c r="A1143" s="48" t="str">
        <f aca="false">IF(AND(NOT(ISBLANK(C1143)),NOT(ISBLANK(B1143)),NOT(ISBLANK(E1143))),(_xlfn.AGGREGATE(2,7,A$5:A1143))+1,"")</f>
        <v/>
      </c>
      <c r="B1143" s="49"/>
      <c r="C1143" s="58"/>
      <c r="D1143" s="50"/>
      <c r="E1143" s="51"/>
      <c r="F1143" s="52" t="str">
        <f aca="false">IFERROR(VLOOKUP(B1143,LISTAS!$Q$2:$R$58,2,0),"")</f>
        <v/>
      </c>
      <c r="G1143" s="34" t="str">
        <f aca="false">IF(ISBLANK(C1143),"",  IF(F1143="RAZÓN SOCIAL","NUEVO_RP",   IF(F1143="NUMERO",      IF(ISNUMBER(VALUE(C1143)),VALUE(C1143),""),   IF(OR(F1143="NSS - NOMBRE",F1143="RP - NOMBRE"),      IF(         AND(           NOT(ISERROR(FIND(" - ",C1143))),           ISERROR(FIND("  ",C1143)),           ISERROR(FIND("–",C1143)),           ISERROR(FIND("—",C1143)),           ISNUMBER(VALUE(LEFT(C1143,FIND(" - ",C1143)-1)))         ),         VALUE(LEFT(C1143,FIND(" - ",C1143)-1)),         ""      ),   ""   )  )))</f>
        <v/>
      </c>
      <c r="H1143" s="34" t="str">
        <f aca="false">B1143 &amp; "|" &amp; E1143 &amp; "|" &amp;(IF(ISBLANK(C1143),"",IFERROR(VALUE(LEFT(TRIM(C1143),FIND(" ",TRIM(C1143)&amp;" ")-1)),"")))</f>
        <v>||</v>
      </c>
      <c r="I1143" s="18" t="n">
        <f aca="false">IF(G1143="",0, IF(COUNTIF($H$6:H1143,H1143)=1,1,0))</f>
        <v>0</v>
      </c>
      <c r="J1143" s="34" t="str">
        <f aca="false">IF( OR( ISBLANK(D1143), C1143=D1143, AND( LEFT(D1143,7)&lt;&gt;"NOMINA ", OR( ISERROR(FIND(" - ",D1143)), NOT(ISNUMBER(VALUE(LEFT(D1143,FIND(" - ",D1143)-1)))) ) ) ), "", B1143 &amp; "|" &amp; E1143 &amp; "|" &amp; (IF(ISBLANK(C1143), "", IFERROR(VALUE(LEFT(TRIM(C1143), FIND(" ", TRIM(C1143)&amp;" ")-1)), ""))) &amp; "|" &amp; D1143 )</f>
        <v/>
      </c>
      <c r="K1143" s="18" t="n">
        <f aca="false">IF(OR(C1143="", J1143="",G1143=""), 0, IF(COUNTIF($J$6:J1143, J1143)=1, 1, 0))</f>
        <v>0</v>
      </c>
      <c r="L1143" s="16" t="str">
        <f aca="false">IF(B1143="Inscripción de nuevo registro patronal",B1143 &amp; "|" &amp; E1143 &amp; "|" &amp; C1143,"")</f>
        <v/>
      </c>
      <c r="M1143" s="18" t="n">
        <f aca="false">IF(OR(C1143="", L1143=""), 0, IF(COUNTIF($L$6:L1143, L1143)=1, 1, 0))</f>
        <v>0</v>
      </c>
    </row>
    <row r="1144" customFormat="false" ht="28.35" hidden="false" customHeight="true" outlineLevel="0" collapsed="false">
      <c r="A1144" s="48" t="str">
        <f aca="false">IF(AND(NOT(ISBLANK(C1144)),NOT(ISBLANK(B1144)),NOT(ISBLANK(E1144))),(_xlfn.AGGREGATE(2,7,A$5:A1144))+1,"")</f>
        <v/>
      </c>
      <c r="B1144" s="49"/>
      <c r="C1144" s="49"/>
      <c r="D1144" s="50"/>
      <c r="E1144" s="51"/>
      <c r="F1144" s="52" t="str">
        <f aca="false">IFERROR(VLOOKUP(B1144,LISTAS!$Q$2:$R$58,2,0),"")</f>
        <v/>
      </c>
      <c r="G1144" s="34" t="str">
        <f aca="false">IF(ISBLANK(C1144),"",  IF(F1144="RAZÓN SOCIAL","NUEVO_RP",   IF(F1144="NUMERO",      IF(ISNUMBER(VALUE(C1144)),VALUE(C1144),""),   IF(OR(F1144="NSS - NOMBRE",F1144="RP - NOMBRE"),      IF(         AND(           NOT(ISERROR(FIND(" - ",C1144))),           ISERROR(FIND("  ",C1144)),           ISERROR(FIND("–",C1144)),           ISERROR(FIND("—",C1144)),           ISNUMBER(VALUE(LEFT(C1144,FIND(" - ",C1144)-1)))         ),         VALUE(LEFT(C1144,FIND(" - ",C1144)-1)),         ""      ),   ""   )  )))</f>
        <v/>
      </c>
      <c r="H1144" s="34" t="str">
        <f aca="false">B1144 &amp; "|" &amp; E1144 &amp; "|" &amp;(IF(ISBLANK(C1144),"",IFERROR(VALUE(LEFT(TRIM(C1144),FIND(" ",TRIM(C1144)&amp;" ")-1)),"")))</f>
        <v>||</v>
      </c>
      <c r="I1144" s="18" t="n">
        <f aca="false">IF(G1144="",0, IF(COUNTIF($H$6:H1144,H1144)=1,1,0))</f>
        <v>0</v>
      </c>
      <c r="J1144" s="34" t="str">
        <f aca="false">IF( OR( ISBLANK(D1144), C1144=D1144, AND( LEFT(D1144,7)&lt;&gt;"NOMINA ", OR( ISERROR(FIND(" - ",D1144)), NOT(ISNUMBER(VALUE(LEFT(D1144,FIND(" - ",D1144)-1)))) ) ) ), "", B1144 &amp; "|" &amp; E1144 &amp; "|" &amp; (IF(ISBLANK(C1144), "", IFERROR(VALUE(LEFT(TRIM(C1144), FIND(" ", TRIM(C1144)&amp;" ")-1)), ""))) &amp; "|" &amp; D1144 )</f>
        <v/>
      </c>
      <c r="K1144" s="18" t="n">
        <f aca="false">IF(OR(C1144="", J1144="",G1144=""), 0, IF(COUNTIF($J$6:J1144, J1144)=1, 1, 0))</f>
        <v>0</v>
      </c>
      <c r="L1144" s="16" t="str">
        <f aca="false">IF(B1144="Inscripción de nuevo registro patronal",B1144 &amp; "|" &amp; E1144 &amp; "|" &amp; C1144,"")</f>
        <v/>
      </c>
      <c r="M1144" s="18" t="n">
        <f aca="false">IF(OR(C1144="", L1144=""), 0, IF(COUNTIF($L$6:L1144, L1144)=1, 1, 0))</f>
        <v>0</v>
      </c>
    </row>
    <row r="1145" customFormat="false" ht="28.35" hidden="false" customHeight="true" outlineLevel="0" collapsed="false">
      <c r="A1145" s="48" t="str">
        <f aca="false">IF(AND(NOT(ISBLANK(C1145)),NOT(ISBLANK(B1145)),NOT(ISBLANK(E1145))),(_xlfn.AGGREGATE(2,7,A$5:A1145))+1,"")</f>
        <v/>
      </c>
      <c r="B1145" s="49"/>
      <c r="C1145" s="58"/>
      <c r="D1145" s="50"/>
      <c r="E1145" s="51"/>
      <c r="F1145" s="52" t="str">
        <f aca="false">IFERROR(VLOOKUP(B1145,LISTAS!$Q$2:$R$58,2,0),"")</f>
        <v/>
      </c>
      <c r="G1145" s="34" t="str">
        <f aca="false">IF(ISBLANK(C1145),"",  IF(F1145="RAZÓN SOCIAL","NUEVO_RP",   IF(F1145="NUMERO",      IF(ISNUMBER(VALUE(C1145)),VALUE(C1145),""),   IF(OR(F1145="NSS - NOMBRE",F1145="RP - NOMBRE"),      IF(         AND(           NOT(ISERROR(FIND(" - ",C1145))),           ISERROR(FIND("  ",C1145)),           ISERROR(FIND("–",C1145)),           ISERROR(FIND("—",C1145)),           ISNUMBER(VALUE(LEFT(C1145,FIND(" - ",C1145)-1)))         ),         VALUE(LEFT(C1145,FIND(" - ",C1145)-1)),         ""      ),   ""   )  )))</f>
        <v/>
      </c>
      <c r="H1145" s="34" t="str">
        <f aca="false">B1145 &amp; "|" &amp; E1145 &amp; "|" &amp;(IF(ISBLANK(C1145),"",IFERROR(VALUE(LEFT(TRIM(C1145),FIND(" ",TRIM(C1145)&amp;" ")-1)),"")))</f>
        <v>||</v>
      </c>
      <c r="I1145" s="18" t="n">
        <f aca="false">IF(G1145="",0, IF(COUNTIF($H$6:H1145,H1145)=1,1,0))</f>
        <v>0</v>
      </c>
      <c r="J1145" s="34" t="str">
        <f aca="false">IF( OR( ISBLANK(D1145), C1145=D1145, AND( LEFT(D1145,7)&lt;&gt;"NOMINA ", OR( ISERROR(FIND(" - ",D1145)), NOT(ISNUMBER(VALUE(LEFT(D1145,FIND(" - ",D1145)-1)))) ) ) ), "", B1145 &amp; "|" &amp; E1145 &amp; "|" &amp; (IF(ISBLANK(C1145), "", IFERROR(VALUE(LEFT(TRIM(C1145), FIND(" ", TRIM(C1145)&amp;" ")-1)), ""))) &amp; "|" &amp; D1145 )</f>
        <v/>
      </c>
      <c r="K1145" s="18" t="n">
        <f aca="false">IF(OR(C1145="", J1145="",G1145=""), 0, IF(COUNTIF($J$6:J1145, J1145)=1, 1, 0))</f>
        <v>0</v>
      </c>
      <c r="L1145" s="16" t="str">
        <f aca="false">IF(B1145="Inscripción de nuevo registro patronal",B1145 &amp; "|" &amp; E1145 &amp; "|" &amp; C1145,"")</f>
        <v/>
      </c>
      <c r="M1145" s="18" t="n">
        <f aca="false">IF(OR(C1145="", L1145=""), 0, IF(COUNTIF($L$6:L1145, L1145)=1, 1, 0))</f>
        <v>0</v>
      </c>
    </row>
    <row r="1146" customFormat="false" ht="28.35" hidden="false" customHeight="true" outlineLevel="0" collapsed="false">
      <c r="A1146" s="48" t="str">
        <f aca="false">IF(AND(NOT(ISBLANK(C1146)),NOT(ISBLANK(B1146)),NOT(ISBLANK(E1146))),(_xlfn.AGGREGATE(2,7,A$5:A1146))+1,"")</f>
        <v/>
      </c>
      <c r="B1146" s="49"/>
      <c r="C1146" s="58"/>
      <c r="D1146" s="50"/>
      <c r="E1146" s="51"/>
      <c r="F1146" s="52" t="str">
        <f aca="false">IFERROR(VLOOKUP(B1146,LISTAS!$Q$2:$R$58,2,0),"")</f>
        <v/>
      </c>
      <c r="G1146" s="34" t="str">
        <f aca="false">IF(ISBLANK(C1146),"",  IF(F1146="RAZÓN SOCIAL","NUEVO_RP",   IF(F1146="NUMERO",      IF(ISNUMBER(VALUE(C1146)),VALUE(C1146),""),   IF(OR(F1146="NSS - NOMBRE",F1146="RP - NOMBRE"),      IF(         AND(           NOT(ISERROR(FIND(" - ",C1146))),           ISERROR(FIND("  ",C1146)),           ISERROR(FIND("–",C1146)),           ISERROR(FIND("—",C1146)),           ISNUMBER(VALUE(LEFT(C1146,FIND(" - ",C1146)-1)))         ),         VALUE(LEFT(C1146,FIND(" - ",C1146)-1)),         ""      ),   ""   )  )))</f>
        <v/>
      </c>
      <c r="H1146" s="34" t="str">
        <f aca="false">B1146 &amp; "|" &amp; E1146 &amp; "|" &amp;(IF(ISBLANK(C1146),"",IFERROR(VALUE(LEFT(TRIM(C1146),FIND(" ",TRIM(C1146)&amp;" ")-1)),"")))</f>
        <v>||</v>
      </c>
      <c r="I1146" s="18" t="n">
        <f aca="false">IF(G1146="",0, IF(COUNTIF($H$6:H1146,H1146)=1,1,0))</f>
        <v>0</v>
      </c>
      <c r="J1146" s="34" t="str">
        <f aca="false">IF( OR( ISBLANK(D1146), C1146=D1146, AND( LEFT(D1146,7)&lt;&gt;"NOMINA ", OR( ISERROR(FIND(" - ",D1146)), NOT(ISNUMBER(VALUE(LEFT(D1146,FIND(" - ",D1146)-1)))) ) ) ), "", B1146 &amp; "|" &amp; E1146 &amp; "|" &amp; (IF(ISBLANK(C1146), "", IFERROR(VALUE(LEFT(TRIM(C1146), FIND(" ", TRIM(C1146)&amp;" ")-1)), ""))) &amp; "|" &amp; D1146 )</f>
        <v/>
      </c>
      <c r="K1146" s="18" t="n">
        <f aca="false">IF(OR(C1146="", J1146="",G1146=""), 0, IF(COUNTIF($J$6:J1146, J1146)=1, 1, 0))</f>
        <v>0</v>
      </c>
      <c r="L1146" s="16" t="str">
        <f aca="false">IF(B1146="Inscripción de nuevo registro patronal",B1146 &amp; "|" &amp; E1146 &amp; "|" &amp; C1146,"")</f>
        <v/>
      </c>
      <c r="M1146" s="18" t="n">
        <f aca="false">IF(OR(C1146="", L1146=""), 0, IF(COUNTIF($L$6:L1146, L1146)=1, 1, 0))</f>
        <v>0</v>
      </c>
    </row>
    <row r="1147" customFormat="false" ht="28.35" hidden="false" customHeight="true" outlineLevel="0" collapsed="false">
      <c r="A1147" s="48" t="str">
        <f aca="false">IF(AND(NOT(ISBLANK(C1147)),NOT(ISBLANK(B1147)),NOT(ISBLANK(E1147))),(_xlfn.AGGREGATE(2,7,A$5:A1147))+1,"")</f>
        <v/>
      </c>
      <c r="B1147" s="49"/>
      <c r="C1147" s="58"/>
      <c r="D1147" s="50"/>
      <c r="E1147" s="51"/>
      <c r="F1147" s="52" t="str">
        <f aca="false">IFERROR(VLOOKUP(B1147,LISTAS!$Q$2:$R$58,2,0),"")</f>
        <v/>
      </c>
      <c r="G1147" s="34" t="str">
        <f aca="false">IF(ISBLANK(C1147),"",  IF(F1147="RAZÓN SOCIAL","NUEVO_RP",   IF(F1147="NUMERO",      IF(ISNUMBER(VALUE(C1147)),VALUE(C1147),""),   IF(OR(F1147="NSS - NOMBRE",F1147="RP - NOMBRE"),      IF(         AND(           NOT(ISERROR(FIND(" - ",C1147))),           ISERROR(FIND("  ",C1147)),           ISERROR(FIND("–",C1147)),           ISERROR(FIND("—",C1147)),           ISNUMBER(VALUE(LEFT(C1147,FIND(" - ",C1147)-1)))         ),         VALUE(LEFT(C1147,FIND(" - ",C1147)-1)),         ""      ),   ""   )  )))</f>
        <v/>
      </c>
      <c r="H1147" s="34" t="str">
        <f aca="false">B1147 &amp; "|" &amp; E1147 &amp; "|" &amp;(IF(ISBLANK(C1147),"",IFERROR(VALUE(LEFT(TRIM(C1147),FIND(" ",TRIM(C1147)&amp;" ")-1)),"")))</f>
        <v>||</v>
      </c>
      <c r="I1147" s="18" t="n">
        <f aca="false">IF(G1147="",0, IF(COUNTIF($H$6:H1147,H1147)=1,1,0))</f>
        <v>0</v>
      </c>
      <c r="J1147" s="34" t="str">
        <f aca="false">IF( OR( ISBLANK(D1147), C1147=D1147, AND( LEFT(D1147,7)&lt;&gt;"NOMINA ", OR( ISERROR(FIND(" - ",D1147)), NOT(ISNUMBER(VALUE(LEFT(D1147,FIND(" - ",D1147)-1)))) ) ) ), "", B1147 &amp; "|" &amp; E1147 &amp; "|" &amp; (IF(ISBLANK(C1147), "", IFERROR(VALUE(LEFT(TRIM(C1147), FIND(" ", TRIM(C1147)&amp;" ")-1)), ""))) &amp; "|" &amp; D1147 )</f>
        <v/>
      </c>
      <c r="K1147" s="18" t="n">
        <f aca="false">IF(OR(C1147="", J1147="",G1147=""), 0, IF(COUNTIF($J$6:J1147, J1147)=1, 1, 0))</f>
        <v>0</v>
      </c>
      <c r="L1147" s="16" t="str">
        <f aca="false">IF(B1147="Inscripción de nuevo registro patronal",B1147 &amp; "|" &amp; E1147 &amp; "|" &amp; C1147,"")</f>
        <v/>
      </c>
      <c r="M1147" s="18" t="n">
        <f aca="false">IF(OR(C1147="", L1147=""), 0, IF(COUNTIF($L$6:L1147, L1147)=1, 1, 0))</f>
        <v>0</v>
      </c>
    </row>
    <row r="1148" customFormat="false" ht="28.35" hidden="false" customHeight="true" outlineLevel="0" collapsed="false">
      <c r="A1148" s="48" t="str">
        <f aca="false">IF(AND(NOT(ISBLANK(C1148)),NOT(ISBLANK(B1148)),NOT(ISBLANK(E1148))),(_xlfn.AGGREGATE(2,7,A$5:A1148))+1,"")</f>
        <v/>
      </c>
      <c r="B1148" s="49"/>
      <c r="C1148" s="49"/>
      <c r="D1148" s="50"/>
      <c r="E1148" s="51"/>
      <c r="F1148" s="52" t="str">
        <f aca="false">IFERROR(VLOOKUP(B1148,LISTAS!$Q$2:$R$58,2,0),"")</f>
        <v/>
      </c>
      <c r="G1148" s="34" t="str">
        <f aca="false">IF(ISBLANK(C1148),"",  IF(F1148="RAZÓN SOCIAL","NUEVO_RP",   IF(F1148="NUMERO",      IF(ISNUMBER(VALUE(C1148)),VALUE(C1148),""),   IF(OR(F1148="NSS - NOMBRE",F1148="RP - NOMBRE"),      IF(         AND(           NOT(ISERROR(FIND(" - ",C1148))),           ISERROR(FIND("  ",C1148)),           ISERROR(FIND("–",C1148)),           ISERROR(FIND("—",C1148)),           ISNUMBER(VALUE(LEFT(C1148,FIND(" - ",C1148)-1)))         ),         VALUE(LEFT(C1148,FIND(" - ",C1148)-1)),         ""      ),   ""   )  )))</f>
        <v/>
      </c>
      <c r="H1148" s="34" t="str">
        <f aca="false">B1148 &amp; "|" &amp; E1148 &amp; "|" &amp;(IF(ISBLANK(C1148),"",IFERROR(VALUE(LEFT(TRIM(C1148),FIND(" ",TRIM(C1148)&amp;" ")-1)),"")))</f>
        <v>||</v>
      </c>
      <c r="I1148" s="18" t="n">
        <f aca="false">IF(G1148="",0, IF(COUNTIF($H$6:H1148,H1148)=1,1,0))</f>
        <v>0</v>
      </c>
      <c r="J1148" s="34" t="str">
        <f aca="false">IF( OR( ISBLANK(D1148), C1148=D1148, AND( LEFT(D1148,7)&lt;&gt;"NOMINA ", OR( ISERROR(FIND(" - ",D1148)), NOT(ISNUMBER(VALUE(LEFT(D1148,FIND(" - ",D1148)-1)))) ) ) ), "", B1148 &amp; "|" &amp; E1148 &amp; "|" &amp; (IF(ISBLANK(C1148), "", IFERROR(VALUE(LEFT(TRIM(C1148), FIND(" ", TRIM(C1148)&amp;" ")-1)), ""))) &amp; "|" &amp; D1148 )</f>
        <v/>
      </c>
      <c r="K1148" s="18" t="n">
        <f aca="false">IF(OR(C1148="", J1148="",G1148=""), 0, IF(COUNTIF($J$6:J1148, J1148)=1, 1, 0))</f>
        <v>0</v>
      </c>
      <c r="L1148" s="16" t="str">
        <f aca="false">IF(B1148="Inscripción de nuevo registro patronal",B1148 &amp; "|" &amp; E1148 &amp; "|" &amp; C1148,"")</f>
        <v/>
      </c>
      <c r="M1148" s="18" t="n">
        <f aca="false">IF(OR(C1148="", L1148=""), 0, IF(COUNTIF($L$6:L1148, L1148)=1, 1, 0))</f>
        <v>0</v>
      </c>
    </row>
    <row r="1149" customFormat="false" ht="28.35" hidden="false" customHeight="true" outlineLevel="0" collapsed="false">
      <c r="A1149" s="48" t="str">
        <f aca="false">IF(AND(NOT(ISBLANK(C1149)),NOT(ISBLANK(B1149)),NOT(ISBLANK(E1149))),(_xlfn.AGGREGATE(2,7,A$5:A1149))+1,"")</f>
        <v/>
      </c>
      <c r="B1149" s="49"/>
      <c r="C1149" s="49"/>
      <c r="D1149" s="50"/>
      <c r="E1149" s="51"/>
      <c r="F1149" s="52" t="str">
        <f aca="false">IFERROR(VLOOKUP(B1149,LISTAS!$Q$2:$R$58,2,0),"")</f>
        <v/>
      </c>
      <c r="G1149" s="34" t="str">
        <f aca="false">IF(ISBLANK(C1149),"",  IF(F1149="RAZÓN SOCIAL","NUEVO_RP",   IF(F1149="NUMERO",      IF(ISNUMBER(VALUE(C1149)),VALUE(C1149),""),   IF(OR(F1149="NSS - NOMBRE",F1149="RP - NOMBRE"),      IF(         AND(           NOT(ISERROR(FIND(" - ",C1149))),           ISERROR(FIND("  ",C1149)),           ISERROR(FIND("–",C1149)),           ISERROR(FIND("—",C1149)),           ISNUMBER(VALUE(LEFT(C1149,FIND(" - ",C1149)-1)))         ),         VALUE(LEFT(C1149,FIND(" - ",C1149)-1)),         ""      ),   ""   )  )))</f>
        <v/>
      </c>
      <c r="H1149" s="34" t="str">
        <f aca="false">B1149 &amp; "|" &amp; E1149 &amp; "|" &amp;(IF(ISBLANK(C1149),"",IFERROR(VALUE(LEFT(TRIM(C1149),FIND(" ",TRIM(C1149)&amp;" ")-1)),"")))</f>
        <v>||</v>
      </c>
      <c r="I1149" s="18" t="n">
        <f aca="false">IF(G1149="",0, IF(COUNTIF($H$6:H1149,H1149)=1,1,0))</f>
        <v>0</v>
      </c>
      <c r="J1149" s="34" t="str">
        <f aca="false">IF( OR( ISBLANK(D1149), C1149=D1149, AND( LEFT(D1149,7)&lt;&gt;"NOMINA ", OR( ISERROR(FIND(" - ",D1149)), NOT(ISNUMBER(VALUE(LEFT(D1149,FIND(" - ",D1149)-1)))) ) ) ), "", B1149 &amp; "|" &amp; E1149 &amp; "|" &amp; (IF(ISBLANK(C1149), "", IFERROR(VALUE(LEFT(TRIM(C1149), FIND(" ", TRIM(C1149)&amp;" ")-1)), ""))) &amp; "|" &amp; D1149 )</f>
        <v/>
      </c>
      <c r="K1149" s="18" t="n">
        <f aca="false">IF(OR(C1149="", J1149="",G1149=""), 0, IF(COUNTIF($J$6:J1149, J1149)=1, 1, 0))</f>
        <v>0</v>
      </c>
      <c r="L1149" s="16" t="str">
        <f aca="false">IF(B1149="Inscripción de nuevo registro patronal",B1149 &amp; "|" &amp; E1149 &amp; "|" &amp; C1149,"")</f>
        <v/>
      </c>
      <c r="M1149" s="18" t="n">
        <f aca="false">IF(OR(C1149="", L1149=""), 0, IF(COUNTIF($L$6:L1149, L1149)=1, 1, 0))</f>
        <v>0</v>
      </c>
    </row>
    <row r="1150" customFormat="false" ht="28.35" hidden="false" customHeight="true" outlineLevel="0" collapsed="false">
      <c r="A1150" s="48" t="str">
        <f aca="false">IF(AND(NOT(ISBLANK(C1150)),NOT(ISBLANK(B1150)),NOT(ISBLANK(E1150))),(_xlfn.AGGREGATE(2,7,A$5:A1150))+1,"")</f>
        <v/>
      </c>
      <c r="B1150" s="49"/>
      <c r="C1150" s="49"/>
      <c r="D1150" s="50"/>
      <c r="E1150" s="51"/>
      <c r="F1150" s="52" t="str">
        <f aca="false">IFERROR(VLOOKUP(B1150,LISTAS!$Q$2:$R$58,2,0),"")</f>
        <v/>
      </c>
      <c r="G1150" s="34" t="str">
        <f aca="false">IF(ISBLANK(C1150),"",  IF(F1150="RAZÓN SOCIAL","NUEVO_RP",   IF(F1150="NUMERO",      IF(ISNUMBER(VALUE(C1150)),VALUE(C1150),""),   IF(OR(F1150="NSS - NOMBRE",F1150="RP - NOMBRE"),      IF(         AND(           NOT(ISERROR(FIND(" - ",C1150))),           ISERROR(FIND("  ",C1150)),           ISERROR(FIND("–",C1150)),           ISERROR(FIND("—",C1150)),           ISNUMBER(VALUE(LEFT(C1150,FIND(" - ",C1150)-1)))         ),         VALUE(LEFT(C1150,FIND(" - ",C1150)-1)),         ""      ),   ""   )  )))</f>
        <v/>
      </c>
      <c r="H1150" s="34" t="str">
        <f aca="false">B1150 &amp; "|" &amp; E1150 &amp; "|" &amp;(IF(ISBLANK(C1150),"",IFERROR(VALUE(LEFT(TRIM(C1150),FIND(" ",TRIM(C1150)&amp;" ")-1)),"")))</f>
        <v>||</v>
      </c>
      <c r="I1150" s="18" t="n">
        <f aca="false">IF(G1150="",0, IF(COUNTIF($H$6:H1150,H1150)=1,1,0))</f>
        <v>0</v>
      </c>
      <c r="J1150" s="34" t="str">
        <f aca="false">IF( OR( ISBLANK(D1150), C1150=D1150, AND( LEFT(D1150,7)&lt;&gt;"NOMINA ", OR( ISERROR(FIND(" - ",D1150)), NOT(ISNUMBER(VALUE(LEFT(D1150,FIND(" - ",D1150)-1)))) ) ) ), "", B1150 &amp; "|" &amp; E1150 &amp; "|" &amp; (IF(ISBLANK(C1150), "", IFERROR(VALUE(LEFT(TRIM(C1150), FIND(" ", TRIM(C1150)&amp;" ")-1)), ""))) &amp; "|" &amp; D1150 )</f>
        <v/>
      </c>
      <c r="K1150" s="18" t="n">
        <f aca="false">IF(OR(C1150="", J1150="",G1150=""), 0, IF(COUNTIF($J$6:J1150, J1150)=1, 1, 0))</f>
        <v>0</v>
      </c>
      <c r="L1150" s="16" t="str">
        <f aca="false">IF(B1150="Inscripción de nuevo registro patronal",B1150 &amp; "|" &amp; E1150 &amp; "|" &amp; C1150,"")</f>
        <v/>
      </c>
      <c r="M1150" s="18" t="n">
        <f aca="false">IF(OR(C1150="", L1150=""), 0, IF(COUNTIF($L$6:L1150, L1150)=1, 1, 0))</f>
        <v>0</v>
      </c>
    </row>
    <row r="1151" customFormat="false" ht="28.35" hidden="false" customHeight="true" outlineLevel="0" collapsed="false">
      <c r="A1151" s="48" t="str">
        <f aca="false">IF(AND(NOT(ISBLANK(C1151)),NOT(ISBLANK(B1151)),NOT(ISBLANK(E1151))),(_xlfn.AGGREGATE(2,7,A$5:A1151))+1,"")</f>
        <v/>
      </c>
      <c r="B1151" s="49"/>
      <c r="C1151" s="49"/>
      <c r="D1151" s="50"/>
      <c r="E1151" s="51"/>
      <c r="F1151" s="52" t="str">
        <f aca="false">IFERROR(VLOOKUP(B1151,LISTAS!$Q$2:$R$58,2,0),"")</f>
        <v/>
      </c>
      <c r="G1151" s="34" t="str">
        <f aca="false">IF(ISBLANK(C1151),"",  IF(F1151="RAZÓN SOCIAL","NUEVO_RP",   IF(F1151="NUMERO",      IF(ISNUMBER(VALUE(C1151)),VALUE(C1151),""),   IF(OR(F1151="NSS - NOMBRE",F1151="RP - NOMBRE"),      IF(         AND(           NOT(ISERROR(FIND(" - ",C1151))),           ISERROR(FIND("  ",C1151)),           ISERROR(FIND("–",C1151)),           ISERROR(FIND("—",C1151)),           ISNUMBER(VALUE(LEFT(C1151,FIND(" - ",C1151)-1)))         ),         VALUE(LEFT(C1151,FIND(" - ",C1151)-1)),         ""      ),   ""   )  )))</f>
        <v/>
      </c>
      <c r="H1151" s="34" t="str">
        <f aca="false">B1151 &amp; "|" &amp; E1151 &amp; "|" &amp;(IF(ISBLANK(C1151),"",IFERROR(VALUE(LEFT(TRIM(C1151),FIND(" ",TRIM(C1151)&amp;" ")-1)),"")))</f>
        <v>||</v>
      </c>
      <c r="I1151" s="18" t="n">
        <f aca="false">IF(G1151="",0, IF(COUNTIF($H$6:H1151,H1151)=1,1,0))</f>
        <v>0</v>
      </c>
      <c r="J1151" s="34" t="str">
        <f aca="false">IF( OR( ISBLANK(D1151), C1151=D1151, AND( LEFT(D1151,7)&lt;&gt;"NOMINA ", OR( ISERROR(FIND(" - ",D1151)), NOT(ISNUMBER(VALUE(LEFT(D1151,FIND(" - ",D1151)-1)))) ) ) ), "", B1151 &amp; "|" &amp; E1151 &amp; "|" &amp; (IF(ISBLANK(C1151), "", IFERROR(VALUE(LEFT(TRIM(C1151), FIND(" ", TRIM(C1151)&amp;" ")-1)), ""))) &amp; "|" &amp; D1151 )</f>
        <v/>
      </c>
      <c r="K1151" s="18" t="n">
        <f aca="false">IF(OR(C1151="", J1151="",G1151=""), 0, IF(COUNTIF($J$6:J1151, J1151)=1, 1, 0))</f>
        <v>0</v>
      </c>
      <c r="L1151" s="16" t="str">
        <f aca="false">IF(B1151="Inscripción de nuevo registro patronal",B1151 &amp; "|" &amp; E1151 &amp; "|" &amp; C1151,"")</f>
        <v/>
      </c>
      <c r="M1151" s="18" t="n">
        <f aca="false">IF(OR(C1151="", L1151=""), 0, IF(COUNTIF($L$6:L1151, L1151)=1, 1, 0))</f>
        <v>0</v>
      </c>
    </row>
    <row r="1152" customFormat="false" ht="28.35" hidden="false" customHeight="true" outlineLevel="0" collapsed="false">
      <c r="A1152" s="48" t="str">
        <f aca="false">IF(AND(NOT(ISBLANK(C1152)),NOT(ISBLANK(B1152)),NOT(ISBLANK(E1152))),(_xlfn.AGGREGATE(2,7,A$5:A1152))+1,"")</f>
        <v/>
      </c>
      <c r="B1152" s="49"/>
      <c r="C1152" s="49"/>
      <c r="D1152" s="50"/>
      <c r="E1152" s="51"/>
      <c r="F1152" s="52" t="str">
        <f aca="false">IFERROR(VLOOKUP(B1152,LISTAS!$Q$2:$R$58,2,0),"")</f>
        <v/>
      </c>
      <c r="G1152" s="34" t="str">
        <f aca="false">IF(ISBLANK(C1152),"",  IF(F1152="RAZÓN SOCIAL","NUEVO_RP",   IF(F1152="NUMERO",      IF(ISNUMBER(VALUE(C1152)),VALUE(C1152),""),   IF(OR(F1152="NSS - NOMBRE",F1152="RP - NOMBRE"),      IF(         AND(           NOT(ISERROR(FIND(" - ",C1152))),           ISERROR(FIND("  ",C1152)),           ISERROR(FIND("–",C1152)),           ISERROR(FIND("—",C1152)),           ISNUMBER(VALUE(LEFT(C1152,FIND(" - ",C1152)-1)))         ),         VALUE(LEFT(C1152,FIND(" - ",C1152)-1)),         ""      ),   ""   )  )))</f>
        <v/>
      </c>
      <c r="H1152" s="34" t="str">
        <f aca="false">B1152 &amp; "|" &amp; E1152 &amp; "|" &amp;(IF(ISBLANK(C1152),"",IFERROR(VALUE(LEFT(TRIM(C1152),FIND(" ",TRIM(C1152)&amp;" ")-1)),"")))</f>
        <v>||</v>
      </c>
      <c r="I1152" s="18" t="n">
        <f aca="false">IF(G1152="",0, IF(COUNTIF($H$6:H1152,H1152)=1,1,0))</f>
        <v>0</v>
      </c>
      <c r="J1152" s="34" t="str">
        <f aca="false">IF( OR( ISBLANK(D1152), C1152=D1152, AND( LEFT(D1152,7)&lt;&gt;"NOMINA ", OR( ISERROR(FIND(" - ",D1152)), NOT(ISNUMBER(VALUE(LEFT(D1152,FIND(" - ",D1152)-1)))) ) ) ), "", B1152 &amp; "|" &amp; E1152 &amp; "|" &amp; (IF(ISBLANK(C1152), "", IFERROR(VALUE(LEFT(TRIM(C1152), FIND(" ", TRIM(C1152)&amp;" ")-1)), ""))) &amp; "|" &amp; D1152 )</f>
        <v/>
      </c>
      <c r="K1152" s="18" t="n">
        <f aca="false">IF(OR(C1152="", J1152="",G1152=""), 0, IF(COUNTIF($J$6:J1152, J1152)=1, 1, 0))</f>
        <v>0</v>
      </c>
      <c r="L1152" s="16" t="str">
        <f aca="false">IF(B1152="Inscripción de nuevo registro patronal",B1152 &amp; "|" &amp; E1152 &amp; "|" &amp; C1152,"")</f>
        <v/>
      </c>
      <c r="M1152" s="18" t="n">
        <f aca="false">IF(OR(C1152="", L1152=""), 0, IF(COUNTIF($L$6:L1152, L1152)=1, 1, 0))</f>
        <v>0</v>
      </c>
    </row>
    <row r="1153" customFormat="false" ht="28.35" hidden="false" customHeight="true" outlineLevel="0" collapsed="false">
      <c r="A1153" s="48" t="str">
        <f aca="false">IF(AND(NOT(ISBLANK(C1153)),NOT(ISBLANK(B1153)),NOT(ISBLANK(E1153))),(_xlfn.AGGREGATE(2,7,A$5:A1153))+1,"")</f>
        <v/>
      </c>
      <c r="B1153" s="49"/>
      <c r="C1153" s="49"/>
      <c r="D1153" s="50"/>
      <c r="E1153" s="51"/>
      <c r="F1153" s="52" t="str">
        <f aca="false">IFERROR(VLOOKUP(B1153,LISTAS!$Q$2:$R$58,2,0),"")</f>
        <v/>
      </c>
      <c r="G1153" s="34" t="str">
        <f aca="false">IF(ISBLANK(C1153),"",  IF(F1153="RAZÓN SOCIAL","NUEVO_RP",   IF(F1153="NUMERO",      IF(ISNUMBER(VALUE(C1153)),VALUE(C1153),""),   IF(OR(F1153="NSS - NOMBRE",F1153="RP - NOMBRE"),      IF(         AND(           NOT(ISERROR(FIND(" - ",C1153))),           ISERROR(FIND("  ",C1153)),           ISERROR(FIND("–",C1153)),           ISERROR(FIND("—",C1153)),           ISNUMBER(VALUE(LEFT(C1153,FIND(" - ",C1153)-1)))         ),         VALUE(LEFT(C1153,FIND(" - ",C1153)-1)),         ""      ),   ""   )  )))</f>
        <v/>
      </c>
      <c r="H1153" s="34" t="str">
        <f aca="false">B1153 &amp; "|" &amp; E1153 &amp; "|" &amp;(IF(ISBLANK(C1153),"",IFERROR(VALUE(LEFT(TRIM(C1153),FIND(" ",TRIM(C1153)&amp;" ")-1)),"")))</f>
        <v>||</v>
      </c>
      <c r="I1153" s="18" t="n">
        <f aca="false">IF(G1153="",0, IF(COUNTIF($H$6:H1153,H1153)=1,1,0))</f>
        <v>0</v>
      </c>
      <c r="J1153" s="34" t="str">
        <f aca="false">IF( OR( ISBLANK(D1153), C1153=D1153, AND( LEFT(D1153,7)&lt;&gt;"NOMINA ", OR( ISERROR(FIND(" - ",D1153)), NOT(ISNUMBER(VALUE(LEFT(D1153,FIND(" - ",D1153)-1)))) ) ) ), "", B1153 &amp; "|" &amp; E1153 &amp; "|" &amp; (IF(ISBLANK(C1153), "", IFERROR(VALUE(LEFT(TRIM(C1153), FIND(" ", TRIM(C1153)&amp;" ")-1)), ""))) &amp; "|" &amp; D1153 )</f>
        <v/>
      </c>
      <c r="K1153" s="18" t="n">
        <f aca="false">IF(OR(C1153="", J1153="",G1153=""), 0, IF(COUNTIF($J$6:J1153, J1153)=1, 1, 0))</f>
        <v>0</v>
      </c>
      <c r="L1153" s="16" t="str">
        <f aca="false">IF(B1153="Inscripción de nuevo registro patronal",B1153 &amp; "|" &amp; E1153 &amp; "|" &amp; C1153,"")</f>
        <v/>
      </c>
      <c r="M1153" s="18" t="n">
        <f aca="false">IF(OR(C1153="", L1153=""), 0, IF(COUNTIF($L$6:L1153, L1153)=1, 1, 0))</f>
        <v>0</v>
      </c>
    </row>
    <row r="1154" customFormat="false" ht="28.35" hidden="false" customHeight="true" outlineLevel="0" collapsed="false">
      <c r="A1154" s="48" t="str">
        <f aca="false">IF(AND(NOT(ISBLANK(C1154)),NOT(ISBLANK(B1154)),NOT(ISBLANK(E1154))),(_xlfn.AGGREGATE(2,7,A$5:A1154))+1,"")</f>
        <v/>
      </c>
      <c r="B1154" s="49"/>
      <c r="C1154" s="49"/>
      <c r="D1154" s="50"/>
      <c r="E1154" s="51"/>
      <c r="F1154" s="52" t="str">
        <f aca="false">IFERROR(VLOOKUP(B1154,LISTAS!$Q$2:$R$58,2,0),"")</f>
        <v/>
      </c>
      <c r="G1154" s="34" t="str">
        <f aca="false">IF(ISBLANK(C1154),"",  IF(F1154="RAZÓN SOCIAL","NUEVO_RP",   IF(F1154="NUMERO",      IF(ISNUMBER(VALUE(C1154)),VALUE(C1154),""),   IF(OR(F1154="NSS - NOMBRE",F1154="RP - NOMBRE"),      IF(         AND(           NOT(ISERROR(FIND(" - ",C1154))),           ISERROR(FIND("  ",C1154)),           ISERROR(FIND("–",C1154)),           ISERROR(FIND("—",C1154)),           ISNUMBER(VALUE(LEFT(C1154,FIND(" - ",C1154)-1)))         ),         VALUE(LEFT(C1154,FIND(" - ",C1154)-1)),         ""      ),   ""   )  )))</f>
        <v/>
      </c>
      <c r="H1154" s="34" t="str">
        <f aca="false">B1154 &amp; "|" &amp; E1154 &amp; "|" &amp;(IF(ISBLANK(C1154),"",IFERROR(VALUE(LEFT(TRIM(C1154),FIND(" ",TRIM(C1154)&amp;" ")-1)),"")))</f>
        <v>||</v>
      </c>
      <c r="I1154" s="18" t="n">
        <f aca="false">IF(G1154="",0, IF(COUNTIF($H$6:H1154,H1154)=1,1,0))</f>
        <v>0</v>
      </c>
      <c r="J1154" s="34" t="str">
        <f aca="false">IF( OR( ISBLANK(D1154), C1154=D1154, AND( LEFT(D1154,7)&lt;&gt;"NOMINA ", OR( ISERROR(FIND(" - ",D1154)), NOT(ISNUMBER(VALUE(LEFT(D1154,FIND(" - ",D1154)-1)))) ) ) ), "", B1154 &amp; "|" &amp; E1154 &amp; "|" &amp; (IF(ISBLANK(C1154), "", IFERROR(VALUE(LEFT(TRIM(C1154), FIND(" ", TRIM(C1154)&amp;" ")-1)), ""))) &amp; "|" &amp; D1154 )</f>
        <v/>
      </c>
      <c r="K1154" s="18" t="n">
        <f aca="false">IF(OR(C1154="", J1154="",G1154=""), 0, IF(COUNTIF($J$6:J1154, J1154)=1, 1, 0))</f>
        <v>0</v>
      </c>
      <c r="L1154" s="16" t="str">
        <f aca="false">IF(B1154="Inscripción de nuevo registro patronal",B1154 &amp; "|" &amp; E1154 &amp; "|" &amp; C1154,"")</f>
        <v/>
      </c>
      <c r="M1154" s="18" t="n">
        <f aca="false">IF(OR(C1154="", L1154=""), 0, IF(COUNTIF($L$6:L1154, L1154)=1, 1, 0))</f>
        <v>0</v>
      </c>
    </row>
    <row r="1155" customFormat="false" ht="28.35" hidden="false" customHeight="true" outlineLevel="0" collapsed="false">
      <c r="A1155" s="48" t="str">
        <f aca="false">IF(AND(NOT(ISBLANK(C1155)),NOT(ISBLANK(B1155)),NOT(ISBLANK(E1155))),(_xlfn.AGGREGATE(2,7,A$5:A1155))+1,"")</f>
        <v/>
      </c>
      <c r="B1155" s="49"/>
      <c r="C1155" s="49"/>
      <c r="D1155" s="50"/>
      <c r="E1155" s="51"/>
      <c r="F1155" s="52" t="str">
        <f aca="false">IFERROR(VLOOKUP(B1155,LISTAS!$Q$2:$R$58,2,0),"")</f>
        <v/>
      </c>
      <c r="G1155" s="34" t="str">
        <f aca="false">IF(ISBLANK(C1155),"",  IF(F1155="RAZÓN SOCIAL","NUEVO_RP",   IF(F1155="NUMERO",      IF(ISNUMBER(VALUE(C1155)),VALUE(C1155),""),   IF(OR(F1155="NSS - NOMBRE",F1155="RP - NOMBRE"),      IF(         AND(           NOT(ISERROR(FIND(" - ",C1155))),           ISERROR(FIND("  ",C1155)),           ISERROR(FIND("–",C1155)),           ISERROR(FIND("—",C1155)),           ISNUMBER(VALUE(LEFT(C1155,FIND(" - ",C1155)-1)))         ),         VALUE(LEFT(C1155,FIND(" - ",C1155)-1)),         ""      ),   ""   )  )))</f>
        <v/>
      </c>
      <c r="H1155" s="34" t="str">
        <f aca="false">B1155 &amp; "|" &amp; E1155 &amp; "|" &amp;(IF(ISBLANK(C1155),"",IFERROR(VALUE(LEFT(TRIM(C1155),FIND(" ",TRIM(C1155)&amp;" ")-1)),"")))</f>
        <v>||</v>
      </c>
      <c r="I1155" s="18" t="n">
        <f aca="false">IF(G1155="",0, IF(COUNTIF($H$6:H1155,H1155)=1,1,0))</f>
        <v>0</v>
      </c>
      <c r="J1155" s="34" t="str">
        <f aca="false">IF( OR( ISBLANK(D1155), C1155=D1155, AND( LEFT(D1155,7)&lt;&gt;"NOMINA ", OR( ISERROR(FIND(" - ",D1155)), NOT(ISNUMBER(VALUE(LEFT(D1155,FIND(" - ",D1155)-1)))) ) ) ), "", B1155 &amp; "|" &amp; E1155 &amp; "|" &amp; (IF(ISBLANK(C1155), "", IFERROR(VALUE(LEFT(TRIM(C1155), FIND(" ", TRIM(C1155)&amp;" ")-1)), ""))) &amp; "|" &amp; D1155 )</f>
        <v/>
      </c>
      <c r="K1155" s="18" t="n">
        <f aca="false">IF(OR(C1155="", J1155="",G1155=""), 0, IF(COUNTIF($J$6:J1155, J1155)=1, 1, 0))</f>
        <v>0</v>
      </c>
      <c r="L1155" s="16" t="str">
        <f aca="false">IF(B1155="Inscripción de nuevo registro patronal",B1155 &amp; "|" &amp; E1155 &amp; "|" &amp; C1155,"")</f>
        <v/>
      </c>
      <c r="M1155" s="18" t="n">
        <f aca="false">IF(OR(C1155="", L1155=""), 0, IF(COUNTIF($L$6:L1155, L1155)=1, 1, 0))</f>
        <v>0</v>
      </c>
    </row>
    <row r="1156" customFormat="false" ht="28.35" hidden="false" customHeight="true" outlineLevel="0" collapsed="false">
      <c r="A1156" s="48" t="str">
        <f aca="false">IF(AND(NOT(ISBLANK(C1156)),NOT(ISBLANK(B1156)),NOT(ISBLANK(E1156))),(_xlfn.AGGREGATE(2,7,A$5:A1156))+1,"")</f>
        <v/>
      </c>
      <c r="B1156" s="49"/>
      <c r="C1156" s="49"/>
      <c r="D1156" s="50"/>
      <c r="E1156" s="51"/>
      <c r="F1156" s="52" t="str">
        <f aca="false">IFERROR(VLOOKUP(B1156,LISTAS!$Q$2:$R$58,2,0),"")</f>
        <v/>
      </c>
      <c r="G1156" s="34" t="str">
        <f aca="false">IF(ISBLANK(C1156),"",  IF(F1156="RAZÓN SOCIAL","NUEVO_RP",   IF(F1156="NUMERO",      IF(ISNUMBER(VALUE(C1156)),VALUE(C1156),""),   IF(OR(F1156="NSS - NOMBRE",F1156="RP - NOMBRE"),      IF(         AND(           NOT(ISERROR(FIND(" - ",C1156))),           ISERROR(FIND("  ",C1156)),           ISERROR(FIND("–",C1156)),           ISERROR(FIND("—",C1156)),           ISNUMBER(VALUE(LEFT(C1156,FIND(" - ",C1156)-1)))         ),         VALUE(LEFT(C1156,FIND(" - ",C1156)-1)),         ""      ),   ""   )  )))</f>
        <v/>
      </c>
      <c r="H1156" s="34" t="str">
        <f aca="false">B1156 &amp; "|" &amp; E1156 &amp; "|" &amp;(IF(ISBLANK(C1156),"",IFERROR(VALUE(LEFT(TRIM(C1156),FIND(" ",TRIM(C1156)&amp;" ")-1)),"")))</f>
        <v>||</v>
      </c>
      <c r="I1156" s="18" t="n">
        <f aca="false">IF(G1156="",0, IF(COUNTIF($H$6:H1156,H1156)=1,1,0))</f>
        <v>0</v>
      </c>
      <c r="J1156" s="34" t="str">
        <f aca="false">IF( OR( ISBLANK(D1156), C1156=D1156, AND( LEFT(D1156,7)&lt;&gt;"NOMINA ", OR( ISERROR(FIND(" - ",D1156)), NOT(ISNUMBER(VALUE(LEFT(D1156,FIND(" - ",D1156)-1)))) ) ) ), "", B1156 &amp; "|" &amp; E1156 &amp; "|" &amp; (IF(ISBLANK(C1156), "", IFERROR(VALUE(LEFT(TRIM(C1156), FIND(" ", TRIM(C1156)&amp;" ")-1)), ""))) &amp; "|" &amp; D1156 )</f>
        <v/>
      </c>
      <c r="K1156" s="18" t="n">
        <f aca="false">IF(OR(C1156="", J1156="",G1156=""), 0, IF(COUNTIF($J$6:J1156, J1156)=1, 1, 0))</f>
        <v>0</v>
      </c>
      <c r="L1156" s="16" t="str">
        <f aca="false">IF(B1156="Inscripción de nuevo registro patronal",B1156 &amp; "|" &amp; E1156 &amp; "|" &amp; C1156,"")</f>
        <v/>
      </c>
      <c r="M1156" s="18" t="n">
        <f aca="false">IF(OR(C1156="", L1156=""), 0, IF(COUNTIF($L$6:L1156, L1156)=1, 1, 0))</f>
        <v>0</v>
      </c>
    </row>
    <row r="1157" customFormat="false" ht="28.35" hidden="false" customHeight="true" outlineLevel="0" collapsed="false">
      <c r="A1157" s="48" t="str">
        <f aca="false">IF(AND(NOT(ISBLANK(C1157)),NOT(ISBLANK(B1157)),NOT(ISBLANK(E1157))),(_xlfn.AGGREGATE(2,7,A$5:A1157))+1,"")</f>
        <v/>
      </c>
      <c r="B1157" s="49"/>
      <c r="C1157" s="49"/>
      <c r="D1157" s="50"/>
      <c r="E1157" s="51"/>
      <c r="F1157" s="52" t="str">
        <f aca="false">IFERROR(VLOOKUP(B1157,LISTAS!$Q$2:$R$58,2,0),"")</f>
        <v/>
      </c>
      <c r="G1157" s="34" t="str">
        <f aca="false">IF(ISBLANK(C1157),"",  IF(F1157="RAZÓN SOCIAL","NUEVO_RP",   IF(F1157="NUMERO",      IF(ISNUMBER(VALUE(C1157)),VALUE(C1157),""),   IF(OR(F1157="NSS - NOMBRE",F1157="RP - NOMBRE"),      IF(         AND(           NOT(ISERROR(FIND(" - ",C1157))),           ISERROR(FIND("  ",C1157)),           ISERROR(FIND("–",C1157)),           ISERROR(FIND("—",C1157)),           ISNUMBER(VALUE(LEFT(C1157,FIND(" - ",C1157)-1)))         ),         VALUE(LEFT(C1157,FIND(" - ",C1157)-1)),         ""      ),   ""   )  )))</f>
        <v/>
      </c>
      <c r="H1157" s="34" t="str">
        <f aca="false">B1157 &amp; "|" &amp; E1157 &amp; "|" &amp;(IF(ISBLANK(C1157),"",IFERROR(VALUE(LEFT(TRIM(C1157),FIND(" ",TRIM(C1157)&amp;" ")-1)),"")))</f>
        <v>||</v>
      </c>
      <c r="I1157" s="18" t="n">
        <f aca="false">IF(G1157="",0, IF(COUNTIF($H$6:H1157,H1157)=1,1,0))</f>
        <v>0</v>
      </c>
      <c r="J1157" s="34" t="str">
        <f aca="false">IF( OR( ISBLANK(D1157), C1157=D1157, AND( LEFT(D1157,7)&lt;&gt;"NOMINA ", OR( ISERROR(FIND(" - ",D1157)), NOT(ISNUMBER(VALUE(LEFT(D1157,FIND(" - ",D1157)-1)))) ) ) ), "", B1157 &amp; "|" &amp; E1157 &amp; "|" &amp; (IF(ISBLANK(C1157), "", IFERROR(VALUE(LEFT(TRIM(C1157), FIND(" ", TRIM(C1157)&amp;" ")-1)), ""))) &amp; "|" &amp; D1157 )</f>
        <v/>
      </c>
      <c r="K1157" s="18" t="n">
        <f aca="false">IF(OR(C1157="", J1157="",G1157=""), 0, IF(COUNTIF($J$6:J1157, J1157)=1, 1, 0))</f>
        <v>0</v>
      </c>
      <c r="L1157" s="16" t="str">
        <f aca="false">IF(B1157="Inscripción de nuevo registro patronal",B1157 &amp; "|" &amp; E1157 &amp; "|" &amp; C1157,"")</f>
        <v/>
      </c>
      <c r="M1157" s="18" t="n">
        <f aca="false">IF(OR(C1157="", L1157=""), 0, IF(COUNTIF($L$6:L1157, L1157)=1, 1, 0))</f>
        <v>0</v>
      </c>
    </row>
    <row r="1158" customFormat="false" ht="28.35" hidden="false" customHeight="true" outlineLevel="0" collapsed="false">
      <c r="A1158" s="48" t="str">
        <f aca="false">IF(AND(NOT(ISBLANK(C1158)),NOT(ISBLANK(B1158)),NOT(ISBLANK(E1158))),(_xlfn.AGGREGATE(2,7,A$5:A1158))+1,"")</f>
        <v/>
      </c>
      <c r="B1158" s="49"/>
      <c r="C1158" s="49"/>
      <c r="D1158" s="50"/>
      <c r="E1158" s="51"/>
      <c r="F1158" s="52" t="str">
        <f aca="false">IFERROR(VLOOKUP(B1158,LISTAS!$Q$2:$R$58,2,0),"")</f>
        <v/>
      </c>
      <c r="G1158" s="34" t="str">
        <f aca="false">IF(ISBLANK(C1158),"",  IF(F1158="RAZÓN SOCIAL","NUEVO_RP",   IF(F1158="NUMERO",      IF(ISNUMBER(VALUE(C1158)),VALUE(C1158),""),   IF(OR(F1158="NSS - NOMBRE",F1158="RP - NOMBRE"),      IF(         AND(           NOT(ISERROR(FIND(" - ",C1158))),           ISERROR(FIND("  ",C1158)),           ISERROR(FIND("–",C1158)),           ISERROR(FIND("—",C1158)),           ISNUMBER(VALUE(LEFT(C1158,FIND(" - ",C1158)-1)))         ),         VALUE(LEFT(C1158,FIND(" - ",C1158)-1)),         ""      ),   ""   )  )))</f>
        <v/>
      </c>
      <c r="H1158" s="34" t="str">
        <f aca="false">B1158 &amp; "|" &amp; E1158 &amp; "|" &amp;(IF(ISBLANK(C1158),"",IFERROR(VALUE(LEFT(TRIM(C1158),FIND(" ",TRIM(C1158)&amp;" ")-1)),"")))</f>
        <v>||</v>
      </c>
      <c r="I1158" s="18" t="n">
        <f aca="false">IF(G1158="",0, IF(COUNTIF($H$6:H1158,H1158)=1,1,0))</f>
        <v>0</v>
      </c>
      <c r="J1158" s="34" t="str">
        <f aca="false">IF( OR( ISBLANK(D1158), C1158=D1158, AND( LEFT(D1158,7)&lt;&gt;"NOMINA ", OR( ISERROR(FIND(" - ",D1158)), NOT(ISNUMBER(VALUE(LEFT(D1158,FIND(" - ",D1158)-1)))) ) ) ), "", B1158 &amp; "|" &amp; E1158 &amp; "|" &amp; (IF(ISBLANK(C1158), "", IFERROR(VALUE(LEFT(TRIM(C1158), FIND(" ", TRIM(C1158)&amp;" ")-1)), ""))) &amp; "|" &amp; D1158 )</f>
        <v/>
      </c>
      <c r="K1158" s="18" t="n">
        <f aca="false">IF(OR(C1158="", J1158="",G1158=""), 0, IF(COUNTIF($J$6:J1158, J1158)=1, 1, 0))</f>
        <v>0</v>
      </c>
      <c r="L1158" s="16" t="str">
        <f aca="false">IF(B1158="Inscripción de nuevo registro patronal",B1158 &amp; "|" &amp; E1158 &amp; "|" &amp; C1158,"")</f>
        <v/>
      </c>
      <c r="M1158" s="18" t="n">
        <f aca="false">IF(OR(C1158="", L1158=""), 0, IF(COUNTIF($L$6:L1158, L1158)=1, 1, 0))</f>
        <v>0</v>
      </c>
    </row>
    <row r="1159" customFormat="false" ht="28.35" hidden="false" customHeight="true" outlineLevel="0" collapsed="false">
      <c r="A1159" s="48" t="str">
        <f aca="false">IF(AND(NOT(ISBLANK(C1159)),NOT(ISBLANK(B1159)),NOT(ISBLANK(E1159))),(_xlfn.AGGREGATE(2,7,A$5:A1159))+1,"")</f>
        <v/>
      </c>
      <c r="B1159" s="49"/>
      <c r="C1159" s="49"/>
      <c r="D1159" s="50"/>
      <c r="E1159" s="51"/>
      <c r="F1159" s="52" t="str">
        <f aca="false">IFERROR(VLOOKUP(B1159,LISTAS!$Q$2:$R$58,2,0),"")</f>
        <v/>
      </c>
      <c r="G1159" s="34" t="str">
        <f aca="false">IF(ISBLANK(C1159),"",  IF(F1159="RAZÓN SOCIAL","NUEVO_RP",   IF(F1159="NUMERO",      IF(ISNUMBER(VALUE(C1159)),VALUE(C1159),""),   IF(OR(F1159="NSS - NOMBRE",F1159="RP - NOMBRE"),      IF(         AND(           NOT(ISERROR(FIND(" - ",C1159))),           ISERROR(FIND("  ",C1159)),           ISERROR(FIND("–",C1159)),           ISERROR(FIND("—",C1159)),           ISNUMBER(VALUE(LEFT(C1159,FIND(" - ",C1159)-1)))         ),         VALUE(LEFT(C1159,FIND(" - ",C1159)-1)),         ""      ),   ""   )  )))</f>
        <v/>
      </c>
      <c r="H1159" s="34" t="str">
        <f aca="false">B1159 &amp; "|" &amp; E1159 &amp; "|" &amp;(IF(ISBLANK(C1159),"",IFERROR(VALUE(LEFT(TRIM(C1159),FIND(" ",TRIM(C1159)&amp;" ")-1)),"")))</f>
        <v>||</v>
      </c>
      <c r="I1159" s="18" t="n">
        <f aca="false">IF(G1159="",0, IF(COUNTIF($H$6:H1159,H1159)=1,1,0))</f>
        <v>0</v>
      </c>
      <c r="J1159" s="34" t="str">
        <f aca="false">IF( OR( ISBLANK(D1159), C1159=D1159, AND( LEFT(D1159,7)&lt;&gt;"NOMINA ", OR( ISERROR(FIND(" - ",D1159)), NOT(ISNUMBER(VALUE(LEFT(D1159,FIND(" - ",D1159)-1)))) ) ) ), "", B1159 &amp; "|" &amp; E1159 &amp; "|" &amp; (IF(ISBLANK(C1159), "", IFERROR(VALUE(LEFT(TRIM(C1159), FIND(" ", TRIM(C1159)&amp;" ")-1)), ""))) &amp; "|" &amp; D1159 )</f>
        <v/>
      </c>
      <c r="K1159" s="18" t="n">
        <f aca="false">IF(OR(C1159="", J1159="",G1159=""), 0, IF(COUNTIF($J$6:J1159, J1159)=1, 1, 0))</f>
        <v>0</v>
      </c>
      <c r="L1159" s="16" t="str">
        <f aca="false">IF(B1159="Inscripción de nuevo registro patronal",B1159 &amp; "|" &amp; E1159 &amp; "|" &amp; C1159,"")</f>
        <v/>
      </c>
      <c r="M1159" s="18" t="n">
        <f aca="false">IF(OR(C1159="", L1159=""), 0, IF(COUNTIF($L$6:L1159, L1159)=1, 1, 0))</f>
        <v>0</v>
      </c>
    </row>
    <row r="1160" customFormat="false" ht="28.35" hidden="false" customHeight="true" outlineLevel="0" collapsed="false">
      <c r="A1160" s="48" t="str">
        <f aca="false">IF(AND(NOT(ISBLANK(C1160)),NOT(ISBLANK(B1160)),NOT(ISBLANK(E1160))),(_xlfn.AGGREGATE(2,7,A$5:A1160))+1,"")</f>
        <v/>
      </c>
      <c r="B1160" s="49"/>
      <c r="C1160" s="49"/>
      <c r="D1160" s="50"/>
      <c r="E1160" s="51"/>
      <c r="F1160" s="52" t="str">
        <f aca="false">IFERROR(VLOOKUP(B1160,LISTAS!$Q$2:$R$58,2,0),"")</f>
        <v/>
      </c>
      <c r="G1160" s="34" t="str">
        <f aca="false">IF(ISBLANK(C1160),"",  IF(F1160="RAZÓN SOCIAL","NUEVO_RP",   IF(F1160="NUMERO",      IF(ISNUMBER(VALUE(C1160)),VALUE(C1160),""),   IF(OR(F1160="NSS - NOMBRE",F1160="RP - NOMBRE"),      IF(         AND(           NOT(ISERROR(FIND(" - ",C1160))),           ISERROR(FIND("  ",C1160)),           ISERROR(FIND("–",C1160)),           ISERROR(FIND("—",C1160)),           ISNUMBER(VALUE(LEFT(C1160,FIND(" - ",C1160)-1)))         ),         VALUE(LEFT(C1160,FIND(" - ",C1160)-1)),         ""      ),   ""   )  )))</f>
        <v/>
      </c>
      <c r="H1160" s="34" t="str">
        <f aca="false">B1160 &amp; "|" &amp; E1160 &amp; "|" &amp;(IF(ISBLANK(C1160),"",IFERROR(VALUE(LEFT(TRIM(C1160),FIND(" ",TRIM(C1160)&amp;" ")-1)),"")))</f>
        <v>||</v>
      </c>
      <c r="I1160" s="18" t="n">
        <f aca="false">IF(G1160="",0, IF(COUNTIF($H$6:H1160,H1160)=1,1,0))</f>
        <v>0</v>
      </c>
      <c r="J1160" s="34" t="str">
        <f aca="false">IF( OR( ISBLANK(D1160), C1160=D1160, AND( LEFT(D1160,7)&lt;&gt;"NOMINA ", OR( ISERROR(FIND(" - ",D1160)), NOT(ISNUMBER(VALUE(LEFT(D1160,FIND(" - ",D1160)-1)))) ) ) ), "", B1160 &amp; "|" &amp; E1160 &amp; "|" &amp; (IF(ISBLANK(C1160), "", IFERROR(VALUE(LEFT(TRIM(C1160), FIND(" ", TRIM(C1160)&amp;" ")-1)), ""))) &amp; "|" &amp; D1160 )</f>
        <v/>
      </c>
      <c r="K1160" s="18" t="n">
        <f aca="false">IF(OR(C1160="", J1160="",G1160=""), 0, IF(COUNTIF($J$6:J1160, J1160)=1, 1, 0))</f>
        <v>0</v>
      </c>
      <c r="L1160" s="16" t="str">
        <f aca="false">IF(B1160="Inscripción de nuevo registro patronal",B1160 &amp; "|" &amp; E1160 &amp; "|" &amp; C1160,"")</f>
        <v/>
      </c>
      <c r="M1160" s="18" t="n">
        <f aca="false">IF(OR(C1160="", L1160=""), 0, IF(COUNTIF($L$6:L1160, L1160)=1, 1, 0))</f>
        <v>0</v>
      </c>
    </row>
    <row r="1161" customFormat="false" ht="28.35" hidden="false" customHeight="true" outlineLevel="0" collapsed="false">
      <c r="A1161" s="48" t="str">
        <f aca="false">IF(AND(NOT(ISBLANK(C1161)),NOT(ISBLANK(B1161)),NOT(ISBLANK(E1161))),(_xlfn.AGGREGATE(2,7,A$5:A1161))+1,"")</f>
        <v/>
      </c>
      <c r="B1161" s="49"/>
      <c r="C1161" s="49"/>
      <c r="D1161" s="50"/>
      <c r="E1161" s="51"/>
      <c r="F1161" s="52" t="str">
        <f aca="false">IFERROR(VLOOKUP(B1161,LISTAS!$Q$2:$R$58,2,0),"")</f>
        <v/>
      </c>
      <c r="G1161" s="34" t="str">
        <f aca="false">IF(ISBLANK(C1161),"",  IF(F1161="RAZÓN SOCIAL","NUEVO_RP",   IF(F1161="NUMERO",      IF(ISNUMBER(VALUE(C1161)),VALUE(C1161),""),   IF(OR(F1161="NSS - NOMBRE",F1161="RP - NOMBRE"),      IF(         AND(           NOT(ISERROR(FIND(" - ",C1161))),           ISERROR(FIND("  ",C1161)),           ISERROR(FIND("–",C1161)),           ISERROR(FIND("—",C1161)),           ISNUMBER(VALUE(LEFT(C1161,FIND(" - ",C1161)-1)))         ),         VALUE(LEFT(C1161,FIND(" - ",C1161)-1)),         ""      ),   ""   )  )))</f>
        <v/>
      </c>
      <c r="H1161" s="34" t="str">
        <f aca="false">B1161 &amp; "|" &amp; E1161 &amp; "|" &amp;(IF(ISBLANK(C1161),"",IFERROR(VALUE(LEFT(TRIM(C1161),FIND(" ",TRIM(C1161)&amp;" ")-1)),"")))</f>
        <v>||</v>
      </c>
      <c r="I1161" s="18" t="n">
        <f aca="false">IF(G1161="",0, IF(COUNTIF($H$6:H1161,H1161)=1,1,0))</f>
        <v>0</v>
      </c>
      <c r="J1161" s="34" t="str">
        <f aca="false">IF( OR( ISBLANK(D1161), C1161=D1161, AND( LEFT(D1161,7)&lt;&gt;"NOMINA ", OR( ISERROR(FIND(" - ",D1161)), NOT(ISNUMBER(VALUE(LEFT(D1161,FIND(" - ",D1161)-1)))) ) ) ), "", B1161 &amp; "|" &amp; E1161 &amp; "|" &amp; (IF(ISBLANK(C1161), "", IFERROR(VALUE(LEFT(TRIM(C1161), FIND(" ", TRIM(C1161)&amp;" ")-1)), ""))) &amp; "|" &amp; D1161 )</f>
        <v/>
      </c>
      <c r="K1161" s="18" t="n">
        <f aca="false">IF(OR(C1161="", J1161="",G1161=""), 0, IF(COUNTIF($J$6:J1161, J1161)=1, 1, 0))</f>
        <v>0</v>
      </c>
      <c r="L1161" s="16" t="str">
        <f aca="false">IF(B1161="Inscripción de nuevo registro patronal",B1161 &amp; "|" &amp; E1161 &amp; "|" &amp; C1161,"")</f>
        <v/>
      </c>
      <c r="M1161" s="18" t="n">
        <f aca="false">IF(OR(C1161="", L1161=""), 0, IF(COUNTIF($L$6:L1161, L1161)=1, 1, 0))</f>
        <v>0</v>
      </c>
    </row>
    <row r="1162" customFormat="false" ht="28.35" hidden="false" customHeight="true" outlineLevel="0" collapsed="false">
      <c r="A1162" s="48" t="str">
        <f aca="false">IF(AND(NOT(ISBLANK(C1162)),NOT(ISBLANK(B1162)),NOT(ISBLANK(E1162))),(_xlfn.AGGREGATE(2,7,A$5:A1162))+1,"")</f>
        <v/>
      </c>
      <c r="B1162" s="49"/>
      <c r="C1162" s="49"/>
      <c r="D1162" s="50"/>
      <c r="E1162" s="51"/>
      <c r="F1162" s="52" t="str">
        <f aca="false">IFERROR(VLOOKUP(B1162,LISTAS!$Q$2:$R$58,2,0),"")</f>
        <v/>
      </c>
      <c r="G1162" s="34" t="str">
        <f aca="false">IF(ISBLANK(C1162),"",  IF(F1162="RAZÓN SOCIAL","NUEVO_RP",   IF(F1162="NUMERO",      IF(ISNUMBER(VALUE(C1162)),VALUE(C1162),""),   IF(OR(F1162="NSS - NOMBRE",F1162="RP - NOMBRE"),      IF(         AND(           NOT(ISERROR(FIND(" - ",C1162))),           ISERROR(FIND("  ",C1162)),           ISERROR(FIND("–",C1162)),           ISERROR(FIND("—",C1162)),           ISNUMBER(VALUE(LEFT(C1162,FIND(" - ",C1162)-1)))         ),         VALUE(LEFT(C1162,FIND(" - ",C1162)-1)),         ""      ),   ""   )  )))</f>
        <v/>
      </c>
      <c r="H1162" s="34" t="str">
        <f aca="false">B1162 &amp; "|" &amp; E1162 &amp; "|" &amp;(IF(ISBLANK(C1162),"",IFERROR(VALUE(LEFT(TRIM(C1162),FIND(" ",TRIM(C1162)&amp;" ")-1)),"")))</f>
        <v>||</v>
      </c>
      <c r="I1162" s="18" t="n">
        <f aca="false">IF(G1162="",0, IF(COUNTIF($H$6:H1162,H1162)=1,1,0))</f>
        <v>0</v>
      </c>
      <c r="J1162" s="34" t="str">
        <f aca="false">IF( OR( ISBLANK(D1162), C1162=D1162, AND( LEFT(D1162,7)&lt;&gt;"NOMINA ", OR( ISERROR(FIND(" - ",D1162)), NOT(ISNUMBER(VALUE(LEFT(D1162,FIND(" - ",D1162)-1)))) ) ) ), "", B1162 &amp; "|" &amp; E1162 &amp; "|" &amp; (IF(ISBLANK(C1162), "", IFERROR(VALUE(LEFT(TRIM(C1162), FIND(" ", TRIM(C1162)&amp;" ")-1)), ""))) &amp; "|" &amp; D1162 )</f>
        <v/>
      </c>
      <c r="K1162" s="18" t="n">
        <f aca="false">IF(OR(C1162="", J1162="",G1162=""), 0, IF(COUNTIF($J$6:J1162, J1162)=1, 1, 0))</f>
        <v>0</v>
      </c>
      <c r="L1162" s="16" t="str">
        <f aca="false">IF(B1162="Inscripción de nuevo registro patronal",B1162 &amp; "|" &amp; E1162 &amp; "|" &amp; C1162,"")</f>
        <v/>
      </c>
      <c r="M1162" s="18" t="n">
        <f aca="false">IF(OR(C1162="", L1162=""), 0, IF(COUNTIF($L$6:L1162, L1162)=1, 1, 0))</f>
        <v>0</v>
      </c>
    </row>
    <row r="1163" customFormat="false" ht="28.35" hidden="false" customHeight="true" outlineLevel="0" collapsed="false">
      <c r="A1163" s="48" t="str">
        <f aca="false">IF(AND(NOT(ISBLANK(C1163)),NOT(ISBLANK(B1163)),NOT(ISBLANK(E1163))),(_xlfn.AGGREGATE(2,7,A$5:A1163))+1,"")</f>
        <v/>
      </c>
      <c r="B1163" s="49"/>
      <c r="C1163" s="49"/>
      <c r="D1163" s="50"/>
      <c r="E1163" s="51"/>
      <c r="F1163" s="52" t="str">
        <f aca="false">IFERROR(VLOOKUP(B1163,LISTAS!$Q$2:$R$58,2,0),"")</f>
        <v/>
      </c>
      <c r="G1163" s="34" t="str">
        <f aca="false">IF(ISBLANK(C1163),"",  IF(F1163="RAZÓN SOCIAL","NUEVO_RP",   IF(F1163="NUMERO",      IF(ISNUMBER(VALUE(C1163)),VALUE(C1163),""),   IF(OR(F1163="NSS - NOMBRE",F1163="RP - NOMBRE"),      IF(         AND(           NOT(ISERROR(FIND(" - ",C1163))),           ISERROR(FIND("  ",C1163)),           ISERROR(FIND("–",C1163)),           ISERROR(FIND("—",C1163)),           ISNUMBER(VALUE(LEFT(C1163,FIND(" - ",C1163)-1)))         ),         VALUE(LEFT(C1163,FIND(" - ",C1163)-1)),         ""      ),   ""   )  )))</f>
        <v/>
      </c>
      <c r="H1163" s="34" t="str">
        <f aca="false">B1163 &amp; "|" &amp; E1163 &amp; "|" &amp;(IF(ISBLANK(C1163),"",IFERROR(VALUE(LEFT(TRIM(C1163),FIND(" ",TRIM(C1163)&amp;" ")-1)),"")))</f>
        <v>||</v>
      </c>
      <c r="I1163" s="18" t="n">
        <f aca="false">IF(G1163="",0, IF(COUNTIF($H$6:H1163,H1163)=1,1,0))</f>
        <v>0</v>
      </c>
      <c r="J1163" s="34" t="str">
        <f aca="false">IF( OR( ISBLANK(D1163), C1163=D1163, AND( LEFT(D1163,7)&lt;&gt;"NOMINA ", OR( ISERROR(FIND(" - ",D1163)), NOT(ISNUMBER(VALUE(LEFT(D1163,FIND(" - ",D1163)-1)))) ) ) ), "", B1163 &amp; "|" &amp; E1163 &amp; "|" &amp; (IF(ISBLANK(C1163), "", IFERROR(VALUE(LEFT(TRIM(C1163), FIND(" ", TRIM(C1163)&amp;" ")-1)), ""))) &amp; "|" &amp; D1163 )</f>
        <v/>
      </c>
      <c r="K1163" s="18" t="n">
        <f aca="false">IF(OR(C1163="", J1163="",G1163=""), 0, IF(COUNTIF($J$6:J1163, J1163)=1, 1, 0))</f>
        <v>0</v>
      </c>
      <c r="L1163" s="16" t="str">
        <f aca="false">IF(B1163="Inscripción de nuevo registro patronal",B1163 &amp; "|" &amp; E1163 &amp; "|" &amp; C1163,"")</f>
        <v/>
      </c>
      <c r="M1163" s="18" t="n">
        <f aca="false">IF(OR(C1163="", L1163=""), 0, IF(COUNTIF($L$6:L1163, L1163)=1, 1, 0))</f>
        <v>0</v>
      </c>
    </row>
    <row r="1164" customFormat="false" ht="28.35" hidden="false" customHeight="true" outlineLevel="0" collapsed="false">
      <c r="A1164" s="48" t="str">
        <f aca="false">IF(AND(NOT(ISBLANK(C1164)),NOT(ISBLANK(B1164)),NOT(ISBLANK(E1164))),(_xlfn.AGGREGATE(2,7,A$5:A1164))+1,"")</f>
        <v/>
      </c>
      <c r="B1164" s="49"/>
      <c r="C1164" s="49"/>
      <c r="D1164" s="50"/>
      <c r="E1164" s="51"/>
      <c r="F1164" s="52" t="str">
        <f aca="false">IFERROR(VLOOKUP(B1164,LISTAS!$Q$2:$R$58,2,0),"")</f>
        <v/>
      </c>
      <c r="G1164" s="34" t="str">
        <f aca="false">IF(ISBLANK(C1164),"",  IF(F1164="RAZÓN SOCIAL","NUEVO_RP",   IF(F1164="NUMERO",      IF(ISNUMBER(VALUE(C1164)),VALUE(C1164),""),   IF(OR(F1164="NSS - NOMBRE",F1164="RP - NOMBRE"),      IF(         AND(           NOT(ISERROR(FIND(" - ",C1164))),           ISERROR(FIND("  ",C1164)),           ISERROR(FIND("–",C1164)),           ISERROR(FIND("—",C1164)),           ISNUMBER(VALUE(LEFT(C1164,FIND(" - ",C1164)-1)))         ),         VALUE(LEFT(C1164,FIND(" - ",C1164)-1)),         ""      ),   ""   )  )))</f>
        <v/>
      </c>
      <c r="H1164" s="34" t="str">
        <f aca="false">B1164 &amp; "|" &amp; E1164 &amp; "|" &amp;(IF(ISBLANK(C1164),"",IFERROR(VALUE(LEFT(TRIM(C1164),FIND(" ",TRIM(C1164)&amp;" ")-1)),"")))</f>
        <v>||</v>
      </c>
      <c r="I1164" s="18" t="n">
        <f aca="false">IF(G1164="",0, IF(COUNTIF($H$6:H1164,H1164)=1,1,0))</f>
        <v>0</v>
      </c>
      <c r="J1164" s="34" t="str">
        <f aca="false">IF( OR( ISBLANK(D1164), C1164=D1164, AND( LEFT(D1164,7)&lt;&gt;"NOMINA ", OR( ISERROR(FIND(" - ",D1164)), NOT(ISNUMBER(VALUE(LEFT(D1164,FIND(" - ",D1164)-1)))) ) ) ), "", B1164 &amp; "|" &amp; E1164 &amp; "|" &amp; (IF(ISBLANK(C1164), "", IFERROR(VALUE(LEFT(TRIM(C1164), FIND(" ", TRIM(C1164)&amp;" ")-1)), ""))) &amp; "|" &amp; D1164 )</f>
        <v/>
      </c>
      <c r="K1164" s="18" t="n">
        <f aca="false">IF(OR(C1164="", J1164="",G1164=""), 0, IF(COUNTIF($J$6:J1164, J1164)=1, 1, 0))</f>
        <v>0</v>
      </c>
      <c r="L1164" s="16" t="str">
        <f aca="false">IF(B1164="Inscripción de nuevo registro patronal",B1164 &amp; "|" &amp; E1164 &amp; "|" &amp; C1164,"")</f>
        <v/>
      </c>
      <c r="M1164" s="18" t="n">
        <f aca="false">IF(OR(C1164="", L1164=""), 0, IF(COUNTIF($L$6:L1164, L1164)=1, 1, 0))</f>
        <v>0</v>
      </c>
    </row>
    <row r="1165" customFormat="false" ht="28.35" hidden="false" customHeight="true" outlineLevel="0" collapsed="false">
      <c r="A1165" s="48" t="str">
        <f aca="false">IF(AND(NOT(ISBLANK(C1165)),NOT(ISBLANK(B1165)),NOT(ISBLANK(E1165))),(_xlfn.AGGREGATE(2,7,A$5:A1165))+1,"")</f>
        <v/>
      </c>
      <c r="B1165" s="49"/>
      <c r="C1165" s="49"/>
      <c r="D1165" s="50"/>
      <c r="E1165" s="51"/>
      <c r="F1165" s="52" t="str">
        <f aca="false">IFERROR(VLOOKUP(B1165,LISTAS!$Q$2:$R$58,2,0),"")</f>
        <v/>
      </c>
      <c r="G1165" s="34" t="str">
        <f aca="false">IF(ISBLANK(C1165),"",  IF(F1165="RAZÓN SOCIAL","NUEVO_RP",   IF(F1165="NUMERO",      IF(ISNUMBER(VALUE(C1165)),VALUE(C1165),""),   IF(OR(F1165="NSS - NOMBRE",F1165="RP - NOMBRE"),      IF(         AND(           NOT(ISERROR(FIND(" - ",C1165))),           ISERROR(FIND("  ",C1165)),           ISERROR(FIND("–",C1165)),           ISERROR(FIND("—",C1165)),           ISNUMBER(VALUE(LEFT(C1165,FIND(" - ",C1165)-1)))         ),         VALUE(LEFT(C1165,FIND(" - ",C1165)-1)),         ""      ),   ""   )  )))</f>
        <v/>
      </c>
      <c r="H1165" s="34" t="str">
        <f aca="false">B1165 &amp; "|" &amp; E1165 &amp; "|" &amp;(IF(ISBLANK(C1165),"",IFERROR(VALUE(LEFT(TRIM(C1165),FIND(" ",TRIM(C1165)&amp;" ")-1)),"")))</f>
        <v>||</v>
      </c>
      <c r="I1165" s="18" t="n">
        <f aca="false">IF(G1165="",0, IF(COUNTIF($H$6:H1165,H1165)=1,1,0))</f>
        <v>0</v>
      </c>
      <c r="J1165" s="34" t="str">
        <f aca="false">IF( OR( ISBLANK(D1165), C1165=D1165, AND( LEFT(D1165,7)&lt;&gt;"NOMINA ", OR( ISERROR(FIND(" - ",D1165)), NOT(ISNUMBER(VALUE(LEFT(D1165,FIND(" - ",D1165)-1)))) ) ) ), "", B1165 &amp; "|" &amp; E1165 &amp; "|" &amp; (IF(ISBLANK(C1165), "", IFERROR(VALUE(LEFT(TRIM(C1165), FIND(" ", TRIM(C1165)&amp;" ")-1)), ""))) &amp; "|" &amp; D1165 )</f>
        <v/>
      </c>
      <c r="K1165" s="18" t="n">
        <f aca="false">IF(OR(C1165="", J1165="",G1165=""), 0, IF(COUNTIF($J$6:J1165, J1165)=1, 1, 0))</f>
        <v>0</v>
      </c>
      <c r="L1165" s="16" t="str">
        <f aca="false">IF(B1165="Inscripción de nuevo registro patronal",B1165 &amp; "|" &amp; E1165 &amp; "|" &amp; C1165,"")</f>
        <v/>
      </c>
      <c r="M1165" s="18" t="n">
        <f aca="false">IF(OR(C1165="", L1165=""), 0, IF(COUNTIF($L$6:L1165, L1165)=1, 1, 0))</f>
        <v>0</v>
      </c>
    </row>
    <row r="1166" customFormat="false" ht="28.35" hidden="false" customHeight="true" outlineLevel="0" collapsed="false">
      <c r="A1166" s="48" t="str">
        <f aca="false">IF(AND(NOT(ISBLANK(C1166)),NOT(ISBLANK(B1166)),NOT(ISBLANK(E1166))),(_xlfn.AGGREGATE(2,7,A$5:A1166))+1,"")</f>
        <v/>
      </c>
      <c r="B1166" s="49"/>
      <c r="C1166" s="49"/>
      <c r="D1166" s="50"/>
      <c r="E1166" s="51"/>
      <c r="F1166" s="52" t="str">
        <f aca="false">IFERROR(VLOOKUP(B1166,LISTAS!$Q$2:$R$58,2,0),"")</f>
        <v/>
      </c>
      <c r="G1166" s="34" t="str">
        <f aca="false">IF(ISBLANK(C1166),"",  IF(F1166="RAZÓN SOCIAL","NUEVO_RP",   IF(F1166="NUMERO",      IF(ISNUMBER(VALUE(C1166)),VALUE(C1166),""),   IF(OR(F1166="NSS - NOMBRE",F1166="RP - NOMBRE"),      IF(         AND(           NOT(ISERROR(FIND(" - ",C1166))),           ISERROR(FIND("  ",C1166)),           ISERROR(FIND("–",C1166)),           ISERROR(FIND("—",C1166)),           ISNUMBER(VALUE(LEFT(C1166,FIND(" - ",C1166)-1)))         ),         VALUE(LEFT(C1166,FIND(" - ",C1166)-1)),         ""      ),   ""   )  )))</f>
        <v/>
      </c>
      <c r="H1166" s="34" t="str">
        <f aca="false">B1166 &amp; "|" &amp; E1166 &amp; "|" &amp;(IF(ISBLANK(C1166),"",IFERROR(VALUE(LEFT(TRIM(C1166),FIND(" ",TRIM(C1166)&amp;" ")-1)),"")))</f>
        <v>||</v>
      </c>
      <c r="I1166" s="18" t="n">
        <f aca="false">IF(G1166="",0, IF(COUNTIF($H$6:H1166,H1166)=1,1,0))</f>
        <v>0</v>
      </c>
      <c r="J1166" s="34" t="str">
        <f aca="false">IF( OR( ISBLANK(D1166), C1166=D1166, AND( LEFT(D1166,7)&lt;&gt;"NOMINA ", OR( ISERROR(FIND(" - ",D1166)), NOT(ISNUMBER(VALUE(LEFT(D1166,FIND(" - ",D1166)-1)))) ) ) ), "", B1166 &amp; "|" &amp; E1166 &amp; "|" &amp; (IF(ISBLANK(C1166), "", IFERROR(VALUE(LEFT(TRIM(C1166), FIND(" ", TRIM(C1166)&amp;" ")-1)), ""))) &amp; "|" &amp; D1166 )</f>
        <v/>
      </c>
      <c r="K1166" s="18" t="n">
        <f aca="false">IF(OR(C1166="", J1166="",G1166=""), 0, IF(COUNTIF($J$6:J1166, J1166)=1, 1, 0))</f>
        <v>0</v>
      </c>
      <c r="L1166" s="16" t="str">
        <f aca="false">IF(B1166="Inscripción de nuevo registro patronal",B1166 &amp; "|" &amp; E1166 &amp; "|" &amp; C1166,"")</f>
        <v/>
      </c>
      <c r="M1166" s="18" t="n">
        <f aca="false">IF(OR(C1166="", L1166=""), 0, IF(COUNTIF($L$6:L1166, L1166)=1, 1, 0))</f>
        <v>0</v>
      </c>
    </row>
    <row r="1167" customFormat="false" ht="28.35" hidden="false" customHeight="true" outlineLevel="0" collapsed="false">
      <c r="A1167" s="48" t="str">
        <f aca="false">IF(AND(NOT(ISBLANK(C1167)),NOT(ISBLANK(B1167)),NOT(ISBLANK(E1167))),(_xlfn.AGGREGATE(2,7,A$5:A1167))+1,"")</f>
        <v/>
      </c>
      <c r="B1167" s="49"/>
      <c r="C1167" s="49"/>
      <c r="D1167" s="50"/>
      <c r="E1167" s="51"/>
      <c r="F1167" s="52" t="str">
        <f aca="false">IFERROR(VLOOKUP(B1167,LISTAS!$Q$2:$R$58,2,0),"")</f>
        <v/>
      </c>
      <c r="G1167" s="34" t="str">
        <f aca="false">IF(ISBLANK(C1167),"",  IF(F1167="RAZÓN SOCIAL","NUEVO_RP",   IF(F1167="NUMERO",      IF(ISNUMBER(VALUE(C1167)),VALUE(C1167),""),   IF(OR(F1167="NSS - NOMBRE",F1167="RP - NOMBRE"),      IF(         AND(           NOT(ISERROR(FIND(" - ",C1167))),           ISERROR(FIND("  ",C1167)),           ISERROR(FIND("–",C1167)),           ISERROR(FIND("—",C1167)),           ISNUMBER(VALUE(LEFT(C1167,FIND(" - ",C1167)-1)))         ),         VALUE(LEFT(C1167,FIND(" - ",C1167)-1)),         ""      ),   ""   )  )))</f>
        <v/>
      </c>
      <c r="H1167" s="34" t="str">
        <f aca="false">B1167 &amp; "|" &amp; E1167 &amp; "|" &amp;(IF(ISBLANK(C1167),"",IFERROR(VALUE(LEFT(TRIM(C1167),FIND(" ",TRIM(C1167)&amp;" ")-1)),"")))</f>
        <v>||</v>
      </c>
      <c r="I1167" s="18" t="n">
        <f aca="false">IF(G1167="",0, IF(COUNTIF($H$6:H1167,H1167)=1,1,0))</f>
        <v>0</v>
      </c>
      <c r="J1167" s="34" t="str">
        <f aca="false">IF( OR( ISBLANK(D1167), C1167=D1167, AND( LEFT(D1167,7)&lt;&gt;"NOMINA ", OR( ISERROR(FIND(" - ",D1167)), NOT(ISNUMBER(VALUE(LEFT(D1167,FIND(" - ",D1167)-1)))) ) ) ), "", B1167 &amp; "|" &amp; E1167 &amp; "|" &amp; (IF(ISBLANK(C1167), "", IFERROR(VALUE(LEFT(TRIM(C1167), FIND(" ", TRIM(C1167)&amp;" ")-1)), ""))) &amp; "|" &amp; D1167 )</f>
        <v/>
      </c>
      <c r="K1167" s="18" t="n">
        <f aca="false">IF(OR(C1167="", J1167="",G1167=""), 0, IF(COUNTIF($J$6:J1167, J1167)=1, 1, 0))</f>
        <v>0</v>
      </c>
      <c r="L1167" s="16" t="str">
        <f aca="false">IF(B1167="Inscripción de nuevo registro patronal",B1167 &amp; "|" &amp; E1167 &amp; "|" &amp; C1167,"")</f>
        <v/>
      </c>
      <c r="M1167" s="18" t="n">
        <f aca="false">IF(OR(C1167="", L1167=""), 0, IF(COUNTIF($L$6:L1167, L1167)=1, 1, 0))</f>
        <v>0</v>
      </c>
    </row>
    <row r="1168" customFormat="false" ht="28.35" hidden="false" customHeight="true" outlineLevel="0" collapsed="false">
      <c r="A1168" s="48" t="str">
        <f aca="false">IF(AND(NOT(ISBLANK(C1168)),NOT(ISBLANK(B1168)),NOT(ISBLANK(E1168))),(_xlfn.AGGREGATE(2,7,A$5:A1168))+1,"")</f>
        <v/>
      </c>
      <c r="B1168" s="49"/>
      <c r="C1168" s="49"/>
      <c r="D1168" s="50"/>
      <c r="E1168" s="51"/>
      <c r="F1168" s="52" t="str">
        <f aca="false">IFERROR(VLOOKUP(B1168,LISTAS!$Q$2:$R$58,2,0),"")</f>
        <v/>
      </c>
      <c r="G1168" s="34" t="str">
        <f aca="false">IF(ISBLANK(C1168),"",  IF(F1168="RAZÓN SOCIAL","NUEVO_RP",   IF(F1168="NUMERO",      IF(ISNUMBER(VALUE(C1168)),VALUE(C1168),""),   IF(OR(F1168="NSS - NOMBRE",F1168="RP - NOMBRE"),      IF(         AND(           NOT(ISERROR(FIND(" - ",C1168))),           ISERROR(FIND("  ",C1168)),           ISERROR(FIND("–",C1168)),           ISERROR(FIND("—",C1168)),           ISNUMBER(VALUE(LEFT(C1168,FIND(" - ",C1168)-1)))         ),         VALUE(LEFT(C1168,FIND(" - ",C1168)-1)),         ""      ),   ""   )  )))</f>
        <v/>
      </c>
      <c r="H1168" s="34" t="str">
        <f aca="false">B1168 &amp; "|" &amp; E1168 &amp; "|" &amp;(IF(ISBLANK(C1168),"",IFERROR(VALUE(LEFT(TRIM(C1168),FIND(" ",TRIM(C1168)&amp;" ")-1)),"")))</f>
        <v>||</v>
      </c>
      <c r="I1168" s="18" t="n">
        <f aca="false">IF(G1168="",0, IF(COUNTIF($H$6:H1168,H1168)=1,1,0))</f>
        <v>0</v>
      </c>
      <c r="J1168" s="34" t="str">
        <f aca="false">IF( OR( ISBLANK(D1168), C1168=D1168, AND( LEFT(D1168,7)&lt;&gt;"NOMINA ", OR( ISERROR(FIND(" - ",D1168)), NOT(ISNUMBER(VALUE(LEFT(D1168,FIND(" - ",D1168)-1)))) ) ) ), "", B1168 &amp; "|" &amp; E1168 &amp; "|" &amp; (IF(ISBLANK(C1168), "", IFERROR(VALUE(LEFT(TRIM(C1168), FIND(" ", TRIM(C1168)&amp;" ")-1)), ""))) &amp; "|" &amp; D1168 )</f>
        <v/>
      </c>
      <c r="K1168" s="18" t="n">
        <f aca="false">IF(OR(C1168="", J1168="",G1168=""), 0, IF(COUNTIF($J$6:J1168, J1168)=1, 1, 0))</f>
        <v>0</v>
      </c>
      <c r="L1168" s="16" t="str">
        <f aca="false">IF(B1168="Inscripción de nuevo registro patronal",B1168 &amp; "|" &amp; E1168 &amp; "|" &amp; C1168,"")</f>
        <v/>
      </c>
      <c r="M1168" s="18" t="n">
        <f aca="false">IF(OR(C1168="", L1168=""), 0, IF(COUNTIF($L$6:L1168, L1168)=1, 1, 0))</f>
        <v>0</v>
      </c>
    </row>
    <row r="1169" customFormat="false" ht="28.35" hidden="false" customHeight="true" outlineLevel="0" collapsed="false">
      <c r="A1169" s="48" t="str">
        <f aca="false">IF(AND(NOT(ISBLANK(C1169)),NOT(ISBLANK(B1169)),NOT(ISBLANK(E1169))),(_xlfn.AGGREGATE(2,7,A$5:A1169))+1,"")</f>
        <v/>
      </c>
      <c r="B1169" s="49"/>
      <c r="C1169" s="49"/>
      <c r="D1169" s="50"/>
      <c r="E1169" s="51"/>
      <c r="F1169" s="52" t="str">
        <f aca="false">IFERROR(VLOOKUP(B1169,LISTAS!$Q$2:$R$58,2,0),"")</f>
        <v/>
      </c>
      <c r="G1169" s="34" t="str">
        <f aca="false">IF(ISBLANK(C1169),"",  IF(F1169="RAZÓN SOCIAL","NUEVO_RP",   IF(F1169="NUMERO",      IF(ISNUMBER(VALUE(C1169)),VALUE(C1169),""),   IF(OR(F1169="NSS - NOMBRE",F1169="RP - NOMBRE"),      IF(         AND(           NOT(ISERROR(FIND(" - ",C1169))),           ISERROR(FIND("  ",C1169)),           ISERROR(FIND("–",C1169)),           ISERROR(FIND("—",C1169)),           ISNUMBER(VALUE(LEFT(C1169,FIND(" - ",C1169)-1)))         ),         VALUE(LEFT(C1169,FIND(" - ",C1169)-1)),         ""      ),   ""   )  )))</f>
        <v/>
      </c>
      <c r="H1169" s="34" t="str">
        <f aca="false">B1169 &amp; "|" &amp; E1169 &amp; "|" &amp;(IF(ISBLANK(C1169),"",IFERROR(VALUE(LEFT(TRIM(C1169),FIND(" ",TRIM(C1169)&amp;" ")-1)),"")))</f>
        <v>||</v>
      </c>
      <c r="I1169" s="18" t="n">
        <f aca="false">IF(G1169="",0, IF(COUNTIF($H$6:H1169,H1169)=1,1,0))</f>
        <v>0</v>
      </c>
      <c r="J1169" s="34" t="str">
        <f aca="false">IF( OR( ISBLANK(D1169), C1169=D1169, AND( LEFT(D1169,7)&lt;&gt;"NOMINA ", OR( ISERROR(FIND(" - ",D1169)), NOT(ISNUMBER(VALUE(LEFT(D1169,FIND(" - ",D1169)-1)))) ) ) ), "", B1169 &amp; "|" &amp; E1169 &amp; "|" &amp; (IF(ISBLANK(C1169), "", IFERROR(VALUE(LEFT(TRIM(C1169), FIND(" ", TRIM(C1169)&amp;" ")-1)), ""))) &amp; "|" &amp; D1169 )</f>
        <v/>
      </c>
      <c r="K1169" s="18" t="n">
        <f aca="false">IF(OR(C1169="", J1169="",G1169=""), 0, IF(COUNTIF($J$6:J1169, J1169)=1, 1, 0))</f>
        <v>0</v>
      </c>
      <c r="L1169" s="16" t="str">
        <f aca="false">IF(B1169="Inscripción de nuevo registro patronal",B1169 &amp; "|" &amp; E1169 &amp; "|" &amp; C1169,"")</f>
        <v/>
      </c>
      <c r="M1169" s="18" t="n">
        <f aca="false">IF(OR(C1169="", L1169=""), 0, IF(COUNTIF($L$6:L1169, L1169)=1, 1, 0))</f>
        <v>0</v>
      </c>
    </row>
    <row r="1170" customFormat="false" ht="28.35" hidden="false" customHeight="true" outlineLevel="0" collapsed="false">
      <c r="A1170" s="48" t="str">
        <f aca="false">IF(AND(NOT(ISBLANK(C1170)),NOT(ISBLANK(B1170)),NOT(ISBLANK(E1170))),(_xlfn.AGGREGATE(2,7,A$5:A1170))+1,"")</f>
        <v/>
      </c>
      <c r="B1170" s="49"/>
      <c r="C1170" s="49"/>
      <c r="D1170" s="50"/>
      <c r="E1170" s="51"/>
      <c r="F1170" s="52" t="str">
        <f aca="false">IFERROR(VLOOKUP(B1170,LISTAS!$Q$2:$R$58,2,0),"")</f>
        <v/>
      </c>
      <c r="G1170" s="34" t="str">
        <f aca="false">IF(ISBLANK(C1170),"",  IF(F1170="RAZÓN SOCIAL","NUEVO_RP",   IF(F1170="NUMERO",      IF(ISNUMBER(VALUE(C1170)),VALUE(C1170),""),   IF(OR(F1170="NSS - NOMBRE",F1170="RP - NOMBRE"),      IF(         AND(           NOT(ISERROR(FIND(" - ",C1170))),           ISERROR(FIND("  ",C1170)),           ISERROR(FIND("–",C1170)),           ISERROR(FIND("—",C1170)),           ISNUMBER(VALUE(LEFT(C1170,FIND(" - ",C1170)-1)))         ),         VALUE(LEFT(C1170,FIND(" - ",C1170)-1)),         ""      ),   ""   )  )))</f>
        <v/>
      </c>
      <c r="H1170" s="34" t="str">
        <f aca="false">B1170 &amp; "|" &amp; E1170 &amp; "|" &amp;(IF(ISBLANK(C1170),"",IFERROR(VALUE(LEFT(TRIM(C1170),FIND(" ",TRIM(C1170)&amp;" ")-1)),"")))</f>
        <v>||</v>
      </c>
      <c r="I1170" s="18" t="n">
        <f aca="false">IF(G1170="",0, IF(COUNTIF($H$6:H1170,H1170)=1,1,0))</f>
        <v>0</v>
      </c>
      <c r="J1170" s="34" t="str">
        <f aca="false">IF( OR( ISBLANK(D1170), C1170=D1170, AND( LEFT(D1170,7)&lt;&gt;"NOMINA ", OR( ISERROR(FIND(" - ",D1170)), NOT(ISNUMBER(VALUE(LEFT(D1170,FIND(" - ",D1170)-1)))) ) ) ), "", B1170 &amp; "|" &amp; E1170 &amp; "|" &amp; (IF(ISBLANK(C1170), "", IFERROR(VALUE(LEFT(TRIM(C1170), FIND(" ", TRIM(C1170)&amp;" ")-1)), ""))) &amp; "|" &amp; D1170 )</f>
        <v/>
      </c>
      <c r="K1170" s="18" t="n">
        <f aca="false">IF(OR(C1170="", J1170="",G1170=""), 0, IF(COUNTIF($J$6:J1170, J1170)=1, 1, 0))</f>
        <v>0</v>
      </c>
      <c r="L1170" s="16" t="str">
        <f aca="false">IF(B1170="Inscripción de nuevo registro patronal",B1170 &amp; "|" &amp; E1170 &amp; "|" &amp; C1170,"")</f>
        <v/>
      </c>
      <c r="M1170" s="18" t="n">
        <f aca="false">IF(OR(C1170="", L1170=""), 0, IF(COUNTIF($L$6:L1170, L1170)=1, 1, 0))</f>
        <v>0</v>
      </c>
    </row>
    <row r="1171" customFormat="false" ht="28.35" hidden="false" customHeight="true" outlineLevel="0" collapsed="false">
      <c r="A1171" s="48" t="str">
        <f aca="false">IF(AND(NOT(ISBLANK(C1171)),NOT(ISBLANK(B1171)),NOT(ISBLANK(E1171))),(_xlfn.AGGREGATE(2,7,A$5:A1171))+1,"")</f>
        <v/>
      </c>
      <c r="B1171" s="49"/>
      <c r="C1171" s="49"/>
      <c r="D1171" s="50"/>
      <c r="E1171" s="51"/>
      <c r="F1171" s="52" t="str">
        <f aca="false">IFERROR(VLOOKUP(B1171,LISTAS!$Q$2:$R$58,2,0),"")</f>
        <v/>
      </c>
      <c r="G1171" s="34" t="str">
        <f aca="false">IF(ISBLANK(C1171),"",  IF(F1171="RAZÓN SOCIAL","NUEVO_RP",   IF(F1171="NUMERO",      IF(ISNUMBER(VALUE(C1171)),VALUE(C1171),""),   IF(OR(F1171="NSS - NOMBRE",F1171="RP - NOMBRE"),      IF(         AND(           NOT(ISERROR(FIND(" - ",C1171))),           ISERROR(FIND("  ",C1171)),           ISERROR(FIND("–",C1171)),           ISERROR(FIND("—",C1171)),           ISNUMBER(VALUE(LEFT(C1171,FIND(" - ",C1171)-1)))         ),         VALUE(LEFT(C1171,FIND(" - ",C1171)-1)),         ""      ),   ""   )  )))</f>
        <v/>
      </c>
      <c r="H1171" s="34" t="str">
        <f aca="false">B1171 &amp; "|" &amp; E1171 &amp; "|" &amp;(IF(ISBLANK(C1171),"",IFERROR(VALUE(LEFT(TRIM(C1171),FIND(" ",TRIM(C1171)&amp;" ")-1)),"")))</f>
        <v>||</v>
      </c>
      <c r="I1171" s="18" t="n">
        <f aca="false">IF(G1171="",0, IF(COUNTIF($H$6:H1171,H1171)=1,1,0))</f>
        <v>0</v>
      </c>
      <c r="J1171" s="34" t="str">
        <f aca="false">IF( OR( ISBLANK(D1171), C1171=D1171, AND( LEFT(D1171,7)&lt;&gt;"NOMINA ", OR( ISERROR(FIND(" - ",D1171)), NOT(ISNUMBER(VALUE(LEFT(D1171,FIND(" - ",D1171)-1)))) ) ) ), "", B1171 &amp; "|" &amp; E1171 &amp; "|" &amp; (IF(ISBLANK(C1171), "", IFERROR(VALUE(LEFT(TRIM(C1171), FIND(" ", TRIM(C1171)&amp;" ")-1)), ""))) &amp; "|" &amp; D1171 )</f>
        <v/>
      </c>
      <c r="K1171" s="18" t="n">
        <f aca="false">IF(OR(C1171="", J1171="",G1171=""), 0, IF(COUNTIF($J$6:J1171, J1171)=1, 1, 0))</f>
        <v>0</v>
      </c>
      <c r="L1171" s="16" t="str">
        <f aca="false">IF(B1171="Inscripción de nuevo registro patronal",B1171 &amp; "|" &amp; E1171 &amp; "|" &amp; C1171,"")</f>
        <v/>
      </c>
      <c r="M1171" s="18" t="n">
        <f aca="false">IF(OR(C1171="", L1171=""), 0, IF(COUNTIF($L$6:L1171, L1171)=1, 1, 0))</f>
        <v>0</v>
      </c>
    </row>
    <row r="1172" customFormat="false" ht="28.35" hidden="false" customHeight="true" outlineLevel="0" collapsed="false">
      <c r="A1172" s="48" t="str">
        <f aca="false">IF(AND(NOT(ISBLANK(C1172)),NOT(ISBLANK(B1172)),NOT(ISBLANK(E1172))),(_xlfn.AGGREGATE(2,7,A$5:A1172))+1,"")</f>
        <v/>
      </c>
      <c r="B1172" s="49"/>
      <c r="C1172" s="49"/>
      <c r="D1172" s="50"/>
      <c r="E1172" s="51"/>
      <c r="F1172" s="52" t="str">
        <f aca="false">IFERROR(VLOOKUP(B1172,LISTAS!$Q$2:$R$58,2,0),"")</f>
        <v/>
      </c>
      <c r="G1172" s="34" t="str">
        <f aca="false">IF(ISBLANK(C1172),"",  IF(F1172="RAZÓN SOCIAL","NUEVO_RP",   IF(F1172="NUMERO",      IF(ISNUMBER(VALUE(C1172)),VALUE(C1172),""),   IF(OR(F1172="NSS - NOMBRE",F1172="RP - NOMBRE"),      IF(         AND(           NOT(ISERROR(FIND(" - ",C1172))),           ISERROR(FIND("  ",C1172)),           ISERROR(FIND("–",C1172)),           ISERROR(FIND("—",C1172)),           ISNUMBER(VALUE(LEFT(C1172,FIND(" - ",C1172)-1)))         ),         VALUE(LEFT(C1172,FIND(" - ",C1172)-1)),         ""      ),   ""   )  )))</f>
        <v/>
      </c>
      <c r="H1172" s="34" t="str">
        <f aca="false">B1172 &amp; "|" &amp; E1172 &amp; "|" &amp;(IF(ISBLANK(C1172),"",IFERROR(VALUE(LEFT(TRIM(C1172),FIND(" ",TRIM(C1172)&amp;" ")-1)),"")))</f>
        <v>||</v>
      </c>
      <c r="I1172" s="18" t="n">
        <f aca="false">IF(G1172="",0, IF(COUNTIF($H$6:H1172,H1172)=1,1,0))</f>
        <v>0</v>
      </c>
      <c r="J1172" s="34" t="str">
        <f aca="false">IF( OR( ISBLANK(D1172), C1172=D1172, AND( LEFT(D1172,7)&lt;&gt;"NOMINA ", OR( ISERROR(FIND(" - ",D1172)), NOT(ISNUMBER(VALUE(LEFT(D1172,FIND(" - ",D1172)-1)))) ) ) ), "", B1172 &amp; "|" &amp; E1172 &amp; "|" &amp; (IF(ISBLANK(C1172), "", IFERROR(VALUE(LEFT(TRIM(C1172), FIND(" ", TRIM(C1172)&amp;" ")-1)), ""))) &amp; "|" &amp; D1172 )</f>
        <v/>
      </c>
      <c r="K1172" s="18" t="n">
        <f aca="false">IF(OR(C1172="", J1172="",G1172=""), 0, IF(COUNTIF($J$6:J1172, J1172)=1, 1, 0))</f>
        <v>0</v>
      </c>
      <c r="L1172" s="16" t="str">
        <f aca="false">IF(B1172="Inscripción de nuevo registro patronal",B1172 &amp; "|" &amp; E1172 &amp; "|" &amp; C1172,"")</f>
        <v/>
      </c>
      <c r="M1172" s="18" t="n">
        <f aca="false">IF(OR(C1172="", L1172=""), 0, IF(COUNTIF($L$6:L1172, L1172)=1, 1, 0))</f>
        <v>0</v>
      </c>
    </row>
    <row r="1173" customFormat="false" ht="28.35" hidden="false" customHeight="true" outlineLevel="0" collapsed="false">
      <c r="A1173" s="48" t="str">
        <f aca="false">IF(AND(NOT(ISBLANK(C1173)),NOT(ISBLANK(B1173)),NOT(ISBLANK(E1173))),(_xlfn.AGGREGATE(2,7,A$5:A1173))+1,"")</f>
        <v/>
      </c>
      <c r="B1173" s="49"/>
      <c r="C1173" s="49"/>
      <c r="D1173" s="50"/>
      <c r="E1173" s="51"/>
      <c r="F1173" s="52" t="str">
        <f aca="false">IFERROR(VLOOKUP(B1173,LISTAS!$Q$2:$R$58,2,0),"")</f>
        <v/>
      </c>
      <c r="G1173" s="34" t="str">
        <f aca="false">IF(ISBLANK(C1173),"",  IF(F1173="RAZÓN SOCIAL","NUEVO_RP",   IF(F1173="NUMERO",      IF(ISNUMBER(VALUE(C1173)),VALUE(C1173),""),   IF(OR(F1173="NSS - NOMBRE",F1173="RP - NOMBRE"),      IF(         AND(           NOT(ISERROR(FIND(" - ",C1173))),           ISERROR(FIND("  ",C1173)),           ISERROR(FIND("–",C1173)),           ISERROR(FIND("—",C1173)),           ISNUMBER(VALUE(LEFT(C1173,FIND(" - ",C1173)-1)))         ),         VALUE(LEFT(C1173,FIND(" - ",C1173)-1)),         ""      ),   ""   )  )))</f>
        <v/>
      </c>
      <c r="H1173" s="34" t="str">
        <f aca="false">B1173 &amp; "|" &amp; E1173 &amp; "|" &amp;(IF(ISBLANK(C1173),"",IFERROR(VALUE(LEFT(TRIM(C1173),FIND(" ",TRIM(C1173)&amp;" ")-1)),"")))</f>
        <v>||</v>
      </c>
      <c r="I1173" s="18" t="n">
        <f aca="false">IF(G1173="",0, IF(COUNTIF($H$6:H1173,H1173)=1,1,0))</f>
        <v>0</v>
      </c>
      <c r="J1173" s="34" t="str">
        <f aca="false">IF( OR( ISBLANK(D1173), C1173=D1173, AND( LEFT(D1173,7)&lt;&gt;"NOMINA ", OR( ISERROR(FIND(" - ",D1173)), NOT(ISNUMBER(VALUE(LEFT(D1173,FIND(" - ",D1173)-1)))) ) ) ), "", B1173 &amp; "|" &amp; E1173 &amp; "|" &amp; (IF(ISBLANK(C1173), "", IFERROR(VALUE(LEFT(TRIM(C1173), FIND(" ", TRIM(C1173)&amp;" ")-1)), ""))) &amp; "|" &amp; D1173 )</f>
        <v/>
      </c>
      <c r="K1173" s="18" t="n">
        <f aca="false">IF(OR(C1173="", J1173="",G1173=""), 0, IF(COUNTIF($J$6:J1173, J1173)=1, 1, 0))</f>
        <v>0</v>
      </c>
      <c r="L1173" s="16" t="str">
        <f aca="false">IF(B1173="Inscripción de nuevo registro patronal",B1173 &amp; "|" &amp; E1173 &amp; "|" &amp; C1173,"")</f>
        <v/>
      </c>
      <c r="M1173" s="18" t="n">
        <f aca="false">IF(OR(C1173="", L1173=""), 0, IF(COUNTIF($L$6:L1173, L1173)=1, 1, 0))</f>
        <v>0</v>
      </c>
    </row>
    <row r="1174" customFormat="false" ht="28.35" hidden="false" customHeight="true" outlineLevel="0" collapsed="false">
      <c r="A1174" s="48" t="str">
        <f aca="false">IF(AND(NOT(ISBLANK(C1174)),NOT(ISBLANK(B1174)),NOT(ISBLANK(E1174))),(_xlfn.AGGREGATE(2,7,A$5:A1174))+1,"")</f>
        <v/>
      </c>
      <c r="B1174" s="49"/>
      <c r="C1174" s="49"/>
      <c r="D1174" s="50"/>
      <c r="E1174" s="51"/>
      <c r="F1174" s="52" t="str">
        <f aca="false">IFERROR(VLOOKUP(B1174,LISTAS!$Q$2:$R$58,2,0),"")</f>
        <v/>
      </c>
      <c r="G1174" s="34" t="str">
        <f aca="false">IF(ISBLANK(C1174),"",  IF(F1174="RAZÓN SOCIAL","NUEVO_RP",   IF(F1174="NUMERO",      IF(ISNUMBER(VALUE(C1174)),VALUE(C1174),""),   IF(OR(F1174="NSS - NOMBRE",F1174="RP - NOMBRE"),      IF(         AND(           NOT(ISERROR(FIND(" - ",C1174))),           ISERROR(FIND("  ",C1174)),           ISERROR(FIND("–",C1174)),           ISERROR(FIND("—",C1174)),           ISNUMBER(VALUE(LEFT(C1174,FIND(" - ",C1174)-1)))         ),         VALUE(LEFT(C1174,FIND(" - ",C1174)-1)),         ""      ),   ""   )  )))</f>
        <v/>
      </c>
      <c r="H1174" s="34" t="str">
        <f aca="false">B1174 &amp; "|" &amp; E1174 &amp; "|" &amp;(IF(ISBLANK(C1174),"",IFERROR(VALUE(LEFT(TRIM(C1174),FIND(" ",TRIM(C1174)&amp;" ")-1)),"")))</f>
        <v>||</v>
      </c>
      <c r="I1174" s="18" t="n">
        <f aca="false">IF(G1174="",0, IF(COUNTIF($H$6:H1174,H1174)=1,1,0))</f>
        <v>0</v>
      </c>
      <c r="J1174" s="34" t="str">
        <f aca="false">IF( OR( ISBLANK(D1174), C1174=D1174, AND( LEFT(D1174,7)&lt;&gt;"NOMINA ", OR( ISERROR(FIND(" - ",D1174)), NOT(ISNUMBER(VALUE(LEFT(D1174,FIND(" - ",D1174)-1)))) ) ) ), "", B1174 &amp; "|" &amp; E1174 &amp; "|" &amp; (IF(ISBLANK(C1174), "", IFERROR(VALUE(LEFT(TRIM(C1174), FIND(" ", TRIM(C1174)&amp;" ")-1)), ""))) &amp; "|" &amp; D1174 )</f>
        <v/>
      </c>
      <c r="K1174" s="18" t="n">
        <f aca="false">IF(OR(C1174="", J1174="",G1174=""), 0, IF(COUNTIF($J$6:J1174, J1174)=1, 1, 0))</f>
        <v>0</v>
      </c>
      <c r="L1174" s="16" t="str">
        <f aca="false">IF(B1174="Inscripción de nuevo registro patronal",B1174 &amp; "|" &amp; E1174 &amp; "|" &amp; C1174,"")</f>
        <v/>
      </c>
      <c r="M1174" s="18" t="n">
        <f aca="false">IF(OR(C1174="", L1174=""), 0, IF(COUNTIF($L$6:L1174, L1174)=1, 1, 0))</f>
        <v>0</v>
      </c>
    </row>
    <row r="1175" customFormat="false" ht="28.35" hidden="false" customHeight="true" outlineLevel="0" collapsed="false">
      <c r="A1175" s="48" t="str">
        <f aca="false">IF(AND(NOT(ISBLANK(C1175)),NOT(ISBLANK(B1175)),NOT(ISBLANK(E1175))),(_xlfn.AGGREGATE(2,7,A$5:A1175))+1,"")</f>
        <v/>
      </c>
      <c r="B1175" s="49"/>
      <c r="C1175" s="49"/>
      <c r="D1175" s="50"/>
      <c r="E1175" s="51"/>
      <c r="F1175" s="52" t="str">
        <f aca="false">IFERROR(VLOOKUP(B1175,LISTAS!$Q$2:$R$58,2,0),"")</f>
        <v/>
      </c>
      <c r="G1175" s="34" t="str">
        <f aca="false">IF(ISBLANK(C1175),"",  IF(F1175="RAZÓN SOCIAL","NUEVO_RP",   IF(F1175="NUMERO",      IF(ISNUMBER(VALUE(C1175)),VALUE(C1175),""),   IF(OR(F1175="NSS - NOMBRE",F1175="RP - NOMBRE"),      IF(         AND(           NOT(ISERROR(FIND(" - ",C1175))),           ISERROR(FIND("  ",C1175)),           ISERROR(FIND("–",C1175)),           ISERROR(FIND("—",C1175)),           ISNUMBER(VALUE(LEFT(C1175,FIND(" - ",C1175)-1)))         ),         VALUE(LEFT(C1175,FIND(" - ",C1175)-1)),         ""      ),   ""   )  )))</f>
        <v/>
      </c>
      <c r="H1175" s="34" t="str">
        <f aca="false">B1175 &amp; "|" &amp; E1175 &amp; "|" &amp;(IF(ISBLANK(C1175),"",IFERROR(VALUE(LEFT(TRIM(C1175),FIND(" ",TRIM(C1175)&amp;" ")-1)),"")))</f>
        <v>||</v>
      </c>
      <c r="I1175" s="18" t="n">
        <f aca="false">IF(G1175="",0, IF(COUNTIF($H$6:H1175,H1175)=1,1,0))</f>
        <v>0</v>
      </c>
      <c r="J1175" s="34" t="str">
        <f aca="false">IF( OR( ISBLANK(D1175), C1175=D1175, AND( LEFT(D1175,7)&lt;&gt;"NOMINA ", OR( ISERROR(FIND(" - ",D1175)), NOT(ISNUMBER(VALUE(LEFT(D1175,FIND(" - ",D1175)-1)))) ) ) ), "", B1175 &amp; "|" &amp; E1175 &amp; "|" &amp; (IF(ISBLANK(C1175), "", IFERROR(VALUE(LEFT(TRIM(C1175), FIND(" ", TRIM(C1175)&amp;" ")-1)), ""))) &amp; "|" &amp; D1175 )</f>
        <v/>
      </c>
      <c r="K1175" s="18" t="n">
        <f aca="false">IF(OR(C1175="", J1175="",G1175=""), 0, IF(COUNTIF($J$6:J1175, J1175)=1, 1, 0))</f>
        <v>0</v>
      </c>
      <c r="L1175" s="16" t="str">
        <f aca="false">IF(B1175="Inscripción de nuevo registro patronal",B1175 &amp; "|" &amp; E1175 &amp; "|" &amp; C1175,"")</f>
        <v/>
      </c>
      <c r="M1175" s="18" t="n">
        <f aca="false">IF(OR(C1175="", L1175=""), 0, IF(COUNTIF($L$6:L1175, L1175)=1, 1, 0))</f>
        <v>0</v>
      </c>
    </row>
    <row r="1176" customFormat="false" ht="28.35" hidden="false" customHeight="true" outlineLevel="0" collapsed="false">
      <c r="A1176" s="48" t="str">
        <f aca="false">IF(AND(NOT(ISBLANK(C1176)),NOT(ISBLANK(B1176)),NOT(ISBLANK(E1176))),(_xlfn.AGGREGATE(2,7,A$5:A1176))+1,"")</f>
        <v/>
      </c>
      <c r="B1176" s="49"/>
      <c r="C1176" s="49"/>
      <c r="D1176" s="50"/>
      <c r="E1176" s="51"/>
      <c r="F1176" s="52" t="str">
        <f aca="false">IFERROR(VLOOKUP(B1176,LISTAS!$Q$2:$R$58,2,0),"")</f>
        <v/>
      </c>
      <c r="G1176" s="34" t="str">
        <f aca="false">IF(ISBLANK(C1176),"",  IF(F1176="RAZÓN SOCIAL","NUEVO_RP",   IF(F1176="NUMERO",      IF(ISNUMBER(VALUE(C1176)),VALUE(C1176),""),   IF(OR(F1176="NSS - NOMBRE",F1176="RP - NOMBRE"),      IF(         AND(           NOT(ISERROR(FIND(" - ",C1176))),           ISERROR(FIND("  ",C1176)),           ISERROR(FIND("–",C1176)),           ISERROR(FIND("—",C1176)),           ISNUMBER(VALUE(LEFT(C1176,FIND(" - ",C1176)-1)))         ),         VALUE(LEFT(C1176,FIND(" - ",C1176)-1)),         ""      ),   ""   )  )))</f>
        <v/>
      </c>
      <c r="H1176" s="34" t="str">
        <f aca="false">B1176 &amp; "|" &amp; E1176 &amp; "|" &amp;(IF(ISBLANK(C1176),"",IFERROR(VALUE(LEFT(TRIM(C1176),FIND(" ",TRIM(C1176)&amp;" ")-1)),"")))</f>
        <v>||</v>
      </c>
      <c r="I1176" s="18" t="n">
        <f aca="false">IF(G1176="",0, IF(COUNTIF($H$6:H1176,H1176)=1,1,0))</f>
        <v>0</v>
      </c>
      <c r="J1176" s="34" t="str">
        <f aca="false">IF( OR( ISBLANK(D1176), C1176=D1176, AND( LEFT(D1176,7)&lt;&gt;"NOMINA ", OR( ISERROR(FIND(" - ",D1176)), NOT(ISNUMBER(VALUE(LEFT(D1176,FIND(" - ",D1176)-1)))) ) ) ), "", B1176 &amp; "|" &amp; E1176 &amp; "|" &amp; (IF(ISBLANK(C1176), "", IFERROR(VALUE(LEFT(TRIM(C1176), FIND(" ", TRIM(C1176)&amp;" ")-1)), ""))) &amp; "|" &amp; D1176 )</f>
        <v/>
      </c>
      <c r="K1176" s="18" t="n">
        <f aca="false">IF(OR(C1176="", J1176="",G1176=""), 0, IF(COUNTIF($J$6:J1176, J1176)=1, 1, 0))</f>
        <v>0</v>
      </c>
      <c r="L1176" s="16" t="str">
        <f aca="false">IF(B1176="Inscripción de nuevo registro patronal",B1176 &amp; "|" &amp; E1176 &amp; "|" &amp; C1176,"")</f>
        <v/>
      </c>
      <c r="M1176" s="18" t="n">
        <f aca="false">IF(OR(C1176="", L1176=""), 0, IF(COUNTIF($L$6:L1176, L1176)=1, 1, 0))</f>
        <v>0</v>
      </c>
    </row>
    <row r="1177" customFormat="false" ht="28.35" hidden="false" customHeight="true" outlineLevel="0" collapsed="false">
      <c r="A1177" s="48" t="str">
        <f aca="false">IF(AND(NOT(ISBLANK(C1177)),NOT(ISBLANK(B1177)),NOT(ISBLANK(E1177))),(_xlfn.AGGREGATE(2,7,A$5:A1177))+1,"")</f>
        <v/>
      </c>
      <c r="B1177" s="49"/>
      <c r="C1177" s="49"/>
      <c r="D1177" s="50"/>
      <c r="E1177" s="51"/>
      <c r="F1177" s="52" t="str">
        <f aca="false">IFERROR(VLOOKUP(B1177,LISTAS!$Q$2:$R$58,2,0),"")</f>
        <v/>
      </c>
      <c r="G1177" s="34" t="str">
        <f aca="false">IF(ISBLANK(C1177),"",  IF(F1177="RAZÓN SOCIAL","NUEVO_RP",   IF(F1177="NUMERO",      IF(ISNUMBER(VALUE(C1177)),VALUE(C1177),""),   IF(OR(F1177="NSS - NOMBRE",F1177="RP - NOMBRE"),      IF(         AND(           NOT(ISERROR(FIND(" - ",C1177))),           ISERROR(FIND("  ",C1177)),           ISERROR(FIND("–",C1177)),           ISERROR(FIND("—",C1177)),           ISNUMBER(VALUE(LEFT(C1177,FIND(" - ",C1177)-1)))         ),         VALUE(LEFT(C1177,FIND(" - ",C1177)-1)),         ""      ),   ""   )  )))</f>
        <v/>
      </c>
      <c r="H1177" s="34" t="str">
        <f aca="false">B1177 &amp; "|" &amp; E1177 &amp; "|" &amp;(IF(ISBLANK(C1177),"",IFERROR(VALUE(LEFT(TRIM(C1177),FIND(" ",TRIM(C1177)&amp;" ")-1)),"")))</f>
        <v>||</v>
      </c>
      <c r="I1177" s="18" t="n">
        <f aca="false">IF(G1177="",0, IF(COUNTIF($H$6:H1177,H1177)=1,1,0))</f>
        <v>0</v>
      </c>
      <c r="J1177" s="34" t="str">
        <f aca="false">IF( OR( ISBLANK(D1177), C1177=D1177, AND( LEFT(D1177,7)&lt;&gt;"NOMINA ", OR( ISERROR(FIND(" - ",D1177)), NOT(ISNUMBER(VALUE(LEFT(D1177,FIND(" - ",D1177)-1)))) ) ) ), "", B1177 &amp; "|" &amp; E1177 &amp; "|" &amp; (IF(ISBLANK(C1177), "", IFERROR(VALUE(LEFT(TRIM(C1177), FIND(" ", TRIM(C1177)&amp;" ")-1)), ""))) &amp; "|" &amp; D1177 )</f>
        <v/>
      </c>
      <c r="K1177" s="18" t="n">
        <f aca="false">IF(OR(C1177="", J1177="",G1177=""), 0, IF(COUNTIF($J$6:J1177, J1177)=1, 1, 0))</f>
        <v>0</v>
      </c>
      <c r="L1177" s="16" t="str">
        <f aca="false">IF(B1177="Inscripción de nuevo registro patronal",B1177 &amp; "|" &amp; E1177 &amp; "|" &amp; C1177,"")</f>
        <v/>
      </c>
      <c r="M1177" s="18" t="n">
        <f aca="false">IF(OR(C1177="", L1177=""), 0, IF(COUNTIF($L$6:L1177, L1177)=1, 1, 0))</f>
        <v>0</v>
      </c>
    </row>
    <row r="1178" customFormat="false" ht="28.35" hidden="false" customHeight="true" outlineLevel="0" collapsed="false">
      <c r="A1178" s="48" t="str">
        <f aca="false">IF(AND(NOT(ISBLANK(C1178)),NOT(ISBLANK(B1178)),NOT(ISBLANK(E1178))),(_xlfn.AGGREGATE(2,7,A$5:A1178))+1,"")</f>
        <v/>
      </c>
      <c r="B1178" s="49"/>
      <c r="C1178" s="49"/>
      <c r="D1178" s="50"/>
      <c r="E1178" s="51"/>
      <c r="F1178" s="52" t="str">
        <f aca="false">IFERROR(VLOOKUP(B1178,LISTAS!$Q$2:$R$58,2,0),"")</f>
        <v/>
      </c>
      <c r="G1178" s="34" t="str">
        <f aca="false">IF(ISBLANK(C1178),"",  IF(F1178="RAZÓN SOCIAL","NUEVO_RP",   IF(F1178="NUMERO",      IF(ISNUMBER(VALUE(C1178)),VALUE(C1178),""),   IF(OR(F1178="NSS - NOMBRE",F1178="RP - NOMBRE"),      IF(         AND(           NOT(ISERROR(FIND(" - ",C1178))),           ISERROR(FIND("  ",C1178)),           ISERROR(FIND("–",C1178)),           ISERROR(FIND("—",C1178)),           ISNUMBER(VALUE(LEFT(C1178,FIND(" - ",C1178)-1)))         ),         VALUE(LEFT(C1178,FIND(" - ",C1178)-1)),         ""      ),   ""   )  )))</f>
        <v/>
      </c>
      <c r="H1178" s="34" t="str">
        <f aca="false">B1178 &amp; "|" &amp; E1178 &amp; "|" &amp;(IF(ISBLANK(C1178),"",IFERROR(VALUE(LEFT(TRIM(C1178),FIND(" ",TRIM(C1178)&amp;" ")-1)),"")))</f>
        <v>||</v>
      </c>
      <c r="I1178" s="18" t="n">
        <f aca="false">IF(G1178="",0, IF(COUNTIF($H$6:H1178,H1178)=1,1,0))</f>
        <v>0</v>
      </c>
      <c r="J1178" s="34" t="str">
        <f aca="false">IF( OR( ISBLANK(D1178), C1178=D1178, AND( LEFT(D1178,7)&lt;&gt;"NOMINA ", OR( ISERROR(FIND(" - ",D1178)), NOT(ISNUMBER(VALUE(LEFT(D1178,FIND(" - ",D1178)-1)))) ) ) ), "", B1178 &amp; "|" &amp; E1178 &amp; "|" &amp; (IF(ISBLANK(C1178), "", IFERROR(VALUE(LEFT(TRIM(C1178), FIND(" ", TRIM(C1178)&amp;" ")-1)), ""))) &amp; "|" &amp; D1178 )</f>
        <v/>
      </c>
      <c r="K1178" s="18" t="n">
        <f aca="false">IF(OR(C1178="", J1178="",G1178=""), 0, IF(COUNTIF($J$6:J1178, J1178)=1, 1, 0))</f>
        <v>0</v>
      </c>
      <c r="L1178" s="16" t="str">
        <f aca="false">IF(B1178="Inscripción de nuevo registro patronal",B1178 &amp; "|" &amp; E1178 &amp; "|" &amp; C1178,"")</f>
        <v/>
      </c>
      <c r="M1178" s="18" t="n">
        <f aca="false">IF(OR(C1178="", L1178=""), 0, IF(COUNTIF($L$6:L1178, L1178)=1, 1, 0))</f>
        <v>0</v>
      </c>
    </row>
    <row r="1179" customFormat="false" ht="28.35" hidden="false" customHeight="true" outlineLevel="0" collapsed="false">
      <c r="A1179" s="48" t="str">
        <f aca="false">IF(AND(NOT(ISBLANK(C1179)),NOT(ISBLANK(B1179)),NOT(ISBLANK(E1179))),(_xlfn.AGGREGATE(2,7,A$5:A1179))+1,"")</f>
        <v/>
      </c>
      <c r="B1179" s="49"/>
      <c r="C1179" s="49"/>
      <c r="D1179" s="50"/>
      <c r="E1179" s="51"/>
      <c r="F1179" s="52" t="str">
        <f aca="false">IFERROR(VLOOKUP(B1179,LISTAS!$Q$2:$R$58,2,0),"")</f>
        <v/>
      </c>
      <c r="G1179" s="34" t="str">
        <f aca="false">IF(ISBLANK(C1179),"",  IF(F1179="RAZÓN SOCIAL","NUEVO_RP",   IF(F1179="NUMERO",      IF(ISNUMBER(VALUE(C1179)),VALUE(C1179),""),   IF(OR(F1179="NSS - NOMBRE",F1179="RP - NOMBRE"),      IF(         AND(           NOT(ISERROR(FIND(" - ",C1179))),           ISERROR(FIND("  ",C1179)),           ISERROR(FIND("–",C1179)),           ISERROR(FIND("—",C1179)),           ISNUMBER(VALUE(LEFT(C1179,FIND(" - ",C1179)-1)))         ),         VALUE(LEFT(C1179,FIND(" - ",C1179)-1)),         ""      ),   ""   )  )))</f>
        <v/>
      </c>
      <c r="H1179" s="34" t="str">
        <f aca="false">B1179 &amp; "|" &amp; E1179 &amp; "|" &amp;(IF(ISBLANK(C1179),"",IFERROR(VALUE(LEFT(TRIM(C1179),FIND(" ",TRIM(C1179)&amp;" ")-1)),"")))</f>
        <v>||</v>
      </c>
      <c r="I1179" s="18" t="n">
        <f aca="false">IF(G1179="",0, IF(COUNTIF($H$6:H1179,H1179)=1,1,0))</f>
        <v>0</v>
      </c>
      <c r="J1179" s="34" t="str">
        <f aca="false">IF( OR( ISBLANK(D1179), C1179=D1179, AND( LEFT(D1179,7)&lt;&gt;"NOMINA ", OR( ISERROR(FIND(" - ",D1179)), NOT(ISNUMBER(VALUE(LEFT(D1179,FIND(" - ",D1179)-1)))) ) ) ), "", B1179 &amp; "|" &amp; E1179 &amp; "|" &amp; (IF(ISBLANK(C1179), "", IFERROR(VALUE(LEFT(TRIM(C1179), FIND(" ", TRIM(C1179)&amp;" ")-1)), ""))) &amp; "|" &amp; D1179 )</f>
        <v/>
      </c>
      <c r="K1179" s="18" t="n">
        <f aca="false">IF(OR(C1179="", J1179="",G1179=""), 0, IF(COUNTIF($J$6:J1179, J1179)=1, 1, 0))</f>
        <v>0</v>
      </c>
      <c r="L1179" s="16" t="str">
        <f aca="false">IF(B1179="Inscripción de nuevo registro patronal",B1179 &amp; "|" &amp; E1179 &amp; "|" &amp; C1179,"")</f>
        <v/>
      </c>
      <c r="M1179" s="18" t="n">
        <f aca="false">IF(OR(C1179="", L1179=""), 0, IF(COUNTIF($L$6:L1179, L1179)=1, 1, 0))</f>
        <v>0</v>
      </c>
    </row>
    <row r="1180" customFormat="false" ht="28.35" hidden="false" customHeight="true" outlineLevel="0" collapsed="false">
      <c r="A1180" s="48" t="str">
        <f aca="false">IF(AND(NOT(ISBLANK(C1180)),NOT(ISBLANK(B1180)),NOT(ISBLANK(E1180))),(_xlfn.AGGREGATE(2,7,A$5:A1180))+1,"")</f>
        <v/>
      </c>
      <c r="B1180" s="49"/>
      <c r="C1180" s="49"/>
      <c r="D1180" s="50"/>
      <c r="E1180" s="51"/>
      <c r="F1180" s="52" t="str">
        <f aca="false">IFERROR(VLOOKUP(B1180,LISTAS!$Q$2:$R$58,2,0),"")</f>
        <v/>
      </c>
      <c r="G1180" s="34" t="str">
        <f aca="false">IF(ISBLANK(C1180),"",  IF(F1180="RAZÓN SOCIAL","NUEVO_RP",   IF(F1180="NUMERO",      IF(ISNUMBER(VALUE(C1180)),VALUE(C1180),""),   IF(OR(F1180="NSS - NOMBRE",F1180="RP - NOMBRE"),      IF(         AND(           NOT(ISERROR(FIND(" - ",C1180))),           ISERROR(FIND("  ",C1180)),           ISERROR(FIND("–",C1180)),           ISERROR(FIND("—",C1180)),           ISNUMBER(VALUE(LEFT(C1180,FIND(" - ",C1180)-1)))         ),         VALUE(LEFT(C1180,FIND(" - ",C1180)-1)),         ""      ),   ""   )  )))</f>
        <v/>
      </c>
      <c r="H1180" s="34" t="str">
        <f aca="false">B1180 &amp; "|" &amp; E1180 &amp; "|" &amp;(IF(ISBLANK(C1180),"",IFERROR(VALUE(LEFT(TRIM(C1180),FIND(" ",TRIM(C1180)&amp;" ")-1)),"")))</f>
        <v>||</v>
      </c>
      <c r="I1180" s="18" t="n">
        <f aca="false">IF(G1180="",0, IF(COUNTIF($H$6:H1180,H1180)=1,1,0))</f>
        <v>0</v>
      </c>
      <c r="J1180" s="34" t="str">
        <f aca="false">IF( OR( ISBLANK(D1180), C1180=D1180, AND( LEFT(D1180,7)&lt;&gt;"NOMINA ", OR( ISERROR(FIND(" - ",D1180)), NOT(ISNUMBER(VALUE(LEFT(D1180,FIND(" - ",D1180)-1)))) ) ) ), "", B1180 &amp; "|" &amp; E1180 &amp; "|" &amp; (IF(ISBLANK(C1180), "", IFERROR(VALUE(LEFT(TRIM(C1180), FIND(" ", TRIM(C1180)&amp;" ")-1)), ""))) &amp; "|" &amp; D1180 )</f>
        <v/>
      </c>
      <c r="K1180" s="18" t="n">
        <f aca="false">IF(OR(C1180="", J1180="",G1180=""), 0, IF(COUNTIF($J$6:J1180, J1180)=1, 1, 0))</f>
        <v>0</v>
      </c>
      <c r="L1180" s="16" t="str">
        <f aca="false">IF(B1180="Inscripción de nuevo registro patronal",B1180 &amp; "|" &amp; E1180 &amp; "|" &amp; C1180,"")</f>
        <v/>
      </c>
      <c r="M1180" s="18" t="n">
        <f aca="false">IF(OR(C1180="", L1180=""), 0, IF(COUNTIF($L$6:L1180, L1180)=1, 1, 0))</f>
        <v>0</v>
      </c>
    </row>
    <row r="1181" customFormat="false" ht="28.35" hidden="false" customHeight="true" outlineLevel="0" collapsed="false">
      <c r="A1181" s="48" t="str">
        <f aca="false">IF(AND(NOT(ISBLANK(C1181)),NOT(ISBLANK(B1181)),NOT(ISBLANK(E1181))),(_xlfn.AGGREGATE(2,7,A$5:A1181))+1,"")</f>
        <v/>
      </c>
      <c r="B1181" s="49"/>
      <c r="C1181" s="49"/>
      <c r="D1181" s="50"/>
      <c r="E1181" s="51"/>
      <c r="F1181" s="52" t="str">
        <f aca="false">IFERROR(VLOOKUP(B1181,LISTAS!$Q$2:$R$58,2,0),"")</f>
        <v/>
      </c>
      <c r="G1181" s="34" t="str">
        <f aca="false">IF(ISBLANK(C1181),"",  IF(F1181="RAZÓN SOCIAL","NUEVO_RP",   IF(F1181="NUMERO",      IF(ISNUMBER(VALUE(C1181)),VALUE(C1181),""),   IF(OR(F1181="NSS - NOMBRE",F1181="RP - NOMBRE"),      IF(         AND(           NOT(ISERROR(FIND(" - ",C1181))),           ISERROR(FIND("  ",C1181)),           ISERROR(FIND("–",C1181)),           ISERROR(FIND("—",C1181)),           ISNUMBER(VALUE(LEFT(C1181,FIND(" - ",C1181)-1)))         ),         VALUE(LEFT(C1181,FIND(" - ",C1181)-1)),         ""      ),   ""   )  )))</f>
        <v/>
      </c>
      <c r="H1181" s="34" t="str">
        <f aca="false">B1181 &amp; "|" &amp; E1181 &amp; "|" &amp;(IF(ISBLANK(C1181),"",IFERROR(VALUE(LEFT(TRIM(C1181),FIND(" ",TRIM(C1181)&amp;" ")-1)),"")))</f>
        <v>||</v>
      </c>
      <c r="I1181" s="18" t="n">
        <f aca="false">IF(G1181="",0, IF(COUNTIF($H$6:H1181,H1181)=1,1,0))</f>
        <v>0</v>
      </c>
      <c r="J1181" s="34" t="str">
        <f aca="false">IF( OR( ISBLANK(D1181), C1181=D1181, AND( LEFT(D1181,7)&lt;&gt;"NOMINA ", OR( ISERROR(FIND(" - ",D1181)), NOT(ISNUMBER(VALUE(LEFT(D1181,FIND(" - ",D1181)-1)))) ) ) ), "", B1181 &amp; "|" &amp; E1181 &amp; "|" &amp; (IF(ISBLANK(C1181), "", IFERROR(VALUE(LEFT(TRIM(C1181), FIND(" ", TRIM(C1181)&amp;" ")-1)), ""))) &amp; "|" &amp; D1181 )</f>
        <v/>
      </c>
      <c r="K1181" s="18" t="n">
        <f aca="false">IF(OR(C1181="", J1181="",G1181=""), 0, IF(COUNTIF($J$6:J1181, J1181)=1, 1, 0))</f>
        <v>0</v>
      </c>
      <c r="L1181" s="16" t="str">
        <f aca="false">IF(B1181="Inscripción de nuevo registro patronal",B1181 &amp; "|" &amp; E1181 &amp; "|" &amp; C1181,"")</f>
        <v/>
      </c>
      <c r="M1181" s="18" t="n">
        <f aca="false">IF(OR(C1181="", L1181=""), 0, IF(COUNTIF($L$6:L1181, L1181)=1, 1, 0))</f>
        <v>0</v>
      </c>
    </row>
    <row r="1182" customFormat="false" ht="28.35" hidden="false" customHeight="true" outlineLevel="0" collapsed="false">
      <c r="A1182" s="48" t="str">
        <f aca="false">IF(AND(NOT(ISBLANK(C1182)),NOT(ISBLANK(B1182)),NOT(ISBLANK(E1182))),(_xlfn.AGGREGATE(2,7,A$5:A1182))+1,"")</f>
        <v/>
      </c>
      <c r="B1182" s="49"/>
      <c r="C1182" s="49"/>
      <c r="D1182" s="50"/>
      <c r="E1182" s="51"/>
      <c r="F1182" s="52" t="str">
        <f aca="false">IFERROR(VLOOKUP(B1182,LISTAS!$Q$2:$R$58,2,0),"")</f>
        <v/>
      </c>
      <c r="G1182" s="34" t="str">
        <f aca="false">IF(ISBLANK(C1182),"",  IF(F1182="RAZÓN SOCIAL","NUEVO_RP",   IF(F1182="NUMERO",      IF(ISNUMBER(VALUE(C1182)),VALUE(C1182),""),   IF(OR(F1182="NSS - NOMBRE",F1182="RP - NOMBRE"),      IF(         AND(           NOT(ISERROR(FIND(" - ",C1182))),           ISERROR(FIND("  ",C1182)),           ISERROR(FIND("–",C1182)),           ISERROR(FIND("—",C1182)),           ISNUMBER(VALUE(LEFT(C1182,FIND(" - ",C1182)-1)))         ),         VALUE(LEFT(C1182,FIND(" - ",C1182)-1)),         ""      ),   ""   )  )))</f>
        <v/>
      </c>
      <c r="H1182" s="34" t="str">
        <f aca="false">B1182 &amp; "|" &amp; E1182 &amp; "|" &amp;(IF(ISBLANK(C1182),"",IFERROR(VALUE(LEFT(TRIM(C1182),FIND(" ",TRIM(C1182)&amp;" ")-1)),"")))</f>
        <v>||</v>
      </c>
      <c r="I1182" s="18" t="n">
        <f aca="false">IF(G1182="",0, IF(COUNTIF($H$6:H1182,H1182)=1,1,0))</f>
        <v>0</v>
      </c>
      <c r="J1182" s="34" t="str">
        <f aca="false">IF( OR( ISBLANK(D1182), C1182=D1182, AND( LEFT(D1182,7)&lt;&gt;"NOMINA ", OR( ISERROR(FIND(" - ",D1182)), NOT(ISNUMBER(VALUE(LEFT(D1182,FIND(" - ",D1182)-1)))) ) ) ), "", B1182 &amp; "|" &amp; E1182 &amp; "|" &amp; (IF(ISBLANK(C1182), "", IFERROR(VALUE(LEFT(TRIM(C1182), FIND(" ", TRIM(C1182)&amp;" ")-1)), ""))) &amp; "|" &amp; D1182 )</f>
        <v/>
      </c>
      <c r="K1182" s="18" t="n">
        <f aca="false">IF(OR(C1182="", J1182="",G1182=""), 0, IF(COUNTIF($J$6:J1182, J1182)=1, 1, 0))</f>
        <v>0</v>
      </c>
      <c r="L1182" s="16" t="str">
        <f aca="false">IF(B1182="Inscripción de nuevo registro patronal",B1182 &amp; "|" &amp; E1182 &amp; "|" &amp; C1182,"")</f>
        <v/>
      </c>
      <c r="M1182" s="18" t="n">
        <f aca="false">IF(OR(C1182="", L1182=""), 0, IF(COUNTIF($L$6:L1182, L1182)=1, 1, 0))</f>
        <v>0</v>
      </c>
    </row>
    <row r="1183" customFormat="false" ht="28.35" hidden="false" customHeight="true" outlineLevel="0" collapsed="false">
      <c r="A1183" s="48" t="str">
        <f aca="false">IF(AND(NOT(ISBLANK(C1183)),NOT(ISBLANK(B1183)),NOT(ISBLANK(E1183))),(_xlfn.AGGREGATE(2,7,A$5:A1183))+1,"")</f>
        <v/>
      </c>
      <c r="B1183" s="49"/>
      <c r="C1183" s="49"/>
      <c r="D1183" s="50"/>
      <c r="E1183" s="51"/>
      <c r="F1183" s="52" t="str">
        <f aca="false">IFERROR(VLOOKUP(B1183,LISTAS!$Q$2:$R$58,2,0),"")</f>
        <v/>
      </c>
      <c r="G1183" s="34" t="str">
        <f aca="false">IF(ISBLANK(C1183),"",  IF(F1183="RAZÓN SOCIAL","NUEVO_RP",   IF(F1183="NUMERO",      IF(ISNUMBER(VALUE(C1183)),VALUE(C1183),""),   IF(OR(F1183="NSS - NOMBRE",F1183="RP - NOMBRE"),      IF(         AND(           NOT(ISERROR(FIND(" - ",C1183))),           ISERROR(FIND("  ",C1183)),           ISERROR(FIND("–",C1183)),           ISERROR(FIND("—",C1183)),           ISNUMBER(VALUE(LEFT(C1183,FIND(" - ",C1183)-1)))         ),         VALUE(LEFT(C1183,FIND(" - ",C1183)-1)),         ""      ),   ""   )  )))</f>
        <v/>
      </c>
      <c r="H1183" s="34" t="str">
        <f aca="false">B1183 &amp; "|" &amp; E1183 &amp; "|" &amp;(IF(ISBLANK(C1183),"",IFERROR(VALUE(LEFT(TRIM(C1183),FIND(" ",TRIM(C1183)&amp;" ")-1)),"")))</f>
        <v>||</v>
      </c>
      <c r="I1183" s="18" t="n">
        <f aca="false">IF(G1183="",0, IF(COUNTIF($H$6:H1183,H1183)=1,1,0))</f>
        <v>0</v>
      </c>
      <c r="J1183" s="34" t="str">
        <f aca="false">IF( OR( ISBLANK(D1183), C1183=D1183, AND( LEFT(D1183,7)&lt;&gt;"NOMINA ", OR( ISERROR(FIND(" - ",D1183)), NOT(ISNUMBER(VALUE(LEFT(D1183,FIND(" - ",D1183)-1)))) ) ) ), "", B1183 &amp; "|" &amp; E1183 &amp; "|" &amp; (IF(ISBLANK(C1183), "", IFERROR(VALUE(LEFT(TRIM(C1183), FIND(" ", TRIM(C1183)&amp;" ")-1)), ""))) &amp; "|" &amp; D1183 )</f>
        <v/>
      </c>
      <c r="K1183" s="18" t="n">
        <f aca="false">IF(OR(C1183="", J1183="",G1183=""), 0, IF(COUNTIF($J$6:J1183, J1183)=1, 1, 0))</f>
        <v>0</v>
      </c>
      <c r="L1183" s="16" t="str">
        <f aca="false">IF(B1183="Inscripción de nuevo registro patronal",B1183 &amp; "|" &amp; E1183 &amp; "|" &amp; C1183,"")</f>
        <v/>
      </c>
      <c r="M1183" s="18" t="n">
        <f aca="false">IF(OR(C1183="", L1183=""), 0, IF(COUNTIF($L$6:L1183, L1183)=1, 1, 0))</f>
        <v>0</v>
      </c>
    </row>
    <row r="1184" customFormat="false" ht="28.35" hidden="false" customHeight="true" outlineLevel="0" collapsed="false">
      <c r="A1184" s="48" t="str">
        <f aca="false">IF(AND(NOT(ISBLANK(C1184)),NOT(ISBLANK(B1184)),NOT(ISBLANK(E1184))),(_xlfn.AGGREGATE(2,7,A$5:A1184))+1,"")</f>
        <v/>
      </c>
      <c r="B1184" s="49"/>
      <c r="C1184" s="49"/>
      <c r="D1184" s="50"/>
      <c r="E1184" s="51"/>
      <c r="F1184" s="52" t="str">
        <f aca="false">IFERROR(VLOOKUP(B1184,LISTAS!$Q$2:$R$58,2,0),"")</f>
        <v/>
      </c>
      <c r="G1184" s="34" t="str">
        <f aca="false">IF(ISBLANK(C1184),"",  IF(F1184="RAZÓN SOCIAL","NUEVO_RP",   IF(F1184="NUMERO",      IF(ISNUMBER(VALUE(C1184)),VALUE(C1184),""),   IF(OR(F1184="NSS - NOMBRE",F1184="RP - NOMBRE"),      IF(         AND(           NOT(ISERROR(FIND(" - ",C1184))),           ISERROR(FIND("  ",C1184)),           ISERROR(FIND("–",C1184)),           ISERROR(FIND("—",C1184)),           ISNUMBER(VALUE(LEFT(C1184,FIND(" - ",C1184)-1)))         ),         VALUE(LEFT(C1184,FIND(" - ",C1184)-1)),         ""      ),   ""   )  )))</f>
        <v/>
      </c>
      <c r="H1184" s="34" t="str">
        <f aca="false">B1184 &amp; "|" &amp; E1184 &amp; "|" &amp;(IF(ISBLANK(C1184),"",IFERROR(VALUE(LEFT(TRIM(C1184),FIND(" ",TRIM(C1184)&amp;" ")-1)),"")))</f>
        <v>||</v>
      </c>
      <c r="I1184" s="18" t="n">
        <f aca="false">IF(G1184="",0, IF(COUNTIF($H$6:H1184,H1184)=1,1,0))</f>
        <v>0</v>
      </c>
      <c r="J1184" s="34" t="str">
        <f aca="false">IF( OR( ISBLANK(D1184), C1184=D1184, AND( LEFT(D1184,7)&lt;&gt;"NOMINA ", OR( ISERROR(FIND(" - ",D1184)), NOT(ISNUMBER(VALUE(LEFT(D1184,FIND(" - ",D1184)-1)))) ) ) ), "", B1184 &amp; "|" &amp; E1184 &amp; "|" &amp; (IF(ISBLANK(C1184), "", IFERROR(VALUE(LEFT(TRIM(C1184), FIND(" ", TRIM(C1184)&amp;" ")-1)), ""))) &amp; "|" &amp; D1184 )</f>
        <v/>
      </c>
      <c r="K1184" s="18" t="n">
        <f aca="false">IF(OR(C1184="", J1184="",G1184=""), 0, IF(COUNTIF($J$6:J1184, J1184)=1, 1, 0))</f>
        <v>0</v>
      </c>
      <c r="L1184" s="16" t="str">
        <f aca="false">IF(B1184="Inscripción de nuevo registro patronal",B1184 &amp; "|" &amp; E1184 &amp; "|" &amp; C1184,"")</f>
        <v/>
      </c>
      <c r="M1184" s="18" t="n">
        <f aca="false">IF(OR(C1184="", L1184=""), 0, IF(COUNTIF($L$6:L1184, L1184)=1, 1, 0))</f>
        <v>0</v>
      </c>
    </row>
    <row r="1185" customFormat="false" ht="28.35" hidden="false" customHeight="true" outlineLevel="0" collapsed="false">
      <c r="A1185" s="48" t="str">
        <f aca="false">IF(AND(NOT(ISBLANK(C1185)),NOT(ISBLANK(B1185)),NOT(ISBLANK(E1185))),(_xlfn.AGGREGATE(2,7,A$5:A1185))+1,"")</f>
        <v/>
      </c>
      <c r="B1185" s="49"/>
      <c r="C1185" s="49"/>
      <c r="D1185" s="50"/>
      <c r="E1185" s="51"/>
      <c r="F1185" s="52" t="str">
        <f aca="false">IFERROR(VLOOKUP(B1185,LISTAS!$Q$2:$R$58,2,0),"")</f>
        <v/>
      </c>
      <c r="G1185" s="34" t="str">
        <f aca="false">IF(ISBLANK(C1185),"",  IF(F1185="RAZÓN SOCIAL","NUEVO_RP",   IF(F1185="NUMERO",      IF(ISNUMBER(VALUE(C1185)),VALUE(C1185),""),   IF(OR(F1185="NSS - NOMBRE",F1185="RP - NOMBRE"),      IF(         AND(           NOT(ISERROR(FIND(" - ",C1185))),           ISERROR(FIND("  ",C1185)),           ISERROR(FIND("–",C1185)),           ISERROR(FIND("—",C1185)),           ISNUMBER(VALUE(LEFT(C1185,FIND(" - ",C1185)-1)))         ),         VALUE(LEFT(C1185,FIND(" - ",C1185)-1)),         ""      ),   ""   )  )))</f>
        <v/>
      </c>
      <c r="H1185" s="34" t="str">
        <f aca="false">B1185 &amp; "|" &amp; E1185 &amp; "|" &amp;(IF(ISBLANK(C1185),"",IFERROR(VALUE(LEFT(TRIM(C1185),FIND(" ",TRIM(C1185)&amp;" ")-1)),"")))</f>
        <v>||</v>
      </c>
      <c r="I1185" s="18" t="n">
        <f aca="false">IF(G1185="",0, IF(COUNTIF($H$6:H1185,H1185)=1,1,0))</f>
        <v>0</v>
      </c>
      <c r="J1185" s="34" t="str">
        <f aca="false">IF( OR( ISBLANK(D1185), C1185=D1185, AND( LEFT(D1185,7)&lt;&gt;"NOMINA ", OR( ISERROR(FIND(" - ",D1185)), NOT(ISNUMBER(VALUE(LEFT(D1185,FIND(" - ",D1185)-1)))) ) ) ), "", B1185 &amp; "|" &amp; E1185 &amp; "|" &amp; (IF(ISBLANK(C1185), "", IFERROR(VALUE(LEFT(TRIM(C1185), FIND(" ", TRIM(C1185)&amp;" ")-1)), ""))) &amp; "|" &amp; D1185 )</f>
        <v/>
      </c>
      <c r="K1185" s="18" t="n">
        <f aca="false">IF(OR(C1185="", J1185="",G1185=""), 0, IF(COUNTIF($J$6:J1185, J1185)=1, 1, 0))</f>
        <v>0</v>
      </c>
      <c r="L1185" s="16" t="str">
        <f aca="false">IF(B1185="Inscripción de nuevo registro patronal",B1185 &amp; "|" &amp; E1185 &amp; "|" &amp; C1185,"")</f>
        <v/>
      </c>
      <c r="M1185" s="18" t="n">
        <f aca="false">IF(OR(C1185="", L1185=""), 0, IF(COUNTIF($L$6:L1185, L1185)=1, 1, 0))</f>
        <v>0</v>
      </c>
    </row>
    <row r="1186" customFormat="false" ht="28.35" hidden="false" customHeight="true" outlineLevel="0" collapsed="false">
      <c r="A1186" s="48" t="str">
        <f aca="false">IF(AND(NOT(ISBLANK(C1186)),NOT(ISBLANK(B1186)),NOT(ISBLANK(E1186))),(_xlfn.AGGREGATE(2,7,A$5:A1186))+1,"")</f>
        <v/>
      </c>
      <c r="B1186" s="49"/>
      <c r="C1186" s="49"/>
      <c r="D1186" s="50"/>
      <c r="E1186" s="51"/>
      <c r="F1186" s="52" t="str">
        <f aca="false">IFERROR(VLOOKUP(B1186,LISTAS!$Q$2:$R$58,2,0),"")</f>
        <v/>
      </c>
      <c r="G1186" s="34" t="str">
        <f aca="false">IF(ISBLANK(C1186),"",  IF(F1186="RAZÓN SOCIAL","NUEVO_RP",   IF(F1186="NUMERO",      IF(ISNUMBER(VALUE(C1186)),VALUE(C1186),""),   IF(OR(F1186="NSS - NOMBRE",F1186="RP - NOMBRE"),      IF(         AND(           NOT(ISERROR(FIND(" - ",C1186))),           ISERROR(FIND("  ",C1186)),           ISERROR(FIND("–",C1186)),           ISERROR(FIND("—",C1186)),           ISNUMBER(VALUE(LEFT(C1186,FIND(" - ",C1186)-1)))         ),         VALUE(LEFT(C1186,FIND(" - ",C1186)-1)),         ""      ),   ""   )  )))</f>
        <v/>
      </c>
      <c r="H1186" s="34" t="str">
        <f aca="false">B1186 &amp; "|" &amp; E1186 &amp; "|" &amp;(IF(ISBLANK(C1186),"",IFERROR(VALUE(LEFT(TRIM(C1186),FIND(" ",TRIM(C1186)&amp;" ")-1)),"")))</f>
        <v>||</v>
      </c>
      <c r="I1186" s="18" t="n">
        <f aca="false">IF(G1186="",0, IF(COUNTIF($H$6:H1186,H1186)=1,1,0))</f>
        <v>0</v>
      </c>
      <c r="J1186" s="34" t="str">
        <f aca="false">IF( OR( ISBLANK(D1186), C1186=D1186, AND( LEFT(D1186,7)&lt;&gt;"NOMINA ", OR( ISERROR(FIND(" - ",D1186)), NOT(ISNUMBER(VALUE(LEFT(D1186,FIND(" - ",D1186)-1)))) ) ) ), "", B1186 &amp; "|" &amp; E1186 &amp; "|" &amp; (IF(ISBLANK(C1186), "", IFERROR(VALUE(LEFT(TRIM(C1186), FIND(" ", TRIM(C1186)&amp;" ")-1)), ""))) &amp; "|" &amp; D1186 )</f>
        <v/>
      </c>
      <c r="K1186" s="18" t="n">
        <f aca="false">IF(OR(C1186="", J1186="",G1186=""), 0, IF(COUNTIF($J$6:J1186, J1186)=1, 1, 0))</f>
        <v>0</v>
      </c>
      <c r="L1186" s="16" t="str">
        <f aca="false">IF(B1186="Inscripción de nuevo registro patronal",B1186 &amp; "|" &amp; E1186 &amp; "|" &amp; C1186,"")</f>
        <v/>
      </c>
      <c r="M1186" s="18" t="n">
        <f aca="false">IF(OR(C1186="", L1186=""), 0, IF(COUNTIF($L$6:L1186, L1186)=1, 1, 0))</f>
        <v>0</v>
      </c>
    </row>
    <row r="1187" customFormat="false" ht="28.35" hidden="false" customHeight="true" outlineLevel="0" collapsed="false">
      <c r="A1187" s="48" t="str">
        <f aca="false">IF(AND(NOT(ISBLANK(C1187)),NOT(ISBLANK(B1187)),NOT(ISBLANK(E1187))),(_xlfn.AGGREGATE(2,7,A$5:A1187))+1,"")</f>
        <v/>
      </c>
      <c r="B1187" s="49"/>
      <c r="C1187" s="49"/>
      <c r="D1187" s="50"/>
      <c r="E1187" s="51"/>
      <c r="F1187" s="52" t="str">
        <f aca="false">IFERROR(VLOOKUP(B1187,LISTAS!$Q$2:$R$58,2,0),"")</f>
        <v/>
      </c>
      <c r="G1187" s="34" t="str">
        <f aca="false">IF(ISBLANK(C1187),"",  IF(F1187="RAZÓN SOCIAL","NUEVO_RP",   IF(F1187="NUMERO",      IF(ISNUMBER(VALUE(C1187)),VALUE(C1187),""),   IF(OR(F1187="NSS - NOMBRE",F1187="RP - NOMBRE"),      IF(         AND(           NOT(ISERROR(FIND(" - ",C1187))),           ISERROR(FIND("  ",C1187)),           ISERROR(FIND("–",C1187)),           ISERROR(FIND("—",C1187)),           ISNUMBER(VALUE(LEFT(C1187,FIND(" - ",C1187)-1)))         ),         VALUE(LEFT(C1187,FIND(" - ",C1187)-1)),         ""      ),   ""   )  )))</f>
        <v/>
      </c>
      <c r="H1187" s="34" t="str">
        <f aca="false">B1187 &amp; "|" &amp; E1187 &amp; "|" &amp;(IF(ISBLANK(C1187),"",IFERROR(VALUE(LEFT(TRIM(C1187),FIND(" ",TRIM(C1187)&amp;" ")-1)),"")))</f>
        <v>||</v>
      </c>
      <c r="I1187" s="18" t="n">
        <f aca="false">IF(G1187="",0, IF(COUNTIF($H$6:H1187,H1187)=1,1,0))</f>
        <v>0</v>
      </c>
      <c r="J1187" s="34" t="str">
        <f aca="false">IF( OR( ISBLANK(D1187), C1187=D1187, AND( LEFT(D1187,7)&lt;&gt;"NOMINA ", OR( ISERROR(FIND(" - ",D1187)), NOT(ISNUMBER(VALUE(LEFT(D1187,FIND(" - ",D1187)-1)))) ) ) ), "", B1187 &amp; "|" &amp; E1187 &amp; "|" &amp; (IF(ISBLANK(C1187), "", IFERROR(VALUE(LEFT(TRIM(C1187), FIND(" ", TRIM(C1187)&amp;" ")-1)), ""))) &amp; "|" &amp; D1187 )</f>
        <v/>
      </c>
      <c r="K1187" s="18" t="n">
        <f aca="false">IF(OR(C1187="", J1187="",G1187=""), 0, IF(COUNTIF($J$6:J1187, J1187)=1, 1, 0))</f>
        <v>0</v>
      </c>
      <c r="L1187" s="16" t="str">
        <f aca="false">IF(B1187="Inscripción de nuevo registro patronal",B1187 &amp; "|" &amp; E1187 &amp; "|" &amp; C1187,"")</f>
        <v/>
      </c>
      <c r="M1187" s="18" t="n">
        <f aca="false">IF(OR(C1187="", L1187=""), 0, IF(COUNTIF($L$6:L1187, L1187)=1, 1, 0))</f>
        <v>0</v>
      </c>
    </row>
    <row r="1188" customFormat="false" ht="28.35" hidden="false" customHeight="true" outlineLevel="0" collapsed="false">
      <c r="A1188" s="48" t="str">
        <f aca="false">IF(AND(NOT(ISBLANK(C1188)),NOT(ISBLANK(B1188)),NOT(ISBLANK(E1188))),(_xlfn.AGGREGATE(2,7,A$5:A1188))+1,"")</f>
        <v/>
      </c>
      <c r="B1188" s="49"/>
      <c r="C1188" s="49"/>
      <c r="D1188" s="50"/>
      <c r="E1188" s="51"/>
      <c r="F1188" s="52" t="str">
        <f aca="false">IFERROR(VLOOKUP(B1188,LISTAS!$Q$2:$R$58,2,0),"")</f>
        <v/>
      </c>
      <c r="G1188" s="34" t="str">
        <f aca="false">IF(ISBLANK(C1188),"",  IF(F1188="RAZÓN SOCIAL","NUEVO_RP",   IF(F1188="NUMERO",      IF(ISNUMBER(VALUE(C1188)),VALUE(C1188),""),   IF(OR(F1188="NSS - NOMBRE",F1188="RP - NOMBRE"),      IF(         AND(           NOT(ISERROR(FIND(" - ",C1188))),           ISERROR(FIND("  ",C1188)),           ISERROR(FIND("–",C1188)),           ISERROR(FIND("—",C1188)),           ISNUMBER(VALUE(LEFT(C1188,FIND(" - ",C1188)-1)))         ),         VALUE(LEFT(C1188,FIND(" - ",C1188)-1)),         ""      ),   ""   )  )))</f>
        <v/>
      </c>
      <c r="H1188" s="34" t="str">
        <f aca="false">B1188 &amp; "|" &amp; E1188 &amp; "|" &amp;(IF(ISBLANK(C1188),"",IFERROR(VALUE(LEFT(TRIM(C1188),FIND(" ",TRIM(C1188)&amp;" ")-1)),"")))</f>
        <v>||</v>
      </c>
      <c r="I1188" s="18" t="n">
        <f aca="false">IF(G1188="",0, IF(COUNTIF($H$6:H1188,H1188)=1,1,0))</f>
        <v>0</v>
      </c>
      <c r="J1188" s="34" t="str">
        <f aca="false">IF( OR( ISBLANK(D1188), C1188=D1188, AND( LEFT(D1188,7)&lt;&gt;"NOMINA ", OR( ISERROR(FIND(" - ",D1188)), NOT(ISNUMBER(VALUE(LEFT(D1188,FIND(" - ",D1188)-1)))) ) ) ), "", B1188 &amp; "|" &amp; E1188 &amp; "|" &amp; (IF(ISBLANK(C1188), "", IFERROR(VALUE(LEFT(TRIM(C1188), FIND(" ", TRIM(C1188)&amp;" ")-1)), ""))) &amp; "|" &amp; D1188 )</f>
        <v/>
      </c>
      <c r="K1188" s="18" t="n">
        <f aca="false">IF(OR(C1188="", J1188="",G1188=""), 0, IF(COUNTIF($J$6:J1188, J1188)=1, 1, 0))</f>
        <v>0</v>
      </c>
      <c r="L1188" s="16" t="str">
        <f aca="false">IF(B1188="Inscripción de nuevo registro patronal",B1188 &amp; "|" &amp; E1188 &amp; "|" &amp; C1188,"")</f>
        <v/>
      </c>
      <c r="M1188" s="18" t="n">
        <f aca="false">IF(OR(C1188="", L1188=""), 0, IF(COUNTIF($L$6:L1188, L1188)=1, 1, 0))</f>
        <v>0</v>
      </c>
    </row>
    <row r="1189" customFormat="false" ht="28.35" hidden="false" customHeight="true" outlineLevel="0" collapsed="false">
      <c r="A1189" s="48" t="str">
        <f aca="false">IF(AND(NOT(ISBLANK(C1189)),NOT(ISBLANK(B1189)),NOT(ISBLANK(E1189))),(_xlfn.AGGREGATE(2,7,A$5:A1189))+1,"")</f>
        <v/>
      </c>
      <c r="B1189" s="49"/>
      <c r="C1189" s="49"/>
      <c r="D1189" s="50"/>
      <c r="E1189" s="51"/>
      <c r="F1189" s="52" t="str">
        <f aca="false">IFERROR(VLOOKUP(B1189,LISTAS!$Q$2:$R$58,2,0),"")</f>
        <v/>
      </c>
      <c r="G1189" s="34" t="str">
        <f aca="false">IF(ISBLANK(C1189),"",  IF(F1189="RAZÓN SOCIAL","NUEVO_RP",   IF(F1189="NUMERO",      IF(ISNUMBER(VALUE(C1189)),VALUE(C1189),""),   IF(OR(F1189="NSS - NOMBRE",F1189="RP - NOMBRE"),      IF(         AND(           NOT(ISERROR(FIND(" - ",C1189))),           ISERROR(FIND("  ",C1189)),           ISERROR(FIND("–",C1189)),           ISERROR(FIND("—",C1189)),           ISNUMBER(VALUE(LEFT(C1189,FIND(" - ",C1189)-1)))         ),         VALUE(LEFT(C1189,FIND(" - ",C1189)-1)),         ""      ),   ""   )  )))</f>
        <v/>
      </c>
      <c r="H1189" s="34" t="str">
        <f aca="false">B1189 &amp; "|" &amp; E1189 &amp; "|" &amp;(IF(ISBLANK(C1189),"",IFERROR(VALUE(LEFT(TRIM(C1189),FIND(" ",TRIM(C1189)&amp;" ")-1)),"")))</f>
        <v>||</v>
      </c>
      <c r="I1189" s="18" t="n">
        <f aca="false">IF(G1189="",0, IF(COUNTIF($H$6:H1189,H1189)=1,1,0))</f>
        <v>0</v>
      </c>
      <c r="J1189" s="34" t="str">
        <f aca="false">IF( OR( ISBLANK(D1189), C1189=D1189, AND( LEFT(D1189,7)&lt;&gt;"NOMINA ", OR( ISERROR(FIND(" - ",D1189)), NOT(ISNUMBER(VALUE(LEFT(D1189,FIND(" - ",D1189)-1)))) ) ) ), "", B1189 &amp; "|" &amp; E1189 &amp; "|" &amp; (IF(ISBLANK(C1189), "", IFERROR(VALUE(LEFT(TRIM(C1189), FIND(" ", TRIM(C1189)&amp;" ")-1)), ""))) &amp; "|" &amp; D1189 )</f>
        <v/>
      </c>
      <c r="K1189" s="18" t="n">
        <f aca="false">IF(OR(C1189="", J1189="",G1189=""), 0, IF(COUNTIF($J$6:J1189, J1189)=1, 1, 0))</f>
        <v>0</v>
      </c>
      <c r="L1189" s="16" t="str">
        <f aca="false">IF(B1189="Inscripción de nuevo registro patronal",B1189 &amp; "|" &amp; E1189 &amp; "|" &amp; C1189,"")</f>
        <v/>
      </c>
      <c r="M1189" s="18" t="n">
        <f aca="false">IF(OR(C1189="", L1189=""), 0, IF(COUNTIF($L$6:L1189, L1189)=1, 1, 0))</f>
        <v>0</v>
      </c>
    </row>
    <row r="1190" customFormat="false" ht="28.35" hidden="false" customHeight="true" outlineLevel="0" collapsed="false">
      <c r="A1190" s="48" t="str">
        <f aca="false">IF(AND(NOT(ISBLANK(C1190)),NOT(ISBLANK(B1190)),NOT(ISBLANK(E1190))),(_xlfn.AGGREGATE(2,7,A$5:A1190))+1,"")</f>
        <v/>
      </c>
      <c r="B1190" s="49"/>
      <c r="C1190" s="49"/>
      <c r="D1190" s="50"/>
      <c r="E1190" s="51"/>
      <c r="F1190" s="52" t="str">
        <f aca="false">IFERROR(VLOOKUP(B1190,LISTAS!$Q$2:$R$58,2,0),"")</f>
        <v/>
      </c>
      <c r="G1190" s="34" t="str">
        <f aca="false">IF(ISBLANK(C1190),"",  IF(F1190="RAZÓN SOCIAL","NUEVO_RP",   IF(F1190="NUMERO",      IF(ISNUMBER(VALUE(C1190)),VALUE(C1190),""),   IF(OR(F1190="NSS - NOMBRE",F1190="RP - NOMBRE"),      IF(         AND(           NOT(ISERROR(FIND(" - ",C1190))),           ISERROR(FIND("  ",C1190)),           ISERROR(FIND("–",C1190)),           ISERROR(FIND("—",C1190)),           ISNUMBER(VALUE(LEFT(C1190,FIND(" - ",C1190)-1)))         ),         VALUE(LEFT(C1190,FIND(" - ",C1190)-1)),         ""      ),   ""   )  )))</f>
        <v/>
      </c>
      <c r="H1190" s="34" t="str">
        <f aca="false">B1190 &amp; "|" &amp; E1190 &amp; "|" &amp;(IF(ISBLANK(C1190),"",IFERROR(VALUE(LEFT(TRIM(C1190),FIND(" ",TRIM(C1190)&amp;" ")-1)),"")))</f>
        <v>||</v>
      </c>
      <c r="I1190" s="18" t="n">
        <f aca="false">IF(G1190="",0, IF(COUNTIF($H$6:H1190,H1190)=1,1,0))</f>
        <v>0</v>
      </c>
      <c r="J1190" s="34" t="str">
        <f aca="false">IF( OR( ISBLANK(D1190), C1190=D1190, AND( LEFT(D1190,7)&lt;&gt;"NOMINA ", OR( ISERROR(FIND(" - ",D1190)), NOT(ISNUMBER(VALUE(LEFT(D1190,FIND(" - ",D1190)-1)))) ) ) ), "", B1190 &amp; "|" &amp; E1190 &amp; "|" &amp; (IF(ISBLANK(C1190), "", IFERROR(VALUE(LEFT(TRIM(C1190), FIND(" ", TRIM(C1190)&amp;" ")-1)), ""))) &amp; "|" &amp; D1190 )</f>
        <v/>
      </c>
      <c r="K1190" s="18" t="n">
        <f aca="false">IF(OR(C1190="", J1190="",G1190=""), 0, IF(COUNTIF($J$6:J1190, J1190)=1, 1, 0))</f>
        <v>0</v>
      </c>
      <c r="L1190" s="16" t="str">
        <f aca="false">IF(B1190="Inscripción de nuevo registro patronal",B1190 &amp; "|" &amp; E1190 &amp; "|" &amp; C1190,"")</f>
        <v/>
      </c>
      <c r="M1190" s="18" t="n">
        <f aca="false">IF(OR(C1190="", L1190=""), 0, IF(COUNTIF($L$6:L1190, L1190)=1, 1, 0))</f>
        <v>0</v>
      </c>
    </row>
    <row r="1191" customFormat="false" ht="28.35" hidden="false" customHeight="true" outlineLevel="0" collapsed="false">
      <c r="A1191" s="48" t="str">
        <f aca="false">IF(AND(NOT(ISBLANK(C1191)),NOT(ISBLANK(B1191)),NOT(ISBLANK(E1191))),(_xlfn.AGGREGATE(2,7,A$5:A1191))+1,"")</f>
        <v/>
      </c>
      <c r="B1191" s="49"/>
      <c r="C1191" s="49"/>
      <c r="D1191" s="50"/>
      <c r="E1191" s="51"/>
      <c r="F1191" s="52" t="str">
        <f aca="false">IFERROR(VLOOKUP(B1191,LISTAS!$Q$2:$R$58,2,0),"")</f>
        <v/>
      </c>
      <c r="G1191" s="34" t="str">
        <f aca="false">IF(ISBLANK(C1191),"",  IF(F1191="RAZÓN SOCIAL","NUEVO_RP",   IF(F1191="NUMERO",      IF(ISNUMBER(VALUE(C1191)),VALUE(C1191),""),   IF(OR(F1191="NSS - NOMBRE",F1191="RP - NOMBRE"),      IF(         AND(           NOT(ISERROR(FIND(" - ",C1191))),           ISERROR(FIND("  ",C1191)),           ISERROR(FIND("–",C1191)),           ISERROR(FIND("—",C1191)),           ISNUMBER(VALUE(LEFT(C1191,FIND(" - ",C1191)-1)))         ),         VALUE(LEFT(C1191,FIND(" - ",C1191)-1)),         ""      ),   ""   )  )))</f>
        <v/>
      </c>
      <c r="H1191" s="34" t="str">
        <f aca="false">B1191 &amp; "|" &amp; E1191 &amp; "|" &amp;(IF(ISBLANK(C1191),"",IFERROR(VALUE(LEFT(TRIM(C1191),FIND(" ",TRIM(C1191)&amp;" ")-1)),"")))</f>
        <v>||</v>
      </c>
      <c r="I1191" s="18" t="n">
        <f aca="false">IF(G1191="",0, IF(COUNTIF($H$6:H1191,H1191)=1,1,0))</f>
        <v>0</v>
      </c>
      <c r="J1191" s="34" t="str">
        <f aca="false">IF( OR( ISBLANK(D1191), C1191=D1191, AND( LEFT(D1191,7)&lt;&gt;"NOMINA ", OR( ISERROR(FIND(" - ",D1191)), NOT(ISNUMBER(VALUE(LEFT(D1191,FIND(" - ",D1191)-1)))) ) ) ), "", B1191 &amp; "|" &amp; E1191 &amp; "|" &amp; (IF(ISBLANK(C1191), "", IFERROR(VALUE(LEFT(TRIM(C1191), FIND(" ", TRIM(C1191)&amp;" ")-1)), ""))) &amp; "|" &amp; D1191 )</f>
        <v/>
      </c>
      <c r="K1191" s="18" t="n">
        <f aca="false">IF(OR(C1191="", J1191="",G1191=""), 0, IF(COUNTIF($J$6:J1191, J1191)=1, 1, 0))</f>
        <v>0</v>
      </c>
      <c r="L1191" s="16" t="str">
        <f aca="false">IF(B1191="Inscripción de nuevo registro patronal",B1191 &amp; "|" &amp; E1191 &amp; "|" &amp; C1191,"")</f>
        <v/>
      </c>
      <c r="M1191" s="18" t="n">
        <f aca="false">IF(OR(C1191="", L1191=""), 0, IF(COUNTIF($L$6:L1191, L1191)=1, 1, 0))</f>
        <v>0</v>
      </c>
    </row>
    <row r="1192" customFormat="false" ht="28.35" hidden="false" customHeight="true" outlineLevel="0" collapsed="false">
      <c r="A1192" s="48" t="str">
        <f aca="false">IF(AND(NOT(ISBLANK(C1192)),NOT(ISBLANK(B1192)),NOT(ISBLANK(E1192))),(_xlfn.AGGREGATE(2,7,A$5:A1192))+1,"")</f>
        <v/>
      </c>
      <c r="B1192" s="49"/>
      <c r="C1192" s="49"/>
      <c r="D1192" s="50"/>
      <c r="E1192" s="51"/>
      <c r="F1192" s="52" t="str">
        <f aca="false">IFERROR(VLOOKUP(B1192,LISTAS!$Q$2:$R$58,2,0),"")</f>
        <v/>
      </c>
      <c r="G1192" s="34" t="str">
        <f aca="false">IF(ISBLANK(C1192),"",  IF(F1192="RAZÓN SOCIAL","NUEVO_RP",   IF(F1192="NUMERO",      IF(ISNUMBER(VALUE(C1192)),VALUE(C1192),""),   IF(OR(F1192="NSS - NOMBRE",F1192="RP - NOMBRE"),      IF(         AND(           NOT(ISERROR(FIND(" - ",C1192))),           ISERROR(FIND("  ",C1192)),           ISERROR(FIND("–",C1192)),           ISERROR(FIND("—",C1192)),           ISNUMBER(VALUE(LEFT(C1192,FIND(" - ",C1192)-1)))         ),         VALUE(LEFT(C1192,FIND(" - ",C1192)-1)),         ""      ),   ""   )  )))</f>
        <v/>
      </c>
      <c r="H1192" s="34" t="str">
        <f aca="false">B1192 &amp; "|" &amp; E1192 &amp; "|" &amp;(IF(ISBLANK(C1192),"",IFERROR(VALUE(LEFT(TRIM(C1192),FIND(" ",TRIM(C1192)&amp;" ")-1)),"")))</f>
        <v>||</v>
      </c>
      <c r="I1192" s="18" t="n">
        <f aca="false">IF(G1192="",0, IF(COUNTIF($H$6:H1192,H1192)=1,1,0))</f>
        <v>0</v>
      </c>
      <c r="J1192" s="34" t="str">
        <f aca="false">IF( OR( ISBLANK(D1192), C1192=D1192, AND( LEFT(D1192,7)&lt;&gt;"NOMINA ", OR( ISERROR(FIND(" - ",D1192)), NOT(ISNUMBER(VALUE(LEFT(D1192,FIND(" - ",D1192)-1)))) ) ) ), "", B1192 &amp; "|" &amp; E1192 &amp; "|" &amp; (IF(ISBLANK(C1192), "", IFERROR(VALUE(LEFT(TRIM(C1192), FIND(" ", TRIM(C1192)&amp;" ")-1)), ""))) &amp; "|" &amp; D1192 )</f>
        <v/>
      </c>
      <c r="K1192" s="18" t="n">
        <f aca="false">IF(OR(C1192="", J1192="",G1192=""), 0, IF(COUNTIF($J$6:J1192, J1192)=1, 1, 0))</f>
        <v>0</v>
      </c>
      <c r="L1192" s="16" t="str">
        <f aca="false">IF(B1192="Inscripción de nuevo registro patronal",B1192 &amp; "|" &amp; E1192 &amp; "|" &amp; C1192,"")</f>
        <v/>
      </c>
      <c r="M1192" s="18" t="n">
        <f aca="false">IF(OR(C1192="", L1192=""), 0, IF(COUNTIF($L$6:L1192, L1192)=1, 1, 0))</f>
        <v>0</v>
      </c>
    </row>
    <row r="1193" customFormat="false" ht="28.35" hidden="false" customHeight="true" outlineLevel="0" collapsed="false">
      <c r="A1193" s="48" t="str">
        <f aca="false">IF(AND(NOT(ISBLANK(C1193)),NOT(ISBLANK(B1193)),NOT(ISBLANK(E1193))),(_xlfn.AGGREGATE(2,7,A$5:A1193))+1,"")</f>
        <v/>
      </c>
      <c r="B1193" s="49"/>
      <c r="C1193" s="49"/>
      <c r="D1193" s="50"/>
      <c r="E1193" s="51"/>
      <c r="F1193" s="52" t="str">
        <f aca="false">IFERROR(VLOOKUP(B1193,LISTAS!$Q$2:$R$58,2,0),"")</f>
        <v/>
      </c>
      <c r="G1193" s="34" t="str">
        <f aca="false">IF(ISBLANK(C1193),"",  IF(F1193="RAZÓN SOCIAL","NUEVO_RP",   IF(F1193="NUMERO",      IF(ISNUMBER(VALUE(C1193)),VALUE(C1193),""),   IF(OR(F1193="NSS - NOMBRE",F1193="RP - NOMBRE"),      IF(         AND(           NOT(ISERROR(FIND(" - ",C1193))),           ISERROR(FIND("  ",C1193)),           ISERROR(FIND("–",C1193)),           ISERROR(FIND("—",C1193)),           ISNUMBER(VALUE(LEFT(C1193,FIND(" - ",C1193)-1)))         ),         VALUE(LEFT(C1193,FIND(" - ",C1193)-1)),         ""      ),   ""   )  )))</f>
        <v/>
      </c>
      <c r="H1193" s="34" t="str">
        <f aca="false">B1193 &amp; "|" &amp; E1193 &amp; "|" &amp;(IF(ISBLANK(C1193),"",IFERROR(VALUE(LEFT(TRIM(C1193),FIND(" ",TRIM(C1193)&amp;" ")-1)),"")))</f>
        <v>||</v>
      </c>
      <c r="I1193" s="18" t="n">
        <f aca="false">IF(G1193="",0, IF(COUNTIF($H$6:H1193,H1193)=1,1,0))</f>
        <v>0</v>
      </c>
      <c r="J1193" s="34" t="str">
        <f aca="false">IF( OR( ISBLANK(D1193), C1193=D1193, AND( LEFT(D1193,7)&lt;&gt;"NOMINA ", OR( ISERROR(FIND(" - ",D1193)), NOT(ISNUMBER(VALUE(LEFT(D1193,FIND(" - ",D1193)-1)))) ) ) ), "", B1193 &amp; "|" &amp; E1193 &amp; "|" &amp; (IF(ISBLANK(C1193), "", IFERROR(VALUE(LEFT(TRIM(C1193), FIND(" ", TRIM(C1193)&amp;" ")-1)), ""))) &amp; "|" &amp; D1193 )</f>
        <v/>
      </c>
      <c r="K1193" s="18" t="n">
        <f aca="false">IF(OR(C1193="", J1193="",G1193=""), 0, IF(COUNTIF($J$6:J1193, J1193)=1, 1, 0))</f>
        <v>0</v>
      </c>
      <c r="L1193" s="16" t="str">
        <f aca="false">IF(B1193="Inscripción de nuevo registro patronal",B1193 &amp; "|" &amp; E1193 &amp; "|" &amp; C1193,"")</f>
        <v/>
      </c>
      <c r="M1193" s="18" t="n">
        <f aca="false">IF(OR(C1193="", L1193=""), 0, IF(COUNTIF($L$6:L1193, L1193)=1, 1, 0))</f>
        <v>0</v>
      </c>
    </row>
    <row r="1194" customFormat="false" ht="28.35" hidden="false" customHeight="true" outlineLevel="0" collapsed="false">
      <c r="A1194" s="48" t="str">
        <f aca="false">IF(AND(NOT(ISBLANK(C1194)),NOT(ISBLANK(B1194)),NOT(ISBLANK(E1194))),(_xlfn.AGGREGATE(2,7,A$5:A1194))+1,"")</f>
        <v/>
      </c>
      <c r="B1194" s="49"/>
      <c r="C1194" s="49"/>
      <c r="D1194" s="50"/>
      <c r="E1194" s="51"/>
      <c r="F1194" s="52" t="str">
        <f aca="false">IFERROR(VLOOKUP(B1194,LISTAS!$Q$2:$R$58,2,0),"")</f>
        <v/>
      </c>
      <c r="G1194" s="34" t="str">
        <f aca="false">IF(ISBLANK(C1194),"",  IF(F1194="RAZÓN SOCIAL","NUEVO_RP",   IF(F1194="NUMERO",      IF(ISNUMBER(VALUE(C1194)),VALUE(C1194),""),   IF(OR(F1194="NSS - NOMBRE",F1194="RP - NOMBRE"),      IF(         AND(           NOT(ISERROR(FIND(" - ",C1194))),           ISERROR(FIND("  ",C1194)),           ISERROR(FIND("–",C1194)),           ISERROR(FIND("—",C1194)),           ISNUMBER(VALUE(LEFT(C1194,FIND(" - ",C1194)-1)))         ),         VALUE(LEFT(C1194,FIND(" - ",C1194)-1)),         ""      ),   ""   )  )))</f>
        <v/>
      </c>
      <c r="H1194" s="34" t="str">
        <f aca="false">B1194 &amp; "|" &amp; E1194 &amp; "|" &amp;(IF(ISBLANK(C1194),"",IFERROR(VALUE(LEFT(TRIM(C1194),FIND(" ",TRIM(C1194)&amp;" ")-1)),"")))</f>
        <v>||</v>
      </c>
      <c r="I1194" s="18" t="n">
        <f aca="false">IF(G1194="",0, IF(COUNTIF($H$6:H1194,H1194)=1,1,0))</f>
        <v>0</v>
      </c>
      <c r="J1194" s="34" t="str">
        <f aca="false">IF( OR( ISBLANK(D1194), C1194=D1194, AND( LEFT(D1194,7)&lt;&gt;"NOMINA ", OR( ISERROR(FIND(" - ",D1194)), NOT(ISNUMBER(VALUE(LEFT(D1194,FIND(" - ",D1194)-1)))) ) ) ), "", B1194 &amp; "|" &amp; E1194 &amp; "|" &amp; (IF(ISBLANK(C1194), "", IFERROR(VALUE(LEFT(TRIM(C1194), FIND(" ", TRIM(C1194)&amp;" ")-1)), ""))) &amp; "|" &amp; D1194 )</f>
        <v/>
      </c>
      <c r="K1194" s="18" t="n">
        <f aca="false">IF(OR(C1194="", J1194="",G1194=""), 0, IF(COUNTIF($J$6:J1194, J1194)=1, 1, 0))</f>
        <v>0</v>
      </c>
      <c r="L1194" s="16" t="str">
        <f aca="false">IF(B1194="Inscripción de nuevo registro patronal",B1194 &amp; "|" &amp; E1194 &amp; "|" &amp; C1194,"")</f>
        <v/>
      </c>
      <c r="M1194" s="18" t="n">
        <f aca="false">IF(OR(C1194="", L1194=""), 0, IF(COUNTIF($L$6:L1194, L1194)=1, 1, 0))</f>
        <v>0</v>
      </c>
    </row>
    <row r="1195" customFormat="false" ht="28.35" hidden="false" customHeight="true" outlineLevel="0" collapsed="false">
      <c r="A1195" s="48" t="str">
        <f aca="false">IF(AND(NOT(ISBLANK(C1195)),NOT(ISBLANK(B1195)),NOT(ISBLANK(E1195))),(_xlfn.AGGREGATE(2,7,A$5:A1195))+1,"")</f>
        <v/>
      </c>
      <c r="B1195" s="49"/>
      <c r="C1195" s="49"/>
      <c r="D1195" s="50"/>
      <c r="E1195" s="51"/>
      <c r="F1195" s="52" t="str">
        <f aca="false">IFERROR(VLOOKUP(B1195,LISTAS!$Q$2:$R$58,2,0),"")</f>
        <v/>
      </c>
      <c r="G1195" s="34" t="str">
        <f aca="false">IF(ISBLANK(C1195),"",  IF(F1195="RAZÓN SOCIAL","NUEVO_RP",   IF(F1195="NUMERO",      IF(ISNUMBER(VALUE(C1195)),VALUE(C1195),""),   IF(OR(F1195="NSS - NOMBRE",F1195="RP - NOMBRE"),      IF(         AND(           NOT(ISERROR(FIND(" - ",C1195))),           ISERROR(FIND("  ",C1195)),           ISERROR(FIND("–",C1195)),           ISERROR(FIND("—",C1195)),           ISNUMBER(VALUE(LEFT(C1195,FIND(" - ",C1195)-1)))         ),         VALUE(LEFT(C1195,FIND(" - ",C1195)-1)),         ""      ),   ""   )  )))</f>
        <v/>
      </c>
      <c r="H1195" s="34" t="str">
        <f aca="false">B1195 &amp; "|" &amp; E1195 &amp; "|" &amp;(IF(ISBLANK(C1195),"",IFERROR(VALUE(LEFT(TRIM(C1195),FIND(" ",TRIM(C1195)&amp;" ")-1)),"")))</f>
        <v>||</v>
      </c>
      <c r="I1195" s="18" t="n">
        <f aca="false">IF(G1195="",0, IF(COUNTIF($H$6:H1195,H1195)=1,1,0))</f>
        <v>0</v>
      </c>
      <c r="J1195" s="34" t="str">
        <f aca="false">IF( OR( ISBLANK(D1195), C1195=D1195, AND( LEFT(D1195,7)&lt;&gt;"NOMINA ", OR( ISERROR(FIND(" - ",D1195)), NOT(ISNUMBER(VALUE(LEFT(D1195,FIND(" - ",D1195)-1)))) ) ) ), "", B1195 &amp; "|" &amp; E1195 &amp; "|" &amp; (IF(ISBLANK(C1195), "", IFERROR(VALUE(LEFT(TRIM(C1195), FIND(" ", TRIM(C1195)&amp;" ")-1)), ""))) &amp; "|" &amp; D1195 )</f>
        <v/>
      </c>
      <c r="K1195" s="18" t="n">
        <f aca="false">IF(OR(C1195="", J1195="",G1195=""), 0, IF(COUNTIF($J$6:J1195, J1195)=1, 1, 0))</f>
        <v>0</v>
      </c>
      <c r="L1195" s="16" t="str">
        <f aca="false">IF(B1195="Inscripción de nuevo registro patronal",B1195 &amp; "|" &amp; E1195 &amp; "|" &amp; C1195,"")</f>
        <v/>
      </c>
      <c r="M1195" s="18" t="n">
        <f aca="false">IF(OR(C1195="", L1195=""), 0, IF(COUNTIF($L$6:L1195, L1195)=1, 1, 0))</f>
        <v>0</v>
      </c>
    </row>
    <row r="1196" customFormat="false" ht="28.35" hidden="false" customHeight="true" outlineLevel="0" collapsed="false">
      <c r="A1196" s="48" t="str">
        <f aca="false">IF(AND(NOT(ISBLANK(C1196)),NOT(ISBLANK(B1196)),NOT(ISBLANK(E1196))),(_xlfn.AGGREGATE(2,7,A$5:A1196))+1,"")</f>
        <v/>
      </c>
      <c r="B1196" s="49"/>
      <c r="C1196" s="49"/>
      <c r="D1196" s="50"/>
      <c r="E1196" s="51"/>
      <c r="F1196" s="52" t="str">
        <f aca="false">IFERROR(VLOOKUP(B1196,LISTAS!$Q$2:$R$58,2,0),"")</f>
        <v/>
      </c>
      <c r="G1196" s="34" t="str">
        <f aca="false">IF(ISBLANK(C1196),"",  IF(F1196="RAZÓN SOCIAL","NUEVO_RP",   IF(F1196="NUMERO",      IF(ISNUMBER(VALUE(C1196)),VALUE(C1196),""),   IF(OR(F1196="NSS - NOMBRE",F1196="RP - NOMBRE"),      IF(         AND(           NOT(ISERROR(FIND(" - ",C1196))),           ISERROR(FIND("  ",C1196)),           ISERROR(FIND("–",C1196)),           ISERROR(FIND("—",C1196)),           ISNUMBER(VALUE(LEFT(C1196,FIND(" - ",C1196)-1)))         ),         VALUE(LEFT(C1196,FIND(" - ",C1196)-1)),         ""      ),   ""   )  )))</f>
        <v/>
      </c>
      <c r="H1196" s="34" t="str">
        <f aca="false">B1196 &amp; "|" &amp; E1196 &amp; "|" &amp;(IF(ISBLANK(C1196),"",IFERROR(VALUE(LEFT(TRIM(C1196),FIND(" ",TRIM(C1196)&amp;" ")-1)),"")))</f>
        <v>||</v>
      </c>
      <c r="I1196" s="18" t="n">
        <f aca="false">IF(G1196="",0, IF(COUNTIF($H$6:H1196,H1196)=1,1,0))</f>
        <v>0</v>
      </c>
      <c r="J1196" s="34" t="str">
        <f aca="false">IF( OR( ISBLANK(D1196), C1196=D1196, AND( LEFT(D1196,7)&lt;&gt;"NOMINA ", OR( ISERROR(FIND(" - ",D1196)), NOT(ISNUMBER(VALUE(LEFT(D1196,FIND(" - ",D1196)-1)))) ) ) ), "", B1196 &amp; "|" &amp; E1196 &amp; "|" &amp; (IF(ISBLANK(C1196), "", IFERROR(VALUE(LEFT(TRIM(C1196), FIND(" ", TRIM(C1196)&amp;" ")-1)), ""))) &amp; "|" &amp; D1196 )</f>
        <v/>
      </c>
      <c r="K1196" s="18" t="n">
        <f aca="false">IF(OR(C1196="", J1196="",G1196=""), 0, IF(COUNTIF($J$6:J1196, J1196)=1, 1, 0))</f>
        <v>0</v>
      </c>
      <c r="L1196" s="16" t="str">
        <f aca="false">IF(B1196="Inscripción de nuevo registro patronal",B1196 &amp; "|" &amp; E1196 &amp; "|" &amp; C1196,"")</f>
        <v/>
      </c>
      <c r="M1196" s="18" t="n">
        <f aca="false">IF(OR(C1196="", L1196=""), 0, IF(COUNTIF($L$6:L1196, L1196)=1, 1, 0))</f>
        <v>0</v>
      </c>
    </row>
    <row r="1197" customFormat="false" ht="28.35" hidden="false" customHeight="true" outlineLevel="0" collapsed="false">
      <c r="A1197" s="48" t="str">
        <f aca="false">IF(AND(NOT(ISBLANK(C1197)),NOT(ISBLANK(B1197)),NOT(ISBLANK(E1197))),(_xlfn.AGGREGATE(2,7,A$5:A1197))+1,"")</f>
        <v/>
      </c>
      <c r="B1197" s="49"/>
      <c r="C1197" s="49"/>
      <c r="D1197" s="50"/>
      <c r="E1197" s="51"/>
      <c r="F1197" s="52" t="str">
        <f aca="false">IFERROR(VLOOKUP(B1197,LISTAS!$Q$2:$R$58,2,0),"")</f>
        <v/>
      </c>
      <c r="G1197" s="34" t="str">
        <f aca="false">IF(ISBLANK(C1197),"",  IF(F1197="RAZÓN SOCIAL","NUEVO_RP",   IF(F1197="NUMERO",      IF(ISNUMBER(VALUE(C1197)),VALUE(C1197),""),   IF(OR(F1197="NSS - NOMBRE",F1197="RP - NOMBRE"),      IF(         AND(           NOT(ISERROR(FIND(" - ",C1197))),           ISERROR(FIND("  ",C1197)),           ISERROR(FIND("–",C1197)),           ISERROR(FIND("—",C1197)),           ISNUMBER(VALUE(LEFT(C1197,FIND(" - ",C1197)-1)))         ),         VALUE(LEFT(C1197,FIND(" - ",C1197)-1)),         ""      ),   ""   )  )))</f>
        <v/>
      </c>
      <c r="H1197" s="34" t="str">
        <f aca="false">B1197 &amp; "|" &amp; E1197 &amp; "|" &amp;(IF(ISBLANK(C1197),"",IFERROR(VALUE(LEFT(TRIM(C1197),FIND(" ",TRIM(C1197)&amp;" ")-1)),"")))</f>
        <v>||</v>
      </c>
      <c r="I1197" s="18" t="n">
        <f aca="false">IF(G1197="",0, IF(COUNTIF($H$6:H1197,H1197)=1,1,0))</f>
        <v>0</v>
      </c>
      <c r="J1197" s="34" t="str">
        <f aca="false">IF( OR( ISBLANK(D1197), C1197=D1197, AND( LEFT(D1197,7)&lt;&gt;"NOMINA ", OR( ISERROR(FIND(" - ",D1197)), NOT(ISNUMBER(VALUE(LEFT(D1197,FIND(" - ",D1197)-1)))) ) ) ), "", B1197 &amp; "|" &amp; E1197 &amp; "|" &amp; (IF(ISBLANK(C1197), "", IFERROR(VALUE(LEFT(TRIM(C1197), FIND(" ", TRIM(C1197)&amp;" ")-1)), ""))) &amp; "|" &amp; D1197 )</f>
        <v/>
      </c>
      <c r="K1197" s="18" t="n">
        <f aca="false">IF(OR(C1197="", J1197="",G1197=""), 0, IF(COUNTIF($J$6:J1197, J1197)=1, 1, 0))</f>
        <v>0</v>
      </c>
      <c r="L1197" s="16" t="str">
        <f aca="false">IF(B1197="Inscripción de nuevo registro patronal",B1197 &amp; "|" &amp; E1197 &amp; "|" &amp; C1197,"")</f>
        <v/>
      </c>
      <c r="M1197" s="18" t="n">
        <f aca="false">IF(OR(C1197="", L1197=""), 0, IF(COUNTIF($L$6:L1197, L1197)=1, 1, 0))</f>
        <v>0</v>
      </c>
    </row>
    <row r="1198" customFormat="false" ht="28.35" hidden="false" customHeight="true" outlineLevel="0" collapsed="false">
      <c r="A1198" s="48" t="str">
        <f aca="false">IF(AND(NOT(ISBLANK(C1198)),NOT(ISBLANK(B1198)),NOT(ISBLANK(E1198))),(_xlfn.AGGREGATE(2,7,A$5:A1198))+1,"")</f>
        <v/>
      </c>
      <c r="B1198" s="49"/>
      <c r="C1198" s="49"/>
      <c r="D1198" s="50"/>
      <c r="E1198" s="51"/>
      <c r="F1198" s="52" t="str">
        <f aca="false">IFERROR(VLOOKUP(B1198,LISTAS!$Q$2:$R$58,2,0),"")</f>
        <v/>
      </c>
      <c r="G1198" s="34" t="str">
        <f aca="false">IF(ISBLANK(C1198),"",  IF(F1198="RAZÓN SOCIAL","NUEVO_RP",   IF(F1198="NUMERO",      IF(ISNUMBER(VALUE(C1198)),VALUE(C1198),""),   IF(OR(F1198="NSS - NOMBRE",F1198="RP - NOMBRE"),      IF(         AND(           NOT(ISERROR(FIND(" - ",C1198))),           ISERROR(FIND("  ",C1198)),           ISERROR(FIND("–",C1198)),           ISERROR(FIND("—",C1198)),           ISNUMBER(VALUE(LEFT(C1198,FIND(" - ",C1198)-1)))         ),         VALUE(LEFT(C1198,FIND(" - ",C1198)-1)),         ""      ),   ""   )  )))</f>
        <v/>
      </c>
      <c r="H1198" s="34" t="str">
        <f aca="false">B1198 &amp; "|" &amp; E1198 &amp; "|" &amp;(IF(ISBLANK(C1198),"",IFERROR(VALUE(LEFT(TRIM(C1198),FIND(" ",TRIM(C1198)&amp;" ")-1)),"")))</f>
        <v>||</v>
      </c>
      <c r="I1198" s="18" t="n">
        <f aca="false">IF(G1198="",0, IF(COUNTIF($H$6:H1198,H1198)=1,1,0))</f>
        <v>0</v>
      </c>
      <c r="J1198" s="34" t="str">
        <f aca="false">IF( OR( ISBLANK(D1198), C1198=D1198, AND( LEFT(D1198,7)&lt;&gt;"NOMINA ", OR( ISERROR(FIND(" - ",D1198)), NOT(ISNUMBER(VALUE(LEFT(D1198,FIND(" - ",D1198)-1)))) ) ) ), "", B1198 &amp; "|" &amp; E1198 &amp; "|" &amp; (IF(ISBLANK(C1198), "", IFERROR(VALUE(LEFT(TRIM(C1198), FIND(" ", TRIM(C1198)&amp;" ")-1)), ""))) &amp; "|" &amp; D1198 )</f>
        <v/>
      </c>
      <c r="K1198" s="18" t="n">
        <f aca="false">IF(OR(C1198="", J1198="",G1198=""), 0, IF(COUNTIF($J$6:J1198, J1198)=1, 1, 0))</f>
        <v>0</v>
      </c>
      <c r="L1198" s="16" t="str">
        <f aca="false">IF(B1198="Inscripción de nuevo registro patronal",B1198 &amp; "|" &amp; E1198 &amp; "|" &amp; C1198,"")</f>
        <v/>
      </c>
      <c r="M1198" s="18" t="n">
        <f aca="false">IF(OR(C1198="", L1198=""), 0, IF(COUNTIF($L$6:L1198, L1198)=1, 1, 0))</f>
        <v>0</v>
      </c>
    </row>
    <row r="1199" customFormat="false" ht="28.35" hidden="false" customHeight="true" outlineLevel="0" collapsed="false">
      <c r="A1199" s="48" t="str">
        <f aca="false">IF(AND(NOT(ISBLANK(C1199)),NOT(ISBLANK(B1199)),NOT(ISBLANK(E1199))),(_xlfn.AGGREGATE(2,7,A$5:A1199))+1,"")</f>
        <v/>
      </c>
      <c r="B1199" s="49"/>
      <c r="C1199" s="49"/>
      <c r="D1199" s="50"/>
      <c r="E1199" s="51"/>
      <c r="F1199" s="52" t="str">
        <f aca="false">IFERROR(VLOOKUP(B1199,LISTAS!$Q$2:$R$58,2,0),"")</f>
        <v/>
      </c>
      <c r="G1199" s="34" t="str">
        <f aca="false">IF(ISBLANK(C1199),"",  IF(F1199="RAZÓN SOCIAL","NUEVO_RP",   IF(F1199="NUMERO",      IF(ISNUMBER(VALUE(C1199)),VALUE(C1199),""),   IF(OR(F1199="NSS - NOMBRE",F1199="RP - NOMBRE"),      IF(         AND(           NOT(ISERROR(FIND(" - ",C1199))),           ISERROR(FIND("  ",C1199)),           ISERROR(FIND("–",C1199)),           ISERROR(FIND("—",C1199)),           ISNUMBER(VALUE(LEFT(C1199,FIND(" - ",C1199)-1)))         ),         VALUE(LEFT(C1199,FIND(" - ",C1199)-1)),         ""      ),   ""   )  )))</f>
        <v/>
      </c>
      <c r="H1199" s="34" t="str">
        <f aca="false">B1199 &amp; "|" &amp; E1199 &amp; "|" &amp;(IF(ISBLANK(C1199),"",IFERROR(VALUE(LEFT(TRIM(C1199),FIND(" ",TRIM(C1199)&amp;" ")-1)),"")))</f>
        <v>||</v>
      </c>
      <c r="I1199" s="18" t="n">
        <f aca="false">IF(G1199="",0, IF(COUNTIF($H$6:H1199,H1199)=1,1,0))</f>
        <v>0</v>
      </c>
      <c r="J1199" s="34" t="str">
        <f aca="false">IF( OR( ISBLANK(D1199), C1199=D1199, AND( LEFT(D1199,7)&lt;&gt;"NOMINA ", OR( ISERROR(FIND(" - ",D1199)), NOT(ISNUMBER(VALUE(LEFT(D1199,FIND(" - ",D1199)-1)))) ) ) ), "", B1199 &amp; "|" &amp; E1199 &amp; "|" &amp; (IF(ISBLANK(C1199), "", IFERROR(VALUE(LEFT(TRIM(C1199), FIND(" ", TRIM(C1199)&amp;" ")-1)), ""))) &amp; "|" &amp; D1199 )</f>
        <v/>
      </c>
      <c r="K1199" s="18" t="n">
        <f aca="false">IF(OR(C1199="", J1199="",G1199=""), 0, IF(COUNTIF($J$6:J1199, J1199)=1, 1, 0))</f>
        <v>0</v>
      </c>
      <c r="L1199" s="16" t="str">
        <f aca="false">IF(B1199="Inscripción de nuevo registro patronal",B1199 &amp; "|" &amp; E1199 &amp; "|" &amp; C1199,"")</f>
        <v/>
      </c>
      <c r="M1199" s="18" t="n">
        <f aca="false">IF(OR(C1199="", L1199=""), 0, IF(COUNTIF($L$6:L1199, L1199)=1, 1, 0))</f>
        <v>0</v>
      </c>
    </row>
    <row r="1200" customFormat="false" ht="28.35" hidden="false" customHeight="true" outlineLevel="0" collapsed="false">
      <c r="A1200" s="48" t="str">
        <f aca="false">IF(AND(NOT(ISBLANK(C1200)),NOT(ISBLANK(B1200)),NOT(ISBLANK(E1200))),(_xlfn.AGGREGATE(2,7,A$5:A1200))+1,"")</f>
        <v/>
      </c>
      <c r="B1200" s="49"/>
      <c r="C1200" s="49"/>
      <c r="D1200" s="50"/>
      <c r="E1200" s="51"/>
      <c r="F1200" s="52" t="str">
        <f aca="false">IFERROR(VLOOKUP(B1200,LISTAS!$Q$2:$R$58,2,0),"")</f>
        <v/>
      </c>
      <c r="G1200" s="34" t="str">
        <f aca="false">IF(ISBLANK(C1200),"",  IF(F1200="RAZÓN SOCIAL","NUEVO_RP",   IF(F1200="NUMERO",      IF(ISNUMBER(VALUE(C1200)),VALUE(C1200),""),   IF(OR(F1200="NSS - NOMBRE",F1200="RP - NOMBRE"),      IF(         AND(           NOT(ISERROR(FIND(" - ",C1200))),           ISERROR(FIND("  ",C1200)),           ISERROR(FIND("–",C1200)),           ISERROR(FIND("—",C1200)),           ISNUMBER(VALUE(LEFT(C1200,FIND(" - ",C1200)-1)))         ),         VALUE(LEFT(C1200,FIND(" - ",C1200)-1)),         ""      ),   ""   )  )))</f>
        <v/>
      </c>
      <c r="H1200" s="34" t="str">
        <f aca="false">B1200 &amp; "|" &amp; E1200 &amp; "|" &amp;(IF(ISBLANK(C1200),"",IFERROR(VALUE(LEFT(TRIM(C1200),FIND(" ",TRIM(C1200)&amp;" ")-1)),"")))</f>
        <v>||</v>
      </c>
      <c r="I1200" s="18" t="n">
        <f aca="false">IF(G1200="",0, IF(COUNTIF($H$6:H1200,H1200)=1,1,0))</f>
        <v>0</v>
      </c>
      <c r="J1200" s="34" t="str">
        <f aca="false">IF( OR( ISBLANK(D1200), C1200=D1200, AND( LEFT(D1200,7)&lt;&gt;"NOMINA ", OR( ISERROR(FIND(" - ",D1200)), NOT(ISNUMBER(VALUE(LEFT(D1200,FIND(" - ",D1200)-1)))) ) ) ), "", B1200 &amp; "|" &amp; E1200 &amp; "|" &amp; (IF(ISBLANK(C1200), "", IFERROR(VALUE(LEFT(TRIM(C1200), FIND(" ", TRIM(C1200)&amp;" ")-1)), ""))) &amp; "|" &amp; D1200 )</f>
        <v/>
      </c>
      <c r="K1200" s="18" t="n">
        <f aca="false">IF(OR(C1200="", J1200="",G1200=""), 0, IF(COUNTIF($J$6:J1200, J1200)=1, 1, 0))</f>
        <v>0</v>
      </c>
      <c r="L1200" s="16" t="str">
        <f aca="false">IF(B1200="Inscripción de nuevo registro patronal",B1200 &amp; "|" &amp; E1200 &amp; "|" &amp; C1200,"")</f>
        <v/>
      </c>
      <c r="M1200" s="18" t="n">
        <f aca="false">IF(OR(C1200="", L1200=""), 0, IF(COUNTIF($L$6:L1200, L1200)=1, 1, 0))</f>
        <v>0</v>
      </c>
    </row>
    <row r="1201" customFormat="false" ht="28.35" hidden="false" customHeight="true" outlineLevel="0" collapsed="false">
      <c r="A1201" s="48" t="str">
        <f aca="false">IF(AND(NOT(ISBLANK(C1201)),NOT(ISBLANK(B1201)),NOT(ISBLANK(E1201))),(_xlfn.AGGREGATE(2,7,A$5:A1201))+1,"")</f>
        <v/>
      </c>
      <c r="B1201" s="49"/>
      <c r="C1201" s="49"/>
      <c r="D1201" s="50"/>
      <c r="E1201" s="51"/>
      <c r="F1201" s="52" t="str">
        <f aca="false">IFERROR(VLOOKUP(B1201,LISTAS!$Q$2:$R$58,2,0),"")</f>
        <v/>
      </c>
      <c r="G1201" s="34" t="str">
        <f aca="false">IF(ISBLANK(C1201),"",  IF(F1201="RAZÓN SOCIAL","NUEVO_RP",   IF(F1201="NUMERO",      IF(ISNUMBER(VALUE(C1201)),VALUE(C1201),""),   IF(OR(F1201="NSS - NOMBRE",F1201="RP - NOMBRE"),      IF(         AND(           NOT(ISERROR(FIND(" - ",C1201))),           ISERROR(FIND("  ",C1201)),           ISERROR(FIND("–",C1201)),           ISERROR(FIND("—",C1201)),           ISNUMBER(VALUE(LEFT(C1201,FIND(" - ",C1201)-1)))         ),         VALUE(LEFT(C1201,FIND(" - ",C1201)-1)),         ""      ),   ""   )  )))</f>
        <v/>
      </c>
      <c r="H1201" s="34" t="str">
        <f aca="false">B1201 &amp; "|" &amp; E1201 &amp; "|" &amp;(IF(ISBLANK(C1201),"",IFERROR(VALUE(LEFT(TRIM(C1201),FIND(" ",TRIM(C1201)&amp;" ")-1)),"")))</f>
        <v>||</v>
      </c>
      <c r="I1201" s="18" t="n">
        <f aca="false">IF(G1201="",0, IF(COUNTIF($H$6:H1201,H1201)=1,1,0))</f>
        <v>0</v>
      </c>
      <c r="J1201" s="34" t="str">
        <f aca="false">IF( OR( ISBLANK(D1201), C1201=D1201, AND( LEFT(D1201,7)&lt;&gt;"NOMINA ", OR( ISERROR(FIND(" - ",D1201)), NOT(ISNUMBER(VALUE(LEFT(D1201,FIND(" - ",D1201)-1)))) ) ) ), "", B1201 &amp; "|" &amp; E1201 &amp; "|" &amp; (IF(ISBLANK(C1201), "", IFERROR(VALUE(LEFT(TRIM(C1201), FIND(" ", TRIM(C1201)&amp;" ")-1)), ""))) &amp; "|" &amp; D1201 )</f>
        <v/>
      </c>
      <c r="K1201" s="18" t="n">
        <f aca="false">IF(OR(C1201="", J1201="",G1201=""), 0, IF(COUNTIF($J$6:J1201, J1201)=1, 1, 0))</f>
        <v>0</v>
      </c>
      <c r="L1201" s="16" t="str">
        <f aca="false">IF(B1201="Inscripción de nuevo registro patronal",B1201 &amp; "|" &amp; E1201 &amp; "|" &amp; C1201,"")</f>
        <v/>
      </c>
      <c r="M1201" s="18" t="n">
        <f aca="false">IF(OR(C1201="", L1201=""), 0, IF(COUNTIF($L$6:L1201, L1201)=1, 1, 0))</f>
        <v>0</v>
      </c>
    </row>
    <row r="1202" customFormat="false" ht="28.35" hidden="false" customHeight="true" outlineLevel="0" collapsed="false">
      <c r="A1202" s="48" t="str">
        <f aca="false">IF(AND(NOT(ISBLANK(C1202)),NOT(ISBLANK(B1202)),NOT(ISBLANK(E1202))),(_xlfn.AGGREGATE(2,7,A$5:A1202))+1,"")</f>
        <v/>
      </c>
      <c r="B1202" s="49"/>
      <c r="C1202" s="49"/>
      <c r="D1202" s="50"/>
      <c r="E1202" s="51"/>
      <c r="F1202" s="52" t="str">
        <f aca="false">IFERROR(VLOOKUP(B1202,LISTAS!$Q$2:$R$58,2,0),"")</f>
        <v/>
      </c>
      <c r="G1202" s="34" t="str">
        <f aca="false">IF(ISBLANK(C1202),"",  IF(F1202="RAZÓN SOCIAL","NUEVO_RP",   IF(F1202="NUMERO",      IF(ISNUMBER(VALUE(C1202)),VALUE(C1202),""),   IF(OR(F1202="NSS - NOMBRE",F1202="RP - NOMBRE"),      IF(         AND(           NOT(ISERROR(FIND(" - ",C1202))),           ISERROR(FIND("  ",C1202)),           ISERROR(FIND("–",C1202)),           ISERROR(FIND("—",C1202)),           ISNUMBER(VALUE(LEFT(C1202,FIND(" - ",C1202)-1)))         ),         VALUE(LEFT(C1202,FIND(" - ",C1202)-1)),         ""      ),   ""   )  )))</f>
        <v/>
      </c>
      <c r="H1202" s="34" t="str">
        <f aca="false">B1202 &amp; "|" &amp; E1202 &amp; "|" &amp;(IF(ISBLANK(C1202),"",IFERROR(VALUE(LEFT(TRIM(C1202),FIND(" ",TRIM(C1202)&amp;" ")-1)),"")))</f>
        <v>||</v>
      </c>
      <c r="I1202" s="18" t="n">
        <f aca="false">IF(G1202="",0, IF(COUNTIF($H$6:H1202,H1202)=1,1,0))</f>
        <v>0</v>
      </c>
      <c r="J1202" s="34" t="str">
        <f aca="false">IF( OR( ISBLANK(D1202), C1202=D1202, AND( LEFT(D1202,7)&lt;&gt;"NOMINA ", OR( ISERROR(FIND(" - ",D1202)), NOT(ISNUMBER(VALUE(LEFT(D1202,FIND(" - ",D1202)-1)))) ) ) ), "", B1202 &amp; "|" &amp; E1202 &amp; "|" &amp; (IF(ISBLANK(C1202), "", IFERROR(VALUE(LEFT(TRIM(C1202), FIND(" ", TRIM(C1202)&amp;" ")-1)), ""))) &amp; "|" &amp; D1202 )</f>
        <v/>
      </c>
      <c r="K1202" s="18" t="n">
        <f aca="false">IF(OR(C1202="", J1202="",G1202=""), 0, IF(COUNTIF($J$6:J1202, J1202)=1, 1, 0))</f>
        <v>0</v>
      </c>
      <c r="L1202" s="16" t="str">
        <f aca="false">IF(B1202="Inscripción de nuevo registro patronal",B1202 &amp; "|" &amp; E1202 &amp; "|" &amp; C1202,"")</f>
        <v/>
      </c>
      <c r="M1202" s="18" t="n">
        <f aca="false">IF(OR(C1202="", L1202=""), 0, IF(COUNTIF($L$6:L1202, L1202)=1, 1, 0))</f>
        <v>0</v>
      </c>
    </row>
    <row r="1203" customFormat="false" ht="28.35" hidden="false" customHeight="true" outlineLevel="0" collapsed="false">
      <c r="A1203" s="48" t="str">
        <f aca="false">IF(AND(NOT(ISBLANK(C1203)),NOT(ISBLANK(B1203)),NOT(ISBLANK(E1203))),(_xlfn.AGGREGATE(2,7,A$5:A1203))+1,"")</f>
        <v/>
      </c>
      <c r="B1203" s="49"/>
      <c r="C1203" s="49"/>
      <c r="D1203" s="50"/>
      <c r="E1203" s="51"/>
      <c r="F1203" s="52" t="str">
        <f aca="false">IFERROR(VLOOKUP(B1203,LISTAS!$Q$2:$R$58,2,0),"")</f>
        <v/>
      </c>
      <c r="G1203" s="34" t="str">
        <f aca="false">IF(ISBLANK(C1203),"",  IF(F1203="RAZÓN SOCIAL","NUEVO_RP",   IF(F1203="NUMERO",      IF(ISNUMBER(VALUE(C1203)),VALUE(C1203),""),   IF(OR(F1203="NSS - NOMBRE",F1203="RP - NOMBRE"),      IF(         AND(           NOT(ISERROR(FIND(" - ",C1203))),           ISERROR(FIND("  ",C1203)),           ISERROR(FIND("–",C1203)),           ISERROR(FIND("—",C1203)),           ISNUMBER(VALUE(LEFT(C1203,FIND(" - ",C1203)-1)))         ),         VALUE(LEFT(C1203,FIND(" - ",C1203)-1)),         ""      ),   ""   )  )))</f>
        <v/>
      </c>
      <c r="H1203" s="34" t="str">
        <f aca="false">B1203 &amp; "|" &amp; E1203 &amp; "|" &amp;(IF(ISBLANK(C1203),"",IFERROR(VALUE(LEFT(TRIM(C1203),FIND(" ",TRIM(C1203)&amp;" ")-1)),"")))</f>
        <v>||</v>
      </c>
      <c r="I1203" s="18" t="n">
        <f aca="false">IF(G1203="",0, IF(COUNTIF($H$6:H1203,H1203)=1,1,0))</f>
        <v>0</v>
      </c>
      <c r="J1203" s="34" t="str">
        <f aca="false">IF( OR( ISBLANK(D1203), C1203=D1203, AND( LEFT(D1203,7)&lt;&gt;"NOMINA ", OR( ISERROR(FIND(" - ",D1203)), NOT(ISNUMBER(VALUE(LEFT(D1203,FIND(" - ",D1203)-1)))) ) ) ), "", B1203 &amp; "|" &amp; E1203 &amp; "|" &amp; (IF(ISBLANK(C1203), "", IFERROR(VALUE(LEFT(TRIM(C1203), FIND(" ", TRIM(C1203)&amp;" ")-1)), ""))) &amp; "|" &amp; D1203 )</f>
        <v/>
      </c>
      <c r="K1203" s="18" t="n">
        <f aca="false">IF(OR(C1203="", J1203="",G1203=""), 0, IF(COUNTIF($J$6:J1203, J1203)=1, 1, 0))</f>
        <v>0</v>
      </c>
      <c r="L1203" s="16" t="str">
        <f aca="false">IF(B1203="Inscripción de nuevo registro patronal",B1203 &amp; "|" &amp; E1203 &amp; "|" &amp; C1203,"")</f>
        <v/>
      </c>
      <c r="M1203" s="18" t="n">
        <f aca="false">IF(OR(C1203="", L1203=""), 0, IF(COUNTIF($L$6:L1203, L1203)=1, 1, 0))</f>
        <v>0</v>
      </c>
    </row>
    <row r="1204" customFormat="false" ht="28.35" hidden="false" customHeight="true" outlineLevel="0" collapsed="false">
      <c r="A1204" s="48" t="str">
        <f aca="false">IF(AND(NOT(ISBLANK(C1204)),NOT(ISBLANK(B1204)),NOT(ISBLANK(E1204))),(_xlfn.AGGREGATE(2,7,A$5:A1204))+1,"")</f>
        <v/>
      </c>
      <c r="B1204" s="49"/>
      <c r="C1204" s="49"/>
      <c r="D1204" s="50"/>
      <c r="E1204" s="51"/>
      <c r="F1204" s="52" t="str">
        <f aca="false">IFERROR(VLOOKUP(B1204,LISTAS!$Q$2:$R$58,2,0),"")</f>
        <v/>
      </c>
      <c r="G1204" s="34" t="str">
        <f aca="false">IF(ISBLANK(C1204),"",  IF(F1204="RAZÓN SOCIAL","NUEVO_RP",   IF(F1204="NUMERO",      IF(ISNUMBER(VALUE(C1204)),VALUE(C1204),""),   IF(OR(F1204="NSS - NOMBRE",F1204="RP - NOMBRE"),      IF(         AND(           NOT(ISERROR(FIND(" - ",C1204))),           ISERROR(FIND("  ",C1204)),           ISERROR(FIND("–",C1204)),           ISERROR(FIND("—",C1204)),           ISNUMBER(VALUE(LEFT(C1204,FIND(" - ",C1204)-1)))         ),         VALUE(LEFT(C1204,FIND(" - ",C1204)-1)),         ""      ),   ""   )  )))</f>
        <v/>
      </c>
      <c r="H1204" s="34" t="str">
        <f aca="false">B1204 &amp; "|" &amp; E1204 &amp; "|" &amp;(IF(ISBLANK(C1204),"",IFERROR(VALUE(LEFT(TRIM(C1204),FIND(" ",TRIM(C1204)&amp;" ")-1)),"")))</f>
        <v>||</v>
      </c>
      <c r="I1204" s="18" t="n">
        <f aca="false">IF(G1204="",0, IF(COUNTIF($H$6:H1204,H1204)=1,1,0))</f>
        <v>0</v>
      </c>
      <c r="J1204" s="34" t="str">
        <f aca="false">IF( OR( ISBLANK(D1204), C1204=D1204, AND( LEFT(D1204,7)&lt;&gt;"NOMINA ", OR( ISERROR(FIND(" - ",D1204)), NOT(ISNUMBER(VALUE(LEFT(D1204,FIND(" - ",D1204)-1)))) ) ) ), "", B1204 &amp; "|" &amp; E1204 &amp; "|" &amp; (IF(ISBLANK(C1204), "", IFERROR(VALUE(LEFT(TRIM(C1204), FIND(" ", TRIM(C1204)&amp;" ")-1)), ""))) &amp; "|" &amp; D1204 )</f>
        <v/>
      </c>
      <c r="K1204" s="18" t="n">
        <f aca="false">IF(OR(C1204="", J1204="",G1204=""), 0, IF(COUNTIF($J$6:J1204, J1204)=1, 1, 0))</f>
        <v>0</v>
      </c>
      <c r="L1204" s="16" t="str">
        <f aca="false">IF(B1204="Inscripción de nuevo registro patronal",B1204 &amp; "|" &amp; E1204 &amp; "|" &amp; C1204,"")</f>
        <v/>
      </c>
      <c r="M1204" s="18" t="n">
        <f aca="false">IF(OR(C1204="", L1204=""), 0, IF(COUNTIF($L$6:L1204, L1204)=1, 1, 0))</f>
        <v>0</v>
      </c>
    </row>
    <row r="1205" customFormat="false" ht="28.35" hidden="false" customHeight="true" outlineLevel="0" collapsed="false">
      <c r="A1205" s="48" t="str">
        <f aca="false">IF(AND(NOT(ISBLANK(C1205)),NOT(ISBLANK(B1205)),NOT(ISBLANK(E1205))),(_xlfn.AGGREGATE(2,7,A$5:A1205))+1,"")</f>
        <v/>
      </c>
      <c r="B1205" s="49"/>
      <c r="C1205" s="49"/>
      <c r="D1205" s="50"/>
      <c r="E1205" s="51"/>
      <c r="F1205" s="52" t="str">
        <f aca="false">IFERROR(VLOOKUP(B1205,LISTAS!$Q$2:$R$58,2,0),"")</f>
        <v/>
      </c>
      <c r="G1205" s="34" t="str">
        <f aca="false">IF(ISBLANK(C1205),"",  IF(F1205="RAZÓN SOCIAL","NUEVO_RP",   IF(F1205="NUMERO",      IF(ISNUMBER(VALUE(C1205)),VALUE(C1205),""),   IF(OR(F1205="NSS - NOMBRE",F1205="RP - NOMBRE"),      IF(         AND(           NOT(ISERROR(FIND(" - ",C1205))),           ISERROR(FIND("  ",C1205)),           ISERROR(FIND("–",C1205)),           ISERROR(FIND("—",C1205)),           ISNUMBER(VALUE(LEFT(C1205,FIND(" - ",C1205)-1)))         ),         VALUE(LEFT(C1205,FIND(" - ",C1205)-1)),         ""      ),   ""   )  )))</f>
        <v/>
      </c>
      <c r="H1205" s="34" t="str">
        <f aca="false">B1205 &amp; "|" &amp; E1205 &amp; "|" &amp;(IF(ISBLANK(C1205),"",IFERROR(VALUE(LEFT(TRIM(C1205),FIND(" ",TRIM(C1205)&amp;" ")-1)),"")))</f>
        <v>||</v>
      </c>
      <c r="I1205" s="18" t="n">
        <f aca="false">IF(G1205="",0, IF(COUNTIF($H$6:H1205,H1205)=1,1,0))</f>
        <v>0</v>
      </c>
      <c r="J1205" s="34" t="str">
        <f aca="false">IF( OR( ISBLANK(D1205), C1205=D1205, AND( LEFT(D1205,7)&lt;&gt;"NOMINA ", OR( ISERROR(FIND(" - ",D1205)), NOT(ISNUMBER(VALUE(LEFT(D1205,FIND(" - ",D1205)-1)))) ) ) ), "", B1205 &amp; "|" &amp; E1205 &amp; "|" &amp; (IF(ISBLANK(C1205), "", IFERROR(VALUE(LEFT(TRIM(C1205), FIND(" ", TRIM(C1205)&amp;" ")-1)), ""))) &amp; "|" &amp; D1205 )</f>
        <v/>
      </c>
      <c r="K1205" s="18" t="n">
        <f aca="false">IF(OR(C1205="", J1205="",G1205=""), 0, IF(COUNTIF($J$6:J1205, J1205)=1, 1, 0))</f>
        <v>0</v>
      </c>
      <c r="L1205" s="16" t="str">
        <f aca="false">IF(B1205="Inscripción de nuevo registro patronal",B1205 &amp; "|" &amp; E1205 &amp; "|" &amp; C1205,"")</f>
        <v/>
      </c>
      <c r="M1205" s="18" t="n">
        <f aca="false">IF(OR(C1205="", L1205=""), 0, IF(COUNTIF($L$6:L1205, L1205)=1, 1, 0))</f>
        <v>0</v>
      </c>
    </row>
    <row r="1206" customFormat="false" ht="28.35" hidden="false" customHeight="true" outlineLevel="0" collapsed="false">
      <c r="A1206" s="48" t="str">
        <f aca="false">IF(AND(NOT(ISBLANK(C1206)),NOT(ISBLANK(B1206)),NOT(ISBLANK(E1206))),(_xlfn.AGGREGATE(2,7,A$5:A1206))+1,"")</f>
        <v/>
      </c>
      <c r="B1206" s="49"/>
      <c r="C1206" s="49"/>
      <c r="D1206" s="50"/>
      <c r="E1206" s="51"/>
      <c r="F1206" s="52" t="str">
        <f aca="false">IFERROR(VLOOKUP(B1206,LISTAS!$Q$2:$R$58,2,0),"")</f>
        <v/>
      </c>
      <c r="G1206" s="34" t="str">
        <f aca="false">IF(ISBLANK(C1206),"",  IF(F1206="RAZÓN SOCIAL","NUEVO_RP",   IF(F1206="NUMERO",      IF(ISNUMBER(VALUE(C1206)),VALUE(C1206),""),   IF(OR(F1206="NSS - NOMBRE",F1206="RP - NOMBRE"),      IF(         AND(           NOT(ISERROR(FIND(" - ",C1206))),           ISERROR(FIND("  ",C1206)),           ISERROR(FIND("–",C1206)),           ISERROR(FIND("—",C1206)),           ISNUMBER(VALUE(LEFT(C1206,FIND(" - ",C1206)-1)))         ),         VALUE(LEFT(C1206,FIND(" - ",C1206)-1)),         ""      ),   ""   )  )))</f>
        <v/>
      </c>
      <c r="H1206" s="34" t="str">
        <f aca="false">B1206 &amp; "|" &amp; E1206 &amp; "|" &amp;(IF(ISBLANK(C1206),"",IFERROR(VALUE(LEFT(TRIM(C1206),FIND(" ",TRIM(C1206)&amp;" ")-1)),"")))</f>
        <v>||</v>
      </c>
      <c r="I1206" s="18" t="n">
        <f aca="false">IF(G1206="",0, IF(COUNTIF($H$6:H1206,H1206)=1,1,0))</f>
        <v>0</v>
      </c>
      <c r="J1206" s="34" t="str">
        <f aca="false">IF( OR( ISBLANK(D1206), C1206=D1206, AND( LEFT(D1206,7)&lt;&gt;"NOMINA ", OR( ISERROR(FIND(" - ",D1206)), NOT(ISNUMBER(VALUE(LEFT(D1206,FIND(" - ",D1206)-1)))) ) ) ), "", B1206 &amp; "|" &amp; E1206 &amp; "|" &amp; (IF(ISBLANK(C1206), "", IFERROR(VALUE(LEFT(TRIM(C1206), FIND(" ", TRIM(C1206)&amp;" ")-1)), ""))) &amp; "|" &amp; D1206 )</f>
        <v/>
      </c>
      <c r="K1206" s="18" t="n">
        <f aca="false">IF(OR(C1206="", J1206="",G1206=""), 0, IF(COUNTIF($J$6:J1206, J1206)=1, 1, 0))</f>
        <v>0</v>
      </c>
      <c r="L1206" s="16" t="str">
        <f aca="false">IF(B1206="Inscripción de nuevo registro patronal",B1206 &amp; "|" &amp; E1206 &amp; "|" &amp; C1206,"")</f>
        <v/>
      </c>
      <c r="M1206" s="18" t="n">
        <f aca="false">IF(OR(C1206="", L1206=""), 0, IF(COUNTIF($L$6:L1206, L1206)=1, 1, 0))</f>
        <v>0</v>
      </c>
    </row>
    <row r="1207" customFormat="false" ht="28.35" hidden="false" customHeight="true" outlineLevel="0" collapsed="false">
      <c r="A1207" s="48" t="str">
        <f aca="false">IF(AND(NOT(ISBLANK(C1207)),NOT(ISBLANK(B1207)),NOT(ISBLANK(E1207))),(_xlfn.AGGREGATE(2,7,A$5:A1207))+1,"")</f>
        <v/>
      </c>
      <c r="B1207" s="49"/>
      <c r="C1207" s="49"/>
      <c r="D1207" s="50"/>
      <c r="E1207" s="51"/>
      <c r="F1207" s="52" t="str">
        <f aca="false">IFERROR(VLOOKUP(B1207,LISTAS!$Q$2:$R$58,2,0),"")</f>
        <v/>
      </c>
      <c r="G1207" s="34" t="str">
        <f aca="false">IF(ISBLANK(C1207),"",  IF(F1207="RAZÓN SOCIAL","NUEVO_RP",   IF(F1207="NUMERO",      IF(ISNUMBER(VALUE(C1207)),VALUE(C1207),""),   IF(OR(F1207="NSS - NOMBRE",F1207="RP - NOMBRE"),      IF(         AND(           NOT(ISERROR(FIND(" - ",C1207))),           ISERROR(FIND("  ",C1207)),           ISERROR(FIND("–",C1207)),           ISERROR(FIND("—",C1207)),           ISNUMBER(VALUE(LEFT(C1207,FIND(" - ",C1207)-1)))         ),         VALUE(LEFT(C1207,FIND(" - ",C1207)-1)),         ""      ),   ""   )  )))</f>
        <v/>
      </c>
      <c r="H1207" s="34" t="str">
        <f aca="false">B1207 &amp; "|" &amp; E1207 &amp; "|" &amp;(IF(ISBLANK(C1207),"",IFERROR(VALUE(LEFT(TRIM(C1207),FIND(" ",TRIM(C1207)&amp;" ")-1)),"")))</f>
        <v>||</v>
      </c>
      <c r="I1207" s="18" t="n">
        <f aca="false">IF(G1207="",0, IF(COUNTIF($H$6:H1207,H1207)=1,1,0))</f>
        <v>0</v>
      </c>
      <c r="J1207" s="34" t="str">
        <f aca="false">IF( OR( ISBLANK(D1207), C1207=D1207, AND( LEFT(D1207,7)&lt;&gt;"NOMINA ", OR( ISERROR(FIND(" - ",D1207)), NOT(ISNUMBER(VALUE(LEFT(D1207,FIND(" - ",D1207)-1)))) ) ) ), "", B1207 &amp; "|" &amp; E1207 &amp; "|" &amp; (IF(ISBLANK(C1207), "", IFERROR(VALUE(LEFT(TRIM(C1207), FIND(" ", TRIM(C1207)&amp;" ")-1)), ""))) &amp; "|" &amp; D1207 )</f>
        <v/>
      </c>
      <c r="K1207" s="18" t="n">
        <f aca="false">IF(OR(C1207="", J1207="",G1207=""), 0, IF(COUNTIF($J$6:J1207, J1207)=1, 1, 0))</f>
        <v>0</v>
      </c>
      <c r="L1207" s="16" t="str">
        <f aca="false">IF(B1207="Inscripción de nuevo registro patronal",B1207 &amp; "|" &amp; E1207 &amp; "|" &amp; C1207,"")</f>
        <v/>
      </c>
      <c r="M1207" s="18" t="n">
        <f aca="false">IF(OR(C1207="", L1207=""), 0, IF(COUNTIF($L$6:L1207, L1207)=1, 1, 0))</f>
        <v>0</v>
      </c>
    </row>
    <row r="1208" customFormat="false" ht="28.35" hidden="false" customHeight="true" outlineLevel="0" collapsed="false">
      <c r="A1208" s="48" t="str">
        <f aca="false">IF(AND(NOT(ISBLANK(C1208)),NOT(ISBLANK(B1208)),NOT(ISBLANK(E1208))),(_xlfn.AGGREGATE(2,7,A$5:A1208))+1,"")</f>
        <v/>
      </c>
      <c r="B1208" s="49"/>
      <c r="C1208" s="49"/>
      <c r="D1208" s="50"/>
      <c r="E1208" s="51"/>
      <c r="F1208" s="52" t="str">
        <f aca="false">IFERROR(VLOOKUP(B1208,LISTAS!$Q$2:$R$58,2,0),"")</f>
        <v/>
      </c>
      <c r="G1208" s="34" t="str">
        <f aca="false">IF(ISBLANK(C1208),"",  IF(F1208="RAZÓN SOCIAL","NUEVO_RP",   IF(F1208="NUMERO",      IF(ISNUMBER(VALUE(C1208)),VALUE(C1208),""),   IF(OR(F1208="NSS - NOMBRE",F1208="RP - NOMBRE"),      IF(         AND(           NOT(ISERROR(FIND(" - ",C1208))),           ISERROR(FIND("  ",C1208)),           ISERROR(FIND("–",C1208)),           ISERROR(FIND("—",C1208)),           ISNUMBER(VALUE(LEFT(C1208,FIND(" - ",C1208)-1)))         ),         VALUE(LEFT(C1208,FIND(" - ",C1208)-1)),         ""      ),   ""   )  )))</f>
        <v/>
      </c>
      <c r="H1208" s="34" t="str">
        <f aca="false">B1208 &amp; "|" &amp; E1208 &amp; "|" &amp;(IF(ISBLANK(C1208),"",IFERROR(VALUE(LEFT(TRIM(C1208),FIND(" ",TRIM(C1208)&amp;" ")-1)),"")))</f>
        <v>||</v>
      </c>
      <c r="I1208" s="18" t="n">
        <f aca="false">IF(G1208="",0, IF(COUNTIF($H$6:H1208,H1208)=1,1,0))</f>
        <v>0</v>
      </c>
      <c r="J1208" s="34" t="str">
        <f aca="false">IF( OR( ISBLANK(D1208), C1208=D1208, AND( LEFT(D1208,7)&lt;&gt;"NOMINA ", OR( ISERROR(FIND(" - ",D1208)), NOT(ISNUMBER(VALUE(LEFT(D1208,FIND(" - ",D1208)-1)))) ) ) ), "", B1208 &amp; "|" &amp; E1208 &amp; "|" &amp; (IF(ISBLANK(C1208), "", IFERROR(VALUE(LEFT(TRIM(C1208), FIND(" ", TRIM(C1208)&amp;" ")-1)), ""))) &amp; "|" &amp; D1208 )</f>
        <v/>
      </c>
      <c r="K1208" s="18" t="n">
        <f aca="false">IF(OR(C1208="", J1208="",G1208=""), 0, IF(COUNTIF($J$6:J1208, J1208)=1, 1, 0))</f>
        <v>0</v>
      </c>
      <c r="L1208" s="16" t="str">
        <f aca="false">IF(B1208="Inscripción de nuevo registro patronal",B1208 &amp; "|" &amp; E1208 &amp; "|" &amp; C1208,"")</f>
        <v/>
      </c>
      <c r="M1208" s="18" t="n">
        <f aca="false">IF(OR(C1208="", L1208=""), 0, IF(COUNTIF($L$6:L1208, L1208)=1, 1, 0))</f>
        <v>0</v>
      </c>
    </row>
    <row r="1209" customFormat="false" ht="28.35" hidden="false" customHeight="true" outlineLevel="0" collapsed="false">
      <c r="A1209" s="48" t="str">
        <f aca="false">IF(AND(NOT(ISBLANK(C1209)),NOT(ISBLANK(B1209)),NOT(ISBLANK(E1209))),(_xlfn.AGGREGATE(2,7,A$5:A1209))+1,"")</f>
        <v/>
      </c>
      <c r="B1209" s="49"/>
      <c r="C1209" s="49"/>
      <c r="D1209" s="50"/>
      <c r="E1209" s="51"/>
      <c r="F1209" s="52" t="str">
        <f aca="false">IFERROR(VLOOKUP(B1209,LISTAS!$Q$2:$R$58,2,0),"")</f>
        <v/>
      </c>
      <c r="G1209" s="34" t="str">
        <f aca="false">IF(ISBLANK(C1209),"",  IF(F1209="RAZÓN SOCIAL","NUEVO_RP",   IF(F1209="NUMERO",      IF(ISNUMBER(VALUE(C1209)),VALUE(C1209),""),   IF(OR(F1209="NSS - NOMBRE",F1209="RP - NOMBRE"),      IF(         AND(           NOT(ISERROR(FIND(" - ",C1209))),           ISERROR(FIND("  ",C1209)),           ISERROR(FIND("–",C1209)),           ISERROR(FIND("—",C1209)),           ISNUMBER(VALUE(LEFT(C1209,FIND(" - ",C1209)-1)))         ),         VALUE(LEFT(C1209,FIND(" - ",C1209)-1)),         ""      ),   ""   )  )))</f>
        <v/>
      </c>
      <c r="H1209" s="34" t="str">
        <f aca="false">B1209 &amp; "|" &amp; E1209 &amp; "|" &amp;(IF(ISBLANK(C1209),"",IFERROR(VALUE(LEFT(TRIM(C1209),FIND(" ",TRIM(C1209)&amp;" ")-1)),"")))</f>
        <v>||</v>
      </c>
      <c r="I1209" s="18" t="n">
        <f aca="false">IF(G1209="",0, IF(COUNTIF($H$6:H1209,H1209)=1,1,0))</f>
        <v>0</v>
      </c>
      <c r="J1209" s="34" t="str">
        <f aca="false">IF( OR( ISBLANK(D1209), C1209=D1209, AND( LEFT(D1209,7)&lt;&gt;"NOMINA ", OR( ISERROR(FIND(" - ",D1209)), NOT(ISNUMBER(VALUE(LEFT(D1209,FIND(" - ",D1209)-1)))) ) ) ), "", B1209 &amp; "|" &amp; E1209 &amp; "|" &amp; (IF(ISBLANK(C1209), "", IFERROR(VALUE(LEFT(TRIM(C1209), FIND(" ", TRIM(C1209)&amp;" ")-1)), ""))) &amp; "|" &amp; D1209 )</f>
        <v/>
      </c>
      <c r="K1209" s="18" t="n">
        <f aca="false">IF(OR(C1209="", J1209="",G1209=""), 0, IF(COUNTIF($J$6:J1209, J1209)=1, 1, 0))</f>
        <v>0</v>
      </c>
      <c r="L1209" s="16" t="str">
        <f aca="false">IF(B1209="Inscripción de nuevo registro patronal",B1209 &amp; "|" &amp; E1209 &amp; "|" &amp; C1209,"")</f>
        <v/>
      </c>
      <c r="M1209" s="18" t="n">
        <f aca="false">IF(OR(C1209="", L1209=""), 0, IF(COUNTIF($L$6:L1209, L1209)=1, 1, 0))</f>
        <v>0</v>
      </c>
    </row>
    <row r="1210" customFormat="false" ht="28.35" hidden="false" customHeight="true" outlineLevel="0" collapsed="false">
      <c r="A1210" s="48" t="str">
        <f aca="false">IF(AND(NOT(ISBLANK(C1210)),NOT(ISBLANK(B1210)),NOT(ISBLANK(E1210))),(_xlfn.AGGREGATE(2,7,A$5:A1210))+1,"")</f>
        <v/>
      </c>
      <c r="B1210" s="49"/>
      <c r="C1210" s="49"/>
      <c r="D1210" s="50"/>
      <c r="E1210" s="51"/>
      <c r="F1210" s="52" t="str">
        <f aca="false">IFERROR(VLOOKUP(B1210,LISTAS!$Q$2:$R$58,2,0),"")</f>
        <v/>
      </c>
      <c r="G1210" s="34" t="str">
        <f aca="false">IF(ISBLANK(C1210),"",  IF(F1210="RAZÓN SOCIAL","NUEVO_RP",   IF(F1210="NUMERO",      IF(ISNUMBER(VALUE(C1210)),VALUE(C1210),""),   IF(OR(F1210="NSS - NOMBRE",F1210="RP - NOMBRE"),      IF(         AND(           NOT(ISERROR(FIND(" - ",C1210))),           ISERROR(FIND("  ",C1210)),           ISERROR(FIND("–",C1210)),           ISERROR(FIND("—",C1210)),           ISNUMBER(VALUE(LEFT(C1210,FIND(" - ",C1210)-1)))         ),         VALUE(LEFT(C1210,FIND(" - ",C1210)-1)),         ""      ),   ""   )  )))</f>
        <v/>
      </c>
      <c r="H1210" s="34" t="str">
        <f aca="false">B1210 &amp; "|" &amp; E1210 &amp; "|" &amp;(IF(ISBLANK(C1210),"",IFERROR(VALUE(LEFT(TRIM(C1210),FIND(" ",TRIM(C1210)&amp;" ")-1)),"")))</f>
        <v>||</v>
      </c>
      <c r="I1210" s="18" t="n">
        <f aca="false">IF(G1210="",0, IF(COUNTIF($H$6:H1210,H1210)=1,1,0))</f>
        <v>0</v>
      </c>
      <c r="J1210" s="34" t="str">
        <f aca="false">IF( OR( ISBLANK(D1210), C1210=D1210, AND( LEFT(D1210,7)&lt;&gt;"NOMINA ", OR( ISERROR(FIND(" - ",D1210)), NOT(ISNUMBER(VALUE(LEFT(D1210,FIND(" - ",D1210)-1)))) ) ) ), "", B1210 &amp; "|" &amp; E1210 &amp; "|" &amp; (IF(ISBLANK(C1210), "", IFERROR(VALUE(LEFT(TRIM(C1210), FIND(" ", TRIM(C1210)&amp;" ")-1)), ""))) &amp; "|" &amp; D1210 )</f>
        <v/>
      </c>
      <c r="K1210" s="18" t="n">
        <f aca="false">IF(OR(C1210="", J1210="",G1210=""), 0, IF(COUNTIF($J$6:J1210, J1210)=1, 1, 0))</f>
        <v>0</v>
      </c>
      <c r="L1210" s="16" t="str">
        <f aca="false">IF(B1210="Inscripción de nuevo registro patronal",B1210 &amp; "|" &amp; E1210 &amp; "|" &amp; C1210,"")</f>
        <v/>
      </c>
      <c r="M1210" s="18" t="n">
        <f aca="false">IF(OR(C1210="", L1210=""), 0, IF(COUNTIF($L$6:L1210, L1210)=1, 1, 0))</f>
        <v>0</v>
      </c>
    </row>
    <row r="1211" customFormat="false" ht="28.35" hidden="false" customHeight="true" outlineLevel="0" collapsed="false">
      <c r="A1211" s="48" t="str">
        <f aca="false">IF(AND(NOT(ISBLANK(C1211)),NOT(ISBLANK(B1211)),NOT(ISBLANK(E1211))),(_xlfn.AGGREGATE(2,7,A$5:A1211))+1,"")</f>
        <v/>
      </c>
      <c r="B1211" s="49"/>
      <c r="C1211" s="49"/>
      <c r="D1211" s="50"/>
      <c r="E1211" s="51"/>
      <c r="F1211" s="52" t="str">
        <f aca="false">IFERROR(VLOOKUP(B1211,LISTAS!$Q$2:$R$58,2,0),"")</f>
        <v/>
      </c>
      <c r="G1211" s="34" t="str">
        <f aca="false">IF(ISBLANK(C1211),"",  IF(F1211="RAZÓN SOCIAL","NUEVO_RP",   IF(F1211="NUMERO",      IF(ISNUMBER(VALUE(C1211)),VALUE(C1211),""),   IF(OR(F1211="NSS - NOMBRE",F1211="RP - NOMBRE"),      IF(         AND(           NOT(ISERROR(FIND(" - ",C1211))),           ISERROR(FIND("  ",C1211)),           ISERROR(FIND("–",C1211)),           ISERROR(FIND("—",C1211)),           ISNUMBER(VALUE(LEFT(C1211,FIND(" - ",C1211)-1)))         ),         VALUE(LEFT(C1211,FIND(" - ",C1211)-1)),         ""      ),   ""   )  )))</f>
        <v/>
      </c>
      <c r="H1211" s="34" t="str">
        <f aca="false">B1211 &amp; "|" &amp; E1211 &amp; "|" &amp;(IF(ISBLANK(C1211),"",IFERROR(VALUE(LEFT(TRIM(C1211),FIND(" ",TRIM(C1211)&amp;" ")-1)),"")))</f>
        <v>||</v>
      </c>
      <c r="I1211" s="18" t="n">
        <f aca="false">IF(G1211="",0, IF(COUNTIF($H$6:H1211,H1211)=1,1,0))</f>
        <v>0</v>
      </c>
      <c r="J1211" s="34" t="str">
        <f aca="false">IF( OR( ISBLANK(D1211), C1211=D1211, AND( LEFT(D1211,7)&lt;&gt;"NOMINA ", OR( ISERROR(FIND(" - ",D1211)), NOT(ISNUMBER(VALUE(LEFT(D1211,FIND(" - ",D1211)-1)))) ) ) ), "", B1211 &amp; "|" &amp; E1211 &amp; "|" &amp; (IF(ISBLANK(C1211), "", IFERROR(VALUE(LEFT(TRIM(C1211), FIND(" ", TRIM(C1211)&amp;" ")-1)), ""))) &amp; "|" &amp; D1211 )</f>
        <v/>
      </c>
      <c r="K1211" s="18" t="n">
        <f aca="false">IF(OR(C1211="", J1211="",G1211=""), 0, IF(COUNTIF($J$6:J1211, J1211)=1, 1, 0))</f>
        <v>0</v>
      </c>
      <c r="L1211" s="16" t="str">
        <f aca="false">IF(B1211="Inscripción de nuevo registro patronal",B1211 &amp; "|" &amp; E1211 &amp; "|" &amp; C1211,"")</f>
        <v/>
      </c>
      <c r="M1211" s="18" t="n">
        <f aca="false">IF(OR(C1211="", L1211=""), 0, IF(COUNTIF($L$6:L1211, L1211)=1, 1, 0))</f>
        <v>0</v>
      </c>
    </row>
    <row r="1212" customFormat="false" ht="28.35" hidden="false" customHeight="true" outlineLevel="0" collapsed="false">
      <c r="A1212" s="48" t="str">
        <f aca="false">IF(AND(NOT(ISBLANK(C1212)),NOT(ISBLANK(B1212)),NOT(ISBLANK(E1212))),(_xlfn.AGGREGATE(2,7,A$5:A1212))+1,"")</f>
        <v/>
      </c>
      <c r="B1212" s="49"/>
      <c r="C1212" s="49"/>
      <c r="D1212" s="50"/>
      <c r="E1212" s="51"/>
      <c r="F1212" s="52" t="str">
        <f aca="false">IFERROR(VLOOKUP(B1212,LISTAS!$Q$2:$R$58,2,0),"")</f>
        <v/>
      </c>
      <c r="G1212" s="34" t="str">
        <f aca="false">IF(ISBLANK(C1212),"",  IF(F1212="RAZÓN SOCIAL","NUEVO_RP",   IF(F1212="NUMERO",      IF(ISNUMBER(VALUE(C1212)),VALUE(C1212),""),   IF(OR(F1212="NSS - NOMBRE",F1212="RP - NOMBRE"),      IF(         AND(           NOT(ISERROR(FIND(" - ",C1212))),           ISERROR(FIND("  ",C1212)),           ISERROR(FIND("–",C1212)),           ISERROR(FIND("—",C1212)),           ISNUMBER(VALUE(LEFT(C1212,FIND(" - ",C1212)-1)))         ),         VALUE(LEFT(C1212,FIND(" - ",C1212)-1)),         ""      ),   ""   )  )))</f>
        <v/>
      </c>
      <c r="H1212" s="34" t="str">
        <f aca="false">B1212 &amp; "|" &amp; E1212 &amp; "|" &amp;(IF(ISBLANK(C1212),"",IFERROR(VALUE(LEFT(TRIM(C1212),FIND(" ",TRIM(C1212)&amp;" ")-1)),"")))</f>
        <v>||</v>
      </c>
      <c r="I1212" s="18" t="n">
        <f aca="false">IF(G1212="",0, IF(COUNTIF($H$6:H1212,H1212)=1,1,0))</f>
        <v>0</v>
      </c>
      <c r="J1212" s="34" t="str">
        <f aca="false">IF( OR( ISBLANK(D1212), C1212=D1212, AND( LEFT(D1212,7)&lt;&gt;"NOMINA ", OR( ISERROR(FIND(" - ",D1212)), NOT(ISNUMBER(VALUE(LEFT(D1212,FIND(" - ",D1212)-1)))) ) ) ), "", B1212 &amp; "|" &amp; E1212 &amp; "|" &amp; (IF(ISBLANK(C1212), "", IFERROR(VALUE(LEFT(TRIM(C1212), FIND(" ", TRIM(C1212)&amp;" ")-1)), ""))) &amp; "|" &amp; D1212 )</f>
        <v/>
      </c>
      <c r="K1212" s="18" t="n">
        <f aca="false">IF(OR(C1212="", J1212="",G1212=""), 0, IF(COUNTIF($J$6:J1212, J1212)=1, 1, 0))</f>
        <v>0</v>
      </c>
      <c r="L1212" s="16" t="str">
        <f aca="false">IF(B1212="Inscripción de nuevo registro patronal",B1212 &amp; "|" &amp; E1212 &amp; "|" &amp; C1212,"")</f>
        <v/>
      </c>
      <c r="M1212" s="18" t="n">
        <f aca="false">IF(OR(C1212="", L1212=""), 0, IF(COUNTIF($L$6:L1212, L1212)=1, 1, 0))</f>
        <v>0</v>
      </c>
    </row>
    <row r="1213" customFormat="false" ht="28.35" hidden="false" customHeight="true" outlineLevel="0" collapsed="false">
      <c r="A1213" s="48" t="str">
        <f aca="false">IF(AND(NOT(ISBLANK(C1213)),NOT(ISBLANK(B1213)),NOT(ISBLANK(E1213))),(_xlfn.AGGREGATE(2,7,A$5:A1213))+1,"")</f>
        <v/>
      </c>
      <c r="B1213" s="49"/>
      <c r="C1213" s="49"/>
      <c r="D1213" s="50"/>
      <c r="E1213" s="51"/>
      <c r="F1213" s="52" t="str">
        <f aca="false">IFERROR(VLOOKUP(B1213,LISTAS!$Q$2:$R$58,2,0),"")</f>
        <v/>
      </c>
      <c r="G1213" s="34" t="str">
        <f aca="false">IF(ISBLANK(C1213),"",  IF(F1213="RAZÓN SOCIAL","NUEVO_RP",   IF(F1213="NUMERO",      IF(ISNUMBER(VALUE(C1213)),VALUE(C1213),""),   IF(OR(F1213="NSS - NOMBRE",F1213="RP - NOMBRE"),      IF(         AND(           NOT(ISERROR(FIND(" - ",C1213))),           ISERROR(FIND("  ",C1213)),           ISERROR(FIND("–",C1213)),           ISERROR(FIND("—",C1213)),           ISNUMBER(VALUE(LEFT(C1213,FIND(" - ",C1213)-1)))         ),         VALUE(LEFT(C1213,FIND(" - ",C1213)-1)),         ""      ),   ""   )  )))</f>
        <v/>
      </c>
      <c r="H1213" s="34" t="str">
        <f aca="false">B1213 &amp; "|" &amp; E1213 &amp; "|" &amp;(IF(ISBLANK(C1213),"",IFERROR(VALUE(LEFT(TRIM(C1213),FIND(" ",TRIM(C1213)&amp;" ")-1)),"")))</f>
        <v>||</v>
      </c>
      <c r="I1213" s="18" t="n">
        <f aca="false">IF(G1213="",0, IF(COUNTIF($H$6:H1213,H1213)=1,1,0))</f>
        <v>0</v>
      </c>
      <c r="J1213" s="34" t="str">
        <f aca="false">IF( OR( ISBLANK(D1213), C1213=D1213, AND( LEFT(D1213,7)&lt;&gt;"NOMINA ", OR( ISERROR(FIND(" - ",D1213)), NOT(ISNUMBER(VALUE(LEFT(D1213,FIND(" - ",D1213)-1)))) ) ) ), "", B1213 &amp; "|" &amp; E1213 &amp; "|" &amp; (IF(ISBLANK(C1213), "", IFERROR(VALUE(LEFT(TRIM(C1213), FIND(" ", TRIM(C1213)&amp;" ")-1)), ""))) &amp; "|" &amp; D1213 )</f>
        <v/>
      </c>
      <c r="K1213" s="18" t="n">
        <f aca="false">IF(OR(C1213="", J1213="",G1213=""), 0, IF(COUNTIF($J$6:J1213, J1213)=1, 1, 0))</f>
        <v>0</v>
      </c>
      <c r="L1213" s="16" t="str">
        <f aca="false">IF(B1213="Inscripción de nuevo registro patronal",B1213 &amp; "|" &amp; E1213 &amp; "|" &amp; C1213,"")</f>
        <v/>
      </c>
      <c r="M1213" s="18" t="n">
        <f aca="false">IF(OR(C1213="", L1213=""), 0, IF(COUNTIF($L$6:L1213, L1213)=1, 1, 0))</f>
        <v>0</v>
      </c>
    </row>
    <row r="1214" customFormat="false" ht="28.35" hidden="false" customHeight="true" outlineLevel="0" collapsed="false">
      <c r="A1214" s="48" t="str">
        <f aca="false">IF(AND(NOT(ISBLANK(C1214)),NOT(ISBLANK(B1214)),NOT(ISBLANK(E1214))),(_xlfn.AGGREGATE(2,7,A$5:A1214))+1,"")</f>
        <v/>
      </c>
      <c r="B1214" s="49"/>
      <c r="C1214" s="49"/>
      <c r="D1214" s="50"/>
      <c r="E1214" s="51"/>
      <c r="F1214" s="52" t="str">
        <f aca="false">IFERROR(VLOOKUP(B1214,LISTAS!$Q$2:$R$58,2,0),"")</f>
        <v/>
      </c>
      <c r="G1214" s="34" t="str">
        <f aca="false">IF(ISBLANK(C1214),"",  IF(F1214="RAZÓN SOCIAL","NUEVO_RP",   IF(F1214="NUMERO",      IF(ISNUMBER(VALUE(C1214)),VALUE(C1214),""),   IF(OR(F1214="NSS - NOMBRE",F1214="RP - NOMBRE"),      IF(         AND(           NOT(ISERROR(FIND(" - ",C1214))),           ISERROR(FIND("  ",C1214)),           ISERROR(FIND("–",C1214)),           ISERROR(FIND("—",C1214)),           ISNUMBER(VALUE(LEFT(C1214,FIND(" - ",C1214)-1)))         ),         VALUE(LEFT(C1214,FIND(" - ",C1214)-1)),         ""      ),   ""   )  )))</f>
        <v/>
      </c>
      <c r="H1214" s="34" t="str">
        <f aca="false">B1214 &amp; "|" &amp; E1214 &amp; "|" &amp;(IF(ISBLANK(C1214),"",IFERROR(VALUE(LEFT(TRIM(C1214),FIND(" ",TRIM(C1214)&amp;" ")-1)),"")))</f>
        <v>||</v>
      </c>
      <c r="I1214" s="18" t="n">
        <f aca="false">IF(G1214="",0, IF(COUNTIF($H$6:H1214,H1214)=1,1,0))</f>
        <v>0</v>
      </c>
      <c r="J1214" s="34" t="str">
        <f aca="false">IF( OR( ISBLANK(D1214), C1214=D1214, AND( LEFT(D1214,7)&lt;&gt;"NOMINA ", OR( ISERROR(FIND(" - ",D1214)), NOT(ISNUMBER(VALUE(LEFT(D1214,FIND(" - ",D1214)-1)))) ) ) ), "", B1214 &amp; "|" &amp; E1214 &amp; "|" &amp; (IF(ISBLANK(C1214), "", IFERROR(VALUE(LEFT(TRIM(C1214), FIND(" ", TRIM(C1214)&amp;" ")-1)), ""))) &amp; "|" &amp; D1214 )</f>
        <v/>
      </c>
      <c r="K1214" s="18" t="n">
        <f aca="false">IF(OR(C1214="", J1214="",G1214=""), 0, IF(COUNTIF($J$6:J1214, J1214)=1, 1, 0))</f>
        <v>0</v>
      </c>
      <c r="L1214" s="16" t="str">
        <f aca="false">IF(B1214="Inscripción de nuevo registro patronal",B1214 &amp; "|" &amp; E1214 &amp; "|" &amp; C1214,"")</f>
        <v/>
      </c>
      <c r="M1214" s="18" t="n">
        <f aca="false">IF(OR(C1214="", L1214=""), 0, IF(COUNTIF($L$6:L1214, L1214)=1, 1, 0))</f>
        <v>0</v>
      </c>
    </row>
    <row r="1215" customFormat="false" ht="28.35" hidden="false" customHeight="true" outlineLevel="0" collapsed="false">
      <c r="A1215" s="48" t="str">
        <f aca="false">IF(AND(NOT(ISBLANK(C1215)),NOT(ISBLANK(B1215)),NOT(ISBLANK(E1215))),(_xlfn.AGGREGATE(2,7,A$5:A1215))+1,"")</f>
        <v/>
      </c>
      <c r="B1215" s="49"/>
      <c r="C1215" s="49"/>
      <c r="D1215" s="50"/>
      <c r="E1215" s="51"/>
      <c r="F1215" s="52" t="str">
        <f aca="false">IFERROR(VLOOKUP(B1215,LISTAS!$Q$2:$R$58,2,0),"")</f>
        <v/>
      </c>
      <c r="G1215" s="34" t="str">
        <f aca="false">IF(ISBLANK(C1215),"",  IF(F1215="RAZÓN SOCIAL","NUEVO_RP",   IF(F1215="NUMERO",      IF(ISNUMBER(VALUE(C1215)),VALUE(C1215),""),   IF(OR(F1215="NSS - NOMBRE",F1215="RP - NOMBRE"),      IF(         AND(           NOT(ISERROR(FIND(" - ",C1215))),           ISERROR(FIND("  ",C1215)),           ISERROR(FIND("–",C1215)),           ISERROR(FIND("—",C1215)),           ISNUMBER(VALUE(LEFT(C1215,FIND(" - ",C1215)-1)))         ),         VALUE(LEFT(C1215,FIND(" - ",C1215)-1)),         ""      ),   ""   )  )))</f>
        <v/>
      </c>
      <c r="H1215" s="34" t="str">
        <f aca="false">B1215 &amp; "|" &amp; E1215 &amp; "|" &amp;(IF(ISBLANK(C1215),"",IFERROR(VALUE(LEFT(TRIM(C1215),FIND(" ",TRIM(C1215)&amp;" ")-1)),"")))</f>
        <v>||</v>
      </c>
      <c r="I1215" s="18" t="n">
        <f aca="false">IF(G1215="",0, IF(COUNTIF($H$6:H1215,H1215)=1,1,0))</f>
        <v>0</v>
      </c>
      <c r="J1215" s="34" t="str">
        <f aca="false">IF( OR( ISBLANK(D1215), C1215=D1215, AND( LEFT(D1215,7)&lt;&gt;"NOMINA ", OR( ISERROR(FIND(" - ",D1215)), NOT(ISNUMBER(VALUE(LEFT(D1215,FIND(" - ",D1215)-1)))) ) ) ), "", B1215 &amp; "|" &amp; E1215 &amp; "|" &amp; (IF(ISBLANK(C1215), "", IFERROR(VALUE(LEFT(TRIM(C1215), FIND(" ", TRIM(C1215)&amp;" ")-1)), ""))) &amp; "|" &amp; D1215 )</f>
        <v/>
      </c>
      <c r="K1215" s="18" t="n">
        <f aca="false">IF(OR(C1215="", J1215="",G1215=""), 0, IF(COUNTIF($J$6:J1215, J1215)=1, 1, 0))</f>
        <v>0</v>
      </c>
      <c r="L1215" s="16" t="str">
        <f aca="false">IF(B1215="Inscripción de nuevo registro patronal",B1215 &amp; "|" &amp; E1215 &amp; "|" &amp; C1215,"")</f>
        <v/>
      </c>
      <c r="M1215" s="18" t="n">
        <f aca="false">IF(OR(C1215="", L1215=""), 0, IF(COUNTIF($L$6:L1215, L1215)=1, 1, 0))</f>
        <v>0</v>
      </c>
    </row>
    <row r="1216" customFormat="false" ht="28.35" hidden="false" customHeight="true" outlineLevel="0" collapsed="false">
      <c r="A1216" s="48" t="str">
        <f aca="false">IF(AND(NOT(ISBLANK(C1216)),NOT(ISBLANK(B1216)),NOT(ISBLANK(E1216))),(_xlfn.AGGREGATE(2,7,A$5:A1216))+1,"")</f>
        <v/>
      </c>
      <c r="B1216" s="49"/>
      <c r="C1216" s="49"/>
      <c r="D1216" s="50"/>
      <c r="E1216" s="51"/>
      <c r="F1216" s="52" t="str">
        <f aca="false">IFERROR(VLOOKUP(B1216,LISTAS!$Q$2:$R$58,2,0),"")</f>
        <v/>
      </c>
      <c r="G1216" s="34" t="str">
        <f aca="false">IF(ISBLANK(C1216),"",  IF(F1216="RAZÓN SOCIAL","NUEVO_RP",   IF(F1216="NUMERO",      IF(ISNUMBER(VALUE(C1216)),VALUE(C1216),""),   IF(OR(F1216="NSS - NOMBRE",F1216="RP - NOMBRE"),      IF(         AND(           NOT(ISERROR(FIND(" - ",C1216))),           ISERROR(FIND("  ",C1216)),           ISERROR(FIND("–",C1216)),           ISERROR(FIND("—",C1216)),           ISNUMBER(VALUE(LEFT(C1216,FIND(" - ",C1216)-1)))         ),         VALUE(LEFT(C1216,FIND(" - ",C1216)-1)),         ""      ),   ""   )  )))</f>
        <v/>
      </c>
      <c r="H1216" s="34" t="str">
        <f aca="false">B1216 &amp; "|" &amp; E1216 &amp; "|" &amp;(IF(ISBLANK(C1216),"",IFERROR(VALUE(LEFT(TRIM(C1216),FIND(" ",TRIM(C1216)&amp;" ")-1)),"")))</f>
        <v>||</v>
      </c>
      <c r="I1216" s="18" t="n">
        <f aca="false">IF(G1216="",0, IF(COUNTIF($H$6:H1216,H1216)=1,1,0))</f>
        <v>0</v>
      </c>
      <c r="J1216" s="34" t="str">
        <f aca="false">IF( OR( ISBLANK(D1216), C1216=D1216, AND( LEFT(D1216,7)&lt;&gt;"NOMINA ", OR( ISERROR(FIND(" - ",D1216)), NOT(ISNUMBER(VALUE(LEFT(D1216,FIND(" - ",D1216)-1)))) ) ) ), "", B1216 &amp; "|" &amp; E1216 &amp; "|" &amp; (IF(ISBLANK(C1216), "", IFERROR(VALUE(LEFT(TRIM(C1216), FIND(" ", TRIM(C1216)&amp;" ")-1)), ""))) &amp; "|" &amp; D1216 )</f>
        <v/>
      </c>
      <c r="K1216" s="18" t="n">
        <f aca="false">IF(OR(C1216="", J1216="",G1216=""), 0, IF(COUNTIF($J$6:J1216, J1216)=1, 1, 0))</f>
        <v>0</v>
      </c>
      <c r="L1216" s="16" t="str">
        <f aca="false">IF(B1216="Inscripción de nuevo registro patronal",B1216 &amp; "|" &amp; E1216 &amp; "|" &amp; C1216,"")</f>
        <v/>
      </c>
      <c r="M1216" s="18" t="n">
        <f aca="false">IF(OR(C1216="", L1216=""), 0, IF(COUNTIF($L$6:L1216, L1216)=1, 1, 0))</f>
        <v>0</v>
      </c>
    </row>
    <row r="1217" customFormat="false" ht="28.35" hidden="false" customHeight="true" outlineLevel="0" collapsed="false">
      <c r="A1217" s="48" t="str">
        <f aca="false">IF(AND(NOT(ISBLANK(C1217)),NOT(ISBLANK(B1217)),NOT(ISBLANK(E1217))),(_xlfn.AGGREGATE(2,7,A$5:A1217))+1,"")</f>
        <v/>
      </c>
      <c r="B1217" s="49"/>
      <c r="C1217" s="49"/>
      <c r="D1217" s="50"/>
      <c r="E1217" s="51"/>
      <c r="F1217" s="52" t="str">
        <f aca="false">IFERROR(VLOOKUP(B1217,LISTAS!$Q$2:$R$58,2,0),"")</f>
        <v/>
      </c>
      <c r="G1217" s="34" t="str">
        <f aca="false">IF(ISBLANK(C1217),"",  IF(F1217="RAZÓN SOCIAL","NUEVO_RP",   IF(F1217="NUMERO",      IF(ISNUMBER(VALUE(C1217)),VALUE(C1217),""),   IF(OR(F1217="NSS - NOMBRE",F1217="RP - NOMBRE"),      IF(         AND(           NOT(ISERROR(FIND(" - ",C1217))),           ISERROR(FIND("  ",C1217)),           ISERROR(FIND("–",C1217)),           ISERROR(FIND("—",C1217)),           ISNUMBER(VALUE(LEFT(C1217,FIND(" - ",C1217)-1)))         ),         VALUE(LEFT(C1217,FIND(" - ",C1217)-1)),         ""      ),   ""   )  )))</f>
        <v/>
      </c>
      <c r="H1217" s="34" t="str">
        <f aca="false">B1217 &amp; "|" &amp; E1217 &amp; "|" &amp;(IF(ISBLANK(C1217),"",IFERROR(VALUE(LEFT(TRIM(C1217),FIND(" ",TRIM(C1217)&amp;" ")-1)),"")))</f>
        <v>||</v>
      </c>
      <c r="I1217" s="18" t="n">
        <f aca="false">IF(G1217="",0, IF(COUNTIF($H$6:H1217,H1217)=1,1,0))</f>
        <v>0</v>
      </c>
      <c r="J1217" s="34" t="str">
        <f aca="false">IF( OR( ISBLANK(D1217), C1217=D1217, AND( LEFT(D1217,7)&lt;&gt;"NOMINA ", OR( ISERROR(FIND(" - ",D1217)), NOT(ISNUMBER(VALUE(LEFT(D1217,FIND(" - ",D1217)-1)))) ) ) ), "", B1217 &amp; "|" &amp; E1217 &amp; "|" &amp; (IF(ISBLANK(C1217), "", IFERROR(VALUE(LEFT(TRIM(C1217), FIND(" ", TRIM(C1217)&amp;" ")-1)), ""))) &amp; "|" &amp; D1217 )</f>
        <v/>
      </c>
      <c r="K1217" s="18" t="n">
        <f aca="false">IF(OR(C1217="", J1217="",G1217=""), 0, IF(COUNTIF($J$6:J1217, J1217)=1, 1, 0))</f>
        <v>0</v>
      </c>
      <c r="L1217" s="16" t="str">
        <f aca="false">IF(B1217="Inscripción de nuevo registro patronal",B1217 &amp; "|" &amp; E1217 &amp; "|" &amp; C1217,"")</f>
        <v/>
      </c>
      <c r="M1217" s="18" t="n">
        <f aca="false">IF(OR(C1217="", L1217=""), 0, IF(COUNTIF($L$6:L1217, L1217)=1, 1, 0))</f>
        <v>0</v>
      </c>
    </row>
    <row r="1218" customFormat="false" ht="28.35" hidden="false" customHeight="true" outlineLevel="0" collapsed="false">
      <c r="A1218" s="48" t="str">
        <f aca="false">IF(AND(NOT(ISBLANK(C1218)),NOT(ISBLANK(B1218)),NOT(ISBLANK(E1218))),(_xlfn.AGGREGATE(2,7,A$5:A1218))+1,"")</f>
        <v/>
      </c>
      <c r="B1218" s="49"/>
      <c r="C1218" s="49"/>
      <c r="D1218" s="50"/>
      <c r="E1218" s="51"/>
      <c r="F1218" s="52" t="str">
        <f aca="false">IFERROR(VLOOKUP(B1218,LISTAS!$Q$2:$R$58,2,0),"")</f>
        <v/>
      </c>
      <c r="G1218" s="34" t="str">
        <f aca="false">IF(ISBLANK(C1218),"",  IF(F1218="RAZÓN SOCIAL","NUEVO_RP",   IF(F1218="NUMERO",      IF(ISNUMBER(VALUE(C1218)),VALUE(C1218),""),   IF(OR(F1218="NSS - NOMBRE",F1218="RP - NOMBRE"),      IF(         AND(           NOT(ISERROR(FIND(" - ",C1218))),           ISERROR(FIND("  ",C1218)),           ISERROR(FIND("–",C1218)),           ISERROR(FIND("—",C1218)),           ISNUMBER(VALUE(LEFT(C1218,FIND(" - ",C1218)-1)))         ),         VALUE(LEFT(C1218,FIND(" - ",C1218)-1)),         ""      ),   ""   )  )))</f>
        <v/>
      </c>
      <c r="H1218" s="34" t="str">
        <f aca="false">B1218 &amp; "|" &amp; E1218 &amp; "|" &amp;(IF(ISBLANK(C1218),"",IFERROR(VALUE(LEFT(TRIM(C1218),FIND(" ",TRIM(C1218)&amp;" ")-1)),"")))</f>
        <v>||</v>
      </c>
      <c r="I1218" s="18" t="n">
        <f aca="false">IF(G1218="",0, IF(COUNTIF($H$6:H1218,H1218)=1,1,0))</f>
        <v>0</v>
      </c>
      <c r="J1218" s="34" t="str">
        <f aca="false">IF( OR( ISBLANK(D1218), C1218=D1218, AND( LEFT(D1218,7)&lt;&gt;"NOMINA ", OR( ISERROR(FIND(" - ",D1218)), NOT(ISNUMBER(VALUE(LEFT(D1218,FIND(" - ",D1218)-1)))) ) ) ), "", B1218 &amp; "|" &amp; E1218 &amp; "|" &amp; (IF(ISBLANK(C1218), "", IFERROR(VALUE(LEFT(TRIM(C1218), FIND(" ", TRIM(C1218)&amp;" ")-1)), ""))) &amp; "|" &amp; D1218 )</f>
        <v/>
      </c>
      <c r="K1218" s="18" t="n">
        <f aca="false">IF(OR(C1218="", J1218="",G1218=""), 0, IF(COUNTIF($J$6:J1218, J1218)=1, 1, 0))</f>
        <v>0</v>
      </c>
      <c r="L1218" s="16" t="str">
        <f aca="false">IF(B1218="Inscripción de nuevo registro patronal",B1218 &amp; "|" &amp; E1218 &amp; "|" &amp; C1218,"")</f>
        <v/>
      </c>
      <c r="M1218" s="18" t="n">
        <f aca="false">IF(OR(C1218="", L1218=""), 0, IF(COUNTIF($L$6:L1218, L1218)=1, 1, 0))</f>
        <v>0</v>
      </c>
    </row>
    <row r="1219" customFormat="false" ht="28.35" hidden="false" customHeight="true" outlineLevel="0" collapsed="false">
      <c r="A1219" s="48" t="str">
        <f aca="false">IF(AND(NOT(ISBLANK(C1219)),NOT(ISBLANK(B1219)),NOT(ISBLANK(E1219))),(_xlfn.AGGREGATE(2,7,A$5:A1219))+1,"")</f>
        <v/>
      </c>
      <c r="B1219" s="49"/>
      <c r="C1219" s="49"/>
      <c r="D1219" s="50"/>
      <c r="E1219" s="51"/>
      <c r="F1219" s="52" t="str">
        <f aca="false">IFERROR(VLOOKUP(B1219,LISTAS!$Q$2:$R$58,2,0),"")</f>
        <v/>
      </c>
      <c r="G1219" s="34" t="str">
        <f aca="false">IF(ISBLANK(C1219),"",  IF(F1219="RAZÓN SOCIAL","NUEVO_RP",   IF(F1219="NUMERO",      IF(ISNUMBER(VALUE(C1219)),VALUE(C1219),""),   IF(OR(F1219="NSS - NOMBRE",F1219="RP - NOMBRE"),      IF(         AND(           NOT(ISERROR(FIND(" - ",C1219))),           ISERROR(FIND("  ",C1219)),           ISERROR(FIND("–",C1219)),           ISERROR(FIND("—",C1219)),           ISNUMBER(VALUE(LEFT(C1219,FIND(" - ",C1219)-1)))         ),         VALUE(LEFT(C1219,FIND(" - ",C1219)-1)),         ""      ),   ""   )  )))</f>
        <v/>
      </c>
      <c r="H1219" s="34" t="str">
        <f aca="false">B1219 &amp; "|" &amp; E1219 &amp; "|" &amp;(IF(ISBLANK(C1219),"",IFERROR(VALUE(LEFT(TRIM(C1219),FIND(" ",TRIM(C1219)&amp;" ")-1)),"")))</f>
        <v>||</v>
      </c>
      <c r="I1219" s="18" t="n">
        <f aca="false">IF(G1219="",0, IF(COUNTIF($H$6:H1219,H1219)=1,1,0))</f>
        <v>0</v>
      </c>
      <c r="J1219" s="34" t="str">
        <f aca="false">IF( OR( ISBLANK(D1219), C1219=D1219, AND( LEFT(D1219,7)&lt;&gt;"NOMINA ", OR( ISERROR(FIND(" - ",D1219)), NOT(ISNUMBER(VALUE(LEFT(D1219,FIND(" - ",D1219)-1)))) ) ) ), "", B1219 &amp; "|" &amp; E1219 &amp; "|" &amp; (IF(ISBLANK(C1219), "", IFERROR(VALUE(LEFT(TRIM(C1219), FIND(" ", TRIM(C1219)&amp;" ")-1)), ""))) &amp; "|" &amp; D1219 )</f>
        <v/>
      </c>
      <c r="K1219" s="18" t="n">
        <f aca="false">IF(OR(C1219="", J1219="",G1219=""), 0, IF(COUNTIF($J$6:J1219, J1219)=1, 1, 0))</f>
        <v>0</v>
      </c>
      <c r="L1219" s="16" t="str">
        <f aca="false">IF(B1219="Inscripción de nuevo registro patronal",B1219 &amp; "|" &amp; E1219 &amp; "|" &amp; C1219,"")</f>
        <v/>
      </c>
      <c r="M1219" s="18" t="n">
        <f aca="false">IF(OR(C1219="", L1219=""), 0, IF(COUNTIF($L$6:L1219, L1219)=1, 1, 0))</f>
        <v>0</v>
      </c>
    </row>
    <row r="1220" customFormat="false" ht="28.35" hidden="false" customHeight="true" outlineLevel="0" collapsed="false">
      <c r="A1220" s="48" t="str">
        <f aca="false">IF(AND(NOT(ISBLANK(C1220)),NOT(ISBLANK(B1220)),NOT(ISBLANK(E1220))),(_xlfn.AGGREGATE(2,7,A$5:A1220))+1,"")</f>
        <v/>
      </c>
      <c r="B1220" s="49"/>
      <c r="C1220" s="49"/>
      <c r="D1220" s="50"/>
      <c r="E1220" s="51"/>
      <c r="F1220" s="52" t="str">
        <f aca="false">IFERROR(VLOOKUP(B1220,LISTAS!$Q$2:$R$58,2,0),"")</f>
        <v/>
      </c>
      <c r="G1220" s="34" t="str">
        <f aca="false">IF(ISBLANK(C1220),"",  IF(F1220="RAZÓN SOCIAL","NUEVO_RP",   IF(F1220="NUMERO",      IF(ISNUMBER(VALUE(C1220)),VALUE(C1220),""),   IF(OR(F1220="NSS - NOMBRE",F1220="RP - NOMBRE"),      IF(         AND(           NOT(ISERROR(FIND(" - ",C1220))),           ISERROR(FIND("  ",C1220)),           ISERROR(FIND("–",C1220)),           ISERROR(FIND("—",C1220)),           ISNUMBER(VALUE(LEFT(C1220,FIND(" - ",C1220)-1)))         ),         VALUE(LEFT(C1220,FIND(" - ",C1220)-1)),         ""      ),   ""   )  )))</f>
        <v/>
      </c>
      <c r="H1220" s="34" t="str">
        <f aca="false">B1220 &amp; "|" &amp; E1220 &amp; "|" &amp;(IF(ISBLANK(C1220),"",IFERROR(VALUE(LEFT(TRIM(C1220),FIND(" ",TRIM(C1220)&amp;" ")-1)),"")))</f>
        <v>||</v>
      </c>
      <c r="I1220" s="18" t="n">
        <f aca="false">IF(G1220="",0, IF(COUNTIF($H$6:H1220,H1220)=1,1,0))</f>
        <v>0</v>
      </c>
      <c r="J1220" s="34" t="str">
        <f aca="false">IF( OR( ISBLANK(D1220), C1220=D1220, AND( LEFT(D1220,7)&lt;&gt;"NOMINA ", OR( ISERROR(FIND(" - ",D1220)), NOT(ISNUMBER(VALUE(LEFT(D1220,FIND(" - ",D1220)-1)))) ) ) ), "", B1220 &amp; "|" &amp; E1220 &amp; "|" &amp; (IF(ISBLANK(C1220), "", IFERROR(VALUE(LEFT(TRIM(C1220), FIND(" ", TRIM(C1220)&amp;" ")-1)), ""))) &amp; "|" &amp; D1220 )</f>
        <v/>
      </c>
      <c r="K1220" s="18" t="n">
        <f aca="false">IF(OR(C1220="", J1220="",G1220=""), 0, IF(COUNTIF($J$6:J1220, J1220)=1, 1, 0))</f>
        <v>0</v>
      </c>
      <c r="L1220" s="16" t="str">
        <f aca="false">IF(B1220="Inscripción de nuevo registro patronal",B1220 &amp; "|" &amp; E1220 &amp; "|" &amp; C1220,"")</f>
        <v/>
      </c>
      <c r="M1220" s="18" t="n">
        <f aca="false">IF(OR(C1220="", L1220=""), 0, IF(COUNTIF($L$6:L1220, L1220)=1, 1, 0))</f>
        <v>0</v>
      </c>
    </row>
    <row r="1221" customFormat="false" ht="28.35" hidden="false" customHeight="true" outlineLevel="0" collapsed="false">
      <c r="A1221" s="48" t="str">
        <f aca="false">IF(AND(NOT(ISBLANK(C1221)),NOT(ISBLANK(B1221)),NOT(ISBLANK(E1221))),(_xlfn.AGGREGATE(2,7,A$5:A1221))+1,"")</f>
        <v/>
      </c>
      <c r="B1221" s="49"/>
      <c r="C1221" s="49"/>
      <c r="D1221" s="50"/>
      <c r="E1221" s="51"/>
      <c r="F1221" s="52" t="str">
        <f aca="false">IFERROR(VLOOKUP(B1221,LISTAS!$Q$2:$R$58,2,0),"")</f>
        <v/>
      </c>
      <c r="G1221" s="34" t="str">
        <f aca="false">IF(ISBLANK(C1221),"",  IF(F1221="RAZÓN SOCIAL","NUEVO_RP",   IF(F1221="NUMERO",      IF(ISNUMBER(VALUE(C1221)),VALUE(C1221),""),   IF(OR(F1221="NSS - NOMBRE",F1221="RP - NOMBRE"),      IF(         AND(           NOT(ISERROR(FIND(" - ",C1221))),           ISERROR(FIND("  ",C1221)),           ISERROR(FIND("–",C1221)),           ISERROR(FIND("—",C1221)),           ISNUMBER(VALUE(LEFT(C1221,FIND(" - ",C1221)-1)))         ),         VALUE(LEFT(C1221,FIND(" - ",C1221)-1)),         ""      ),   ""   )  )))</f>
        <v/>
      </c>
      <c r="H1221" s="34" t="str">
        <f aca="false">B1221 &amp; "|" &amp; E1221 &amp; "|" &amp;(IF(ISBLANK(C1221),"",IFERROR(VALUE(LEFT(TRIM(C1221),FIND(" ",TRIM(C1221)&amp;" ")-1)),"")))</f>
        <v>||</v>
      </c>
      <c r="I1221" s="18" t="n">
        <f aca="false">IF(G1221="",0, IF(COUNTIF($H$6:H1221,H1221)=1,1,0))</f>
        <v>0</v>
      </c>
      <c r="J1221" s="34" t="str">
        <f aca="false">IF( OR( ISBLANK(D1221), C1221=D1221, AND( LEFT(D1221,7)&lt;&gt;"NOMINA ", OR( ISERROR(FIND(" - ",D1221)), NOT(ISNUMBER(VALUE(LEFT(D1221,FIND(" - ",D1221)-1)))) ) ) ), "", B1221 &amp; "|" &amp; E1221 &amp; "|" &amp; (IF(ISBLANK(C1221), "", IFERROR(VALUE(LEFT(TRIM(C1221), FIND(" ", TRIM(C1221)&amp;" ")-1)), ""))) &amp; "|" &amp; D1221 )</f>
        <v/>
      </c>
      <c r="K1221" s="18" t="n">
        <f aca="false">IF(OR(C1221="", J1221="",G1221=""), 0, IF(COUNTIF($J$6:J1221, J1221)=1, 1, 0))</f>
        <v>0</v>
      </c>
      <c r="L1221" s="16" t="str">
        <f aca="false">IF(B1221="Inscripción de nuevo registro patronal",B1221 &amp; "|" &amp; E1221 &amp; "|" &amp; C1221,"")</f>
        <v/>
      </c>
      <c r="M1221" s="18" t="n">
        <f aca="false">IF(OR(C1221="", L1221=""), 0, IF(COUNTIF($L$6:L1221, L1221)=1, 1, 0))</f>
        <v>0</v>
      </c>
    </row>
    <row r="1222" customFormat="false" ht="28.35" hidden="false" customHeight="true" outlineLevel="0" collapsed="false">
      <c r="A1222" s="48" t="str">
        <f aca="false">IF(AND(NOT(ISBLANK(C1222)),NOT(ISBLANK(B1222)),NOT(ISBLANK(E1222))),(_xlfn.AGGREGATE(2,7,A$5:A1222))+1,"")</f>
        <v/>
      </c>
      <c r="B1222" s="49"/>
      <c r="C1222" s="49"/>
      <c r="D1222" s="50"/>
      <c r="E1222" s="51"/>
      <c r="F1222" s="52" t="str">
        <f aca="false">IFERROR(VLOOKUP(B1222,LISTAS!$Q$2:$R$58,2,0),"")</f>
        <v/>
      </c>
      <c r="G1222" s="34" t="str">
        <f aca="false">IF(ISBLANK(C1222),"",  IF(F1222="RAZÓN SOCIAL","NUEVO_RP",   IF(F1222="NUMERO",      IF(ISNUMBER(VALUE(C1222)),VALUE(C1222),""),   IF(OR(F1222="NSS - NOMBRE",F1222="RP - NOMBRE"),      IF(         AND(           NOT(ISERROR(FIND(" - ",C1222))),           ISERROR(FIND("  ",C1222)),           ISERROR(FIND("–",C1222)),           ISERROR(FIND("—",C1222)),           ISNUMBER(VALUE(LEFT(C1222,FIND(" - ",C1222)-1)))         ),         VALUE(LEFT(C1222,FIND(" - ",C1222)-1)),         ""      ),   ""   )  )))</f>
        <v/>
      </c>
      <c r="H1222" s="34" t="str">
        <f aca="false">B1222 &amp; "|" &amp; E1222 &amp; "|" &amp;(IF(ISBLANK(C1222),"",IFERROR(VALUE(LEFT(TRIM(C1222),FIND(" ",TRIM(C1222)&amp;" ")-1)),"")))</f>
        <v>||</v>
      </c>
      <c r="I1222" s="18" t="n">
        <f aca="false">IF(G1222="",0, IF(COUNTIF($H$6:H1222,H1222)=1,1,0))</f>
        <v>0</v>
      </c>
      <c r="J1222" s="34" t="str">
        <f aca="false">IF( OR( ISBLANK(D1222), C1222=D1222, AND( LEFT(D1222,7)&lt;&gt;"NOMINA ", OR( ISERROR(FIND(" - ",D1222)), NOT(ISNUMBER(VALUE(LEFT(D1222,FIND(" - ",D1222)-1)))) ) ) ), "", B1222 &amp; "|" &amp; E1222 &amp; "|" &amp; (IF(ISBLANK(C1222), "", IFERROR(VALUE(LEFT(TRIM(C1222), FIND(" ", TRIM(C1222)&amp;" ")-1)), ""))) &amp; "|" &amp; D1222 )</f>
        <v/>
      </c>
      <c r="K1222" s="18" t="n">
        <f aca="false">IF(OR(C1222="", J1222="",G1222=""), 0, IF(COUNTIF($J$6:J1222, J1222)=1, 1, 0))</f>
        <v>0</v>
      </c>
      <c r="L1222" s="16" t="str">
        <f aca="false">IF(B1222="Inscripción de nuevo registro patronal",B1222 &amp; "|" &amp; E1222 &amp; "|" &amp; C1222,"")</f>
        <v/>
      </c>
      <c r="M1222" s="18" t="n">
        <f aca="false">IF(OR(C1222="", L1222=""), 0, IF(COUNTIF($L$6:L1222, L1222)=1, 1, 0))</f>
        <v>0</v>
      </c>
    </row>
    <row r="1223" customFormat="false" ht="28.35" hidden="false" customHeight="true" outlineLevel="0" collapsed="false">
      <c r="A1223" s="48" t="str">
        <f aca="false">IF(AND(NOT(ISBLANK(C1223)),NOT(ISBLANK(B1223)),NOT(ISBLANK(E1223))),(_xlfn.AGGREGATE(2,7,A$5:A1223))+1,"")</f>
        <v/>
      </c>
      <c r="B1223" s="49"/>
      <c r="C1223" s="49"/>
      <c r="D1223" s="50"/>
      <c r="E1223" s="51"/>
      <c r="F1223" s="52" t="str">
        <f aca="false">IFERROR(VLOOKUP(B1223,LISTAS!$Q$2:$R$58,2,0),"")</f>
        <v/>
      </c>
      <c r="G1223" s="34" t="str">
        <f aca="false">IF(ISBLANK(C1223),"",  IF(F1223="RAZÓN SOCIAL","NUEVO_RP",   IF(F1223="NUMERO",      IF(ISNUMBER(VALUE(C1223)),VALUE(C1223),""),   IF(OR(F1223="NSS - NOMBRE",F1223="RP - NOMBRE"),      IF(         AND(           NOT(ISERROR(FIND(" - ",C1223))),           ISERROR(FIND("  ",C1223)),           ISERROR(FIND("–",C1223)),           ISERROR(FIND("—",C1223)),           ISNUMBER(VALUE(LEFT(C1223,FIND(" - ",C1223)-1)))         ),         VALUE(LEFT(C1223,FIND(" - ",C1223)-1)),         ""      ),   ""   )  )))</f>
        <v/>
      </c>
      <c r="H1223" s="34" t="str">
        <f aca="false">B1223 &amp; "|" &amp; E1223 &amp; "|" &amp;(IF(ISBLANK(C1223),"",IFERROR(VALUE(LEFT(TRIM(C1223),FIND(" ",TRIM(C1223)&amp;" ")-1)),"")))</f>
        <v>||</v>
      </c>
      <c r="I1223" s="18" t="n">
        <f aca="false">IF(G1223="",0, IF(COUNTIF($H$6:H1223,H1223)=1,1,0))</f>
        <v>0</v>
      </c>
      <c r="J1223" s="34" t="str">
        <f aca="false">IF( OR( ISBLANK(D1223), C1223=D1223, AND( LEFT(D1223,7)&lt;&gt;"NOMINA ", OR( ISERROR(FIND(" - ",D1223)), NOT(ISNUMBER(VALUE(LEFT(D1223,FIND(" - ",D1223)-1)))) ) ) ), "", B1223 &amp; "|" &amp; E1223 &amp; "|" &amp; (IF(ISBLANK(C1223), "", IFERROR(VALUE(LEFT(TRIM(C1223), FIND(" ", TRIM(C1223)&amp;" ")-1)), ""))) &amp; "|" &amp; D1223 )</f>
        <v/>
      </c>
      <c r="K1223" s="18" t="n">
        <f aca="false">IF(OR(C1223="", J1223="",G1223=""), 0, IF(COUNTIF($J$6:J1223, J1223)=1, 1, 0))</f>
        <v>0</v>
      </c>
      <c r="L1223" s="16" t="str">
        <f aca="false">IF(B1223="Inscripción de nuevo registro patronal",B1223 &amp; "|" &amp; E1223 &amp; "|" &amp; C1223,"")</f>
        <v/>
      </c>
      <c r="M1223" s="18" t="n">
        <f aca="false">IF(OR(C1223="", L1223=""), 0, IF(COUNTIF($L$6:L1223, L1223)=1, 1, 0))</f>
        <v>0</v>
      </c>
    </row>
    <row r="1224" customFormat="false" ht="28.35" hidden="false" customHeight="true" outlineLevel="0" collapsed="false">
      <c r="A1224" s="48" t="str">
        <f aca="false">IF(AND(NOT(ISBLANK(C1224)),NOT(ISBLANK(B1224)),NOT(ISBLANK(E1224))),(_xlfn.AGGREGATE(2,7,A$5:A1224))+1,"")</f>
        <v/>
      </c>
      <c r="B1224" s="49"/>
      <c r="C1224" s="49"/>
      <c r="D1224" s="50"/>
      <c r="E1224" s="51"/>
      <c r="F1224" s="52" t="str">
        <f aca="false">IFERROR(VLOOKUP(B1224,LISTAS!$Q$2:$R$58,2,0),"")</f>
        <v/>
      </c>
      <c r="G1224" s="34" t="str">
        <f aca="false">IF(ISBLANK(C1224),"",  IF(F1224="RAZÓN SOCIAL","NUEVO_RP",   IF(F1224="NUMERO",      IF(ISNUMBER(VALUE(C1224)),VALUE(C1224),""),   IF(OR(F1224="NSS - NOMBRE",F1224="RP - NOMBRE"),      IF(         AND(           NOT(ISERROR(FIND(" - ",C1224))),           ISERROR(FIND("  ",C1224)),           ISERROR(FIND("–",C1224)),           ISERROR(FIND("—",C1224)),           ISNUMBER(VALUE(LEFT(C1224,FIND(" - ",C1224)-1)))         ),         VALUE(LEFT(C1224,FIND(" - ",C1224)-1)),         ""      ),   ""   )  )))</f>
        <v/>
      </c>
      <c r="H1224" s="34" t="str">
        <f aca="false">B1224 &amp; "|" &amp; E1224 &amp; "|" &amp;(IF(ISBLANK(C1224),"",IFERROR(VALUE(LEFT(TRIM(C1224),FIND(" ",TRIM(C1224)&amp;" ")-1)),"")))</f>
        <v>||</v>
      </c>
      <c r="I1224" s="18" t="n">
        <f aca="false">IF(G1224="",0, IF(COUNTIF($H$6:H1224,H1224)=1,1,0))</f>
        <v>0</v>
      </c>
      <c r="J1224" s="34" t="str">
        <f aca="false">IF( OR( ISBLANK(D1224), C1224=D1224, AND( LEFT(D1224,7)&lt;&gt;"NOMINA ", OR( ISERROR(FIND(" - ",D1224)), NOT(ISNUMBER(VALUE(LEFT(D1224,FIND(" - ",D1224)-1)))) ) ) ), "", B1224 &amp; "|" &amp; E1224 &amp; "|" &amp; (IF(ISBLANK(C1224), "", IFERROR(VALUE(LEFT(TRIM(C1224), FIND(" ", TRIM(C1224)&amp;" ")-1)), ""))) &amp; "|" &amp; D1224 )</f>
        <v/>
      </c>
      <c r="K1224" s="18" t="n">
        <f aca="false">IF(OR(C1224="", J1224="",G1224=""), 0, IF(COUNTIF($J$6:J1224, J1224)=1, 1, 0))</f>
        <v>0</v>
      </c>
      <c r="L1224" s="16" t="str">
        <f aca="false">IF(B1224="Inscripción de nuevo registro patronal",B1224 &amp; "|" &amp; E1224 &amp; "|" &amp; C1224,"")</f>
        <v/>
      </c>
      <c r="M1224" s="18" t="n">
        <f aca="false">IF(OR(C1224="", L1224=""), 0, IF(COUNTIF($L$6:L1224, L1224)=1, 1, 0))</f>
        <v>0</v>
      </c>
    </row>
    <row r="1225" customFormat="false" ht="28.35" hidden="false" customHeight="true" outlineLevel="0" collapsed="false">
      <c r="A1225" s="48" t="str">
        <f aca="false">IF(AND(NOT(ISBLANK(C1225)),NOT(ISBLANK(B1225)),NOT(ISBLANK(E1225))),(_xlfn.AGGREGATE(2,7,A$5:A1225))+1,"")</f>
        <v/>
      </c>
      <c r="B1225" s="49"/>
      <c r="C1225" s="49"/>
      <c r="D1225" s="50"/>
      <c r="E1225" s="51"/>
      <c r="F1225" s="52" t="str">
        <f aca="false">IFERROR(VLOOKUP(B1225,LISTAS!$Q$2:$R$58,2,0),"")</f>
        <v/>
      </c>
      <c r="G1225" s="34" t="str">
        <f aca="false">IF(ISBLANK(C1225),"",  IF(F1225="RAZÓN SOCIAL","NUEVO_RP",   IF(F1225="NUMERO",      IF(ISNUMBER(VALUE(C1225)),VALUE(C1225),""),   IF(OR(F1225="NSS - NOMBRE",F1225="RP - NOMBRE"),      IF(         AND(           NOT(ISERROR(FIND(" - ",C1225))),           ISERROR(FIND("  ",C1225)),           ISERROR(FIND("–",C1225)),           ISERROR(FIND("—",C1225)),           ISNUMBER(VALUE(LEFT(C1225,FIND(" - ",C1225)-1)))         ),         VALUE(LEFT(C1225,FIND(" - ",C1225)-1)),         ""      ),   ""   )  )))</f>
        <v/>
      </c>
      <c r="H1225" s="34" t="str">
        <f aca="false">B1225 &amp; "|" &amp; E1225 &amp; "|" &amp;(IF(ISBLANK(C1225),"",IFERROR(VALUE(LEFT(TRIM(C1225),FIND(" ",TRIM(C1225)&amp;" ")-1)),"")))</f>
        <v>||</v>
      </c>
      <c r="I1225" s="18" t="n">
        <f aca="false">IF(G1225="",0, IF(COUNTIF($H$6:H1225,H1225)=1,1,0))</f>
        <v>0</v>
      </c>
      <c r="J1225" s="34" t="str">
        <f aca="false">IF( OR( ISBLANK(D1225), C1225=D1225, AND( LEFT(D1225,7)&lt;&gt;"NOMINA ", OR( ISERROR(FIND(" - ",D1225)), NOT(ISNUMBER(VALUE(LEFT(D1225,FIND(" - ",D1225)-1)))) ) ) ), "", B1225 &amp; "|" &amp; E1225 &amp; "|" &amp; (IF(ISBLANK(C1225), "", IFERROR(VALUE(LEFT(TRIM(C1225), FIND(" ", TRIM(C1225)&amp;" ")-1)), ""))) &amp; "|" &amp; D1225 )</f>
        <v/>
      </c>
      <c r="K1225" s="18" t="n">
        <f aca="false">IF(OR(C1225="", J1225="",G1225=""), 0, IF(COUNTIF($J$6:J1225, J1225)=1, 1, 0))</f>
        <v>0</v>
      </c>
      <c r="L1225" s="16" t="str">
        <f aca="false">IF(B1225="Inscripción de nuevo registro patronal",B1225 &amp; "|" &amp; E1225 &amp; "|" &amp; C1225,"")</f>
        <v/>
      </c>
      <c r="M1225" s="18" t="n">
        <f aca="false">IF(OR(C1225="", L1225=""), 0, IF(COUNTIF($L$6:L1225, L1225)=1, 1, 0))</f>
        <v>0</v>
      </c>
    </row>
    <row r="1226" customFormat="false" ht="28.35" hidden="false" customHeight="true" outlineLevel="0" collapsed="false">
      <c r="A1226" s="48" t="str">
        <f aca="false">IF(AND(NOT(ISBLANK(C1226)),NOT(ISBLANK(B1226)),NOT(ISBLANK(E1226))),(_xlfn.AGGREGATE(2,7,A$5:A1226))+1,"")</f>
        <v/>
      </c>
      <c r="B1226" s="49"/>
      <c r="C1226" s="49"/>
      <c r="D1226" s="50"/>
      <c r="E1226" s="51"/>
      <c r="F1226" s="52" t="str">
        <f aca="false">IFERROR(VLOOKUP(B1226,LISTAS!$Q$2:$R$58,2,0),"")</f>
        <v/>
      </c>
      <c r="G1226" s="34" t="str">
        <f aca="false">IF(ISBLANK(C1226),"",  IF(F1226="RAZÓN SOCIAL","NUEVO_RP",   IF(F1226="NUMERO",      IF(ISNUMBER(VALUE(C1226)),VALUE(C1226),""),   IF(OR(F1226="NSS - NOMBRE",F1226="RP - NOMBRE"),      IF(         AND(           NOT(ISERROR(FIND(" - ",C1226))),           ISERROR(FIND("  ",C1226)),           ISERROR(FIND("–",C1226)),           ISERROR(FIND("—",C1226)),           ISNUMBER(VALUE(LEFT(C1226,FIND(" - ",C1226)-1)))         ),         VALUE(LEFT(C1226,FIND(" - ",C1226)-1)),         ""      ),   ""   )  )))</f>
        <v/>
      </c>
      <c r="H1226" s="34" t="str">
        <f aca="false">B1226 &amp; "|" &amp; E1226 &amp; "|" &amp;(IF(ISBLANK(C1226),"",IFERROR(VALUE(LEFT(TRIM(C1226),FIND(" ",TRIM(C1226)&amp;" ")-1)),"")))</f>
        <v>||</v>
      </c>
      <c r="I1226" s="18" t="n">
        <f aca="false">IF(G1226="",0, IF(COUNTIF($H$6:H1226,H1226)=1,1,0))</f>
        <v>0</v>
      </c>
      <c r="J1226" s="34" t="str">
        <f aca="false">IF( OR( ISBLANK(D1226), C1226=D1226, AND( LEFT(D1226,7)&lt;&gt;"NOMINA ", OR( ISERROR(FIND(" - ",D1226)), NOT(ISNUMBER(VALUE(LEFT(D1226,FIND(" - ",D1226)-1)))) ) ) ), "", B1226 &amp; "|" &amp; E1226 &amp; "|" &amp; (IF(ISBLANK(C1226), "", IFERROR(VALUE(LEFT(TRIM(C1226), FIND(" ", TRIM(C1226)&amp;" ")-1)), ""))) &amp; "|" &amp; D1226 )</f>
        <v/>
      </c>
      <c r="K1226" s="18" t="n">
        <f aca="false">IF(OR(C1226="", J1226="",G1226=""), 0, IF(COUNTIF($J$6:J1226, J1226)=1, 1, 0))</f>
        <v>0</v>
      </c>
      <c r="L1226" s="16" t="str">
        <f aca="false">IF(B1226="Inscripción de nuevo registro patronal",B1226 &amp; "|" &amp; E1226 &amp; "|" &amp; C1226,"")</f>
        <v/>
      </c>
      <c r="M1226" s="18" t="n">
        <f aca="false">IF(OR(C1226="", L1226=""), 0, IF(COUNTIF($L$6:L1226, L1226)=1, 1, 0))</f>
        <v>0</v>
      </c>
    </row>
    <row r="1227" customFormat="false" ht="28.35" hidden="false" customHeight="true" outlineLevel="0" collapsed="false">
      <c r="A1227" s="48" t="str">
        <f aca="false">IF(AND(NOT(ISBLANK(C1227)),NOT(ISBLANK(B1227)),NOT(ISBLANK(E1227))),(_xlfn.AGGREGATE(2,7,A$5:A1227))+1,"")</f>
        <v/>
      </c>
      <c r="B1227" s="49"/>
      <c r="C1227" s="49"/>
      <c r="D1227" s="50"/>
      <c r="E1227" s="51"/>
      <c r="F1227" s="52" t="str">
        <f aca="false">IFERROR(VLOOKUP(B1227,LISTAS!$Q$2:$R$58,2,0),"")</f>
        <v/>
      </c>
      <c r="G1227" s="34" t="str">
        <f aca="false">IF(ISBLANK(C1227),"",  IF(F1227="RAZÓN SOCIAL","NUEVO_RP",   IF(F1227="NUMERO",      IF(ISNUMBER(VALUE(C1227)),VALUE(C1227),""),   IF(OR(F1227="NSS - NOMBRE",F1227="RP - NOMBRE"),      IF(         AND(           NOT(ISERROR(FIND(" - ",C1227))),           ISERROR(FIND("  ",C1227)),           ISERROR(FIND("–",C1227)),           ISERROR(FIND("—",C1227)),           ISNUMBER(VALUE(LEFT(C1227,FIND(" - ",C1227)-1)))         ),         VALUE(LEFT(C1227,FIND(" - ",C1227)-1)),         ""      ),   ""   )  )))</f>
        <v/>
      </c>
      <c r="H1227" s="34" t="str">
        <f aca="false">B1227 &amp; "|" &amp; E1227 &amp; "|" &amp;(IF(ISBLANK(C1227),"",IFERROR(VALUE(LEFT(TRIM(C1227),FIND(" ",TRIM(C1227)&amp;" ")-1)),"")))</f>
        <v>||</v>
      </c>
      <c r="I1227" s="18" t="n">
        <f aca="false">IF(G1227="",0, IF(COUNTIF($H$6:H1227,H1227)=1,1,0))</f>
        <v>0</v>
      </c>
      <c r="J1227" s="34" t="str">
        <f aca="false">IF( OR( ISBLANK(D1227), C1227=D1227, AND( LEFT(D1227,7)&lt;&gt;"NOMINA ", OR( ISERROR(FIND(" - ",D1227)), NOT(ISNUMBER(VALUE(LEFT(D1227,FIND(" - ",D1227)-1)))) ) ) ), "", B1227 &amp; "|" &amp; E1227 &amp; "|" &amp; (IF(ISBLANK(C1227), "", IFERROR(VALUE(LEFT(TRIM(C1227), FIND(" ", TRIM(C1227)&amp;" ")-1)), ""))) &amp; "|" &amp; D1227 )</f>
        <v/>
      </c>
      <c r="K1227" s="18" t="n">
        <f aca="false">IF(OR(C1227="", J1227="",G1227=""), 0, IF(COUNTIF($J$6:J1227, J1227)=1, 1, 0))</f>
        <v>0</v>
      </c>
      <c r="L1227" s="16" t="str">
        <f aca="false">IF(B1227="Inscripción de nuevo registro patronal",B1227 &amp; "|" &amp; E1227 &amp; "|" &amp; C1227,"")</f>
        <v/>
      </c>
      <c r="M1227" s="18" t="n">
        <f aca="false">IF(OR(C1227="", L1227=""), 0, IF(COUNTIF($L$6:L1227, L1227)=1, 1, 0))</f>
        <v>0</v>
      </c>
    </row>
    <row r="1228" customFormat="false" ht="28.35" hidden="false" customHeight="true" outlineLevel="0" collapsed="false">
      <c r="A1228" s="48" t="str">
        <f aca="false">IF(AND(NOT(ISBLANK(C1228)),NOT(ISBLANK(B1228)),NOT(ISBLANK(E1228))),(_xlfn.AGGREGATE(2,7,A$5:A1228))+1,"")</f>
        <v/>
      </c>
      <c r="B1228" s="49"/>
      <c r="C1228" s="49"/>
      <c r="D1228" s="50"/>
      <c r="E1228" s="51"/>
      <c r="F1228" s="52" t="str">
        <f aca="false">IFERROR(VLOOKUP(B1228,LISTAS!$Q$2:$R$58,2,0),"")</f>
        <v/>
      </c>
      <c r="G1228" s="34" t="str">
        <f aca="false">IF(ISBLANK(C1228),"",  IF(F1228="RAZÓN SOCIAL","NUEVO_RP",   IF(F1228="NUMERO",      IF(ISNUMBER(VALUE(C1228)),VALUE(C1228),""),   IF(OR(F1228="NSS - NOMBRE",F1228="RP - NOMBRE"),      IF(         AND(           NOT(ISERROR(FIND(" - ",C1228))),           ISERROR(FIND("  ",C1228)),           ISERROR(FIND("–",C1228)),           ISERROR(FIND("—",C1228)),           ISNUMBER(VALUE(LEFT(C1228,FIND(" - ",C1228)-1)))         ),         VALUE(LEFT(C1228,FIND(" - ",C1228)-1)),         ""      ),   ""   )  )))</f>
        <v/>
      </c>
      <c r="H1228" s="34" t="str">
        <f aca="false">B1228 &amp; "|" &amp; E1228 &amp; "|" &amp;(IF(ISBLANK(C1228),"",IFERROR(VALUE(LEFT(TRIM(C1228),FIND(" ",TRIM(C1228)&amp;" ")-1)),"")))</f>
        <v>||</v>
      </c>
      <c r="I1228" s="18" t="n">
        <f aca="false">IF(G1228="",0, IF(COUNTIF($H$6:H1228,H1228)=1,1,0))</f>
        <v>0</v>
      </c>
      <c r="J1228" s="34" t="str">
        <f aca="false">IF( OR( ISBLANK(D1228), C1228=D1228, AND( LEFT(D1228,7)&lt;&gt;"NOMINA ", OR( ISERROR(FIND(" - ",D1228)), NOT(ISNUMBER(VALUE(LEFT(D1228,FIND(" - ",D1228)-1)))) ) ) ), "", B1228 &amp; "|" &amp; E1228 &amp; "|" &amp; (IF(ISBLANK(C1228), "", IFERROR(VALUE(LEFT(TRIM(C1228), FIND(" ", TRIM(C1228)&amp;" ")-1)), ""))) &amp; "|" &amp; D1228 )</f>
        <v/>
      </c>
      <c r="K1228" s="18" t="n">
        <f aca="false">IF(OR(C1228="", J1228="",G1228=""), 0, IF(COUNTIF($J$6:J1228, J1228)=1, 1, 0))</f>
        <v>0</v>
      </c>
      <c r="L1228" s="16" t="str">
        <f aca="false">IF(B1228="Inscripción de nuevo registro patronal",B1228 &amp; "|" &amp; E1228 &amp; "|" &amp; C1228,"")</f>
        <v/>
      </c>
      <c r="M1228" s="18" t="n">
        <f aca="false">IF(OR(C1228="", L1228=""), 0, IF(COUNTIF($L$6:L1228, L1228)=1, 1, 0))</f>
        <v>0</v>
      </c>
    </row>
    <row r="1229" customFormat="false" ht="28.35" hidden="false" customHeight="true" outlineLevel="0" collapsed="false">
      <c r="A1229" s="48" t="str">
        <f aca="false">IF(AND(NOT(ISBLANK(C1229)),NOT(ISBLANK(B1229)),NOT(ISBLANK(E1229))),(_xlfn.AGGREGATE(2,7,A$5:A1229))+1,"")</f>
        <v/>
      </c>
      <c r="B1229" s="49"/>
      <c r="C1229" s="49"/>
      <c r="D1229" s="50"/>
      <c r="E1229" s="51"/>
      <c r="F1229" s="52" t="str">
        <f aca="false">IFERROR(VLOOKUP(B1229,LISTAS!$Q$2:$R$58,2,0),"")</f>
        <v/>
      </c>
      <c r="G1229" s="34" t="str">
        <f aca="false">IF(ISBLANK(C1229),"",  IF(F1229="RAZÓN SOCIAL","NUEVO_RP",   IF(F1229="NUMERO",      IF(ISNUMBER(VALUE(C1229)),VALUE(C1229),""),   IF(OR(F1229="NSS - NOMBRE",F1229="RP - NOMBRE"),      IF(         AND(           NOT(ISERROR(FIND(" - ",C1229))),           ISERROR(FIND("  ",C1229)),           ISERROR(FIND("–",C1229)),           ISERROR(FIND("—",C1229)),           ISNUMBER(VALUE(LEFT(C1229,FIND(" - ",C1229)-1)))         ),         VALUE(LEFT(C1229,FIND(" - ",C1229)-1)),         ""      ),   ""   )  )))</f>
        <v/>
      </c>
      <c r="H1229" s="34" t="str">
        <f aca="false">B1229 &amp; "|" &amp; E1229 &amp; "|" &amp;(IF(ISBLANK(C1229),"",IFERROR(VALUE(LEFT(TRIM(C1229),FIND(" ",TRIM(C1229)&amp;" ")-1)),"")))</f>
        <v>||</v>
      </c>
      <c r="I1229" s="18" t="n">
        <f aca="false">IF(G1229="",0, IF(COUNTIF($H$6:H1229,H1229)=1,1,0))</f>
        <v>0</v>
      </c>
      <c r="J1229" s="34" t="str">
        <f aca="false">IF( OR( ISBLANK(D1229), C1229=D1229, AND( LEFT(D1229,7)&lt;&gt;"NOMINA ", OR( ISERROR(FIND(" - ",D1229)), NOT(ISNUMBER(VALUE(LEFT(D1229,FIND(" - ",D1229)-1)))) ) ) ), "", B1229 &amp; "|" &amp; E1229 &amp; "|" &amp; (IF(ISBLANK(C1229), "", IFERROR(VALUE(LEFT(TRIM(C1229), FIND(" ", TRIM(C1229)&amp;" ")-1)), ""))) &amp; "|" &amp; D1229 )</f>
        <v/>
      </c>
      <c r="K1229" s="18" t="n">
        <f aca="false">IF(OR(C1229="", J1229="",G1229=""), 0, IF(COUNTIF($J$6:J1229, J1229)=1, 1, 0))</f>
        <v>0</v>
      </c>
      <c r="L1229" s="16" t="str">
        <f aca="false">IF(B1229="Inscripción de nuevo registro patronal",B1229 &amp; "|" &amp; E1229 &amp; "|" &amp; C1229,"")</f>
        <v/>
      </c>
      <c r="M1229" s="18" t="n">
        <f aca="false">IF(OR(C1229="", L1229=""), 0, IF(COUNTIF($L$6:L1229, L1229)=1, 1, 0))</f>
        <v>0</v>
      </c>
    </row>
    <row r="1230" customFormat="false" ht="28.35" hidden="false" customHeight="true" outlineLevel="0" collapsed="false">
      <c r="A1230" s="48" t="str">
        <f aca="false">IF(AND(NOT(ISBLANK(C1230)),NOT(ISBLANK(B1230)),NOT(ISBLANK(E1230))),(_xlfn.AGGREGATE(2,7,A$5:A1230))+1,"")</f>
        <v/>
      </c>
      <c r="B1230" s="49"/>
      <c r="C1230" s="49"/>
      <c r="D1230" s="50"/>
      <c r="E1230" s="51"/>
      <c r="F1230" s="52" t="str">
        <f aca="false">IFERROR(VLOOKUP(B1230,LISTAS!$Q$2:$R$58,2,0),"")</f>
        <v/>
      </c>
      <c r="G1230" s="34" t="str">
        <f aca="false">IF(ISBLANK(C1230),"",  IF(F1230="RAZÓN SOCIAL","NUEVO_RP",   IF(F1230="NUMERO",      IF(ISNUMBER(VALUE(C1230)),VALUE(C1230),""),   IF(OR(F1230="NSS - NOMBRE",F1230="RP - NOMBRE"),      IF(         AND(           NOT(ISERROR(FIND(" - ",C1230))),           ISERROR(FIND("  ",C1230)),           ISERROR(FIND("–",C1230)),           ISERROR(FIND("—",C1230)),           ISNUMBER(VALUE(LEFT(C1230,FIND(" - ",C1230)-1)))         ),         VALUE(LEFT(C1230,FIND(" - ",C1230)-1)),         ""      ),   ""   )  )))</f>
        <v/>
      </c>
      <c r="H1230" s="34" t="str">
        <f aca="false">B1230 &amp; "|" &amp; E1230 &amp; "|" &amp;(IF(ISBLANK(C1230),"",IFERROR(VALUE(LEFT(TRIM(C1230),FIND(" ",TRIM(C1230)&amp;" ")-1)),"")))</f>
        <v>||</v>
      </c>
      <c r="I1230" s="18" t="n">
        <f aca="false">IF(G1230="",0, IF(COUNTIF($H$6:H1230,H1230)=1,1,0))</f>
        <v>0</v>
      </c>
      <c r="J1230" s="34" t="str">
        <f aca="false">IF( OR( ISBLANK(D1230), C1230=D1230, AND( LEFT(D1230,7)&lt;&gt;"NOMINA ", OR( ISERROR(FIND(" - ",D1230)), NOT(ISNUMBER(VALUE(LEFT(D1230,FIND(" - ",D1230)-1)))) ) ) ), "", B1230 &amp; "|" &amp; E1230 &amp; "|" &amp; (IF(ISBLANK(C1230), "", IFERROR(VALUE(LEFT(TRIM(C1230), FIND(" ", TRIM(C1230)&amp;" ")-1)), ""))) &amp; "|" &amp; D1230 )</f>
        <v/>
      </c>
      <c r="K1230" s="18" t="n">
        <f aca="false">IF(OR(C1230="", J1230="",G1230=""), 0, IF(COUNTIF($J$6:J1230, J1230)=1, 1, 0))</f>
        <v>0</v>
      </c>
      <c r="L1230" s="16" t="str">
        <f aca="false">IF(B1230="Inscripción de nuevo registro patronal",B1230 &amp; "|" &amp; E1230 &amp; "|" &amp; C1230,"")</f>
        <v/>
      </c>
      <c r="M1230" s="18" t="n">
        <f aca="false">IF(OR(C1230="", L1230=""), 0, IF(COUNTIF($L$6:L1230, L1230)=1, 1, 0))</f>
        <v>0</v>
      </c>
    </row>
    <row r="1231" customFormat="false" ht="28.35" hidden="false" customHeight="true" outlineLevel="0" collapsed="false">
      <c r="A1231" s="48" t="str">
        <f aca="false">IF(AND(NOT(ISBLANK(C1231)),NOT(ISBLANK(B1231)),NOT(ISBLANK(E1231))),(_xlfn.AGGREGATE(2,7,A$5:A1231))+1,"")</f>
        <v/>
      </c>
      <c r="B1231" s="49"/>
      <c r="C1231" s="49"/>
      <c r="D1231" s="50"/>
      <c r="E1231" s="51"/>
      <c r="F1231" s="52" t="str">
        <f aca="false">IFERROR(VLOOKUP(B1231,LISTAS!$Q$2:$R$58,2,0),"")</f>
        <v/>
      </c>
      <c r="G1231" s="34" t="str">
        <f aca="false">IF(ISBLANK(C1231),"",  IF(F1231="RAZÓN SOCIAL","NUEVO_RP",   IF(F1231="NUMERO",      IF(ISNUMBER(VALUE(C1231)),VALUE(C1231),""),   IF(OR(F1231="NSS - NOMBRE",F1231="RP - NOMBRE"),      IF(         AND(           NOT(ISERROR(FIND(" - ",C1231))),           ISERROR(FIND("  ",C1231)),           ISERROR(FIND("–",C1231)),           ISERROR(FIND("—",C1231)),           ISNUMBER(VALUE(LEFT(C1231,FIND(" - ",C1231)-1)))         ),         VALUE(LEFT(C1231,FIND(" - ",C1231)-1)),         ""      ),   ""   )  )))</f>
        <v/>
      </c>
      <c r="H1231" s="34" t="str">
        <f aca="false">B1231 &amp; "|" &amp; E1231 &amp; "|" &amp;(IF(ISBLANK(C1231),"",IFERROR(VALUE(LEFT(TRIM(C1231),FIND(" ",TRIM(C1231)&amp;" ")-1)),"")))</f>
        <v>||</v>
      </c>
      <c r="I1231" s="18" t="n">
        <f aca="false">IF(G1231="",0, IF(COUNTIF($H$6:H1231,H1231)=1,1,0))</f>
        <v>0</v>
      </c>
      <c r="J1231" s="34" t="str">
        <f aca="false">IF( OR( ISBLANK(D1231), C1231=D1231, AND( LEFT(D1231,7)&lt;&gt;"NOMINA ", OR( ISERROR(FIND(" - ",D1231)), NOT(ISNUMBER(VALUE(LEFT(D1231,FIND(" - ",D1231)-1)))) ) ) ), "", B1231 &amp; "|" &amp; E1231 &amp; "|" &amp; (IF(ISBLANK(C1231), "", IFERROR(VALUE(LEFT(TRIM(C1231), FIND(" ", TRIM(C1231)&amp;" ")-1)), ""))) &amp; "|" &amp; D1231 )</f>
        <v/>
      </c>
      <c r="K1231" s="18" t="n">
        <f aca="false">IF(OR(C1231="", J1231="",G1231=""), 0, IF(COUNTIF($J$6:J1231, J1231)=1, 1, 0))</f>
        <v>0</v>
      </c>
      <c r="L1231" s="16" t="str">
        <f aca="false">IF(B1231="Inscripción de nuevo registro patronal",B1231 &amp; "|" &amp; E1231 &amp; "|" &amp; C1231,"")</f>
        <v/>
      </c>
      <c r="M1231" s="18" t="n">
        <f aca="false">IF(OR(C1231="", L1231=""), 0, IF(COUNTIF($L$6:L1231, L1231)=1, 1, 0))</f>
        <v>0</v>
      </c>
    </row>
    <row r="1232" customFormat="false" ht="28.35" hidden="false" customHeight="true" outlineLevel="0" collapsed="false">
      <c r="A1232" s="48" t="str">
        <f aca="false">IF(AND(NOT(ISBLANK(C1232)),NOT(ISBLANK(B1232)),NOT(ISBLANK(E1232))),(_xlfn.AGGREGATE(2,7,A$5:A1232))+1,"")</f>
        <v/>
      </c>
      <c r="B1232" s="49"/>
      <c r="C1232" s="49"/>
      <c r="D1232" s="50"/>
      <c r="E1232" s="51"/>
      <c r="F1232" s="52" t="str">
        <f aca="false">IFERROR(VLOOKUP(B1232,LISTAS!$Q$2:$R$58,2,0),"")</f>
        <v/>
      </c>
      <c r="G1232" s="34" t="str">
        <f aca="false">IF(ISBLANK(C1232),"",  IF(F1232="RAZÓN SOCIAL","NUEVO_RP",   IF(F1232="NUMERO",      IF(ISNUMBER(VALUE(C1232)),VALUE(C1232),""),   IF(OR(F1232="NSS - NOMBRE",F1232="RP - NOMBRE"),      IF(         AND(           NOT(ISERROR(FIND(" - ",C1232))),           ISERROR(FIND("  ",C1232)),           ISERROR(FIND("–",C1232)),           ISERROR(FIND("—",C1232)),           ISNUMBER(VALUE(LEFT(C1232,FIND(" - ",C1232)-1)))         ),         VALUE(LEFT(C1232,FIND(" - ",C1232)-1)),         ""      ),   ""   )  )))</f>
        <v/>
      </c>
      <c r="H1232" s="34" t="str">
        <f aca="false">B1232 &amp; "|" &amp; E1232 &amp; "|" &amp;(IF(ISBLANK(C1232),"",IFERROR(VALUE(LEFT(TRIM(C1232),FIND(" ",TRIM(C1232)&amp;" ")-1)),"")))</f>
        <v>||</v>
      </c>
      <c r="I1232" s="18" t="n">
        <f aca="false">IF(G1232="",0, IF(COUNTIF($H$6:H1232,H1232)=1,1,0))</f>
        <v>0</v>
      </c>
      <c r="J1232" s="34" t="str">
        <f aca="false">IF( OR( ISBLANK(D1232), C1232=D1232, AND( LEFT(D1232,7)&lt;&gt;"NOMINA ", OR( ISERROR(FIND(" - ",D1232)), NOT(ISNUMBER(VALUE(LEFT(D1232,FIND(" - ",D1232)-1)))) ) ) ), "", B1232 &amp; "|" &amp; E1232 &amp; "|" &amp; (IF(ISBLANK(C1232), "", IFERROR(VALUE(LEFT(TRIM(C1232), FIND(" ", TRIM(C1232)&amp;" ")-1)), ""))) &amp; "|" &amp; D1232 )</f>
        <v/>
      </c>
      <c r="K1232" s="18" t="n">
        <f aca="false">IF(OR(C1232="", J1232="",G1232=""), 0, IF(COUNTIF($J$6:J1232, J1232)=1, 1, 0))</f>
        <v>0</v>
      </c>
      <c r="L1232" s="16" t="str">
        <f aca="false">IF(B1232="Inscripción de nuevo registro patronal",B1232 &amp; "|" &amp; E1232 &amp; "|" &amp; C1232,"")</f>
        <v/>
      </c>
      <c r="M1232" s="18" t="n">
        <f aca="false">IF(OR(C1232="", L1232=""), 0, IF(COUNTIF($L$6:L1232, L1232)=1, 1, 0))</f>
        <v>0</v>
      </c>
    </row>
    <row r="1233" customFormat="false" ht="28.35" hidden="false" customHeight="true" outlineLevel="0" collapsed="false">
      <c r="A1233" s="48" t="str">
        <f aca="false">IF(AND(NOT(ISBLANK(C1233)),NOT(ISBLANK(B1233)),NOT(ISBLANK(E1233))),(_xlfn.AGGREGATE(2,7,A$5:A1233))+1,"")</f>
        <v/>
      </c>
      <c r="B1233" s="49"/>
      <c r="C1233" s="49"/>
      <c r="D1233" s="50"/>
      <c r="E1233" s="51"/>
      <c r="F1233" s="52" t="str">
        <f aca="false">IFERROR(VLOOKUP(B1233,LISTAS!$Q$2:$R$58,2,0),"")</f>
        <v/>
      </c>
      <c r="G1233" s="34" t="str">
        <f aca="false">IF(ISBLANK(C1233),"",  IF(F1233="RAZÓN SOCIAL","NUEVO_RP",   IF(F1233="NUMERO",      IF(ISNUMBER(VALUE(C1233)),VALUE(C1233),""),   IF(OR(F1233="NSS - NOMBRE",F1233="RP - NOMBRE"),      IF(         AND(           NOT(ISERROR(FIND(" - ",C1233))),           ISERROR(FIND("  ",C1233)),           ISERROR(FIND("–",C1233)),           ISERROR(FIND("—",C1233)),           ISNUMBER(VALUE(LEFT(C1233,FIND(" - ",C1233)-1)))         ),         VALUE(LEFT(C1233,FIND(" - ",C1233)-1)),         ""      ),   ""   )  )))</f>
        <v/>
      </c>
      <c r="H1233" s="34" t="str">
        <f aca="false">B1233 &amp; "|" &amp; E1233 &amp; "|" &amp;(IF(ISBLANK(C1233),"",IFERROR(VALUE(LEFT(TRIM(C1233),FIND(" ",TRIM(C1233)&amp;" ")-1)),"")))</f>
        <v>||</v>
      </c>
      <c r="I1233" s="18" t="n">
        <f aca="false">IF(G1233="",0, IF(COUNTIF($H$6:H1233,H1233)=1,1,0))</f>
        <v>0</v>
      </c>
      <c r="J1233" s="34" t="str">
        <f aca="false">IF( OR( ISBLANK(D1233), C1233=D1233, AND( LEFT(D1233,7)&lt;&gt;"NOMINA ", OR( ISERROR(FIND(" - ",D1233)), NOT(ISNUMBER(VALUE(LEFT(D1233,FIND(" - ",D1233)-1)))) ) ) ), "", B1233 &amp; "|" &amp; E1233 &amp; "|" &amp; (IF(ISBLANK(C1233), "", IFERROR(VALUE(LEFT(TRIM(C1233), FIND(" ", TRIM(C1233)&amp;" ")-1)), ""))) &amp; "|" &amp; D1233 )</f>
        <v/>
      </c>
      <c r="K1233" s="18" t="n">
        <f aca="false">IF(OR(C1233="", J1233="",G1233=""), 0, IF(COUNTIF($J$6:J1233, J1233)=1, 1, 0))</f>
        <v>0</v>
      </c>
      <c r="L1233" s="16" t="str">
        <f aca="false">IF(B1233="Inscripción de nuevo registro patronal",B1233 &amp; "|" &amp; E1233 &amp; "|" &amp; C1233,"")</f>
        <v/>
      </c>
      <c r="M1233" s="18" t="n">
        <f aca="false">IF(OR(C1233="", L1233=""), 0, IF(COUNTIF($L$6:L1233, L1233)=1, 1, 0))</f>
        <v>0</v>
      </c>
    </row>
    <row r="1234" customFormat="false" ht="28.35" hidden="false" customHeight="true" outlineLevel="0" collapsed="false">
      <c r="A1234" s="48" t="str">
        <f aca="false">IF(AND(NOT(ISBLANK(C1234)),NOT(ISBLANK(B1234)),NOT(ISBLANK(E1234))),(_xlfn.AGGREGATE(2,7,A$5:A1234))+1,"")</f>
        <v/>
      </c>
      <c r="B1234" s="49"/>
      <c r="C1234" s="49"/>
      <c r="D1234" s="50"/>
      <c r="E1234" s="51"/>
      <c r="F1234" s="52" t="str">
        <f aca="false">IFERROR(VLOOKUP(B1234,LISTAS!$Q$2:$R$58,2,0),"")</f>
        <v/>
      </c>
      <c r="G1234" s="34" t="str">
        <f aca="false">IF(ISBLANK(C1234),"",  IF(F1234="RAZÓN SOCIAL","NUEVO_RP",   IF(F1234="NUMERO",      IF(ISNUMBER(VALUE(C1234)),VALUE(C1234),""),   IF(OR(F1234="NSS - NOMBRE",F1234="RP - NOMBRE"),      IF(         AND(           NOT(ISERROR(FIND(" - ",C1234))),           ISERROR(FIND("  ",C1234)),           ISERROR(FIND("–",C1234)),           ISERROR(FIND("—",C1234)),           ISNUMBER(VALUE(LEFT(C1234,FIND(" - ",C1234)-1)))         ),         VALUE(LEFT(C1234,FIND(" - ",C1234)-1)),         ""      ),   ""   )  )))</f>
        <v/>
      </c>
      <c r="H1234" s="34" t="str">
        <f aca="false">B1234 &amp; "|" &amp; E1234 &amp; "|" &amp;(IF(ISBLANK(C1234),"",IFERROR(VALUE(LEFT(TRIM(C1234),FIND(" ",TRIM(C1234)&amp;" ")-1)),"")))</f>
        <v>||</v>
      </c>
      <c r="I1234" s="18" t="n">
        <f aca="false">IF(G1234="",0, IF(COUNTIF($H$6:H1234,H1234)=1,1,0))</f>
        <v>0</v>
      </c>
      <c r="J1234" s="34" t="str">
        <f aca="false">IF( OR( ISBLANK(D1234), C1234=D1234, AND( LEFT(D1234,7)&lt;&gt;"NOMINA ", OR( ISERROR(FIND(" - ",D1234)), NOT(ISNUMBER(VALUE(LEFT(D1234,FIND(" - ",D1234)-1)))) ) ) ), "", B1234 &amp; "|" &amp; E1234 &amp; "|" &amp; (IF(ISBLANK(C1234), "", IFERROR(VALUE(LEFT(TRIM(C1234), FIND(" ", TRIM(C1234)&amp;" ")-1)), ""))) &amp; "|" &amp; D1234 )</f>
        <v/>
      </c>
      <c r="K1234" s="18" t="n">
        <f aca="false">IF(OR(C1234="", J1234="",G1234=""), 0, IF(COUNTIF($J$6:J1234, J1234)=1, 1, 0))</f>
        <v>0</v>
      </c>
      <c r="L1234" s="16" t="str">
        <f aca="false">IF(B1234="Inscripción de nuevo registro patronal",B1234 &amp; "|" &amp; E1234 &amp; "|" &amp; C1234,"")</f>
        <v/>
      </c>
      <c r="M1234" s="18" t="n">
        <f aca="false">IF(OR(C1234="", L1234=""), 0, IF(COUNTIF($L$6:L1234, L1234)=1, 1, 0))</f>
        <v>0</v>
      </c>
    </row>
    <row r="1235" customFormat="false" ht="28.35" hidden="false" customHeight="true" outlineLevel="0" collapsed="false">
      <c r="A1235" s="48" t="str">
        <f aca="false">IF(AND(NOT(ISBLANK(C1235)),NOT(ISBLANK(B1235)),NOT(ISBLANK(E1235))),(_xlfn.AGGREGATE(2,7,A$5:A1235))+1,"")</f>
        <v/>
      </c>
      <c r="B1235" s="49"/>
      <c r="C1235" s="49"/>
      <c r="D1235" s="50"/>
      <c r="E1235" s="51"/>
      <c r="F1235" s="52" t="str">
        <f aca="false">IFERROR(VLOOKUP(B1235,LISTAS!$Q$2:$R$58,2,0),"")</f>
        <v/>
      </c>
      <c r="G1235" s="34" t="str">
        <f aca="false">IF(ISBLANK(C1235),"",  IF(F1235="RAZÓN SOCIAL","NUEVO_RP",   IF(F1235="NUMERO",      IF(ISNUMBER(VALUE(C1235)),VALUE(C1235),""),   IF(OR(F1235="NSS - NOMBRE",F1235="RP - NOMBRE"),      IF(         AND(           NOT(ISERROR(FIND(" - ",C1235))),           ISERROR(FIND("  ",C1235)),           ISERROR(FIND("–",C1235)),           ISERROR(FIND("—",C1235)),           ISNUMBER(VALUE(LEFT(C1235,FIND(" - ",C1235)-1)))         ),         VALUE(LEFT(C1235,FIND(" - ",C1235)-1)),         ""      ),   ""   )  )))</f>
        <v/>
      </c>
      <c r="H1235" s="34" t="str">
        <f aca="false">B1235 &amp; "|" &amp; E1235 &amp; "|" &amp;(IF(ISBLANK(C1235),"",IFERROR(VALUE(LEFT(TRIM(C1235),FIND(" ",TRIM(C1235)&amp;" ")-1)),"")))</f>
        <v>||</v>
      </c>
      <c r="I1235" s="18" t="n">
        <f aca="false">IF(G1235="",0, IF(COUNTIF($H$6:H1235,H1235)=1,1,0))</f>
        <v>0</v>
      </c>
      <c r="J1235" s="34" t="str">
        <f aca="false">IF( OR( ISBLANK(D1235), C1235=D1235, AND( LEFT(D1235,7)&lt;&gt;"NOMINA ", OR( ISERROR(FIND(" - ",D1235)), NOT(ISNUMBER(VALUE(LEFT(D1235,FIND(" - ",D1235)-1)))) ) ) ), "", B1235 &amp; "|" &amp; E1235 &amp; "|" &amp; (IF(ISBLANK(C1235), "", IFERROR(VALUE(LEFT(TRIM(C1235), FIND(" ", TRIM(C1235)&amp;" ")-1)), ""))) &amp; "|" &amp; D1235 )</f>
        <v/>
      </c>
      <c r="K1235" s="18" t="n">
        <f aca="false">IF(OR(C1235="", J1235="",G1235=""), 0, IF(COUNTIF($J$6:J1235, J1235)=1, 1, 0))</f>
        <v>0</v>
      </c>
      <c r="L1235" s="16" t="str">
        <f aca="false">IF(B1235="Inscripción de nuevo registro patronal",B1235 &amp; "|" &amp; E1235 &amp; "|" &amp; C1235,"")</f>
        <v/>
      </c>
      <c r="M1235" s="18" t="n">
        <f aca="false">IF(OR(C1235="", L1235=""), 0, IF(COUNTIF($L$6:L1235, L1235)=1, 1, 0))</f>
        <v>0</v>
      </c>
    </row>
    <row r="1236" customFormat="false" ht="28.35" hidden="false" customHeight="true" outlineLevel="0" collapsed="false">
      <c r="A1236" s="48" t="str">
        <f aca="false">IF(AND(NOT(ISBLANK(C1236)),NOT(ISBLANK(B1236)),NOT(ISBLANK(E1236))),(_xlfn.AGGREGATE(2,7,A$5:A1236))+1,"")</f>
        <v/>
      </c>
      <c r="B1236" s="49"/>
      <c r="C1236" s="49"/>
      <c r="D1236" s="50"/>
      <c r="E1236" s="51"/>
      <c r="F1236" s="52" t="str">
        <f aca="false">IFERROR(VLOOKUP(B1236,LISTAS!$Q$2:$R$58,2,0),"")</f>
        <v/>
      </c>
      <c r="G1236" s="34" t="str">
        <f aca="false">IF(ISBLANK(C1236),"",  IF(F1236="RAZÓN SOCIAL","NUEVO_RP",   IF(F1236="NUMERO",      IF(ISNUMBER(VALUE(C1236)),VALUE(C1236),""),   IF(OR(F1236="NSS - NOMBRE",F1236="RP - NOMBRE"),      IF(         AND(           NOT(ISERROR(FIND(" - ",C1236))),           ISERROR(FIND("  ",C1236)),           ISERROR(FIND("–",C1236)),           ISERROR(FIND("—",C1236)),           ISNUMBER(VALUE(LEFT(C1236,FIND(" - ",C1236)-1)))         ),         VALUE(LEFT(C1236,FIND(" - ",C1236)-1)),         ""      ),   ""   )  )))</f>
        <v/>
      </c>
      <c r="H1236" s="34" t="str">
        <f aca="false">B1236 &amp; "|" &amp; E1236 &amp; "|" &amp;(IF(ISBLANK(C1236),"",IFERROR(VALUE(LEFT(TRIM(C1236),FIND(" ",TRIM(C1236)&amp;" ")-1)),"")))</f>
        <v>||</v>
      </c>
      <c r="I1236" s="18" t="n">
        <f aca="false">IF(G1236="",0, IF(COUNTIF($H$6:H1236,H1236)=1,1,0))</f>
        <v>0</v>
      </c>
      <c r="J1236" s="34" t="str">
        <f aca="false">IF( OR( ISBLANK(D1236), C1236=D1236, AND( LEFT(D1236,7)&lt;&gt;"NOMINA ", OR( ISERROR(FIND(" - ",D1236)), NOT(ISNUMBER(VALUE(LEFT(D1236,FIND(" - ",D1236)-1)))) ) ) ), "", B1236 &amp; "|" &amp; E1236 &amp; "|" &amp; (IF(ISBLANK(C1236), "", IFERROR(VALUE(LEFT(TRIM(C1236), FIND(" ", TRIM(C1236)&amp;" ")-1)), ""))) &amp; "|" &amp; D1236 )</f>
        <v/>
      </c>
      <c r="K1236" s="18" t="n">
        <f aca="false">IF(OR(C1236="", J1236="",G1236=""), 0, IF(COUNTIF($J$6:J1236, J1236)=1, 1, 0))</f>
        <v>0</v>
      </c>
      <c r="L1236" s="16" t="str">
        <f aca="false">IF(B1236="Inscripción de nuevo registro patronal",B1236 &amp; "|" &amp; E1236 &amp; "|" &amp; C1236,"")</f>
        <v/>
      </c>
      <c r="M1236" s="18" t="n">
        <f aca="false">IF(OR(C1236="", L1236=""), 0, IF(COUNTIF($L$6:L1236, L1236)=1, 1, 0))</f>
        <v>0</v>
      </c>
    </row>
    <row r="1237" customFormat="false" ht="28.35" hidden="false" customHeight="true" outlineLevel="0" collapsed="false">
      <c r="A1237" s="48" t="str">
        <f aca="false">IF(AND(NOT(ISBLANK(C1237)),NOT(ISBLANK(B1237)),NOT(ISBLANK(E1237))),(_xlfn.AGGREGATE(2,7,A$5:A1237))+1,"")</f>
        <v/>
      </c>
      <c r="B1237" s="49"/>
      <c r="C1237" s="49"/>
      <c r="D1237" s="50"/>
      <c r="E1237" s="51"/>
      <c r="F1237" s="52" t="str">
        <f aca="false">IFERROR(VLOOKUP(B1237,LISTAS!$Q$2:$R$58,2,0),"")</f>
        <v/>
      </c>
      <c r="G1237" s="34" t="str">
        <f aca="false">IF(ISBLANK(C1237),"",  IF(F1237="RAZÓN SOCIAL","NUEVO_RP",   IF(F1237="NUMERO",      IF(ISNUMBER(VALUE(C1237)),VALUE(C1237),""),   IF(OR(F1237="NSS - NOMBRE",F1237="RP - NOMBRE"),      IF(         AND(           NOT(ISERROR(FIND(" - ",C1237))),           ISERROR(FIND("  ",C1237)),           ISERROR(FIND("–",C1237)),           ISERROR(FIND("—",C1237)),           ISNUMBER(VALUE(LEFT(C1237,FIND(" - ",C1237)-1)))         ),         VALUE(LEFT(C1237,FIND(" - ",C1237)-1)),         ""      ),   ""   )  )))</f>
        <v/>
      </c>
      <c r="H1237" s="34" t="str">
        <f aca="false">B1237 &amp; "|" &amp; E1237 &amp; "|" &amp;(IF(ISBLANK(C1237),"",IFERROR(VALUE(LEFT(TRIM(C1237),FIND(" ",TRIM(C1237)&amp;" ")-1)),"")))</f>
        <v>||</v>
      </c>
      <c r="I1237" s="18" t="n">
        <f aca="false">IF(G1237="",0, IF(COUNTIF($H$6:H1237,H1237)=1,1,0))</f>
        <v>0</v>
      </c>
      <c r="J1237" s="34" t="str">
        <f aca="false">IF( OR( ISBLANK(D1237), C1237=D1237, AND( LEFT(D1237,7)&lt;&gt;"NOMINA ", OR( ISERROR(FIND(" - ",D1237)), NOT(ISNUMBER(VALUE(LEFT(D1237,FIND(" - ",D1237)-1)))) ) ) ), "", B1237 &amp; "|" &amp; E1237 &amp; "|" &amp; (IF(ISBLANK(C1237), "", IFERROR(VALUE(LEFT(TRIM(C1237), FIND(" ", TRIM(C1237)&amp;" ")-1)), ""))) &amp; "|" &amp; D1237 )</f>
        <v/>
      </c>
      <c r="K1237" s="18" t="n">
        <f aca="false">IF(OR(C1237="", J1237="",G1237=""), 0, IF(COUNTIF($J$6:J1237, J1237)=1, 1, 0))</f>
        <v>0</v>
      </c>
      <c r="L1237" s="16" t="str">
        <f aca="false">IF(B1237="Inscripción de nuevo registro patronal",B1237 &amp; "|" &amp; E1237 &amp; "|" &amp; C1237,"")</f>
        <v/>
      </c>
      <c r="M1237" s="18" t="n">
        <f aca="false">IF(OR(C1237="", L1237=""), 0, IF(COUNTIF($L$6:L1237, L1237)=1, 1, 0))</f>
        <v>0</v>
      </c>
    </row>
    <row r="1238" customFormat="false" ht="28.35" hidden="false" customHeight="true" outlineLevel="0" collapsed="false">
      <c r="A1238" s="48" t="str">
        <f aca="false">IF(AND(NOT(ISBLANK(C1238)),NOT(ISBLANK(B1238)),NOT(ISBLANK(E1238))),(_xlfn.AGGREGATE(2,7,A$5:A1238))+1,"")</f>
        <v/>
      </c>
      <c r="B1238" s="49"/>
      <c r="C1238" s="49"/>
      <c r="D1238" s="50"/>
      <c r="E1238" s="51"/>
      <c r="F1238" s="52" t="str">
        <f aca="false">IFERROR(VLOOKUP(B1238,LISTAS!$Q$2:$R$58,2,0),"")</f>
        <v/>
      </c>
      <c r="G1238" s="34" t="str">
        <f aca="false">IF(ISBLANK(C1238),"",  IF(F1238="RAZÓN SOCIAL","NUEVO_RP",   IF(F1238="NUMERO",      IF(ISNUMBER(VALUE(C1238)),VALUE(C1238),""),   IF(OR(F1238="NSS - NOMBRE",F1238="RP - NOMBRE"),      IF(         AND(           NOT(ISERROR(FIND(" - ",C1238))),           ISERROR(FIND("  ",C1238)),           ISERROR(FIND("–",C1238)),           ISERROR(FIND("—",C1238)),           ISNUMBER(VALUE(LEFT(C1238,FIND(" - ",C1238)-1)))         ),         VALUE(LEFT(C1238,FIND(" - ",C1238)-1)),         ""      ),   ""   )  )))</f>
        <v/>
      </c>
      <c r="H1238" s="34" t="str">
        <f aca="false">B1238 &amp; "|" &amp; E1238 &amp; "|" &amp;(IF(ISBLANK(C1238),"",IFERROR(VALUE(LEFT(TRIM(C1238),FIND(" ",TRIM(C1238)&amp;" ")-1)),"")))</f>
        <v>||</v>
      </c>
      <c r="I1238" s="18" t="n">
        <f aca="false">IF(G1238="",0, IF(COUNTIF($H$6:H1238,H1238)=1,1,0))</f>
        <v>0</v>
      </c>
      <c r="J1238" s="34" t="str">
        <f aca="false">IF( OR( ISBLANK(D1238), C1238=D1238, AND( LEFT(D1238,7)&lt;&gt;"NOMINA ", OR( ISERROR(FIND(" - ",D1238)), NOT(ISNUMBER(VALUE(LEFT(D1238,FIND(" - ",D1238)-1)))) ) ) ), "", B1238 &amp; "|" &amp; E1238 &amp; "|" &amp; (IF(ISBLANK(C1238), "", IFERROR(VALUE(LEFT(TRIM(C1238), FIND(" ", TRIM(C1238)&amp;" ")-1)), ""))) &amp; "|" &amp; D1238 )</f>
        <v/>
      </c>
      <c r="K1238" s="18" t="n">
        <f aca="false">IF(OR(C1238="", J1238="",G1238=""), 0, IF(COUNTIF($J$6:J1238, J1238)=1, 1, 0))</f>
        <v>0</v>
      </c>
      <c r="L1238" s="16" t="str">
        <f aca="false">IF(B1238="Inscripción de nuevo registro patronal",B1238 &amp; "|" &amp; E1238 &amp; "|" &amp; C1238,"")</f>
        <v/>
      </c>
      <c r="M1238" s="18" t="n">
        <f aca="false">IF(OR(C1238="", L1238=""), 0, IF(COUNTIF($L$6:L1238, L1238)=1, 1, 0))</f>
        <v>0</v>
      </c>
    </row>
    <row r="1239" customFormat="false" ht="28.35" hidden="false" customHeight="true" outlineLevel="0" collapsed="false">
      <c r="A1239" s="48" t="str">
        <f aca="false">IF(AND(NOT(ISBLANK(C1239)),NOT(ISBLANK(B1239)),NOT(ISBLANK(E1239))),(_xlfn.AGGREGATE(2,7,A$5:A1239))+1,"")</f>
        <v/>
      </c>
      <c r="B1239" s="49"/>
      <c r="C1239" s="49"/>
      <c r="D1239" s="50"/>
      <c r="E1239" s="51"/>
      <c r="F1239" s="52" t="str">
        <f aca="false">IFERROR(VLOOKUP(B1239,LISTAS!$Q$2:$R$58,2,0),"")</f>
        <v/>
      </c>
      <c r="G1239" s="34" t="str">
        <f aca="false">IF(ISBLANK(C1239),"",  IF(F1239="RAZÓN SOCIAL","NUEVO_RP",   IF(F1239="NUMERO",      IF(ISNUMBER(VALUE(C1239)),VALUE(C1239),""),   IF(OR(F1239="NSS - NOMBRE",F1239="RP - NOMBRE"),      IF(         AND(           NOT(ISERROR(FIND(" - ",C1239))),           ISERROR(FIND("  ",C1239)),           ISERROR(FIND("–",C1239)),           ISERROR(FIND("—",C1239)),           ISNUMBER(VALUE(LEFT(C1239,FIND(" - ",C1239)-1)))         ),         VALUE(LEFT(C1239,FIND(" - ",C1239)-1)),         ""      ),   ""   )  )))</f>
        <v/>
      </c>
      <c r="H1239" s="34" t="str">
        <f aca="false">B1239 &amp; "|" &amp; E1239 &amp; "|" &amp;(IF(ISBLANK(C1239),"",IFERROR(VALUE(LEFT(TRIM(C1239),FIND(" ",TRIM(C1239)&amp;" ")-1)),"")))</f>
        <v>||</v>
      </c>
      <c r="I1239" s="18" t="n">
        <f aca="false">IF(G1239="",0, IF(COUNTIF($H$6:H1239,H1239)=1,1,0))</f>
        <v>0</v>
      </c>
      <c r="J1239" s="34" t="str">
        <f aca="false">IF( OR( ISBLANK(D1239), C1239=D1239, AND( LEFT(D1239,7)&lt;&gt;"NOMINA ", OR( ISERROR(FIND(" - ",D1239)), NOT(ISNUMBER(VALUE(LEFT(D1239,FIND(" - ",D1239)-1)))) ) ) ), "", B1239 &amp; "|" &amp; E1239 &amp; "|" &amp; (IF(ISBLANK(C1239), "", IFERROR(VALUE(LEFT(TRIM(C1239), FIND(" ", TRIM(C1239)&amp;" ")-1)), ""))) &amp; "|" &amp; D1239 )</f>
        <v/>
      </c>
      <c r="K1239" s="18" t="n">
        <f aca="false">IF(OR(C1239="", J1239="",G1239=""), 0, IF(COUNTIF($J$6:J1239, J1239)=1, 1, 0))</f>
        <v>0</v>
      </c>
      <c r="L1239" s="16" t="str">
        <f aca="false">IF(B1239="Inscripción de nuevo registro patronal",B1239 &amp; "|" &amp; E1239 &amp; "|" &amp; C1239,"")</f>
        <v/>
      </c>
      <c r="M1239" s="18" t="n">
        <f aca="false">IF(OR(C1239="", L1239=""), 0, IF(COUNTIF($L$6:L1239, L1239)=1, 1, 0))</f>
        <v>0</v>
      </c>
    </row>
    <row r="1240" customFormat="false" ht="28.35" hidden="false" customHeight="true" outlineLevel="0" collapsed="false">
      <c r="A1240" s="48" t="str">
        <f aca="false">IF(AND(NOT(ISBLANK(C1240)),NOT(ISBLANK(B1240)),NOT(ISBLANK(E1240))),(_xlfn.AGGREGATE(2,7,A$5:A1240))+1,"")</f>
        <v/>
      </c>
      <c r="B1240" s="49"/>
      <c r="C1240" s="49"/>
      <c r="D1240" s="50"/>
      <c r="E1240" s="51"/>
      <c r="F1240" s="52" t="str">
        <f aca="false">IFERROR(VLOOKUP(B1240,LISTAS!$Q$2:$R$58,2,0),"")</f>
        <v/>
      </c>
      <c r="G1240" s="34" t="str">
        <f aca="false">IF(ISBLANK(C1240),"",  IF(F1240="RAZÓN SOCIAL","NUEVO_RP",   IF(F1240="NUMERO",      IF(ISNUMBER(VALUE(C1240)),VALUE(C1240),""),   IF(OR(F1240="NSS - NOMBRE",F1240="RP - NOMBRE"),      IF(         AND(           NOT(ISERROR(FIND(" - ",C1240))),           ISERROR(FIND("  ",C1240)),           ISERROR(FIND("–",C1240)),           ISERROR(FIND("—",C1240)),           ISNUMBER(VALUE(LEFT(C1240,FIND(" - ",C1240)-1)))         ),         VALUE(LEFT(C1240,FIND(" - ",C1240)-1)),         ""      ),   ""   )  )))</f>
        <v/>
      </c>
      <c r="H1240" s="34" t="str">
        <f aca="false">B1240 &amp; "|" &amp; E1240 &amp; "|" &amp;(IF(ISBLANK(C1240),"",IFERROR(VALUE(LEFT(TRIM(C1240),FIND(" ",TRIM(C1240)&amp;" ")-1)),"")))</f>
        <v>||</v>
      </c>
      <c r="I1240" s="18" t="n">
        <f aca="false">IF(G1240="",0, IF(COUNTIF($H$6:H1240,H1240)=1,1,0))</f>
        <v>0</v>
      </c>
      <c r="J1240" s="34" t="str">
        <f aca="false">IF( OR( ISBLANK(D1240), C1240=D1240, AND( LEFT(D1240,7)&lt;&gt;"NOMINA ", OR( ISERROR(FIND(" - ",D1240)), NOT(ISNUMBER(VALUE(LEFT(D1240,FIND(" - ",D1240)-1)))) ) ) ), "", B1240 &amp; "|" &amp; E1240 &amp; "|" &amp; (IF(ISBLANK(C1240), "", IFERROR(VALUE(LEFT(TRIM(C1240), FIND(" ", TRIM(C1240)&amp;" ")-1)), ""))) &amp; "|" &amp; D1240 )</f>
        <v/>
      </c>
      <c r="K1240" s="18" t="n">
        <f aca="false">IF(OR(C1240="", J1240="",G1240=""), 0, IF(COUNTIF($J$6:J1240, J1240)=1, 1, 0))</f>
        <v>0</v>
      </c>
      <c r="L1240" s="16" t="str">
        <f aca="false">IF(B1240="Inscripción de nuevo registro patronal",B1240 &amp; "|" &amp; E1240 &amp; "|" &amp; C1240,"")</f>
        <v/>
      </c>
      <c r="M1240" s="18" t="n">
        <f aca="false">IF(OR(C1240="", L1240=""), 0, IF(COUNTIF($L$6:L1240, L1240)=1, 1, 0))</f>
        <v>0</v>
      </c>
    </row>
    <row r="1241" customFormat="false" ht="28.35" hidden="false" customHeight="true" outlineLevel="0" collapsed="false">
      <c r="A1241" s="48" t="str">
        <f aca="false">IF(AND(NOT(ISBLANK(C1241)),NOT(ISBLANK(B1241)),NOT(ISBLANK(E1241))),(_xlfn.AGGREGATE(2,7,A$5:A1241))+1,"")</f>
        <v/>
      </c>
      <c r="B1241" s="49"/>
      <c r="C1241" s="49"/>
      <c r="D1241" s="50"/>
      <c r="E1241" s="51"/>
      <c r="F1241" s="52" t="str">
        <f aca="false">IFERROR(VLOOKUP(B1241,LISTAS!$Q$2:$R$58,2,0),"")</f>
        <v/>
      </c>
      <c r="G1241" s="34" t="str">
        <f aca="false">IF(ISBLANK(C1241),"",  IF(F1241="RAZÓN SOCIAL","NUEVO_RP",   IF(F1241="NUMERO",      IF(ISNUMBER(VALUE(C1241)),VALUE(C1241),""),   IF(OR(F1241="NSS - NOMBRE",F1241="RP - NOMBRE"),      IF(         AND(           NOT(ISERROR(FIND(" - ",C1241))),           ISERROR(FIND("  ",C1241)),           ISERROR(FIND("–",C1241)),           ISERROR(FIND("—",C1241)),           ISNUMBER(VALUE(LEFT(C1241,FIND(" - ",C1241)-1)))         ),         VALUE(LEFT(C1241,FIND(" - ",C1241)-1)),         ""      ),   ""   )  )))</f>
        <v/>
      </c>
      <c r="H1241" s="34" t="str">
        <f aca="false">B1241 &amp; "|" &amp; E1241 &amp; "|" &amp;(IF(ISBLANK(C1241),"",IFERROR(VALUE(LEFT(TRIM(C1241),FIND(" ",TRIM(C1241)&amp;" ")-1)),"")))</f>
        <v>||</v>
      </c>
      <c r="I1241" s="18" t="n">
        <f aca="false">IF(G1241="",0, IF(COUNTIF($H$6:H1241,H1241)=1,1,0))</f>
        <v>0</v>
      </c>
      <c r="J1241" s="34" t="str">
        <f aca="false">IF( OR( ISBLANK(D1241), C1241=D1241, AND( LEFT(D1241,7)&lt;&gt;"NOMINA ", OR( ISERROR(FIND(" - ",D1241)), NOT(ISNUMBER(VALUE(LEFT(D1241,FIND(" - ",D1241)-1)))) ) ) ), "", B1241 &amp; "|" &amp; E1241 &amp; "|" &amp; (IF(ISBLANK(C1241), "", IFERROR(VALUE(LEFT(TRIM(C1241), FIND(" ", TRIM(C1241)&amp;" ")-1)), ""))) &amp; "|" &amp; D1241 )</f>
        <v/>
      </c>
      <c r="K1241" s="18" t="n">
        <f aca="false">IF(OR(C1241="", J1241="",G1241=""), 0, IF(COUNTIF($J$6:J1241, J1241)=1, 1, 0))</f>
        <v>0</v>
      </c>
      <c r="L1241" s="16" t="str">
        <f aca="false">IF(B1241="Inscripción de nuevo registro patronal",B1241 &amp; "|" &amp; E1241 &amp; "|" &amp; C1241,"")</f>
        <v/>
      </c>
      <c r="M1241" s="18" t="n">
        <f aca="false">IF(OR(C1241="", L1241=""), 0, IF(COUNTIF($L$6:L1241, L1241)=1, 1, 0))</f>
        <v>0</v>
      </c>
    </row>
    <row r="1242" customFormat="false" ht="28.35" hidden="false" customHeight="true" outlineLevel="0" collapsed="false">
      <c r="A1242" s="48" t="str">
        <f aca="false">IF(AND(NOT(ISBLANK(C1242)),NOT(ISBLANK(B1242)),NOT(ISBLANK(E1242))),(_xlfn.AGGREGATE(2,7,A$5:A1242))+1,"")</f>
        <v/>
      </c>
      <c r="B1242" s="49"/>
      <c r="C1242" s="49"/>
      <c r="D1242" s="50"/>
      <c r="E1242" s="51"/>
      <c r="F1242" s="52" t="str">
        <f aca="false">IFERROR(VLOOKUP(B1242,LISTAS!$Q$2:$R$58,2,0),"")</f>
        <v/>
      </c>
      <c r="G1242" s="34" t="str">
        <f aca="false">IF(ISBLANK(C1242),"",  IF(F1242="RAZÓN SOCIAL","NUEVO_RP",   IF(F1242="NUMERO",      IF(ISNUMBER(VALUE(C1242)),VALUE(C1242),""),   IF(OR(F1242="NSS - NOMBRE",F1242="RP - NOMBRE"),      IF(         AND(           NOT(ISERROR(FIND(" - ",C1242))),           ISERROR(FIND("  ",C1242)),           ISERROR(FIND("–",C1242)),           ISERROR(FIND("—",C1242)),           ISNUMBER(VALUE(LEFT(C1242,FIND(" - ",C1242)-1)))         ),         VALUE(LEFT(C1242,FIND(" - ",C1242)-1)),         ""      ),   ""   )  )))</f>
        <v/>
      </c>
      <c r="H1242" s="34" t="str">
        <f aca="false">B1242 &amp; "|" &amp; E1242 &amp; "|" &amp;(IF(ISBLANK(C1242),"",IFERROR(VALUE(LEFT(TRIM(C1242),FIND(" ",TRIM(C1242)&amp;" ")-1)),"")))</f>
        <v>||</v>
      </c>
      <c r="I1242" s="18" t="n">
        <f aca="false">IF(G1242="",0, IF(COUNTIF($H$6:H1242,H1242)=1,1,0))</f>
        <v>0</v>
      </c>
      <c r="J1242" s="34" t="str">
        <f aca="false">IF( OR( ISBLANK(D1242), C1242=D1242, AND( LEFT(D1242,7)&lt;&gt;"NOMINA ", OR( ISERROR(FIND(" - ",D1242)), NOT(ISNUMBER(VALUE(LEFT(D1242,FIND(" - ",D1242)-1)))) ) ) ), "", B1242 &amp; "|" &amp; E1242 &amp; "|" &amp; (IF(ISBLANK(C1242), "", IFERROR(VALUE(LEFT(TRIM(C1242), FIND(" ", TRIM(C1242)&amp;" ")-1)), ""))) &amp; "|" &amp; D1242 )</f>
        <v/>
      </c>
      <c r="K1242" s="18" t="n">
        <f aca="false">IF(OR(C1242="", J1242="",G1242=""), 0, IF(COUNTIF($J$6:J1242, J1242)=1, 1, 0))</f>
        <v>0</v>
      </c>
      <c r="L1242" s="16" t="str">
        <f aca="false">IF(B1242="Inscripción de nuevo registro patronal",B1242 &amp; "|" &amp; E1242 &amp; "|" &amp; C1242,"")</f>
        <v/>
      </c>
      <c r="M1242" s="18" t="n">
        <f aca="false">IF(OR(C1242="", L1242=""), 0, IF(COUNTIF($L$6:L1242, L1242)=1, 1, 0))</f>
        <v>0</v>
      </c>
    </row>
    <row r="1243" customFormat="false" ht="28.35" hidden="false" customHeight="true" outlineLevel="0" collapsed="false">
      <c r="A1243" s="48" t="str">
        <f aca="false">IF(AND(NOT(ISBLANK(C1243)),NOT(ISBLANK(B1243)),NOT(ISBLANK(E1243))),(_xlfn.AGGREGATE(2,7,A$5:A1243))+1,"")</f>
        <v/>
      </c>
      <c r="B1243" s="49"/>
      <c r="C1243" s="49"/>
      <c r="D1243" s="50"/>
      <c r="E1243" s="51"/>
      <c r="F1243" s="52" t="str">
        <f aca="false">IFERROR(VLOOKUP(B1243,LISTAS!$Q$2:$R$58,2,0),"")</f>
        <v/>
      </c>
      <c r="G1243" s="34" t="str">
        <f aca="false">IF(ISBLANK(C1243),"",  IF(F1243="RAZÓN SOCIAL","NUEVO_RP",   IF(F1243="NUMERO",      IF(ISNUMBER(VALUE(C1243)),VALUE(C1243),""),   IF(OR(F1243="NSS - NOMBRE",F1243="RP - NOMBRE"),      IF(         AND(           NOT(ISERROR(FIND(" - ",C1243))),           ISERROR(FIND("  ",C1243)),           ISERROR(FIND("–",C1243)),           ISERROR(FIND("—",C1243)),           ISNUMBER(VALUE(LEFT(C1243,FIND(" - ",C1243)-1)))         ),         VALUE(LEFT(C1243,FIND(" - ",C1243)-1)),         ""      ),   ""   )  )))</f>
        <v/>
      </c>
      <c r="H1243" s="34" t="str">
        <f aca="false">B1243 &amp; "|" &amp; E1243 &amp; "|" &amp;(IF(ISBLANK(C1243),"",IFERROR(VALUE(LEFT(TRIM(C1243),FIND(" ",TRIM(C1243)&amp;" ")-1)),"")))</f>
        <v>||</v>
      </c>
      <c r="I1243" s="18" t="n">
        <f aca="false">IF(G1243="",0, IF(COUNTIF($H$6:H1243,H1243)=1,1,0))</f>
        <v>0</v>
      </c>
      <c r="J1243" s="34" t="str">
        <f aca="false">IF( OR( ISBLANK(D1243), C1243=D1243, AND( LEFT(D1243,7)&lt;&gt;"NOMINA ", OR( ISERROR(FIND(" - ",D1243)), NOT(ISNUMBER(VALUE(LEFT(D1243,FIND(" - ",D1243)-1)))) ) ) ), "", B1243 &amp; "|" &amp; E1243 &amp; "|" &amp; (IF(ISBLANK(C1243), "", IFERROR(VALUE(LEFT(TRIM(C1243), FIND(" ", TRIM(C1243)&amp;" ")-1)), ""))) &amp; "|" &amp; D1243 )</f>
        <v/>
      </c>
      <c r="K1243" s="18" t="n">
        <f aca="false">IF(OR(C1243="", J1243="",G1243=""), 0, IF(COUNTIF($J$6:J1243, J1243)=1, 1, 0))</f>
        <v>0</v>
      </c>
      <c r="L1243" s="16" t="str">
        <f aca="false">IF(B1243="Inscripción de nuevo registro patronal",B1243 &amp; "|" &amp; E1243 &amp; "|" &amp; C1243,"")</f>
        <v/>
      </c>
      <c r="M1243" s="18" t="n">
        <f aca="false">IF(OR(C1243="", L1243=""), 0, IF(COUNTIF($L$6:L1243, L1243)=1, 1, 0))</f>
        <v>0</v>
      </c>
    </row>
    <row r="1244" customFormat="false" ht="28.35" hidden="false" customHeight="true" outlineLevel="0" collapsed="false">
      <c r="A1244" s="48" t="str">
        <f aca="false">IF(AND(NOT(ISBLANK(C1244)),NOT(ISBLANK(B1244)),NOT(ISBLANK(E1244))),(_xlfn.AGGREGATE(2,7,A$5:A1244))+1,"")</f>
        <v/>
      </c>
      <c r="B1244" s="49"/>
      <c r="C1244" s="49"/>
      <c r="D1244" s="50"/>
      <c r="E1244" s="51"/>
      <c r="F1244" s="52" t="str">
        <f aca="false">IFERROR(VLOOKUP(B1244,LISTAS!$Q$2:$R$58,2,0),"")</f>
        <v/>
      </c>
      <c r="G1244" s="34" t="str">
        <f aca="false">IF(ISBLANK(C1244),"",  IF(F1244="RAZÓN SOCIAL","NUEVO_RP",   IF(F1244="NUMERO",      IF(ISNUMBER(VALUE(C1244)),VALUE(C1244),""),   IF(OR(F1244="NSS - NOMBRE",F1244="RP - NOMBRE"),      IF(         AND(           NOT(ISERROR(FIND(" - ",C1244))),           ISERROR(FIND("  ",C1244)),           ISERROR(FIND("–",C1244)),           ISERROR(FIND("—",C1244)),           ISNUMBER(VALUE(LEFT(C1244,FIND(" - ",C1244)-1)))         ),         VALUE(LEFT(C1244,FIND(" - ",C1244)-1)),         ""      ),   ""   )  )))</f>
        <v/>
      </c>
      <c r="H1244" s="34" t="str">
        <f aca="false">B1244 &amp; "|" &amp; E1244 &amp; "|" &amp;(IF(ISBLANK(C1244),"",IFERROR(VALUE(LEFT(TRIM(C1244),FIND(" ",TRIM(C1244)&amp;" ")-1)),"")))</f>
        <v>||</v>
      </c>
      <c r="I1244" s="18" t="n">
        <f aca="false">IF(G1244="",0, IF(COUNTIF($H$6:H1244,H1244)=1,1,0))</f>
        <v>0</v>
      </c>
      <c r="J1244" s="34" t="str">
        <f aca="false">IF( OR( ISBLANK(D1244), C1244=D1244, AND( LEFT(D1244,7)&lt;&gt;"NOMINA ", OR( ISERROR(FIND(" - ",D1244)), NOT(ISNUMBER(VALUE(LEFT(D1244,FIND(" - ",D1244)-1)))) ) ) ), "", B1244 &amp; "|" &amp; E1244 &amp; "|" &amp; (IF(ISBLANK(C1244), "", IFERROR(VALUE(LEFT(TRIM(C1244), FIND(" ", TRIM(C1244)&amp;" ")-1)), ""))) &amp; "|" &amp; D1244 )</f>
        <v/>
      </c>
      <c r="K1244" s="18" t="n">
        <f aca="false">IF(OR(C1244="", J1244="",G1244=""), 0, IF(COUNTIF($J$6:J1244, J1244)=1, 1, 0))</f>
        <v>0</v>
      </c>
      <c r="L1244" s="16" t="str">
        <f aca="false">IF(B1244="Inscripción de nuevo registro patronal",B1244 &amp; "|" &amp; E1244 &amp; "|" &amp; C1244,"")</f>
        <v/>
      </c>
      <c r="M1244" s="18" t="n">
        <f aca="false">IF(OR(C1244="", L1244=""), 0, IF(COUNTIF($L$6:L1244, L1244)=1, 1, 0))</f>
        <v>0</v>
      </c>
    </row>
    <row r="1245" customFormat="false" ht="28.35" hidden="false" customHeight="true" outlineLevel="0" collapsed="false">
      <c r="A1245" s="48" t="str">
        <f aca="false">IF(AND(NOT(ISBLANK(C1245)),NOT(ISBLANK(B1245)),NOT(ISBLANK(E1245))),(_xlfn.AGGREGATE(2,7,A$5:A1245))+1,"")</f>
        <v/>
      </c>
      <c r="B1245" s="49"/>
      <c r="C1245" s="49"/>
      <c r="D1245" s="50"/>
      <c r="E1245" s="51"/>
      <c r="F1245" s="52" t="str">
        <f aca="false">IFERROR(VLOOKUP(B1245,LISTAS!$Q$2:$R$58,2,0),"")</f>
        <v/>
      </c>
      <c r="G1245" s="34" t="str">
        <f aca="false">IF(ISBLANK(C1245),"",  IF(F1245="RAZÓN SOCIAL","NUEVO_RP",   IF(F1245="NUMERO",      IF(ISNUMBER(VALUE(C1245)),VALUE(C1245),""),   IF(OR(F1245="NSS - NOMBRE",F1245="RP - NOMBRE"),      IF(         AND(           NOT(ISERROR(FIND(" - ",C1245))),           ISERROR(FIND("  ",C1245)),           ISERROR(FIND("–",C1245)),           ISERROR(FIND("—",C1245)),           ISNUMBER(VALUE(LEFT(C1245,FIND(" - ",C1245)-1)))         ),         VALUE(LEFT(C1245,FIND(" - ",C1245)-1)),         ""      ),   ""   )  )))</f>
        <v/>
      </c>
      <c r="H1245" s="34" t="str">
        <f aca="false">B1245 &amp; "|" &amp; E1245 &amp; "|" &amp;(IF(ISBLANK(C1245),"",IFERROR(VALUE(LEFT(TRIM(C1245),FIND(" ",TRIM(C1245)&amp;" ")-1)),"")))</f>
        <v>||</v>
      </c>
      <c r="I1245" s="18" t="n">
        <f aca="false">IF(G1245="",0, IF(COUNTIF($H$6:H1245,H1245)=1,1,0))</f>
        <v>0</v>
      </c>
      <c r="J1245" s="34" t="str">
        <f aca="false">IF( OR( ISBLANK(D1245), C1245=D1245, AND( LEFT(D1245,7)&lt;&gt;"NOMINA ", OR( ISERROR(FIND(" - ",D1245)), NOT(ISNUMBER(VALUE(LEFT(D1245,FIND(" - ",D1245)-1)))) ) ) ), "", B1245 &amp; "|" &amp; E1245 &amp; "|" &amp; (IF(ISBLANK(C1245), "", IFERROR(VALUE(LEFT(TRIM(C1245), FIND(" ", TRIM(C1245)&amp;" ")-1)), ""))) &amp; "|" &amp; D1245 )</f>
        <v/>
      </c>
      <c r="K1245" s="18" t="n">
        <f aca="false">IF(OR(C1245="", J1245="",G1245=""), 0, IF(COUNTIF($J$6:J1245, J1245)=1, 1, 0))</f>
        <v>0</v>
      </c>
      <c r="L1245" s="16" t="str">
        <f aca="false">IF(B1245="Inscripción de nuevo registro patronal",B1245 &amp; "|" &amp; E1245 &amp; "|" &amp; C1245,"")</f>
        <v/>
      </c>
      <c r="M1245" s="18" t="n">
        <f aca="false">IF(OR(C1245="", L1245=""), 0, IF(COUNTIF($L$6:L1245, L1245)=1, 1, 0))</f>
        <v>0</v>
      </c>
    </row>
    <row r="1246" customFormat="false" ht="28.35" hidden="false" customHeight="true" outlineLevel="0" collapsed="false">
      <c r="A1246" s="48" t="str">
        <f aca="false">IF(AND(NOT(ISBLANK(C1246)),NOT(ISBLANK(B1246)),NOT(ISBLANK(E1246))),(_xlfn.AGGREGATE(2,7,A$5:A1246))+1,"")</f>
        <v/>
      </c>
      <c r="B1246" s="49"/>
      <c r="C1246" s="49"/>
      <c r="D1246" s="50"/>
      <c r="E1246" s="51"/>
      <c r="F1246" s="52" t="str">
        <f aca="false">IFERROR(VLOOKUP(B1246,LISTAS!$Q$2:$R$58,2,0),"")</f>
        <v/>
      </c>
      <c r="G1246" s="34" t="str">
        <f aca="false">IF(ISBLANK(C1246),"",  IF(F1246="RAZÓN SOCIAL","NUEVO_RP",   IF(F1246="NUMERO",      IF(ISNUMBER(VALUE(C1246)),VALUE(C1246),""),   IF(OR(F1246="NSS - NOMBRE",F1246="RP - NOMBRE"),      IF(         AND(           NOT(ISERROR(FIND(" - ",C1246))),           ISERROR(FIND("  ",C1246)),           ISERROR(FIND("–",C1246)),           ISERROR(FIND("—",C1246)),           ISNUMBER(VALUE(LEFT(C1246,FIND(" - ",C1246)-1)))         ),         VALUE(LEFT(C1246,FIND(" - ",C1246)-1)),         ""      ),   ""   )  )))</f>
        <v/>
      </c>
      <c r="H1246" s="34" t="str">
        <f aca="false">B1246 &amp; "|" &amp; E1246 &amp; "|" &amp;(IF(ISBLANK(C1246),"",IFERROR(VALUE(LEFT(TRIM(C1246),FIND(" ",TRIM(C1246)&amp;" ")-1)),"")))</f>
        <v>||</v>
      </c>
      <c r="I1246" s="18" t="n">
        <f aca="false">IF(G1246="",0, IF(COUNTIF($H$6:H1246,H1246)=1,1,0))</f>
        <v>0</v>
      </c>
      <c r="J1246" s="34" t="str">
        <f aca="false">IF( OR( ISBLANK(D1246), C1246=D1246, AND( LEFT(D1246,7)&lt;&gt;"NOMINA ", OR( ISERROR(FIND(" - ",D1246)), NOT(ISNUMBER(VALUE(LEFT(D1246,FIND(" - ",D1246)-1)))) ) ) ), "", B1246 &amp; "|" &amp; E1246 &amp; "|" &amp; (IF(ISBLANK(C1246), "", IFERROR(VALUE(LEFT(TRIM(C1246), FIND(" ", TRIM(C1246)&amp;" ")-1)), ""))) &amp; "|" &amp; D1246 )</f>
        <v/>
      </c>
      <c r="K1246" s="18" t="n">
        <f aca="false">IF(OR(C1246="", J1246="",G1246=""), 0, IF(COUNTIF($J$6:J1246, J1246)=1, 1, 0))</f>
        <v>0</v>
      </c>
      <c r="L1246" s="16" t="str">
        <f aca="false">IF(B1246="Inscripción de nuevo registro patronal",B1246 &amp; "|" &amp; E1246 &amp; "|" &amp; C1246,"")</f>
        <v/>
      </c>
      <c r="M1246" s="18" t="n">
        <f aca="false">IF(OR(C1246="", L1246=""), 0, IF(COUNTIF($L$6:L1246, L1246)=1, 1, 0))</f>
        <v>0</v>
      </c>
    </row>
    <row r="1247" customFormat="false" ht="28.35" hidden="false" customHeight="true" outlineLevel="0" collapsed="false">
      <c r="A1247" s="48" t="str">
        <f aca="false">IF(AND(NOT(ISBLANK(C1247)),NOT(ISBLANK(B1247)),NOT(ISBLANK(E1247))),(_xlfn.AGGREGATE(2,7,A$5:A1247))+1,"")</f>
        <v/>
      </c>
      <c r="B1247" s="49"/>
      <c r="C1247" s="49"/>
      <c r="D1247" s="50"/>
      <c r="E1247" s="51"/>
      <c r="F1247" s="52" t="str">
        <f aca="false">IFERROR(VLOOKUP(B1247,LISTAS!$Q$2:$R$58,2,0),"")</f>
        <v/>
      </c>
      <c r="G1247" s="34" t="str">
        <f aca="false">IF(ISBLANK(C1247),"",  IF(F1247="RAZÓN SOCIAL","NUEVO_RP",   IF(F1247="NUMERO",      IF(ISNUMBER(VALUE(C1247)),VALUE(C1247),""),   IF(OR(F1247="NSS - NOMBRE",F1247="RP - NOMBRE"),      IF(         AND(           NOT(ISERROR(FIND(" - ",C1247))),           ISERROR(FIND("  ",C1247)),           ISERROR(FIND("–",C1247)),           ISERROR(FIND("—",C1247)),           ISNUMBER(VALUE(LEFT(C1247,FIND(" - ",C1247)-1)))         ),         VALUE(LEFT(C1247,FIND(" - ",C1247)-1)),         ""      ),   ""   )  )))</f>
        <v/>
      </c>
      <c r="H1247" s="34" t="str">
        <f aca="false">B1247 &amp; "|" &amp; E1247 &amp; "|" &amp;(IF(ISBLANK(C1247),"",IFERROR(VALUE(LEFT(TRIM(C1247),FIND(" ",TRIM(C1247)&amp;" ")-1)),"")))</f>
        <v>||</v>
      </c>
      <c r="I1247" s="18" t="n">
        <f aca="false">IF(G1247="",0, IF(COUNTIF($H$6:H1247,H1247)=1,1,0))</f>
        <v>0</v>
      </c>
      <c r="J1247" s="34" t="str">
        <f aca="false">IF( OR( ISBLANK(D1247), C1247=D1247, AND( LEFT(D1247,7)&lt;&gt;"NOMINA ", OR( ISERROR(FIND(" - ",D1247)), NOT(ISNUMBER(VALUE(LEFT(D1247,FIND(" - ",D1247)-1)))) ) ) ), "", B1247 &amp; "|" &amp; E1247 &amp; "|" &amp; (IF(ISBLANK(C1247), "", IFERROR(VALUE(LEFT(TRIM(C1247), FIND(" ", TRIM(C1247)&amp;" ")-1)), ""))) &amp; "|" &amp; D1247 )</f>
        <v/>
      </c>
      <c r="K1247" s="18" t="n">
        <f aca="false">IF(OR(C1247="", J1247="",G1247=""), 0, IF(COUNTIF($J$6:J1247, J1247)=1, 1, 0))</f>
        <v>0</v>
      </c>
      <c r="L1247" s="16" t="str">
        <f aca="false">IF(B1247="Inscripción de nuevo registro patronal",B1247 &amp; "|" &amp; E1247 &amp; "|" &amp; C1247,"")</f>
        <v/>
      </c>
      <c r="M1247" s="18" t="n">
        <f aca="false">IF(OR(C1247="", L1247=""), 0, IF(COUNTIF($L$6:L1247, L1247)=1, 1, 0))</f>
        <v>0</v>
      </c>
    </row>
    <row r="1248" customFormat="false" ht="28.35" hidden="false" customHeight="true" outlineLevel="0" collapsed="false">
      <c r="A1248" s="48" t="str">
        <f aca="false">IF(AND(NOT(ISBLANK(C1248)),NOT(ISBLANK(B1248)),NOT(ISBLANK(E1248))),(_xlfn.AGGREGATE(2,7,A$5:A1248))+1,"")</f>
        <v/>
      </c>
      <c r="B1248" s="49"/>
      <c r="C1248" s="49"/>
      <c r="D1248" s="50"/>
      <c r="E1248" s="51"/>
      <c r="F1248" s="52" t="str">
        <f aca="false">IFERROR(VLOOKUP(B1248,LISTAS!$Q$2:$R$58,2,0),"")</f>
        <v/>
      </c>
      <c r="G1248" s="34" t="str">
        <f aca="false">IF(ISBLANK(C1248),"",  IF(F1248="RAZÓN SOCIAL","NUEVO_RP",   IF(F1248="NUMERO",      IF(ISNUMBER(VALUE(C1248)),VALUE(C1248),""),   IF(OR(F1248="NSS - NOMBRE",F1248="RP - NOMBRE"),      IF(         AND(           NOT(ISERROR(FIND(" - ",C1248))),           ISERROR(FIND("  ",C1248)),           ISERROR(FIND("–",C1248)),           ISERROR(FIND("—",C1248)),           ISNUMBER(VALUE(LEFT(C1248,FIND(" - ",C1248)-1)))         ),         VALUE(LEFT(C1248,FIND(" - ",C1248)-1)),         ""      ),   ""   )  )))</f>
        <v/>
      </c>
      <c r="H1248" s="34" t="str">
        <f aca="false">B1248 &amp; "|" &amp; E1248 &amp; "|" &amp;(IF(ISBLANK(C1248),"",IFERROR(VALUE(LEFT(TRIM(C1248),FIND(" ",TRIM(C1248)&amp;" ")-1)),"")))</f>
        <v>||</v>
      </c>
      <c r="I1248" s="18" t="n">
        <f aca="false">IF(G1248="",0, IF(COUNTIF($H$6:H1248,H1248)=1,1,0))</f>
        <v>0</v>
      </c>
      <c r="J1248" s="34" t="str">
        <f aca="false">IF( OR( ISBLANK(D1248), C1248=D1248, AND( LEFT(D1248,7)&lt;&gt;"NOMINA ", OR( ISERROR(FIND(" - ",D1248)), NOT(ISNUMBER(VALUE(LEFT(D1248,FIND(" - ",D1248)-1)))) ) ) ), "", B1248 &amp; "|" &amp; E1248 &amp; "|" &amp; (IF(ISBLANK(C1248), "", IFERROR(VALUE(LEFT(TRIM(C1248), FIND(" ", TRIM(C1248)&amp;" ")-1)), ""))) &amp; "|" &amp; D1248 )</f>
        <v/>
      </c>
      <c r="K1248" s="18" t="n">
        <f aca="false">IF(OR(C1248="", J1248="",G1248=""), 0, IF(COUNTIF($J$6:J1248, J1248)=1, 1, 0))</f>
        <v>0</v>
      </c>
      <c r="L1248" s="16" t="str">
        <f aca="false">IF(B1248="Inscripción de nuevo registro patronal",B1248 &amp; "|" &amp; E1248 &amp; "|" &amp; C1248,"")</f>
        <v/>
      </c>
      <c r="M1248" s="18" t="n">
        <f aca="false">IF(OR(C1248="", L1248=""), 0, IF(COUNTIF($L$6:L1248, L1248)=1, 1, 0))</f>
        <v>0</v>
      </c>
    </row>
    <row r="1249" customFormat="false" ht="28.35" hidden="false" customHeight="true" outlineLevel="0" collapsed="false">
      <c r="A1249" s="48" t="str">
        <f aca="false">IF(AND(NOT(ISBLANK(C1249)),NOT(ISBLANK(B1249)),NOT(ISBLANK(E1249))),(_xlfn.AGGREGATE(2,7,A$5:A1249))+1,"")</f>
        <v/>
      </c>
      <c r="B1249" s="49"/>
      <c r="C1249" s="49"/>
      <c r="D1249" s="50"/>
      <c r="E1249" s="51"/>
      <c r="F1249" s="52" t="str">
        <f aca="false">IFERROR(VLOOKUP(B1249,LISTAS!$Q$2:$R$58,2,0),"")</f>
        <v/>
      </c>
      <c r="G1249" s="34" t="str">
        <f aca="false">IF(ISBLANK(C1249),"",  IF(F1249="RAZÓN SOCIAL","NUEVO_RP",   IF(F1249="NUMERO",      IF(ISNUMBER(VALUE(C1249)),VALUE(C1249),""),   IF(OR(F1249="NSS - NOMBRE",F1249="RP - NOMBRE"),      IF(         AND(           NOT(ISERROR(FIND(" - ",C1249))),           ISERROR(FIND("  ",C1249)),           ISERROR(FIND("–",C1249)),           ISERROR(FIND("—",C1249)),           ISNUMBER(VALUE(LEFT(C1249,FIND(" - ",C1249)-1)))         ),         VALUE(LEFT(C1249,FIND(" - ",C1249)-1)),         ""      ),   ""   )  )))</f>
        <v/>
      </c>
      <c r="H1249" s="34" t="str">
        <f aca="false">B1249 &amp; "|" &amp; E1249 &amp; "|" &amp;(IF(ISBLANK(C1249),"",IFERROR(VALUE(LEFT(TRIM(C1249),FIND(" ",TRIM(C1249)&amp;" ")-1)),"")))</f>
        <v>||</v>
      </c>
      <c r="I1249" s="18" t="n">
        <f aca="false">IF(G1249="",0, IF(COUNTIF($H$6:H1249,H1249)=1,1,0))</f>
        <v>0</v>
      </c>
      <c r="J1249" s="34" t="str">
        <f aca="false">IF( OR( ISBLANK(D1249), C1249=D1249, AND( LEFT(D1249,7)&lt;&gt;"NOMINA ", OR( ISERROR(FIND(" - ",D1249)), NOT(ISNUMBER(VALUE(LEFT(D1249,FIND(" - ",D1249)-1)))) ) ) ), "", B1249 &amp; "|" &amp; E1249 &amp; "|" &amp; (IF(ISBLANK(C1249), "", IFERROR(VALUE(LEFT(TRIM(C1249), FIND(" ", TRIM(C1249)&amp;" ")-1)), ""))) &amp; "|" &amp; D1249 )</f>
        <v/>
      </c>
      <c r="K1249" s="18" t="n">
        <f aca="false">IF(OR(C1249="", J1249="",G1249=""), 0, IF(COUNTIF($J$6:J1249, J1249)=1, 1, 0))</f>
        <v>0</v>
      </c>
      <c r="L1249" s="16" t="str">
        <f aca="false">IF(B1249="Inscripción de nuevo registro patronal",B1249 &amp; "|" &amp; E1249 &amp; "|" &amp; C1249,"")</f>
        <v/>
      </c>
      <c r="M1249" s="18" t="n">
        <f aca="false">IF(OR(C1249="", L1249=""), 0, IF(COUNTIF($L$6:L1249, L1249)=1, 1, 0))</f>
        <v>0</v>
      </c>
    </row>
    <row r="1250" customFormat="false" ht="28.35" hidden="false" customHeight="true" outlineLevel="0" collapsed="false">
      <c r="A1250" s="48" t="str">
        <f aca="false">IF(AND(NOT(ISBLANK(C1250)),NOT(ISBLANK(B1250)),NOT(ISBLANK(E1250))),(_xlfn.AGGREGATE(2,7,A$5:A1250))+1,"")</f>
        <v/>
      </c>
      <c r="B1250" s="49"/>
      <c r="C1250" s="49"/>
      <c r="D1250" s="50"/>
      <c r="E1250" s="51"/>
      <c r="F1250" s="52" t="str">
        <f aca="false">IFERROR(VLOOKUP(B1250,LISTAS!$Q$2:$R$58,2,0),"")</f>
        <v/>
      </c>
      <c r="G1250" s="34" t="str">
        <f aca="false">IF(ISBLANK(C1250),"",  IF(F1250="RAZÓN SOCIAL","NUEVO_RP",   IF(F1250="NUMERO",      IF(ISNUMBER(VALUE(C1250)),VALUE(C1250),""),   IF(OR(F1250="NSS - NOMBRE",F1250="RP - NOMBRE"),      IF(         AND(           NOT(ISERROR(FIND(" - ",C1250))),           ISERROR(FIND("  ",C1250)),           ISERROR(FIND("–",C1250)),           ISERROR(FIND("—",C1250)),           ISNUMBER(VALUE(LEFT(C1250,FIND(" - ",C1250)-1)))         ),         VALUE(LEFT(C1250,FIND(" - ",C1250)-1)),         ""      ),   ""   )  )))</f>
        <v/>
      </c>
      <c r="H1250" s="34" t="str">
        <f aca="false">B1250 &amp; "|" &amp; E1250 &amp; "|" &amp;(IF(ISBLANK(C1250),"",IFERROR(VALUE(LEFT(TRIM(C1250),FIND(" ",TRIM(C1250)&amp;" ")-1)),"")))</f>
        <v>||</v>
      </c>
      <c r="I1250" s="18" t="n">
        <f aca="false">IF(G1250="",0, IF(COUNTIF($H$6:H1250,H1250)=1,1,0))</f>
        <v>0</v>
      </c>
      <c r="J1250" s="34" t="str">
        <f aca="false">IF( OR( ISBLANK(D1250), C1250=D1250, AND( LEFT(D1250,7)&lt;&gt;"NOMINA ", OR( ISERROR(FIND(" - ",D1250)), NOT(ISNUMBER(VALUE(LEFT(D1250,FIND(" - ",D1250)-1)))) ) ) ), "", B1250 &amp; "|" &amp; E1250 &amp; "|" &amp; (IF(ISBLANK(C1250), "", IFERROR(VALUE(LEFT(TRIM(C1250), FIND(" ", TRIM(C1250)&amp;" ")-1)), ""))) &amp; "|" &amp; D1250 )</f>
        <v/>
      </c>
      <c r="K1250" s="18" t="n">
        <f aca="false">IF(OR(C1250="", J1250="",G1250=""), 0, IF(COUNTIF($J$6:J1250, J1250)=1, 1, 0))</f>
        <v>0</v>
      </c>
      <c r="L1250" s="16" t="str">
        <f aca="false">IF(B1250="Inscripción de nuevo registro patronal",B1250 &amp; "|" &amp; E1250 &amp; "|" &amp; C1250,"")</f>
        <v/>
      </c>
      <c r="M1250" s="18" t="n">
        <f aca="false">IF(OR(C1250="", L1250=""), 0, IF(COUNTIF($L$6:L1250, L1250)=1, 1, 0))</f>
        <v>0</v>
      </c>
    </row>
    <row r="1251" customFormat="false" ht="28.35" hidden="false" customHeight="true" outlineLevel="0" collapsed="false">
      <c r="A1251" s="48" t="str">
        <f aca="false">IF(AND(NOT(ISBLANK(C1251)),NOT(ISBLANK(B1251)),NOT(ISBLANK(E1251))),(_xlfn.AGGREGATE(2,7,A$5:A1251))+1,"")</f>
        <v/>
      </c>
      <c r="B1251" s="49"/>
      <c r="C1251" s="49"/>
      <c r="D1251" s="50"/>
      <c r="E1251" s="51"/>
      <c r="F1251" s="52" t="str">
        <f aca="false">IFERROR(VLOOKUP(B1251,LISTAS!$Q$2:$R$58,2,0),"")</f>
        <v/>
      </c>
      <c r="G1251" s="34" t="str">
        <f aca="false">IF(ISBLANK(C1251),"",  IF(F1251="RAZÓN SOCIAL","NUEVO_RP",   IF(F1251="NUMERO",      IF(ISNUMBER(VALUE(C1251)),VALUE(C1251),""),   IF(OR(F1251="NSS - NOMBRE",F1251="RP - NOMBRE"),      IF(         AND(           NOT(ISERROR(FIND(" - ",C1251))),           ISERROR(FIND("  ",C1251)),           ISERROR(FIND("–",C1251)),           ISERROR(FIND("—",C1251)),           ISNUMBER(VALUE(LEFT(C1251,FIND(" - ",C1251)-1)))         ),         VALUE(LEFT(C1251,FIND(" - ",C1251)-1)),         ""      ),   ""   )  )))</f>
        <v/>
      </c>
      <c r="H1251" s="34" t="str">
        <f aca="false">B1251 &amp; "|" &amp; E1251 &amp; "|" &amp;(IF(ISBLANK(C1251),"",IFERROR(VALUE(LEFT(TRIM(C1251),FIND(" ",TRIM(C1251)&amp;" ")-1)),"")))</f>
        <v>||</v>
      </c>
      <c r="I1251" s="18" t="n">
        <f aca="false">IF(G1251="",0, IF(COUNTIF($H$6:H1251,H1251)=1,1,0))</f>
        <v>0</v>
      </c>
      <c r="J1251" s="34" t="str">
        <f aca="false">IF( OR( ISBLANK(D1251), C1251=D1251, AND( LEFT(D1251,7)&lt;&gt;"NOMINA ", OR( ISERROR(FIND(" - ",D1251)), NOT(ISNUMBER(VALUE(LEFT(D1251,FIND(" - ",D1251)-1)))) ) ) ), "", B1251 &amp; "|" &amp; E1251 &amp; "|" &amp; (IF(ISBLANK(C1251), "", IFERROR(VALUE(LEFT(TRIM(C1251), FIND(" ", TRIM(C1251)&amp;" ")-1)), ""))) &amp; "|" &amp; D1251 )</f>
        <v/>
      </c>
      <c r="K1251" s="18" t="n">
        <f aca="false">IF(OR(C1251="", J1251="",G1251=""), 0, IF(COUNTIF($J$6:J1251, J1251)=1, 1, 0))</f>
        <v>0</v>
      </c>
      <c r="L1251" s="16" t="str">
        <f aca="false">IF(B1251="Inscripción de nuevo registro patronal",B1251 &amp; "|" &amp; E1251 &amp; "|" &amp; C1251,"")</f>
        <v/>
      </c>
      <c r="M1251" s="18" t="n">
        <f aca="false">IF(OR(C1251="", L1251=""), 0, IF(COUNTIF($L$6:L1251, L1251)=1, 1, 0))</f>
        <v>0</v>
      </c>
    </row>
    <row r="1252" customFormat="false" ht="28.35" hidden="false" customHeight="true" outlineLevel="0" collapsed="false">
      <c r="A1252" s="48" t="str">
        <f aca="false">IF(AND(NOT(ISBLANK(C1252)),NOT(ISBLANK(B1252)),NOT(ISBLANK(E1252))),(_xlfn.AGGREGATE(2,7,A$5:A1252))+1,"")</f>
        <v/>
      </c>
      <c r="B1252" s="49"/>
      <c r="C1252" s="49"/>
      <c r="D1252" s="50"/>
      <c r="E1252" s="51"/>
      <c r="F1252" s="52" t="str">
        <f aca="false">IFERROR(VLOOKUP(B1252,LISTAS!$Q$2:$R$58,2,0),"")</f>
        <v/>
      </c>
      <c r="G1252" s="34" t="str">
        <f aca="false">IF(ISBLANK(C1252),"",  IF(F1252="RAZÓN SOCIAL","NUEVO_RP",   IF(F1252="NUMERO",      IF(ISNUMBER(VALUE(C1252)),VALUE(C1252),""),   IF(OR(F1252="NSS - NOMBRE",F1252="RP - NOMBRE"),      IF(         AND(           NOT(ISERROR(FIND(" - ",C1252))),           ISERROR(FIND("  ",C1252)),           ISERROR(FIND("–",C1252)),           ISERROR(FIND("—",C1252)),           ISNUMBER(VALUE(LEFT(C1252,FIND(" - ",C1252)-1)))         ),         VALUE(LEFT(C1252,FIND(" - ",C1252)-1)),         ""      ),   ""   )  )))</f>
        <v/>
      </c>
      <c r="H1252" s="34" t="str">
        <f aca="false">B1252 &amp; "|" &amp; E1252 &amp; "|" &amp;(IF(ISBLANK(C1252),"",IFERROR(VALUE(LEFT(TRIM(C1252),FIND(" ",TRIM(C1252)&amp;" ")-1)),"")))</f>
        <v>||</v>
      </c>
      <c r="I1252" s="18" t="n">
        <f aca="false">IF(G1252="",0, IF(COUNTIF($H$6:H1252,H1252)=1,1,0))</f>
        <v>0</v>
      </c>
      <c r="J1252" s="34" t="str">
        <f aca="false">IF( OR( ISBLANK(D1252), C1252=D1252, AND( LEFT(D1252,7)&lt;&gt;"NOMINA ", OR( ISERROR(FIND(" - ",D1252)), NOT(ISNUMBER(VALUE(LEFT(D1252,FIND(" - ",D1252)-1)))) ) ) ), "", B1252 &amp; "|" &amp; E1252 &amp; "|" &amp; (IF(ISBLANK(C1252), "", IFERROR(VALUE(LEFT(TRIM(C1252), FIND(" ", TRIM(C1252)&amp;" ")-1)), ""))) &amp; "|" &amp; D1252 )</f>
        <v/>
      </c>
      <c r="K1252" s="18" t="n">
        <f aca="false">IF(OR(C1252="", J1252="",G1252=""), 0, IF(COUNTIF($J$6:J1252, J1252)=1, 1, 0))</f>
        <v>0</v>
      </c>
      <c r="L1252" s="16" t="str">
        <f aca="false">IF(B1252="Inscripción de nuevo registro patronal",B1252 &amp; "|" &amp; E1252 &amp; "|" &amp; C1252,"")</f>
        <v/>
      </c>
      <c r="M1252" s="18" t="n">
        <f aca="false">IF(OR(C1252="", L1252=""), 0, IF(COUNTIF($L$6:L1252, L1252)=1, 1, 0))</f>
        <v>0</v>
      </c>
    </row>
    <row r="1253" customFormat="false" ht="28.35" hidden="false" customHeight="true" outlineLevel="0" collapsed="false">
      <c r="A1253" s="48" t="str">
        <f aca="false">IF(AND(NOT(ISBLANK(C1253)),NOT(ISBLANK(B1253)),NOT(ISBLANK(E1253))),(_xlfn.AGGREGATE(2,7,A$5:A1253))+1,"")</f>
        <v/>
      </c>
      <c r="B1253" s="49"/>
      <c r="C1253" s="49"/>
      <c r="D1253" s="50"/>
      <c r="E1253" s="51"/>
      <c r="F1253" s="52" t="str">
        <f aca="false">IFERROR(VLOOKUP(B1253,LISTAS!$Q$2:$R$58,2,0),"")</f>
        <v/>
      </c>
      <c r="G1253" s="34" t="str">
        <f aca="false">IF(ISBLANK(C1253),"",  IF(F1253="RAZÓN SOCIAL","NUEVO_RP",   IF(F1253="NUMERO",      IF(ISNUMBER(VALUE(C1253)),VALUE(C1253),""),   IF(OR(F1253="NSS - NOMBRE",F1253="RP - NOMBRE"),      IF(         AND(           NOT(ISERROR(FIND(" - ",C1253))),           ISERROR(FIND("  ",C1253)),           ISERROR(FIND("–",C1253)),           ISERROR(FIND("—",C1253)),           ISNUMBER(VALUE(LEFT(C1253,FIND(" - ",C1253)-1)))         ),         VALUE(LEFT(C1253,FIND(" - ",C1253)-1)),         ""      ),   ""   )  )))</f>
        <v/>
      </c>
      <c r="H1253" s="34" t="str">
        <f aca="false">B1253 &amp; "|" &amp; E1253 &amp; "|" &amp;(IF(ISBLANK(C1253),"",IFERROR(VALUE(LEFT(TRIM(C1253),FIND(" ",TRIM(C1253)&amp;" ")-1)),"")))</f>
        <v>||</v>
      </c>
      <c r="I1253" s="18" t="n">
        <f aca="false">IF(G1253="",0, IF(COUNTIF($H$6:H1253,H1253)=1,1,0))</f>
        <v>0</v>
      </c>
      <c r="J1253" s="34" t="str">
        <f aca="false">IF( OR( ISBLANK(D1253), C1253=D1253, AND( LEFT(D1253,7)&lt;&gt;"NOMINA ", OR( ISERROR(FIND(" - ",D1253)), NOT(ISNUMBER(VALUE(LEFT(D1253,FIND(" - ",D1253)-1)))) ) ) ), "", B1253 &amp; "|" &amp; E1253 &amp; "|" &amp; (IF(ISBLANK(C1253), "", IFERROR(VALUE(LEFT(TRIM(C1253), FIND(" ", TRIM(C1253)&amp;" ")-1)), ""))) &amp; "|" &amp; D1253 )</f>
        <v/>
      </c>
      <c r="K1253" s="18" t="n">
        <f aca="false">IF(OR(C1253="", J1253="",G1253=""), 0, IF(COUNTIF($J$6:J1253, J1253)=1, 1, 0))</f>
        <v>0</v>
      </c>
      <c r="L1253" s="16" t="str">
        <f aca="false">IF(B1253="Inscripción de nuevo registro patronal",B1253 &amp; "|" &amp; E1253 &amp; "|" &amp; C1253,"")</f>
        <v/>
      </c>
      <c r="M1253" s="18" t="n">
        <f aca="false">IF(OR(C1253="", L1253=""), 0, IF(COUNTIF($L$6:L1253, L1253)=1, 1, 0))</f>
        <v>0</v>
      </c>
    </row>
    <row r="1254" customFormat="false" ht="28.35" hidden="false" customHeight="true" outlineLevel="0" collapsed="false">
      <c r="A1254" s="48" t="str">
        <f aca="false">IF(AND(NOT(ISBLANK(C1254)),NOT(ISBLANK(B1254)),NOT(ISBLANK(E1254))),(_xlfn.AGGREGATE(2,7,A$5:A1254))+1,"")</f>
        <v/>
      </c>
      <c r="B1254" s="49"/>
      <c r="C1254" s="49"/>
      <c r="D1254" s="50"/>
      <c r="E1254" s="51"/>
      <c r="F1254" s="52" t="str">
        <f aca="false">IFERROR(VLOOKUP(B1254,LISTAS!$Q$2:$R$58,2,0),"")</f>
        <v/>
      </c>
      <c r="G1254" s="34" t="str">
        <f aca="false">IF(ISBLANK(C1254),"",  IF(F1254="RAZÓN SOCIAL","NUEVO_RP",   IF(F1254="NUMERO",      IF(ISNUMBER(VALUE(C1254)),VALUE(C1254),""),   IF(OR(F1254="NSS - NOMBRE",F1254="RP - NOMBRE"),      IF(         AND(           NOT(ISERROR(FIND(" - ",C1254))),           ISERROR(FIND("  ",C1254)),           ISERROR(FIND("–",C1254)),           ISERROR(FIND("—",C1254)),           ISNUMBER(VALUE(LEFT(C1254,FIND(" - ",C1254)-1)))         ),         VALUE(LEFT(C1254,FIND(" - ",C1254)-1)),         ""      ),   ""   )  )))</f>
        <v/>
      </c>
      <c r="H1254" s="34" t="str">
        <f aca="false">B1254 &amp; "|" &amp; E1254 &amp; "|" &amp;(IF(ISBLANK(C1254),"",IFERROR(VALUE(LEFT(TRIM(C1254),FIND(" ",TRIM(C1254)&amp;" ")-1)),"")))</f>
        <v>||</v>
      </c>
      <c r="I1254" s="18" t="n">
        <f aca="false">IF(G1254="",0, IF(COUNTIF($H$6:H1254,H1254)=1,1,0))</f>
        <v>0</v>
      </c>
      <c r="J1254" s="34" t="str">
        <f aca="false">IF( OR( ISBLANK(D1254), C1254=D1254, AND( LEFT(D1254,7)&lt;&gt;"NOMINA ", OR( ISERROR(FIND(" - ",D1254)), NOT(ISNUMBER(VALUE(LEFT(D1254,FIND(" - ",D1254)-1)))) ) ) ), "", B1254 &amp; "|" &amp; E1254 &amp; "|" &amp; (IF(ISBLANK(C1254), "", IFERROR(VALUE(LEFT(TRIM(C1254), FIND(" ", TRIM(C1254)&amp;" ")-1)), ""))) &amp; "|" &amp; D1254 )</f>
        <v/>
      </c>
      <c r="K1254" s="18" t="n">
        <f aca="false">IF(OR(C1254="", J1254="",G1254=""), 0, IF(COUNTIF($J$6:J1254, J1254)=1, 1, 0))</f>
        <v>0</v>
      </c>
      <c r="L1254" s="16" t="str">
        <f aca="false">IF(B1254="Inscripción de nuevo registro patronal",B1254 &amp; "|" &amp; E1254 &amp; "|" &amp; C1254,"")</f>
        <v/>
      </c>
      <c r="M1254" s="18" t="n">
        <f aca="false">IF(OR(C1254="", L1254=""), 0, IF(COUNTIF($L$6:L1254, L1254)=1, 1, 0))</f>
        <v>0</v>
      </c>
    </row>
    <row r="1255" customFormat="false" ht="28.35" hidden="false" customHeight="true" outlineLevel="0" collapsed="false">
      <c r="A1255" s="48" t="str">
        <f aca="false">IF(AND(NOT(ISBLANK(C1255)),NOT(ISBLANK(B1255)),NOT(ISBLANK(E1255))),(_xlfn.AGGREGATE(2,7,A$5:A1255))+1,"")</f>
        <v/>
      </c>
      <c r="B1255" s="49"/>
      <c r="C1255" s="49"/>
      <c r="D1255" s="50"/>
      <c r="E1255" s="51"/>
      <c r="F1255" s="52" t="str">
        <f aca="false">IFERROR(VLOOKUP(B1255,LISTAS!$Q$2:$R$58,2,0),"")</f>
        <v/>
      </c>
      <c r="G1255" s="34" t="str">
        <f aca="false">IF(ISBLANK(C1255),"",  IF(F1255="RAZÓN SOCIAL","NUEVO_RP",   IF(F1255="NUMERO",      IF(ISNUMBER(VALUE(C1255)),VALUE(C1255),""),   IF(OR(F1255="NSS - NOMBRE",F1255="RP - NOMBRE"),      IF(         AND(           NOT(ISERROR(FIND(" - ",C1255))),           ISERROR(FIND("  ",C1255)),           ISERROR(FIND("–",C1255)),           ISERROR(FIND("—",C1255)),           ISNUMBER(VALUE(LEFT(C1255,FIND(" - ",C1255)-1)))         ),         VALUE(LEFT(C1255,FIND(" - ",C1255)-1)),         ""      ),   ""   )  )))</f>
        <v/>
      </c>
      <c r="H1255" s="34" t="str">
        <f aca="false">B1255 &amp; "|" &amp; E1255 &amp; "|" &amp;(IF(ISBLANK(C1255),"",IFERROR(VALUE(LEFT(TRIM(C1255),FIND(" ",TRIM(C1255)&amp;" ")-1)),"")))</f>
        <v>||</v>
      </c>
      <c r="I1255" s="18" t="n">
        <f aca="false">IF(G1255="",0, IF(COUNTIF($H$6:H1255,H1255)=1,1,0))</f>
        <v>0</v>
      </c>
      <c r="J1255" s="34" t="str">
        <f aca="false">IF( OR( ISBLANK(D1255), C1255=D1255, AND( LEFT(D1255,7)&lt;&gt;"NOMINA ", OR( ISERROR(FIND(" - ",D1255)), NOT(ISNUMBER(VALUE(LEFT(D1255,FIND(" - ",D1255)-1)))) ) ) ), "", B1255 &amp; "|" &amp; E1255 &amp; "|" &amp; (IF(ISBLANK(C1255), "", IFERROR(VALUE(LEFT(TRIM(C1255), FIND(" ", TRIM(C1255)&amp;" ")-1)), ""))) &amp; "|" &amp; D1255 )</f>
        <v/>
      </c>
      <c r="K1255" s="18" t="n">
        <f aca="false">IF(OR(C1255="", J1255="",G1255=""), 0, IF(COUNTIF($J$6:J1255, J1255)=1, 1, 0))</f>
        <v>0</v>
      </c>
      <c r="L1255" s="16" t="str">
        <f aca="false">IF(B1255="Inscripción de nuevo registro patronal",B1255 &amp; "|" &amp; E1255 &amp; "|" &amp; C1255,"")</f>
        <v/>
      </c>
      <c r="M1255" s="18" t="n">
        <f aca="false">IF(OR(C1255="", L1255=""), 0, IF(COUNTIF($L$6:L1255, L1255)=1, 1, 0))</f>
        <v>0</v>
      </c>
    </row>
    <row r="1256" customFormat="false" ht="28.35" hidden="false" customHeight="true" outlineLevel="0" collapsed="false">
      <c r="A1256" s="48" t="str">
        <f aca="false">IF(AND(NOT(ISBLANK(C1256)),NOT(ISBLANK(B1256)),NOT(ISBLANK(E1256))),(_xlfn.AGGREGATE(2,7,A$5:A1256))+1,"")</f>
        <v/>
      </c>
      <c r="B1256" s="49"/>
      <c r="C1256" s="49"/>
      <c r="D1256" s="50"/>
      <c r="E1256" s="51"/>
      <c r="F1256" s="52" t="str">
        <f aca="false">IFERROR(VLOOKUP(B1256,LISTAS!$Q$2:$R$58,2,0),"")</f>
        <v/>
      </c>
      <c r="G1256" s="34" t="str">
        <f aca="false">IF(ISBLANK(C1256),"",  IF(F1256="RAZÓN SOCIAL","NUEVO_RP",   IF(F1256="NUMERO",      IF(ISNUMBER(VALUE(C1256)),VALUE(C1256),""),   IF(OR(F1256="NSS - NOMBRE",F1256="RP - NOMBRE"),      IF(         AND(           NOT(ISERROR(FIND(" - ",C1256))),           ISERROR(FIND("  ",C1256)),           ISERROR(FIND("–",C1256)),           ISERROR(FIND("—",C1256)),           ISNUMBER(VALUE(LEFT(C1256,FIND(" - ",C1256)-1)))         ),         VALUE(LEFT(C1256,FIND(" - ",C1256)-1)),         ""      ),   ""   )  )))</f>
        <v/>
      </c>
      <c r="H1256" s="34" t="str">
        <f aca="false">B1256 &amp; "|" &amp; E1256 &amp; "|" &amp;(IF(ISBLANK(C1256),"",IFERROR(VALUE(LEFT(TRIM(C1256),FIND(" ",TRIM(C1256)&amp;" ")-1)),"")))</f>
        <v>||</v>
      </c>
      <c r="I1256" s="18" t="n">
        <f aca="false">IF(G1256="",0, IF(COUNTIF($H$6:H1256,H1256)=1,1,0))</f>
        <v>0</v>
      </c>
      <c r="J1256" s="34" t="str">
        <f aca="false">IF( OR( ISBLANK(D1256), C1256=D1256, AND( LEFT(D1256,7)&lt;&gt;"NOMINA ", OR( ISERROR(FIND(" - ",D1256)), NOT(ISNUMBER(VALUE(LEFT(D1256,FIND(" - ",D1256)-1)))) ) ) ), "", B1256 &amp; "|" &amp; E1256 &amp; "|" &amp; (IF(ISBLANK(C1256), "", IFERROR(VALUE(LEFT(TRIM(C1256), FIND(" ", TRIM(C1256)&amp;" ")-1)), ""))) &amp; "|" &amp; D1256 )</f>
        <v/>
      </c>
      <c r="K1256" s="18" t="n">
        <f aca="false">IF(OR(C1256="", J1256="",G1256=""), 0, IF(COUNTIF($J$6:J1256, J1256)=1, 1, 0))</f>
        <v>0</v>
      </c>
      <c r="L1256" s="16" t="str">
        <f aca="false">IF(B1256="Inscripción de nuevo registro patronal",B1256 &amp; "|" &amp; E1256 &amp; "|" &amp; C1256,"")</f>
        <v/>
      </c>
      <c r="M1256" s="18" t="n">
        <f aca="false">IF(OR(C1256="", L1256=""), 0, IF(COUNTIF($L$6:L1256, L1256)=1, 1, 0))</f>
        <v>0</v>
      </c>
    </row>
    <row r="1257" customFormat="false" ht="28.35" hidden="false" customHeight="true" outlineLevel="0" collapsed="false">
      <c r="A1257" s="48" t="str">
        <f aca="false">IF(AND(NOT(ISBLANK(C1257)),NOT(ISBLANK(B1257)),NOT(ISBLANK(E1257))),(_xlfn.AGGREGATE(2,7,A$5:A1257))+1,"")</f>
        <v/>
      </c>
      <c r="B1257" s="49"/>
      <c r="C1257" s="49"/>
      <c r="D1257" s="50"/>
      <c r="E1257" s="51"/>
      <c r="F1257" s="52" t="str">
        <f aca="false">IFERROR(VLOOKUP(B1257,LISTAS!$Q$2:$R$58,2,0),"")</f>
        <v/>
      </c>
      <c r="G1257" s="34" t="str">
        <f aca="false">IF(ISBLANK(C1257),"",  IF(F1257="RAZÓN SOCIAL","NUEVO_RP",   IF(F1257="NUMERO",      IF(ISNUMBER(VALUE(C1257)),VALUE(C1257),""),   IF(OR(F1257="NSS - NOMBRE",F1257="RP - NOMBRE"),      IF(         AND(           NOT(ISERROR(FIND(" - ",C1257))),           ISERROR(FIND("  ",C1257)),           ISERROR(FIND("–",C1257)),           ISERROR(FIND("—",C1257)),           ISNUMBER(VALUE(LEFT(C1257,FIND(" - ",C1257)-1)))         ),         VALUE(LEFT(C1257,FIND(" - ",C1257)-1)),         ""      ),   ""   )  )))</f>
        <v/>
      </c>
      <c r="H1257" s="34" t="str">
        <f aca="false">B1257 &amp; "|" &amp; E1257 &amp; "|" &amp;(IF(ISBLANK(C1257),"",IFERROR(VALUE(LEFT(TRIM(C1257),FIND(" ",TRIM(C1257)&amp;" ")-1)),"")))</f>
        <v>||</v>
      </c>
      <c r="I1257" s="18" t="n">
        <f aca="false">IF(G1257="",0, IF(COUNTIF($H$6:H1257,H1257)=1,1,0))</f>
        <v>0</v>
      </c>
      <c r="J1257" s="34" t="str">
        <f aca="false">IF( OR( ISBLANK(D1257), C1257=D1257, AND( LEFT(D1257,7)&lt;&gt;"NOMINA ", OR( ISERROR(FIND(" - ",D1257)), NOT(ISNUMBER(VALUE(LEFT(D1257,FIND(" - ",D1257)-1)))) ) ) ), "", B1257 &amp; "|" &amp; E1257 &amp; "|" &amp; (IF(ISBLANK(C1257), "", IFERROR(VALUE(LEFT(TRIM(C1257), FIND(" ", TRIM(C1257)&amp;" ")-1)), ""))) &amp; "|" &amp; D1257 )</f>
        <v/>
      </c>
      <c r="K1257" s="18" t="n">
        <f aca="false">IF(OR(C1257="", J1257="",G1257=""), 0, IF(COUNTIF($J$6:J1257, J1257)=1, 1, 0))</f>
        <v>0</v>
      </c>
      <c r="L1257" s="16" t="str">
        <f aca="false">IF(B1257="Inscripción de nuevo registro patronal",B1257 &amp; "|" &amp; E1257 &amp; "|" &amp; C1257,"")</f>
        <v/>
      </c>
      <c r="M1257" s="18" t="n">
        <f aca="false">IF(OR(C1257="", L1257=""), 0, IF(COUNTIF($L$6:L1257, L1257)=1, 1, 0))</f>
        <v>0</v>
      </c>
    </row>
    <row r="1258" customFormat="false" ht="28.35" hidden="false" customHeight="true" outlineLevel="0" collapsed="false">
      <c r="A1258" s="48" t="str">
        <f aca="false">IF(AND(NOT(ISBLANK(C1258)),NOT(ISBLANK(B1258)),NOT(ISBLANK(E1258))),(_xlfn.AGGREGATE(2,7,A$5:A1258))+1,"")</f>
        <v/>
      </c>
      <c r="B1258" s="49"/>
      <c r="C1258" s="49"/>
      <c r="D1258" s="50"/>
      <c r="E1258" s="51"/>
      <c r="F1258" s="52" t="str">
        <f aca="false">IFERROR(VLOOKUP(B1258,LISTAS!$Q$2:$R$58,2,0),"")</f>
        <v/>
      </c>
      <c r="G1258" s="34" t="str">
        <f aca="false">IF(ISBLANK(C1258),"",  IF(F1258="RAZÓN SOCIAL","NUEVO_RP",   IF(F1258="NUMERO",      IF(ISNUMBER(VALUE(C1258)),VALUE(C1258),""),   IF(OR(F1258="NSS - NOMBRE",F1258="RP - NOMBRE"),      IF(         AND(           NOT(ISERROR(FIND(" - ",C1258))),           ISERROR(FIND("  ",C1258)),           ISERROR(FIND("–",C1258)),           ISERROR(FIND("—",C1258)),           ISNUMBER(VALUE(LEFT(C1258,FIND(" - ",C1258)-1)))         ),         VALUE(LEFT(C1258,FIND(" - ",C1258)-1)),         ""      ),   ""   )  )))</f>
        <v/>
      </c>
      <c r="H1258" s="34" t="str">
        <f aca="false">B1258 &amp; "|" &amp; E1258 &amp; "|" &amp;(IF(ISBLANK(C1258),"",IFERROR(VALUE(LEFT(TRIM(C1258),FIND(" ",TRIM(C1258)&amp;" ")-1)),"")))</f>
        <v>||</v>
      </c>
      <c r="I1258" s="18" t="n">
        <f aca="false">IF(G1258="",0, IF(COUNTIF($H$6:H1258,H1258)=1,1,0))</f>
        <v>0</v>
      </c>
      <c r="J1258" s="34" t="str">
        <f aca="false">IF( OR( ISBLANK(D1258), C1258=D1258, AND( LEFT(D1258,7)&lt;&gt;"NOMINA ", OR( ISERROR(FIND(" - ",D1258)), NOT(ISNUMBER(VALUE(LEFT(D1258,FIND(" - ",D1258)-1)))) ) ) ), "", B1258 &amp; "|" &amp; E1258 &amp; "|" &amp; (IF(ISBLANK(C1258), "", IFERROR(VALUE(LEFT(TRIM(C1258), FIND(" ", TRIM(C1258)&amp;" ")-1)), ""))) &amp; "|" &amp; D1258 )</f>
        <v/>
      </c>
      <c r="K1258" s="18" t="n">
        <f aca="false">IF(OR(C1258="", J1258="",G1258=""), 0, IF(COUNTIF($J$6:J1258, J1258)=1, 1, 0))</f>
        <v>0</v>
      </c>
      <c r="L1258" s="16" t="str">
        <f aca="false">IF(B1258="Inscripción de nuevo registro patronal",B1258 &amp; "|" &amp; E1258 &amp; "|" &amp; C1258,"")</f>
        <v/>
      </c>
      <c r="M1258" s="18" t="n">
        <f aca="false">IF(OR(C1258="", L1258=""), 0, IF(COUNTIF($L$6:L1258, L1258)=1, 1, 0))</f>
        <v>0</v>
      </c>
    </row>
    <row r="1259" customFormat="false" ht="28.35" hidden="false" customHeight="true" outlineLevel="0" collapsed="false">
      <c r="A1259" s="48" t="str">
        <f aca="false">IF(AND(NOT(ISBLANK(C1259)),NOT(ISBLANK(B1259)),NOT(ISBLANK(E1259))),(_xlfn.AGGREGATE(2,7,A$5:A1259))+1,"")</f>
        <v/>
      </c>
      <c r="B1259" s="49"/>
      <c r="C1259" s="49"/>
      <c r="D1259" s="50"/>
      <c r="E1259" s="51"/>
      <c r="F1259" s="52" t="str">
        <f aca="false">IFERROR(VLOOKUP(B1259,LISTAS!$Q$2:$R$58,2,0),"")</f>
        <v/>
      </c>
      <c r="G1259" s="34" t="str">
        <f aca="false">IF(ISBLANK(C1259),"",  IF(F1259="RAZÓN SOCIAL","NUEVO_RP",   IF(F1259="NUMERO",      IF(ISNUMBER(VALUE(C1259)),VALUE(C1259),""),   IF(OR(F1259="NSS - NOMBRE",F1259="RP - NOMBRE"),      IF(         AND(           NOT(ISERROR(FIND(" - ",C1259))),           ISERROR(FIND("  ",C1259)),           ISERROR(FIND("–",C1259)),           ISERROR(FIND("—",C1259)),           ISNUMBER(VALUE(LEFT(C1259,FIND(" - ",C1259)-1)))         ),         VALUE(LEFT(C1259,FIND(" - ",C1259)-1)),         ""      ),   ""   )  )))</f>
        <v/>
      </c>
      <c r="H1259" s="34" t="str">
        <f aca="false">B1259 &amp; "|" &amp; E1259 &amp; "|" &amp;(IF(ISBLANK(C1259),"",IFERROR(VALUE(LEFT(TRIM(C1259),FIND(" ",TRIM(C1259)&amp;" ")-1)),"")))</f>
        <v>||</v>
      </c>
      <c r="I1259" s="18" t="n">
        <f aca="false">IF(G1259="",0, IF(COUNTIF($H$6:H1259,H1259)=1,1,0))</f>
        <v>0</v>
      </c>
      <c r="J1259" s="34" t="str">
        <f aca="false">IF( OR( ISBLANK(D1259), C1259=D1259, AND( LEFT(D1259,7)&lt;&gt;"NOMINA ", OR( ISERROR(FIND(" - ",D1259)), NOT(ISNUMBER(VALUE(LEFT(D1259,FIND(" - ",D1259)-1)))) ) ) ), "", B1259 &amp; "|" &amp; E1259 &amp; "|" &amp; (IF(ISBLANK(C1259), "", IFERROR(VALUE(LEFT(TRIM(C1259), FIND(" ", TRIM(C1259)&amp;" ")-1)), ""))) &amp; "|" &amp; D1259 )</f>
        <v/>
      </c>
      <c r="K1259" s="18" t="n">
        <f aca="false">IF(OR(C1259="", J1259="",G1259=""), 0, IF(COUNTIF($J$6:J1259, J1259)=1, 1, 0))</f>
        <v>0</v>
      </c>
      <c r="L1259" s="16" t="str">
        <f aca="false">IF(B1259="Inscripción de nuevo registro patronal",B1259 &amp; "|" &amp; E1259 &amp; "|" &amp; C1259,"")</f>
        <v/>
      </c>
      <c r="M1259" s="18" t="n">
        <f aca="false">IF(OR(C1259="", L1259=""), 0, IF(COUNTIF($L$6:L1259, L1259)=1, 1, 0))</f>
        <v>0</v>
      </c>
    </row>
    <row r="1260" customFormat="false" ht="28.35" hidden="false" customHeight="true" outlineLevel="0" collapsed="false">
      <c r="A1260" s="48" t="str">
        <f aca="false">IF(AND(NOT(ISBLANK(C1260)),NOT(ISBLANK(B1260)),NOT(ISBLANK(E1260))),(_xlfn.AGGREGATE(2,7,A$5:A1260))+1,"")</f>
        <v/>
      </c>
      <c r="B1260" s="49"/>
      <c r="C1260" s="49"/>
      <c r="D1260" s="50"/>
      <c r="E1260" s="51"/>
      <c r="F1260" s="52" t="str">
        <f aca="false">IFERROR(VLOOKUP(B1260,LISTAS!$Q$2:$R$58,2,0),"")</f>
        <v/>
      </c>
      <c r="G1260" s="34" t="str">
        <f aca="false">IF(ISBLANK(C1260),"",  IF(F1260="RAZÓN SOCIAL","NUEVO_RP",   IF(F1260="NUMERO",      IF(ISNUMBER(VALUE(C1260)),VALUE(C1260),""),   IF(OR(F1260="NSS - NOMBRE",F1260="RP - NOMBRE"),      IF(         AND(           NOT(ISERROR(FIND(" - ",C1260))),           ISERROR(FIND("  ",C1260)),           ISERROR(FIND("–",C1260)),           ISERROR(FIND("—",C1260)),           ISNUMBER(VALUE(LEFT(C1260,FIND(" - ",C1260)-1)))         ),         VALUE(LEFT(C1260,FIND(" - ",C1260)-1)),         ""      ),   ""   )  )))</f>
        <v/>
      </c>
      <c r="H1260" s="34" t="str">
        <f aca="false">B1260 &amp; "|" &amp; E1260 &amp; "|" &amp;(IF(ISBLANK(C1260),"",IFERROR(VALUE(LEFT(TRIM(C1260),FIND(" ",TRIM(C1260)&amp;" ")-1)),"")))</f>
        <v>||</v>
      </c>
      <c r="I1260" s="18" t="n">
        <f aca="false">IF(G1260="",0, IF(COUNTIF($H$6:H1260,H1260)=1,1,0))</f>
        <v>0</v>
      </c>
      <c r="J1260" s="34" t="str">
        <f aca="false">IF( OR( ISBLANK(D1260), C1260=D1260, AND( LEFT(D1260,7)&lt;&gt;"NOMINA ", OR( ISERROR(FIND(" - ",D1260)), NOT(ISNUMBER(VALUE(LEFT(D1260,FIND(" - ",D1260)-1)))) ) ) ), "", B1260 &amp; "|" &amp; E1260 &amp; "|" &amp; (IF(ISBLANK(C1260), "", IFERROR(VALUE(LEFT(TRIM(C1260), FIND(" ", TRIM(C1260)&amp;" ")-1)), ""))) &amp; "|" &amp; D1260 )</f>
        <v/>
      </c>
      <c r="K1260" s="18" t="n">
        <f aca="false">IF(OR(C1260="", J1260="",G1260=""), 0, IF(COUNTIF($J$6:J1260, J1260)=1, 1, 0))</f>
        <v>0</v>
      </c>
      <c r="L1260" s="16" t="str">
        <f aca="false">IF(B1260="Inscripción de nuevo registro patronal",B1260 &amp; "|" &amp; E1260 &amp; "|" &amp; C1260,"")</f>
        <v/>
      </c>
      <c r="M1260" s="18" t="n">
        <f aca="false">IF(OR(C1260="", L1260=""), 0, IF(COUNTIF($L$6:L1260, L1260)=1, 1, 0))</f>
        <v>0</v>
      </c>
    </row>
    <row r="1261" customFormat="false" ht="28.35" hidden="false" customHeight="true" outlineLevel="0" collapsed="false">
      <c r="A1261" s="48" t="str">
        <f aca="false">IF(AND(NOT(ISBLANK(C1261)),NOT(ISBLANK(B1261)),NOT(ISBLANK(E1261))),(_xlfn.AGGREGATE(2,7,A$5:A1261))+1,"")</f>
        <v/>
      </c>
      <c r="B1261" s="49"/>
      <c r="C1261" s="49"/>
      <c r="D1261" s="50"/>
      <c r="E1261" s="51"/>
      <c r="F1261" s="52" t="str">
        <f aca="false">IFERROR(VLOOKUP(B1261,LISTAS!$Q$2:$R$58,2,0),"")</f>
        <v/>
      </c>
      <c r="G1261" s="34" t="str">
        <f aca="false">IF(ISBLANK(C1261),"",  IF(F1261="RAZÓN SOCIAL","NUEVO_RP",   IF(F1261="NUMERO",      IF(ISNUMBER(VALUE(C1261)),VALUE(C1261),""),   IF(OR(F1261="NSS - NOMBRE",F1261="RP - NOMBRE"),      IF(         AND(           NOT(ISERROR(FIND(" - ",C1261))),           ISERROR(FIND("  ",C1261)),           ISERROR(FIND("–",C1261)),           ISERROR(FIND("—",C1261)),           ISNUMBER(VALUE(LEFT(C1261,FIND(" - ",C1261)-1)))         ),         VALUE(LEFT(C1261,FIND(" - ",C1261)-1)),         ""      ),   ""   )  )))</f>
        <v/>
      </c>
      <c r="H1261" s="34" t="str">
        <f aca="false">B1261 &amp; "|" &amp; E1261 &amp; "|" &amp;(IF(ISBLANK(C1261),"",IFERROR(VALUE(LEFT(TRIM(C1261),FIND(" ",TRIM(C1261)&amp;" ")-1)),"")))</f>
        <v>||</v>
      </c>
      <c r="I1261" s="18" t="n">
        <f aca="false">IF(G1261="",0, IF(COUNTIF($H$6:H1261,H1261)=1,1,0))</f>
        <v>0</v>
      </c>
      <c r="J1261" s="34" t="str">
        <f aca="false">IF( OR( ISBLANK(D1261), C1261=D1261, AND( LEFT(D1261,7)&lt;&gt;"NOMINA ", OR( ISERROR(FIND(" - ",D1261)), NOT(ISNUMBER(VALUE(LEFT(D1261,FIND(" - ",D1261)-1)))) ) ) ), "", B1261 &amp; "|" &amp; E1261 &amp; "|" &amp; (IF(ISBLANK(C1261), "", IFERROR(VALUE(LEFT(TRIM(C1261), FIND(" ", TRIM(C1261)&amp;" ")-1)), ""))) &amp; "|" &amp; D1261 )</f>
        <v/>
      </c>
      <c r="K1261" s="18" t="n">
        <f aca="false">IF(OR(C1261="", J1261="",G1261=""), 0, IF(COUNTIF($J$6:J1261, J1261)=1, 1, 0))</f>
        <v>0</v>
      </c>
      <c r="L1261" s="16" t="str">
        <f aca="false">IF(B1261="Inscripción de nuevo registro patronal",B1261 &amp; "|" &amp; E1261 &amp; "|" &amp; C1261,"")</f>
        <v/>
      </c>
      <c r="M1261" s="18" t="n">
        <f aca="false">IF(OR(C1261="", L1261=""), 0, IF(COUNTIF($L$6:L1261, L1261)=1, 1, 0))</f>
        <v>0</v>
      </c>
    </row>
    <row r="1262" customFormat="false" ht="28.35" hidden="false" customHeight="true" outlineLevel="0" collapsed="false">
      <c r="A1262" s="48" t="str">
        <f aca="false">IF(AND(NOT(ISBLANK(C1262)),NOT(ISBLANK(B1262)),NOT(ISBLANK(E1262))),(_xlfn.AGGREGATE(2,7,A$5:A1262))+1,"")</f>
        <v/>
      </c>
      <c r="B1262" s="49"/>
      <c r="C1262" s="49"/>
      <c r="D1262" s="50"/>
      <c r="E1262" s="51"/>
      <c r="F1262" s="52" t="str">
        <f aca="false">IFERROR(VLOOKUP(B1262,LISTAS!$Q$2:$R$58,2,0),"")</f>
        <v/>
      </c>
      <c r="G1262" s="34" t="str">
        <f aca="false">IF(ISBLANK(C1262),"",  IF(F1262="RAZÓN SOCIAL","NUEVO_RP",   IF(F1262="NUMERO",      IF(ISNUMBER(VALUE(C1262)),VALUE(C1262),""),   IF(OR(F1262="NSS - NOMBRE",F1262="RP - NOMBRE"),      IF(         AND(           NOT(ISERROR(FIND(" - ",C1262))),           ISERROR(FIND("  ",C1262)),           ISERROR(FIND("–",C1262)),           ISERROR(FIND("—",C1262)),           ISNUMBER(VALUE(LEFT(C1262,FIND(" - ",C1262)-1)))         ),         VALUE(LEFT(C1262,FIND(" - ",C1262)-1)),         ""      ),   ""   )  )))</f>
        <v/>
      </c>
      <c r="H1262" s="34" t="str">
        <f aca="false">B1262 &amp; "|" &amp; E1262 &amp; "|" &amp;(IF(ISBLANK(C1262),"",IFERROR(VALUE(LEFT(TRIM(C1262),FIND(" ",TRIM(C1262)&amp;" ")-1)),"")))</f>
        <v>||</v>
      </c>
      <c r="I1262" s="18" t="n">
        <f aca="false">IF(G1262="",0, IF(COUNTIF($H$6:H1262,H1262)=1,1,0))</f>
        <v>0</v>
      </c>
      <c r="J1262" s="34" t="str">
        <f aca="false">IF( OR( ISBLANK(D1262), C1262=D1262, AND( LEFT(D1262,7)&lt;&gt;"NOMINA ", OR( ISERROR(FIND(" - ",D1262)), NOT(ISNUMBER(VALUE(LEFT(D1262,FIND(" - ",D1262)-1)))) ) ) ), "", B1262 &amp; "|" &amp; E1262 &amp; "|" &amp; (IF(ISBLANK(C1262), "", IFERROR(VALUE(LEFT(TRIM(C1262), FIND(" ", TRIM(C1262)&amp;" ")-1)), ""))) &amp; "|" &amp; D1262 )</f>
        <v/>
      </c>
      <c r="K1262" s="18" t="n">
        <f aca="false">IF(OR(C1262="", J1262="",G1262=""), 0, IF(COUNTIF($J$6:J1262, J1262)=1, 1, 0))</f>
        <v>0</v>
      </c>
      <c r="L1262" s="16" t="str">
        <f aca="false">IF(B1262="Inscripción de nuevo registro patronal",B1262 &amp; "|" &amp; E1262 &amp; "|" &amp; C1262,"")</f>
        <v/>
      </c>
      <c r="M1262" s="18" t="n">
        <f aca="false">IF(OR(C1262="", L1262=""), 0, IF(COUNTIF($L$6:L1262, L1262)=1, 1, 0))</f>
        <v>0</v>
      </c>
    </row>
    <row r="1263" customFormat="false" ht="28.35" hidden="false" customHeight="true" outlineLevel="0" collapsed="false">
      <c r="A1263" s="48" t="str">
        <f aca="false">IF(AND(NOT(ISBLANK(C1263)),NOT(ISBLANK(B1263)),NOT(ISBLANK(E1263))),(_xlfn.AGGREGATE(2,7,A$5:A1263))+1,"")</f>
        <v/>
      </c>
      <c r="B1263" s="49"/>
      <c r="C1263" s="49"/>
      <c r="D1263" s="50"/>
      <c r="E1263" s="51"/>
      <c r="F1263" s="52" t="str">
        <f aca="false">IFERROR(VLOOKUP(B1263,LISTAS!$Q$2:$R$58,2,0),"")</f>
        <v/>
      </c>
      <c r="G1263" s="34" t="str">
        <f aca="false">IF(ISBLANK(C1263),"",  IF(F1263="RAZÓN SOCIAL","NUEVO_RP",   IF(F1263="NUMERO",      IF(ISNUMBER(VALUE(C1263)),VALUE(C1263),""),   IF(OR(F1263="NSS - NOMBRE",F1263="RP - NOMBRE"),      IF(         AND(           NOT(ISERROR(FIND(" - ",C1263))),           ISERROR(FIND("  ",C1263)),           ISERROR(FIND("–",C1263)),           ISERROR(FIND("—",C1263)),           ISNUMBER(VALUE(LEFT(C1263,FIND(" - ",C1263)-1)))         ),         VALUE(LEFT(C1263,FIND(" - ",C1263)-1)),         ""      ),   ""   )  )))</f>
        <v/>
      </c>
      <c r="H1263" s="34" t="str">
        <f aca="false">B1263 &amp; "|" &amp; E1263 &amp; "|" &amp;(IF(ISBLANK(C1263),"",IFERROR(VALUE(LEFT(TRIM(C1263),FIND(" ",TRIM(C1263)&amp;" ")-1)),"")))</f>
        <v>||</v>
      </c>
      <c r="I1263" s="18" t="n">
        <f aca="false">IF(G1263="",0, IF(COUNTIF($H$6:H1263,H1263)=1,1,0))</f>
        <v>0</v>
      </c>
      <c r="J1263" s="34" t="str">
        <f aca="false">IF( OR( ISBLANK(D1263), C1263=D1263, AND( LEFT(D1263,7)&lt;&gt;"NOMINA ", OR( ISERROR(FIND(" - ",D1263)), NOT(ISNUMBER(VALUE(LEFT(D1263,FIND(" - ",D1263)-1)))) ) ) ), "", B1263 &amp; "|" &amp; E1263 &amp; "|" &amp; (IF(ISBLANK(C1263), "", IFERROR(VALUE(LEFT(TRIM(C1263), FIND(" ", TRIM(C1263)&amp;" ")-1)), ""))) &amp; "|" &amp; D1263 )</f>
        <v/>
      </c>
      <c r="K1263" s="18" t="n">
        <f aca="false">IF(OR(C1263="", J1263="",G1263=""), 0, IF(COUNTIF($J$6:J1263, J1263)=1, 1, 0))</f>
        <v>0</v>
      </c>
      <c r="L1263" s="16" t="str">
        <f aca="false">IF(B1263="Inscripción de nuevo registro patronal",B1263 &amp; "|" &amp; E1263 &amp; "|" &amp; C1263,"")</f>
        <v/>
      </c>
      <c r="M1263" s="18" t="n">
        <f aca="false">IF(OR(C1263="", L1263=""), 0, IF(COUNTIF($L$6:L1263, L1263)=1, 1, 0))</f>
        <v>0</v>
      </c>
    </row>
    <row r="1264" customFormat="false" ht="28.35" hidden="false" customHeight="true" outlineLevel="0" collapsed="false">
      <c r="A1264" s="48" t="str">
        <f aca="false">IF(AND(NOT(ISBLANK(C1264)),NOT(ISBLANK(B1264)),NOT(ISBLANK(E1264))),(_xlfn.AGGREGATE(2,7,A$5:A1264))+1,"")</f>
        <v/>
      </c>
      <c r="B1264" s="49"/>
      <c r="C1264" s="49"/>
      <c r="D1264" s="50"/>
      <c r="E1264" s="51"/>
      <c r="F1264" s="52" t="str">
        <f aca="false">IFERROR(VLOOKUP(B1264,LISTAS!$Q$2:$R$58,2,0),"")</f>
        <v/>
      </c>
      <c r="G1264" s="34" t="str">
        <f aca="false">IF(ISBLANK(C1264),"",  IF(F1264="RAZÓN SOCIAL","NUEVO_RP",   IF(F1264="NUMERO",      IF(ISNUMBER(VALUE(C1264)),VALUE(C1264),""),   IF(OR(F1264="NSS - NOMBRE",F1264="RP - NOMBRE"),      IF(         AND(           NOT(ISERROR(FIND(" - ",C1264))),           ISERROR(FIND("  ",C1264)),           ISERROR(FIND("–",C1264)),           ISERROR(FIND("—",C1264)),           ISNUMBER(VALUE(LEFT(C1264,FIND(" - ",C1264)-1)))         ),         VALUE(LEFT(C1264,FIND(" - ",C1264)-1)),         ""      ),   ""   )  )))</f>
        <v/>
      </c>
      <c r="H1264" s="34" t="str">
        <f aca="false">B1264 &amp; "|" &amp; E1264 &amp; "|" &amp;(IF(ISBLANK(C1264),"",IFERROR(VALUE(LEFT(TRIM(C1264),FIND(" ",TRIM(C1264)&amp;" ")-1)),"")))</f>
        <v>||</v>
      </c>
      <c r="I1264" s="18" t="n">
        <f aca="false">IF(G1264="",0, IF(COUNTIF($H$6:H1264,H1264)=1,1,0))</f>
        <v>0</v>
      </c>
      <c r="J1264" s="34" t="str">
        <f aca="false">IF( OR( ISBLANK(D1264), C1264=D1264, AND( LEFT(D1264,7)&lt;&gt;"NOMINA ", OR( ISERROR(FIND(" - ",D1264)), NOT(ISNUMBER(VALUE(LEFT(D1264,FIND(" - ",D1264)-1)))) ) ) ), "", B1264 &amp; "|" &amp; E1264 &amp; "|" &amp; (IF(ISBLANK(C1264), "", IFERROR(VALUE(LEFT(TRIM(C1264), FIND(" ", TRIM(C1264)&amp;" ")-1)), ""))) &amp; "|" &amp; D1264 )</f>
        <v/>
      </c>
      <c r="K1264" s="18" t="n">
        <f aca="false">IF(OR(C1264="", J1264="",G1264=""), 0, IF(COUNTIF($J$6:J1264, J1264)=1, 1, 0))</f>
        <v>0</v>
      </c>
      <c r="L1264" s="16" t="str">
        <f aca="false">IF(B1264="Inscripción de nuevo registro patronal",B1264 &amp; "|" &amp; E1264 &amp; "|" &amp; C1264,"")</f>
        <v/>
      </c>
      <c r="M1264" s="18" t="n">
        <f aca="false">IF(OR(C1264="", L1264=""), 0, IF(COUNTIF($L$6:L1264, L1264)=1, 1, 0))</f>
        <v>0</v>
      </c>
    </row>
    <row r="1265" customFormat="false" ht="28.35" hidden="false" customHeight="true" outlineLevel="0" collapsed="false">
      <c r="A1265" s="48" t="str">
        <f aca="false">IF(AND(NOT(ISBLANK(C1265)),NOT(ISBLANK(B1265)),NOT(ISBLANK(E1265))),(_xlfn.AGGREGATE(2,7,A$5:A1265))+1,"")</f>
        <v/>
      </c>
      <c r="B1265" s="49"/>
      <c r="C1265" s="49"/>
      <c r="D1265" s="50"/>
      <c r="E1265" s="51"/>
      <c r="F1265" s="52" t="str">
        <f aca="false">IFERROR(VLOOKUP(B1265,LISTAS!$Q$2:$R$58,2,0),"")</f>
        <v/>
      </c>
      <c r="G1265" s="34" t="str">
        <f aca="false">IF(ISBLANK(C1265),"",  IF(F1265="RAZÓN SOCIAL","NUEVO_RP",   IF(F1265="NUMERO",      IF(ISNUMBER(VALUE(C1265)),VALUE(C1265),""),   IF(OR(F1265="NSS - NOMBRE",F1265="RP - NOMBRE"),      IF(         AND(           NOT(ISERROR(FIND(" - ",C1265))),           ISERROR(FIND("  ",C1265)),           ISERROR(FIND("–",C1265)),           ISERROR(FIND("—",C1265)),           ISNUMBER(VALUE(LEFT(C1265,FIND(" - ",C1265)-1)))         ),         VALUE(LEFT(C1265,FIND(" - ",C1265)-1)),         ""      ),   ""   )  )))</f>
        <v/>
      </c>
      <c r="H1265" s="34" t="str">
        <f aca="false">B1265 &amp; "|" &amp; E1265 &amp; "|" &amp;(IF(ISBLANK(C1265),"",IFERROR(VALUE(LEFT(TRIM(C1265),FIND(" ",TRIM(C1265)&amp;" ")-1)),"")))</f>
        <v>||</v>
      </c>
      <c r="I1265" s="18" t="n">
        <f aca="false">IF(G1265="",0, IF(COUNTIF($H$6:H1265,H1265)=1,1,0))</f>
        <v>0</v>
      </c>
      <c r="J1265" s="34" t="str">
        <f aca="false">IF( OR( ISBLANK(D1265), C1265=D1265, AND( LEFT(D1265,7)&lt;&gt;"NOMINA ", OR( ISERROR(FIND(" - ",D1265)), NOT(ISNUMBER(VALUE(LEFT(D1265,FIND(" - ",D1265)-1)))) ) ) ), "", B1265 &amp; "|" &amp; E1265 &amp; "|" &amp; (IF(ISBLANK(C1265), "", IFERROR(VALUE(LEFT(TRIM(C1265), FIND(" ", TRIM(C1265)&amp;" ")-1)), ""))) &amp; "|" &amp; D1265 )</f>
        <v/>
      </c>
      <c r="K1265" s="18" t="n">
        <f aca="false">IF(OR(C1265="", J1265="",G1265=""), 0, IF(COUNTIF($J$6:J1265, J1265)=1, 1, 0))</f>
        <v>0</v>
      </c>
      <c r="L1265" s="16" t="str">
        <f aca="false">IF(B1265="Inscripción de nuevo registro patronal",B1265 &amp; "|" &amp; E1265 &amp; "|" &amp; C1265,"")</f>
        <v/>
      </c>
      <c r="M1265" s="18" t="n">
        <f aca="false">IF(OR(C1265="", L1265=""), 0, IF(COUNTIF($L$6:L1265, L1265)=1, 1, 0))</f>
        <v>0</v>
      </c>
    </row>
    <row r="1266" customFormat="false" ht="28.35" hidden="false" customHeight="true" outlineLevel="0" collapsed="false">
      <c r="A1266" s="48" t="str">
        <f aca="false">IF(AND(NOT(ISBLANK(C1266)),NOT(ISBLANK(B1266)),NOT(ISBLANK(E1266))),(_xlfn.AGGREGATE(2,7,A$5:A1266))+1,"")</f>
        <v/>
      </c>
      <c r="B1266" s="49"/>
      <c r="C1266" s="49"/>
      <c r="D1266" s="50"/>
      <c r="E1266" s="51"/>
      <c r="F1266" s="52" t="str">
        <f aca="false">IFERROR(VLOOKUP(B1266,LISTAS!$Q$2:$R$58,2,0),"")</f>
        <v/>
      </c>
      <c r="G1266" s="34" t="str">
        <f aca="false">IF(ISBLANK(C1266),"",  IF(F1266="RAZÓN SOCIAL","NUEVO_RP",   IF(F1266="NUMERO",      IF(ISNUMBER(VALUE(C1266)),VALUE(C1266),""),   IF(OR(F1266="NSS - NOMBRE",F1266="RP - NOMBRE"),      IF(         AND(           NOT(ISERROR(FIND(" - ",C1266))),           ISERROR(FIND("  ",C1266)),           ISERROR(FIND("–",C1266)),           ISERROR(FIND("—",C1266)),           ISNUMBER(VALUE(LEFT(C1266,FIND(" - ",C1266)-1)))         ),         VALUE(LEFT(C1266,FIND(" - ",C1266)-1)),         ""      ),   ""   )  )))</f>
        <v/>
      </c>
      <c r="H1266" s="34" t="str">
        <f aca="false">B1266 &amp; "|" &amp; E1266 &amp; "|" &amp;(IF(ISBLANK(C1266),"",IFERROR(VALUE(LEFT(TRIM(C1266),FIND(" ",TRIM(C1266)&amp;" ")-1)),"")))</f>
        <v>||</v>
      </c>
      <c r="I1266" s="18" t="n">
        <f aca="false">IF(G1266="",0, IF(COUNTIF($H$6:H1266,H1266)=1,1,0))</f>
        <v>0</v>
      </c>
      <c r="J1266" s="34" t="str">
        <f aca="false">IF( OR( ISBLANK(D1266), C1266=D1266, AND( LEFT(D1266,7)&lt;&gt;"NOMINA ", OR( ISERROR(FIND(" - ",D1266)), NOT(ISNUMBER(VALUE(LEFT(D1266,FIND(" - ",D1266)-1)))) ) ) ), "", B1266 &amp; "|" &amp; E1266 &amp; "|" &amp; (IF(ISBLANK(C1266), "", IFERROR(VALUE(LEFT(TRIM(C1266), FIND(" ", TRIM(C1266)&amp;" ")-1)), ""))) &amp; "|" &amp; D1266 )</f>
        <v/>
      </c>
      <c r="K1266" s="18" t="n">
        <f aca="false">IF(OR(C1266="", J1266="",G1266=""), 0, IF(COUNTIF($J$6:J1266, J1266)=1, 1, 0))</f>
        <v>0</v>
      </c>
      <c r="L1266" s="16" t="str">
        <f aca="false">IF(B1266="Inscripción de nuevo registro patronal",B1266 &amp; "|" &amp; E1266 &amp; "|" &amp; C1266,"")</f>
        <v/>
      </c>
      <c r="M1266" s="18" t="n">
        <f aca="false">IF(OR(C1266="", L1266=""), 0, IF(COUNTIF($L$6:L1266, L1266)=1, 1, 0))</f>
        <v>0</v>
      </c>
    </row>
    <row r="1267" customFormat="false" ht="28.35" hidden="false" customHeight="true" outlineLevel="0" collapsed="false">
      <c r="A1267" s="48" t="str">
        <f aca="false">IF(AND(NOT(ISBLANK(C1267)),NOT(ISBLANK(B1267)),NOT(ISBLANK(E1267))),(_xlfn.AGGREGATE(2,7,A$5:A1267))+1,"")</f>
        <v/>
      </c>
      <c r="B1267" s="49"/>
      <c r="C1267" s="49"/>
      <c r="D1267" s="50"/>
      <c r="E1267" s="51"/>
      <c r="F1267" s="52" t="str">
        <f aca="false">IFERROR(VLOOKUP(B1267,LISTAS!$Q$2:$R$58,2,0),"")</f>
        <v/>
      </c>
      <c r="G1267" s="34" t="str">
        <f aca="false">IF(ISBLANK(C1267),"",  IF(F1267="RAZÓN SOCIAL","NUEVO_RP",   IF(F1267="NUMERO",      IF(ISNUMBER(VALUE(C1267)),VALUE(C1267),""),   IF(OR(F1267="NSS - NOMBRE",F1267="RP - NOMBRE"),      IF(         AND(           NOT(ISERROR(FIND(" - ",C1267))),           ISERROR(FIND("  ",C1267)),           ISERROR(FIND("–",C1267)),           ISERROR(FIND("—",C1267)),           ISNUMBER(VALUE(LEFT(C1267,FIND(" - ",C1267)-1)))         ),         VALUE(LEFT(C1267,FIND(" - ",C1267)-1)),         ""      ),   ""   )  )))</f>
        <v/>
      </c>
      <c r="H1267" s="34" t="str">
        <f aca="false">B1267 &amp; "|" &amp; E1267 &amp; "|" &amp;(IF(ISBLANK(C1267),"",IFERROR(VALUE(LEFT(TRIM(C1267),FIND(" ",TRIM(C1267)&amp;" ")-1)),"")))</f>
        <v>||</v>
      </c>
      <c r="I1267" s="18" t="n">
        <f aca="false">IF(G1267="",0, IF(COUNTIF($H$6:H1267,H1267)=1,1,0))</f>
        <v>0</v>
      </c>
      <c r="J1267" s="34" t="str">
        <f aca="false">IF( OR( ISBLANK(D1267), C1267=D1267, AND( LEFT(D1267,7)&lt;&gt;"NOMINA ", OR( ISERROR(FIND(" - ",D1267)), NOT(ISNUMBER(VALUE(LEFT(D1267,FIND(" - ",D1267)-1)))) ) ) ), "", B1267 &amp; "|" &amp; E1267 &amp; "|" &amp; (IF(ISBLANK(C1267), "", IFERROR(VALUE(LEFT(TRIM(C1267), FIND(" ", TRIM(C1267)&amp;" ")-1)), ""))) &amp; "|" &amp; D1267 )</f>
        <v/>
      </c>
      <c r="K1267" s="18" t="n">
        <f aca="false">IF(OR(C1267="", J1267="",G1267=""), 0, IF(COUNTIF($J$6:J1267, J1267)=1, 1, 0))</f>
        <v>0</v>
      </c>
      <c r="L1267" s="16" t="str">
        <f aca="false">IF(B1267="Inscripción de nuevo registro patronal",B1267 &amp; "|" &amp; E1267 &amp; "|" &amp; C1267,"")</f>
        <v/>
      </c>
      <c r="M1267" s="18" t="n">
        <f aca="false">IF(OR(C1267="", L1267=""), 0, IF(COUNTIF($L$6:L1267, L1267)=1, 1, 0))</f>
        <v>0</v>
      </c>
    </row>
    <row r="1268" customFormat="false" ht="28.35" hidden="false" customHeight="true" outlineLevel="0" collapsed="false">
      <c r="A1268" s="48" t="str">
        <f aca="false">IF(AND(NOT(ISBLANK(C1268)),NOT(ISBLANK(B1268)),NOT(ISBLANK(E1268))),(_xlfn.AGGREGATE(2,7,A$5:A1268))+1,"")</f>
        <v/>
      </c>
      <c r="B1268" s="49"/>
      <c r="C1268" s="49"/>
      <c r="D1268" s="50"/>
      <c r="E1268" s="51"/>
      <c r="F1268" s="52" t="str">
        <f aca="false">IFERROR(VLOOKUP(B1268,LISTAS!$Q$2:$R$58,2,0),"")</f>
        <v/>
      </c>
      <c r="G1268" s="34" t="str">
        <f aca="false">IF(ISBLANK(C1268),"",  IF(F1268="RAZÓN SOCIAL","NUEVO_RP",   IF(F1268="NUMERO",      IF(ISNUMBER(VALUE(C1268)),VALUE(C1268),""),   IF(OR(F1268="NSS - NOMBRE",F1268="RP - NOMBRE"),      IF(         AND(           NOT(ISERROR(FIND(" - ",C1268))),           ISERROR(FIND("  ",C1268)),           ISERROR(FIND("–",C1268)),           ISERROR(FIND("—",C1268)),           ISNUMBER(VALUE(LEFT(C1268,FIND(" - ",C1268)-1)))         ),         VALUE(LEFT(C1268,FIND(" - ",C1268)-1)),         ""      ),   ""   )  )))</f>
        <v/>
      </c>
      <c r="H1268" s="34" t="str">
        <f aca="false">B1268 &amp; "|" &amp; E1268 &amp; "|" &amp;(IF(ISBLANK(C1268),"",IFERROR(VALUE(LEFT(TRIM(C1268),FIND(" ",TRIM(C1268)&amp;" ")-1)),"")))</f>
        <v>||</v>
      </c>
      <c r="I1268" s="18" t="n">
        <f aca="false">IF(G1268="",0, IF(COUNTIF($H$6:H1268,H1268)=1,1,0))</f>
        <v>0</v>
      </c>
      <c r="J1268" s="34" t="str">
        <f aca="false">IF( OR( ISBLANK(D1268), C1268=D1268, AND( LEFT(D1268,7)&lt;&gt;"NOMINA ", OR( ISERROR(FIND(" - ",D1268)), NOT(ISNUMBER(VALUE(LEFT(D1268,FIND(" - ",D1268)-1)))) ) ) ), "", B1268 &amp; "|" &amp; E1268 &amp; "|" &amp; (IF(ISBLANK(C1268), "", IFERROR(VALUE(LEFT(TRIM(C1268), FIND(" ", TRIM(C1268)&amp;" ")-1)), ""))) &amp; "|" &amp; D1268 )</f>
        <v/>
      </c>
      <c r="K1268" s="18" t="n">
        <f aca="false">IF(OR(C1268="", J1268="",G1268=""), 0, IF(COUNTIF($J$6:J1268, J1268)=1, 1, 0))</f>
        <v>0</v>
      </c>
      <c r="L1268" s="16" t="str">
        <f aca="false">IF(B1268="Inscripción de nuevo registro patronal",B1268 &amp; "|" &amp; E1268 &amp; "|" &amp; C1268,"")</f>
        <v/>
      </c>
      <c r="M1268" s="18" t="n">
        <f aca="false">IF(OR(C1268="", L1268=""), 0, IF(COUNTIF($L$6:L1268, L1268)=1, 1, 0))</f>
        <v>0</v>
      </c>
    </row>
    <row r="1269" customFormat="false" ht="28.35" hidden="false" customHeight="true" outlineLevel="0" collapsed="false">
      <c r="A1269" s="48" t="str">
        <f aca="false">IF(AND(NOT(ISBLANK(C1269)),NOT(ISBLANK(B1269)),NOT(ISBLANK(E1269))),(_xlfn.AGGREGATE(2,7,A$5:A1269))+1,"")</f>
        <v/>
      </c>
      <c r="B1269" s="49"/>
      <c r="C1269" s="49"/>
      <c r="D1269" s="50"/>
      <c r="E1269" s="51"/>
      <c r="F1269" s="52" t="str">
        <f aca="false">IFERROR(VLOOKUP(B1269,LISTAS!$Q$2:$R$58,2,0),"")</f>
        <v/>
      </c>
      <c r="G1269" s="34" t="str">
        <f aca="false">IF(ISBLANK(C1269),"",  IF(F1269="RAZÓN SOCIAL","NUEVO_RP",   IF(F1269="NUMERO",      IF(ISNUMBER(VALUE(C1269)),VALUE(C1269),""),   IF(OR(F1269="NSS - NOMBRE",F1269="RP - NOMBRE"),      IF(         AND(           NOT(ISERROR(FIND(" - ",C1269))),           ISERROR(FIND("  ",C1269)),           ISERROR(FIND("–",C1269)),           ISERROR(FIND("—",C1269)),           ISNUMBER(VALUE(LEFT(C1269,FIND(" - ",C1269)-1)))         ),         VALUE(LEFT(C1269,FIND(" - ",C1269)-1)),         ""      ),   ""   )  )))</f>
        <v/>
      </c>
      <c r="H1269" s="34" t="str">
        <f aca="false">B1269 &amp; "|" &amp; E1269 &amp; "|" &amp;(IF(ISBLANK(C1269),"",IFERROR(VALUE(LEFT(TRIM(C1269),FIND(" ",TRIM(C1269)&amp;" ")-1)),"")))</f>
        <v>||</v>
      </c>
      <c r="I1269" s="18" t="n">
        <f aca="false">IF(G1269="",0, IF(COUNTIF($H$6:H1269,H1269)=1,1,0))</f>
        <v>0</v>
      </c>
      <c r="J1269" s="34" t="str">
        <f aca="false">IF( OR( ISBLANK(D1269), C1269=D1269, AND( LEFT(D1269,7)&lt;&gt;"NOMINA ", OR( ISERROR(FIND(" - ",D1269)), NOT(ISNUMBER(VALUE(LEFT(D1269,FIND(" - ",D1269)-1)))) ) ) ), "", B1269 &amp; "|" &amp; E1269 &amp; "|" &amp; (IF(ISBLANK(C1269), "", IFERROR(VALUE(LEFT(TRIM(C1269), FIND(" ", TRIM(C1269)&amp;" ")-1)), ""))) &amp; "|" &amp; D1269 )</f>
        <v/>
      </c>
      <c r="K1269" s="18" t="n">
        <f aca="false">IF(OR(C1269="", J1269="",G1269=""), 0, IF(COUNTIF($J$6:J1269, J1269)=1, 1, 0))</f>
        <v>0</v>
      </c>
      <c r="L1269" s="16" t="str">
        <f aca="false">IF(B1269="Inscripción de nuevo registro patronal",B1269 &amp; "|" &amp; E1269 &amp; "|" &amp; C1269,"")</f>
        <v/>
      </c>
      <c r="M1269" s="18" t="n">
        <f aca="false">IF(OR(C1269="", L1269=""), 0, IF(COUNTIF($L$6:L1269, L1269)=1, 1, 0))</f>
        <v>0</v>
      </c>
    </row>
    <row r="1270" customFormat="false" ht="28.35" hidden="false" customHeight="true" outlineLevel="0" collapsed="false">
      <c r="A1270" s="48" t="str">
        <f aca="false">IF(AND(NOT(ISBLANK(C1270)),NOT(ISBLANK(B1270)),NOT(ISBLANK(E1270))),(_xlfn.AGGREGATE(2,7,A$5:A1270))+1,"")</f>
        <v/>
      </c>
      <c r="B1270" s="49"/>
      <c r="C1270" s="49"/>
      <c r="D1270" s="50"/>
      <c r="E1270" s="51"/>
      <c r="F1270" s="52" t="str">
        <f aca="false">IFERROR(VLOOKUP(B1270,LISTAS!$Q$2:$R$58,2,0),"")</f>
        <v/>
      </c>
      <c r="G1270" s="34" t="str">
        <f aca="false">IF(ISBLANK(C1270),"",  IF(F1270="RAZÓN SOCIAL","NUEVO_RP",   IF(F1270="NUMERO",      IF(ISNUMBER(VALUE(C1270)),VALUE(C1270),""),   IF(OR(F1270="NSS - NOMBRE",F1270="RP - NOMBRE"),      IF(         AND(           NOT(ISERROR(FIND(" - ",C1270))),           ISERROR(FIND("  ",C1270)),           ISERROR(FIND("–",C1270)),           ISERROR(FIND("—",C1270)),           ISNUMBER(VALUE(LEFT(C1270,FIND(" - ",C1270)-1)))         ),         VALUE(LEFT(C1270,FIND(" - ",C1270)-1)),         ""      ),   ""   )  )))</f>
        <v/>
      </c>
      <c r="H1270" s="34" t="str">
        <f aca="false">B1270 &amp; "|" &amp; E1270 &amp; "|" &amp;(IF(ISBLANK(C1270),"",IFERROR(VALUE(LEFT(TRIM(C1270),FIND(" ",TRIM(C1270)&amp;" ")-1)),"")))</f>
        <v>||</v>
      </c>
      <c r="I1270" s="18" t="n">
        <f aca="false">IF(G1270="",0, IF(COUNTIF($H$6:H1270,H1270)=1,1,0))</f>
        <v>0</v>
      </c>
      <c r="J1270" s="34" t="str">
        <f aca="false">IF( OR( ISBLANK(D1270), C1270=D1270, AND( LEFT(D1270,7)&lt;&gt;"NOMINA ", OR( ISERROR(FIND(" - ",D1270)), NOT(ISNUMBER(VALUE(LEFT(D1270,FIND(" - ",D1270)-1)))) ) ) ), "", B1270 &amp; "|" &amp; E1270 &amp; "|" &amp; (IF(ISBLANK(C1270), "", IFERROR(VALUE(LEFT(TRIM(C1270), FIND(" ", TRIM(C1270)&amp;" ")-1)), ""))) &amp; "|" &amp; D1270 )</f>
        <v/>
      </c>
      <c r="K1270" s="18" t="n">
        <f aca="false">IF(OR(C1270="", J1270="",G1270=""), 0, IF(COUNTIF($J$6:J1270, J1270)=1, 1, 0))</f>
        <v>0</v>
      </c>
      <c r="L1270" s="16" t="str">
        <f aca="false">IF(B1270="Inscripción de nuevo registro patronal",B1270 &amp; "|" &amp; E1270 &amp; "|" &amp; C1270,"")</f>
        <v/>
      </c>
      <c r="M1270" s="18" t="n">
        <f aca="false">IF(OR(C1270="", L1270=""), 0, IF(COUNTIF($L$6:L1270, L1270)=1, 1, 0))</f>
        <v>0</v>
      </c>
    </row>
    <row r="1271" customFormat="false" ht="28.35" hidden="false" customHeight="true" outlineLevel="0" collapsed="false">
      <c r="A1271" s="48" t="str">
        <f aca="false">IF(AND(NOT(ISBLANK(C1271)),NOT(ISBLANK(B1271)),NOT(ISBLANK(E1271))),(_xlfn.AGGREGATE(2,7,A$5:A1271))+1,"")</f>
        <v/>
      </c>
      <c r="B1271" s="49"/>
      <c r="C1271" s="49"/>
      <c r="D1271" s="50"/>
      <c r="E1271" s="51"/>
      <c r="F1271" s="52" t="str">
        <f aca="false">IFERROR(VLOOKUP(B1271,LISTAS!$Q$2:$R$58,2,0),"")</f>
        <v/>
      </c>
      <c r="G1271" s="34" t="str">
        <f aca="false">IF(ISBLANK(C1271),"",  IF(F1271="RAZÓN SOCIAL","NUEVO_RP",   IF(F1271="NUMERO",      IF(ISNUMBER(VALUE(C1271)),VALUE(C1271),""),   IF(OR(F1271="NSS - NOMBRE",F1271="RP - NOMBRE"),      IF(         AND(           NOT(ISERROR(FIND(" - ",C1271))),           ISERROR(FIND("  ",C1271)),           ISERROR(FIND("–",C1271)),           ISERROR(FIND("—",C1271)),           ISNUMBER(VALUE(LEFT(C1271,FIND(" - ",C1271)-1)))         ),         VALUE(LEFT(C1271,FIND(" - ",C1271)-1)),         ""      ),   ""   )  )))</f>
        <v/>
      </c>
      <c r="H1271" s="34" t="str">
        <f aca="false">B1271 &amp; "|" &amp; E1271 &amp; "|" &amp;(IF(ISBLANK(C1271),"",IFERROR(VALUE(LEFT(TRIM(C1271),FIND(" ",TRIM(C1271)&amp;" ")-1)),"")))</f>
        <v>||</v>
      </c>
      <c r="I1271" s="18" t="n">
        <f aca="false">IF(G1271="",0, IF(COUNTIF($H$6:H1271,H1271)=1,1,0))</f>
        <v>0</v>
      </c>
      <c r="J1271" s="34" t="str">
        <f aca="false">IF( OR( ISBLANK(D1271), C1271=D1271, AND( LEFT(D1271,7)&lt;&gt;"NOMINA ", OR( ISERROR(FIND(" - ",D1271)), NOT(ISNUMBER(VALUE(LEFT(D1271,FIND(" - ",D1271)-1)))) ) ) ), "", B1271 &amp; "|" &amp; E1271 &amp; "|" &amp; (IF(ISBLANK(C1271), "", IFERROR(VALUE(LEFT(TRIM(C1271), FIND(" ", TRIM(C1271)&amp;" ")-1)), ""))) &amp; "|" &amp; D1271 )</f>
        <v/>
      </c>
      <c r="K1271" s="18" t="n">
        <f aca="false">IF(OR(C1271="", J1271="",G1271=""), 0, IF(COUNTIF($J$6:J1271, J1271)=1, 1, 0))</f>
        <v>0</v>
      </c>
      <c r="L1271" s="16" t="str">
        <f aca="false">IF(B1271="Inscripción de nuevo registro patronal",B1271 &amp; "|" &amp; E1271 &amp; "|" &amp; C1271,"")</f>
        <v/>
      </c>
      <c r="M1271" s="18" t="n">
        <f aca="false">IF(OR(C1271="", L1271=""), 0, IF(COUNTIF($L$6:L1271, L1271)=1, 1, 0))</f>
        <v>0</v>
      </c>
    </row>
    <row r="1272" customFormat="false" ht="28.35" hidden="false" customHeight="true" outlineLevel="0" collapsed="false">
      <c r="A1272" s="48" t="str">
        <f aca="false">IF(AND(NOT(ISBLANK(C1272)),NOT(ISBLANK(B1272)),NOT(ISBLANK(E1272))),(_xlfn.AGGREGATE(2,7,A$5:A1272))+1,"")</f>
        <v/>
      </c>
      <c r="B1272" s="49"/>
      <c r="C1272" s="49"/>
      <c r="D1272" s="50"/>
      <c r="E1272" s="51"/>
      <c r="F1272" s="52" t="str">
        <f aca="false">IFERROR(VLOOKUP(B1272,LISTAS!$Q$2:$R$58,2,0),"")</f>
        <v/>
      </c>
      <c r="G1272" s="34" t="str">
        <f aca="false">IF(ISBLANK(C1272),"",  IF(F1272="RAZÓN SOCIAL","NUEVO_RP",   IF(F1272="NUMERO",      IF(ISNUMBER(VALUE(C1272)),VALUE(C1272),""),   IF(OR(F1272="NSS - NOMBRE",F1272="RP - NOMBRE"),      IF(         AND(           NOT(ISERROR(FIND(" - ",C1272))),           ISERROR(FIND("  ",C1272)),           ISERROR(FIND("–",C1272)),           ISERROR(FIND("—",C1272)),           ISNUMBER(VALUE(LEFT(C1272,FIND(" - ",C1272)-1)))         ),         VALUE(LEFT(C1272,FIND(" - ",C1272)-1)),         ""      ),   ""   )  )))</f>
        <v/>
      </c>
      <c r="H1272" s="34" t="str">
        <f aca="false">B1272 &amp; "|" &amp; E1272 &amp; "|" &amp;(IF(ISBLANK(C1272),"",IFERROR(VALUE(LEFT(TRIM(C1272),FIND(" ",TRIM(C1272)&amp;" ")-1)),"")))</f>
        <v>||</v>
      </c>
      <c r="I1272" s="18" t="n">
        <f aca="false">IF(G1272="",0, IF(COUNTIF($H$6:H1272,H1272)=1,1,0))</f>
        <v>0</v>
      </c>
      <c r="J1272" s="34" t="str">
        <f aca="false">IF( OR( ISBLANK(D1272), C1272=D1272, AND( LEFT(D1272,7)&lt;&gt;"NOMINA ", OR( ISERROR(FIND(" - ",D1272)), NOT(ISNUMBER(VALUE(LEFT(D1272,FIND(" - ",D1272)-1)))) ) ) ), "", B1272 &amp; "|" &amp; E1272 &amp; "|" &amp; (IF(ISBLANK(C1272), "", IFERROR(VALUE(LEFT(TRIM(C1272), FIND(" ", TRIM(C1272)&amp;" ")-1)), ""))) &amp; "|" &amp; D1272 )</f>
        <v/>
      </c>
      <c r="K1272" s="18" t="n">
        <f aca="false">IF(OR(C1272="", J1272="",G1272=""), 0, IF(COUNTIF($J$6:J1272, J1272)=1, 1, 0))</f>
        <v>0</v>
      </c>
      <c r="L1272" s="16" t="str">
        <f aca="false">IF(B1272="Inscripción de nuevo registro patronal",B1272 &amp; "|" &amp; E1272 &amp; "|" &amp; C1272,"")</f>
        <v/>
      </c>
      <c r="M1272" s="18" t="n">
        <f aca="false">IF(OR(C1272="", L1272=""), 0, IF(COUNTIF($L$6:L1272, L1272)=1, 1, 0))</f>
        <v>0</v>
      </c>
    </row>
    <row r="1273" customFormat="false" ht="28.35" hidden="false" customHeight="true" outlineLevel="0" collapsed="false">
      <c r="A1273" s="48" t="str">
        <f aca="false">IF(AND(NOT(ISBLANK(C1273)),NOT(ISBLANK(B1273)),NOT(ISBLANK(E1273))),(_xlfn.AGGREGATE(2,7,A$5:A1273))+1,"")</f>
        <v/>
      </c>
      <c r="B1273" s="49"/>
      <c r="C1273" s="49"/>
      <c r="D1273" s="50"/>
      <c r="E1273" s="51"/>
      <c r="F1273" s="52" t="str">
        <f aca="false">IFERROR(VLOOKUP(B1273,LISTAS!$Q$2:$R$58,2,0),"")</f>
        <v/>
      </c>
      <c r="G1273" s="34" t="str">
        <f aca="false">IF(ISBLANK(C1273),"",  IF(F1273="RAZÓN SOCIAL","NUEVO_RP",   IF(F1273="NUMERO",      IF(ISNUMBER(VALUE(C1273)),VALUE(C1273),""),   IF(OR(F1273="NSS - NOMBRE",F1273="RP - NOMBRE"),      IF(         AND(           NOT(ISERROR(FIND(" - ",C1273))),           ISERROR(FIND("  ",C1273)),           ISERROR(FIND("–",C1273)),           ISERROR(FIND("—",C1273)),           ISNUMBER(VALUE(LEFT(C1273,FIND(" - ",C1273)-1)))         ),         VALUE(LEFT(C1273,FIND(" - ",C1273)-1)),         ""      ),   ""   )  )))</f>
        <v/>
      </c>
      <c r="H1273" s="34" t="str">
        <f aca="false">B1273 &amp; "|" &amp; E1273 &amp; "|" &amp;(IF(ISBLANK(C1273),"",IFERROR(VALUE(LEFT(TRIM(C1273),FIND(" ",TRIM(C1273)&amp;" ")-1)),"")))</f>
        <v>||</v>
      </c>
      <c r="I1273" s="18" t="n">
        <f aca="false">IF(G1273="",0, IF(COUNTIF($H$6:H1273,H1273)=1,1,0))</f>
        <v>0</v>
      </c>
      <c r="J1273" s="34" t="str">
        <f aca="false">IF( OR( ISBLANK(D1273), C1273=D1273, AND( LEFT(D1273,7)&lt;&gt;"NOMINA ", OR( ISERROR(FIND(" - ",D1273)), NOT(ISNUMBER(VALUE(LEFT(D1273,FIND(" - ",D1273)-1)))) ) ) ), "", B1273 &amp; "|" &amp; E1273 &amp; "|" &amp; (IF(ISBLANK(C1273), "", IFERROR(VALUE(LEFT(TRIM(C1273), FIND(" ", TRIM(C1273)&amp;" ")-1)), ""))) &amp; "|" &amp; D1273 )</f>
        <v/>
      </c>
      <c r="K1273" s="18" t="n">
        <f aca="false">IF(OR(C1273="", J1273="",G1273=""), 0, IF(COUNTIF($J$6:J1273, J1273)=1, 1, 0))</f>
        <v>0</v>
      </c>
      <c r="L1273" s="16" t="str">
        <f aca="false">IF(B1273="Inscripción de nuevo registro patronal",B1273 &amp; "|" &amp; E1273 &amp; "|" &amp; C1273,"")</f>
        <v/>
      </c>
      <c r="M1273" s="18" t="n">
        <f aca="false">IF(OR(C1273="", L1273=""), 0, IF(COUNTIF($L$6:L1273, L1273)=1, 1, 0))</f>
        <v>0</v>
      </c>
    </row>
    <row r="1274" customFormat="false" ht="28.35" hidden="false" customHeight="true" outlineLevel="0" collapsed="false">
      <c r="A1274" s="48" t="str">
        <f aca="false">IF(AND(NOT(ISBLANK(C1274)),NOT(ISBLANK(B1274)),NOT(ISBLANK(E1274))),(_xlfn.AGGREGATE(2,7,A$5:A1274))+1,"")</f>
        <v/>
      </c>
      <c r="B1274" s="49"/>
      <c r="C1274" s="49"/>
      <c r="D1274" s="50"/>
      <c r="E1274" s="51"/>
      <c r="F1274" s="52" t="str">
        <f aca="false">IFERROR(VLOOKUP(B1274,LISTAS!$Q$2:$R$58,2,0),"")</f>
        <v/>
      </c>
      <c r="G1274" s="34" t="str">
        <f aca="false">IF(ISBLANK(C1274),"",  IF(F1274="RAZÓN SOCIAL","NUEVO_RP",   IF(F1274="NUMERO",      IF(ISNUMBER(VALUE(C1274)),VALUE(C1274),""),   IF(OR(F1274="NSS - NOMBRE",F1274="RP - NOMBRE"),      IF(         AND(           NOT(ISERROR(FIND(" - ",C1274))),           ISERROR(FIND("  ",C1274)),           ISERROR(FIND("–",C1274)),           ISERROR(FIND("—",C1274)),           ISNUMBER(VALUE(LEFT(C1274,FIND(" - ",C1274)-1)))         ),         VALUE(LEFT(C1274,FIND(" - ",C1274)-1)),         ""      ),   ""   )  )))</f>
        <v/>
      </c>
      <c r="H1274" s="34" t="str">
        <f aca="false">B1274 &amp; "|" &amp; E1274 &amp; "|" &amp;(IF(ISBLANK(C1274),"",IFERROR(VALUE(LEFT(TRIM(C1274),FIND(" ",TRIM(C1274)&amp;" ")-1)),"")))</f>
        <v>||</v>
      </c>
      <c r="I1274" s="18" t="n">
        <f aca="false">IF(G1274="",0, IF(COUNTIF($H$6:H1274,H1274)=1,1,0))</f>
        <v>0</v>
      </c>
      <c r="J1274" s="34" t="str">
        <f aca="false">IF( OR( ISBLANK(D1274), C1274=D1274, AND( LEFT(D1274,7)&lt;&gt;"NOMINA ", OR( ISERROR(FIND(" - ",D1274)), NOT(ISNUMBER(VALUE(LEFT(D1274,FIND(" - ",D1274)-1)))) ) ) ), "", B1274 &amp; "|" &amp; E1274 &amp; "|" &amp; (IF(ISBLANK(C1274), "", IFERROR(VALUE(LEFT(TRIM(C1274), FIND(" ", TRIM(C1274)&amp;" ")-1)), ""))) &amp; "|" &amp; D1274 )</f>
        <v/>
      </c>
      <c r="K1274" s="18" t="n">
        <f aca="false">IF(OR(C1274="", J1274="",G1274=""), 0, IF(COUNTIF($J$6:J1274, J1274)=1, 1, 0))</f>
        <v>0</v>
      </c>
      <c r="L1274" s="16" t="str">
        <f aca="false">IF(B1274="Inscripción de nuevo registro patronal",B1274 &amp; "|" &amp; E1274 &amp; "|" &amp; C1274,"")</f>
        <v/>
      </c>
      <c r="M1274" s="18" t="n">
        <f aca="false">IF(OR(C1274="", L1274=""), 0, IF(COUNTIF($L$6:L1274, L1274)=1, 1, 0))</f>
        <v>0</v>
      </c>
    </row>
    <row r="1275" customFormat="false" ht="28.35" hidden="false" customHeight="true" outlineLevel="0" collapsed="false">
      <c r="A1275" s="48" t="str">
        <f aca="false">IF(AND(NOT(ISBLANK(C1275)),NOT(ISBLANK(B1275)),NOT(ISBLANK(E1275))),(_xlfn.AGGREGATE(2,7,A$5:A1275))+1,"")</f>
        <v/>
      </c>
      <c r="B1275" s="49"/>
      <c r="C1275" s="49"/>
      <c r="D1275" s="50"/>
      <c r="E1275" s="51"/>
      <c r="F1275" s="52" t="str">
        <f aca="false">IFERROR(VLOOKUP(B1275,LISTAS!$Q$2:$R$58,2,0),"")</f>
        <v/>
      </c>
      <c r="G1275" s="34" t="str">
        <f aca="false">IF(ISBLANK(C1275),"",  IF(F1275="RAZÓN SOCIAL","NUEVO_RP",   IF(F1275="NUMERO",      IF(ISNUMBER(VALUE(C1275)),VALUE(C1275),""),   IF(OR(F1275="NSS - NOMBRE",F1275="RP - NOMBRE"),      IF(         AND(           NOT(ISERROR(FIND(" - ",C1275))),           ISERROR(FIND("  ",C1275)),           ISERROR(FIND("–",C1275)),           ISERROR(FIND("—",C1275)),           ISNUMBER(VALUE(LEFT(C1275,FIND(" - ",C1275)-1)))         ),         VALUE(LEFT(C1275,FIND(" - ",C1275)-1)),         ""      ),   ""   )  )))</f>
        <v/>
      </c>
      <c r="H1275" s="34" t="str">
        <f aca="false">B1275 &amp; "|" &amp; E1275 &amp; "|" &amp;(IF(ISBLANK(C1275),"",IFERROR(VALUE(LEFT(TRIM(C1275),FIND(" ",TRIM(C1275)&amp;" ")-1)),"")))</f>
        <v>||</v>
      </c>
      <c r="I1275" s="18" t="n">
        <f aca="false">IF(G1275="",0, IF(COUNTIF($H$6:H1275,H1275)=1,1,0))</f>
        <v>0</v>
      </c>
      <c r="J1275" s="34" t="str">
        <f aca="false">IF( OR( ISBLANK(D1275), C1275=D1275, AND( LEFT(D1275,7)&lt;&gt;"NOMINA ", OR( ISERROR(FIND(" - ",D1275)), NOT(ISNUMBER(VALUE(LEFT(D1275,FIND(" - ",D1275)-1)))) ) ) ), "", B1275 &amp; "|" &amp; E1275 &amp; "|" &amp; (IF(ISBLANK(C1275), "", IFERROR(VALUE(LEFT(TRIM(C1275), FIND(" ", TRIM(C1275)&amp;" ")-1)), ""))) &amp; "|" &amp; D1275 )</f>
        <v/>
      </c>
      <c r="K1275" s="18" t="n">
        <f aca="false">IF(OR(C1275="", J1275="",G1275=""), 0, IF(COUNTIF($J$6:J1275, J1275)=1, 1, 0))</f>
        <v>0</v>
      </c>
      <c r="L1275" s="16" t="str">
        <f aca="false">IF(B1275="Inscripción de nuevo registro patronal",B1275 &amp; "|" &amp; E1275 &amp; "|" &amp; C1275,"")</f>
        <v/>
      </c>
      <c r="M1275" s="18" t="n">
        <f aca="false">IF(OR(C1275="", L1275=""), 0, IF(COUNTIF($L$6:L1275, L1275)=1, 1, 0))</f>
        <v>0</v>
      </c>
    </row>
    <row r="1276" customFormat="false" ht="28.35" hidden="false" customHeight="true" outlineLevel="0" collapsed="false">
      <c r="A1276" s="48" t="str">
        <f aca="false">IF(AND(NOT(ISBLANK(C1276)),NOT(ISBLANK(B1276)),NOT(ISBLANK(E1276))),(_xlfn.AGGREGATE(2,7,A$5:A1276))+1,"")</f>
        <v/>
      </c>
      <c r="B1276" s="49"/>
      <c r="C1276" s="49"/>
      <c r="D1276" s="50"/>
      <c r="E1276" s="51"/>
      <c r="F1276" s="52" t="str">
        <f aca="false">IFERROR(VLOOKUP(B1276,LISTAS!$Q$2:$R$58,2,0),"")</f>
        <v/>
      </c>
      <c r="G1276" s="34" t="str">
        <f aca="false">IF(ISBLANK(C1276),"",  IF(F1276="RAZÓN SOCIAL","NUEVO_RP",   IF(F1276="NUMERO",      IF(ISNUMBER(VALUE(C1276)),VALUE(C1276),""),   IF(OR(F1276="NSS - NOMBRE",F1276="RP - NOMBRE"),      IF(         AND(           NOT(ISERROR(FIND(" - ",C1276))),           ISERROR(FIND("  ",C1276)),           ISERROR(FIND("–",C1276)),           ISERROR(FIND("—",C1276)),           ISNUMBER(VALUE(LEFT(C1276,FIND(" - ",C1276)-1)))         ),         VALUE(LEFT(C1276,FIND(" - ",C1276)-1)),         ""      ),   ""   )  )))</f>
        <v/>
      </c>
      <c r="H1276" s="34" t="str">
        <f aca="false">B1276 &amp; "|" &amp; E1276 &amp; "|" &amp;(IF(ISBLANK(C1276),"",IFERROR(VALUE(LEFT(TRIM(C1276),FIND(" ",TRIM(C1276)&amp;" ")-1)),"")))</f>
        <v>||</v>
      </c>
      <c r="I1276" s="18" t="n">
        <f aca="false">IF(G1276="",0, IF(COUNTIF($H$6:H1276,H1276)=1,1,0))</f>
        <v>0</v>
      </c>
      <c r="J1276" s="34" t="str">
        <f aca="false">IF( OR( ISBLANK(D1276), C1276=D1276, AND( LEFT(D1276,7)&lt;&gt;"NOMINA ", OR( ISERROR(FIND(" - ",D1276)), NOT(ISNUMBER(VALUE(LEFT(D1276,FIND(" - ",D1276)-1)))) ) ) ), "", B1276 &amp; "|" &amp; E1276 &amp; "|" &amp; (IF(ISBLANK(C1276), "", IFERROR(VALUE(LEFT(TRIM(C1276), FIND(" ", TRIM(C1276)&amp;" ")-1)), ""))) &amp; "|" &amp; D1276 )</f>
        <v/>
      </c>
      <c r="K1276" s="18" t="n">
        <f aca="false">IF(OR(C1276="", J1276="",G1276=""), 0, IF(COUNTIF($J$6:J1276, J1276)=1, 1, 0))</f>
        <v>0</v>
      </c>
      <c r="L1276" s="16" t="str">
        <f aca="false">IF(B1276="Inscripción de nuevo registro patronal",B1276 &amp; "|" &amp; E1276 &amp; "|" &amp; C1276,"")</f>
        <v/>
      </c>
      <c r="M1276" s="18" t="n">
        <f aca="false">IF(OR(C1276="", L1276=""), 0, IF(COUNTIF($L$6:L1276, L1276)=1, 1, 0))</f>
        <v>0</v>
      </c>
    </row>
    <row r="1277" customFormat="false" ht="28.35" hidden="false" customHeight="true" outlineLevel="0" collapsed="false">
      <c r="A1277" s="48" t="str">
        <f aca="false">IF(AND(NOT(ISBLANK(C1277)),NOT(ISBLANK(B1277)),NOT(ISBLANK(E1277))),(_xlfn.AGGREGATE(2,7,A$5:A1277))+1,"")</f>
        <v/>
      </c>
      <c r="B1277" s="49"/>
      <c r="C1277" s="49"/>
      <c r="D1277" s="50"/>
      <c r="E1277" s="51"/>
      <c r="F1277" s="52" t="str">
        <f aca="false">IFERROR(VLOOKUP(B1277,LISTAS!$Q$2:$R$58,2,0),"")</f>
        <v/>
      </c>
      <c r="G1277" s="34" t="str">
        <f aca="false">IF(ISBLANK(C1277),"",  IF(F1277="RAZÓN SOCIAL","NUEVO_RP",   IF(F1277="NUMERO",      IF(ISNUMBER(VALUE(C1277)),VALUE(C1277),""),   IF(OR(F1277="NSS - NOMBRE",F1277="RP - NOMBRE"),      IF(         AND(           NOT(ISERROR(FIND(" - ",C1277))),           ISERROR(FIND("  ",C1277)),           ISERROR(FIND("–",C1277)),           ISERROR(FIND("—",C1277)),           ISNUMBER(VALUE(LEFT(C1277,FIND(" - ",C1277)-1)))         ),         VALUE(LEFT(C1277,FIND(" - ",C1277)-1)),         ""      ),   ""   )  )))</f>
        <v/>
      </c>
      <c r="H1277" s="34" t="str">
        <f aca="false">B1277 &amp; "|" &amp; E1277 &amp; "|" &amp;(IF(ISBLANK(C1277),"",IFERROR(VALUE(LEFT(TRIM(C1277),FIND(" ",TRIM(C1277)&amp;" ")-1)),"")))</f>
        <v>||</v>
      </c>
      <c r="I1277" s="18" t="n">
        <f aca="false">IF(G1277="",0, IF(COUNTIF($H$6:H1277,H1277)=1,1,0))</f>
        <v>0</v>
      </c>
      <c r="J1277" s="34" t="str">
        <f aca="false">IF( OR( ISBLANK(D1277), C1277=D1277, AND( LEFT(D1277,7)&lt;&gt;"NOMINA ", OR( ISERROR(FIND(" - ",D1277)), NOT(ISNUMBER(VALUE(LEFT(D1277,FIND(" - ",D1277)-1)))) ) ) ), "", B1277 &amp; "|" &amp; E1277 &amp; "|" &amp; (IF(ISBLANK(C1277), "", IFERROR(VALUE(LEFT(TRIM(C1277), FIND(" ", TRIM(C1277)&amp;" ")-1)), ""))) &amp; "|" &amp; D1277 )</f>
        <v/>
      </c>
      <c r="K1277" s="18" t="n">
        <f aca="false">IF(OR(C1277="", J1277="",G1277=""), 0, IF(COUNTIF($J$6:J1277, J1277)=1, 1, 0))</f>
        <v>0</v>
      </c>
      <c r="L1277" s="16" t="str">
        <f aca="false">IF(B1277="Inscripción de nuevo registro patronal",B1277 &amp; "|" &amp; E1277 &amp; "|" &amp; C1277,"")</f>
        <v/>
      </c>
      <c r="M1277" s="18" t="n">
        <f aca="false">IF(OR(C1277="", L1277=""), 0, IF(COUNTIF($L$6:L1277, L1277)=1, 1, 0))</f>
        <v>0</v>
      </c>
    </row>
    <row r="1278" customFormat="false" ht="28.35" hidden="false" customHeight="true" outlineLevel="0" collapsed="false">
      <c r="A1278" s="48" t="str">
        <f aca="false">IF(AND(NOT(ISBLANK(C1278)),NOT(ISBLANK(B1278)),NOT(ISBLANK(E1278))),(_xlfn.AGGREGATE(2,7,A$5:A1278))+1,"")</f>
        <v/>
      </c>
      <c r="B1278" s="49"/>
      <c r="C1278" s="49"/>
      <c r="D1278" s="50"/>
      <c r="E1278" s="51"/>
      <c r="F1278" s="52" t="str">
        <f aca="false">IFERROR(VLOOKUP(B1278,LISTAS!$Q$2:$R$58,2,0),"")</f>
        <v/>
      </c>
      <c r="G1278" s="34" t="str">
        <f aca="false">IF(ISBLANK(C1278),"",  IF(F1278="RAZÓN SOCIAL","NUEVO_RP",   IF(F1278="NUMERO",      IF(ISNUMBER(VALUE(C1278)),VALUE(C1278),""),   IF(OR(F1278="NSS - NOMBRE",F1278="RP - NOMBRE"),      IF(         AND(           NOT(ISERROR(FIND(" - ",C1278))),           ISERROR(FIND("  ",C1278)),           ISERROR(FIND("–",C1278)),           ISERROR(FIND("—",C1278)),           ISNUMBER(VALUE(LEFT(C1278,FIND(" - ",C1278)-1)))         ),         VALUE(LEFT(C1278,FIND(" - ",C1278)-1)),         ""      ),   ""   )  )))</f>
        <v/>
      </c>
      <c r="H1278" s="34" t="str">
        <f aca="false">B1278 &amp; "|" &amp; E1278 &amp; "|" &amp;(IF(ISBLANK(C1278),"",IFERROR(VALUE(LEFT(TRIM(C1278),FIND(" ",TRIM(C1278)&amp;" ")-1)),"")))</f>
        <v>||</v>
      </c>
      <c r="I1278" s="18" t="n">
        <f aca="false">IF(G1278="",0, IF(COUNTIF($H$6:H1278,H1278)=1,1,0))</f>
        <v>0</v>
      </c>
      <c r="J1278" s="34" t="str">
        <f aca="false">IF( OR( ISBLANK(D1278), C1278=D1278, AND( LEFT(D1278,7)&lt;&gt;"NOMINA ", OR( ISERROR(FIND(" - ",D1278)), NOT(ISNUMBER(VALUE(LEFT(D1278,FIND(" - ",D1278)-1)))) ) ) ), "", B1278 &amp; "|" &amp; E1278 &amp; "|" &amp; (IF(ISBLANK(C1278), "", IFERROR(VALUE(LEFT(TRIM(C1278), FIND(" ", TRIM(C1278)&amp;" ")-1)), ""))) &amp; "|" &amp; D1278 )</f>
        <v/>
      </c>
      <c r="K1278" s="18" t="n">
        <f aca="false">IF(OR(C1278="", J1278="",G1278=""), 0, IF(COUNTIF($J$6:J1278, J1278)=1, 1, 0))</f>
        <v>0</v>
      </c>
      <c r="L1278" s="16" t="str">
        <f aca="false">IF(B1278="Inscripción de nuevo registro patronal",B1278 &amp; "|" &amp; E1278 &amp; "|" &amp; C1278,"")</f>
        <v/>
      </c>
      <c r="M1278" s="18" t="n">
        <f aca="false">IF(OR(C1278="", L1278=""), 0, IF(COUNTIF($L$6:L1278, L1278)=1, 1, 0))</f>
        <v>0</v>
      </c>
    </row>
    <row r="1279" customFormat="false" ht="28.35" hidden="false" customHeight="true" outlineLevel="0" collapsed="false">
      <c r="A1279" s="48" t="str">
        <f aca="false">IF(AND(NOT(ISBLANK(C1279)),NOT(ISBLANK(B1279)),NOT(ISBLANK(E1279))),(_xlfn.AGGREGATE(2,7,A$5:A1279))+1,"")</f>
        <v/>
      </c>
      <c r="B1279" s="49"/>
      <c r="C1279" s="49"/>
      <c r="D1279" s="50"/>
      <c r="E1279" s="51"/>
      <c r="F1279" s="52" t="str">
        <f aca="false">IFERROR(VLOOKUP(B1279,LISTAS!$Q$2:$R$58,2,0),"")</f>
        <v/>
      </c>
      <c r="G1279" s="34" t="str">
        <f aca="false">IF(ISBLANK(C1279),"",  IF(F1279="RAZÓN SOCIAL","NUEVO_RP",   IF(F1279="NUMERO",      IF(ISNUMBER(VALUE(C1279)),VALUE(C1279),""),   IF(OR(F1279="NSS - NOMBRE",F1279="RP - NOMBRE"),      IF(         AND(           NOT(ISERROR(FIND(" - ",C1279))),           ISERROR(FIND("  ",C1279)),           ISERROR(FIND("–",C1279)),           ISERROR(FIND("—",C1279)),           ISNUMBER(VALUE(LEFT(C1279,FIND(" - ",C1279)-1)))         ),         VALUE(LEFT(C1279,FIND(" - ",C1279)-1)),         ""      ),   ""   )  )))</f>
        <v/>
      </c>
      <c r="H1279" s="34" t="str">
        <f aca="false">B1279 &amp; "|" &amp; E1279 &amp; "|" &amp;(IF(ISBLANK(C1279),"",IFERROR(VALUE(LEFT(TRIM(C1279),FIND(" ",TRIM(C1279)&amp;" ")-1)),"")))</f>
        <v>||</v>
      </c>
      <c r="I1279" s="18" t="n">
        <f aca="false">IF(G1279="",0, IF(COUNTIF($H$6:H1279,H1279)=1,1,0))</f>
        <v>0</v>
      </c>
      <c r="J1279" s="34" t="str">
        <f aca="false">IF( OR( ISBLANK(D1279), C1279=D1279, AND( LEFT(D1279,7)&lt;&gt;"NOMINA ", OR( ISERROR(FIND(" - ",D1279)), NOT(ISNUMBER(VALUE(LEFT(D1279,FIND(" - ",D1279)-1)))) ) ) ), "", B1279 &amp; "|" &amp; E1279 &amp; "|" &amp; (IF(ISBLANK(C1279), "", IFERROR(VALUE(LEFT(TRIM(C1279), FIND(" ", TRIM(C1279)&amp;" ")-1)), ""))) &amp; "|" &amp; D1279 )</f>
        <v/>
      </c>
      <c r="K1279" s="18" t="n">
        <f aca="false">IF(OR(C1279="", J1279="",G1279=""), 0, IF(COUNTIF($J$6:J1279, J1279)=1, 1, 0))</f>
        <v>0</v>
      </c>
      <c r="L1279" s="16" t="str">
        <f aca="false">IF(B1279="Inscripción de nuevo registro patronal",B1279 &amp; "|" &amp; E1279 &amp; "|" &amp; C1279,"")</f>
        <v/>
      </c>
      <c r="M1279" s="18" t="n">
        <f aca="false">IF(OR(C1279="", L1279=""), 0, IF(COUNTIF($L$6:L1279, L1279)=1, 1, 0))</f>
        <v>0</v>
      </c>
    </row>
    <row r="1280" customFormat="false" ht="28.35" hidden="false" customHeight="true" outlineLevel="0" collapsed="false">
      <c r="A1280" s="48" t="str">
        <f aca="false">IF(AND(NOT(ISBLANK(C1280)),NOT(ISBLANK(B1280)),NOT(ISBLANK(E1280))),(_xlfn.AGGREGATE(2,7,A$5:A1280))+1,"")</f>
        <v/>
      </c>
      <c r="B1280" s="49"/>
      <c r="C1280" s="49"/>
      <c r="D1280" s="50"/>
      <c r="E1280" s="51"/>
      <c r="F1280" s="52" t="str">
        <f aca="false">IFERROR(VLOOKUP(B1280,LISTAS!$Q$2:$R$58,2,0),"")</f>
        <v/>
      </c>
      <c r="G1280" s="34" t="str">
        <f aca="false">IF(ISBLANK(C1280),"",  IF(F1280="RAZÓN SOCIAL","NUEVO_RP",   IF(F1280="NUMERO",      IF(ISNUMBER(VALUE(C1280)),VALUE(C1280),""),   IF(OR(F1280="NSS - NOMBRE",F1280="RP - NOMBRE"),      IF(         AND(           NOT(ISERROR(FIND(" - ",C1280))),           ISERROR(FIND("  ",C1280)),           ISERROR(FIND("–",C1280)),           ISERROR(FIND("—",C1280)),           ISNUMBER(VALUE(LEFT(C1280,FIND(" - ",C1280)-1)))         ),         VALUE(LEFT(C1280,FIND(" - ",C1280)-1)),         ""      ),   ""   )  )))</f>
        <v/>
      </c>
      <c r="H1280" s="34" t="str">
        <f aca="false">B1280 &amp; "|" &amp; E1280 &amp; "|" &amp;(IF(ISBLANK(C1280),"",IFERROR(VALUE(LEFT(TRIM(C1280),FIND(" ",TRIM(C1280)&amp;" ")-1)),"")))</f>
        <v>||</v>
      </c>
      <c r="I1280" s="18" t="n">
        <f aca="false">IF(G1280="",0, IF(COUNTIF($H$6:H1280,H1280)=1,1,0))</f>
        <v>0</v>
      </c>
      <c r="J1280" s="34" t="str">
        <f aca="false">IF( OR( ISBLANK(D1280), C1280=D1280, AND( LEFT(D1280,7)&lt;&gt;"NOMINA ", OR( ISERROR(FIND(" - ",D1280)), NOT(ISNUMBER(VALUE(LEFT(D1280,FIND(" - ",D1280)-1)))) ) ) ), "", B1280 &amp; "|" &amp; E1280 &amp; "|" &amp; (IF(ISBLANK(C1280), "", IFERROR(VALUE(LEFT(TRIM(C1280), FIND(" ", TRIM(C1280)&amp;" ")-1)), ""))) &amp; "|" &amp; D1280 )</f>
        <v/>
      </c>
      <c r="K1280" s="18" t="n">
        <f aca="false">IF(OR(C1280="", J1280="",G1280=""), 0, IF(COUNTIF($J$6:J1280, J1280)=1, 1, 0))</f>
        <v>0</v>
      </c>
      <c r="L1280" s="16" t="str">
        <f aca="false">IF(B1280="Inscripción de nuevo registro patronal",B1280 &amp; "|" &amp; E1280 &amp; "|" &amp; C1280,"")</f>
        <v/>
      </c>
      <c r="M1280" s="18" t="n">
        <f aca="false">IF(OR(C1280="", L1280=""), 0, IF(COUNTIF($L$6:L1280, L1280)=1, 1, 0))</f>
        <v>0</v>
      </c>
    </row>
    <row r="1281" customFormat="false" ht="28.35" hidden="false" customHeight="true" outlineLevel="0" collapsed="false">
      <c r="A1281" s="48" t="str">
        <f aca="false">IF(AND(NOT(ISBLANK(C1281)),NOT(ISBLANK(B1281)),NOT(ISBLANK(E1281))),(_xlfn.AGGREGATE(2,7,A$5:A1281))+1,"")</f>
        <v/>
      </c>
      <c r="B1281" s="49"/>
      <c r="C1281" s="49"/>
      <c r="D1281" s="50"/>
      <c r="E1281" s="51"/>
      <c r="F1281" s="52" t="str">
        <f aca="false">IFERROR(VLOOKUP(B1281,LISTAS!$Q$2:$R$58,2,0),"")</f>
        <v/>
      </c>
      <c r="G1281" s="34" t="str">
        <f aca="false">IF(ISBLANK(C1281),"",  IF(F1281="RAZÓN SOCIAL","NUEVO_RP",   IF(F1281="NUMERO",      IF(ISNUMBER(VALUE(C1281)),VALUE(C1281),""),   IF(OR(F1281="NSS - NOMBRE",F1281="RP - NOMBRE"),      IF(         AND(           NOT(ISERROR(FIND(" - ",C1281))),           ISERROR(FIND("  ",C1281)),           ISERROR(FIND("–",C1281)),           ISERROR(FIND("—",C1281)),           ISNUMBER(VALUE(LEFT(C1281,FIND(" - ",C1281)-1)))         ),         VALUE(LEFT(C1281,FIND(" - ",C1281)-1)),         ""      ),   ""   )  )))</f>
        <v/>
      </c>
      <c r="H1281" s="34" t="str">
        <f aca="false">B1281 &amp; "|" &amp; E1281 &amp; "|" &amp;(IF(ISBLANK(C1281),"",IFERROR(VALUE(LEFT(TRIM(C1281),FIND(" ",TRIM(C1281)&amp;" ")-1)),"")))</f>
        <v>||</v>
      </c>
      <c r="I1281" s="18" t="n">
        <f aca="false">IF(G1281="",0, IF(COUNTIF($H$6:H1281,H1281)=1,1,0))</f>
        <v>0</v>
      </c>
      <c r="J1281" s="34" t="str">
        <f aca="false">IF( OR( ISBLANK(D1281), C1281=D1281, AND( LEFT(D1281,7)&lt;&gt;"NOMINA ", OR( ISERROR(FIND(" - ",D1281)), NOT(ISNUMBER(VALUE(LEFT(D1281,FIND(" - ",D1281)-1)))) ) ) ), "", B1281 &amp; "|" &amp; E1281 &amp; "|" &amp; (IF(ISBLANK(C1281), "", IFERROR(VALUE(LEFT(TRIM(C1281), FIND(" ", TRIM(C1281)&amp;" ")-1)), ""))) &amp; "|" &amp; D1281 )</f>
        <v/>
      </c>
      <c r="K1281" s="18" t="n">
        <f aca="false">IF(OR(C1281="", J1281="",G1281=""), 0, IF(COUNTIF($J$6:J1281, J1281)=1, 1, 0))</f>
        <v>0</v>
      </c>
      <c r="L1281" s="16" t="str">
        <f aca="false">IF(B1281="Inscripción de nuevo registro patronal",B1281 &amp; "|" &amp; E1281 &amp; "|" &amp; C1281,"")</f>
        <v/>
      </c>
      <c r="M1281" s="18" t="n">
        <f aca="false">IF(OR(C1281="", L1281=""), 0, IF(COUNTIF($L$6:L1281, L1281)=1, 1, 0))</f>
        <v>0</v>
      </c>
    </row>
    <row r="1282" customFormat="false" ht="28.35" hidden="false" customHeight="true" outlineLevel="0" collapsed="false">
      <c r="A1282" s="48" t="str">
        <f aca="false">IF(AND(NOT(ISBLANK(C1282)),NOT(ISBLANK(B1282)),NOT(ISBLANK(E1282))),(_xlfn.AGGREGATE(2,7,A$5:A1282))+1,"")</f>
        <v/>
      </c>
      <c r="B1282" s="49"/>
      <c r="C1282" s="49"/>
      <c r="D1282" s="50"/>
      <c r="E1282" s="51"/>
      <c r="F1282" s="52" t="str">
        <f aca="false">IFERROR(VLOOKUP(B1282,LISTAS!$Q$2:$R$58,2,0),"")</f>
        <v/>
      </c>
      <c r="G1282" s="34" t="str">
        <f aca="false">IF(ISBLANK(C1282),"",  IF(F1282="RAZÓN SOCIAL","NUEVO_RP",   IF(F1282="NUMERO",      IF(ISNUMBER(VALUE(C1282)),VALUE(C1282),""),   IF(OR(F1282="NSS - NOMBRE",F1282="RP - NOMBRE"),      IF(         AND(           NOT(ISERROR(FIND(" - ",C1282))),           ISERROR(FIND("  ",C1282)),           ISERROR(FIND("–",C1282)),           ISERROR(FIND("—",C1282)),           ISNUMBER(VALUE(LEFT(C1282,FIND(" - ",C1282)-1)))         ),         VALUE(LEFT(C1282,FIND(" - ",C1282)-1)),         ""      ),   ""   )  )))</f>
        <v/>
      </c>
      <c r="H1282" s="34" t="str">
        <f aca="false">B1282 &amp; "|" &amp; E1282 &amp; "|" &amp;(IF(ISBLANK(C1282),"",IFERROR(VALUE(LEFT(TRIM(C1282),FIND(" ",TRIM(C1282)&amp;" ")-1)),"")))</f>
        <v>||</v>
      </c>
      <c r="I1282" s="18" t="n">
        <f aca="false">IF(G1282="",0, IF(COUNTIF($H$6:H1282,H1282)=1,1,0))</f>
        <v>0</v>
      </c>
      <c r="J1282" s="34" t="str">
        <f aca="false">IF( OR( ISBLANK(D1282), C1282=D1282, AND( LEFT(D1282,7)&lt;&gt;"NOMINA ", OR( ISERROR(FIND(" - ",D1282)), NOT(ISNUMBER(VALUE(LEFT(D1282,FIND(" - ",D1282)-1)))) ) ) ), "", B1282 &amp; "|" &amp; E1282 &amp; "|" &amp; (IF(ISBLANK(C1282), "", IFERROR(VALUE(LEFT(TRIM(C1282), FIND(" ", TRIM(C1282)&amp;" ")-1)), ""))) &amp; "|" &amp; D1282 )</f>
        <v/>
      </c>
      <c r="K1282" s="18" t="n">
        <f aca="false">IF(OR(C1282="", J1282="",G1282=""), 0, IF(COUNTIF($J$6:J1282, J1282)=1, 1, 0))</f>
        <v>0</v>
      </c>
      <c r="L1282" s="16" t="str">
        <f aca="false">IF(B1282="Inscripción de nuevo registro patronal",B1282 &amp; "|" &amp; E1282 &amp; "|" &amp; C1282,"")</f>
        <v/>
      </c>
      <c r="M1282" s="18" t="n">
        <f aca="false">IF(OR(C1282="", L1282=""), 0, IF(COUNTIF($L$6:L1282, L1282)=1, 1, 0))</f>
        <v>0</v>
      </c>
    </row>
    <row r="1283" customFormat="false" ht="28.35" hidden="false" customHeight="true" outlineLevel="0" collapsed="false">
      <c r="A1283" s="48" t="str">
        <f aca="false">IF(AND(NOT(ISBLANK(C1283)),NOT(ISBLANK(B1283)),NOT(ISBLANK(E1283))),(_xlfn.AGGREGATE(2,7,A$5:A1283))+1,"")</f>
        <v/>
      </c>
      <c r="B1283" s="49"/>
      <c r="C1283" s="49"/>
      <c r="D1283" s="50"/>
      <c r="E1283" s="51"/>
      <c r="F1283" s="52" t="str">
        <f aca="false">IFERROR(VLOOKUP(B1283,LISTAS!$Q$2:$R$58,2,0),"")</f>
        <v/>
      </c>
      <c r="G1283" s="34" t="str">
        <f aca="false">IF(ISBLANK(C1283),"",  IF(F1283="RAZÓN SOCIAL","NUEVO_RP",   IF(F1283="NUMERO",      IF(ISNUMBER(VALUE(C1283)),VALUE(C1283),""),   IF(OR(F1283="NSS - NOMBRE",F1283="RP - NOMBRE"),      IF(         AND(           NOT(ISERROR(FIND(" - ",C1283))),           ISERROR(FIND("  ",C1283)),           ISERROR(FIND("–",C1283)),           ISERROR(FIND("—",C1283)),           ISNUMBER(VALUE(LEFT(C1283,FIND(" - ",C1283)-1)))         ),         VALUE(LEFT(C1283,FIND(" - ",C1283)-1)),         ""      ),   ""   )  )))</f>
        <v/>
      </c>
      <c r="H1283" s="34" t="str">
        <f aca="false">B1283 &amp; "|" &amp; E1283 &amp; "|" &amp;(IF(ISBLANK(C1283),"",IFERROR(VALUE(LEFT(TRIM(C1283),FIND(" ",TRIM(C1283)&amp;" ")-1)),"")))</f>
        <v>||</v>
      </c>
      <c r="I1283" s="18" t="n">
        <f aca="false">IF(G1283="",0, IF(COUNTIF($H$6:H1283,H1283)=1,1,0))</f>
        <v>0</v>
      </c>
      <c r="J1283" s="34" t="str">
        <f aca="false">IF( OR( ISBLANK(D1283), C1283=D1283, AND( LEFT(D1283,7)&lt;&gt;"NOMINA ", OR( ISERROR(FIND(" - ",D1283)), NOT(ISNUMBER(VALUE(LEFT(D1283,FIND(" - ",D1283)-1)))) ) ) ), "", B1283 &amp; "|" &amp; E1283 &amp; "|" &amp; (IF(ISBLANK(C1283), "", IFERROR(VALUE(LEFT(TRIM(C1283), FIND(" ", TRIM(C1283)&amp;" ")-1)), ""))) &amp; "|" &amp; D1283 )</f>
        <v/>
      </c>
      <c r="K1283" s="18" t="n">
        <f aca="false">IF(OR(C1283="", J1283="",G1283=""), 0, IF(COUNTIF($J$6:J1283, J1283)=1, 1, 0))</f>
        <v>0</v>
      </c>
      <c r="L1283" s="16" t="str">
        <f aca="false">IF(B1283="Inscripción de nuevo registro patronal",B1283 &amp; "|" &amp; E1283 &amp; "|" &amp; C1283,"")</f>
        <v/>
      </c>
      <c r="M1283" s="18" t="n">
        <f aca="false">IF(OR(C1283="", L1283=""), 0, IF(COUNTIF($L$6:L1283, L1283)=1, 1, 0))</f>
        <v>0</v>
      </c>
    </row>
    <row r="1284" customFormat="false" ht="28.35" hidden="false" customHeight="true" outlineLevel="0" collapsed="false">
      <c r="A1284" s="48" t="str">
        <f aca="false">IF(AND(NOT(ISBLANK(C1284)),NOT(ISBLANK(B1284)),NOT(ISBLANK(E1284))),(_xlfn.AGGREGATE(2,7,A$5:A1284))+1,"")</f>
        <v/>
      </c>
      <c r="B1284" s="49"/>
      <c r="C1284" s="49"/>
      <c r="D1284" s="50"/>
      <c r="E1284" s="51"/>
      <c r="F1284" s="52" t="str">
        <f aca="false">IFERROR(VLOOKUP(B1284,LISTAS!$Q$2:$R$58,2,0),"")</f>
        <v/>
      </c>
      <c r="G1284" s="34" t="str">
        <f aca="false">IF(ISBLANK(C1284),"",  IF(F1284="RAZÓN SOCIAL","NUEVO_RP",   IF(F1284="NUMERO",      IF(ISNUMBER(VALUE(C1284)),VALUE(C1284),""),   IF(OR(F1284="NSS - NOMBRE",F1284="RP - NOMBRE"),      IF(         AND(           NOT(ISERROR(FIND(" - ",C1284))),           ISERROR(FIND("  ",C1284)),           ISERROR(FIND("–",C1284)),           ISERROR(FIND("—",C1284)),           ISNUMBER(VALUE(LEFT(C1284,FIND(" - ",C1284)-1)))         ),         VALUE(LEFT(C1284,FIND(" - ",C1284)-1)),         ""      ),   ""   )  )))</f>
        <v/>
      </c>
      <c r="H1284" s="34" t="str">
        <f aca="false">B1284 &amp; "|" &amp; E1284 &amp; "|" &amp;(IF(ISBLANK(C1284),"",IFERROR(VALUE(LEFT(TRIM(C1284),FIND(" ",TRIM(C1284)&amp;" ")-1)),"")))</f>
        <v>||</v>
      </c>
      <c r="I1284" s="18" t="n">
        <f aca="false">IF(G1284="",0, IF(COUNTIF($H$6:H1284,H1284)=1,1,0))</f>
        <v>0</v>
      </c>
      <c r="J1284" s="34" t="str">
        <f aca="false">IF( OR( ISBLANK(D1284), C1284=D1284, AND( LEFT(D1284,7)&lt;&gt;"NOMINA ", OR( ISERROR(FIND(" - ",D1284)), NOT(ISNUMBER(VALUE(LEFT(D1284,FIND(" - ",D1284)-1)))) ) ) ), "", B1284 &amp; "|" &amp; E1284 &amp; "|" &amp; (IF(ISBLANK(C1284), "", IFERROR(VALUE(LEFT(TRIM(C1284), FIND(" ", TRIM(C1284)&amp;" ")-1)), ""))) &amp; "|" &amp; D1284 )</f>
        <v/>
      </c>
      <c r="K1284" s="18" t="n">
        <f aca="false">IF(OR(C1284="", J1284="",G1284=""), 0, IF(COUNTIF($J$6:J1284, J1284)=1, 1, 0))</f>
        <v>0</v>
      </c>
      <c r="L1284" s="16" t="str">
        <f aca="false">IF(B1284="Inscripción de nuevo registro patronal",B1284 &amp; "|" &amp; E1284 &amp; "|" &amp; C1284,"")</f>
        <v/>
      </c>
      <c r="M1284" s="18" t="n">
        <f aca="false">IF(OR(C1284="", L1284=""), 0, IF(COUNTIF($L$6:L1284, L1284)=1, 1, 0))</f>
        <v>0</v>
      </c>
    </row>
    <row r="1285" customFormat="false" ht="28.35" hidden="false" customHeight="true" outlineLevel="0" collapsed="false">
      <c r="A1285" s="48" t="str">
        <f aca="false">IF(AND(NOT(ISBLANK(C1285)),NOT(ISBLANK(B1285)),NOT(ISBLANK(E1285))),(_xlfn.AGGREGATE(2,7,A$5:A1285))+1,"")</f>
        <v/>
      </c>
      <c r="B1285" s="49"/>
      <c r="C1285" s="49"/>
      <c r="D1285" s="50"/>
      <c r="E1285" s="51"/>
      <c r="F1285" s="52" t="str">
        <f aca="false">IFERROR(VLOOKUP(B1285,LISTAS!$Q$2:$R$58,2,0),"")</f>
        <v/>
      </c>
      <c r="G1285" s="34" t="str">
        <f aca="false">IF(ISBLANK(C1285),"",  IF(F1285="RAZÓN SOCIAL","NUEVO_RP",   IF(F1285="NUMERO",      IF(ISNUMBER(VALUE(C1285)),VALUE(C1285),""),   IF(OR(F1285="NSS - NOMBRE",F1285="RP - NOMBRE"),      IF(         AND(           NOT(ISERROR(FIND(" - ",C1285))),           ISERROR(FIND("  ",C1285)),           ISERROR(FIND("–",C1285)),           ISERROR(FIND("—",C1285)),           ISNUMBER(VALUE(LEFT(C1285,FIND(" - ",C1285)-1)))         ),         VALUE(LEFT(C1285,FIND(" - ",C1285)-1)),         ""      ),   ""   )  )))</f>
        <v/>
      </c>
      <c r="H1285" s="34" t="str">
        <f aca="false">B1285 &amp; "|" &amp; E1285 &amp; "|" &amp;(IF(ISBLANK(C1285),"",IFERROR(VALUE(LEFT(TRIM(C1285),FIND(" ",TRIM(C1285)&amp;" ")-1)),"")))</f>
        <v>||</v>
      </c>
      <c r="I1285" s="18" t="n">
        <f aca="false">IF(G1285="",0, IF(COUNTIF($H$6:H1285,H1285)=1,1,0))</f>
        <v>0</v>
      </c>
      <c r="J1285" s="34" t="str">
        <f aca="false">IF( OR( ISBLANK(D1285), C1285=D1285, AND( LEFT(D1285,7)&lt;&gt;"NOMINA ", OR( ISERROR(FIND(" - ",D1285)), NOT(ISNUMBER(VALUE(LEFT(D1285,FIND(" - ",D1285)-1)))) ) ) ), "", B1285 &amp; "|" &amp; E1285 &amp; "|" &amp; (IF(ISBLANK(C1285), "", IFERROR(VALUE(LEFT(TRIM(C1285), FIND(" ", TRIM(C1285)&amp;" ")-1)), ""))) &amp; "|" &amp; D1285 )</f>
        <v/>
      </c>
      <c r="K1285" s="18" t="n">
        <f aca="false">IF(OR(C1285="", J1285="",G1285=""), 0, IF(COUNTIF($J$6:J1285, J1285)=1, 1, 0))</f>
        <v>0</v>
      </c>
      <c r="L1285" s="16" t="str">
        <f aca="false">IF(B1285="Inscripción de nuevo registro patronal",B1285 &amp; "|" &amp; E1285 &amp; "|" &amp; C1285,"")</f>
        <v/>
      </c>
      <c r="M1285" s="18" t="n">
        <f aca="false">IF(OR(C1285="", L1285=""), 0, IF(COUNTIF($L$6:L1285, L1285)=1, 1, 0))</f>
        <v>0</v>
      </c>
    </row>
    <row r="1286" customFormat="false" ht="28.35" hidden="false" customHeight="true" outlineLevel="0" collapsed="false">
      <c r="A1286" s="48" t="str">
        <f aca="false">IF(AND(NOT(ISBLANK(C1286)),NOT(ISBLANK(B1286)),NOT(ISBLANK(E1286))),(_xlfn.AGGREGATE(2,7,A$5:A1286))+1,"")</f>
        <v/>
      </c>
      <c r="B1286" s="49"/>
      <c r="C1286" s="49"/>
      <c r="D1286" s="50"/>
      <c r="E1286" s="51"/>
      <c r="F1286" s="52" t="str">
        <f aca="false">IFERROR(VLOOKUP(B1286,LISTAS!$Q$2:$R$58,2,0),"")</f>
        <v/>
      </c>
      <c r="G1286" s="34" t="str">
        <f aca="false">IF(ISBLANK(C1286),"",  IF(F1286="RAZÓN SOCIAL","NUEVO_RP",   IF(F1286="NUMERO",      IF(ISNUMBER(VALUE(C1286)),VALUE(C1286),""),   IF(OR(F1286="NSS - NOMBRE",F1286="RP - NOMBRE"),      IF(         AND(           NOT(ISERROR(FIND(" - ",C1286))),           ISERROR(FIND("  ",C1286)),           ISERROR(FIND("–",C1286)),           ISERROR(FIND("—",C1286)),           ISNUMBER(VALUE(LEFT(C1286,FIND(" - ",C1286)-1)))         ),         VALUE(LEFT(C1286,FIND(" - ",C1286)-1)),         ""      ),   ""   )  )))</f>
        <v/>
      </c>
      <c r="H1286" s="34" t="str">
        <f aca="false">B1286 &amp; "|" &amp; E1286 &amp; "|" &amp;(IF(ISBLANK(C1286),"",IFERROR(VALUE(LEFT(TRIM(C1286),FIND(" ",TRIM(C1286)&amp;" ")-1)),"")))</f>
        <v>||</v>
      </c>
      <c r="I1286" s="18" t="n">
        <f aca="false">IF(G1286="",0, IF(COUNTIF($H$6:H1286,H1286)=1,1,0))</f>
        <v>0</v>
      </c>
      <c r="J1286" s="34" t="str">
        <f aca="false">IF( OR( ISBLANK(D1286), C1286=D1286, AND( LEFT(D1286,7)&lt;&gt;"NOMINA ", OR( ISERROR(FIND(" - ",D1286)), NOT(ISNUMBER(VALUE(LEFT(D1286,FIND(" - ",D1286)-1)))) ) ) ), "", B1286 &amp; "|" &amp; E1286 &amp; "|" &amp; (IF(ISBLANK(C1286), "", IFERROR(VALUE(LEFT(TRIM(C1286), FIND(" ", TRIM(C1286)&amp;" ")-1)), ""))) &amp; "|" &amp; D1286 )</f>
        <v/>
      </c>
      <c r="K1286" s="18" t="n">
        <f aca="false">IF(OR(C1286="", J1286="",G1286=""), 0, IF(COUNTIF($J$6:J1286, J1286)=1, 1, 0))</f>
        <v>0</v>
      </c>
      <c r="L1286" s="16" t="str">
        <f aca="false">IF(B1286="Inscripción de nuevo registro patronal",B1286 &amp; "|" &amp; E1286 &amp; "|" &amp; C1286,"")</f>
        <v/>
      </c>
      <c r="M1286" s="18" t="n">
        <f aca="false">IF(OR(C1286="", L1286=""), 0, IF(COUNTIF($L$6:L1286, L1286)=1, 1, 0))</f>
        <v>0</v>
      </c>
    </row>
    <row r="1287" customFormat="false" ht="28.35" hidden="false" customHeight="true" outlineLevel="0" collapsed="false">
      <c r="A1287" s="48" t="str">
        <f aca="false">IF(AND(NOT(ISBLANK(C1287)),NOT(ISBLANK(B1287)),NOT(ISBLANK(E1287))),(_xlfn.AGGREGATE(2,7,A$5:A1287))+1,"")</f>
        <v/>
      </c>
      <c r="B1287" s="49"/>
      <c r="C1287" s="49"/>
      <c r="D1287" s="50"/>
      <c r="E1287" s="51"/>
      <c r="F1287" s="52" t="str">
        <f aca="false">IFERROR(VLOOKUP(B1287,LISTAS!$Q$2:$R$58,2,0),"")</f>
        <v/>
      </c>
      <c r="G1287" s="34" t="str">
        <f aca="false">IF(ISBLANK(C1287),"",  IF(F1287="RAZÓN SOCIAL","NUEVO_RP",   IF(F1287="NUMERO",      IF(ISNUMBER(VALUE(C1287)),VALUE(C1287),""),   IF(OR(F1287="NSS - NOMBRE",F1287="RP - NOMBRE"),      IF(         AND(           NOT(ISERROR(FIND(" - ",C1287))),           ISERROR(FIND("  ",C1287)),           ISERROR(FIND("–",C1287)),           ISERROR(FIND("—",C1287)),           ISNUMBER(VALUE(LEFT(C1287,FIND(" - ",C1287)-1)))         ),         VALUE(LEFT(C1287,FIND(" - ",C1287)-1)),         ""      ),   ""   )  )))</f>
        <v/>
      </c>
      <c r="H1287" s="34" t="str">
        <f aca="false">B1287 &amp; "|" &amp; E1287 &amp; "|" &amp;(IF(ISBLANK(C1287),"",IFERROR(VALUE(LEFT(TRIM(C1287),FIND(" ",TRIM(C1287)&amp;" ")-1)),"")))</f>
        <v>||</v>
      </c>
      <c r="I1287" s="18" t="n">
        <f aca="false">IF(G1287="",0, IF(COUNTIF($H$6:H1287,H1287)=1,1,0))</f>
        <v>0</v>
      </c>
      <c r="J1287" s="34" t="str">
        <f aca="false">IF( OR( ISBLANK(D1287), C1287=D1287, AND( LEFT(D1287,7)&lt;&gt;"NOMINA ", OR( ISERROR(FIND(" - ",D1287)), NOT(ISNUMBER(VALUE(LEFT(D1287,FIND(" - ",D1287)-1)))) ) ) ), "", B1287 &amp; "|" &amp; E1287 &amp; "|" &amp; (IF(ISBLANK(C1287), "", IFERROR(VALUE(LEFT(TRIM(C1287), FIND(" ", TRIM(C1287)&amp;" ")-1)), ""))) &amp; "|" &amp; D1287 )</f>
        <v/>
      </c>
      <c r="K1287" s="18" t="n">
        <f aca="false">IF(OR(C1287="", J1287="",G1287=""), 0, IF(COUNTIF($J$6:J1287, J1287)=1, 1, 0))</f>
        <v>0</v>
      </c>
      <c r="L1287" s="16" t="str">
        <f aca="false">IF(B1287="Inscripción de nuevo registro patronal",B1287 &amp; "|" &amp; E1287 &amp; "|" &amp; C1287,"")</f>
        <v/>
      </c>
      <c r="M1287" s="18" t="n">
        <f aca="false">IF(OR(C1287="", L1287=""), 0, IF(COUNTIF($L$6:L1287, L1287)=1, 1, 0))</f>
        <v>0</v>
      </c>
    </row>
    <row r="1288" customFormat="false" ht="28.35" hidden="false" customHeight="true" outlineLevel="0" collapsed="false">
      <c r="A1288" s="48" t="str">
        <f aca="false">IF(AND(NOT(ISBLANK(C1288)),NOT(ISBLANK(B1288)),NOT(ISBLANK(E1288))),(_xlfn.AGGREGATE(2,7,A$5:A1288))+1,"")</f>
        <v/>
      </c>
      <c r="B1288" s="49"/>
      <c r="C1288" s="49"/>
      <c r="D1288" s="50"/>
      <c r="E1288" s="51"/>
      <c r="F1288" s="52" t="str">
        <f aca="false">IFERROR(VLOOKUP(B1288,LISTAS!$Q$2:$R$58,2,0),"")</f>
        <v/>
      </c>
      <c r="G1288" s="34" t="str">
        <f aca="false">IF(ISBLANK(C1288),"",  IF(F1288="RAZÓN SOCIAL","NUEVO_RP",   IF(F1288="NUMERO",      IF(ISNUMBER(VALUE(C1288)),VALUE(C1288),""),   IF(OR(F1288="NSS - NOMBRE",F1288="RP - NOMBRE"),      IF(         AND(           NOT(ISERROR(FIND(" - ",C1288))),           ISERROR(FIND("  ",C1288)),           ISERROR(FIND("–",C1288)),           ISERROR(FIND("—",C1288)),           ISNUMBER(VALUE(LEFT(C1288,FIND(" - ",C1288)-1)))         ),         VALUE(LEFT(C1288,FIND(" - ",C1288)-1)),         ""      ),   ""   )  )))</f>
        <v/>
      </c>
      <c r="H1288" s="34" t="str">
        <f aca="false">B1288 &amp; "|" &amp; E1288 &amp; "|" &amp;(IF(ISBLANK(C1288),"",IFERROR(VALUE(LEFT(TRIM(C1288),FIND(" ",TRIM(C1288)&amp;" ")-1)),"")))</f>
        <v>||</v>
      </c>
      <c r="I1288" s="18" t="n">
        <f aca="false">IF(G1288="",0, IF(COUNTIF($H$6:H1288,H1288)=1,1,0))</f>
        <v>0</v>
      </c>
      <c r="J1288" s="34" t="str">
        <f aca="false">IF( OR( ISBLANK(D1288), C1288=D1288, AND( LEFT(D1288,7)&lt;&gt;"NOMINA ", OR( ISERROR(FIND(" - ",D1288)), NOT(ISNUMBER(VALUE(LEFT(D1288,FIND(" - ",D1288)-1)))) ) ) ), "", B1288 &amp; "|" &amp; E1288 &amp; "|" &amp; (IF(ISBLANK(C1288), "", IFERROR(VALUE(LEFT(TRIM(C1288), FIND(" ", TRIM(C1288)&amp;" ")-1)), ""))) &amp; "|" &amp; D1288 )</f>
        <v/>
      </c>
      <c r="K1288" s="18" t="n">
        <f aca="false">IF(OR(C1288="", J1288="",G1288=""), 0, IF(COUNTIF($J$6:J1288, J1288)=1, 1, 0))</f>
        <v>0</v>
      </c>
      <c r="L1288" s="16" t="str">
        <f aca="false">IF(B1288="Inscripción de nuevo registro patronal",B1288 &amp; "|" &amp; E1288 &amp; "|" &amp; C1288,"")</f>
        <v/>
      </c>
      <c r="M1288" s="18" t="n">
        <f aca="false">IF(OR(C1288="", L1288=""), 0, IF(COUNTIF($L$6:L1288, L1288)=1, 1, 0))</f>
        <v>0</v>
      </c>
    </row>
    <row r="1289" customFormat="false" ht="28.35" hidden="false" customHeight="true" outlineLevel="0" collapsed="false">
      <c r="A1289" s="48" t="str">
        <f aca="false">IF(AND(NOT(ISBLANK(C1289)),NOT(ISBLANK(B1289)),NOT(ISBLANK(E1289))),(_xlfn.AGGREGATE(2,7,A$5:A1289))+1,"")</f>
        <v/>
      </c>
      <c r="B1289" s="49"/>
      <c r="C1289" s="49"/>
      <c r="D1289" s="50"/>
      <c r="E1289" s="51"/>
      <c r="F1289" s="52" t="str">
        <f aca="false">IFERROR(VLOOKUP(B1289,LISTAS!$Q$2:$R$58,2,0),"")</f>
        <v/>
      </c>
      <c r="G1289" s="34" t="str">
        <f aca="false">IF(ISBLANK(C1289),"",  IF(F1289="RAZÓN SOCIAL","NUEVO_RP",   IF(F1289="NUMERO",      IF(ISNUMBER(VALUE(C1289)),VALUE(C1289),""),   IF(OR(F1289="NSS - NOMBRE",F1289="RP - NOMBRE"),      IF(         AND(           NOT(ISERROR(FIND(" - ",C1289))),           ISERROR(FIND("  ",C1289)),           ISERROR(FIND("–",C1289)),           ISERROR(FIND("—",C1289)),           ISNUMBER(VALUE(LEFT(C1289,FIND(" - ",C1289)-1)))         ),         VALUE(LEFT(C1289,FIND(" - ",C1289)-1)),         ""      ),   ""   )  )))</f>
        <v/>
      </c>
      <c r="H1289" s="34" t="str">
        <f aca="false">B1289 &amp; "|" &amp; E1289 &amp; "|" &amp;(IF(ISBLANK(C1289),"",IFERROR(VALUE(LEFT(TRIM(C1289),FIND(" ",TRIM(C1289)&amp;" ")-1)),"")))</f>
        <v>||</v>
      </c>
      <c r="I1289" s="18" t="n">
        <f aca="false">IF(G1289="",0, IF(COUNTIF($H$6:H1289,H1289)=1,1,0))</f>
        <v>0</v>
      </c>
      <c r="J1289" s="34" t="str">
        <f aca="false">IF( OR( ISBLANK(D1289), C1289=D1289, AND( LEFT(D1289,7)&lt;&gt;"NOMINA ", OR( ISERROR(FIND(" - ",D1289)), NOT(ISNUMBER(VALUE(LEFT(D1289,FIND(" - ",D1289)-1)))) ) ) ), "", B1289 &amp; "|" &amp; E1289 &amp; "|" &amp; (IF(ISBLANK(C1289), "", IFERROR(VALUE(LEFT(TRIM(C1289), FIND(" ", TRIM(C1289)&amp;" ")-1)), ""))) &amp; "|" &amp; D1289 )</f>
        <v/>
      </c>
      <c r="K1289" s="18" t="n">
        <f aca="false">IF(OR(C1289="", J1289="",G1289=""), 0, IF(COUNTIF($J$6:J1289, J1289)=1, 1, 0))</f>
        <v>0</v>
      </c>
      <c r="L1289" s="16" t="str">
        <f aca="false">IF(B1289="Inscripción de nuevo registro patronal",B1289 &amp; "|" &amp; E1289 &amp; "|" &amp; C1289,"")</f>
        <v/>
      </c>
      <c r="M1289" s="18" t="n">
        <f aca="false">IF(OR(C1289="", L1289=""), 0, IF(COUNTIF($L$6:L1289, L1289)=1, 1, 0))</f>
        <v>0</v>
      </c>
    </row>
    <row r="1290" customFormat="false" ht="28.35" hidden="false" customHeight="true" outlineLevel="0" collapsed="false">
      <c r="A1290" s="48" t="str">
        <f aca="false">IF(AND(NOT(ISBLANK(C1290)),NOT(ISBLANK(B1290)),NOT(ISBLANK(E1290))),(_xlfn.AGGREGATE(2,7,A$5:A1290))+1,"")</f>
        <v/>
      </c>
      <c r="B1290" s="49"/>
      <c r="C1290" s="49"/>
      <c r="D1290" s="50"/>
      <c r="E1290" s="51"/>
      <c r="F1290" s="52" t="str">
        <f aca="false">IFERROR(VLOOKUP(B1290,LISTAS!$Q$2:$R$58,2,0),"")</f>
        <v/>
      </c>
      <c r="G1290" s="34" t="str">
        <f aca="false">IF(ISBLANK(C1290),"",  IF(F1290="RAZÓN SOCIAL","NUEVO_RP",   IF(F1290="NUMERO",      IF(ISNUMBER(VALUE(C1290)),VALUE(C1290),""),   IF(OR(F1290="NSS - NOMBRE",F1290="RP - NOMBRE"),      IF(         AND(           NOT(ISERROR(FIND(" - ",C1290))),           ISERROR(FIND("  ",C1290)),           ISERROR(FIND("–",C1290)),           ISERROR(FIND("—",C1290)),           ISNUMBER(VALUE(LEFT(C1290,FIND(" - ",C1290)-1)))         ),         VALUE(LEFT(C1290,FIND(" - ",C1290)-1)),         ""      ),   ""   )  )))</f>
        <v/>
      </c>
      <c r="H1290" s="34" t="str">
        <f aca="false">B1290 &amp; "|" &amp; E1290 &amp; "|" &amp;(IF(ISBLANK(C1290),"",IFERROR(VALUE(LEFT(TRIM(C1290),FIND(" ",TRIM(C1290)&amp;" ")-1)),"")))</f>
        <v>||</v>
      </c>
      <c r="I1290" s="18" t="n">
        <f aca="false">IF(G1290="",0, IF(COUNTIF($H$6:H1290,H1290)=1,1,0))</f>
        <v>0</v>
      </c>
      <c r="J1290" s="34" t="str">
        <f aca="false">IF( OR( ISBLANK(D1290), C1290=D1290, AND( LEFT(D1290,7)&lt;&gt;"NOMINA ", OR( ISERROR(FIND(" - ",D1290)), NOT(ISNUMBER(VALUE(LEFT(D1290,FIND(" - ",D1290)-1)))) ) ) ), "", B1290 &amp; "|" &amp; E1290 &amp; "|" &amp; (IF(ISBLANK(C1290), "", IFERROR(VALUE(LEFT(TRIM(C1290), FIND(" ", TRIM(C1290)&amp;" ")-1)), ""))) &amp; "|" &amp; D1290 )</f>
        <v/>
      </c>
      <c r="K1290" s="18" t="n">
        <f aca="false">IF(OR(C1290="", J1290="",G1290=""), 0, IF(COUNTIF($J$6:J1290, J1290)=1, 1, 0))</f>
        <v>0</v>
      </c>
      <c r="L1290" s="16" t="str">
        <f aca="false">IF(B1290="Inscripción de nuevo registro patronal",B1290 &amp; "|" &amp; E1290 &amp; "|" &amp; C1290,"")</f>
        <v/>
      </c>
      <c r="M1290" s="18" t="n">
        <f aca="false">IF(OR(C1290="", L1290=""), 0, IF(COUNTIF($L$6:L1290, L1290)=1, 1, 0))</f>
        <v>0</v>
      </c>
    </row>
    <row r="1291" customFormat="false" ht="28.35" hidden="false" customHeight="true" outlineLevel="0" collapsed="false">
      <c r="A1291" s="48" t="str">
        <f aca="false">IF(AND(NOT(ISBLANK(C1291)),NOT(ISBLANK(B1291)),NOT(ISBLANK(E1291))),(_xlfn.AGGREGATE(2,7,A$5:A1291))+1,"")</f>
        <v/>
      </c>
      <c r="B1291" s="49"/>
      <c r="C1291" s="49"/>
      <c r="D1291" s="50"/>
      <c r="E1291" s="51"/>
      <c r="F1291" s="52" t="str">
        <f aca="false">IFERROR(VLOOKUP(B1291,LISTAS!$Q$2:$R$58,2,0),"")</f>
        <v/>
      </c>
      <c r="G1291" s="34" t="str">
        <f aca="false">IF(ISBLANK(C1291),"",  IF(F1291="RAZÓN SOCIAL","NUEVO_RP",   IF(F1291="NUMERO",      IF(ISNUMBER(VALUE(C1291)),VALUE(C1291),""),   IF(OR(F1291="NSS - NOMBRE",F1291="RP - NOMBRE"),      IF(         AND(           NOT(ISERROR(FIND(" - ",C1291))),           ISERROR(FIND("  ",C1291)),           ISERROR(FIND("–",C1291)),           ISERROR(FIND("—",C1291)),           ISNUMBER(VALUE(LEFT(C1291,FIND(" - ",C1291)-1)))         ),         VALUE(LEFT(C1291,FIND(" - ",C1291)-1)),         ""      ),   ""   )  )))</f>
        <v/>
      </c>
      <c r="H1291" s="34" t="str">
        <f aca="false">B1291 &amp; "|" &amp; E1291 &amp; "|" &amp;(IF(ISBLANK(C1291),"",IFERROR(VALUE(LEFT(TRIM(C1291),FIND(" ",TRIM(C1291)&amp;" ")-1)),"")))</f>
        <v>||</v>
      </c>
      <c r="I1291" s="18" t="n">
        <f aca="false">IF(G1291="",0, IF(COUNTIF($H$6:H1291,H1291)=1,1,0))</f>
        <v>0</v>
      </c>
      <c r="J1291" s="34" t="str">
        <f aca="false">IF( OR( ISBLANK(D1291), C1291=D1291, AND( LEFT(D1291,7)&lt;&gt;"NOMINA ", OR( ISERROR(FIND(" - ",D1291)), NOT(ISNUMBER(VALUE(LEFT(D1291,FIND(" - ",D1291)-1)))) ) ) ), "", B1291 &amp; "|" &amp; E1291 &amp; "|" &amp; (IF(ISBLANK(C1291), "", IFERROR(VALUE(LEFT(TRIM(C1291), FIND(" ", TRIM(C1291)&amp;" ")-1)), ""))) &amp; "|" &amp; D1291 )</f>
        <v/>
      </c>
      <c r="K1291" s="18" t="n">
        <f aca="false">IF(OR(C1291="", J1291="",G1291=""), 0, IF(COUNTIF($J$6:J1291, J1291)=1, 1, 0))</f>
        <v>0</v>
      </c>
      <c r="L1291" s="16" t="str">
        <f aca="false">IF(B1291="Inscripción de nuevo registro patronal",B1291 &amp; "|" &amp; E1291 &amp; "|" &amp; C1291,"")</f>
        <v/>
      </c>
      <c r="M1291" s="18" t="n">
        <f aca="false">IF(OR(C1291="", L1291=""), 0, IF(COUNTIF($L$6:L1291, L1291)=1, 1, 0))</f>
        <v>0</v>
      </c>
    </row>
    <row r="1292" customFormat="false" ht="28.35" hidden="false" customHeight="true" outlineLevel="0" collapsed="false">
      <c r="A1292" s="48" t="str">
        <f aca="false">IF(AND(NOT(ISBLANK(C1292)),NOT(ISBLANK(B1292)),NOT(ISBLANK(E1292))),(_xlfn.AGGREGATE(2,7,A$5:A1292))+1,"")</f>
        <v/>
      </c>
      <c r="B1292" s="49"/>
      <c r="C1292" s="49"/>
      <c r="D1292" s="50"/>
      <c r="E1292" s="51"/>
      <c r="F1292" s="52" t="str">
        <f aca="false">IFERROR(VLOOKUP(B1292,LISTAS!$Q$2:$R$58,2,0),"")</f>
        <v/>
      </c>
      <c r="G1292" s="34" t="str">
        <f aca="false">IF(ISBLANK(C1292),"",  IF(F1292="RAZÓN SOCIAL","NUEVO_RP",   IF(F1292="NUMERO",      IF(ISNUMBER(VALUE(C1292)),VALUE(C1292),""),   IF(OR(F1292="NSS - NOMBRE",F1292="RP - NOMBRE"),      IF(         AND(           NOT(ISERROR(FIND(" - ",C1292))),           ISERROR(FIND("  ",C1292)),           ISERROR(FIND("–",C1292)),           ISERROR(FIND("—",C1292)),           ISNUMBER(VALUE(LEFT(C1292,FIND(" - ",C1292)-1)))         ),         VALUE(LEFT(C1292,FIND(" - ",C1292)-1)),         ""      ),   ""   )  )))</f>
        <v/>
      </c>
      <c r="H1292" s="34" t="str">
        <f aca="false">B1292 &amp; "|" &amp; E1292 &amp; "|" &amp;(IF(ISBLANK(C1292),"",IFERROR(VALUE(LEFT(TRIM(C1292),FIND(" ",TRIM(C1292)&amp;" ")-1)),"")))</f>
        <v>||</v>
      </c>
      <c r="I1292" s="18" t="n">
        <f aca="false">IF(G1292="",0, IF(COUNTIF($H$6:H1292,H1292)=1,1,0))</f>
        <v>0</v>
      </c>
      <c r="J1292" s="34" t="str">
        <f aca="false">IF( OR( ISBLANK(D1292), C1292=D1292, AND( LEFT(D1292,7)&lt;&gt;"NOMINA ", OR( ISERROR(FIND(" - ",D1292)), NOT(ISNUMBER(VALUE(LEFT(D1292,FIND(" - ",D1292)-1)))) ) ) ), "", B1292 &amp; "|" &amp; E1292 &amp; "|" &amp; (IF(ISBLANK(C1292), "", IFERROR(VALUE(LEFT(TRIM(C1292), FIND(" ", TRIM(C1292)&amp;" ")-1)), ""))) &amp; "|" &amp; D1292 )</f>
        <v/>
      </c>
      <c r="K1292" s="18" t="n">
        <f aca="false">IF(OR(C1292="", J1292="",G1292=""), 0, IF(COUNTIF($J$6:J1292, J1292)=1, 1, 0))</f>
        <v>0</v>
      </c>
      <c r="L1292" s="16" t="str">
        <f aca="false">IF(B1292="Inscripción de nuevo registro patronal",B1292 &amp; "|" &amp; E1292 &amp; "|" &amp; C1292,"")</f>
        <v/>
      </c>
      <c r="M1292" s="18" t="n">
        <f aca="false">IF(OR(C1292="", L1292=""), 0, IF(COUNTIF($L$6:L1292, L1292)=1, 1, 0))</f>
        <v>0</v>
      </c>
    </row>
    <row r="1293" customFormat="false" ht="28.35" hidden="false" customHeight="true" outlineLevel="0" collapsed="false">
      <c r="A1293" s="48" t="str">
        <f aca="false">IF(AND(NOT(ISBLANK(C1293)),NOT(ISBLANK(B1293)),NOT(ISBLANK(E1293))),(_xlfn.AGGREGATE(2,7,A$5:A1293))+1,"")</f>
        <v/>
      </c>
      <c r="B1293" s="49"/>
      <c r="C1293" s="49"/>
      <c r="D1293" s="50"/>
      <c r="E1293" s="51"/>
      <c r="F1293" s="52" t="str">
        <f aca="false">IFERROR(VLOOKUP(B1293,LISTAS!$Q$2:$R$58,2,0),"")</f>
        <v/>
      </c>
      <c r="G1293" s="34" t="str">
        <f aca="false">IF(ISBLANK(C1293),"",  IF(F1293="RAZÓN SOCIAL","NUEVO_RP",   IF(F1293="NUMERO",      IF(ISNUMBER(VALUE(C1293)),VALUE(C1293),""),   IF(OR(F1293="NSS - NOMBRE",F1293="RP - NOMBRE"),      IF(         AND(           NOT(ISERROR(FIND(" - ",C1293))),           ISERROR(FIND("  ",C1293)),           ISERROR(FIND("–",C1293)),           ISERROR(FIND("—",C1293)),           ISNUMBER(VALUE(LEFT(C1293,FIND(" - ",C1293)-1)))         ),         VALUE(LEFT(C1293,FIND(" - ",C1293)-1)),         ""      ),   ""   )  )))</f>
        <v/>
      </c>
      <c r="H1293" s="34" t="str">
        <f aca="false">B1293 &amp; "|" &amp; E1293 &amp; "|" &amp;(IF(ISBLANK(C1293),"",IFERROR(VALUE(LEFT(TRIM(C1293),FIND(" ",TRIM(C1293)&amp;" ")-1)),"")))</f>
        <v>||</v>
      </c>
      <c r="I1293" s="18" t="n">
        <f aca="false">IF(G1293="",0, IF(COUNTIF($H$6:H1293,H1293)=1,1,0))</f>
        <v>0</v>
      </c>
      <c r="J1293" s="34" t="str">
        <f aca="false">IF( OR( ISBLANK(D1293), C1293=D1293, AND( LEFT(D1293,7)&lt;&gt;"NOMINA ", OR( ISERROR(FIND(" - ",D1293)), NOT(ISNUMBER(VALUE(LEFT(D1293,FIND(" - ",D1293)-1)))) ) ) ), "", B1293 &amp; "|" &amp; E1293 &amp; "|" &amp; (IF(ISBLANK(C1293), "", IFERROR(VALUE(LEFT(TRIM(C1293), FIND(" ", TRIM(C1293)&amp;" ")-1)), ""))) &amp; "|" &amp; D1293 )</f>
        <v/>
      </c>
      <c r="K1293" s="18" t="n">
        <f aca="false">IF(OR(C1293="", J1293="",G1293=""), 0, IF(COUNTIF($J$6:J1293, J1293)=1, 1, 0))</f>
        <v>0</v>
      </c>
      <c r="L1293" s="16" t="str">
        <f aca="false">IF(B1293="Inscripción de nuevo registro patronal",B1293 &amp; "|" &amp; E1293 &amp; "|" &amp; C1293,"")</f>
        <v/>
      </c>
      <c r="M1293" s="18" t="n">
        <f aca="false">IF(OR(C1293="", L1293=""), 0, IF(COUNTIF($L$6:L1293, L1293)=1, 1, 0))</f>
        <v>0</v>
      </c>
    </row>
    <row r="1294" customFormat="false" ht="28.35" hidden="false" customHeight="true" outlineLevel="0" collapsed="false">
      <c r="A1294" s="48" t="str">
        <f aca="false">IF(AND(NOT(ISBLANK(C1294)),NOT(ISBLANK(B1294)),NOT(ISBLANK(E1294))),(_xlfn.AGGREGATE(2,7,A$5:A1294))+1,"")</f>
        <v/>
      </c>
      <c r="B1294" s="49"/>
      <c r="C1294" s="49"/>
      <c r="D1294" s="50"/>
      <c r="E1294" s="51"/>
      <c r="F1294" s="52" t="str">
        <f aca="false">IFERROR(VLOOKUP(B1294,LISTAS!$Q$2:$R$58,2,0),"")</f>
        <v/>
      </c>
      <c r="G1294" s="34" t="str">
        <f aca="false">IF(ISBLANK(C1294),"",  IF(F1294="RAZÓN SOCIAL","NUEVO_RP",   IF(F1294="NUMERO",      IF(ISNUMBER(VALUE(C1294)),VALUE(C1294),""),   IF(OR(F1294="NSS - NOMBRE",F1294="RP - NOMBRE"),      IF(         AND(           NOT(ISERROR(FIND(" - ",C1294))),           ISERROR(FIND("  ",C1294)),           ISERROR(FIND("–",C1294)),           ISERROR(FIND("—",C1294)),           ISNUMBER(VALUE(LEFT(C1294,FIND(" - ",C1294)-1)))         ),         VALUE(LEFT(C1294,FIND(" - ",C1294)-1)),         ""      ),   ""   )  )))</f>
        <v/>
      </c>
      <c r="H1294" s="34" t="str">
        <f aca="false">B1294 &amp; "|" &amp; E1294 &amp; "|" &amp;(IF(ISBLANK(C1294),"",IFERROR(VALUE(LEFT(TRIM(C1294),FIND(" ",TRIM(C1294)&amp;" ")-1)),"")))</f>
        <v>||</v>
      </c>
      <c r="I1294" s="18" t="n">
        <f aca="false">IF(G1294="",0, IF(COUNTIF($H$6:H1294,H1294)=1,1,0))</f>
        <v>0</v>
      </c>
      <c r="J1294" s="34" t="str">
        <f aca="false">IF( OR( ISBLANK(D1294), C1294=D1294, AND( LEFT(D1294,7)&lt;&gt;"NOMINA ", OR( ISERROR(FIND(" - ",D1294)), NOT(ISNUMBER(VALUE(LEFT(D1294,FIND(" - ",D1294)-1)))) ) ) ), "", B1294 &amp; "|" &amp; E1294 &amp; "|" &amp; (IF(ISBLANK(C1294), "", IFERROR(VALUE(LEFT(TRIM(C1294), FIND(" ", TRIM(C1294)&amp;" ")-1)), ""))) &amp; "|" &amp; D1294 )</f>
        <v/>
      </c>
      <c r="K1294" s="18" t="n">
        <f aca="false">IF(OR(C1294="", J1294="",G1294=""), 0, IF(COUNTIF($J$6:J1294, J1294)=1, 1, 0))</f>
        <v>0</v>
      </c>
      <c r="L1294" s="16" t="str">
        <f aca="false">IF(B1294="Inscripción de nuevo registro patronal",B1294 &amp; "|" &amp; E1294 &amp; "|" &amp; C1294,"")</f>
        <v/>
      </c>
      <c r="M1294" s="18" t="n">
        <f aca="false">IF(OR(C1294="", L1294=""), 0, IF(COUNTIF($L$6:L1294, L1294)=1, 1, 0))</f>
        <v>0</v>
      </c>
    </row>
    <row r="1295" customFormat="false" ht="28.35" hidden="false" customHeight="true" outlineLevel="0" collapsed="false">
      <c r="A1295" s="48" t="str">
        <f aca="false">IF(AND(NOT(ISBLANK(C1295)),NOT(ISBLANK(B1295)),NOT(ISBLANK(E1295))),(_xlfn.AGGREGATE(2,7,A$5:A1295))+1,"")</f>
        <v/>
      </c>
      <c r="B1295" s="49"/>
      <c r="C1295" s="49"/>
      <c r="D1295" s="50"/>
      <c r="E1295" s="51"/>
      <c r="F1295" s="52" t="str">
        <f aca="false">IFERROR(VLOOKUP(B1295,LISTAS!$Q$2:$R$58,2,0),"")</f>
        <v/>
      </c>
      <c r="G1295" s="34" t="str">
        <f aca="false">IF(ISBLANK(C1295),"",  IF(F1295="RAZÓN SOCIAL","NUEVO_RP",   IF(F1295="NUMERO",      IF(ISNUMBER(VALUE(C1295)),VALUE(C1295),""),   IF(OR(F1295="NSS - NOMBRE",F1295="RP - NOMBRE"),      IF(         AND(           NOT(ISERROR(FIND(" - ",C1295))),           ISERROR(FIND("  ",C1295)),           ISERROR(FIND("–",C1295)),           ISERROR(FIND("—",C1295)),           ISNUMBER(VALUE(LEFT(C1295,FIND(" - ",C1295)-1)))         ),         VALUE(LEFT(C1295,FIND(" - ",C1295)-1)),         ""      ),   ""   )  )))</f>
        <v/>
      </c>
      <c r="H1295" s="34" t="str">
        <f aca="false">B1295 &amp; "|" &amp; E1295 &amp; "|" &amp;(IF(ISBLANK(C1295),"",IFERROR(VALUE(LEFT(TRIM(C1295),FIND(" ",TRIM(C1295)&amp;" ")-1)),"")))</f>
        <v>||</v>
      </c>
      <c r="I1295" s="18" t="n">
        <f aca="false">IF(G1295="",0, IF(COUNTIF($H$6:H1295,H1295)=1,1,0))</f>
        <v>0</v>
      </c>
      <c r="J1295" s="34" t="str">
        <f aca="false">IF( OR( ISBLANK(D1295), C1295=D1295, AND( LEFT(D1295,7)&lt;&gt;"NOMINA ", OR( ISERROR(FIND(" - ",D1295)), NOT(ISNUMBER(VALUE(LEFT(D1295,FIND(" - ",D1295)-1)))) ) ) ), "", B1295 &amp; "|" &amp; E1295 &amp; "|" &amp; (IF(ISBLANK(C1295), "", IFERROR(VALUE(LEFT(TRIM(C1295), FIND(" ", TRIM(C1295)&amp;" ")-1)), ""))) &amp; "|" &amp; D1295 )</f>
        <v/>
      </c>
      <c r="K1295" s="18" t="n">
        <f aca="false">IF(OR(C1295="", J1295="",G1295=""), 0, IF(COUNTIF($J$6:J1295, J1295)=1, 1, 0))</f>
        <v>0</v>
      </c>
      <c r="L1295" s="16" t="str">
        <f aca="false">IF(B1295="Inscripción de nuevo registro patronal",B1295 &amp; "|" &amp; E1295 &amp; "|" &amp; C1295,"")</f>
        <v/>
      </c>
      <c r="M1295" s="18" t="n">
        <f aca="false">IF(OR(C1295="", L1295=""), 0, IF(COUNTIF($L$6:L1295, L1295)=1, 1, 0))</f>
        <v>0</v>
      </c>
    </row>
    <row r="1296" customFormat="false" ht="28.35" hidden="false" customHeight="true" outlineLevel="0" collapsed="false">
      <c r="A1296" s="48" t="str">
        <f aca="false">IF(AND(NOT(ISBLANK(C1296)),NOT(ISBLANK(B1296)),NOT(ISBLANK(E1296))),(_xlfn.AGGREGATE(2,7,A$5:A1296))+1,"")</f>
        <v/>
      </c>
      <c r="B1296" s="49"/>
      <c r="C1296" s="49"/>
      <c r="D1296" s="50"/>
      <c r="E1296" s="51"/>
      <c r="F1296" s="52" t="str">
        <f aca="false">IFERROR(VLOOKUP(B1296,LISTAS!$Q$2:$R$58,2,0),"")</f>
        <v/>
      </c>
      <c r="G1296" s="34" t="str">
        <f aca="false">IF(ISBLANK(C1296),"",  IF(F1296="RAZÓN SOCIAL","NUEVO_RP",   IF(F1296="NUMERO",      IF(ISNUMBER(VALUE(C1296)),VALUE(C1296),""),   IF(OR(F1296="NSS - NOMBRE",F1296="RP - NOMBRE"),      IF(         AND(           NOT(ISERROR(FIND(" - ",C1296))),           ISERROR(FIND("  ",C1296)),           ISERROR(FIND("–",C1296)),           ISERROR(FIND("—",C1296)),           ISNUMBER(VALUE(LEFT(C1296,FIND(" - ",C1296)-1)))         ),         VALUE(LEFT(C1296,FIND(" - ",C1296)-1)),         ""      ),   ""   )  )))</f>
        <v/>
      </c>
      <c r="H1296" s="34" t="str">
        <f aca="false">B1296 &amp; "|" &amp; E1296 &amp; "|" &amp;(IF(ISBLANK(C1296),"",IFERROR(VALUE(LEFT(TRIM(C1296),FIND(" ",TRIM(C1296)&amp;" ")-1)),"")))</f>
        <v>||</v>
      </c>
      <c r="I1296" s="18" t="n">
        <f aca="false">IF(G1296="",0, IF(COUNTIF($H$6:H1296,H1296)=1,1,0))</f>
        <v>0</v>
      </c>
      <c r="J1296" s="34" t="str">
        <f aca="false">IF( OR( ISBLANK(D1296), C1296=D1296, AND( LEFT(D1296,7)&lt;&gt;"NOMINA ", OR( ISERROR(FIND(" - ",D1296)), NOT(ISNUMBER(VALUE(LEFT(D1296,FIND(" - ",D1296)-1)))) ) ) ), "", B1296 &amp; "|" &amp; E1296 &amp; "|" &amp; (IF(ISBLANK(C1296), "", IFERROR(VALUE(LEFT(TRIM(C1296), FIND(" ", TRIM(C1296)&amp;" ")-1)), ""))) &amp; "|" &amp; D1296 )</f>
        <v/>
      </c>
      <c r="K1296" s="18" t="n">
        <f aca="false">IF(OR(C1296="", J1296="",G1296=""), 0, IF(COUNTIF($J$6:J1296, J1296)=1, 1, 0))</f>
        <v>0</v>
      </c>
      <c r="L1296" s="16" t="str">
        <f aca="false">IF(B1296="Inscripción de nuevo registro patronal",B1296 &amp; "|" &amp; E1296 &amp; "|" &amp; C1296,"")</f>
        <v/>
      </c>
      <c r="M1296" s="18" t="n">
        <f aca="false">IF(OR(C1296="", L1296=""), 0, IF(COUNTIF($L$6:L1296, L1296)=1, 1, 0))</f>
        <v>0</v>
      </c>
    </row>
    <row r="1297" customFormat="false" ht="28.35" hidden="false" customHeight="true" outlineLevel="0" collapsed="false">
      <c r="A1297" s="48" t="str">
        <f aca="false">IF(AND(NOT(ISBLANK(C1297)),NOT(ISBLANK(B1297)),NOT(ISBLANK(E1297))),(_xlfn.AGGREGATE(2,7,A$5:A1297))+1,"")</f>
        <v/>
      </c>
      <c r="B1297" s="49"/>
      <c r="C1297" s="49"/>
      <c r="D1297" s="50"/>
      <c r="E1297" s="51"/>
      <c r="F1297" s="52" t="str">
        <f aca="false">IFERROR(VLOOKUP(B1297,LISTAS!$Q$2:$R$58,2,0),"")</f>
        <v/>
      </c>
      <c r="G1297" s="34" t="str">
        <f aca="false">IF(ISBLANK(C1297),"",  IF(F1297="RAZÓN SOCIAL","NUEVO_RP",   IF(F1297="NUMERO",      IF(ISNUMBER(VALUE(C1297)),VALUE(C1297),""),   IF(OR(F1297="NSS - NOMBRE",F1297="RP - NOMBRE"),      IF(         AND(           NOT(ISERROR(FIND(" - ",C1297))),           ISERROR(FIND("  ",C1297)),           ISERROR(FIND("–",C1297)),           ISERROR(FIND("—",C1297)),           ISNUMBER(VALUE(LEFT(C1297,FIND(" - ",C1297)-1)))         ),         VALUE(LEFT(C1297,FIND(" - ",C1297)-1)),         ""      ),   ""   )  )))</f>
        <v/>
      </c>
      <c r="H1297" s="34" t="str">
        <f aca="false">B1297 &amp; "|" &amp; E1297 &amp; "|" &amp;(IF(ISBLANK(C1297),"",IFERROR(VALUE(LEFT(TRIM(C1297),FIND(" ",TRIM(C1297)&amp;" ")-1)),"")))</f>
        <v>||</v>
      </c>
      <c r="I1297" s="18" t="n">
        <f aca="false">IF(G1297="",0, IF(COUNTIF($H$6:H1297,H1297)=1,1,0))</f>
        <v>0</v>
      </c>
      <c r="J1297" s="34" t="str">
        <f aca="false">IF( OR( ISBLANK(D1297), C1297=D1297, AND( LEFT(D1297,7)&lt;&gt;"NOMINA ", OR( ISERROR(FIND(" - ",D1297)), NOT(ISNUMBER(VALUE(LEFT(D1297,FIND(" - ",D1297)-1)))) ) ) ), "", B1297 &amp; "|" &amp; E1297 &amp; "|" &amp; (IF(ISBLANK(C1297), "", IFERROR(VALUE(LEFT(TRIM(C1297), FIND(" ", TRIM(C1297)&amp;" ")-1)), ""))) &amp; "|" &amp; D1297 )</f>
        <v/>
      </c>
      <c r="K1297" s="18" t="n">
        <f aca="false">IF(OR(C1297="", J1297="",G1297=""), 0, IF(COUNTIF($J$6:J1297, J1297)=1, 1, 0))</f>
        <v>0</v>
      </c>
      <c r="L1297" s="16" t="str">
        <f aca="false">IF(B1297="Inscripción de nuevo registro patronal",B1297 &amp; "|" &amp; E1297 &amp; "|" &amp; C1297,"")</f>
        <v/>
      </c>
      <c r="M1297" s="18" t="n">
        <f aca="false">IF(OR(C1297="", L1297=""), 0, IF(COUNTIF($L$6:L1297, L1297)=1, 1, 0))</f>
        <v>0</v>
      </c>
    </row>
    <row r="1298" customFormat="false" ht="28.35" hidden="false" customHeight="true" outlineLevel="0" collapsed="false">
      <c r="A1298" s="48" t="str">
        <f aca="false">IF(AND(NOT(ISBLANK(C1298)),NOT(ISBLANK(B1298)),NOT(ISBLANK(E1298))),(_xlfn.AGGREGATE(2,7,A$5:A1298))+1,"")</f>
        <v/>
      </c>
      <c r="B1298" s="49"/>
      <c r="C1298" s="49"/>
      <c r="D1298" s="50"/>
      <c r="E1298" s="51"/>
      <c r="F1298" s="52" t="str">
        <f aca="false">IFERROR(VLOOKUP(B1298,LISTAS!$Q$2:$R$58,2,0),"")</f>
        <v/>
      </c>
      <c r="G1298" s="34" t="str">
        <f aca="false">IF(ISBLANK(C1298),"",  IF(F1298="RAZÓN SOCIAL","NUEVO_RP",   IF(F1298="NUMERO",      IF(ISNUMBER(VALUE(C1298)),VALUE(C1298),""),   IF(OR(F1298="NSS - NOMBRE",F1298="RP - NOMBRE"),      IF(         AND(           NOT(ISERROR(FIND(" - ",C1298))),           ISERROR(FIND("  ",C1298)),           ISERROR(FIND("–",C1298)),           ISERROR(FIND("—",C1298)),           ISNUMBER(VALUE(LEFT(C1298,FIND(" - ",C1298)-1)))         ),         VALUE(LEFT(C1298,FIND(" - ",C1298)-1)),         ""      ),   ""   )  )))</f>
        <v/>
      </c>
      <c r="H1298" s="34" t="str">
        <f aca="false">B1298 &amp; "|" &amp; E1298 &amp; "|" &amp;(IF(ISBLANK(C1298),"",IFERROR(VALUE(LEFT(TRIM(C1298),FIND(" ",TRIM(C1298)&amp;" ")-1)),"")))</f>
        <v>||</v>
      </c>
      <c r="I1298" s="18" t="n">
        <f aca="false">IF(G1298="",0, IF(COUNTIF($H$6:H1298,H1298)=1,1,0))</f>
        <v>0</v>
      </c>
      <c r="J1298" s="34" t="str">
        <f aca="false">IF( OR( ISBLANK(D1298), C1298=D1298, AND( LEFT(D1298,7)&lt;&gt;"NOMINA ", OR( ISERROR(FIND(" - ",D1298)), NOT(ISNUMBER(VALUE(LEFT(D1298,FIND(" - ",D1298)-1)))) ) ) ), "", B1298 &amp; "|" &amp; E1298 &amp; "|" &amp; (IF(ISBLANK(C1298), "", IFERROR(VALUE(LEFT(TRIM(C1298), FIND(" ", TRIM(C1298)&amp;" ")-1)), ""))) &amp; "|" &amp; D1298 )</f>
        <v/>
      </c>
      <c r="K1298" s="18" t="n">
        <f aca="false">IF(OR(C1298="", J1298="",G1298=""), 0, IF(COUNTIF($J$6:J1298, J1298)=1, 1, 0))</f>
        <v>0</v>
      </c>
      <c r="L1298" s="16" t="str">
        <f aca="false">IF(B1298="Inscripción de nuevo registro patronal",B1298 &amp; "|" &amp; E1298 &amp; "|" &amp; C1298,"")</f>
        <v/>
      </c>
      <c r="M1298" s="18" t="n">
        <f aca="false">IF(OR(C1298="", L1298=""), 0, IF(COUNTIF($L$6:L1298, L1298)=1, 1, 0))</f>
        <v>0</v>
      </c>
    </row>
    <row r="1299" customFormat="false" ht="28.35" hidden="false" customHeight="true" outlineLevel="0" collapsed="false">
      <c r="A1299" s="48" t="str">
        <f aca="false">IF(AND(NOT(ISBLANK(C1299)),NOT(ISBLANK(B1299)),NOT(ISBLANK(E1299))),(_xlfn.AGGREGATE(2,7,A$5:A1299))+1,"")</f>
        <v/>
      </c>
      <c r="B1299" s="49"/>
      <c r="C1299" s="49"/>
      <c r="D1299" s="50"/>
      <c r="E1299" s="51"/>
      <c r="F1299" s="52" t="str">
        <f aca="false">IFERROR(VLOOKUP(B1299,LISTAS!$Q$2:$R$58,2,0),"")</f>
        <v/>
      </c>
      <c r="G1299" s="34" t="str">
        <f aca="false">IF(ISBLANK(C1299),"",  IF(F1299="RAZÓN SOCIAL","NUEVO_RP",   IF(F1299="NUMERO",      IF(ISNUMBER(VALUE(C1299)),VALUE(C1299),""),   IF(OR(F1299="NSS - NOMBRE",F1299="RP - NOMBRE"),      IF(         AND(           NOT(ISERROR(FIND(" - ",C1299))),           ISERROR(FIND("  ",C1299)),           ISERROR(FIND("–",C1299)),           ISERROR(FIND("—",C1299)),           ISNUMBER(VALUE(LEFT(C1299,FIND(" - ",C1299)-1)))         ),         VALUE(LEFT(C1299,FIND(" - ",C1299)-1)),         ""      ),   ""   )  )))</f>
        <v/>
      </c>
      <c r="H1299" s="34" t="str">
        <f aca="false">B1299 &amp; "|" &amp; E1299 &amp; "|" &amp;(IF(ISBLANK(C1299),"",IFERROR(VALUE(LEFT(TRIM(C1299),FIND(" ",TRIM(C1299)&amp;" ")-1)),"")))</f>
        <v>||</v>
      </c>
      <c r="I1299" s="18" t="n">
        <f aca="false">IF(G1299="",0, IF(COUNTIF($H$6:H1299,H1299)=1,1,0))</f>
        <v>0</v>
      </c>
      <c r="J1299" s="34" t="str">
        <f aca="false">IF( OR( ISBLANK(D1299), C1299=D1299, AND( LEFT(D1299,7)&lt;&gt;"NOMINA ", OR( ISERROR(FIND(" - ",D1299)), NOT(ISNUMBER(VALUE(LEFT(D1299,FIND(" - ",D1299)-1)))) ) ) ), "", B1299 &amp; "|" &amp; E1299 &amp; "|" &amp; (IF(ISBLANK(C1299), "", IFERROR(VALUE(LEFT(TRIM(C1299), FIND(" ", TRIM(C1299)&amp;" ")-1)), ""))) &amp; "|" &amp; D1299 )</f>
        <v/>
      </c>
      <c r="K1299" s="18" t="n">
        <f aca="false">IF(OR(C1299="", J1299="",G1299=""), 0, IF(COUNTIF($J$6:J1299, J1299)=1, 1, 0))</f>
        <v>0</v>
      </c>
      <c r="L1299" s="16" t="str">
        <f aca="false">IF(B1299="Inscripción de nuevo registro patronal",B1299 &amp; "|" &amp; E1299 &amp; "|" &amp; C1299,"")</f>
        <v/>
      </c>
      <c r="M1299" s="18" t="n">
        <f aca="false">IF(OR(C1299="", L1299=""), 0, IF(COUNTIF($L$6:L1299, L1299)=1, 1, 0))</f>
        <v>0</v>
      </c>
    </row>
    <row r="1300" customFormat="false" ht="28.35" hidden="false" customHeight="true" outlineLevel="0" collapsed="false">
      <c r="A1300" s="48" t="str">
        <f aca="false">IF(AND(NOT(ISBLANK(C1300)),NOT(ISBLANK(B1300)),NOT(ISBLANK(E1300))),(_xlfn.AGGREGATE(2,7,A$5:A1300))+1,"")</f>
        <v/>
      </c>
      <c r="B1300" s="49"/>
      <c r="C1300" s="49"/>
      <c r="D1300" s="50"/>
      <c r="E1300" s="51"/>
      <c r="F1300" s="52" t="str">
        <f aca="false">IFERROR(VLOOKUP(B1300,LISTAS!$Q$2:$R$58,2,0),"")</f>
        <v/>
      </c>
      <c r="G1300" s="34" t="str">
        <f aca="false">IF(ISBLANK(C1300),"",  IF(F1300="RAZÓN SOCIAL","NUEVO_RP",   IF(F1300="NUMERO",      IF(ISNUMBER(VALUE(C1300)),VALUE(C1300),""),   IF(OR(F1300="NSS - NOMBRE",F1300="RP - NOMBRE"),      IF(         AND(           NOT(ISERROR(FIND(" - ",C1300))),           ISERROR(FIND("  ",C1300)),           ISERROR(FIND("–",C1300)),           ISERROR(FIND("—",C1300)),           ISNUMBER(VALUE(LEFT(C1300,FIND(" - ",C1300)-1)))         ),         VALUE(LEFT(C1300,FIND(" - ",C1300)-1)),         ""      ),   ""   )  )))</f>
        <v/>
      </c>
      <c r="H1300" s="34" t="str">
        <f aca="false">B1300 &amp; "|" &amp; E1300 &amp; "|" &amp;(IF(ISBLANK(C1300),"",IFERROR(VALUE(LEFT(TRIM(C1300),FIND(" ",TRIM(C1300)&amp;" ")-1)),"")))</f>
        <v>||</v>
      </c>
      <c r="I1300" s="18" t="n">
        <f aca="false">IF(G1300="",0, IF(COUNTIF($H$6:H1300,H1300)=1,1,0))</f>
        <v>0</v>
      </c>
      <c r="J1300" s="34" t="str">
        <f aca="false">IF( OR( ISBLANK(D1300), C1300=D1300, AND( LEFT(D1300,7)&lt;&gt;"NOMINA ", OR( ISERROR(FIND(" - ",D1300)), NOT(ISNUMBER(VALUE(LEFT(D1300,FIND(" - ",D1300)-1)))) ) ) ), "", B1300 &amp; "|" &amp; E1300 &amp; "|" &amp; (IF(ISBLANK(C1300), "", IFERROR(VALUE(LEFT(TRIM(C1300), FIND(" ", TRIM(C1300)&amp;" ")-1)), ""))) &amp; "|" &amp; D1300 )</f>
        <v/>
      </c>
      <c r="K1300" s="18" t="n">
        <f aca="false">IF(OR(C1300="", J1300="",G1300=""), 0, IF(COUNTIF($J$6:J1300, J1300)=1, 1, 0))</f>
        <v>0</v>
      </c>
      <c r="L1300" s="16" t="str">
        <f aca="false">IF(B1300="Inscripción de nuevo registro patronal",B1300 &amp; "|" &amp; E1300 &amp; "|" &amp; C1300,"")</f>
        <v/>
      </c>
      <c r="M1300" s="18" t="n">
        <f aca="false">IF(OR(C1300="", L1300=""), 0, IF(COUNTIF($L$6:L1300, L1300)=1, 1, 0))</f>
        <v>0</v>
      </c>
    </row>
    <row r="1301" customFormat="false" ht="28.35" hidden="false" customHeight="true" outlineLevel="0" collapsed="false">
      <c r="A1301" s="48" t="str">
        <f aca="false">IF(AND(NOT(ISBLANK(C1301)),NOT(ISBLANK(B1301)),NOT(ISBLANK(E1301))),(_xlfn.AGGREGATE(2,7,A$5:A1301))+1,"")</f>
        <v/>
      </c>
      <c r="B1301" s="49"/>
      <c r="C1301" s="49"/>
      <c r="D1301" s="50"/>
      <c r="E1301" s="51"/>
      <c r="F1301" s="52" t="str">
        <f aca="false">IFERROR(VLOOKUP(B1301,LISTAS!$Q$2:$R$58,2,0),"")</f>
        <v/>
      </c>
      <c r="G1301" s="34" t="str">
        <f aca="false">IF(ISBLANK(C1301),"",  IF(F1301="RAZÓN SOCIAL","NUEVO_RP",   IF(F1301="NUMERO",      IF(ISNUMBER(VALUE(C1301)),VALUE(C1301),""),   IF(OR(F1301="NSS - NOMBRE",F1301="RP - NOMBRE"),      IF(         AND(           NOT(ISERROR(FIND(" - ",C1301))),           ISERROR(FIND("  ",C1301)),           ISERROR(FIND("–",C1301)),           ISERROR(FIND("—",C1301)),           ISNUMBER(VALUE(LEFT(C1301,FIND(" - ",C1301)-1)))         ),         VALUE(LEFT(C1301,FIND(" - ",C1301)-1)),         ""      ),   ""   )  )))</f>
        <v/>
      </c>
      <c r="H1301" s="34" t="str">
        <f aca="false">B1301 &amp; "|" &amp; E1301 &amp; "|" &amp;(IF(ISBLANK(C1301),"",IFERROR(VALUE(LEFT(TRIM(C1301),FIND(" ",TRIM(C1301)&amp;" ")-1)),"")))</f>
        <v>||</v>
      </c>
      <c r="I1301" s="18" t="n">
        <f aca="false">IF(G1301="",0, IF(COUNTIF($H$6:H1301,H1301)=1,1,0))</f>
        <v>0</v>
      </c>
      <c r="J1301" s="34" t="str">
        <f aca="false">IF( OR( ISBLANK(D1301), C1301=D1301, AND( LEFT(D1301,7)&lt;&gt;"NOMINA ", OR( ISERROR(FIND(" - ",D1301)), NOT(ISNUMBER(VALUE(LEFT(D1301,FIND(" - ",D1301)-1)))) ) ) ), "", B1301 &amp; "|" &amp; E1301 &amp; "|" &amp; (IF(ISBLANK(C1301), "", IFERROR(VALUE(LEFT(TRIM(C1301), FIND(" ", TRIM(C1301)&amp;" ")-1)), ""))) &amp; "|" &amp; D1301 )</f>
        <v/>
      </c>
      <c r="K1301" s="18" t="n">
        <f aca="false">IF(OR(C1301="", J1301="",G1301=""), 0, IF(COUNTIF($J$6:J1301, J1301)=1, 1, 0))</f>
        <v>0</v>
      </c>
      <c r="L1301" s="16" t="str">
        <f aca="false">IF(B1301="Inscripción de nuevo registro patronal",B1301 &amp; "|" &amp; E1301 &amp; "|" &amp; C1301,"")</f>
        <v/>
      </c>
      <c r="M1301" s="18" t="n">
        <f aca="false">IF(OR(C1301="", L1301=""), 0, IF(COUNTIF($L$6:L1301, L1301)=1, 1, 0))</f>
        <v>0</v>
      </c>
    </row>
    <row r="1302" customFormat="false" ht="28.35" hidden="false" customHeight="true" outlineLevel="0" collapsed="false">
      <c r="A1302" s="48" t="str">
        <f aca="false">IF(AND(NOT(ISBLANK(C1302)),NOT(ISBLANK(B1302)),NOT(ISBLANK(E1302))),(_xlfn.AGGREGATE(2,7,A$5:A1302))+1,"")</f>
        <v/>
      </c>
      <c r="B1302" s="49"/>
      <c r="C1302" s="49"/>
      <c r="D1302" s="50"/>
      <c r="E1302" s="51"/>
      <c r="F1302" s="52" t="str">
        <f aca="false">IFERROR(VLOOKUP(B1302,LISTAS!$Q$2:$R$58,2,0),"")</f>
        <v/>
      </c>
      <c r="G1302" s="34" t="str">
        <f aca="false">IF(ISBLANK(C1302),"",  IF(F1302="RAZÓN SOCIAL","NUEVO_RP",   IF(F1302="NUMERO",      IF(ISNUMBER(VALUE(C1302)),VALUE(C1302),""),   IF(OR(F1302="NSS - NOMBRE",F1302="RP - NOMBRE"),      IF(         AND(           NOT(ISERROR(FIND(" - ",C1302))),           ISERROR(FIND("  ",C1302)),           ISERROR(FIND("–",C1302)),           ISERROR(FIND("—",C1302)),           ISNUMBER(VALUE(LEFT(C1302,FIND(" - ",C1302)-1)))         ),         VALUE(LEFT(C1302,FIND(" - ",C1302)-1)),         ""      ),   ""   )  )))</f>
        <v/>
      </c>
      <c r="H1302" s="34" t="str">
        <f aca="false">B1302 &amp; "|" &amp; E1302 &amp; "|" &amp;(IF(ISBLANK(C1302),"",IFERROR(VALUE(LEFT(TRIM(C1302),FIND(" ",TRIM(C1302)&amp;" ")-1)),"")))</f>
        <v>||</v>
      </c>
      <c r="I1302" s="18" t="n">
        <f aca="false">IF(G1302="",0, IF(COUNTIF($H$6:H1302,H1302)=1,1,0))</f>
        <v>0</v>
      </c>
      <c r="J1302" s="34" t="str">
        <f aca="false">IF( OR( ISBLANK(D1302), C1302=D1302, AND( LEFT(D1302,7)&lt;&gt;"NOMINA ", OR( ISERROR(FIND(" - ",D1302)), NOT(ISNUMBER(VALUE(LEFT(D1302,FIND(" - ",D1302)-1)))) ) ) ), "", B1302 &amp; "|" &amp; E1302 &amp; "|" &amp; (IF(ISBLANK(C1302), "", IFERROR(VALUE(LEFT(TRIM(C1302), FIND(" ", TRIM(C1302)&amp;" ")-1)), ""))) &amp; "|" &amp; D1302 )</f>
        <v/>
      </c>
      <c r="K1302" s="18" t="n">
        <f aca="false">IF(OR(C1302="", J1302="",G1302=""), 0, IF(COUNTIF($J$6:J1302, J1302)=1, 1, 0))</f>
        <v>0</v>
      </c>
      <c r="L1302" s="16" t="str">
        <f aca="false">IF(B1302="Inscripción de nuevo registro patronal",B1302 &amp; "|" &amp; E1302 &amp; "|" &amp; C1302,"")</f>
        <v/>
      </c>
      <c r="M1302" s="18" t="n">
        <f aca="false">IF(OR(C1302="", L1302=""), 0, IF(COUNTIF($L$6:L1302, L1302)=1, 1, 0))</f>
        <v>0</v>
      </c>
    </row>
    <row r="1303" customFormat="false" ht="28.35" hidden="false" customHeight="true" outlineLevel="0" collapsed="false">
      <c r="A1303" s="48" t="str">
        <f aca="false">IF(AND(NOT(ISBLANK(C1303)),NOT(ISBLANK(B1303)),NOT(ISBLANK(E1303))),(_xlfn.AGGREGATE(2,7,A$5:A1303))+1,"")</f>
        <v/>
      </c>
      <c r="B1303" s="49"/>
      <c r="C1303" s="49"/>
      <c r="D1303" s="50"/>
      <c r="E1303" s="51"/>
      <c r="F1303" s="52" t="str">
        <f aca="false">IFERROR(VLOOKUP(B1303,LISTAS!$Q$2:$R$58,2,0),"")</f>
        <v/>
      </c>
      <c r="G1303" s="34" t="str">
        <f aca="false">IF(ISBLANK(C1303),"",  IF(F1303="RAZÓN SOCIAL","NUEVO_RP",   IF(F1303="NUMERO",      IF(ISNUMBER(VALUE(C1303)),VALUE(C1303),""),   IF(OR(F1303="NSS - NOMBRE",F1303="RP - NOMBRE"),      IF(         AND(           NOT(ISERROR(FIND(" - ",C1303))),           ISERROR(FIND("  ",C1303)),           ISERROR(FIND("–",C1303)),           ISERROR(FIND("—",C1303)),           ISNUMBER(VALUE(LEFT(C1303,FIND(" - ",C1303)-1)))         ),         VALUE(LEFT(C1303,FIND(" - ",C1303)-1)),         ""      ),   ""   )  )))</f>
        <v/>
      </c>
      <c r="H1303" s="34" t="str">
        <f aca="false">B1303 &amp; "|" &amp; E1303 &amp; "|" &amp;(IF(ISBLANK(C1303),"",IFERROR(VALUE(LEFT(TRIM(C1303),FIND(" ",TRIM(C1303)&amp;" ")-1)),"")))</f>
        <v>||</v>
      </c>
      <c r="I1303" s="18" t="n">
        <f aca="false">IF(G1303="",0, IF(COUNTIF($H$6:H1303,H1303)=1,1,0))</f>
        <v>0</v>
      </c>
      <c r="J1303" s="34" t="str">
        <f aca="false">IF( OR( ISBLANK(D1303), C1303=D1303, AND( LEFT(D1303,7)&lt;&gt;"NOMINA ", OR( ISERROR(FIND(" - ",D1303)), NOT(ISNUMBER(VALUE(LEFT(D1303,FIND(" - ",D1303)-1)))) ) ) ), "", B1303 &amp; "|" &amp; E1303 &amp; "|" &amp; (IF(ISBLANK(C1303), "", IFERROR(VALUE(LEFT(TRIM(C1303), FIND(" ", TRIM(C1303)&amp;" ")-1)), ""))) &amp; "|" &amp; D1303 )</f>
        <v/>
      </c>
      <c r="K1303" s="18" t="n">
        <f aca="false">IF(OR(C1303="", J1303="",G1303=""), 0, IF(COUNTIF($J$6:J1303, J1303)=1, 1, 0))</f>
        <v>0</v>
      </c>
      <c r="L1303" s="16" t="str">
        <f aca="false">IF(B1303="Inscripción de nuevo registro patronal",B1303 &amp; "|" &amp; E1303 &amp; "|" &amp; C1303,"")</f>
        <v/>
      </c>
      <c r="M1303" s="18" t="n">
        <f aca="false">IF(OR(C1303="", L1303=""), 0, IF(COUNTIF($L$6:L1303, L1303)=1, 1, 0))</f>
        <v>0</v>
      </c>
    </row>
    <row r="1304" customFormat="false" ht="28.35" hidden="false" customHeight="true" outlineLevel="0" collapsed="false">
      <c r="A1304" s="48" t="str">
        <f aca="false">IF(AND(NOT(ISBLANK(C1304)),NOT(ISBLANK(B1304)),NOT(ISBLANK(E1304))),(_xlfn.AGGREGATE(2,7,A$5:A1304))+1,"")</f>
        <v/>
      </c>
      <c r="B1304" s="49"/>
      <c r="C1304" s="49"/>
      <c r="D1304" s="50"/>
      <c r="E1304" s="51"/>
      <c r="F1304" s="52" t="str">
        <f aca="false">IFERROR(VLOOKUP(B1304,LISTAS!$Q$2:$R$58,2,0),"")</f>
        <v/>
      </c>
      <c r="G1304" s="34" t="str">
        <f aca="false">IF(ISBLANK(C1304),"",  IF(F1304="RAZÓN SOCIAL","NUEVO_RP",   IF(F1304="NUMERO",      IF(ISNUMBER(VALUE(C1304)),VALUE(C1304),""),   IF(OR(F1304="NSS - NOMBRE",F1304="RP - NOMBRE"),      IF(         AND(           NOT(ISERROR(FIND(" - ",C1304))),           ISERROR(FIND("  ",C1304)),           ISERROR(FIND("–",C1304)),           ISERROR(FIND("—",C1304)),           ISNUMBER(VALUE(LEFT(C1304,FIND(" - ",C1304)-1)))         ),         VALUE(LEFT(C1304,FIND(" - ",C1304)-1)),         ""      ),   ""   )  )))</f>
        <v/>
      </c>
      <c r="H1304" s="34" t="str">
        <f aca="false">B1304 &amp; "|" &amp; E1304 &amp; "|" &amp;(IF(ISBLANK(C1304),"",IFERROR(VALUE(LEFT(TRIM(C1304),FIND(" ",TRIM(C1304)&amp;" ")-1)),"")))</f>
        <v>||</v>
      </c>
      <c r="I1304" s="18" t="n">
        <f aca="false">IF(G1304="",0, IF(COUNTIF($H$6:H1304,H1304)=1,1,0))</f>
        <v>0</v>
      </c>
      <c r="J1304" s="34" t="str">
        <f aca="false">IF( OR( ISBLANK(D1304), C1304=D1304, AND( LEFT(D1304,7)&lt;&gt;"NOMINA ", OR( ISERROR(FIND(" - ",D1304)), NOT(ISNUMBER(VALUE(LEFT(D1304,FIND(" - ",D1304)-1)))) ) ) ), "", B1304 &amp; "|" &amp; E1304 &amp; "|" &amp; (IF(ISBLANK(C1304), "", IFERROR(VALUE(LEFT(TRIM(C1304), FIND(" ", TRIM(C1304)&amp;" ")-1)), ""))) &amp; "|" &amp; D1304 )</f>
        <v/>
      </c>
      <c r="K1304" s="18" t="n">
        <f aca="false">IF(OR(C1304="", J1304="",G1304=""), 0, IF(COUNTIF($J$6:J1304, J1304)=1, 1, 0))</f>
        <v>0</v>
      </c>
      <c r="L1304" s="16" t="str">
        <f aca="false">IF(B1304="Inscripción de nuevo registro patronal",B1304 &amp; "|" &amp; E1304 &amp; "|" &amp; C1304,"")</f>
        <v/>
      </c>
      <c r="M1304" s="18" t="n">
        <f aca="false">IF(OR(C1304="", L1304=""), 0, IF(COUNTIF($L$6:L1304, L1304)=1, 1, 0))</f>
        <v>0</v>
      </c>
    </row>
    <row r="1305" customFormat="false" ht="28.35" hidden="false" customHeight="true" outlineLevel="0" collapsed="false">
      <c r="A1305" s="48" t="str">
        <f aca="false">IF(AND(NOT(ISBLANK(C1305)),NOT(ISBLANK(B1305)),NOT(ISBLANK(E1305))),(_xlfn.AGGREGATE(2,7,A$5:A1305))+1,"")</f>
        <v/>
      </c>
      <c r="B1305" s="49"/>
      <c r="C1305" s="49"/>
      <c r="D1305" s="50"/>
      <c r="E1305" s="51"/>
      <c r="F1305" s="52" t="str">
        <f aca="false">IFERROR(VLOOKUP(B1305,LISTAS!$Q$2:$R$58,2,0),"")</f>
        <v/>
      </c>
      <c r="G1305" s="34" t="str">
        <f aca="false">IF(ISBLANK(C1305),"",  IF(F1305="RAZÓN SOCIAL","NUEVO_RP",   IF(F1305="NUMERO",      IF(ISNUMBER(VALUE(C1305)),VALUE(C1305),""),   IF(OR(F1305="NSS - NOMBRE",F1305="RP - NOMBRE"),      IF(         AND(           NOT(ISERROR(FIND(" - ",C1305))),           ISERROR(FIND("  ",C1305)),           ISERROR(FIND("–",C1305)),           ISERROR(FIND("—",C1305)),           ISNUMBER(VALUE(LEFT(C1305,FIND(" - ",C1305)-1)))         ),         VALUE(LEFT(C1305,FIND(" - ",C1305)-1)),         ""      ),   ""   )  )))</f>
        <v/>
      </c>
      <c r="H1305" s="34" t="str">
        <f aca="false">B1305 &amp; "|" &amp; E1305 &amp; "|" &amp;(IF(ISBLANK(C1305),"",IFERROR(VALUE(LEFT(TRIM(C1305),FIND(" ",TRIM(C1305)&amp;" ")-1)),"")))</f>
        <v>||</v>
      </c>
      <c r="I1305" s="18" t="n">
        <f aca="false">IF(G1305="",0, IF(COUNTIF($H$6:H1305,H1305)=1,1,0))</f>
        <v>0</v>
      </c>
      <c r="J1305" s="34" t="str">
        <f aca="false">IF( OR( ISBLANK(D1305), C1305=D1305, AND( LEFT(D1305,7)&lt;&gt;"NOMINA ", OR( ISERROR(FIND(" - ",D1305)), NOT(ISNUMBER(VALUE(LEFT(D1305,FIND(" - ",D1305)-1)))) ) ) ), "", B1305 &amp; "|" &amp; E1305 &amp; "|" &amp; (IF(ISBLANK(C1305), "", IFERROR(VALUE(LEFT(TRIM(C1305), FIND(" ", TRIM(C1305)&amp;" ")-1)), ""))) &amp; "|" &amp; D1305 )</f>
        <v/>
      </c>
      <c r="K1305" s="18" t="n">
        <f aca="false">IF(OR(C1305="", J1305="",G1305=""), 0, IF(COUNTIF($J$6:J1305, J1305)=1, 1, 0))</f>
        <v>0</v>
      </c>
      <c r="L1305" s="16" t="str">
        <f aca="false">IF(B1305="Inscripción de nuevo registro patronal",B1305 &amp; "|" &amp; E1305 &amp; "|" &amp; C1305,"")</f>
        <v/>
      </c>
      <c r="M1305" s="18" t="n">
        <f aca="false">IF(OR(C1305="", L1305=""), 0, IF(COUNTIF($L$6:L1305, L1305)=1, 1, 0))</f>
        <v>0</v>
      </c>
    </row>
    <row r="1306" customFormat="false" ht="28.35" hidden="false" customHeight="true" outlineLevel="0" collapsed="false">
      <c r="A1306" s="48" t="str">
        <f aca="false">IF(AND(NOT(ISBLANK(C1306)),NOT(ISBLANK(B1306)),NOT(ISBLANK(E1306))),(_xlfn.AGGREGATE(2,7,A$5:A1306))+1,"")</f>
        <v/>
      </c>
      <c r="B1306" s="49"/>
      <c r="C1306" s="49"/>
      <c r="D1306" s="50"/>
      <c r="E1306" s="51"/>
      <c r="F1306" s="52" t="str">
        <f aca="false">IFERROR(VLOOKUP(B1306,LISTAS!$Q$2:$R$58,2,0),"")</f>
        <v/>
      </c>
      <c r="G1306" s="34" t="str">
        <f aca="false">IF(ISBLANK(C1306),"",  IF(F1306="RAZÓN SOCIAL","NUEVO_RP",   IF(F1306="NUMERO",      IF(ISNUMBER(VALUE(C1306)),VALUE(C1306),""),   IF(OR(F1306="NSS - NOMBRE",F1306="RP - NOMBRE"),      IF(         AND(           NOT(ISERROR(FIND(" - ",C1306))),           ISERROR(FIND("  ",C1306)),           ISERROR(FIND("–",C1306)),           ISERROR(FIND("—",C1306)),           ISNUMBER(VALUE(LEFT(C1306,FIND(" - ",C1306)-1)))         ),         VALUE(LEFT(C1306,FIND(" - ",C1306)-1)),         ""      ),   ""   )  )))</f>
        <v/>
      </c>
      <c r="H1306" s="34" t="str">
        <f aca="false">B1306 &amp; "|" &amp; E1306 &amp; "|" &amp;(IF(ISBLANK(C1306),"",IFERROR(VALUE(LEFT(TRIM(C1306),FIND(" ",TRIM(C1306)&amp;" ")-1)),"")))</f>
        <v>||</v>
      </c>
      <c r="I1306" s="18" t="n">
        <f aca="false">IF(G1306="",0, IF(COUNTIF($H$6:H1306,H1306)=1,1,0))</f>
        <v>0</v>
      </c>
      <c r="J1306" s="34" t="str">
        <f aca="false">IF( OR( ISBLANK(D1306), C1306=D1306, AND( LEFT(D1306,7)&lt;&gt;"NOMINA ", OR( ISERROR(FIND(" - ",D1306)), NOT(ISNUMBER(VALUE(LEFT(D1306,FIND(" - ",D1306)-1)))) ) ) ), "", B1306 &amp; "|" &amp; E1306 &amp; "|" &amp; (IF(ISBLANK(C1306), "", IFERROR(VALUE(LEFT(TRIM(C1306), FIND(" ", TRIM(C1306)&amp;" ")-1)), ""))) &amp; "|" &amp; D1306 )</f>
        <v/>
      </c>
      <c r="K1306" s="18" t="n">
        <f aca="false">IF(OR(C1306="", J1306="",G1306=""), 0, IF(COUNTIF($J$6:J1306, J1306)=1, 1, 0))</f>
        <v>0</v>
      </c>
      <c r="L1306" s="16" t="str">
        <f aca="false">IF(B1306="Inscripción de nuevo registro patronal",B1306 &amp; "|" &amp; E1306 &amp; "|" &amp; C1306,"")</f>
        <v/>
      </c>
      <c r="M1306" s="18" t="n">
        <f aca="false">IF(OR(C1306="", L1306=""), 0, IF(COUNTIF($L$6:L1306, L1306)=1, 1, 0))</f>
        <v>0</v>
      </c>
    </row>
    <row r="1307" customFormat="false" ht="28.35" hidden="false" customHeight="true" outlineLevel="0" collapsed="false">
      <c r="A1307" s="48" t="str">
        <f aca="false">IF(AND(NOT(ISBLANK(C1307)),NOT(ISBLANK(B1307)),NOT(ISBLANK(E1307))),(_xlfn.AGGREGATE(2,7,A$5:A1307))+1,"")</f>
        <v/>
      </c>
      <c r="B1307" s="49"/>
      <c r="C1307" s="49"/>
      <c r="D1307" s="50"/>
      <c r="E1307" s="51"/>
      <c r="F1307" s="52" t="str">
        <f aca="false">IFERROR(VLOOKUP(B1307,LISTAS!$Q$2:$R$58,2,0),"")</f>
        <v/>
      </c>
      <c r="G1307" s="34" t="str">
        <f aca="false">IF(ISBLANK(C1307),"",  IF(F1307="RAZÓN SOCIAL","NUEVO_RP",   IF(F1307="NUMERO",      IF(ISNUMBER(VALUE(C1307)),VALUE(C1307),""),   IF(OR(F1307="NSS - NOMBRE",F1307="RP - NOMBRE"),      IF(         AND(           NOT(ISERROR(FIND(" - ",C1307))),           ISERROR(FIND("  ",C1307)),           ISERROR(FIND("–",C1307)),           ISERROR(FIND("—",C1307)),           ISNUMBER(VALUE(LEFT(C1307,FIND(" - ",C1307)-1)))         ),         VALUE(LEFT(C1307,FIND(" - ",C1307)-1)),         ""      ),   ""   )  )))</f>
        <v/>
      </c>
      <c r="H1307" s="34" t="str">
        <f aca="false">B1307 &amp; "|" &amp; E1307 &amp; "|" &amp;(IF(ISBLANK(C1307),"",IFERROR(VALUE(LEFT(TRIM(C1307),FIND(" ",TRIM(C1307)&amp;" ")-1)),"")))</f>
        <v>||</v>
      </c>
      <c r="I1307" s="18" t="n">
        <f aca="false">IF(G1307="",0, IF(COUNTIF($H$6:H1307,H1307)=1,1,0))</f>
        <v>0</v>
      </c>
      <c r="J1307" s="34" t="str">
        <f aca="false">IF( OR( ISBLANK(D1307), C1307=D1307, AND( LEFT(D1307,7)&lt;&gt;"NOMINA ", OR( ISERROR(FIND(" - ",D1307)), NOT(ISNUMBER(VALUE(LEFT(D1307,FIND(" - ",D1307)-1)))) ) ) ), "", B1307 &amp; "|" &amp; E1307 &amp; "|" &amp; (IF(ISBLANK(C1307), "", IFERROR(VALUE(LEFT(TRIM(C1307), FIND(" ", TRIM(C1307)&amp;" ")-1)), ""))) &amp; "|" &amp; D1307 )</f>
        <v/>
      </c>
      <c r="K1307" s="18" t="n">
        <f aca="false">IF(OR(C1307="", J1307="",G1307=""), 0, IF(COUNTIF($J$6:J1307, J1307)=1, 1, 0))</f>
        <v>0</v>
      </c>
      <c r="L1307" s="16" t="str">
        <f aca="false">IF(B1307="Inscripción de nuevo registro patronal",B1307 &amp; "|" &amp; E1307 &amp; "|" &amp; C1307,"")</f>
        <v/>
      </c>
      <c r="M1307" s="18" t="n">
        <f aca="false">IF(OR(C1307="", L1307=""), 0, IF(COUNTIF($L$6:L1307, L1307)=1, 1, 0))</f>
        <v>0</v>
      </c>
    </row>
    <row r="1308" customFormat="false" ht="28.35" hidden="false" customHeight="true" outlineLevel="0" collapsed="false">
      <c r="A1308" s="48" t="str">
        <f aca="false">IF(AND(NOT(ISBLANK(C1308)),NOT(ISBLANK(B1308)),NOT(ISBLANK(E1308))),(_xlfn.AGGREGATE(2,7,A$5:A1308))+1,"")</f>
        <v/>
      </c>
      <c r="B1308" s="49"/>
      <c r="C1308" s="49"/>
      <c r="D1308" s="50"/>
      <c r="E1308" s="51"/>
      <c r="F1308" s="52" t="str">
        <f aca="false">IFERROR(VLOOKUP(B1308,LISTAS!$Q$2:$R$58,2,0),"")</f>
        <v/>
      </c>
      <c r="G1308" s="34" t="str">
        <f aca="false">IF(ISBLANK(C1308),"",  IF(F1308="RAZÓN SOCIAL","NUEVO_RP",   IF(F1308="NUMERO",      IF(ISNUMBER(VALUE(C1308)),VALUE(C1308),""),   IF(OR(F1308="NSS - NOMBRE",F1308="RP - NOMBRE"),      IF(         AND(           NOT(ISERROR(FIND(" - ",C1308))),           ISERROR(FIND("  ",C1308)),           ISERROR(FIND("–",C1308)),           ISERROR(FIND("—",C1308)),           ISNUMBER(VALUE(LEFT(C1308,FIND(" - ",C1308)-1)))         ),         VALUE(LEFT(C1308,FIND(" - ",C1308)-1)),         ""      ),   ""   )  )))</f>
        <v/>
      </c>
      <c r="H1308" s="34" t="str">
        <f aca="false">B1308 &amp; "|" &amp; E1308 &amp; "|" &amp;(IF(ISBLANK(C1308),"",IFERROR(VALUE(LEFT(TRIM(C1308),FIND(" ",TRIM(C1308)&amp;" ")-1)),"")))</f>
        <v>||</v>
      </c>
      <c r="I1308" s="18" t="n">
        <f aca="false">IF(G1308="",0, IF(COUNTIF($H$6:H1308,H1308)=1,1,0))</f>
        <v>0</v>
      </c>
      <c r="J1308" s="34" t="str">
        <f aca="false">IF( OR( ISBLANK(D1308), C1308=D1308, AND( LEFT(D1308,7)&lt;&gt;"NOMINA ", OR( ISERROR(FIND(" - ",D1308)), NOT(ISNUMBER(VALUE(LEFT(D1308,FIND(" - ",D1308)-1)))) ) ) ), "", B1308 &amp; "|" &amp; E1308 &amp; "|" &amp; (IF(ISBLANK(C1308), "", IFERROR(VALUE(LEFT(TRIM(C1308), FIND(" ", TRIM(C1308)&amp;" ")-1)), ""))) &amp; "|" &amp; D1308 )</f>
        <v/>
      </c>
      <c r="K1308" s="18" t="n">
        <f aca="false">IF(OR(C1308="", J1308="",G1308=""), 0, IF(COUNTIF($J$6:J1308, J1308)=1, 1, 0))</f>
        <v>0</v>
      </c>
      <c r="L1308" s="16" t="str">
        <f aca="false">IF(B1308="Inscripción de nuevo registro patronal",B1308 &amp; "|" &amp; E1308 &amp; "|" &amp; C1308,"")</f>
        <v/>
      </c>
      <c r="M1308" s="18" t="n">
        <f aca="false">IF(OR(C1308="", L1308=""), 0, IF(COUNTIF($L$6:L1308, L1308)=1, 1, 0))</f>
        <v>0</v>
      </c>
    </row>
    <row r="1309" customFormat="false" ht="28.35" hidden="false" customHeight="true" outlineLevel="0" collapsed="false">
      <c r="A1309" s="48" t="str">
        <f aca="false">IF(AND(NOT(ISBLANK(C1309)),NOT(ISBLANK(B1309)),NOT(ISBLANK(E1309))),(_xlfn.AGGREGATE(2,7,A$5:A1309))+1,"")</f>
        <v/>
      </c>
      <c r="B1309" s="49"/>
      <c r="C1309" s="49"/>
      <c r="D1309" s="50"/>
      <c r="E1309" s="51"/>
      <c r="F1309" s="52" t="str">
        <f aca="false">IFERROR(VLOOKUP(B1309,LISTAS!$Q$2:$R$58,2,0),"")</f>
        <v/>
      </c>
      <c r="G1309" s="34" t="str">
        <f aca="false">IF(ISBLANK(C1309),"",  IF(F1309="RAZÓN SOCIAL","NUEVO_RP",   IF(F1309="NUMERO",      IF(ISNUMBER(VALUE(C1309)),VALUE(C1309),""),   IF(OR(F1309="NSS - NOMBRE",F1309="RP - NOMBRE"),      IF(         AND(           NOT(ISERROR(FIND(" - ",C1309))),           ISERROR(FIND("  ",C1309)),           ISERROR(FIND("–",C1309)),           ISERROR(FIND("—",C1309)),           ISNUMBER(VALUE(LEFT(C1309,FIND(" - ",C1309)-1)))         ),         VALUE(LEFT(C1309,FIND(" - ",C1309)-1)),         ""      ),   ""   )  )))</f>
        <v/>
      </c>
      <c r="H1309" s="34" t="str">
        <f aca="false">B1309 &amp; "|" &amp; E1309 &amp; "|" &amp;(IF(ISBLANK(C1309),"",IFERROR(VALUE(LEFT(TRIM(C1309),FIND(" ",TRIM(C1309)&amp;" ")-1)),"")))</f>
        <v>||</v>
      </c>
      <c r="I1309" s="18" t="n">
        <f aca="false">IF(G1309="",0, IF(COUNTIF($H$6:H1309,H1309)=1,1,0))</f>
        <v>0</v>
      </c>
      <c r="J1309" s="34" t="str">
        <f aca="false">IF( OR( ISBLANK(D1309), C1309=D1309, AND( LEFT(D1309,7)&lt;&gt;"NOMINA ", OR( ISERROR(FIND(" - ",D1309)), NOT(ISNUMBER(VALUE(LEFT(D1309,FIND(" - ",D1309)-1)))) ) ) ), "", B1309 &amp; "|" &amp; E1309 &amp; "|" &amp; (IF(ISBLANK(C1309), "", IFERROR(VALUE(LEFT(TRIM(C1309), FIND(" ", TRIM(C1309)&amp;" ")-1)), ""))) &amp; "|" &amp; D1309 )</f>
        <v/>
      </c>
      <c r="K1309" s="18" t="n">
        <f aca="false">IF(OR(C1309="", J1309="",G1309=""), 0, IF(COUNTIF($J$6:J1309, J1309)=1, 1, 0))</f>
        <v>0</v>
      </c>
      <c r="L1309" s="16" t="str">
        <f aca="false">IF(B1309="Inscripción de nuevo registro patronal",B1309 &amp; "|" &amp; E1309 &amp; "|" &amp; C1309,"")</f>
        <v/>
      </c>
      <c r="M1309" s="18" t="n">
        <f aca="false">IF(OR(C1309="", L1309=""), 0, IF(COUNTIF($L$6:L1309, L1309)=1, 1, 0))</f>
        <v>0</v>
      </c>
    </row>
    <row r="1310" customFormat="false" ht="28.35" hidden="false" customHeight="true" outlineLevel="0" collapsed="false">
      <c r="A1310" s="48" t="str">
        <f aca="false">IF(AND(NOT(ISBLANK(C1310)),NOT(ISBLANK(B1310)),NOT(ISBLANK(E1310))),(_xlfn.AGGREGATE(2,7,A$5:A1310))+1,"")</f>
        <v/>
      </c>
      <c r="B1310" s="49"/>
      <c r="C1310" s="49"/>
      <c r="D1310" s="50"/>
      <c r="E1310" s="51"/>
      <c r="F1310" s="52" t="str">
        <f aca="false">IFERROR(VLOOKUP(B1310,LISTAS!$Q$2:$R$58,2,0),"")</f>
        <v/>
      </c>
      <c r="G1310" s="34" t="str">
        <f aca="false">IF(ISBLANK(C1310),"",  IF(F1310="RAZÓN SOCIAL","NUEVO_RP",   IF(F1310="NUMERO",      IF(ISNUMBER(VALUE(C1310)),VALUE(C1310),""),   IF(OR(F1310="NSS - NOMBRE",F1310="RP - NOMBRE"),      IF(         AND(           NOT(ISERROR(FIND(" - ",C1310))),           ISERROR(FIND("  ",C1310)),           ISERROR(FIND("–",C1310)),           ISERROR(FIND("—",C1310)),           ISNUMBER(VALUE(LEFT(C1310,FIND(" - ",C1310)-1)))         ),         VALUE(LEFT(C1310,FIND(" - ",C1310)-1)),         ""      ),   ""   )  )))</f>
        <v/>
      </c>
      <c r="H1310" s="34" t="str">
        <f aca="false">B1310 &amp; "|" &amp; E1310 &amp; "|" &amp;(IF(ISBLANK(C1310),"",IFERROR(VALUE(LEFT(TRIM(C1310),FIND(" ",TRIM(C1310)&amp;" ")-1)),"")))</f>
        <v>||</v>
      </c>
      <c r="I1310" s="18" t="n">
        <f aca="false">IF(G1310="",0, IF(COUNTIF($H$6:H1310,H1310)=1,1,0))</f>
        <v>0</v>
      </c>
      <c r="J1310" s="34" t="str">
        <f aca="false">IF( OR( ISBLANK(D1310), C1310=D1310, AND( LEFT(D1310,7)&lt;&gt;"NOMINA ", OR( ISERROR(FIND(" - ",D1310)), NOT(ISNUMBER(VALUE(LEFT(D1310,FIND(" - ",D1310)-1)))) ) ) ), "", B1310 &amp; "|" &amp; E1310 &amp; "|" &amp; (IF(ISBLANK(C1310), "", IFERROR(VALUE(LEFT(TRIM(C1310), FIND(" ", TRIM(C1310)&amp;" ")-1)), ""))) &amp; "|" &amp; D1310 )</f>
        <v/>
      </c>
      <c r="K1310" s="18" t="n">
        <f aca="false">IF(OR(C1310="", J1310="",G1310=""), 0, IF(COUNTIF($J$6:J1310, J1310)=1, 1, 0))</f>
        <v>0</v>
      </c>
      <c r="L1310" s="16" t="str">
        <f aca="false">IF(B1310="Inscripción de nuevo registro patronal",B1310 &amp; "|" &amp; E1310 &amp; "|" &amp; C1310,"")</f>
        <v/>
      </c>
      <c r="M1310" s="18" t="n">
        <f aca="false">IF(OR(C1310="", L1310=""), 0, IF(COUNTIF($L$6:L1310, L1310)=1, 1, 0))</f>
        <v>0</v>
      </c>
    </row>
    <row r="1311" customFormat="false" ht="28.35" hidden="false" customHeight="true" outlineLevel="0" collapsed="false">
      <c r="A1311" s="48" t="str">
        <f aca="false">IF(AND(NOT(ISBLANK(C1311)),NOT(ISBLANK(B1311)),NOT(ISBLANK(E1311))),(_xlfn.AGGREGATE(2,7,A$5:A1311))+1,"")</f>
        <v/>
      </c>
      <c r="B1311" s="49"/>
      <c r="C1311" s="49"/>
      <c r="D1311" s="50"/>
      <c r="E1311" s="51"/>
      <c r="F1311" s="52" t="str">
        <f aca="false">IFERROR(VLOOKUP(B1311,LISTAS!$Q$2:$R$58,2,0),"")</f>
        <v/>
      </c>
      <c r="G1311" s="34" t="str">
        <f aca="false">IF(ISBLANK(C1311),"",  IF(F1311="RAZÓN SOCIAL","NUEVO_RP",   IF(F1311="NUMERO",      IF(ISNUMBER(VALUE(C1311)),VALUE(C1311),""),   IF(OR(F1311="NSS - NOMBRE",F1311="RP - NOMBRE"),      IF(         AND(           NOT(ISERROR(FIND(" - ",C1311))),           ISERROR(FIND("  ",C1311)),           ISERROR(FIND("–",C1311)),           ISERROR(FIND("—",C1311)),           ISNUMBER(VALUE(LEFT(C1311,FIND(" - ",C1311)-1)))         ),         VALUE(LEFT(C1311,FIND(" - ",C1311)-1)),         ""      ),   ""   )  )))</f>
        <v/>
      </c>
      <c r="H1311" s="34" t="str">
        <f aca="false">B1311 &amp; "|" &amp; E1311 &amp; "|" &amp;(IF(ISBLANK(C1311),"",IFERROR(VALUE(LEFT(TRIM(C1311),FIND(" ",TRIM(C1311)&amp;" ")-1)),"")))</f>
        <v>||</v>
      </c>
      <c r="I1311" s="18" t="n">
        <f aca="false">IF(G1311="",0, IF(COUNTIF($H$6:H1311,H1311)=1,1,0))</f>
        <v>0</v>
      </c>
      <c r="J1311" s="34" t="str">
        <f aca="false">IF( OR( ISBLANK(D1311), C1311=D1311, AND( LEFT(D1311,7)&lt;&gt;"NOMINA ", OR( ISERROR(FIND(" - ",D1311)), NOT(ISNUMBER(VALUE(LEFT(D1311,FIND(" - ",D1311)-1)))) ) ) ), "", B1311 &amp; "|" &amp; E1311 &amp; "|" &amp; (IF(ISBLANK(C1311), "", IFERROR(VALUE(LEFT(TRIM(C1311), FIND(" ", TRIM(C1311)&amp;" ")-1)), ""))) &amp; "|" &amp; D1311 )</f>
        <v/>
      </c>
      <c r="K1311" s="18" t="n">
        <f aca="false">IF(OR(C1311="", J1311="",G1311=""), 0, IF(COUNTIF($J$6:J1311, J1311)=1, 1, 0))</f>
        <v>0</v>
      </c>
      <c r="L1311" s="16" t="str">
        <f aca="false">IF(B1311="Inscripción de nuevo registro patronal",B1311 &amp; "|" &amp; E1311 &amp; "|" &amp; C1311,"")</f>
        <v/>
      </c>
      <c r="M1311" s="18" t="n">
        <f aca="false">IF(OR(C1311="", L1311=""), 0, IF(COUNTIF($L$6:L1311, L1311)=1, 1, 0))</f>
        <v>0</v>
      </c>
    </row>
    <row r="1312" customFormat="false" ht="28.35" hidden="false" customHeight="true" outlineLevel="0" collapsed="false">
      <c r="A1312" s="48" t="str">
        <f aca="false">IF(AND(NOT(ISBLANK(C1312)),NOT(ISBLANK(B1312)),NOT(ISBLANK(E1312))),(_xlfn.AGGREGATE(2,7,A$5:A1312))+1,"")</f>
        <v/>
      </c>
      <c r="B1312" s="49"/>
      <c r="C1312" s="49"/>
      <c r="D1312" s="50"/>
      <c r="E1312" s="51"/>
      <c r="F1312" s="52" t="str">
        <f aca="false">IFERROR(VLOOKUP(B1312,LISTAS!$Q$2:$R$58,2,0),"")</f>
        <v/>
      </c>
      <c r="G1312" s="34" t="str">
        <f aca="false">IF(ISBLANK(C1312),"",  IF(F1312="RAZÓN SOCIAL","NUEVO_RP",   IF(F1312="NUMERO",      IF(ISNUMBER(VALUE(C1312)),VALUE(C1312),""),   IF(OR(F1312="NSS - NOMBRE",F1312="RP - NOMBRE"),      IF(         AND(           NOT(ISERROR(FIND(" - ",C1312))),           ISERROR(FIND("  ",C1312)),           ISERROR(FIND("–",C1312)),           ISERROR(FIND("—",C1312)),           ISNUMBER(VALUE(LEFT(C1312,FIND(" - ",C1312)-1)))         ),         VALUE(LEFT(C1312,FIND(" - ",C1312)-1)),         ""      ),   ""   )  )))</f>
        <v/>
      </c>
      <c r="H1312" s="34" t="str">
        <f aca="false">B1312 &amp; "|" &amp; E1312 &amp; "|" &amp;(IF(ISBLANK(C1312),"",IFERROR(VALUE(LEFT(TRIM(C1312),FIND(" ",TRIM(C1312)&amp;" ")-1)),"")))</f>
        <v>||</v>
      </c>
      <c r="I1312" s="18" t="n">
        <f aca="false">IF(G1312="",0, IF(COUNTIF($H$6:H1312,H1312)=1,1,0))</f>
        <v>0</v>
      </c>
      <c r="J1312" s="34" t="str">
        <f aca="false">IF( OR( ISBLANK(D1312), C1312=D1312, AND( LEFT(D1312,7)&lt;&gt;"NOMINA ", OR( ISERROR(FIND(" - ",D1312)), NOT(ISNUMBER(VALUE(LEFT(D1312,FIND(" - ",D1312)-1)))) ) ) ), "", B1312 &amp; "|" &amp; E1312 &amp; "|" &amp; (IF(ISBLANK(C1312), "", IFERROR(VALUE(LEFT(TRIM(C1312), FIND(" ", TRIM(C1312)&amp;" ")-1)), ""))) &amp; "|" &amp; D1312 )</f>
        <v/>
      </c>
      <c r="K1312" s="18" t="n">
        <f aca="false">IF(OR(C1312="", J1312="",G1312=""), 0, IF(COUNTIF($J$6:J1312, J1312)=1, 1, 0))</f>
        <v>0</v>
      </c>
      <c r="L1312" s="16" t="str">
        <f aca="false">IF(B1312="Inscripción de nuevo registro patronal",B1312 &amp; "|" &amp; E1312 &amp; "|" &amp; C1312,"")</f>
        <v/>
      </c>
      <c r="M1312" s="18" t="n">
        <f aca="false">IF(OR(C1312="", L1312=""), 0, IF(COUNTIF($L$6:L1312, L1312)=1, 1, 0))</f>
        <v>0</v>
      </c>
    </row>
    <row r="1313" customFormat="false" ht="28.35" hidden="false" customHeight="true" outlineLevel="0" collapsed="false">
      <c r="A1313" s="48" t="str">
        <f aca="false">IF(AND(NOT(ISBLANK(C1313)),NOT(ISBLANK(B1313)),NOT(ISBLANK(E1313))),(_xlfn.AGGREGATE(2,7,A$5:A1313))+1,"")</f>
        <v/>
      </c>
      <c r="B1313" s="49"/>
      <c r="C1313" s="49"/>
      <c r="D1313" s="50"/>
      <c r="E1313" s="51"/>
      <c r="F1313" s="52" t="str">
        <f aca="false">IFERROR(VLOOKUP(B1313,LISTAS!$Q$2:$R$58,2,0),"")</f>
        <v/>
      </c>
      <c r="G1313" s="34" t="str">
        <f aca="false">IF(ISBLANK(C1313),"",  IF(F1313="RAZÓN SOCIAL","NUEVO_RP",   IF(F1313="NUMERO",      IF(ISNUMBER(VALUE(C1313)),VALUE(C1313),""),   IF(OR(F1313="NSS - NOMBRE",F1313="RP - NOMBRE"),      IF(         AND(           NOT(ISERROR(FIND(" - ",C1313))),           ISERROR(FIND("  ",C1313)),           ISERROR(FIND("–",C1313)),           ISERROR(FIND("—",C1313)),           ISNUMBER(VALUE(LEFT(C1313,FIND(" - ",C1313)-1)))         ),         VALUE(LEFT(C1313,FIND(" - ",C1313)-1)),         ""      ),   ""   )  )))</f>
        <v/>
      </c>
      <c r="H1313" s="34" t="str">
        <f aca="false">B1313 &amp; "|" &amp; E1313 &amp; "|" &amp;(IF(ISBLANK(C1313),"",IFERROR(VALUE(LEFT(TRIM(C1313),FIND(" ",TRIM(C1313)&amp;" ")-1)),"")))</f>
        <v>||</v>
      </c>
      <c r="I1313" s="18" t="n">
        <f aca="false">IF(G1313="",0, IF(COUNTIF($H$6:H1313,H1313)=1,1,0))</f>
        <v>0</v>
      </c>
      <c r="J1313" s="34" t="str">
        <f aca="false">IF( OR( ISBLANK(D1313), C1313=D1313, AND( LEFT(D1313,7)&lt;&gt;"NOMINA ", OR( ISERROR(FIND(" - ",D1313)), NOT(ISNUMBER(VALUE(LEFT(D1313,FIND(" - ",D1313)-1)))) ) ) ), "", B1313 &amp; "|" &amp; E1313 &amp; "|" &amp; (IF(ISBLANK(C1313), "", IFERROR(VALUE(LEFT(TRIM(C1313), FIND(" ", TRIM(C1313)&amp;" ")-1)), ""))) &amp; "|" &amp; D1313 )</f>
        <v/>
      </c>
      <c r="K1313" s="18" t="n">
        <f aca="false">IF(OR(C1313="", J1313="",G1313=""), 0, IF(COUNTIF($J$6:J1313, J1313)=1, 1, 0))</f>
        <v>0</v>
      </c>
      <c r="L1313" s="16" t="str">
        <f aca="false">IF(B1313="Inscripción de nuevo registro patronal",B1313 &amp; "|" &amp; E1313 &amp; "|" &amp; C1313,"")</f>
        <v/>
      </c>
      <c r="M1313" s="18" t="n">
        <f aca="false">IF(OR(C1313="", L1313=""), 0, IF(COUNTIF($L$6:L1313, L1313)=1, 1, 0))</f>
        <v>0</v>
      </c>
    </row>
    <row r="1314" customFormat="false" ht="28.35" hidden="false" customHeight="true" outlineLevel="0" collapsed="false">
      <c r="A1314" s="48" t="str">
        <f aca="false">IF(AND(NOT(ISBLANK(C1314)),NOT(ISBLANK(B1314)),NOT(ISBLANK(E1314))),(_xlfn.AGGREGATE(2,7,A$5:A1314))+1,"")</f>
        <v/>
      </c>
      <c r="B1314" s="49"/>
      <c r="C1314" s="49"/>
      <c r="D1314" s="50"/>
      <c r="E1314" s="51"/>
      <c r="F1314" s="52" t="str">
        <f aca="false">IFERROR(VLOOKUP(B1314,LISTAS!$Q$2:$R$58,2,0),"")</f>
        <v/>
      </c>
      <c r="G1314" s="34" t="str">
        <f aca="false">IF(ISBLANK(C1314),"",  IF(F1314="RAZÓN SOCIAL","NUEVO_RP",   IF(F1314="NUMERO",      IF(ISNUMBER(VALUE(C1314)),VALUE(C1314),""),   IF(OR(F1314="NSS - NOMBRE",F1314="RP - NOMBRE"),      IF(         AND(           NOT(ISERROR(FIND(" - ",C1314))),           ISERROR(FIND("  ",C1314)),           ISERROR(FIND("–",C1314)),           ISERROR(FIND("—",C1314)),           ISNUMBER(VALUE(LEFT(C1314,FIND(" - ",C1314)-1)))         ),         VALUE(LEFT(C1314,FIND(" - ",C1314)-1)),         ""      ),   ""   )  )))</f>
        <v/>
      </c>
      <c r="H1314" s="34" t="str">
        <f aca="false">B1314 &amp; "|" &amp; E1314 &amp; "|" &amp;(IF(ISBLANK(C1314),"",IFERROR(VALUE(LEFT(TRIM(C1314),FIND(" ",TRIM(C1314)&amp;" ")-1)),"")))</f>
        <v>||</v>
      </c>
      <c r="I1314" s="18" t="n">
        <f aca="false">IF(G1314="",0, IF(COUNTIF($H$6:H1314,H1314)=1,1,0))</f>
        <v>0</v>
      </c>
      <c r="J1314" s="34" t="str">
        <f aca="false">IF( OR( ISBLANK(D1314), C1314=D1314, AND( LEFT(D1314,7)&lt;&gt;"NOMINA ", OR( ISERROR(FIND(" - ",D1314)), NOT(ISNUMBER(VALUE(LEFT(D1314,FIND(" - ",D1314)-1)))) ) ) ), "", B1314 &amp; "|" &amp; E1314 &amp; "|" &amp; (IF(ISBLANK(C1314), "", IFERROR(VALUE(LEFT(TRIM(C1314), FIND(" ", TRIM(C1314)&amp;" ")-1)), ""))) &amp; "|" &amp; D1314 )</f>
        <v/>
      </c>
      <c r="K1314" s="18" t="n">
        <f aca="false">IF(OR(C1314="", J1314="",G1314=""), 0, IF(COUNTIF($J$6:J1314, J1314)=1, 1, 0))</f>
        <v>0</v>
      </c>
      <c r="L1314" s="16" t="str">
        <f aca="false">IF(B1314="Inscripción de nuevo registro patronal",B1314 &amp; "|" &amp; E1314 &amp; "|" &amp; C1314,"")</f>
        <v/>
      </c>
      <c r="M1314" s="18" t="n">
        <f aca="false">IF(OR(C1314="", L1314=""), 0, IF(COUNTIF($L$6:L1314, L1314)=1, 1, 0))</f>
        <v>0</v>
      </c>
    </row>
    <row r="1315" customFormat="false" ht="28.35" hidden="false" customHeight="true" outlineLevel="0" collapsed="false">
      <c r="A1315" s="48" t="str">
        <f aca="false">IF(AND(NOT(ISBLANK(C1315)),NOT(ISBLANK(B1315)),NOT(ISBLANK(E1315))),(_xlfn.AGGREGATE(2,7,A$5:A1315))+1,"")</f>
        <v/>
      </c>
      <c r="B1315" s="49"/>
      <c r="C1315" s="49"/>
      <c r="D1315" s="50"/>
      <c r="E1315" s="51"/>
      <c r="F1315" s="52" t="str">
        <f aca="false">IFERROR(VLOOKUP(B1315,LISTAS!$Q$2:$R$58,2,0),"")</f>
        <v/>
      </c>
      <c r="G1315" s="34" t="str">
        <f aca="false">IF(ISBLANK(C1315),"",  IF(F1315="RAZÓN SOCIAL","NUEVO_RP",   IF(F1315="NUMERO",      IF(ISNUMBER(VALUE(C1315)),VALUE(C1315),""),   IF(OR(F1315="NSS - NOMBRE",F1315="RP - NOMBRE"),      IF(         AND(           NOT(ISERROR(FIND(" - ",C1315))),           ISERROR(FIND("  ",C1315)),           ISERROR(FIND("–",C1315)),           ISERROR(FIND("—",C1315)),           ISNUMBER(VALUE(LEFT(C1315,FIND(" - ",C1315)-1)))         ),         VALUE(LEFT(C1315,FIND(" - ",C1315)-1)),         ""      ),   ""   )  )))</f>
        <v/>
      </c>
      <c r="H1315" s="34" t="str">
        <f aca="false">B1315 &amp; "|" &amp; E1315 &amp; "|" &amp;(IF(ISBLANK(C1315),"",IFERROR(VALUE(LEFT(TRIM(C1315),FIND(" ",TRIM(C1315)&amp;" ")-1)),"")))</f>
        <v>||</v>
      </c>
      <c r="I1315" s="18" t="n">
        <f aca="false">IF(G1315="",0, IF(COUNTIF($H$6:H1315,H1315)=1,1,0))</f>
        <v>0</v>
      </c>
      <c r="J1315" s="34" t="str">
        <f aca="false">IF( OR( ISBLANK(D1315), C1315=D1315, AND( LEFT(D1315,7)&lt;&gt;"NOMINA ", OR( ISERROR(FIND(" - ",D1315)), NOT(ISNUMBER(VALUE(LEFT(D1315,FIND(" - ",D1315)-1)))) ) ) ), "", B1315 &amp; "|" &amp; E1315 &amp; "|" &amp; (IF(ISBLANK(C1315), "", IFERROR(VALUE(LEFT(TRIM(C1315), FIND(" ", TRIM(C1315)&amp;" ")-1)), ""))) &amp; "|" &amp; D1315 )</f>
        <v/>
      </c>
      <c r="K1315" s="18" t="n">
        <f aca="false">IF(OR(C1315="", J1315="",G1315=""), 0, IF(COUNTIF($J$6:J1315, J1315)=1, 1, 0))</f>
        <v>0</v>
      </c>
      <c r="L1315" s="16" t="str">
        <f aca="false">IF(B1315="Inscripción de nuevo registro patronal",B1315 &amp; "|" &amp; E1315 &amp; "|" &amp; C1315,"")</f>
        <v/>
      </c>
      <c r="M1315" s="18" t="n">
        <f aca="false">IF(OR(C1315="", L1315=""), 0, IF(COUNTIF($L$6:L1315, L1315)=1, 1, 0))</f>
        <v>0</v>
      </c>
    </row>
    <row r="1316" customFormat="false" ht="28.35" hidden="false" customHeight="true" outlineLevel="0" collapsed="false">
      <c r="A1316" s="48" t="str">
        <f aca="false">IF(AND(NOT(ISBLANK(C1316)),NOT(ISBLANK(B1316)),NOT(ISBLANK(E1316))),(_xlfn.AGGREGATE(2,7,A$5:A1316))+1,"")</f>
        <v/>
      </c>
      <c r="B1316" s="49"/>
      <c r="C1316" s="49"/>
      <c r="D1316" s="50"/>
      <c r="E1316" s="51"/>
      <c r="F1316" s="52" t="str">
        <f aca="false">IFERROR(VLOOKUP(B1316,LISTAS!$Q$2:$R$58,2,0),"")</f>
        <v/>
      </c>
      <c r="G1316" s="34" t="str">
        <f aca="false">IF(ISBLANK(C1316),"",  IF(F1316="RAZÓN SOCIAL","NUEVO_RP",   IF(F1316="NUMERO",      IF(ISNUMBER(VALUE(C1316)),VALUE(C1316),""),   IF(OR(F1316="NSS - NOMBRE",F1316="RP - NOMBRE"),      IF(         AND(           NOT(ISERROR(FIND(" - ",C1316))),           ISERROR(FIND("  ",C1316)),           ISERROR(FIND("–",C1316)),           ISERROR(FIND("—",C1316)),           ISNUMBER(VALUE(LEFT(C1316,FIND(" - ",C1316)-1)))         ),         VALUE(LEFT(C1316,FIND(" - ",C1316)-1)),         ""      ),   ""   )  )))</f>
        <v/>
      </c>
      <c r="H1316" s="34" t="str">
        <f aca="false">B1316 &amp; "|" &amp; E1316 &amp; "|" &amp;(IF(ISBLANK(C1316),"",IFERROR(VALUE(LEFT(TRIM(C1316),FIND(" ",TRIM(C1316)&amp;" ")-1)),"")))</f>
        <v>||</v>
      </c>
      <c r="I1316" s="18" t="n">
        <f aca="false">IF(G1316="",0, IF(COUNTIF($H$6:H1316,H1316)=1,1,0))</f>
        <v>0</v>
      </c>
      <c r="J1316" s="34" t="str">
        <f aca="false">IF( OR( ISBLANK(D1316), C1316=D1316, AND( LEFT(D1316,7)&lt;&gt;"NOMINA ", OR( ISERROR(FIND(" - ",D1316)), NOT(ISNUMBER(VALUE(LEFT(D1316,FIND(" - ",D1316)-1)))) ) ) ), "", B1316 &amp; "|" &amp; E1316 &amp; "|" &amp; (IF(ISBLANK(C1316), "", IFERROR(VALUE(LEFT(TRIM(C1316), FIND(" ", TRIM(C1316)&amp;" ")-1)), ""))) &amp; "|" &amp; D1316 )</f>
        <v/>
      </c>
      <c r="K1316" s="18" t="n">
        <f aca="false">IF(OR(C1316="", J1316="",G1316=""), 0, IF(COUNTIF($J$6:J1316, J1316)=1, 1, 0))</f>
        <v>0</v>
      </c>
      <c r="L1316" s="16" t="str">
        <f aca="false">IF(B1316="Inscripción de nuevo registro patronal",B1316 &amp; "|" &amp; E1316 &amp; "|" &amp; C1316,"")</f>
        <v/>
      </c>
      <c r="M1316" s="18" t="n">
        <f aca="false">IF(OR(C1316="", L1316=""), 0, IF(COUNTIF($L$6:L1316, L1316)=1, 1, 0))</f>
        <v>0</v>
      </c>
    </row>
    <row r="1317" customFormat="false" ht="28.35" hidden="false" customHeight="true" outlineLevel="0" collapsed="false">
      <c r="A1317" s="48" t="str">
        <f aca="false">IF(AND(NOT(ISBLANK(C1317)),NOT(ISBLANK(B1317)),NOT(ISBLANK(E1317))),(_xlfn.AGGREGATE(2,7,A$5:A1317))+1,"")</f>
        <v/>
      </c>
      <c r="B1317" s="49"/>
      <c r="C1317" s="49"/>
      <c r="D1317" s="50"/>
      <c r="E1317" s="51"/>
      <c r="F1317" s="52" t="str">
        <f aca="false">IFERROR(VLOOKUP(B1317,LISTAS!$Q$2:$R$58,2,0),"")</f>
        <v/>
      </c>
      <c r="G1317" s="34" t="str">
        <f aca="false">IF(ISBLANK(C1317),"",  IF(F1317="RAZÓN SOCIAL","NUEVO_RP",   IF(F1317="NUMERO",      IF(ISNUMBER(VALUE(C1317)),VALUE(C1317),""),   IF(OR(F1317="NSS - NOMBRE",F1317="RP - NOMBRE"),      IF(         AND(           NOT(ISERROR(FIND(" - ",C1317))),           ISERROR(FIND("  ",C1317)),           ISERROR(FIND("–",C1317)),           ISERROR(FIND("—",C1317)),           ISNUMBER(VALUE(LEFT(C1317,FIND(" - ",C1317)-1)))         ),         VALUE(LEFT(C1317,FIND(" - ",C1317)-1)),         ""      ),   ""   )  )))</f>
        <v/>
      </c>
      <c r="H1317" s="34" t="str">
        <f aca="false">B1317 &amp; "|" &amp; E1317 &amp; "|" &amp;(IF(ISBLANK(C1317),"",IFERROR(VALUE(LEFT(TRIM(C1317),FIND(" ",TRIM(C1317)&amp;" ")-1)),"")))</f>
        <v>||</v>
      </c>
      <c r="I1317" s="18" t="n">
        <f aca="false">IF(G1317="",0, IF(COUNTIF($H$6:H1317,H1317)=1,1,0))</f>
        <v>0</v>
      </c>
      <c r="J1317" s="34" t="str">
        <f aca="false">IF( OR( ISBLANK(D1317), C1317=D1317, AND( LEFT(D1317,7)&lt;&gt;"NOMINA ", OR( ISERROR(FIND(" - ",D1317)), NOT(ISNUMBER(VALUE(LEFT(D1317,FIND(" - ",D1317)-1)))) ) ) ), "", B1317 &amp; "|" &amp; E1317 &amp; "|" &amp; (IF(ISBLANK(C1317), "", IFERROR(VALUE(LEFT(TRIM(C1317), FIND(" ", TRIM(C1317)&amp;" ")-1)), ""))) &amp; "|" &amp; D1317 )</f>
        <v/>
      </c>
      <c r="K1317" s="18" t="n">
        <f aca="false">IF(OR(C1317="", J1317="",G1317=""), 0, IF(COUNTIF($J$6:J1317, J1317)=1, 1, 0))</f>
        <v>0</v>
      </c>
      <c r="L1317" s="16" t="str">
        <f aca="false">IF(B1317="Inscripción de nuevo registro patronal",B1317 &amp; "|" &amp; E1317 &amp; "|" &amp; C1317,"")</f>
        <v/>
      </c>
      <c r="M1317" s="18" t="n">
        <f aca="false">IF(OR(C1317="", L1317=""), 0, IF(COUNTIF($L$6:L1317, L1317)=1, 1, 0))</f>
        <v>0</v>
      </c>
    </row>
    <row r="1318" customFormat="false" ht="28.35" hidden="false" customHeight="true" outlineLevel="0" collapsed="false">
      <c r="A1318" s="48" t="str">
        <f aca="false">IF(AND(NOT(ISBLANK(C1318)),NOT(ISBLANK(B1318)),NOT(ISBLANK(E1318))),(_xlfn.AGGREGATE(2,7,A$5:A1318))+1,"")</f>
        <v/>
      </c>
      <c r="B1318" s="49"/>
      <c r="C1318" s="49"/>
      <c r="D1318" s="50"/>
      <c r="E1318" s="51"/>
      <c r="F1318" s="52" t="str">
        <f aca="false">IFERROR(VLOOKUP(B1318,LISTAS!$Q$2:$R$58,2,0),"")</f>
        <v/>
      </c>
      <c r="G1318" s="34" t="str">
        <f aca="false">IF(ISBLANK(C1318),"",  IF(F1318="RAZÓN SOCIAL","NUEVO_RP",   IF(F1318="NUMERO",      IF(ISNUMBER(VALUE(C1318)),VALUE(C1318),""),   IF(OR(F1318="NSS - NOMBRE",F1318="RP - NOMBRE"),      IF(         AND(           NOT(ISERROR(FIND(" - ",C1318))),           ISERROR(FIND("  ",C1318)),           ISERROR(FIND("–",C1318)),           ISERROR(FIND("—",C1318)),           ISNUMBER(VALUE(LEFT(C1318,FIND(" - ",C1318)-1)))         ),         VALUE(LEFT(C1318,FIND(" - ",C1318)-1)),         ""      ),   ""   )  )))</f>
        <v/>
      </c>
      <c r="H1318" s="34" t="str">
        <f aca="false">B1318 &amp; "|" &amp; E1318 &amp; "|" &amp;(IF(ISBLANK(C1318),"",IFERROR(VALUE(LEFT(TRIM(C1318),FIND(" ",TRIM(C1318)&amp;" ")-1)),"")))</f>
        <v>||</v>
      </c>
      <c r="I1318" s="18" t="n">
        <f aca="false">IF(G1318="",0, IF(COUNTIF($H$6:H1318,H1318)=1,1,0))</f>
        <v>0</v>
      </c>
      <c r="J1318" s="34" t="str">
        <f aca="false">IF( OR( ISBLANK(D1318), C1318=D1318, AND( LEFT(D1318,7)&lt;&gt;"NOMINA ", OR( ISERROR(FIND(" - ",D1318)), NOT(ISNUMBER(VALUE(LEFT(D1318,FIND(" - ",D1318)-1)))) ) ) ), "", B1318 &amp; "|" &amp; E1318 &amp; "|" &amp; (IF(ISBLANK(C1318), "", IFERROR(VALUE(LEFT(TRIM(C1318), FIND(" ", TRIM(C1318)&amp;" ")-1)), ""))) &amp; "|" &amp; D1318 )</f>
        <v/>
      </c>
      <c r="K1318" s="18" t="n">
        <f aca="false">IF(OR(C1318="", J1318="",G1318=""), 0, IF(COUNTIF($J$6:J1318, J1318)=1, 1, 0))</f>
        <v>0</v>
      </c>
      <c r="L1318" s="16" t="str">
        <f aca="false">IF(B1318="Inscripción de nuevo registro patronal",B1318 &amp; "|" &amp; E1318 &amp; "|" &amp; C1318,"")</f>
        <v/>
      </c>
      <c r="M1318" s="18" t="n">
        <f aca="false">IF(OR(C1318="", L1318=""), 0, IF(COUNTIF($L$6:L1318, L1318)=1, 1, 0))</f>
        <v>0</v>
      </c>
    </row>
    <row r="1319" customFormat="false" ht="28.35" hidden="false" customHeight="true" outlineLevel="0" collapsed="false">
      <c r="A1319" s="48" t="str">
        <f aca="false">IF(AND(NOT(ISBLANK(C1319)),NOT(ISBLANK(B1319)),NOT(ISBLANK(E1319))),(_xlfn.AGGREGATE(2,7,A$5:A1319))+1,"")</f>
        <v/>
      </c>
      <c r="B1319" s="49"/>
      <c r="C1319" s="49"/>
      <c r="D1319" s="50"/>
      <c r="E1319" s="51"/>
      <c r="F1319" s="52" t="str">
        <f aca="false">IFERROR(VLOOKUP(B1319,LISTAS!$Q$2:$R$58,2,0),"")</f>
        <v/>
      </c>
      <c r="G1319" s="34" t="str">
        <f aca="false">IF(ISBLANK(C1319),"",  IF(F1319="RAZÓN SOCIAL","NUEVO_RP",   IF(F1319="NUMERO",      IF(ISNUMBER(VALUE(C1319)),VALUE(C1319),""),   IF(OR(F1319="NSS - NOMBRE",F1319="RP - NOMBRE"),      IF(         AND(           NOT(ISERROR(FIND(" - ",C1319))),           ISERROR(FIND("  ",C1319)),           ISERROR(FIND("–",C1319)),           ISERROR(FIND("—",C1319)),           ISNUMBER(VALUE(LEFT(C1319,FIND(" - ",C1319)-1)))         ),         VALUE(LEFT(C1319,FIND(" - ",C1319)-1)),         ""      ),   ""   )  )))</f>
        <v/>
      </c>
      <c r="H1319" s="34" t="str">
        <f aca="false">B1319 &amp; "|" &amp; E1319 &amp; "|" &amp;(IF(ISBLANK(C1319),"",IFERROR(VALUE(LEFT(TRIM(C1319),FIND(" ",TRIM(C1319)&amp;" ")-1)),"")))</f>
        <v>||</v>
      </c>
      <c r="I1319" s="18" t="n">
        <f aca="false">IF(G1319="",0, IF(COUNTIF($H$6:H1319,H1319)=1,1,0))</f>
        <v>0</v>
      </c>
      <c r="J1319" s="34" t="str">
        <f aca="false">IF( OR( ISBLANK(D1319), C1319=D1319, AND( LEFT(D1319,7)&lt;&gt;"NOMINA ", OR( ISERROR(FIND(" - ",D1319)), NOT(ISNUMBER(VALUE(LEFT(D1319,FIND(" - ",D1319)-1)))) ) ) ), "", B1319 &amp; "|" &amp; E1319 &amp; "|" &amp; (IF(ISBLANK(C1319), "", IFERROR(VALUE(LEFT(TRIM(C1319), FIND(" ", TRIM(C1319)&amp;" ")-1)), ""))) &amp; "|" &amp; D1319 )</f>
        <v/>
      </c>
      <c r="K1319" s="18" t="n">
        <f aca="false">IF(OR(C1319="", J1319="",G1319=""), 0, IF(COUNTIF($J$6:J1319, J1319)=1, 1, 0))</f>
        <v>0</v>
      </c>
      <c r="L1319" s="16" t="str">
        <f aca="false">IF(B1319="Inscripción de nuevo registro patronal",B1319 &amp; "|" &amp; E1319 &amp; "|" &amp; C1319,"")</f>
        <v/>
      </c>
      <c r="M1319" s="18" t="n">
        <f aca="false">IF(OR(C1319="", L1319=""), 0, IF(COUNTIF($L$6:L1319, L1319)=1, 1, 0))</f>
        <v>0</v>
      </c>
    </row>
    <row r="1320" customFormat="false" ht="28.35" hidden="false" customHeight="true" outlineLevel="0" collapsed="false">
      <c r="A1320" s="48" t="str">
        <f aca="false">IF(AND(NOT(ISBLANK(C1320)),NOT(ISBLANK(B1320)),NOT(ISBLANK(E1320))),(_xlfn.AGGREGATE(2,7,A$5:A1320))+1,"")</f>
        <v/>
      </c>
      <c r="B1320" s="49"/>
      <c r="C1320" s="49"/>
      <c r="D1320" s="50"/>
      <c r="E1320" s="51"/>
      <c r="F1320" s="52" t="str">
        <f aca="false">IFERROR(VLOOKUP(B1320,LISTAS!$Q$2:$R$58,2,0),"")</f>
        <v/>
      </c>
      <c r="G1320" s="34" t="str">
        <f aca="false">IF(ISBLANK(C1320),"",  IF(F1320="RAZÓN SOCIAL","NUEVO_RP",   IF(F1320="NUMERO",      IF(ISNUMBER(VALUE(C1320)),VALUE(C1320),""),   IF(OR(F1320="NSS - NOMBRE",F1320="RP - NOMBRE"),      IF(         AND(           NOT(ISERROR(FIND(" - ",C1320))),           ISERROR(FIND("  ",C1320)),           ISERROR(FIND("–",C1320)),           ISERROR(FIND("—",C1320)),           ISNUMBER(VALUE(LEFT(C1320,FIND(" - ",C1320)-1)))         ),         VALUE(LEFT(C1320,FIND(" - ",C1320)-1)),         ""      ),   ""   )  )))</f>
        <v/>
      </c>
      <c r="H1320" s="34" t="str">
        <f aca="false">B1320 &amp; "|" &amp; E1320 &amp; "|" &amp;(IF(ISBLANK(C1320),"",IFERROR(VALUE(LEFT(TRIM(C1320),FIND(" ",TRIM(C1320)&amp;" ")-1)),"")))</f>
        <v>||</v>
      </c>
      <c r="I1320" s="18" t="n">
        <f aca="false">IF(G1320="",0, IF(COUNTIF($H$6:H1320,H1320)=1,1,0))</f>
        <v>0</v>
      </c>
      <c r="J1320" s="34" t="str">
        <f aca="false">IF( OR( ISBLANK(D1320), C1320=D1320, AND( LEFT(D1320,7)&lt;&gt;"NOMINA ", OR( ISERROR(FIND(" - ",D1320)), NOT(ISNUMBER(VALUE(LEFT(D1320,FIND(" - ",D1320)-1)))) ) ) ), "", B1320 &amp; "|" &amp; E1320 &amp; "|" &amp; (IF(ISBLANK(C1320), "", IFERROR(VALUE(LEFT(TRIM(C1320), FIND(" ", TRIM(C1320)&amp;" ")-1)), ""))) &amp; "|" &amp; D1320 )</f>
        <v/>
      </c>
      <c r="K1320" s="18" t="n">
        <f aca="false">IF(OR(C1320="", J1320="",G1320=""), 0, IF(COUNTIF($J$6:J1320, J1320)=1, 1, 0))</f>
        <v>0</v>
      </c>
      <c r="L1320" s="16" t="str">
        <f aca="false">IF(B1320="Inscripción de nuevo registro patronal",B1320 &amp; "|" &amp; E1320 &amp; "|" &amp; C1320,"")</f>
        <v/>
      </c>
      <c r="M1320" s="18" t="n">
        <f aca="false">IF(OR(C1320="", L1320=""), 0, IF(COUNTIF($L$6:L1320, L1320)=1, 1, 0))</f>
        <v>0</v>
      </c>
    </row>
    <row r="1321" customFormat="false" ht="28.35" hidden="false" customHeight="true" outlineLevel="0" collapsed="false">
      <c r="A1321" s="48" t="str">
        <f aca="false">IF(AND(NOT(ISBLANK(C1321)),NOT(ISBLANK(B1321)),NOT(ISBLANK(E1321))),(_xlfn.AGGREGATE(2,7,A$5:A1321))+1,"")</f>
        <v/>
      </c>
      <c r="B1321" s="49"/>
      <c r="C1321" s="49"/>
      <c r="D1321" s="50"/>
      <c r="E1321" s="51"/>
      <c r="F1321" s="52" t="str">
        <f aca="false">IFERROR(VLOOKUP(B1321,LISTAS!$Q$2:$R$58,2,0),"")</f>
        <v/>
      </c>
      <c r="G1321" s="34" t="str">
        <f aca="false">IF(ISBLANK(C1321),"",  IF(F1321="RAZÓN SOCIAL","NUEVO_RP",   IF(F1321="NUMERO",      IF(ISNUMBER(VALUE(C1321)),VALUE(C1321),""),   IF(OR(F1321="NSS - NOMBRE",F1321="RP - NOMBRE"),      IF(         AND(           NOT(ISERROR(FIND(" - ",C1321))),           ISERROR(FIND("  ",C1321)),           ISERROR(FIND("–",C1321)),           ISERROR(FIND("—",C1321)),           ISNUMBER(VALUE(LEFT(C1321,FIND(" - ",C1321)-1)))         ),         VALUE(LEFT(C1321,FIND(" - ",C1321)-1)),         ""      ),   ""   )  )))</f>
        <v/>
      </c>
      <c r="H1321" s="34" t="str">
        <f aca="false">B1321 &amp; "|" &amp; E1321 &amp; "|" &amp;(IF(ISBLANK(C1321),"",IFERROR(VALUE(LEFT(TRIM(C1321),FIND(" ",TRIM(C1321)&amp;" ")-1)),"")))</f>
        <v>||</v>
      </c>
      <c r="I1321" s="18" t="n">
        <f aca="false">IF(G1321="",0, IF(COUNTIF($H$6:H1321,H1321)=1,1,0))</f>
        <v>0</v>
      </c>
      <c r="J1321" s="34" t="str">
        <f aca="false">IF( OR( ISBLANK(D1321), C1321=D1321, AND( LEFT(D1321,7)&lt;&gt;"NOMINA ", OR( ISERROR(FIND(" - ",D1321)), NOT(ISNUMBER(VALUE(LEFT(D1321,FIND(" - ",D1321)-1)))) ) ) ), "", B1321 &amp; "|" &amp; E1321 &amp; "|" &amp; (IF(ISBLANK(C1321), "", IFERROR(VALUE(LEFT(TRIM(C1321), FIND(" ", TRIM(C1321)&amp;" ")-1)), ""))) &amp; "|" &amp; D1321 )</f>
        <v/>
      </c>
      <c r="K1321" s="18" t="n">
        <f aca="false">IF(OR(C1321="", J1321="",G1321=""), 0, IF(COUNTIF($J$6:J1321, J1321)=1, 1, 0))</f>
        <v>0</v>
      </c>
      <c r="L1321" s="16" t="str">
        <f aca="false">IF(B1321="Inscripción de nuevo registro patronal",B1321 &amp; "|" &amp; E1321 &amp; "|" &amp; C1321,"")</f>
        <v/>
      </c>
      <c r="M1321" s="18" t="n">
        <f aca="false">IF(OR(C1321="", L1321=""), 0, IF(COUNTIF($L$6:L1321, L1321)=1, 1, 0))</f>
        <v>0</v>
      </c>
    </row>
    <row r="1322" customFormat="false" ht="28.35" hidden="false" customHeight="true" outlineLevel="0" collapsed="false">
      <c r="A1322" s="48" t="str">
        <f aca="false">IF(AND(NOT(ISBLANK(C1322)),NOT(ISBLANK(B1322)),NOT(ISBLANK(E1322))),(_xlfn.AGGREGATE(2,7,A$5:A1322))+1,"")</f>
        <v/>
      </c>
      <c r="B1322" s="49"/>
      <c r="C1322" s="49"/>
      <c r="D1322" s="50"/>
      <c r="E1322" s="51"/>
      <c r="F1322" s="52" t="str">
        <f aca="false">IFERROR(VLOOKUP(B1322,LISTAS!$Q$2:$R$58,2,0),"")</f>
        <v/>
      </c>
      <c r="G1322" s="34" t="str">
        <f aca="false">IF(ISBLANK(C1322),"",  IF(F1322="RAZÓN SOCIAL","NUEVO_RP",   IF(F1322="NUMERO",      IF(ISNUMBER(VALUE(C1322)),VALUE(C1322),""),   IF(OR(F1322="NSS - NOMBRE",F1322="RP - NOMBRE"),      IF(         AND(           NOT(ISERROR(FIND(" - ",C1322))),           ISERROR(FIND("  ",C1322)),           ISERROR(FIND("–",C1322)),           ISERROR(FIND("—",C1322)),           ISNUMBER(VALUE(LEFT(C1322,FIND(" - ",C1322)-1)))         ),         VALUE(LEFT(C1322,FIND(" - ",C1322)-1)),         ""      ),   ""   )  )))</f>
        <v/>
      </c>
      <c r="H1322" s="34" t="str">
        <f aca="false">B1322 &amp; "|" &amp; E1322 &amp; "|" &amp;(IF(ISBLANK(C1322),"",IFERROR(VALUE(LEFT(TRIM(C1322),FIND(" ",TRIM(C1322)&amp;" ")-1)),"")))</f>
        <v>||</v>
      </c>
      <c r="I1322" s="18" t="n">
        <f aca="false">IF(G1322="",0, IF(COUNTIF($H$6:H1322,H1322)=1,1,0))</f>
        <v>0</v>
      </c>
      <c r="J1322" s="34" t="str">
        <f aca="false">IF( OR( ISBLANK(D1322), C1322=D1322, AND( LEFT(D1322,7)&lt;&gt;"NOMINA ", OR( ISERROR(FIND(" - ",D1322)), NOT(ISNUMBER(VALUE(LEFT(D1322,FIND(" - ",D1322)-1)))) ) ) ), "", B1322 &amp; "|" &amp; E1322 &amp; "|" &amp; (IF(ISBLANK(C1322), "", IFERROR(VALUE(LEFT(TRIM(C1322), FIND(" ", TRIM(C1322)&amp;" ")-1)), ""))) &amp; "|" &amp; D1322 )</f>
        <v/>
      </c>
      <c r="K1322" s="18" t="n">
        <f aca="false">IF(OR(C1322="", J1322="",G1322=""), 0, IF(COUNTIF($J$6:J1322, J1322)=1, 1, 0))</f>
        <v>0</v>
      </c>
      <c r="L1322" s="16" t="str">
        <f aca="false">IF(B1322="Inscripción de nuevo registro patronal",B1322 &amp; "|" &amp; E1322 &amp; "|" &amp; C1322,"")</f>
        <v/>
      </c>
      <c r="M1322" s="18" t="n">
        <f aca="false">IF(OR(C1322="", L1322=""), 0, IF(COUNTIF($L$6:L1322, L1322)=1, 1, 0))</f>
        <v>0</v>
      </c>
    </row>
    <row r="1323" customFormat="false" ht="28.35" hidden="false" customHeight="true" outlineLevel="0" collapsed="false">
      <c r="A1323" s="48" t="str">
        <f aca="false">IF(AND(NOT(ISBLANK(C1323)),NOT(ISBLANK(B1323)),NOT(ISBLANK(E1323))),(_xlfn.AGGREGATE(2,7,A$5:A1323))+1,"")</f>
        <v/>
      </c>
      <c r="B1323" s="49"/>
      <c r="C1323" s="49"/>
      <c r="D1323" s="50"/>
      <c r="E1323" s="51"/>
      <c r="F1323" s="52" t="str">
        <f aca="false">IFERROR(VLOOKUP(B1323,LISTAS!$Q$2:$R$58,2,0),"")</f>
        <v/>
      </c>
      <c r="G1323" s="34" t="str">
        <f aca="false">IF(ISBLANK(C1323),"",  IF(F1323="RAZÓN SOCIAL","NUEVO_RP",   IF(F1323="NUMERO",      IF(ISNUMBER(VALUE(C1323)),VALUE(C1323),""),   IF(OR(F1323="NSS - NOMBRE",F1323="RP - NOMBRE"),      IF(         AND(           NOT(ISERROR(FIND(" - ",C1323))),           ISERROR(FIND("  ",C1323)),           ISERROR(FIND("–",C1323)),           ISERROR(FIND("—",C1323)),           ISNUMBER(VALUE(LEFT(C1323,FIND(" - ",C1323)-1)))         ),         VALUE(LEFT(C1323,FIND(" - ",C1323)-1)),         ""      ),   ""   )  )))</f>
        <v/>
      </c>
      <c r="H1323" s="34" t="str">
        <f aca="false">B1323 &amp; "|" &amp; E1323 &amp; "|" &amp;(IF(ISBLANK(C1323),"",IFERROR(VALUE(LEFT(TRIM(C1323),FIND(" ",TRIM(C1323)&amp;" ")-1)),"")))</f>
        <v>||</v>
      </c>
      <c r="I1323" s="18" t="n">
        <f aca="false">IF(G1323="",0, IF(COUNTIF($H$6:H1323,H1323)=1,1,0))</f>
        <v>0</v>
      </c>
      <c r="J1323" s="34" t="str">
        <f aca="false">IF( OR( ISBLANK(D1323), C1323=D1323, AND( LEFT(D1323,7)&lt;&gt;"NOMINA ", OR( ISERROR(FIND(" - ",D1323)), NOT(ISNUMBER(VALUE(LEFT(D1323,FIND(" - ",D1323)-1)))) ) ) ), "", B1323 &amp; "|" &amp; E1323 &amp; "|" &amp; (IF(ISBLANK(C1323), "", IFERROR(VALUE(LEFT(TRIM(C1323), FIND(" ", TRIM(C1323)&amp;" ")-1)), ""))) &amp; "|" &amp; D1323 )</f>
        <v/>
      </c>
      <c r="K1323" s="18" t="n">
        <f aca="false">IF(OR(C1323="", J1323="",G1323=""), 0, IF(COUNTIF($J$6:J1323, J1323)=1, 1, 0))</f>
        <v>0</v>
      </c>
      <c r="L1323" s="16" t="str">
        <f aca="false">IF(B1323="Inscripción de nuevo registro patronal",B1323 &amp; "|" &amp; E1323 &amp; "|" &amp; C1323,"")</f>
        <v/>
      </c>
      <c r="M1323" s="18" t="n">
        <f aca="false">IF(OR(C1323="", L1323=""), 0, IF(COUNTIF($L$6:L1323, L1323)=1, 1, 0))</f>
        <v>0</v>
      </c>
    </row>
    <row r="1324" customFormat="false" ht="28.35" hidden="false" customHeight="true" outlineLevel="0" collapsed="false">
      <c r="A1324" s="48" t="str">
        <f aca="false">IF(AND(NOT(ISBLANK(C1324)),NOT(ISBLANK(B1324)),NOT(ISBLANK(E1324))),(_xlfn.AGGREGATE(2,7,A$5:A1324))+1,"")</f>
        <v/>
      </c>
      <c r="B1324" s="49"/>
      <c r="C1324" s="49"/>
      <c r="D1324" s="50"/>
      <c r="E1324" s="51"/>
      <c r="F1324" s="52" t="str">
        <f aca="false">IFERROR(VLOOKUP(B1324,LISTAS!$Q$2:$R$58,2,0),"")</f>
        <v/>
      </c>
      <c r="G1324" s="34" t="str">
        <f aca="false">IF(ISBLANK(C1324),"",  IF(F1324="RAZÓN SOCIAL","NUEVO_RP",   IF(F1324="NUMERO",      IF(ISNUMBER(VALUE(C1324)),VALUE(C1324),""),   IF(OR(F1324="NSS - NOMBRE",F1324="RP - NOMBRE"),      IF(         AND(           NOT(ISERROR(FIND(" - ",C1324))),           ISERROR(FIND("  ",C1324)),           ISERROR(FIND("–",C1324)),           ISERROR(FIND("—",C1324)),           ISNUMBER(VALUE(LEFT(C1324,FIND(" - ",C1324)-1)))         ),         VALUE(LEFT(C1324,FIND(" - ",C1324)-1)),         ""      ),   ""   )  )))</f>
        <v/>
      </c>
      <c r="H1324" s="34" t="str">
        <f aca="false">B1324 &amp; "|" &amp; E1324 &amp; "|" &amp;(IF(ISBLANK(C1324),"",IFERROR(VALUE(LEFT(TRIM(C1324),FIND(" ",TRIM(C1324)&amp;" ")-1)),"")))</f>
        <v>||</v>
      </c>
      <c r="I1324" s="18" t="n">
        <f aca="false">IF(G1324="",0, IF(COUNTIF($H$6:H1324,H1324)=1,1,0))</f>
        <v>0</v>
      </c>
      <c r="J1324" s="34" t="str">
        <f aca="false">IF( OR( ISBLANK(D1324), C1324=D1324, AND( LEFT(D1324,7)&lt;&gt;"NOMINA ", OR( ISERROR(FIND(" - ",D1324)), NOT(ISNUMBER(VALUE(LEFT(D1324,FIND(" - ",D1324)-1)))) ) ) ), "", B1324 &amp; "|" &amp; E1324 &amp; "|" &amp; (IF(ISBLANK(C1324), "", IFERROR(VALUE(LEFT(TRIM(C1324), FIND(" ", TRIM(C1324)&amp;" ")-1)), ""))) &amp; "|" &amp; D1324 )</f>
        <v/>
      </c>
      <c r="K1324" s="18" t="n">
        <f aca="false">IF(OR(C1324="", J1324="",G1324=""), 0, IF(COUNTIF($J$6:J1324, J1324)=1, 1, 0))</f>
        <v>0</v>
      </c>
      <c r="L1324" s="16" t="str">
        <f aca="false">IF(B1324="Inscripción de nuevo registro patronal",B1324 &amp; "|" &amp; E1324 &amp; "|" &amp; C1324,"")</f>
        <v/>
      </c>
      <c r="M1324" s="18" t="n">
        <f aca="false">IF(OR(C1324="", L1324=""), 0, IF(COUNTIF($L$6:L1324, L1324)=1, 1, 0))</f>
        <v>0</v>
      </c>
    </row>
    <row r="1325" customFormat="false" ht="28.35" hidden="false" customHeight="true" outlineLevel="0" collapsed="false">
      <c r="A1325" s="48" t="str">
        <f aca="false">IF(AND(NOT(ISBLANK(C1325)),NOT(ISBLANK(B1325)),NOT(ISBLANK(E1325))),(_xlfn.AGGREGATE(2,7,A$5:A1325))+1,"")</f>
        <v/>
      </c>
      <c r="B1325" s="49"/>
      <c r="C1325" s="49"/>
      <c r="D1325" s="50"/>
      <c r="E1325" s="51"/>
      <c r="F1325" s="52" t="str">
        <f aca="false">IFERROR(VLOOKUP(B1325,LISTAS!$Q$2:$R$58,2,0),"")</f>
        <v/>
      </c>
      <c r="G1325" s="34" t="str">
        <f aca="false">IF(ISBLANK(C1325),"",  IF(F1325="RAZÓN SOCIAL","NUEVO_RP",   IF(F1325="NUMERO",      IF(ISNUMBER(VALUE(C1325)),VALUE(C1325),""),   IF(OR(F1325="NSS - NOMBRE",F1325="RP - NOMBRE"),      IF(         AND(           NOT(ISERROR(FIND(" - ",C1325))),           ISERROR(FIND("  ",C1325)),           ISERROR(FIND("–",C1325)),           ISERROR(FIND("—",C1325)),           ISNUMBER(VALUE(LEFT(C1325,FIND(" - ",C1325)-1)))         ),         VALUE(LEFT(C1325,FIND(" - ",C1325)-1)),         ""      ),   ""   )  )))</f>
        <v/>
      </c>
      <c r="H1325" s="34" t="str">
        <f aca="false">B1325 &amp; "|" &amp; E1325 &amp; "|" &amp;(IF(ISBLANK(C1325),"",IFERROR(VALUE(LEFT(TRIM(C1325),FIND(" ",TRIM(C1325)&amp;" ")-1)),"")))</f>
        <v>||</v>
      </c>
      <c r="I1325" s="18" t="n">
        <f aca="false">IF(G1325="",0, IF(COUNTIF($H$6:H1325,H1325)=1,1,0))</f>
        <v>0</v>
      </c>
      <c r="J1325" s="34" t="str">
        <f aca="false">IF( OR( ISBLANK(D1325), C1325=D1325, AND( LEFT(D1325,7)&lt;&gt;"NOMINA ", OR( ISERROR(FIND(" - ",D1325)), NOT(ISNUMBER(VALUE(LEFT(D1325,FIND(" - ",D1325)-1)))) ) ) ), "", B1325 &amp; "|" &amp; E1325 &amp; "|" &amp; (IF(ISBLANK(C1325), "", IFERROR(VALUE(LEFT(TRIM(C1325), FIND(" ", TRIM(C1325)&amp;" ")-1)), ""))) &amp; "|" &amp; D1325 )</f>
        <v/>
      </c>
      <c r="K1325" s="18" t="n">
        <f aca="false">IF(OR(C1325="", J1325="",G1325=""), 0, IF(COUNTIF($J$6:J1325, J1325)=1, 1, 0))</f>
        <v>0</v>
      </c>
      <c r="L1325" s="16" t="str">
        <f aca="false">IF(B1325="Inscripción de nuevo registro patronal",B1325 &amp; "|" &amp; E1325 &amp; "|" &amp; C1325,"")</f>
        <v/>
      </c>
      <c r="M1325" s="18" t="n">
        <f aca="false">IF(OR(C1325="", L1325=""), 0, IF(COUNTIF($L$6:L1325, L1325)=1, 1, 0))</f>
        <v>0</v>
      </c>
    </row>
    <row r="1326" customFormat="false" ht="28.35" hidden="false" customHeight="true" outlineLevel="0" collapsed="false">
      <c r="A1326" s="48" t="str">
        <f aca="false">IF(AND(NOT(ISBLANK(C1326)),NOT(ISBLANK(B1326)),NOT(ISBLANK(E1326))),(_xlfn.AGGREGATE(2,7,A$5:A1326))+1,"")</f>
        <v/>
      </c>
      <c r="B1326" s="49"/>
      <c r="C1326" s="49"/>
      <c r="D1326" s="50"/>
      <c r="E1326" s="51"/>
      <c r="F1326" s="52" t="str">
        <f aca="false">IFERROR(VLOOKUP(B1326,LISTAS!$Q$2:$R$58,2,0),"")</f>
        <v/>
      </c>
      <c r="G1326" s="34" t="str">
        <f aca="false">IF(ISBLANK(C1326),"",  IF(F1326="RAZÓN SOCIAL","NUEVO_RP",   IF(F1326="NUMERO",      IF(ISNUMBER(VALUE(C1326)),VALUE(C1326),""),   IF(OR(F1326="NSS - NOMBRE",F1326="RP - NOMBRE"),      IF(         AND(           NOT(ISERROR(FIND(" - ",C1326))),           ISERROR(FIND("  ",C1326)),           ISERROR(FIND("–",C1326)),           ISERROR(FIND("—",C1326)),           ISNUMBER(VALUE(LEFT(C1326,FIND(" - ",C1326)-1)))         ),         VALUE(LEFT(C1326,FIND(" - ",C1326)-1)),         ""      ),   ""   )  )))</f>
        <v/>
      </c>
      <c r="H1326" s="34" t="str">
        <f aca="false">B1326 &amp; "|" &amp; E1326 &amp; "|" &amp;(IF(ISBLANK(C1326),"",IFERROR(VALUE(LEFT(TRIM(C1326),FIND(" ",TRIM(C1326)&amp;" ")-1)),"")))</f>
        <v>||</v>
      </c>
      <c r="I1326" s="18" t="n">
        <f aca="false">IF(G1326="",0, IF(COUNTIF($H$6:H1326,H1326)=1,1,0))</f>
        <v>0</v>
      </c>
      <c r="J1326" s="34" t="str">
        <f aca="false">IF( OR( ISBLANK(D1326), C1326=D1326, AND( LEFT(D1326,7)&lt;&gt;"NOMINA ", OR( ISERROR(FIND(" - ",D1326)), NOT(ISNUMBER(VALUE(LEFT(D1326,FIND(" - ",D1326)-1)))) ) ) ), "", B1326 &amp; "|" &amp; E1326 &amp; "|" &amp; (IF(ISBLANK(C1326), "", IFERROR(VALUE(LEFT(TRIM(C1326), FIND(" ", TRIM(C1326)&amp;" ")-1)), ""))) &amp; "|" &amp; D1326 )</f>
        <v/>
      </c>
      <c r="K1326" s="18" t="n">
        <f aca="false">IF(OR(C1326="", J1326="",G1326=""), 0, IF(COUNTIF($J$6:J1326, J1326)=1, 1, 0))</f>
        <v>0</v>
      </c>
      <c r="L1326" s="16" t="str">
        <f aca="false">IF(B1326="Inscripción de nuevo registro patronal",B1326 &amp; "|" &amp; E1326 &amp; "|" &amp; C1326,"")</f>
        <v/>
      </c>
      <c r="M1326" s="18" t="n">
        <f aca="false">IF(OR(C1326="", L1326=""), 0, IF(COUNTIF($L$6:L1326, L1326)=1, 1, 0))</f>
        <v>0</v>
      </c>
    </row>
    <row r="1327" customFormat="false" ht="28.35" hidden="false" customHeight="true" outlineLevel="0" collapsed="false">
      <c r="A1327" s="48" t="str">
        <f aca="false">IF(AND(NOT(ISBLANK(C1327)),NOT(ISBLANK(B1327)),NOT(ISBLANK(E1327))),(_xlfn.AGGREGATE(2,7,A$5:A1327))+1,"")</f>
        <v/>
      </c>
      <c r="B1327" s="49"/>
      <c r="C1327" s="49"/>
      <c r="D1327" s="50"/>
      <c r="E1327" s="51"/>
      <c r="F1327" s="52" t="str">
        <f aca="false">IFERROR(VLOOKUP(B1327,LISTAS!$Q$2:$R$58,2,0),"")</f>
        <v/>
      </c>
      <c r="G1327" s="34" t="str">
        <f aca="false">IF(ISBLANK(C1327),"",  IF(F1327="RAZÓN SOCIAL","NUEVO_RP",   IF(F1327="NUMERO",      IF(ISNUMBER(VALUE(C1327)),VALUE(C1327),""),   IF(OR(F1327="NSS - NOMBRE",F1327="RP - NOMBRE"),      IF(         AND(           NOT(ISERROR(FIND(" - ",C1327))),           ISERROR(FIND("  ",C1327)),           ISERROR(FIND("–",C1327)),           ISERROR(FIND("—",C1327)),           ISNUMBER(VALUE(LEFT(C1327,FIND(" - ",C1327)-1)))         ),         VALUE(LEFT(C1327,FIND(" - ",C1327)-1)),         ""      ),   ""   )  )))</f>
        <v/>
      </c>
      <c r="H1327" s="34" t="str">
        <f aca="false">B1327 &amp; "|" &amp; E1327 &amp; "|" &amp;(IF(ISBLANK(C1327),"",IFERROR(VALUE(LEFT(TRIM(C1327),FIND(" ",TRIM(C1327)&amp;" ")-1)),"")))</f>
        <v>||</v>
      </c>
      <c r="I1327" s="18" t="n">
        <f aca="false">IF(G1327="",0, IF(COUNTIF($H$6:H1327,H1327)=1,1,0))</f>
        <v>0</v>
      </c>
      <c r="J1327" s="34" t="str">
        <f aca="false">IF( OR( ISBLANK(D1327), C1327=D1327, AND( LEFT(D1327,7)&lt;&gt;"NOMINA ", OR( ISERROR(FIND(" - ",D1327)), NOT(ISNUMBER(VALUE(LEFT(D1327,FIND(" - ",D1327)-1)))) ) ) ), "", B1327 &amp; "|" &amp; E1327 &amp; "|" &amp; (IF(ISBLANK(C1327), "", IFERROR(VALUE(LEFT(TRIM(C1327), FIND(" ", TRIM(C1327)&amp;" ")-1)), ""))) &amp; "|" &amp; D1327 )</f>
        <v/>
      </c>
      <c r="K1327" s="18" t="n">
        <f aca="false">IF(OR(C1327="", J1327="",G1327=""), 0, IF(COUNTIF($J$6:J1327, J1327)=1, 1, 0))</f>
        <v>0</v>
      </c>
      <c r="L1327" s="16" t="str">
        <f aca="false">IF(B1327="Inscripción de nuevo registro patronal",B1327 &amp; "|" &amp; E1327 &amp; "|" &amp; C1327,"")</f>
        <v/>
      </c>
      <c r="M1327" s="18" t="n">
        <f aca="false">IF(OR(C1327="", L1327=""), 0, IF(COUNTIF($L$6:L1327, L1327)=1, 1, 0))</f>
        <v>0</v>
      </c>
    </row>
    <row r="1328" customFormat="false" ht="28.35" hidden="false" customHeight="true" outlineLevel="0" collapsed="false">
      <c r="A1328" s="48" t="str">
        <f aca="false">IF(AND(NOT(ISBLANK(C1328)),NOT(ISBLANK(B1328)),NOT(ISBLANK(E1328))),(_xlfn.AGGREGATE(2,7,A$5:A1328))+1,"")</f>
        <v/>
      </c>
      <c r="B1328" s="49"/>
      <c r="C1328" s="49"/>
      <c r="D1328" s="50"/>
      <c r="E1328" s="51"/>
      <c r="F1328" s="52" t="str">
        <f aca="false">IFERROR(VLOOKUP(B1328,LISTAS!$Q$2:$R$58,2,0),"")</f>
        <v/>
      </c>
      <c r="G1328" s="34" t="str">
        <f aca="false">IF(ISBLANK(C1328),"",  IF(F1328="RAZÓN SOCIAL","NUEVO_RP",   IF(F1328="NUMERO",      IF(ISNUMBER(VALUE(C1328)),VALUE(C1328),""),   IF(OR(F1328="NSS - NOMBRE",F1328="RP - NOMBRE"),      IF(         AND(           NOT(ISERROR(FIND(" - ",C1328))),           ISERROR(FIND("  ",C1328)),           ISERROR(FIND("–",C1328)),           ISERROR(FIND("—",C1328)),           ISNUMBER(VALUE(LEFT(C1328,FIND(" - ",C1328)-1)))         ),         VALUE(LEFT(C1328,FIND(" - ",C1328)-1)),         ""      ),   ""   )  )))</f>
        <v/>
      </c>
      <c r="H1328" s="34" t="str">
        <f aca="false">B1328 &amp; "|" &amp; E1328 &amp; "|" &amp;(IF(ISBLANK(C1328),"",IFERROR(VALUE(LEFT(TRIM(C1328),FIND(" ",TRIM(C1328)&amp;" ")-1)),"")))</f>
        <v>||</v>
      </c>
      <c r="I1328" s="18" t="n">
        <f aca="false">IF(G1328="",0, IF(COUNTIF($H$6:H1328,H1328)=1,1,0))</f>
        <v>0</v>
      </c>
      <c r="J1328" s="34" t="str">
        <f aca="false">IF( OR( ISBLANK(D1328), C1328=D1328, AND( LEFT(D1328,7)&lt;&gt;"NOMINA ", OR( ISERROR(FIND(" - ",D1328)), NOT(ISNUMBER(VALUE(LEFT(D1328,FIND(" - ",D1328)-1)))) ) ) ), "", B1328 &amp; "|" &amp; E1328 &amp; "|" &amp; (IF(ISBLANK(C1328), "", IFERROR(VALUE(LEFT(TRIM(C1328), FIND(" ", TRIM(C1328)&amp;" ")-1)), ""))) &amp; "|" &amp; D1328 )</f>
        <v/>
      </c>
      <c r="K1328" s="18" t="n">
        <f aca="false">IF(OR(C1328="", J1328="",G1328=""), 0, IF(COUNTIF($J$6:J1328, J1328)=1, 1, 0))</f>
        <v>0</v>
      </c>
      <c r="L1328" s="16" t="str">
        <f aca="false">IF(B1328="Inscripción de nuevo registro patronal",B1328 &amp; "|" &amp; E1328 &amp; "|" &amp; C1328,"")</f>
        <v/>
      </c>
      <c r="M1328" s="18" t="n">
        <f aca="false">IF(OR(C1328="", L1328=""), 0, IF(COUNTIF($L$6:L1328, L1328)=1, 1, 0))</f>
        <v>0</v>
      </c>
    </row>
    <row r="1329" customFormat="false" ht="28.35" hidden="false" customHeight="true" outlineLevel="0" collapsed="false">
      <c r="A1329" s="48" t="str">
        <f aca="false">IF(AND(NOT(ISBLANK(C1329)),NOT(ISBLANK(B1329)),NOT(ISBLANK(E1329))),(_xlfn.AGGREGATE(2,7,A$5:A1329))+1,"")</f>
        <v/>
      </c>
      <c r="B1329" s="49"/>
      <c r="C1329" s="49"/>
      <c r="D1329" s="50"/>
      <c r="E1329" s="51"/>
      <c r="F1329" s="52" t="str">
        <f aca="false">IFERROR(VLOOKUP(B1329,LISTAS!$Q$2:$R$58,2,0),"")</f>
        <v/>
      </c>
      <c r="G1329" s="34" t="str">
        <f aca="false">IF(ISBLANK(C1329),"",  IF(F1329="RAZÓN SOCIAL","NUEVO_RP",   IF(F1329="NUMERO",      IF(ISNUMBER(VALUE(C1329)),VALUE(C1329),""),   IF(OR(F1329="NSS - NOMBRE",F1329="RP - NOMBRE"),      IF(         AND(           NOT(ISERROR(FIND(" - ",C1329))),           ISERROR(FIND("  ",C1329)),           ISERROR(FIND("–",C1329)),           ISERROR(FIND("—",C1329)),           ISNUMBER(VALUE(LEFT(C1329,FIND(" - ",C1329)-1)))         ),         VALUE(LEFT(C1329,FIND(" - ",C1329)-1)),         ""      ),   ""   )  )))</f>
        <v/>
      </c>
      <c r="H1329" s="34" t="str">
        <f aca="false">B1329 &amp; "|" &amp; E1329 &amp; "|" &amp;(IF(ISBLANK(C1329),"",IFERROR(VALUE(LEFT(TRIM(C1329),FIND(" ",TRIM(C1329)&amp;" ")-1)),"")))</f>
        <v>||</v>
      </c>
      <c r="I1329" s="18" t="n">
        <f aca="false">IF(G1329="",0, IF(COUNTIF($H$6:H1329,H1329)=1,1,0))</f>
        <v>0</v>
      </c>
      <c r="J1329" s="34" t="str">
        <f aca="false">IF( OR( ISBLANK(D1329), C1329=D1329, AND( LEFT(D1329,7)&lt;&gt;"NOMINA ", OR( ISERROR(FIND(" - ",D1329)), NOT(ISNUMBER(VALUE(LEFT(D1329,FIND(" - ",D1329)-1)))) ) ) ), "", B1329 &amp; "|" &amp; E1329 &amp; "|" &amp; (IF(ISBLANK(C1329), "", IFERROR(VALUE(LEFT(TRIM(C1329), FIND(" ", TRIM(C1329)&amp;" ")-1)), ""))) &amp; "|" &amp; D1329 )</f>
        <v/>
      </c>
      <c r="K1329" s="18" t="n">
        <f aca="false">IF(OR(C1329="", J1329="",G1329=""), 0, IF(COUNTIF($J$6:J1329, J1329)=1, 1, 0))</f>
        <v>0</v>
      </c>
      <c r="L1329" s="16" t="str">
        <f aca="false">IF(B1329="Inscripción de nuevo registro patronal",B1329 &amp; "|" &amp; E1329 &amp; "|" &amp; C1329,"")</f>
        <v/>
      </c>
      <c r="M1329" s="18" t="n">
        <f aca="false">IF(OR(C1329="", L1329=""), 0, IF(COUNTIF($L$6:L1329, L1329)=1, 1, 0))</f>
        <v>0</v>
      </c>
    </row>
    <row r="1330" customFormat="false" ht="28.35" hidden="false" customHeight="true" outlineLevel="0" collapsed="false">
      <c r="A1330" s="48" t="str">
        <f aca="false">IF(AND(NOT(ISBLANK(C1330)),NOT(ISBLANK(B1330)),NOT(ISBLANK(E1330))),(_xlfn.AGGREGATE(2,7,A$5:A1330))+1,"")</f>
        <v/>
      </c>
      <c r="B1330" s="49"/>
      <c r="C1330" s="49"/>
      <c r="D1330" s="50"/>
      <c r="E1330" s="51"/>
      <c r="F1330" s="52" t="str">
        <f aca="false">IFERROR(VLOOKUP(B1330,LISTAS!$Q$2:$R$58,2,0),"")</f>
        <v/>
      </c>
      <c r="G1330" s="34" t="str">
        <f aca="false">IF(ISBLANK(C1330),"",  IF(F1330="RAZÓN SOCIAL","NUEVO_RP",   IF(F1330="NUMERO",      IF(ISNUMBER(VALUE(C1330)),VALUE(C1330),""),   IF(OR(F1330="NSS - NOMBRE",F1330="RP - NOMBRE"),      IF(         AND(           NOT(ISERROR(FIND(" - ",C1330))),           ISERROR(FIND("  ",C1330)),           ISERROR(FIND("–",C1330)),           ISERROR(FIND("—",C1330)),           ISNUMBER(VALUE(LEFT(C1330,FIND(" - ",C1330)-1)))         ),         VALUE(LEFT(C1330,FIND(" - ",C1330)-1)),         ""      ),   ""   )  )))</f>
        <v/>
      </c>
      <c r="H1330" s="34" t="str">
        <f aca="false">B1330 &amp; "|" &amp; E1330 &amp; "|" &amp;(IF(ISBLANK(C1330),"",IFERROR(VALUE(LEFT(TRIM(C1330),FIND(" ",TRIM(C1330)&amp;" ")-1)),"")))</f>
        <v>||</v>
      </c>
      <c r="I1330" s="18" t="n">
        <f aca="false">IF(G1330="",0, IF(COUNTIF($H$6:H1330,H1330)=1,1,0))</f>
        <v>0</v>
      </c>
      <c r="J1330" s="34" t="str">
        <f aca="false">IF( OR( ISBLANK(D1330), C1330=D1330, AND( LEFT(D1330,7)&lt;&gt;"NOMINA ", OR( ISERROR(FIND(" - ",D1330)), NOT(ISNUMBER(VALUE(LEFT(D1330,FIND(" - ",D1330)-1)))) ) ) ), "", B1330 &amp; "|" &amp; E1330 &amp; "|" &amp; (IF(ISBLANK(C1330), "", IFERROR(VALUE(LEFT(TRIM(C1330), FIND(" ", TRIM(C1330)&amp;" ")-1)), ""))) &amp; "|" &amp; D1330 )</f>
        <v/>
      </c>
      <c r="K1330" s="18" t="n">
        <f aca="false">IF(OR(C1330="", J1330="",G1330=""), 0, IF(COUNTIF($J$6:J1330, J1330)=1, 1, 0))</f>
        <v>0</v>
      </c>
      <c r="L1330" s="16" t="str">
        <f aca="false">IF(B1330="Inscripción de nuevo registro patronal",B1330 &amp; "|" &amp; E1330 &amp; "|" &amp; C1330,"")</f>
        <v/>
      </c>
      <c r="M1330" s="18" t="n">
        <f aca="false">IF(OR(C1330="", L1330=""), 0, IF(COUNTIF($L$6:L1330, L1330)=1, 1, 0))</f>
        <v>0</v>
      </c>
    </row>
    <row r="1331" customFormat="false" ht="28.35" hidden="false" customHeight="true" outlineLevel="0" collapsed="false">
      <c r="A1331" s="48" t="str">
        <f aca="false">IF(AND(NOT(ISBLANK(C1331)),NOT(ISBLANK(B1331)),NOT(ISBLANK(E1331))),(_xlfn.AGGREGATE(2,7,A$5:A1331))+1,"")</f>
        <v/>
      </c>
      <c r="B1331" s="49"/>
      <c r="C1331" s="49"/>
      <c r="D1331" s="50"/>
      <c r="E1331" s="51"/>
      <c r="F1331" s="52" t="str">
        <f aca="false">IFERROR(VLOOKUP(B1331,LISTAS!$Q$2:$R$58,2,0),"")</f>
        <v/>
      </c>
      <c r="G1331" s="34" t="str">
        <f aca="false">IF(ISBLANK(C1331),"",  IF(F1331="RAZÓN SOCIAL","NUEVO_RP",   IF(F1331="NUMERO",      IF(ISNUMBER(VALUE(C1331)),VALUE(C1331),""),   IF(OR(F1331="NSS - NOMBRE",F1331="RP - NOMBRE"),      IF(         AND(           NOT(ISERROR(FIND(" - ",C1331))),           ISERROR(FIND("  ",C1331)),           ISERROR(FIND("–",C1331)),           ISERROR(FIND("—",C1331)),           ISNUMBER(VALUE(LEFT(C1331,FIND(" - ",C1331)-1)))         ),         VALUE(LEFT(C1331,FIND(" - ",C1331)-1)),         ""      ),   ""   )  )))</f>
        <v/>
      </c>
      <c r="H1331" s="34" t="str">
        <f aca="false">B1331 &amp; "|" &amp; E1331 &amp; "|" &amp;(IF(ISBLANK(C1331),"",IFERROR(VALUE(LEFT(TRIM(C1331),FIND(" ",TRIM(C1331)&amp;" ")-1)),"")))</f>
        <v>||</v>
      </c>
      <c r="I1331" s="18" t="n">
        <f aca="false">IF(G1331="",0, IF(COUNTIF($H$6:H1331,H1331)=1,1,0))</f>
        <v>0</v>
      </c>
      <c r="J1331" s="34" t="str">
        <f aca="false">IF( OR( ISBLANK(D1331), C1331=D1331, AND( LEFT(D1331,7)&lt;&gt;"NOMINA ", OR( ISERROR(FIND(" - ",D1331)), NOT(ISNUMBER(VALUE(LEFT(D1331,FIND(" - ",D1331)-1)))) ) ) ), "", B1331 &amp; "|" &amp; E1331 &amp; "|" &amp; (IF(ISBLANK(C1331), "", IFERROR(VALUE(LEFT(TRIM(C1331), FIND(" ", TRIM(C1331)&amp;" ")-1)), ""))) &amp; "|" &amp; D1331 )</f>
        <v/>
      </c>
      <c r="K1331" s="18" t="n">
        <f aca="false">IF(OR(C1331="", J1331="",G1331=""), 0, IF(COUNTIF($J$6:J1331, J1331)=1, 1, 0))</f>
        <v>0</v>
      </c>
      <c r="L1331" s="16" t="str">
        <f aca="false">IF(B1331="Inscripción de nuevo registro patronal",B1331 &amp; "|" &amp; E1331 &amp; "|" &amp; C1331,"")</f>
        <v/>
      </c>
      <c r="M1331" s="18" t="n">
        <f aca="false">IF(OR(C1331="", L1331=""), 0, IF(COUNTIF($L$6:L1331, L1331)=1, 1, 0))</f>
        <v>0</v>
      </c>
    </row>
    <row r="1332" customFormat="false" ht="28.35" hidden="false" customHeight="true" outlineLevel="0" collapsed="false">
      <c r="A1332" s="48" t="str">
        <f aca="false">IF(AND(NOT(ISBLANK(C1332)),NOT(ISBLANK(B1332)),NOT(ISBLANK(E1332))),(_xlfn.AGGREGATE(2,7,A$5:A1332))+1,"")</f>
        <v/>
      </c>
      <c r="B1332" s="49"/>
      <c r="C1332" s="49"/>
      <c r="D1332" s="50"/>
      <c r="E1332" s="51"/>
      <c r="F1332" s="52" t="str">
        <f aca="false">IFERROR(VLOOKUP(B1332,LISTAS!$Q$2:$R$58,2,0),"")</f>
        <v/>
      </c>
      <c r="G1332" s="34" t="str">
        <f aca="false">IF(ISBLANK(C1332),"",  IF(F1332="RAZÓN SOCIAL","NUEVO_RP",   IF(F1332="NUMERO",      IF(ISNUMBER(VALUE(C1332)),VALUE(C1332),""),   IF(OR(F1332="NSS - NOMBRE",F1332="RP - NOMBRE"),      IF(         AND(           NOT(ISERROR(FIND(" - ",C1332))),           ISERROR(FIND("  ",C1332)),           ISERROR(FIND("–",C1332)),           ISERROR(FIND("—",C1332)),           ISNUMBER(VALUE(LEFT(C1332,FIND(" - ",C1332)-1)))         ),         VALUE(LEFT(C1332,FIND(" - ",C1332)-1)),         ""      ),   ""   )  )))</f>
        <v/>
      </c>
      <c r="H1332" s="34" t="str">
        <f aca="false">B1332 &amp; "|" &amp; E1332 &amp; "|" &amp;(IF(ISBLANK(C1332),"",IFERROR(VALUE(LEFT(TRIM(C1332),FIND(" ",TRIM(C1332)&amp;" ")-1)),"")))</f>
        <v>||</v>
      </c>
      <c r="I1332" s="18" t="n">
        <f aca="false">IF(G1332="",0, IF(COUNTIF($H$6:H1332,H1332)=1,1,0))</f>
        <v>0</v>
      </c>
      <c r="J1332" s="34" t="str">
        <f aca="false">IF( OR( ISBLANK(D1332), C1332=D1332, AND( LEFT(D1332,7)&lt;&gt;"NOMINA ", OR( ISERROR(FIND(" - ",D1332)), NOT(ISNUMBER(VALUE(LEFT(D1332,FIND(" - ",D1332)-1)))) ) ) ), "", B1332 &amp; "|" &amp; E1332 &amp; "|" &amp; (IF(ISBLANK(C1332), "", IFERROR(VALUE(LEFT(TRIM(C1332), FIND(" ", TRIM(C1332)&amp;" ")-1)), ""))) &amp; "|" &amp; D1332 )</f>
        <v/>
      </c>
      <c r="K1332" s="18" t="n">
        <f aca="false">IF(OR(C1332="", J1332="",G1332=""), 0, IF(COUNTIF($J$6:J1332, J1332)=1, 1, 0))</f>
        <v>0</v>
      </c>
      <c r="L1332" s="16" t="str">
        <f aca="false">IF(B1332="Inscripción de nuevo registro patronal",B1332 &amp; "|" &amp; E1332 &amp; "|" &amp; C1332,"")</f>
        <v/>
      </c>
      <c r="M1332" s="18" t="n">
        <f aca="false">IF(OR(C1332="", L1332=""), 0, IF(COUNTIF($L$6:L1332, L1332)=1, 1, 0))</f>
        <v>0</v>
      </c>
    </row>
    <row r="1333" customFormat="false" ht="28.35" hidden="false" customHeight="true" outlineLevel="0" collapsed="false">
      <c r="A1333" s="48" t="str">
        <f aca="false">IF(AND(NOT(ISBLANK(C1333)),NOT(ISBLANK(B1333)),NOT(ISBLANK(E1333))),(_xlfn.AGGREGATE(2,7,A$5:A1333))+1,"")</f>
        <v/>
      </c>
      <c r="B1333" s="49"/>
      <c r="C1333" s="49"/>
      <c r="D1333" s="50"/>
      <c r="E1333" s="51"/>
      <c r="F1333" s="52" t="str">
        <f aca="false">IFERROR(VLOOKUP(B1333,LISTAS!$Q$2:$R$58,2,0),"")</f>
        <v/>
      </c>
      <c r="G1333" s="34" t="str">
        <f aca="false">IF(ISBLANK(C1333),"",  IF(F1333="RAZÓN SOCIAL","NUEVO_RP",   IF(F1333="NUMERO",      IF(ISNUMBER(VALUE(C1333)),VALUE(C1333),""),   IF(OR(F1333="NSS - NOMBRE",F1333="RP - NOMBRE"),      IF(         AND(           NOT(ISERROR(FIND(" - ",C1333))),           ISERROR(FIND("  ",C1333)),           ISERROR(FIND("–",C1333)),           ISERROR(FIND("—",C1333)),           ISNUMBER(VALUE(LEFT(C1333,FIND(" - ",C1333)-1)))         ),         VALUE(LEFT(C1333,FIND(" - ",C1333)-1)),         ""      ),   ""   )  )))</f>
        <v/>
      </c>
      <c r="H1333" s="34" t="str">
        <f aca="false">B1333 &amp; "|" &amp; E1333 &amp; "|" &amp;(IF(ISBLANK(C1333),"",IFERROR(VALUE(LEFT(TRIM(C1333),FIND(" ",TRIM(C1333)&amp;" ")-1)),"")))</f>
        <v>||</v>
      </c>
      <c r="I1333" s="18" t="n">
        <f aca="false">IF(G1333="",0, IF(COUNTIF($H$6:H1333,H1333)=1,1,0))</f>
        <v>0</v>
      </c>
      <c r="J1333" s="34" t="str">
        <f aca="false">IF( OR( ISBLANK(D1333), C1333=D1333, AND( LEFT(D1333,7)&lt;&gt;"NOMINA ", OR( ISERROR(FIND(" - ",D1333)), NOT(ISNUMBER(VALUE(LEFT(D1333,FIND(" - ",D1333)-1)))) ) ) ), "", B1333 &amp; "|" &amp; E1333 &amp; "|" &amp; (IF(ISBLANK(C1333), "", IFERROR(VALUE(LEFT(TRIM(C1333), FIND(" ", TRIM(C1333)&amp;" ")-1)), ""))) &amp; "|" &amp; D1333 )</f>
        <v/>
      </c>
      <c r="K1333" s="18" t="n">
        <f aca="false">IF(OR(C1333="", J1333="",G1333=""), 0, IF(COUNTIF($J$6:J1333, J1333)=1, 1, 0))</f>
        <v>0</v>
      </c>
      <c r="L1333" s="16" t="str">
        <f aca="false">IF(B1333="Inscripción de nuevo registro patronal",B1333 &amp; "|" &amp; E1333 &amp; "|" &amp; C1333,"")</f>
        <v/>
      </c>
      <c r="M1333" s="18" t="n">
        <f aca="false">IF(OR(C1333="", L1333=""), 0, IF(COUNTIF($L$6:L1333, L1333)=1, 1, 0))</f>
        <v>0</v>
      </c>
    </row>
    <row r="1334" customFormat="false" ht="28.35" hidden="false" customHeight="true" outlineLevel="0" collapsed="false">
      <c r="A1334" s="48" t="str">
        <f aca="false">IF(AND(NOT(ISBLANK(C1334)),NOT(ISBLANK(B1334)),NOT(ISBLANK(E1334))),(_xlfn.AGGREGATE(2,7,A$5:A1334))+1,"")</f>
        <v/>
      </c>
      <c r="B1334" s="49"/>
      <c r="C1334" s="49"/>
      <c r="D1334" s="50"/>
      <c r="E1334" s="51"/>
      <c r="F1334" s="52" t="str">
        <f aca="false">IFERROR(VLOOKUP(B1334,LISTAS!$Q$2:$R$58,2,0),"")</f>
        <v/>
      </c>
      <c r="G1334" s="34" t="str">
        <f aca="false">IF(ISBLANK(C1334),"",  IF(F1334="RAZÓN SOCIAL","NUEVO_RP",   IF(F1334="NUMERO",      IF(ISNUMBER(VALUE(C1334)),VALUE(C1334),""),   IF(OR(F1334="NSS - NOMBRE",F1334="RP - NOMBRE"),      IF(         AND(           NOT(ISERROR(FIND(" - ",C1334))),           ISERROR(FIND("  ",C1334)),           ISERROR(FIND("–",C1334)),           ISERROR(FIND("—",C1334)),           ISNUMBER(VALUE(LEFT(C1334,FIND(" - ",C1334)-1)))         ),         VALUE(LEFT(C1334,FIND(" - ",C1334)-1)),         ""      ),   ""   )  )))</f>
        <v/>
      </c>
      <c r="H1334" s="34" t="str">
        <f aca="false">B1334 &amp; "|" &amp; E1334 &amp; "|" &amp;(IF(ISBLANK(C1334),"",IFERROR(VALUE(LEFT(TRIM(C1334),FIND(" ",TRIM(C1334)&amp;" ")-1)),"")))</f>
        <v>||</v>
      </c>
      <c r="I1334" s="18" t="n">
        <f aca="false">IF(G1334="",0, IF(COUNTIF($H$6:H1334,H1334)=1,1,0))</f>
        <v>0</v>
      </c>
      <c r="J1334" s="34" t="str">
        <f aca="false">IF( OR( ISBLANK(D1334), C1334=D1334, AND( LEFT(D1334,7)&lt;&gt;"NOMINA ", OR( ISERROR(FIND(" - ",D1334)), NOT(ISNUMBER(VALUE(LEFT(D1334,FIND(" - ",D1334)-1)))) ) ) ), "", B1334 &amp; "|" &amp; E1334 &amp; "|" &amp; (IF(ISBLANK(C1334), "", IFERROR(VALUE(LEFT(TRIM(C1334), FIND(" ", TRIM(C1334)&amp;" ")-1)), ""))) &amp; "|" &amp; D1334 )</f>
        <v/>
      </c>
      <c r="K1334" s="18" t="n">
        <f aca="false">IF(OR(C1334="", J1334="",G1334=""), 0, IF(COUNTIF($J$6:J1334, J1334)=1, 1, 0))</f>
        <v>0</v>
      </c>
      <c r="L1334" s="16" t="str">
        <f aca="false">IF(B1334="Inscripción de nuevo registro patronal",B1334 &amp; "|" &amp; E1334 &amp; "|" &amp; C1334,"")</f>
        <v/>
      </c>
      <c r="M1334" s="18" t="n">
        <f aca="false">IF(OR(C1334="", L1334=""), 0, IF(COUNTIF($L$6:L1334, L1334)=1, 1, 0))</f>
        <v>0</v>
      </c>
    </row>
    <row r="1335" customFormat="false" ht="28.35" hidden="false" customHeight="true" outlineLevel="0" collapsed="false">
      <c r="A1335" s="48" t="str">
        <f aca="false">IF(AND(NOT(ISBLANK(C1335)),NOT(ISBLANK(B1335)),NOT(ISBLANK(E1335))),(_xlfn.AGGREGATE(2,7,A$5:A1335))+1,"")</f>
        <v/>
      </c>
      <c r="B1335" s="49"/>
      <c r="C1335" s="49"/>
      <c r="D1335" s="50"/>
      <c r="E1335" s="51"/>
      <c r="F1335" s="52" t="str">
        <f aca="false">IFERROR(VLOOKUP(B1335,LISTAS!$Q$2:$R$58,2,0),"")</f>
        <v/>
      </c>
      <c r="G1335" s="34" t="str">
        <f aca="false">IF(ISBLANK(C1335),"",  IF(F1335="RAZÓN SOCIAL","NUEVO_RP",   IF(F1335="NUMERO",      IF(ISNUMBER(VALUE(C1335)),VALUE(C1335),""),   IF(OR(F1335="NSS - NOMBRE",F1335="RP - NOMBRE"),      IF(         AND(           NOT(ISERROR(FIND(" - ",C1335))),           ISERROR(FIND("  ",C1335)),           ISERROR(FIND("–",C1335)),           ISERROR(FIND("—",C1335)),           ISNUMBER(VALUE(LEFT(C1335,FIND(" - ",C1335)-1)))         ),         VALUE(LEFT(C1335,FIND(" - ",C1335)-1)),         ""      ),   ""   )  )))</f>
        <v/>
      </c>
      <c r="H1335" s="34" t="str">
        <f aca="false">B1335 &amp; "|" &amp; E1335 &amp; "|" &amp;(IF(ISBLANK(C1335),"",IFERROR(VALUE(LEFT(TRIM(C1335),FIND(" ",TRIM(C1335)&amp;" ")-1)),"")))</f>
        <v>||</v>
      </c>
      <c r="I1335" s="18" t="n">
        <f aca="false">IF(G1335="",0, IF(COUNTIF($H$6:H1335,H1335)=1,1,0))</f>
        <v>0</v>
      </c>
      <c r="J1335" s="34" t="str">
        <f aca="false">IF( OR( ISBLANK(D1335), C1335=D1335, AND( LEFT(D1335,7)&lt;&gt;"NOMINA ", OR( ISERROR(FIND(" - ",D1335)), NOT(ISNUMBER(VALUE(LEFT(D1335,FIND(" - ",D1335)-1)))) ) ) ), "", B1335 &amp; "|" &amp; E1335 &amp; "|" &amp; (IF(ISBLANK(C1335), "", IFERROR(VALUE(LEFT(TRIM(C1335), FIND(" ", TRIM(C1335)&amp;" ")-1)), ""))) &amp; "|" &amp; D1335 )</f>
        <v/>
      </c>
      <c r="K1335" s="18" t="n">
        <f aca="false">IF(OR(C1335="", J1335="",G1335=""), 0, IF(COUNTIF($J$6:J1335, J1335)=1, 1, 0))</f>
        <v>0</v>
      </c>
      <c r="L1335" s="16" t="str">
        <f aca="false">IF(B1335="Inscripción de nuevo registro patronal",B1335 &amp; "|" &amp; E1335 &amp; "|" &amp; C1335,"")</f>
        <v/>
      </c>
      <c r="M1335" s="18" t="n">
        <f aca="false">IF(OR(C1335="", L1335=""), 0, IF(COUNTIF($L$6:L1335, L1335)=1, 1, 0))</f>
        <v>0</v>
      </c>
    </row>
    <row r="1336" customFormat="false" ht="28.35" hidden="false" customHeight="true" outlineLevel="0" collapsed="false">
      <c r="A1336" s="48" t="str">
        <f aca="false">IF(AND(NOT(ISBLANK(C1336)),NOT(ISBLANK(B1336)),NOT(ISBLANK(E1336))),(_xlfn.AGGREGATE(2,7,A$5:A1336))+1,"")</f>
        <v/>
      </c>
      <c r="B1336" s="49"/>
      <c r="C1336" s="49"/>
      <c r="D1336" s="50"/>
      <c r="E1336" s="51"/>
      <c r="F1336" s="52" t="str">
        <f aca="false">IFERROR(VLOOKUP(B1336,LISTAS!$Q$2:$R$58,2,0),"")</f>
        <v/>
      </c>
      <c r="G1336" s="34" t="str">
        <f aca="false">IF(ISBLANK(C1336),"",  IF(F1336="RAZÓN SOCIAL","NUEVO_RP",   IF(F1336="NUMERO",      IF(ISNUMBER(VALUE(C1336)),VALUE(C1336),""),   IF(OR(F1336="NSS - NOMBRE",F1336="RP - NOMBRE"),      IF(         AND(           NOT(ISERROR(FIND(" - ",C1336))),           ISERROR(FIND("  ",C1336)),           ISERROR(FIND("–",C1336)),           ISERROR(FIND("—",C1336)),           ISNUMBER(VALUE(LEFT(C1336,FIND(" - ",C1336)-1)))         ),         VALUE(LEFT(C1336,FIND(" - ",C1336)-1)),         ""      ),   ""   )  )))</f>
        <v/>
      </c>
      <c r="H1336" s="34" t="str">
        <f aca="false">B1336 &amp; "|" &amp; E1336 &amp; "|" &amp;(IF(ISBLANK(C1336),"",IFERROR(VALUE(LEFT(TRIM(C1336),FIND(" ",TRIM(C1336)&amp;" ")-1)),"")))</f>
        <v>||</v>
      </c>
      <c r="I1336" s="18" t="n">
        <f aca="false">IF(G1336="",0, IF(COUNTIF($H$6:H1336,H1336)=1,1,0))</f>
        <v>0</v>
      </c>
      <c r="J1336" s="34" t="str">
        <f aca="false">IF( OR( ISBLANK(D1336), C1336=D1336, AND( LEFT(D1336,7)&lt;&gt;"NOMINA ", OR( ISERROR(FIND(" - ",D1336)), NOT(ISNUMBER(VALUE(LEFT(D1336,FIND(" - ",D1336)-1)))) ) ) ), "", B1336 &amp; "|" &amp; E1336 &amp; "|" &amp; (IF(ISBLANK(C1336), "", IFERROR(VALUE(LEFT(TRIM(C1336), FIND(" ", TRIM(C1336)&amp;" ")-1)), ""))) &amp; "|" &amp; D1336 )</f>
        <v/>
      </c>
      <c r="K1336" s="18" t="n">
        <f aca="false">IF(OR(C1336="", J1336="",G1336=""), 0, IF(COUNTIF($J$6:J1336, J1336)=1, 1, 0))</f>
        <v>0</v>
      </c>
      <c r="L1336" s="16" t="str">
        <f aca="false">IF(B1336="Inscripción de nuevo registro patronal",B1336 &amp; "|" &amp; E1336 &amp; "|" &amp; C1336,"")</f>
        <v/>
      </c>
      <c r="M1336" s="18" t="n">
        <f aca="false">IF(OR(C1336="", L1336=""), 0, IF(COUNTIF($L$6:L1336, L1336)=1, 1, 0))</f>
        <v>0</v>
      </c>
    </row>
    <row r="1337" customFormat="false" ht="28.35" hidden="false" customHeight="true" outlineLevel="0" collapsed="false">
      <c r="A1337" s="48" t="str">
        <f aca="false">IF(AND(NOT(ISBLANK(C1337)),NOT(ISBLANK(B1337)),NOT(ISBLANK(E1337))),(_xlfn.AGGREGATE(2,7,A$5:A1337))+1,"")</f>
        <v/>
      </c>
      <c r="B1337" s="49"/>
      <c r="C1337" s="49"/>
      <c r="D1337" s="50"/>
      <c r="E1337" s="51"/>
      <c r="F1337" s="52" t="str">
        <f aca="false">IFERROR(VLOOKUP(B1337,LISTAS!$Q$2:$R$58,2,0),"")</f>
        <v/>
      </c>
      <c r="G1337" s="34" t="str">
        <f aca="false">IF(ISBLANK(C1337),"",  IF(F1337="RAZÓN SOCIAL","NUEVO_RP",   IF(F1337="NUMERO",      IF(ISNUMBER(VALUE(C1337)),VALUE(C1337),""),   IF(OR(F1337="NSS - NOMBRE",F1337="RP - NOMBRE"),      IF(         AND(           NOT(ISERROR(FIND(" - ",C1337))),           ISERROR(FIND("  ",C1337)),           ISERROR(FIND("–",C1337)),           ISERROR(FIND("—",C1337)),           ISNUMBER(VALUE(LEFT(C1337,FIND(" - ",C1337)-1)))         ),         VALUE(LEFT(C1337,FIND(" - ",C1337)-1)),         ""      ),   ""   )  )))</f>
        <v/>
      </c>
      <c r="H1337" s="34" t="str">
        <f aca="false">B1337 &amp; "|" &amp; E1337 &amp; "|" &amp;(IF(ISBLANK(C1337),"",IFERROR(VALUE(LEFT(TRIM(C1337),FIND(" ",TRIM(C1337)&amp;" ")-1)),"")))</f>
        <v>||</v>
      </c>
      <c r="I1337" s="18" t="n">
        <f aca="false">IF(G1337="",0, IF(COUNTIF($H$6:H1337,H1337)=1,1,0))</f>
        <v>0</v>
      </c>
      <c r="J1337" s="34" t="str">
        <f aca="false">IF( OR( ISBLANK(D1337), C1337=D1337, AND( LEFT(D1337,7)&lt;&gt;"NOMINA ", OR( ISERROR(FIND(" - ",D1337)), NOT(ISNUMBER(VALUE(LEFT(D1337,FIND(" - ",D1337)-1)))) ) ) ), "", B1337 &amp; "|" &amp; E1337 &amp; "|" &amp; (IF(ISBLANK(C1337), "", IFERROR(VALUE(LEFT(TRIM(C1337), FIND(" ", TRIM(C1337)&amp;" ")-1)), ""))) &amp; "|" &amp; D1337 )</f>
        <v/>
      </c>
      <c r="K1337" s="18" t="n">
        <f aca="false">IF(OR(C1337="", J1337="",G1337=""), 0, IF(COUNTIF($J$6:J1337, J1337)=1, 1, 0))</f>
        <v>0</v>
      </c>
      <c r="L1337" s="16" t="str">
        <f aca="false">IF(B1337="Inscripción de nuevo registro patronal",B1337 &amp; "|" &amp; E1337 &amp; "|" &amp; C1337,"")</f>
        <v/>
      </c>
      <c r="M1337" s="18" t="n">
        <f aca="false">IF(OR(C1337="", L1337=""), 0, IF(COUNTIF($L$6:L1337, L1337)=1, 1, 0))</f>
        <v>0</v>
      </c>
    </row>
    <row r="1338" customFormat="false" ht="28.35" hidden="false" customHeight="true" outlineLevel="0" collapsed="false">
      <c r="A1338" s="48" t="str">
        <f aca="false">IF(AND(NOT(ISBLANK(C1338)),NOT(ISBLANK(B1338)),NOT(ISBLANK(E1338))),(_xlfn.AGGREGATE(2,7,A$5:A1338))+1,"")</f>
        <v/>
      </c>
      <c r="B1338" s="49"/>
      <c r="C1338" s="49"/>
      <c r="D1338" s="50"/>
      <c r="E1338" s="51"/>
      <c r="F1338" s="52" t="str">
        <f aca="false">IFERROR(VLOOKUP(B1338,LISTAS!$Q$2:$R$58,2,0),"")</f>
        <v/>
      </c>
      <c r="G1338" s="34" t="str">
        <f aca="false">IF(ISBLANK(C1338),"",  IF(F1338="RAZÓN SOCIAL","NUEVO_RP",   IF(F1338="NUMERO",      IF(ISNUMBER(VALUE(C1338)),VALUE(C1338),""),   IF(OR(F1338="NSS - NOMBRE",F1338="RP - NOMBRE"),      IF(         AND(           NOT(ISERROR(FIND(" - ",C1338))),           ISERROR(FIND("  ",C1338)),           ISERROR(FIND("–",C1338)),           ISERROR(FIND("—",C1338)),           ISNUMBER(VALUE(LEFT(C1338,FIND(" - ",C1338)-1)))         ),         VALUE(LEFT(C1338,FIND(" - ",C1338)-1)),         ""      ),   ""   )  )))</f>
        <v/>
      </c>
      <c r="H1338" s="34" t="str">
        <f aca="false">B1338 &amp; "|" &amp; E1338 &amp; "|" &amp;(IF(ISBLANK(C1338),"",IFERROR(VALUE(LEFT(TRIM(C1338),FIND(" ",TRIM(C1338)&amp;" ")-1)),"")))</f>
        <v>||</v>
      </c>
      <c r="I1338" s="18" t="n">
        <f aca="false">IF(G1338="",0, IF(COUNTIF($H$6:H1338,H1338)=1,1,0))</f>
        <v>0</v>
      </c>
      <c r="J1338" s="34" t="str">
        <f aca="false">IF( OR( ISBLANK(D1338), C1338=D1338, AND( LEFT(D1338,7)&lt;&gt;"NOMINA ", OR( ISERROR(FIND(" - ",D1338)), NOT(ISNUMBER(VALUE(LEFT(D1338,FIND(" - ",D1338)-1)))) ) ) ), "", B1338 &amp; "|" &amp; E1338 &amp; "|" &amp; (IF(ISBLANK(C1338), "", IFERROR(VALUE(LEFT(TRIM(C1338), FIND(" ", TRIM(C1338)&amp;" ")-1)), ""))) &amp; "|" &amp; D1338 )</f>
        <v/>
      </c>
      <c r="K1338" s="18" t="n">
        <f aca="false">IF(OR(C1338="", J1338="",G1338=""), 0, IF(COUNTIF($J$6:J1338, J1338)=1, 1, 0))</f>
        <v>0</v>
      </c>
      <c r="L1338" s="16" t="str">
        <f aca="false">IF(B1338="Inscripción de nuevo registro patronal",B1338 &amp; "|" &amp; E1338 &amp; "|" &amp; C1338,"")</f>
        <v/>
      </c>
      <c r="M1338" s="18" t="n">
        <f aca="false">IF(OR(C1338="", L1338=""), 0, IF(COUNTIF($L$6:L1338, L1338)=1, 1, 0))</f>
        <v>0</v>
      </c>
    </row>
    <row r="1339" customFormat="false" ht="28.35" hidden="false" customHeight="true" outlineLevel="0" collapsed="false">
      <c r="A1339" s="48" t="str">
        <f aca="false">IF(AND(NOT(ISBLANK(C1339)),NOT(ISBLANK(B1339)),NOT(ISBLANK(E1339))),(_xlfn.AGGREGATE(2,7,A$5:A1339))+1,"")</f>
        <v/>
      </c>
      <c r="B1339" s="49"/>
      <c r="C1339" s="49"/>
      <c r="D1339" s="50"/>
      <c r="E1339" s="51"/>
      <c r="F1339" s="52" t="str">
        <f aca="false">IFERROR(VLOOKUP(B1339,LISTAS!$Q$2:$R$58,2,0),"")</f>
        <v/>
      </c>
      <c r="G1339" s="34" t="str">
        <f aca="false">IF(ISBLANK(C1339),"",  IF(F1339="RAZÓN SOCIAL","NUEVO_RP",   IF(F1339="NUMERO",      IF(ISNUMBER(VALUE(C1339)),VALUE(C1339),""),   IF(OR(F1339="NSS - NOMBRE",F1339="RP - NOMBRE"),      IF(         AND(           NOT(ISERROR(FIND(" - ",C1339))),           ISERROR(FIND("  ",C1339)),           ISERROR(FIND("–",C1339)),           ISERROR(FIND("—",C1339)),           ISNUMBER(VALUE(LEFT(C1339,FIND(" - ",C1339)-1)))         ),         VALUE(LEFT(C1339,FIND(" - ",C1339)-1)),         ""      ),   ""   )  )))</f>
        <v/>
      </c>
      <c r="H1339" s="34" t="str">
        <f aca="false">B1339 &amp; "|" &amp; E1339 &amp; "|" &amp;(IF(ISBLANK(C1339),"",IFERROR(VALUE(LEFT(TRIM(C1339),FIND(" ",TRIM(C1339)&amp;" ")-1)),"")))</f>
        <v>||</v>
      </c>
      <c r="I1339" s="18" t="n">
        <f aca="false">IF(G1339="",0, IF(COUNTIF($H$6:H1339,H1339)=1,1,0))</f>
        <v>0</v>
      </c>
      <c r="J1339" s="34" t="str">
        <f aca="false">IF( OR( ISBLANK(D1339), C1339=D1339, AND( LEFT(D1339,7)&lt;&gt;"NOMINA ", OR( ISERROR(FIND(" - ",D1339)), NOT(ISNUMBER(VALUE(LEFT(D1339,FIND(" - ",D1339)-1)))) ) ) ), "", B1339 &amp; "|" &amp; E1339 &amp; "|" &amp; (IF(ISBLANK(C1339), "", IFERROR(VALUE(LEFT(TRIM(C1339), FIND(" ", TRIM(C1339)&amp;" ")-1)), ""))) &amp; "|" &amp; D1339 )</f>
        <v/>
      </c>
      <c r="K1339" s="18" t="n">
        <f aca="false">IF(OR(C1339="", J1339="",G1339=""), 0, IF(COUNTIF($J$6:J1339, J1339)=1, 1, 0))</f>
        <v>0</v>
      </c>
      <c r="L1339" s="16" t="str">
        <f aca="false">IF(B1339="Inscripción de nuevo registro patronal",B1339 &amp; "|" &amp; E1339 &amp; "|" &amp; C1339,"")</f>
        <v/>
      </c>
      <c r="M1339" s="18" t="n">
        <f aca="false">IF(OR(C1339="", L1339=""), 0, IF(COUNTIF($L$6:L1339, L1339)=1, 1, 0))</f>
        <v>0</v>
      </c>
    </row>
    <row r="1340" customFormat="false" ht="28.35" hidden="false" customHeight="true" outlineLevel="0" collapsed="false">
      <c r="A1340" s="48" t="str">
        <f aca="false">IF(AND(NOT(ISBLANK(C1340)),NOT(ISBLANK(B1340)),NOT(ISBLANK(E1340))),(_xlfn.AGGREGATE(2,7,A$5:A1340))+1,"")</f>
        <v/>
      </c>
      <c r="B1340" s="49"/>
      <c r="C1340" s="49"/>
      <c r="D1340" s="50"/>
      <c r="E1340" s="51"/>
      <c r="F1340" s="52" t="str">
        <f aca="false">IFERROR(VLOOKUP(B1340,LISTAS!$Q$2:$R$58,2,0),"")</f>
        <v/>
      </c>
      <c r="G1340" s="34" t="str">
        <f aca="false">IF(ISBLANK(C1340),"",  IF(F1340="RAZÓN SOCIAL","NUEVO_RP",   IF(F1340="NUMERO",      IF(ISNUMBER(VALUE(C1340)),VALUE(C1340),""),   IF(OR(F1340="NSS - NOMBRE",F1340="RP - NOMBRE"),      IF(         AND(           NOT(ISERROR(FIND(" - ",C1340))),           ISERROR(FIND("  ",C1340)),           ISERROR(FIND("–",C1340)),           ISERROR(FIND("—",C1340)),           ISNUMBER(VALUE(LEFT(C1340,FIND(" - ",C1340)-1)))         ),         VALUE(LEFT(C1340,FIND(" - ",C1340)-1)),         ""      ),   ""   )  )))</f>
        <v/>
      </c>
      <c r="H1340" s="34" t="str">
        <f aca="false">B1340 &amp; "|" &amp; E1340 &amp; "|" &amp;(IF(ISBLANK(C1340),"",IFERROR(VALUE(LEFT(TRIM(C1340),FIND(" ",TRIM(C1340)&amp;" ")-1)),"")))</f>
        <v>||</v>
      </c>
      <c r="I1340" s="18" t="n">
        <f aca="false">IF(G1340="",0, IF(COUNTIF($H$6:H1340,H1340)=1,1,0))</f>
        <v>0</v>
      </c>
      <c r="J1340" s="34" t="str">
        <f aca="false">IF( OR( ISBLANK(D1340), C1340=D1340, AND( LEFT(D1340,7)&lt;&gt;"NOMINA ", OR( ISERROR(FIND(" - ",D1340)), NOT(ISNUMBER(VALUE(LEFT(D1340,FIND(" - ",D1340)-1)))) ) ) ), "", B1340 &amp; "|" &amp; E1340 &amp; "|" &amp; (IF(ISBLANK(C1340), "", IFERROR(VALUE(LEFT(TRIM(C1340), FIND(" ", TRIM(C1340)&amp;" ")-1)), ""))) &amp; "|" &amp; D1340 )</f>
        <v/>
      </c>
      <c r="K1340" s="18" t="n">
        <f aca="false">IF(OR(C1340="", J1340="",G1340=""), 0, IF(COUNTIF($J$6:J1340, J1340)=1, 1, 0))</f>
        <v>0</v>
      </c>
      <c r="L1340" s="16" t="str">
        <f aca="false">IF(B1340="Inscripción de nuevo registro patronal",B1340 &amp; "|" &amp; E1340 &amp; "|" &amp; C1340,"")</f>
        <v/>
      </c>
      <c r="M1340" s="18" t="n">
        <f aca="false">IF(OR(C1340="", L1340=""), 0, IF(COUNTIF($L$6:L1340, L1340)=1, 1, 0))</f>
        <v>0</v>
      </c>
    </row>
    <row r="1341" customFormat="false" ht="28.35" hidden="false" customHeight="true" outlineLevel="0" collapsed="false">
      <c r="A1341" s="48" t="str">
        <f aca="false">IF(AND(NOT(ISBLANK(C1341)),NOT(ISBLANK(B1341)),NOT(ISBLANK(E1341))),(_xlfn.AGGREGATE(2,7,A$5:A1341))+1,"")</f>
        <v/>
      </c>
      <c r="B1341" s="49"/>
      <c r="C1341" s="49"/>
      <c r="D1341" s="50"/>
      <c r="E1341" s="51"/>
      <c r="F1341" s="52" t="str">
        <f aca="false">IFERROR(VLOOKUP(B1341,LISTAS!$Q$2:$R$58,2,0),"")</f>
        <v/>
      </c>
      <c r="G1341" s="34" t="str">
        <f aca="false">IF(ISBLANK(C1341),"",  IF(F1341="RAZÓN SOCIAL","NUEVO_RP",   IF(F1341="NUMERO",      IF(ISNUMBER(VALUE(C1341)),VALUE(C1341),""),   IF(OR(F1341="NSS - NOMBRE",F1341="RP - NOMBRE"),      IF(         AND(           NOT(ISERROR(FIND(" - ",C1341))),           ISERROR(FIND("  ",C1341)),           ISERROR(FIND("–",C1341)),           ISERROR(FIND("—",C1341)),           ISNUMBER(VALUE(LEFT(C1341,FIND(" - ",C1341)-1)))         ),         VALUE(LEFT(C1341,FIND(" - ",C1341)-1)),         ""      ),   ""   )  )))</f>
        <v/>
      </c>
      <c r="H1341" s="34" t="str">
        <f aca="false">B1341 &amp; "|" &amp; E1341 &amp; "|" &amp;(IF(ISBLANK(C1341),"",IFERROR(VALUE(LEFT(TRIM(C1341),FIND(" ",TRIM(C1341)&amp;" ")-1)),"")))</f>
        <v>||</v>
      </c>
      <c r="I1341" s="18" t="n">
        <f aca="false">IF(G1341="",0, IF(COUNTIF($H$6:H1341,H1341)=1,1,0))</f>
        <v>0</v>
      </c>
      <c r="J1341" s="34" t="str">
        <f aca="false">IF( OR( ISBLANK(D1341), C1341=D1341, AND( LEFT(D1341,7)&lt;&gt;"NOMINA ", OR( ISERROR(FIND(" - ",D1341)), NOT(ISNUMBER(VALUE(LEFT(D1341,FIND(" - ",D1341)-1)))) ) ) ), "", B1341 &amp; "|" &amp; E1341 &amp; "|" &amp; (IF(ISBLANK(C1341), "", IFERROR(VALUE(LEFT(TRIM(C1341), FIND(" ", TRIM(C1341)&amp;" ")-1)), ""))) &amp; "|" &amp; D1341 )</f>
        <v/>
      </c>
      <c r="K1341" s="18" t="n">
        <f aca="false">IF(OR(C1341="", J1341="",G1341=""), 0, IF(COUNTIF($J$6:J1341, J1341)=1, 1, 0))</f>
        <v>0</v>
      </c>
      <c r="L1341" s="16" t="str">
        <f aca="false">IF(B1341="Inscripción de nuevo registro patronal",B1341 &amp; "|" &amp; E1341 &amp; "|" &amp; C1341,"")</f>
        <v/>
      </c>
      <c r="M1341" s="18" t="n">
        <f aca="false">IF(OR(C1341="", L1341=""), 0, IF(COUNTIF($L$6:L1341, L1341)=1, 1, 0))</f>
        <v>0</v>
      </c>
    </row>
    <row r="1342" customFormat="false" ht="28.35" hidden="false" customHeight="true" outlineLevel="0" collapsed="false">
      <c r="A1342" s="48" t="str">
        <f aca="false">IF(AND(NOT(ISBLANK(C1342)),NOT(ISBLANK(B1342)),NOT(ISBLANK(E1342))),(_xlfn.AGGREGATE(2,7,A$5:A1342))+1,"")</f>
        <v/>
      </c>
      <c r="B1342" s="49"/>
      <c r="C1342" s="49"/>
      <c r="D1342" s="50"/>
      <c r="E1342" s="51"/>
      <c r="F1342" s="52" t="str">
        <f aca="false">IFERROR(VLOOKUP(B1342,LISTAS!$Q$2:$R$58,2,0),"")</f>
        <v/>
      </c>
      <c r="G1342" s="34" t="str">
        <f aca="false">IF(ISBLANK(C1342),"",  IF(F1342="RAZÓN SOCIAL","NUEVO_RP",   IF(F1342="NUMERO",      IF(ISNUMBER(VALUE(C1342)),VALUE(C1342),""),   IF(OR(F1342="NSS - NOMBRE",F1342="RP - NOMBRE"),      IF(         AND(           NOT(ISERROR(FIND(" - ",C1342))),           ISERROR(FIND("  ",C1342)),           ISERROR(FIND("–",C1342)),           ISERROR(FIND("—",C1342)),           ISNUMBER(VALUE(LEFT(C1342,FIND(" - ",C1342)-1)))         ),         VALUE(LEFT(C1342,FIND(" - ",C1342)-1)),         ""      ),   ""   )  )))</f>
        <v/>
      </c>
      <c r="H1342" s="34" t="str">
        <f aca="false">B1342 &amp; "|" &amp; E1342 &amp; "|" &amp;(IF(ISBLANK(C1342),"",IFERROR(VALUE(LEFT(TRIM(C1342),FIND(" ",TRIM(C1342)&amp;" ")-1)),"")))</f>
        <v>||</v>
      </c>
      <c r="I1342" s="18" t="n">
        <f aca="false">IF(G1342="",0, IF(COUNTIF($H$6:H1342,H1342)=1,1,0))</f>
        <v>0</v>
      </c>
      <c r="J1342" s="34" t="str">
        <f aca="false">IF( OR( ISBLANK(D1342), C1342=D1342, AND( LEFT(D1342,7)&lt;&gt;"NOMINA ", OR( ISERROR(FIND(" - ",D1342)), NOT(ISNUMBER(VALUE(LEFT(D1342,FIND(" - ",D1342)-1)))) ) ) ), "", B1342 &amp; "|" &amp; E1342 &amp; "|" &amp; (IF(ISBLANK(C1342), "", IFERROR(VALUE(LEFT(TRIM(C1342), FIND(" ", TRIM(C1342)&amp;" ")-1)), ""))) &amp; "|" &amp; D1342 )</f>
        <v/>
      </c>
      <c r="K1342" s="18" t="n">
        <f aca="false">IF(OR(C1342="", J1342="",G1342=""), 0, IF(COUNTIF($J$6:J1342, J1342)=1, 1, 0))</f>
        <v>0</v>
      </c>
      <c r="L1342" s="16" t="str">
        <f aca="false">IF(B1342="Inscripción de nuevo registro patronal",B1342 &amp; "|" &amp; E1342 &amp; "|" &amp; C1342,"")</f>
        <v/>
      </c>
      <c r="M1342" s="18" t="n">
        <f aca="false">IF(OR(C1342="", L1342=""), 0, IF(COUNTIF($L$6:L1342, L1342)=1, 1, 0))</f>
        <v>0</v>
      </c>
    </row>
    <row r="1343" customFormat="false" ht="28.35" hidden="false" customHeight="true" outlineLevel="0" collapsed="false">
      <c r="A1343" s="48" t="str">
        <f aca="false">IF(AND(NOT(ISBLANK(C1343)),NOT(ISBLANK(B1343)),NOT(ISBLANK(E1343))),(_xlfn.AGGREGATE(2,7,A$5:A1343))+1,"")</f>
        <v/>
      </c>
      <c r="B1343" s="49"/>
      <c r="C1343" s="49"/>
      <c r="D1343" s="50"/>
      <c r="E1343" s="51"/>
      <c r="F1343" s="52" t="str">
        <f aca="false">IFERROR(VLOOKUP(B1343,LISTAS!$Q$2:$R$58,2,0),"")</f>
        <v/>
      </c>
      <c r="G1343" s="34" t="str">
        <f aca="false">IF(ISBLANK(C1343),"",  IF(F1343="RAZÓN SOCIAL","NUEVO_RP",   IF(F1343="NUMERO",      IF(ISNUMBER(VALUE(C1343)),VALUE(C1343),""),   IF(OR(F1343="NSS - NOMBRE",F1343="RP - NOMBRE"),      IF(         AND(           NOT(ISERROR(FIND(" - ",C1343))),           ISERROR(FIND("  ",C1343)),           ISERROR(FIND("–",C1343)),           ISERROR(FIND("—",C1343)),           ISNUMBER(VALUE(LEFT(C1343,FIND(" - ",C1343)-1)))         ),         VALUE(LEFT(C1343,FIND(" - ",C1343)-1)),         ""      ),   ""   )  )))</f>
        <v/>
      </c>
      <c r="H1343" s="34" t="str">
        <f aca="false">B1343 &amp; "|" &amp; E1343 &amp; "|" &amp;(IF(ISBLANK(C1343),"",IFERROR(VALUE(LEFT(TRIM(C1343),FIND(" ",TRIM(C1343)&amp;" ")-1)),"")))</f>
        <v>||</v>
      </c>
      <c r="I1343" s="18" t="n">
        <f aca="false">IF(G1343="",0, IF(COUNTIF($H$6:H1343,H1343)=1,1,0))</f>
        <v>0</v>
      </c>
      <c r="J1343" s="34" t="str">
        <f aca="false">IF( OR( ISBLANK(D1343), C1343=D1343, AND( LEFT(D1343,7)&lt;&gt;"NOMINA ", OR( ISERROR(FIND(" - ",D1343)), NOT(ISNUMBER(VALUE(LEFT(D1343,FIND(" - ",D1343)-1)))) ) ) ), "", B1343 &amp; "|" &amp; E1343 &amp; "|" &amp; (IF(ISBLANK(C1343), "", IFERROR(VALUE(LEFT(TRIM(C1343), FIND(" ", TRIM(C1343)&amp;" ")-1)), ""))) &amp; "|" &amp; D1343 )</f>
        <v/>
      </c>
      <c r="K1343" s="18" t="n">
        <f aca="false">IF(OR(C1343="", J1343="",G1343=""), 0, IF(COUNTIF($J$6:J1343, J1343)=1, 1, 0))</f>
        <v>0</v>
      </c>
      <c r="L1343" s="16" t="str">
        <f aca="false">IF(B1343="Inscripción de nuevo registro patronal",B1343 &amp; "|" &amp; E1343 &amp; "|" &amp; C1343,"")</f>
        <v/>
      </c>
      <c r="M1343" s="18" t="n">
        <f aca="false">IF(OR(C1343="", L1343=""), 0, IF(COUNTIF($L$6:L1343, L1343)=1, 1, 0))</f>
        <v>0</v>
      </c>
    </row>
    <row r="1344" customFormat="false" ht="28.35" hidden="false" customHeight="true" outlineLevel="0" collapsed="false">
      <c r="A1344" s="48" t="str">
        <f aca="false">IF(AND(NOT(ISBLANK(C1344)),NOT(ISBLANK(B1344)),NOT(ISBLANK(E1344))),(_xlfn.AGGREGATE(2,7,A$5:A1344))+1,"")</f>
        <v/>
      </c>
      <c r="B1344" s="49"/>
      <c r="C1344" s="49"/>
      <c r="D1344" s="50"/>
      <c r="E1344" s="51"/>
      <c r="F1344" s="52" t="str">
        <f aca="false">IFERROR(VLOOKUP(B1344,LISTAS!$Q$2:$R$58,2,0),"")</f>
        <v/>
      </c>
      <c r="G1344" s="34" t="str">
        <f aca="false">IF(ISBLANK(C1344),"",  IF(F1344="RAZÓN SOCIAL","NUEVO_RP",   IF(F1344="NUMERO",      IF(ISNUMBER(VALUE(C1344)),VALUE(C1344),""),   IF(OR(F1344="NSS - NOMBRE",F1344="RP - NOMBRE"),      IF(         AND(           NOT(ISERROR(FIND(" - ",C1344))),           ISERROR(FIND("  ",C1344)),           ISERROR(FIND("–",C1344)),           ISERROR(FIND("—",C1344)),           ISNUMBER(VALUE(LEFT(C1344,FIND(" - ",C1344)-1)))         ),         VALUE(LEFT(C1344,FIND(" - ",C1344)-1)),         ""      ),   ""   )  )))</f>
        <v/>
      </c>
      <c r="H1344" s="34" t="str">
        <f aca="false">B1344 &amp; "|" &amp; E1344 &amp; "|" &amp;(IF(ISBLANK(C1344),"",IFERROR(VALUE(LEFT(TRIM(C1344),FIND(" ",TRIM(C1344)&amp;" ")-1)),"")))</f>
        <v>||</v>
      </c>
      <c r="I1344" s="18" t="n">
        <f aca="false">IF(G1344="",0, IF(COUNTIF($H$6:H1344,H1344)=1,1,0))</f>
        <v>0</v>
      </c>
      <c r="J1344" s="34" t="str">
        <f aca="false">IF( OR( ISBLANK(D1344), C1344=D1344, AND( LEFT(D1344,7)&lt;&gt;"NOMINA ", OR( ISERROR(FIND(" - ",D1344)), NOT(ISNUMBER(VALUE(LEFT(D1344,FIND(" - ",D1344)-1)))) ) ) ), "", B1344 &amp; "|" &amp; E1344 &amp; "|" &amp; (IF(ISBLANK(C1344), "", IFERROR(VALUE(LEFT(TRIM(C1344), FIND(" ", TRIM(C1344)&amp;" ")-1)), ""))) &amp; "|" &amp; D1344 )</f>
        <v/>
      </c>
      <c r="K1344" s="18" t="n">
        <f aca="false">IF(OR(C1344="", J1344="",G1344=""), 0, IF(COUNTIF($J$6:J1344, J1344)=1, 1, 0))</f>
        <v>0</v>
      </c>
      <c r="L1344" s="16" t="str">
        <f aca="false">IF(B1344="Inscripción de nuevo registro patronal",B1344 &amp; "|" &amp; E1344 &amp; "|" &amp; C1344,"")</f>
        <v/>
      </c>
      <c r="M1344" s="18" t="n">
        <f aca="false">IF(OR(C1344="", L1344=""), 0, IF(COUNTIF($L$6:L1344, L1344)=1, 1, 0))</f>
        <v>0</v>
      </c>
    </row>
    <row r="1345" customFormat="false" ht="28.35" hidden="false" customHeight="true" outlineLevel="0" collapsed="false">
      <c r="A1345" s="48" t="str">
        <f aca="false">IF(AND(NOT(ISBLANK(C1345)),NOT(ISBLANK(B1345)),NOT(ISBLANK(E1345))),(_xlfn.AGGREGATE(2,7,A$5:A1345))+1,"")</f>
        <v/>
      </c>
      <c r="B1345" s="49"/>
      <c r="C1345" s="49"/>
      <c r="D1345" s="50"/>
      <c r="E1345" s="51"/>
      <c r="F1345" s="52" t="str">
        <f aca="false">IFERROR(VLOOKUP(B1345,LISTAS!$Q$2:$R$58,2,0),"")</f>
        <v/>
      </c>
      <c r="G1345" s="34" t="str">
        <f aca="false">IF(ISBLANK(C1345),"",  IF(F1345="RAZÓN SOCIAL","NUEVO_RP",   IF(F1345="NUMERO",      IF(ISNUMBER(VALUE(C1345)),VALUE(C1345),""),   IF(OR(F1345="NSS - NOMBRE",F1345="RP - NOMBRE"),      IF(         AND(           NOT(ISERROR(FIND(" - ",C1345))),           ISERROR(FIND("  ",C1345)),           ISERROR(FIND("–",C1345)),           ISERROR(FIND("—",C1345)),           ISNUMBER(VALUE(LEFT(C1345,FIND(" - ",C1345)-1)))         ),         VALUE(LEFT(C1345,FIND(" - ",C1345)-1)),         ""      ),   ""   )  )))</f>
        <v/>
      </c>
      <c r="H1345" s="34" t="str">
        <f aca="false">B1345 &amp; "|" &amp; E1345 &amp; "|" &amp;(IF(ISBLANK(C1345),"",IFERROR(VALUE(LEFT(TRIM(C1345),FIND(" ",TRIM(C1345)&amp;" ")-1)),"")))</f>
        <v>||</v>
      </c>
      <c r="I1345" s="18" t="n">
        <f aca="false">IF(G1345="",0, IF(COUNTIF($H$6:H1345,H1345)=1,1,0))</f>
        <v>0</v>
      </c>
      <c r="J1345" s="34" t="str">
        <f aca="false">IF( OR( ISBLANK(D1345), C1345=D1345, AND( LEFT(D1345,7)&lt;&gt;"NOMINA ", OR( ISERROR(FIND(" - ",D1345)), NOT(ISNUMBER(VALUE(LEFT(D1345,FIND(" - ",D1345)-1)))) ) ) ), "", B1345 &amp; "|" &amp; E1345 &amp; "|" &amp; (IF(ISBLANK(C1345), "", IFERROR(VALUE(LEFT(TRIM(C1345), FIND(" ", TRIM(C1345)&amp;" ")-1)), ""))) &amp; "|" &amp; D1345 )</f>
        <v/>
      </c>
      <c r="K1345" s="18" t="n">
        <f aca="false">IF(OR(C1345="", J1345="",G1345=""), 0, IF(COUNTIF($J$6:J1345, J1345)=1, 1, 0))</f>
        <v>0</v>
      </c>
      <c r="L1345" s="16" t="str">
        <f aca="false">IF(B1345="Inscripción de nuevo registro patronal",B1345 &amp; "|" &amp; E1345 &amp; "|" &amp; C1345,"")</f>
        <v/>
      </c>
      <c r="M1345" s="18" t="n">
        <f aca="false">IF(OR(C1345="", L1345=""), 0, IF(COUNTIF($L$6:L1345, L1345)=1, 1, 0))</f>
        <v>0</v>
      </c>
    </row>
    <row r="1346" customFormat="false" ht="28.35" hidden="false" customHeight="true" outlineLevel="0" collapsed="false">
      <c r="A1346" s="48" t="str">
        <f aca="false">IF(AND(NOT(ISBLANK(C1346)),NOT(ISBLANK(B1346)),NOT(ISBLANK(E1346))),(_xlfn.AGGREGATE(2,7,A$5:A1346))+1,"")</f>
        <v/>
      </c>
      <c r="B1346" s="49"/>
      <c r="C1346" s="49"/>
      <c r="D1346" s="50"/>
      <c r="E1346" s="51"/>
      <c r="F1346" s="52" t="str">
        <f aca="false">IFERROR(VLOOKUP(B1346,LISTAS!$Q$2:$R$58,2,0),"")</f>
        <v/>
      </c>
      <c r="G1346" s="34" t="str">
        <f aca="false">IF(ISBLANK(C1346),"",  IF(F1346="RAZÓN SOCIAL","NUEVO_RP",   IF(F1346="NUMERO",      IF(ISNUMBER(VALUE(C1346)),VALUE(C1346),""),   IF(OR(F1346="NSS - NOMBRE",F1346="RP - NOMBRE"),      IF(         AND(           NOT(ISERROR(FIND(" - ",C1346))),           ISERROR(FIND("  ",C1346)),           ISERROR(FIND("–",C1346)),           ISERROR(FIND("—",C1346)),           ISNUMBER(VALUE(LEFT(C1346,FIND(" - ",C1346)-1)))         ),         VALUE(LEFT(C1346,FIND(" - ",C1346)-1)),         ""      ),   ""   )  )))</f>
        <v/>
      </c>
      <c r="H1346" s="34" t="str">
        <f aca="false">B1346 &amp; "|" &amp; E1346 &amp; "|" &amp;(IF(ISBLANK(C1346),"",IFERROR(VALUE(LEFT(TRIM(C1346),FIND(" ",TRIM(C1346)&amp;" ")-1)),"")))</f>
        <v>||</v>
      </c>
      <c r="I1346" s="18" t="n">
        <f aca="false">IF(G1346="",0, IF(COUNTIF($H$6:H1346,H1346)=1,1,0))</f>
        <v>0</v>
      </c>
      <c r="J1346" s="34" t="str">
        <f aca="false">IF( OR( ISBLANK(D1346), C1346=D1346, AND( LEFT(D1346,7)&lt;&gt;"NOMINA ", OR( ISERROR(FIND(" - ",D1346)), NOT(ISNUMBER(VALUE(LEFT(D1346,FIND(" - ",D1346)-1)))) ) ) ), "", B1346 &amp; "|" &amp; E1346 &amp; "|" &amp; (IF(ISBLANK(C1346), "", IFERROR(VALUE(LEFT(TRIM(C1346), FIND(" ", TRIM(C1346)&amp;" ")-1)), ""))) &amp; "|" &amp; D1346 )</f>
        <v/>
      </c>
      <c r="K1346" s="18" t="n">
        <f aca="false">IF(OR(C1346="", J1346="",G1346=""), 0, IF(COUNTIF($J$6:J1346, J1346)=1, 1, 0))</f>
        <v>0</v>
      </c>
      <c r="L1346" s="16" t="str">
        <f aca="false">IF(B1346="Inscripción de nuevo registro patronal",B1346 &amp; "|" &amp; E1346 &amp; "|" &amp; C1346,"")</f>
        <v/>
      </c>
      <c r="M1346" s="18" t="n">
        <f aca="false">IF(OR(C1346="", L1346=""), 0, IF(COUNTIF($L$6:L1346, L1346)=1, 1, 0))</f>
        <v>0</v>
      </c>
    </row>
    <row r="1347" customFormat="false" ht="28.35" hidden="false" customHeight="true" outlineLevel="0" collapsed="false">
      <c r="A1347" s="48" t="str">
        <f aca="false">IF(AND(NOT(ISBLANK(C1347)),NOT(ISBLANK(B1347)),NOT(ISBLANK(E1347))),(_xlfn.AGGREGATE(2,7,A$5:A1347))+1,"")</f>
        <v/>
      </c>
      <c r="B1347" s="49"/>
      <c r="C1347" s="49"/>
      <c r="D1347" s="50"/>
      <c r="E1347" s="51"/>
      <c r="F1347" s="52" t="str">
        <f aca="false">IFERROR(VLOOKUP(B1347,LISTAS!$Q$2:$R$58,2,0),"")</f>
        <v/>
      </c>
      <c r="G1347" s="34" t="str">
        <f aca="false">IF(ISBLANK(C1347),"",  IF(F1347="RAZÓN SOCIAL","NUEVO_RP",   IF(F1347="NUMERO",      IF(ISNUMBER(VALUE(C1347)),VALUE(C1347),""),   IF(OR(F1347="NSS - NOMBRE",F1347="RP - NOMBRE"),      IF(         AND(           NOT(ISERROR(FIND(" - ",C1347))),           ISERROR(FIND("  ",C1347)),           ISERROR(FIND("–",C1347)),           ISERROR(FIND("—",C1347)),           ISNUMBER(VALUE(LEFT(C1347,FIND(" - ",C1347)-1)))         ),         VALUE(LEFT(C1347,FIND(" - ",C1347)-1)),         ""      ),   ""   )  )))</f>
        <v/>
      </c>
      <c r="H1347" s="34" t="str">
        <f aca="false">B1347 &amp; "|" &amp; E1347 &amp; "|" &amp;(IF(ISBLANK(C1347),"",IFERROR(VALUE(LEFT(TRIM(C1347),FIND(" ",TRIM(C1347)&amp;" ")-1)),"")))</f>
        <v>||</v>
      </c>
      <c r="I1347" s="18" t="n">
        <f aca="false">IF(G1347="",0, IF(COUNTIF($H$6:H1347,H1347)=1,1,0))</f>
        <v>0</v>
      </c>
      <c r="J1347" s="34" t="str">
        <f aca="false">IF( OR( ISBLANK(D1347), C1347=D1347, AND( LEFT(D1347,7)&lt;&gt;"NOMINA ", OR( ISERROR(FIND(" - ",D1347)), NOT(ISNUMBER(VALUE(LEFT(D1347,FIND(" - ",D1347)-1)))) ) ) ), "", B1347 &amp; "|" &amp; E1347 &amp; "|" &amp; (IF(ISBLANK(C1347), "", IFERROR(VALUE(LEFT(TRIM(C1347), FIND(" ", TRIM(C1347)&amp;" ")-1)), ""))) &amp; "|" &amp; D1347 )</f>
        <v/>
      </c>
      <c r="K1347" s="18" t="n">
        <f aca="false">IF(OR(C1347="", J1347="",G1347=""), 0, IF(COUNTIF($J$6:J1347, J1347)=1, 1, 0))</f>
        <v>0</v>
      </c>
      <c r="L1347" s="16" t="str">
        <f aca="false">IF(B1347="Inscripción de nuevo registro patronal",B1347 &amp; "|" &amp; E1347 &amp; "|" &amp; C1347,"")</f>
        <v/>
      </c>
      <c r="M1347" s="18" t="n">
        <f aca="false">IF(OR(C1347="", L1347=""), 0, IF(COUNTIF($L$6:L1347, L1347)=1, 1, 0))</f>
        <v>0</v>
      </c>
    </row>
    <row r="1348" customFormat="false" ht="28.35" hidden="false" customHeight="true" outlineLevel="0" collapsed="false">
      <c r="A1348" s="48" t="str">
        <f aca="false">IF(AND(NOT(ISBLANK(C1348)),NOT(ISBLANK(B1348)),NOT(ISBLANK(E1348))),(_xlfn.AGGREGATE(2,7,A$5:A1348))+1,"")</f>
        <v/>
      </c>
      <c r="B1348" s="49"/>
      <c r="C1348" s="49"/>
      <c r="D1348" s="50"/>
      <c r="E1348" s="51"/>
      <c r="F1348" s="52" t="str">
        <f aca="false">IFERROR(VLOOKUP(B1348,LISTAS!$Q$2:$R$58,2,0),"")</f>
        <v/>
      </c>
      <c r="G1348" s="34" t="str">
        <f aca="false">IF(ISBLANK(C1348),"",  IF(F1348="RAZÓN SOCIAL","NUEVO_RP",   IF(F1348="NUMERO",      IF(ISNUMBER(VALUE(C1348)),VALUE(C1348),""),   IF(OR(F1348="NSS - NOMBRE",F1348="RP - NOMBRE"),      IF(         AND(           NOT(ISERROR(FIND(" - ",C1348))),           ISERROR(FIND("  ",C1348)),           ISERROR(FIND("–",C1348)),           ISERROR(FIND("—",C1348)),           ISNUMBER(VALUE(LEFT(C1348,FIND(" - ",C1348)-1)))         ),         VALUE(LEFT(C1348,FIND(" - ",C1348)-1)),         ""      ),   ""   )  )))</f>
        <v/>
      </c>
      <c r="H1348" s="34" t="str">
        <f aca="false">B1348 &amp; "|" &amp; E1348 &amp; "|" &amp;(IF(ISBLANK(C1348),"",IFERROR(VALUE(LEFT(TRIM(C1348),FIND(" ",TRIM(C1348)&amp;" ")-1)),"")))</f>
        <v>||</v>
      </c>
      <c r="I1348" s="18" t="n">
        <f aca="false">IF(G1348="",0, IF(COUNTIF($H$6:H1348,H1348)=1,1,0))</f>
        <v>0</v>
      </c>
      <c r="J1348" s="34" t="str">
        <f aca="false">IF( OR( ISBLANK(D1348), C1348=D1348, AND( LEFT(D1348,7)&lt;&gt;"NOMINA ", OR( ISERROR(FIND(" - ",D1348)), NOT(ISNUMBER(VALUE(LEFT(D1348,FIND(" - ",D1348)-1)))) ) ) ), "", B1348 &amp; "|" &amp; E1348 &amp; "|" &amp; (IF(ISBLANK(C1348), "", IFERROR(VALUE(LEFT(TRIM(C1348), FIND(" ", TRIM(C1348)&amp;" ")-1)), ""))) &amp; "|" &amp; D1348 )</f>
        <v/>
      </c>
      <c r="K1348" s="18" t="n">
        <f aca="false">IF(OR(C1348="", J1348="",G1348=""), 0, IF(COUNTIF($J$6:J1348, J1348)=1, 1, 0))</f>
        <v>0</v>
      </c>
      <c r="L1348" s="16" t="str">
        <f aca="false">IF(B1348="Inscripción de nuevo registro patronal",B1348 &amp; "|" &amp; E1348 &amp; "|" &amp; C1348,"")</f>
        <v/>
      </c>
      <c r="M1348" s="18" t="n">
        <f aca="false">IF(OR(C1348="", L1348=""), 0, IF(COUNTIF($L$6:L1348, L1348)=1, 1, 0))</f>
        <v>0</v>
      </c>
    </row>
    <row r="1349" customFormat="false" ht="28.35" hidden="false" customHeight="true" outlineLevel="0" collapsed="false">
      <c r="A1349" s="48" t="str">
        <f aca="false">IF(AND(NOT(ISBLANK(C1349)),NOT(ISBLANK(B1349)),NOT(ISBLANK(E1349))),(_xlfn.AGGREGATE(2,7,A$5:A1349))+1,"")</f>
        <v/>
      </c>
      <c r="B1349" s="49"/>
      <c r="C1349" s="49"/>
      <c r="D1349" s="50"/>
      <c r="E1349" s="51"/>
      <c r="F1349" s="52" t="str">
        <f aca="false">IFERROR(VLOOKUP(B1349,LISTAS!$Q$2:$R$58,2,0),"")</f>
        <v/>
      </c>
      <c r="G1349" s="34" t="str">
        <f aca="false">IF(ISBLANK(C1349),"",  IF(F1349="RAZÓN SOCIAL","NUEVO_RP",   IF(F1349="NUMERO",      IF(ISNUMBER(VALUE(C1349)),VALUE(C1349),""),   IF(OR(F1349="NSS - NOMBRE",F1349="RP - NOMBRE"),      IF(         AND(           NOT(ISERROR(FIND(" - ",C1349))),           ISERROR(FIND("  ",C1349)),           ISERROR(FIND("–",C1349)),           ISERROR(FIND("—",C1349)),           ISNUMBER(VALUE(LEFT(C1349,FIND(" - ",C1349)-1)))         ),         VALUE(LEFT(C1349,FIND(" - ",C1349)-1)),         ""      ),   ""   )  )))</f>
        <v/>
      </c>
      <c r="H1349" s="34" t="str">
        <f aca="false">B1349 &amp; "|" &amp; E1349 &amp; "|" &amp;(IF(ISBLANK(C1349),"",IFERROR(VALUE(LEFT(TRIM(C1349),FIND(" ",TRIM(C1349)&amp;" ")-1)),"")))</f>
        <v>||</v>
      </c>
      <c r="I1349" s="18" t="n">
        <f aca="false">IF(G1349="",0, IF(COUNTIF($H$6:H1349,H1349)=1,1,0))</f>
        <v>0</v>
      </c>
      <c r="J1349" s="34" t="str">
        <f aca="false">IF( OR( ISBLANK(D1349), C1349=D1349, AND( LEFT(D1349,7)&lt;&gt;"NOMINA ", OR( ISERROR(FIND(" - ",D1349)), NOT(ISNUMBER(VALUE(LEFT(D1349,FIND(" - ",D1349)-1)))) ) ) ), "", B1349 &amp; "|" &amp; E1349 &amp; "|" &amp; (IF(ISBLANK(C1349), "", IFERROR(VALUE(LEFT(TRIM(C1349), FIND(" ", TRIM(C1349)&amp;" ")-1)), ""))) &amp; "|" &amp; D1349 )</f>
        <v/>
      </c>
      <c r="K1349" s="18" t="n">
        <f aca="false">IF(OR(C1349="", J1349="",G1349=""), 0, IF(COUNTIF($J$6:J1349, J1349)=1, 1, 0))</f>
        <v>0</v>
      </c>
      <c r="L1349" s="16" t="str">
        <f aca="false">IF(B1349="Inscripción de nuevo registro patronal",B1349 &amp; "|" &amp; E1349 &amp; "|" &amp; C1349,"")</f>
        <v/>
      </c>
      <c r="M1349" s="18" t="n">
        <f aca="false">IF(OR(C1349="", L1349=""), 0, IF(COUNTIF($L$6:L1349, L1349)=1, 1, 0))</f>
        <v>0</v>
      </c>
    </row>
    <row r="1350" customFormat="false" ht="28.35" hidden="false" customHeight="true" outlineLevel="0" collapsed="false">
      <c r="A1350" s="48" t="str">
        <f aca="false">IF(AND(NOT(ISBLANK(C1350)),NOT(ISBLANK(B1350)),NOT(ISBLANK(E1350))),(_xlfn.AGGREGATE(2,7,A$5:A1350))+1,"")</f>
        <v/>
      </c>
      <c r="B1350" s="49"/>
      <c r="C1350" s="49"/>
      <c r="D1350" s="50"/>
      <c r="E1350" s="51"/>
      <c r="F1350" s="52" t="str">
        <f aca="false">IFERROR(VLOOKUP(B1350,LISTAS!$Q$2:$R$58,2,0),"")</f>
        <v/>
      </c>
      <c r="G1350" s="34" t="str">
        <f aca="false">IF(ISBLANK(C1350),"",  IF(F1350="RAZÓN SOCIAL","NUEVO_RP",   IF(F1350="NUMERO",      IF(ISNUMBER(VALUE(C1350)),VALUE(C1350),""),   IF(OR(F1350="NSS - NOMBRE",F1350="RP - NOMBRE"),      IF(         AND(           NOT(ISERROR(FIND(" - ",C1350))),           ISERROR(FIND("  ",C1350)),           ISERROR(FIND("–",C1350)),           ISERROR(FIND("—",C1350)),           ISNUMBER(VALUE(LEFT(C1350,FIND(" - ",C1350)-1)))         ),         VALUE(LEFT(C1350,FIND(" - ",C1350)-1)),         ""      ),   ""   )  )))</f>
        <v/>
      </c>
      <c r="H1350" s="34" t="str">
        <f aca="false">B1350 &amp; "|" &amp; E1350 &amp; "|" &amp;(IF(ISBLANK(C1350),"",IFERROR(VALUE(LEFT(TRIM(C1350),FIND(" ",TRIM(C1350)&amp;" ")-1)),"")))</f>
        <v>||</v>
      </c>
      <c r="I1350" s="18" t="n">
        <f aca="false">IF(G1350="",0, IF(COUNTIF($H$6:H1350,H1350)=1,1,0))</f>
        <v>0</v>
      </c>
      <c r="J1350" s="34" t="str">
        <f aca="false">IF( OR( ISBLANK(D1350), C1350=D1350, AND( LEFT(D1350,7)&lt;&gt;"NOMINA ", OR( ISERROR(FIND(" - ",D1350)), NOT(ISNUMBER(VALUE(LEFT(D1350,FIND(" - ",D1350)-1)))) ) ) ), "", B1350 &amp; "|" &amp; E1350 &amp; "|" &amp; (IF(ISBLANK(C1350), "", IFERROR(VALUE(LEFT(TRIM(C1350), FIND(" ", TRIM(C1350)&amp;" ")-1)), ""))) &amp; "|" &amp; D1350 )</f>
        <v/>
      </c>
      <c r="K1350" s="18" t="n">
        <f aca="false">IF(OR(C1350="", J1350="",G1350=""), 0, IF(COUNTIF($J$6:J1350, J1350)=1, 1, 0))</f>
        <v>0</v>
      </c>
      <c r="L1350" s="16" t="str">
        <f aca="false">IF(B1350="Inscripción de nuevo registro patronal",B1350 &amp; "|" &amp; E1350 &amp; "|" &amp; C1350,"")</f>
        <v/>
      </c>
      <c r="M1350" s="18" t="n">
        <f aca="false">IF(OR(C1350="", L1350=""), 0, IF(COUNTIF($L$6:L1350, L1350)=1, 1, 0))</f>
        <v>0</v>
      </c>
    </row>
    <row r="1351" customFormat="false" ht="28.35" hidden="false" customHeight="true" outlineLevel="0" collapsed="false">
      <c r="A1351" s="48" t="str">
        <f aca="false">IF(AND(NOT(ISBLANK(C1351)),NOT(ISBLANK(B1351)),NOT(ISBLANK(E1351))),(_xlfn.AGGREGATE(2,7,A$5:A1351))+1,"")</f>
        <v/>
      </c>
      <c r="B1351" s="49"/>
      <c r="C1351" s="49"/>
      <c r="D1351" s="50"/>
      <c r="E1351" s="51"/>
      <c r="F1351" s="52" t="str">
        <f aca="false">IFERROR(VLOOKUP(B1351,LISTAS!$Q$2:$R$58,2,0),"")</f>
        <v/>
      </c>
      <c r="G1351" s="34" t="str">
        <f aca="false">IF(ISBLANK(C1351),"",  IF(F1351="RAZÓN SOCIAL","NUEVO_RP",   IF(F1351="NUMERO",      IF(ISNUMBER(VALUE(C1351)),VALUE(C1351),""),   IF(OR(F1351="NSS - NOMBRE",F1351="RP - NOMBRE"),      IF(         AND(           NOT(ISERROR(FIND(" - ",C1351))),           ISERROR(FIND("  ",C1351)),           ISERROR(FIND("–",C1351)),           ISERROR(FIND("—",C1351)),           ISNUMBER(VALUE(LEFT(C1351,FIND(" - ",C1351)-1)))         ),         VALUE(LEFT(C1351,FIND(" - ",C1351)-1)),         ""      ),   ""   )  )))</f>
        <v/>
      </c>
      <c r="H1351" s="34" t="str">
        <f aca="false">B1351 &amp; "|" &amp; E1351 &amp; "|" &amp;(IF(ISBLANK(C1351),"",IFERROR(VALUE(LEFT(TRIM(C1351),FIND(" ",TRIM(C1351)&amp;" ")-1)),"")))</f>
        <v>||</v>
      </c>
      <c r="I1351" s="18" t="n">
        <f aca="false">IF(G1351="",0, IF(COUNTIF($H$6:H1351,H1351)=1,1,0))</f>
        <v>0</v>
      </c>
      <c r="J1351" s="34" t="str">
        <f aca="false">IF( OR( ISBLANK(D1351), C1351=D1351, AND( LEFT(D1351,7)&lt;&gt;"NOMINA ", OR( ISERROR(FIND(" - ",D1351)), NOT(ISNUMBER(VALUE(LEFT(D1351,FIND(" - ",D1351)-1)))) ) ) ), "", B1351 &amp; "|" &amp; E1351 &amp; "|" &amp; (IF(ISBLANK(C1351), "", IFERROR(VALUE(LEFT(TRIM(C1351), FIND(" ", TRIM(C1351)&amp;" ")-1)), ""))) &amp; "|" &amp; D1351 )</f>
        <v/>
      </c>
      <c r="K1351" s="18" t="n">
        <f aca="false">IF(OR(C1351="", J1351="",G1351=""), 0, IF(COUNTIF($J$6:J1351, J1351)=1, 1, 0))</f>
        <v>0</v>
      </c>
      <c r="L1351" s="16" t="str">
        <f aca="false">IF(B1351="Inscripción de nuevo registro patronal",B1351 &amp; "|" &amp; E1351 &amp; "|" &amp; C1351,"")</f>
        <v/>
      </c>
      <c r="M1351" s="18" t="n">
        <f aca="false">IF(OR(C1351="", L1351=""), 0, IF(COUNTIF($L$6:L1351, L1351)=1, 1, 0))</f>
        <v>0</v>
      </c>
    </row>
    <row r="1352" customFormat="false" ht="28.35" hidden="false" customHeight="true" outlineLevel="0" collapsed="false">
      <c r="A1352" s="48" t="str">
        <f aca="false">IF(AND(NOT(ISBLANK(C1352)),NOT(ISBLANK(B1352)),NOT(ISBLANK(E1352))),(_xlfn.AGGREGATE(2,7,A$5:A1352))+1,"")</f>
        <v/>
      </c>
      <c r="B1352" s="49"/>
      <c r="C1352" s="49"/>
      <c r="D1352" s="50"/>
      <c r="E1352" s="51"/>
      <c r="F1352" s="52" t="str">
        <f aca="false">IFERROR(VLOOKUP(B1352,LISTAS!$Q$2:$R$58,2,0),"")</f>
        <v/>
      </c>
      <c r="G1352" s="34" t="str">
        <f aca="false">IF(ISBLANK(C1352),"",  IF(F1352="RAZÓN SOCIAL","NUEVO_RP",   IF(F1352="NUMERO",      IF(ISNUMBER(VALUE(C1352)),VALUE(C1352),""),   IF(OR(F1352="NSS - NOMBRE",F1352="RP - NOMBRE"),      IF(         AND(           NOT(ISERROR(FIND(" - ",C1352))),           ISERROR(FIND("  ",C1352)),           ISERROR(FIND("–",C1352)),           ISERROR(FIND("—",C1352)),           ISNUMBER(VALUE(LEFT(C1352,FIND(" - ",C1352)-1)))         ),         VALUE(LEFT(C1352,FIND(" - ",C1352)-1)),         ""      ),   ""   )  )))</f>
        <v/>
      </c>
      <c r="H1352" s="34" t="str">
        <f aca="false">B1352 &amp; "|" &amp; E1352 &amp; "|" &amp;(IF(ISBLANK(C1352),"",IFERROR(VALUE(LEFT(TRIM(C1352),FIND(" ",TRIM(C1352)&amp;" ")-1)),"")))</f>
        <v>||</v>
      </c>
      <c r="I1352" s="18" t="n">
        <f aca="false">IF(G1352="",0, IF(COUNTIF($H$6:H1352,H1352)=1,1,0))</f>
        <v>0</v>
      </c>
      <c r="J1352" s="34" t="str">
        <f aca="false">IF( OR( ISBLANK(D1352), C1352=D1352, AND( LEFT(D1352,7)&lt;&gt;"NOMINA ", OR( ISERROR(FIND(" - ",D1352)), NOT(ISNUMBER(VALUE(LEFT(D1352,FIND(" - ",D1352)-1)))) ) ) ), "", B1352 &amp; "|" &amp; E1352 &amp; "|" &amp; (IF(ISBLANK(C1352), "", IFERROR(VALUE(LEFT(TRIM(C1352), FIND(" ", TRIM(C1352)&amp;" ")-1)), ""))) &amp; "|" &amp; D1352 )</f>
        <v/>
      </c>
      <c r="K1352" s="18" t="n">
        <f aca="false">IF(OR(C1352="", J1352="",G1352=""), 0, IF(COUNTIF($J$6:J1352, J1352)=1, 1, 0))</f>
        <v>0</v>
      </c>
      <c r="L1352" s="16" t="str">
        <f aca="false">IF(B1352="Inscripción de nuevo registro patronal",B1352 &amp; "|" &amp; E1352 &amp; "|" &amp; C1352,"")</f>
        <v/>
      </c>
      <c r="M1352" s="18" t="n">
        <f aca="false">IF(OR(C1352="", L1352=""), 0, IF(COUNTIF($L$6:L1352, L1352)=1, 1, 0))</f>
        <v>0</v>
      </c>
    </row>
    <row r="1353" customFormat="false" ht="28.35" hidden="false" customHeight="true" outlineLevel="0" collapsed="false">
      <c r="A1353" s="48" t="str">
        <f aca="false">IF(AND(NOT(ISBLANK(C1353)),NOT(ISBLANK(B1353)),NOT(ISBLANK(E1353))),(_xlfn.AGGREGATE(2,7,A$5:A1353))+1,"")</f>
        <v/>
      </c>
      <c r="B1353" s="49"/>
      <c r="C1353" s="49"/>
      <c r="D1353" s="50"/>
      <c r="E1353" s="51"/>
      <c r="F1353" s="52" t="str">
        <f aca="false">IFERROR(VLOOKUP(B1353,LISTAS!$Q$2:$R$58,2,0),"")</f>
        <v/>
      </c>
      <c r="G1353" s="34" t="str">
        <f aca="false">IF(ISBLANK(C1353),"",  IF(F1353="RAZÓN SOCIAL","NUEVO_RP",   IF(F1353="NUMERO",      IF(ISNUMBER(VALUE(C1353)),VALUE(C1353),""),   IF(OR(F1353="NSS - NOMBRE",F1353="RP - NOMBRE"),      IF(         AND(           NOT(ISERROR(FIND(" - ",C1353))),           ISERROR(FIND("  ",C1353)),           ISERROR(FIND("–",C1353)),           ISERROR(FIND("—",C1353)),           ISNUMBER(VALUE(LEFT(C1353,FIND(" - ",C1353)-1)))         ),         VALUE(LEFT(C1353,FIND(" - ",C1353)-1)),         ""      ),   ""   )  )))</f>
        <v/>
      </c>
      <c r="H1353" s="34" t="str">
        <f aca="false">B1353 &amp; "|" &amp; E1353 &amp; "|" &amp;(IF(ISBLANK(C1353),"",IFERROR(VALUE(LEFT(TRIM(C1353),FIND(" ",TRIM(C1353)&amp;" ")-1)),"")))</f>
        <v>||</v>
      </c>
      <c r="I1353" s="18" t="n">
        <f aca="false">IF(G1353="",0, IF(COUNTIF($H$6:H1353,H1353)=1,1,0))</f>
        <v>0</v>
      </c>
      <c r="J1353" s="34" t="str">
        <f aca="false">IF( OR( ISBLANK(D1353), C1353=D1353, AND( LEFT(D1353,7)&lt;&gt;"NOMINA ", OR( ISERROR(FIND(" - ",D1353)), NOT(ISNUMBER(VALUE(LEFT(D1353,FIND(" - ",D1353)-1)))) ) ) ), "", B1353 &amp; "|" &amp; E1353 &amp; "|" &amp; (IF(ISBLANK(C1353), "", IFERROR(VALUE(LEFT(TRIM(C1353), FIND(" ", TRIM(C1353)&amp;" ")-1)), ""))) &amp; "|" &amp; D1353 )</f>
        <v/>
      </c>
      <c r="K1353" s="18" t="n">
        <f aca="false">IF(OR(C1353="", J1353="",G1353=""), 0, IF(COUNTIF($J$6:J1353, J1353)=1, 1, 0))</f>
        <v>0</v>
      </c>
      <c r="L1353" s="16" t="str">
        <f aca="false">IF(B1353="Inscripción de nuevo registro patronal",B1353 &amp; "|" &amp; E1353 &amp; "|" &amp; C1353,"")</f>
        <v/>
      </c>
      <c r="M1353" s="18" t="n">
        <f aca="false">IF(OR(C1353="", L1353=""), 0, IF(COUNTIF($L$6:L1353, L1353)=1, 1, 0))</f>
        <v>0</v>
      </c>
    </row>
    <row r="1354" customFormat="false" ht="28.35" hidden="false" customHeight="true" outlineLevel="0" collapsed="false">
      <c r="A1354" s="48" t="str">
        <f aca="false">IF(AND(NOT(ISBLANK(C1354)),NOT(ISBLANK(B1354)),NOT(ISBLANK(E1354))),(_xlfn.AGGREGATE(2,7,A$5:A1354))+1,"")</f>
        <v/>
      </c>
      <c r="B1354" s="49"/>
      <c r="C1354" s="49"/>
      <c r="D1354" s="50"/>
      <c r="E1354" s="51"/>
      <c r="F1354" s="52" t="str">
        <f aca="false">IFERROR(VLOOKUP(B1354,LISTAS!$Q$2:$R$58,2,0),"")</f>
        <v/>
      </c>
      <c r="G1354" s="34" t="str">
        <f aca="false">IF(ISBLANK(C1354),"",  IF(F1354="RAZÓN SOCIAL","NUEVO_RP",   IF(F1354="NUMERO",      IF(ISNUMBER(VALUE(C1354)),VALUE(C1354),""),   IF(OR(F1354="NSS - NOMBRE",F1354="RP - NOMBRE"),      IF(         AND(           NOT(ISERROR(FIND(" - ",C1354))),           ISERROR(FIND("  ",C1354)),           ISERROR(FIND("–",C1354)),           ISERROR(FIND("—",C1354)),           ISNUMBER(VALUE(LEFT(C1354,FIND(" - ",C1354)-1)))         ),         VALUE(LEFT(C1354,FIND(" - ",C1354)-1)),         ""      ),   ""   )  )))</f>
        <v/>
      </c>
      <c r="H1354" s="34" t="str">
        <f aca="false">B1354 &amp; "|" &amp; E1354 &amp; "|" &amp;(IF(ISBLANK(C1354),"",IFERROR(VALUE(LEFT(TRIM(C1354),FIND(" ",TRIM(C1354)&amp;" ")-1)),"")))</f>
        <v>||</v>
      </c>
      <c r="I1354" s="18" t="n">
        <f aca="false">IF(G1354="",0, IF(COUNTIF($H$6:H1354,H1354)=1,1,0))</f>
        <v>0</v>
      </c>
      <c r="J1354" s="34" t="str">
        <f aca="false">IF( OR( ISBLANK(D1354), C1354=D1354, AND( LEFT(D1354,7)&lt;&gt;"NOMINA ", OR( ISERROR(FIND(" - ",D1354)), NOT(ISNUMBER(VALUE(LEFT(D1354,FIND(" - ",D1354)-1)))) ) ) ), "", B1354 &amp; "|" &amp; E1354 &amp; "|" &amp; (IF(ISBLANK(C1354), "", IFERROR(VALUE(LEFT(TRIM(C1354), FIND(" ", TRIM(C1354)&amp;" ")-1)), ""))) &amp; "|" &amp; D1354 )</f>
        <v/>
      </c>
      <c r="K1354" s="18" t="n">
        <f aca="false">IF(OR(C1354="", J1354="",G1354=""), 0, IF(COUNTIF($J$6:J1354, J1354)=1, 1, 0))</f>
        <v>0</v>
      </c>
      <c r="L1354" s="16" t="str">
        <f aca="false">IF(B1354="Inscripción de nuevo registro patronal",B1354 &amp; "|" &amp; E1354 &amp; "|" &amp; C1354,"")</f>
        <v/>
      </c>
      <c r="M1354" s="18" t="n">
        <f aca="false">IF(OR(C1354="", L1354=""), 0, IF(COUNTIF($L$6:L1354, L1354)=1, 1, 0))</f>
        <v>0</v>
      </c>
    </row>
    <row r="1355" customFormat="false" ht="28.35" hidden="false" customHeight="true" outlineLevel="0" collapsed="false">
      <c r="A1355" s="48" t="str">
        <f aca="false">IF(AND(NOT(ISBLANK(C1355)),NOT(ISBLANK(B1355)),NOT(ISBLANK(E1355))),(_xlfn.AGGREGATE(2,7,A$5:A1355))+1,"")</f>
        <v/>
      </c>
      <c r="B1355" s="49"/>
      <c r="C1355" s="49"/>
      <c r="D1355" s="50"/>
      <c r="E1355" s="51"/>
      <c r="F1355" s="52" t="str">
        <f aca="false">IFERROR(VLOOKUP(B1355,LISTAS!$Q$2:$R$58,2,0),"")</f>
        <v/>
      </c>
      <c r="G1355" s="34" t="str">
        <f aca="false">IF(ISBLANK(C1355),"",  IF(F1355="RAZÓN SOCIAL","NUEVO_RP",   IF(F1355="NUMERO",      IF(ISNUMBER(VALUE(C1355)),VALUE(C1355),""),   IF(OR(F1355="NSS - NOMBRE",F1355="RP - NOMBRE"),      IF(         AND(           NOT(ISERROR(FIND(" - ",C1355))),           ISERROR(FIND("  ",C1355)),           ISERROR(FIND("–",C1355)),           ISERROR(FIND("—",C1355)),           ISNUMBER(VALUE(LEFT(C1355,FIND(" - ",C1355)-1)))         ),         VALUE(LEFT(C1355,FIND(" - ",C1355)-1)),         ""      ),   ""   )  )))</f>
        <v/>
      </c>
      <c r="H1355" s="34" t="str">
        <f aca="false">B1355 &amp; "|" &amp; E1355 &amp; "|" &amp;(IF(ISBLANK(C1355),"",IFERROR(VALUE(LEFT(TRIM(C1355),FIND(" ",TRIM(C1355)&amp;" ")-1)),"")))</f>
        <v>||</v>
      </c>
      <c r="I1355" s="18" t="n">
        <f aca="false">IF(G1355="",0, IF(COUNTIF($H$6:H1355,H1355)=1,1,0))</f>
        <v>0</v>
      </c>
      <c r="J1355" s="34" t="str">
        <f aca="false">IF( OR( ISBLANK(D1355), C1355=D1355, AND( LEFT(D1355,7)&lt;&gt;"NOMINA ", OR( ISERROR(FIND(" - ",D1355)), NOT(ISNUMBER(VALUE(LEFT(D1355,FIND(" - ",D1355)-1)))) ) ) ), "", B1355 &amp; "|" &amp; E1355 &amp; "|" &amp; (IF(ISBLANK(C1355), "", IFERROR(VALUE(LEFT(TRIM(C1355), FIND(" ", TRIM(C1355)&amp;" ")-1)), ""))) &amp; "|" &amp; D1355 )</f>
        <v/>
      </c>
      <c r="K1355" s="18" t="n">
        <f aca="false">IF(OR(C1355="", J1355="",G1355=""), 0, IF(COUNTIF($J$6:J1355, J1355)=1, 1, 0))</f>
        <v>0</v>
      </c>
      <c r="L1355" s="16" t="str">
        <f aca="false">IF(B1355="Inscripción de nuevo registro patronal",B1355 &amp; "|" &amp; E1355 &amp; "|" &amp; C1355,"")</f>
        <v/>
      </c>
      <c r="M1355" s="18" t="n">
        <f aca="false">IF(OR(C1355="", L1355=""), 0, IF(COUNTIF($L$6:L1355, L1355)=1, 1, 0))</f>
        <v>0</v>
      </c>
    </row>
    <row r="1356" customFormat="false" ht="28.35" hidden="false" customHeight="true" outlineLevel="0" collapsed="false">
      <c r="A1356" s="48" t="str">
        <f aca="false">IF(AND(NOT(ISBLANK(C1356)),NOT(ISBLANK(B1356)),NOT(ISBLANK(E1356))),(_xlfn.AGGREGATE(2,7,A$5:A1356))+1,"")</f>
        <v/>
      </c>
      <c r="B1356" s="49"/>
      <c r="C1356" s="49"/>
      <c r="D1356" s="50"/>
      <c r="E1356" s="51"/>
      <c r="F1356" s="52" t="str">
        <f aca="false">IFERROR(VLOOKUP(B1356,LISTAS!$Q$2:$R$58,2,0),"")</f>
        <v/>
      </c>
      <c r="G1356" s="34" t="str">
        <f aca="false">IF(ISBLANK(C1356),"",  IF(F1356="RAZÓN SOCIAL","NUEVO_RP",   IF(F1356="NUMERO",      IF(ISNUMBER(VALUE(C1356)),VALUE(C1356),""),   IF(OR(F1356="NSS - NOMBRE",F1356="RP - NOMBRE"),      IF(         AND(           NOT(ISERROR(FIND(" - ",C1356))),           ISERROR(FIND("  ",C1356)),           ISERROR(FIND("–",C1356)),           ISERROR(FIND("—",C1356)),           ISNUMBER(VALUE(LEFT(C1356,FIND(" - ",C1356)-1)))         ),         VALUE(LEFT(C1356,FIND(" - ",C1356)-1)),         ""      ),   ""   )  )))</f>
        <v/>
      </c>
      <c r="H1356" s="34" t="str">
        <f aca="false">B1356 &amp; "|" &amp; E1356 &amp; "|" &amp;(IF(ISBLANK(C1356),"",IFERROR(VALUE(LEFT(TRIM(C1356),FIND(" ",TRIM(C1356)&amp;" ")-1)),"")))</f>
        <v>||</v>
      </c>
      <c r="I1356" s="18" t="n">
        <f aca="false">IF(G1356="",0, IF(COUNTIF($H$6:H1356,H1356)=1,1,0))</f>
        <v>0</v>
      </c>
      <c r="J1356" s="34" t="str">
        <f aca="false">IF( OR( ISBLANK(D1356), C1356=D1356, AND( LEFT(D1356,7)&lt;&gt;"NOMINA ", OR( ISERROR(FIND(" - ",D1356)), NOT(ISNUMBER(VALUE(LEFT(D1356,FIND(" - ",D1356)-1)))) ) ) ), "", B1356 &amp; "|" &amp; E1356 &amp; "|" &amp; (IF(ISBLANK(C1356), "", IFERROR(VALUE(LEFT(TRIM(C1356), FIND(" ", TRIM(C1356)&amp;" ")-1)), ""))) &amp; "|" &amp; D1356 )</f>
        <v/>
      </c>
      <c r="K1356" s="18" t="n">
        <f aca="false">IF(OR(C1356="", J1356="",G1356=""), 0, IF(COUNTIF($J$6:J1356, J1356)=1, 1, 0))</f>
        <v>0</v>
      </c>
      <c r="L1356" s="16" t="str">
        <f aca="false">IF(B1356="Inscripción de nuevo registro patronal",B1356 &amp; "|" &amp; E1356 &amp; "|" &amp; C1356,"")</f>
        <v/>
      </c>
      <c r="M1356" s="18" t="n">
        <f aca="false">IF(OR(C1356="", L1356=""), 0, IF(COUNTIF($L$6:L1356, L1356)=1, 1, 0))</f>
        <v>0</v>
      </c>
    </row>
    <row r="1357" customFormat="false" ht="28.35" hidden="false" customHeight="true" outlineLevel="0" collapsed="false">
      <c r="A1357" s="48" t="str">
        <f aca="false">IF(AND(NOT(ISBLANK(C1357)),NOT(ISBLANK(B1357)),NOT(ISBLANK(E1357))),(_xlfn.AGGREGATE(2,7,A$5:A1357))+1,"")</f>
        <v/>
      </c>
      <c r="B1357" s="49"/>
      <c r="C1357" s="49"/>
      <c r="D1357" s="50"/>
      <c r="E1357" s="51"/>
      <c r="F1357" s="52" t="str">
        <f aca="false">IFERROR(VLOOKUP(B1357,LISTAS!$Q$2:$R$58,2,0),"")</f>
        <v/>
      </c>
      <c r="G1357" s="34" t="str">
        <f aca="false">IF(ISBLANK(C1357),"",  IF(F1357="RAZÓN SOCIAL","NUEVO_RP",   IF(F1357="NUMERO",      IF(ISNUMBER(VALUE(C1357)),VALUE(C1357),""),   IF(OR(F1357="NSS - NOMBRE",F1357="RP - NOMBRE"),      IF(         AND(           NOT(ISERROR(FIND(" - ",C1357))),           ISERROR(FIND("  ",C1357)),           ISERROR(FIND("–",C1357)),           ISERROR(FIND("—",C1357)),           ISNUMBER(VALUE(LEFT(C1357,FIND(" - ",C1357)-1)))         ),         VALUE(LEFT(C1357,FIND(" - ",C1357)-1)),         ""      ),   ""   )  )))</f>
        <v/>
      </c>
      <c r="H1357" s="34" t="str">
        <f aca="false">B1357 &amp; "|" &amp; E1357 &amp; "|" &amp;(IF(ISBLANK(C1357),"",IFERROR(VALUE(LEFT(TRIM(C1357),FIND(" ",TRIM(C1357)&amp;" ")-1)),"")))</f>
        <v>||</v>
      </c>
      <c r="I1357" s="18" t="n">
        <f aca="false">IF(G1357="",0, IF(COUNTIF($H$6:H1357,H1357)=1,1,0))</f>
        <v>0</v>
      </c>
      <c r="J1357" s="34" t="str">
        <f aca="false">IF( OR( ISBLANK(D1357), C1357=D1357, AND( LEFT(D1357,7)&lt;&gt;"NOMINA ", OR( ISERROR(FIND(" - ",D1357)), NOT(ISNUMBER(VALUE(LEFT(D1357,FIND(" - ",D1357)-1)))) ) ) ), "", B1357 &amp; "|" &amp; E1357 &amp; "|" &amp; (IF(ISBLANK(C1357), "", IFERROR(VALUE(LEFT(TRIM(C1357), FIND(" ", TRIM(C1357)&amp;" ")-1)), ""))) &amp; "|" &amp; D1357 )</f>
        <v/>
      </c>
      <c r="K1357" s="18" t="n">
        <f aca="false">IF(OR(C1357="", J1357="",G1357=""), 0, IF(COUNTIF($J$6:J1357, J1357)=1, 1, 0))</f>
        <v>0</v>
      </c>
      <c r="L1357" s="16" t="str">
        <f aca="false">IF(B1357="Inscripción de nuevo registro patronal",B1357 &amp; "|" &amp; E1357 &amp; "|" &amp; C1357,"")</f>
        <v/>
      </c>
      <c r="M1357" s="18" t="n">
        <f aca="false">IF(OR(C1357="", L1357=""), 0, IF(COUNTIF($L$6:L1357, L1357)=1, 1, 0))</f>
        <v>0</v>
      </c>
    </row>
    <row r="1358" customFormat="false" ht="28.35" hidden="false" customHeight="true" outlineLevel="0" collapsed="false">
      <c r="A1358" s="48" t="str">
        <f aca="false">IF(AND(NOT(ISBLANK(C1358)),NOT(ISBLANK(B1358)),NOT(ISBLANK(E1358))),(_xlfn.AGGREGATE(2,7,A$5:A1358))+1,"")</f>
        <v/>
      </c>
      <c r="B1358" s="49"/>
      <c r="C1358" s="49"/>
      <c r="D1358" s="50"/>
      <c r="E1358" s="51"/>
      <c r="F1358" s="52" t="str">
        <f aca="false">IFERROR(VLOOKUP(B1358,LISTAS!$Q$2:$R$58,2,0),"")</f>
        <v/>
      </c>
      <c r="G1358" s="34" t="str">
        <f aca="false">IF(ISBLANK(C1358),"",  IF(F1358="RAZÓN SOCIAL","NUEVO_RP",   IF(F1358="NUMERO",      IF(ISNUMBER(VALUE(C1358)),VALUE(C1358),""),   IF(OR(F1358="NSS - NOMBRE",F1358="RP - NOMBRE"),      IF(         AND(           NOT(ISERROR(FIND(" - ",C1358))),           ISERROR(FIND("  ",C1358)),           ISERROR(FIND("–",C1358)),           ISERROR(FIND("—",C1358)),           ISNUMBER(VALUE(LEFT(C1358,FIND(" - ",C1358)-1)))         ),         VALUE(LEFT(C1358,FIND(" - ",C1358)-1)),         ""      ),   ""   )  )))</f>
        <v/>
      </c>
      <c r="H1358" s="34" t="str">
        <f aca="false">B1358 &amp; "|" &amp; E1358 &amp; "|" &amp;(IF(ISBLANK(C1358),"",IFERROR(VALUE(LEFT(TRIM(C1358),FIND(" ",TRIM(C1358)&amp;" ")-1)),"")))</f>
        <v>||</v>
      </c>
      <c r="I1358" s="18" t="n">
        <f aca="false">IF(G1358="",0, IF(COUNTIF($H$6:H1358,H1358)=1,1,0))</f>
        <v>0</v>
      </c>
      <c r="J1358" s="34" t="str">
        <f aca="false">IF( OR( ISBLANK(D1358), C1358=D1358, AND( LEFT(D1358,7)&lt;&gt;"NOMINA ", OR( ISERROR(FIND(" - ",D1358)), NOT(ISNUMBER(VALUE(LEFT(D1358,FIND(" - ",D1358)-1)))) ) ) ), "", B1358 &amp; "|" &amp; E1358 &amp; "|" &amp; (IF(ISBLANK(C1358), "", IFERROR(VALUE(LEFT(TRIM(C1358), FIND(" ", TRIM(C1358)&amp;" ")-1)), ""))) &amp; "|" &amp; D1358 )</f>
        <v/>
      </c>
      <c r="K1358" s="18" t="n">
        <f aca="false">IF(OR(C1358="", J1358="",G1358=""), 0, IF(COUNTIF($J$6:J1358, J1358)=1, 1, 0))</f>
        <v>0</v>
      </c>
      <c r="L1358" s="16" t="str">
        <f aca="false">IF(B1358="Inscripción de nuevo registro patronal",B1358 &amp; "|" &amp; E1358 &amp; "|" &amp; C1358,"")</f>
        <v/>
      </c>
      <c r="M1358" s="18" t="n">
        <f aca="false">IF(OR(C1358="", L1358=""), 0, IF(COUNTIF($L$6:L1358, L1358)=1, 1, 0))</f>
        <v>0</v>
      </c>
    </row>
    <row r="1359" customFormat="false" ht="28.35" hidden="false" customHeight="true" outlineLevel="0" collapsed="false">
      <c r="A1359" s="48" t="str">
        <f aca="false">IF(AND(NOT(ISBLANK(C1359)),NOT(ISBLANK(B1359)),NOT(ISBLANK(E1359))),(_xlfn.AGGREGATE(2,7,A$5:A1359))+1,"")</f>
        <v/>
      </c>
      <c r="B1359" s="49"/>
      <c r="C1359" s="49"/>
      <c r="D1359" s="50"/>
      <c r="E1359" s="51"/>
      <c r="F1359" s="52" t="str">
        <f aca="false">IFERROR(VLOOKUP(B1359,LISTAS!$Q$2:$R$58,2,0),"")</f>
        <v/>
      </c>
      <c r="G1359" s="34" t="str">
        <f aca="false">IF(ISBLANK(C1359),"",  IF(F1359="RAZÓN SOCIAL","NUEVO_RP",   IF(F1359="NUMERO",      IF(ISNUMBER(VALUE(C1359)),VALUE(C1359),""),   IF(OR(F1359="NSS - NOMBRE",F1359="RP - NOMBRE"),      IF(         AND(           NOT(ISERROR(FIND(" - ",C1359))),           ISERROR(FIND("  ",C1359)),           ISERROR(FIND("–",C1359)),           ISERROR(FIND("—",C1359)),           ISNUMBER(VALUE(LEFT(C1359,FIND(" - ",C1359)-1)))         ),         VALUE(LEFT(C1359,FIND(" - ",C1359)-1)),         ""      ),   ""   )  )))</f>
        <v/>
      </c>
      <c r="H1359" s="34" t="str">
        <f aca="false">B1359 &amp; "|" &amp; E1359 &amp; "|" &amp;(IF(ISBLANK(C1359),"",IFERROR(VALUE(LEFT(TRIM(C1359),FIND(" ",TRIM(C1359)&amp;" ")-1)),"")))</f>
        <v>||</v>
      </c>
      <c r="I1359" s="18" t="n">
        <f aca="false">IF(G1359="",0, IF(COUNTIF($H$6:H1359,H1359)=1,1,0))</f>
        <v>0</v>
      </c>
      <c r="J1359" s="34" t="str">
        <f aca="false">IF( OR( ISBLANK(D1359), C1359=D1359, AND( LEFT(D1359,7)&lt;&gt;"NOMINA ", OR( ISERROR(FIND(" - ",D1359)), NOT(ISNUMBER(VALUE(LEFT(D1359,FIND(" - ",D1359)-1)))) ) ) ), "", B1359 &amp; "|" &amp; E1359 &amp; "|" &amp; (IF(ISBLANK(C1359), "", IFERROR(VALUE(LEFT(TRIM(C1359), FIND(" ", TRIM(C1359)&amp;" ")-1)), ""))) &amp; "|" &amp; D1359 )</f>
        <v/>
      </c>
      <c r="K1359" s="18" t="n">
        <f aca="false">IF(OR(C1359="", J1359="",G1359=""), 0, IF(COUNTIF($J$6:J1359, J1359)=1, 1, 0))</f>
        <v>0</v>
      </c>
      <c r="L1359" s="16" t="str">
        <f aca="false">IF(B1359="Inscripción de nuevo registro patronal",B1359 &amp; "|" &amp; E1359 &amp; "|" &amp; C1359,"")</f>
        <v/>
      </c>
      <c r="M1359" s="18" t="n">
        <f aca="false">IF(OR(C1359="", L1359=""), 0, IF(COUNTIF($L$6:L1359, L1359)=1, 1, 0))</f>
        <v>0</v>
      </c>
    </row>
    <row r="1360" customFormat="false" ht="28.35" hidden="false" customHeight="true" outlineLevel="0" collapsed="false">
      <c r="A1360" s="48" t="str">
        <f aca="false">IF(AND(NOT(ISBLANK(C1360)),NOT(ISBLANK(B1360)),NOT(ISBLANK(E1360))),(_xlfn.AGGREGATE(2,7,A$5:A1360))+1,"")</f>
        <v/>
      </c>
      <c r="B1360" s="49"/>
      <c r="C1360" s="49"/>
      <c r="D1360" s="50"/>
      <c r="E1360" s="51"/>
      <c r="F1360" s="52" t="str">
        <f aca="false">IFERROR(VLOOKUP(B1360,LISTAS!$Q$2:$R$58,2,0),"")</f>
        <v/>
      </c>
      <c r="G1360" s="34" t="str">
        <f aca="false">IF(ISBLANK(C1360),"",  IF(F1360="RAZÓN SOCIAL","NUEVO_RP",   IF(F1360="NUMERO",      IF(ISNUMBER(VALUE(C1360)),VALUE(C1360),""),   IF(OR(F1360="NSS - NOMBRE",F1360="RP - NOMBRE"),      IF(         AND(           NOT(ISERROR(FIND(" - ",C1360))),           ISERROR(FIND("  ",C1360)),           ISERROR(FIND("–",C1360)),           ISERROR(FIND("—",C1360)),           ISNUMBER(VALUE(LEFT(C1360,FIND(" - ",C1360)-1)))         ),         VALUE(LEFT(C1360,FIND(" - ",C1360)-1)),         ""      ),   ""   )  )))</f>
        <v/>
      </c>
      <c r="H1360" s="34" t="str">
        <f aca="false">B1360 &amp; "|" &amp; E1360 &amp; "|" &amp;(IF(ISBLANK(C1360),"",IFERROR(VALUE(LEFT(TRIM(C1360),FIND(" ",TRIM(C1360)&amp;" ")-1)),"")))</f>
        <v>||</v>
      </c>
      <c r="I1360" s="18" t="n">
        <f aca="false">IF(G1360="",0, IF(COUNTIF($H$6:H1360,H1360)=1,1,0))</f>
        <v>0</v>
      </c>
      <c r="J1360" s="34" t="str">
        <f aca="false">IF( OR( ISBLANK(D1360), C1360=D1360, AND( LEFT(D1360,7)&lt;&gt;"NOMINA ", OR( ISERROR(FIND(" - ",D1360)), NOT(ISNUMBER(VALUE(LEFT(D1360,FIND(" - ",D1360)-1)))) ) ) ), "", B1360 &amp; "|" &amp; E1360 &amp; "|" &amp; (IF(ISBLANK(C1360), "", IFERROR(VALUE(LEFT(TRIM(C1360), FIND(" ", TRIM(C1360)&amp;" ")-1)), ""))) &amp; "|" &amp; D1360 )</f>
        <v/>
      </c>
      <c r="K1360" s="18" t="n">
        <f aca="false">IF(OR(C1360="", J1360="",G1360=""), 0, IF(COUNTIF($J$6:J1360, J1360)=1, 1, 0))</f>
        <v>0</v>
      </c>
      <c r="L1360" s="16" t="str">
        <f aca="false">IF(B1360="Inscripción de nuevo registro patronal",B1360 &amp; "|" &amp; E1360 &amp; "|" &amp; C1360,"")</f>
        <v/>
      </c>
      <c r="M1360" s="18" t="n">
        <f aca="false">IF(OR(C1360="", L1360=""), 0, IF(COUNTIF($L$6:L1360, L1360)=1, 1, 0))</f>
        <v>0</v>
      </c>
    </row>
    <row r="1361" customFormat="false" ht="28.35" hidden="false" customHeight="true" outlineLevel="0" collapsed="false">
      <c r="A1361" s="48" t="str">
        <f aca="false">IF(AND(NOT(ISBLANK(C1361)),NOT(ISBLANK(B1361)),NOT(ISBLANK(E1361))),(_xlfn.AGGREGATE(2,7,A$5:A1361))+1,"")</f>
        <v/>
      </c>
      <c r="B1361" s="49"/>
      <c r="C1361" s="49"/>
      <c r="D1361" s="50"/>
      <c r="E1361" s="51"/>
      <c r="F1361" s="52" t="str">
        <f aca="false">IFERROR(VLOOKUP(B1361,LISTAS!$Q$2:$R$58,2,0),"")</f>
        <v/>
      </c>
      <c r="G1361" s="34" t="str">
        <f aca="false">IF(ISBLANK(C1361),"",  IF(F1361="RAZÓN SOCIAL","NUEVO_RP",   IF(F1361="NUMERO",      IF(ISNUMBER(VALUE(C1361)),VALUE(C1361),""),   IF(OR(F1361="NSS - NOMBRE",F1361="RP - NOMBRE"),      IF(         AND(           NOT(ISERROR(FIND(" - ",C1361))),           ISERROR(FIND("  ",C1361)),           ISERROR(FIND("–",C1361)),           ISERROR(FIND("—",C1361)),           ISNUMBER(VALUE(LEFT(C1361,FIND(" - ",C1361)-1)))         ),         VALUE(LEFT(C1361,FIND(" - ",C1361)-1)),         ""      ),   ""   )  )))</f>
        <v/>
      </c>
      <c r="H1361" s="34" t="str">
        <f aca="false">B1361 &amp; "|" &amp; E1361 &amp; "|" &amp;(IF(ISBLANK(C1361),"",IFERROR(VALUE(LEFT(TRIM(C1361),FIND(" ",TRIM(C1361)&amp;" ")-1)),"")))</f>
        <v>||</v>
      </c>
      <c r="I1361" s="18" t="n">
        <f aca="false">IF(G1361="",0, IF(COUNTIF($H$6:H1361,H1361)=1,1,0))</f>
        <v>0</v>
      </c>
      <c r="J1361" s="34" t="str">
        <f aca="false">IF( OR( ISBLANK(D1361), C1361=D1361, AND( LEFT(D1361,7)&lt;&gt;"NOMINA ", OR( ISERROR(FIND(" - ",D1361)), NOT(ISNUMBER(VALUE(LEFT(D1361,FIND(" - ",D1361)-1)))) ) ) ), "", B1361 &amp; "|" &amp; E1361 &amp; "|" &amp; (IF(ISBLANK(C1361), "", IFERROR(VALUE(LEFT(TRIM(C1361), FIND(" ", TRIM(C1361)&amp;" ")-1)), ""))) &amp; "|" &amp; D1361 )</f>
        <v/>
      </c>
      <c r="K1361" s="18" t="n">
        <f aca="false">IF(OR(C1361="", J1361="",G1361=""), 0, IF(COUNTIF($J$6:J1361, J1361)=1, 1, 0))</f>
        <v>0</v>
      </c>
      <c r="L1361" s="16" t="str">
        <f aca="false">IF(B1361="Inscripción de nuevo registro patronal",B1361 &amp; "|" &amp; E1361 &amp; "|" &amp; C1361,"")</f>
        <v/>
      </c>
      <c r="M1361" s="18" t="n">
        <f aca="false">IF(OR(C1361="", L1361=""), 0, IF(COUNTIF($L$6:L1361, L1361)=1, 1, 0))</f>
        <v>0</v>
      </c>
    </row>
    <row r="1362" customFormat="false" ht="28.35" hidden="false" customHeight="true" outlineLevel="0" collapsed="false">
      <c r="A1362" s="48" t="str">
        <f aca="false">IF(AND(NOT(ISBLANK(C1362)),NOT(ISBLANK(B1362)),NOT(ISBLANK(E1362))),(_xlfn.AGGREGATE(2,7,A$5:A1362))+1,"")</f>
        <v/>
      </c>
      <c r="B1362" s="49"/>
      <c r="C1362" s="49"/>
      <c r="D1362" s="50"/>
      <c r="E1362" s="51"/>
      <c r="F1362" s="52" t="str">
        <f aca="false">IFERROR(VLOOKUP(B1362,LISTAS!$Q$2:$R$58,2,0),"")</f>
        <v/>
      </c>
      <c r="G1362" s="34" t="str">
        <f aca="false">IF(ISBLANK(C1362),"",  IF(F1362="RAZÓN SOCIAL","NUEVO_RP",   IF(F1362="NUMERO",      IF(ISNUMBER(VALUE(C1362)),VALUE(C1362),""),   IF(OR(F1362="NSS - NOMBRE",F1362="RP - NOMBRE"),      IF(         AND(           NOT(ISERROR(FIND(" - ",C1362))),           ISERROR(FIND("  ",C1362)),           ISERROR(FIND("–",C1362)),           ISERROR(FIND("—",C1362)),           ISNUMBER(VALUE(LEFT(C1362,FIND(" - ",C1362)-1)))         ),         VALUE(LEFT(C1362,FIND(" - ",C1362)-1)),         ""      ),   ""   )  )))</f>
        <v/>
      </c>
      <c r="H1362" s="34" t="str">
        <f aca="false">B1362 &amp; "|" &amp; E1362 &amp; "|" &amp;(IF(ISBLANK(C1362),"",IFERROR(VALUE(LEFT(TRIM(C1362),FIND(" ",TRIM(C1362)&amp;" ")-1)),"")))</f>
        <v>||</v>
      </c>
      <c r="I1362" s="18" t="n">
        <f aca="false">IF(G1362="",0, IF(COUNTIF($H$6:H1362,H1362)=1,1,0))</f>
        <v>0</v>
      </c>
      <c r="J1362" s="34" t="str">
        <f aca="false">IF( OR( ISBLANK(D1362), C1362=D1362, AND( LEFT(D1362,7)&lt;&gt;"NOMINA ", OR( ISERROR(FIND(" - ",D1362)), NOT(ISNUMBER(VALUE(LEFT(D1362,FIND(" - ",D1362)-1)))) ) ) ), "", B1362 &amp; "|" &amp; E1362 &amp; "|" &amp; (IF(ISBLANK(C1362), "", IFERROR(VALUE(LEFT(TRIM(C1362), FIND(" ", TRIM(C1362)&amp;" ")-1)), ""))) &amp; "|" &amp; D1362 )</f>
        <v/>
      </c>
      <c r="K1362" s="18" t="n">
        <f aca="false">IF(OR(C1362="", J1362="",G1362=""), 0, IF(COUNTIF($J$6:J1362, J1362)=1, 1, 0))</f>
        <v>0</v>
      </c>
      <c r="L1362" s="16" t="str">
        <f aca="false">IF(B1362="Inscripción de nuevo registro patronal",B1362 &amp; "|" &amp; E1362 &amp; "|" &amp; C1362,"")</f>
        <v/>
      </c>
      <c r="M1362" s="18" t="n">
        <f aca="false">IF(OR(C1362="", L1362=""), 0, IF(COUNTIF($L$6:L1362, L1362)=1, 1, 0))</f>
        <v>0</v>
      </c>
    </row>
    <row r="1363" customFormat="false" ht="28.35" hidden="false" customHeight="true" outlineLevel="0" collapsed="false">
      <c r="A1363" s="48" t="str">
        <f aca="false">IF(AND(NOT(ISBLANK(C1363)),NOT(ISBLANK(B1363)),NOT(ISBLANK(E1363))),(_xlfn.AGGREGATE(2,7,A$5:A1363))+1,"")</f>
        <v/>
      </c>
      <c r="B1363" s="49"/>
      <c r="C1363" s="49"/>
      <c r="D1363" s="50"/>
      <c r="E1363" s="51"/>
      <c r="F1363" s="52" t="str">
        <f aca="false">IFERROR(VLOOKUP(B1363,LISTAS!$Q$2:$R$58,2,0),"")</f>
        <v/>
      </c>
      <c r="G1363" s="34" t="str">
        <f aca="false">IF(ISBLANK(C1363),"",  IF(F1363="RAZÓN SOCIAL","NUEVO_RP",   IF(F1363="NUMERO",      IF(ISNUMBER(VALUE(C1363)),VALUE(C1363),""),   IF(OR(F1363="NSS - NOMBRE",F1363="RP - NOMBRE"),      IF(         AND(           NOT(ISERROR(FIND(" - ",C1363))),           ISERROR(FIND("  ",C1363)),           ISERROR(FIND("–",C1363)),           ISERROR(FIND("—",C1363)),           ISNUMBER(VALUE(LEFT(C1363,FIND(" - ",C1363)-1)))         ),         VALUE(LEFT(C1363,FIND(" - ",C1363)-1)),         ""      ),   ""   )  )))</f>
        <v/>
      </c>
      <c r="H1363" s="34" t="str">
        <f aca="false">B1363 &amp; "|" &amp; E1363 &amp; "|" &amp;(IF(ISBLANK(C1363),"",IFERROR(VALUE(LEFT(TRIM(C1363),FIND(" ",TRIM(C1363)&amp;" ")-1)),"")))</f>
        <v>||</v>
      </c>
      <c r="I1363" s="18" t="n">
        <f aca="false">IF(G1363="",0, IF(COUNTIF($H$6:H1363,H1363)=1,1,0))</f>
        <v>0</v>
      </c>
      <c r="J1363" s="34" t="str">
        <f aca="false">IF( OR( ISBLANK(D1363), C1363=D1363, AND( LEFT(D1363,7)&lt;&gt;"NOMINA ", OR( ISERROR(FIND(" - ",D1363)), NOT(ISNUMBER(VALUE(LEFT(D1363,FIND(" - ",D1363)-1)))) ) ) ), "", B1363 &amp; "|" &amp; E1363 &amp; "|" &amp; (IF(ISBLANK(C1363), "", IFERROR(VALUE(LEFT(TRIM(C1363), FIND(" ", TRIM(C1363)&amp;" ")-1)), ""))) &amp; "|" &amp; D1363 )</f>
        <v/>
      </c>
      <c r="K1363" s="18" t="n">
        <f aca="false">IF(OR(C1363="", J1363="",G1363=""), 0, IF(COUNTIF($J$6:J1363, J1363)=1, 1, 0))</f>
        <v>0</v>
      </c>
      <c r="L1363" s="16" t="str">
        <f aca="false">IF(B1363="Inscripción de nuevo registro patronal",B1363 &amp; "|" &amp; E1363 &amp; "|" &amp; C1363,"")</f>
        <v/>
      </c>
      <c r="M1363" s="18" t="n">
        <f aca="false">IF(OR(C1363="", L1363=""), 0, IF(COUNTIF($L$6:L1363, L1363)=1, 1, 0))</f>
        <v>0</v>
      </c>
    </row>
    <row r="1364" customFormat="false" ht="28.35" hidden="false" customHeight="true" outlineLevel="0" collapsed="false">
      <c r="A1364" s="48" t="str">
        <f aca="false">IF(AND(NOT(ISBLANK(C1364)),NOT(ISBLANK(B1364)),NOT(ISBLANK(E1364))),(_xlfn.AGGREGATE(2,7,A$5:A1364))+1,"")</f>
        <v/>
      </c>
      <c r="B1364" s="49"/>
      <c r="C1364" s="49"/>
      <c r="D1364" s="50"/>
      <c r="E1364" s="51"/>
      <c r="F1364" s="52" t="str">
        <f aca="false">IFERROR(VLOOKUP(B1364,LISTAS!$Q$2:$R$58,2,0),"")</f>
        <v/>
      </c>
      <c r="G1364" s="34" t="str">
        <f aca="false">IF(ISBLANK(C1364),"",  IF(F1364="RAZÓN SOCIAL","NUEVO_RP",   IF(F1364="NUMERO",      IF(ISNUMBER(VALUE(C1364)),VALUE(C1364),""),   IF(OR(F1364="NSS - NOMBRE",F1364="RP - NOMBRE"),      IF(         AND(           NOT(ISERROR(FIND(" - ",C1364))),           ISERROR(FIND("  ",C1364)),           ISERROR(FIND("–",C1364)),           ISERROR(FIND("—",C1364)),           ISNUMBER(VALUE(LEFT(C1364,FIND(" - ",C1364)-1)))         ),         VALUE(LEFT(C1364,FIND(" - ",C1364)-1)),         ""      ),   ""   )  )))</f>
        <v/>
      </c>
      <c r="H1364" s="34" t="str">
        <f aca="false">B1364 &amp; "|" &amp; E1364 &amp; "|" &amp;(IF(ISBLANK(C1364),"",IFERROR(VALUE(LEFT(TRIM(C1364),FIND(" ",TRIM(C1364)&amp;" ")-1)),"")))</f>
        <v>||</v>
      </c>
      <c r="I1364" s="18" t="n">
        <f aca="false">IF(G1364="",0, IF(COUNTIF($H$6:H1364,H1364)=1,1,0))</f>
        <v>0</v>
      </c>
      <c r="J1364" s="34" t="str">
        <f aca="false">IF( OR( ISBLANK(D1364), C1364=D1364, AND( LEFT(D1364,7)&lt;&gt;"NOMINA ", OR( ISERROR(FIND(" - ",D1364)), NOT(ISNUMBER(VALUE(LEFT(D1364,FIND(" - ",D1364)-1)))) ) ) ), "", B1364 &amp; "|" &amp; E1364 &amp; "|" &amp; (IF(ISBLANK(C1364), "", IFERROR(VALUE(LEFT(TRIM(C1364), FIND(" ", TRIM(C1364)&amp;" ")-1)), ""))) &amp; "|" &amp; D1364 )</f>
        <v/>
      </c>
      <c r="K1364" s="18" t="n">
        <f aca="false">IF(OR(C1364="", J1364="",G1364=""), 0, IF(COUNTIF($J$6:J1364, J1364)=1, 1, 0))</f>
        <v>0</v>
      </c>
      <c r="L1364" s="16" t="str">
        <f aca="false">IF(B1364="Inscripción de nuevo registro patronal",B1364 &amp; "|" &amp; E1364 &amp; "|" &amp; C1364,"")</f>
        <v/>
      </c>
      <c r="M1364" s="18" t="n">
        <f aca="false">IF(OR(C1364="", L1364=""), 0, IF(COUNTIF($L$6:L1364, L1364)=1, 1, 0))</f>
        <v>0</v>
      </c>
    </row>
    <row r="1365" customFormat="false" ht="28.35" hidden="false" customHeight="true" outlineLevel="0" collapsed="false">
      <c r="A1365" s="48" t="str">
        <f aca="false">IF(AND(NOT(ISBLANK(C1365)),NOT(ISBLANK(B1365)),NOT(ISBLANK(E1365))),(_xlfn.AGGREGATE(2,7,A$5:A1365))+1,"")</f>
        <v/>
      </c>
      <c r="B1365" s="49"/>
      <c r="C1365" s="49"/>
      <c r="D1365" s="50"/>
      <c r="E1365" s="51"/>
      <c r="F1365" s="52" t="str">
        <f aca="false">IFERROR(VLOOKUP(B1365,LISTAS!$Q$2:$R$58,2,0),"")</f>
        <v/>
      </c>
      <c r="G1365" s="34" t="str">
        <f aca="false">IF(ISBLANK(C1365),"",  IF(F1365="RAZÓN SOCIAL","NUEVO_RP",   IF(F1365="NUMERO",      IF(ISNUMBER(VALUE(C1365)),VALUE(C1365),""),   IF(OR(F1365="NSS - NOMBRE",F1365="RP - NOMBRE"),      IF(         AND(           NOT(ISERROR(FIND(" - ",C1365))),           ISERROR(FIND("  ",C1365)),           ISERROR(FIND("–",C1365)),           ISERROR(FIND("—",C1365)),           ISNUMBER(VALUE(LEFT(C1365,FIND(" - ",C1365)-1)))         ),         VALUE(LEFT(C1365,FIND(" - ",C1365)-1)),         ""      ),   ""   )  )))</f>
        <v/>
      </c>
      <c r="H1365" s="34" t="str">
        <f aca="false">B1365 &amp; "|" &amp; E1365 &amp; "|" &amp;(IF(ISBLANK(C1365),"",IFERROR(VALUE(LEFT(TRIM(C1365),FIND(" ",TRIM(C1365)&amp;" ")-1)),"")))</f>
        <v>||</v>
      </c>
      <c r="I1365" s="18" t="n">
        <f aca="false">IF(G1365="",0, IF(COUNTIF($H$6:H1365,H1365)=1,1,0))</f>
        <v>0</v>
      </c>
      <c r="J1365" s="34" t="str">
        <f aca="false">IF( OR( ISBLANK(D1365), C1365=D1365, AND( LEFT(D1365,7)&lt;&gt;"NOMINA ", OR( ISERROR(FIND(" - ",D1365)), NOT(ISNUMBER(VALUE(LEFT(D1365,FIND(" - ",D1365)-1)))) ) ) ), "", B1365 &amp; "|" &amp; E1365 &amp; "|" &amp; (IF(ISBLANK(C1365), "", IFERROR(VALUE(LEFT(TRIM(C1365), FIND(" ", TRIM(C1365)&amp;" ")-1)), ""))) &amp; "|" &amp; D1365 )</f>
        <v/>
      </c>
      <c r="K1365" s="18" t="n">
        <f aca="false">IF(OR(C1365="", J1365="",G1365=""), 0, IF(COUNTIF($J$6:J1365, J1365)=1, 1, 0))</f>
        <v>0</v>
      </c>
      <c r="L1365" s="16" t="str">
        <f aca="false">IF(B1365="Inscripción de nuevo registro patronal",B1365 &amp; "|" &amp; E1365 &amp; "|" &amp; C1365,"")</f>
        <v/>
      </c>
      <c r="M1365" s="18" t="n">
        <f aca="false">IF(OR(C1365="", L1365=""), 0, IF(COUNTIF($L$6:L1365, L1365)=1, 1, 0))</f>
        <v>0</v>
      </c>
    </row>
    <row r="1366" customFormat="false" ht="28.35" hidden="false" customHeight="true" outlineLevel="0" collapsed="false">
      <c r="A1366" s="48" t="str">
        <f aca="false">IF(AND(NOT(ISBLANK(C1366)),NOT(ISBLANK(B1366)),NOT(ISBLANK(E1366))),(_xlfn.AGGREGATE(2,7,A$5:A1366))+1,"")</f>
        <v/>
      </c>
      <c r="B1366" s="49"/>
      <c r="C1366" s="49"/>
      <c r="D1366" s="50"/>
      <c r="E1366" s="51"/>
      <c r="F1366" s="52" t="str">
        <f aca="false">IFERROR(VLOOKUP(B1366,LISTAS!$Q$2:$R$58,2,0),"")</f>
        <v/>
      </c>
      <c r="G1366" s="34" t="str">
        <f aca="false">IF(ISBLANK(C1366),"",  IF(F1366="RAZÓN SOCIAL","NUEVO_RP",   IF(F1366="NUMERO",      IF(ISNUMBER(VALUE(C1366)),VALUE(C1366),""),   IF(OR(F1366="NSS - NOMBRE",F1366="RP - NOMBRE"),      IF(         AND(           NOT(ISERROR(FIND(" - ",C1366))),           ISERROR(FIND("  ",C1366)),           ISERROR(FIND("–",C1366)),           ISERROR(FIND("—",C1366)),           ISNUMBER(VALUE(LEFT(C1366,FIND(" - ",C1366)-1)))         ),         VALUE(LEFT(C1366,FIND(" - ",C1366)-1)),         ""      ),   ""   )  )))</f>
        <v/>
      </c>
      <c r="H1366" s="34" t="str">
        <f aca="false">B1366 &amp; "|" &amp; E1366 &amp; "|" &amp;(IF(ISBLANK(C1366),"",IFERROR(VALUE(LEFT(TRIM(C1366),FIND(" ",TRIM(C1366)&amp;" ")-1)),"")))</f>
        <v>||</v>
      </c>
      <c r="I1366" s="18" t="n">
        <f aca="false">IF(G1366="",0, IF(COUNTIF($H$6:H1366,H1366)=1,1,0))</f>
        <v>0</v>
      </c>
      <c r="J1366" s="34" t="str">
        <f aca="false">IF( OR( ISBLANK(D1366), C1366=D1366, AND( LEFT(D1366,7)&lt;&gt;"NOMINA ", OR( ISERROR(FIND(" - ",D1366)), NOT(ISNUMBER(VALUE(LEFT(D1366,FIND(" - ",D1366)-1)))) ) ) ), "", B1366 &amp; "|" &amp; E1366 &amp; "|" &amp; (IF(ISBLANK(C1366), "", IFERROR(VALUE(LEFT(TRIM(C1366), FIND(" ", TRIM(C1366)&amp;" ")-1)), ""))) &amp; "|" &amp; D1366 )</f>
        <v/>
      </c>
      <c r="K1366" s="18" t="n">
        <f aca="false">IF(OR(C1366="", J1366="",G1366=""), 0, IF(COUNTIF($J$6:J1366, J1366)=1, 1, 0))</f>
        <v>0</v>
      </c>
      <c r="L1366" s="16" t="str">
        <f aca="false">IF(B1366="Inscripción de nuevo registro patronal",B1366 &amp; "|" &amp; E1366 &amp; "|" &amp; C1366,"")</f>
        <v/>
      </c>
      <c r="M1366" s="18" t="n">
        <f aca="false">IF(OR(C1366="", L1366=""), 0, IF(COUNTIF($L$6:L1366, L1366)=1, 1, 0))</f>
        <v>0</v>
      </c>
    </row>
    <row r="1367" customFormat="false" ht="28.35" hidden="false" customHeight="true" outlineLevel="0" collapsed="false">
      <c r="A1367" s="48" t="str">
        <f aca="false">IF(AND(NOT(ISBLANK(C1367)),NOT(ISBLANK(B1367)),NOT(ISBLANK(E1367))),(_xlfn.AGGREGATE(2,7,A$5:A1367))+1,"")</f>
        <v/>
      </c>
      <c r="B1367" s="49"/>
      <c r="C1367" s="49"/>
      <c r="D1367" s="50"/>
      <c r="E1367" s="51"/>
      <c r="F1367" s="52" t="str">
        <f aca="false">IFERROR(VLOOKUP(B1367,LISTAS!$Q$2:$R$58,2,0),"")</f>
        <v/>
      </c>
      <c r="G1367" s="34" t="str">
        <f aca="false">IF(ISBLANK(C1367),"",  IF(F1367="RAZÓN SOCIAL","NUEVO_RP",   IF(F1367="NUMERO",      IF(ISNUMBER(VALUE(C1367)),VALUE(C1367),""),   IF(OR(F1367="NSS - NOMBRE",F1367="RP - NOMBRE"),      IF(         AND(           NOT(ISERROR(FIND(" - ",C1367))),           ISERROR(FIND("  ",C1367)),           ISERROR(FIND("–",C1367)),           ISERROR(FIND("—",C1367)),           ISNUMBER(VALUE(LEFT(C1367,FIND(" - ",C1367)-1)))         ),         VALUE(LEFT(C1367,FIND(" - ",C1367)-1)),         ""      ),   ""   )  )))</f>
        <v/>
      </c>
      <c r="H1367" s="34" t="str">
        <f aca="false">B1367 &amp; "|" &amp; E1367 &amp; "|" &amp;(IF(ISBLANK(C1367),"",IFERROR(VALUE(LEFT(TRIM(C1367),FIND(" ",TRIM(C1367)&amp;" ")-1)),"")))</f>
        <v>||</v>
      </c>
      <c r="I1367" s="18" t="n">
        <f aca="false">IF(G1367="",0, IF(COUNTIF($H$6:H1367,H1367)=1,1,0))</f>
        <v>0</v>
      </c>
      <c r="J1367" s="34" t="str">
        <f aca="false">IF( OR( ISBLANK(D1367), C1367=D1367, AND( LEFT(D1367,7)&lt;&gt;"NOMINA ", OR( ISERROR(FIND(" - ",D1367)), NOT(ISNUMBER(VALUE(LEFT(D1367,FIND(" - ",D1367)-1)))) ) ) ), "", B1367 &amp; "|" &amp; E1367 &amp; "|" &amp; (IF(ISBLANK(C1367), "", IFERROR(VALUE(LEFT(TRIM(C1367), FIND(" ", TRIM(C1367)&amp;" ")-1)), ""))) &amp; "|" &amp; D1367 )</f>
        <v/>
      </c>
      <c r="K1367" s="18" t="n">
        <f aca="false">IF(OR(C1367="", J1367="",G1367=""), 0, IF(COUNTIF($J$6:J1367, J1367)=1, 1, 0))</f>
        <v>0</v>
      </c>
      <c r="L1367" s="16" t="str">
        <f aca="false">IF(B1367="Inscripción de nuevo registro patronal",B1367 &amp; "|" &amp; E1367 &amp; "|" &amp; C1367,"")</f>
        <v/>
      </c>
      <c r="M1367" s="18" t="n">
        <f aca="false">IF(OR(C1367="", L1367=""), 0, IF(COUNTIF($L$6:L1367, L1367)=1, 1, 0))</f>
        <v>0</v>
      </c>
    </row>
    <row r="1368" customFormat="false" ht="28.35" hidden="false" customHeight="true" outlineLevel="0" collapsed="false">
      <c r="A1368" s="48" t="str">
        <f aca="false">IF(AND(NOT(ISBLANK(C1368)),NOT(ISBLANK(B1368)),NOT(ISBLANK(E1368))),(_xlfn.AGGREGATE(2,7,A$5:A1368))+1,"")</f>
        <v/>
      </c>
      <c r="B1368" s="49"/>
      <c r="C1368" s="49"/>
      <c r="D1368" s="50"/>
      <c r="E1368" s="51"/>
      <c r="F1368" s="52" t="str">
        <f aca="false">IFERROR(VLOOKUP(B1368,LISTAS!$Q$2:$R$58,2,0),"")</f>
        <v/>
      </c>
      <c r="G1368" s="34" t="str">
        <f aca="false">IF(ISBLANK(C1368),"",  IF(F1368="RAZÓN SOCIAL","NUEVO_RP",   IF(F1368="NUMERO",      IF(ISNUMBER(VALUE(C1368)),VALUE(C1368),""),   IF(OR(F1368="NSS - NOMBRE",F1368="RP - NOMBRE"),      IF(         AND(           NOT(ISERROR(FIND(" - ",C1368))),           ISERROR(FIND("  ",C1368)),           ISERROR(FIND("–",C1368)),           ISERROR(FIND("—",C1368)),           ISNUMBER(VALUE(LEFT(C1368,FIND(" - ",C1368)-1)))         ),         VALUE(LEFT(C1368,FIND(" - ",C1368)-1)),         ""      ),   ""   )  )))</f>
        <v/>
      </c>
      <c r="H1368" s="34" t="str">
        <f aca="false">B1368 &amp; "|" &amp; E1368 &amp; "|" &amp;(IF(ISBLANK(C1368),"",IFERROR(VALUE(LEFT(TRIM(C1368),FIND(" ",TRIM(C1368)&amp;" ")-1)),"")))</f>
        <v>||</v>
      </c>
      <c r="I1368" s="18" t="n">
        <f aca="false">IF(G1368="",0, IF(COUNTIF($H$6:H1368,H1368)=1,1,0))</f>
        <v>0</v>
      </c>
      <c r="J1368" s="34" t="str">
        <f aca="false">IF( OR( ISBLANK(D1368), C1368=D1368, AND( LEFT(D1368,7)&lt;&gt;"NOMINA ", OR( ISERROR(FIND(" - ",D1368)), NOT(ISNUMBER(VALUE(LEFT(D1368,FIND(" - ",D1368)-1)))) ) ) ), "", B1368 &amp; "|" &amp; E1368 &amp; "|" &amp; (IF(ISBLANK(C1368), "", IFERROR(VALUE(LEFT(TRIM(C1368), FIND(" ", TRIM(C1368)&amp;" ")-1)), ""))) &amp; "|" &amp; D1368 )</f>
        <v/>
      </c>
      <c r="K1368" s="18" t="n">
        <f aca="false">IF(OR(C1368="", J1368="",G1368=""), 0, IF(COUNTIF($J$6:J1368, J1368)=1, 1, 0))</f>
        <v>0</v>
      </c>
      <c r="L1368" s="16" t="str">
        <f aca="false">IF(B1368="Inscripción de nuevo registro patronal",B1368 &amp; "|" &amp; E1368 &amp; "|" &amp; C1368,"")</f>
        <v/>
      </c>
      <c r="M1368" s="18" t="n">
        <f aca="false">IF(OR(C1368="", L1368=""), 0, IF(COUNTIF($L$6:L1368, L1368)=1, 1, 0))</f>
        <v>0</v>
      </c>
    </row>
    <row r="1369" customFormat="false" ht="28.35" hidden="false" customHeight="true" outlineLevel="0" collapsed="false">
      <c r="A1369" s="48" t="str">
        <f aca="false">IF(AND(NOT(ISBLANK(C1369)),NOT(ISBLANK(B1369)),NOT(ISBLANK(E1369))),(_xlfn.AGGREGATE(2,7,A$5:A1369))+1,"")</f>
        <v/>
      </c>
      <c r="B1369" s="49"/>
      <c r="C1369" s="49"/>
      <c r="D1369" s="50"/>
      <c r="E1369" s="51"/>
      <c r="F1369" s="52" t="str">
        <f aca="false">IFERROR(VLOOKUP(B1369,LISTAS!$Q$2:$R$58,2,0),"")</f>
        <v/>
      </c>
      <c r="G1369" s="34" t="str">
        <f aca="false">IF(ISBLANK(C1369),"",  IF(F1369="RAZÓN SOCIAL","NUEVO_RP",   IF(F1369="NUMERO",      IF(ISNUMBER(VALUE(C1369)),VALUE(C1369),""),   IF(OR(F1369="NSS - NOMBRE",F1369="RP - NOMBRE"),      IF(         AND(           NOT(ISERROR(FIND(" - ",C1369))),           ISERROR(FIND("  ",C1369)),           ISERROR(FIND("–",C1369)),           ISERROR(FIND("—",C1369)),           ISNUMBER(VALUE(LEFT(C1369,FIND(" - ",C1369)-1)))         ),         VALUE(LEFT(C1369,FIND(" - ",C1369)-1)),         ""      ),   ""   )  )))</f>
        <v/>
      </c>
      <c r="H1369" s="34" t="str">
        <f aca="false">B1369 &amp; "|" &amp; E1369 &amp; "|" &amp;(IF(ISBLANK(C1369),"",IFERROR(VALUE(LEFT(TRIM(C1369),FIND(" ",TRIM(C1369)&amp;" ")-1)),"")))</f>
        <v>||</v>
      </c>
      <c r="I1369" s="18" t="n">
        <f aca="false">IF(G1369="",0, IF(COUNTIF($H$6:H1369,H1369)=1,1,0))</f>
        <v>0</v>
      </c>
      <c r="J1369" s="34" t="str">
        <f aca="false">IF( OR( ISBLANK(D1369), C1369=D1369, AND( LEFT(D1369,7)&lt;&gt;"NOMINA ", OR( ISERROR(FIND(" - ",D1369)), NOT(ISNUMBER(VALUE(LEFT(D1369,FIND(" - ",D1369)-1)))) ) ) ), "", B1369 &amp; "|" &amp; E1369 &amp; "|" &amp; (IF(ISBLANK(C1369), "", IFERROR(VALUE(LEFT(TRIM(C1369), FIND(" ", TRIM(C1369)&amp;" ")-1)), ""))) &amp; "|" &amp; D1369 )</f>
        <v/>
      </c>
      <c r="K1369" s="18" t="n">
        <f aca="false">IF(OR(C1369="", J1369="",G1369=""), 0, IF(COUNTIF($J$6:J1369, J1369)=1, 1, 0))</f>
        <v>0</v>
      </c>
      <c r="L1369" s="16" t="str">
        <f aca="false">IF(B1369="Inscripción de nuevo registro patronal",B1369 &amp; "|" &amp; E1369 &amp; "|" &amp; C1369,"")</f>
        <v/>
      </c>
      <c r="M1369" s="18" t="n">
        <f aca="false">IF(OR(C1369="", L1369=""), 0, IF(COUNTIF($L$6:L1369, L1369)=1, 1, 0))</f>
        <v>0</v>
      </c>
    </row>
    <row r="1370" customFormat="false" ht="28.35" hidden="false" customHeight="true" outlineLevel="0" collapsed="false">
      <c r="A1370" s="48" t="str">
        <f aca="false">IF(AND(NOT(ISBLANK(C1370)),NOT(ISBLANK(B1370)),NOT(ISBLANK(E1370))),(_xlfn.AGGREGATE(2,7,A$5:A1370))+1,"")</f>
        <v/>
      </c>
      <c r="B1370" s="49"/>
      <c r="C1370" s="49"/>
      <c r="D1370" s="50"/>
      <c r="E1370" s="51"/>
      <c r="F1370" s="52" t="str">
        <f aca="false">IFERROR(VLOOKUP(B1370,LISTAS!$Q$2:$R$58,2,0),"")</f>
        <v/>
      </c>
      <c r="G1370" s="34" t="str">
        <f aca="false">IF(ISBLANK(C1370),"",  IF(F1370="RAZÓN SOCIAL","NUEVO_RP",   IF(F1370="NUMERO",      IF(ISNUMBER(VALUE(C1370)),VALUE(C1370),""),   IF(OR(F1370="NSS - NOMBRE",F1370="RP - NOMBRE"),      IF(         AND(           NOT(ISERROR(FIND(" - ",C1370))),           ISERROR(FIND("  ",C1370)),           ISERROR(FIND("–",C1370)),           ISERROR(FIND("—",C1370)),           ISNUMBER(VALUE(LEFT(C1370,FIND(" - ",C1370)-1)))         ),         VALUE(LEFT(C1370,FIND(" - ",C1370)-1)),         ""      ),   ""   )  )))</f>
        <v/>
      </c>
      <c r="H1370" s="34" t="str">
        <f aca="false">B1370 &amp; "|" &amp; E1370 &amp; "|" &amp;(IF(ISBLANK(C1370),"",IFERROR(VALUE(LEFT(TRIM(C1370),FIND(" ",TRIM(C1370)&amp;" ")-1)),"")))</f>
        <v>||</v>
      </c>
      <c r="I1370" s="18" t="n">
        <f aca="false">IF(G1370="",0, IF(COUNTIF($H$6:H1370,H1370)=1,1,0))</f>
        <v>0</v>
      </c>
      <c r="J1370" s="34" t="str">
        <f aca="false">IF( OR( ISBLANK(D1370), C1370=D1370, AND( LEFT(D1370,7)&lt;&gt;"NOMINA ", OR( ISERROR(FIND(" - ",D1370)), NOT(ISNUMBER(VALUE(LEFT(D1370,FIND(" - ",D1370)-1)))) ) ) ), "", B1370 &amp; "|" &amp; E1370 &amp; "|" &amp; (IF(ISBLANK(C1370), "", IFERROR(VALUE(LEFT(TRIM(C1370), FIND(" ", TRIM(C1370)&amp;" ")-1)), ""))) &amp; "|" &amp; D1370 )</f>
        <v/>
      </c>
      <c r="K1370" s="18" t="n">
        <f aca="false">IF(OR(C1370="", J1370="",G1370=""), 0, IF(COUNTIF($J$6:J1370, J1370)=1, 1, 0))</f>
        <v>0</v>
      </c>
      <c r="L1370" s="16" t="str">
        <f aca="false">IF(B1370="Inscripción de nuevo registro patronal",B1370 &amp; "|" &amp; E1370 &amp; "|" &amp; C1370,"")</f>
        <v/>
      </c>
      <c r="M1370" s="18" t="n">
        <f aca="false">IF(OR(C1370="", L1370=""), 0, IF(COUNTIF($L$6:L1370, L1370)=1, 1, 0))</f>
        <v>0</v>
      </c>
    </row>
    <row r="1371" customFormat="false" ht="28.35" hidden="false" customHeight="true" outlineLevel="0" collapsed="false">
      <c r="A1371" s="48" t="str">
        <f aca="false">IF(AND(NOT(ISBLANK(C1371)),NOT(ISBLANK(B1371)),NOT(ISBLANK(E1371))),(_xlfn.AGGREGATE(2,7,A$5:A1371))+1,"")</f>
        <v/>
      </c>
      <c r="B1371" s="49"/>
      <c r="C1371" s="49"/>
      <c r="D1371" s="50"/>
      <c r="E1371" s="51"/>
      <c r="F1371" s="52" t="str">
        <f aca="false">IFERROR(VLOOKUP(B1371,LISTAS!$Q$2:$R$58,2,0),"")</f>
        <v/>
      </c>
      <c r="G1371" s="34" t="str">
        <f aca="false">IF(ISBLANK(C1371),"",  IF(F1371="RAZÓN SOCIAL","NUEVO_RP",   IF(F1371="NUMERO",      IF(ISNUMBER(VALUE(C1371)),VALUE(C1371),""),   IF(OR(F1371="NSS - NOMBRE",F1371="RP - NOMBRE"),      IF(         AND(           NOT(ISERROR(FIND(" - ",C1371))),           ISERROR(FIND("  ",C1371)),           ISERROR(FIND("–",C1371)),           ISERROR(FIND("—",C1371)),           ISNUMBER(VALUE(LEFT(C1371,FIND(" - ",C1371)-1)))         ),         VALUE(LEFT(C1371,FIND(" - ",C1371)-1)),         ""      ),   ""   )  )))</f>
        <v/>
      </c>
      <c r="H1371" s="34" t="str">
        <f aca="false">B1371 &amp; "|" &amp; E1371 &amp; "|" &amp;(IF(ISBLANK(C1371),"",IFERROR(VALUE(LEFT(TRIM(C1371),FIND(" ",TRIM(C1371)&amp;" ")-1)),"")))</f>
        <v>||</v>
      </c>
      <c r="I1371" s="18" t="n">
        <f aca="false">IF(G1371="",0, IF(COUNTIF($H$6:H1371,H1371)=1,1,0))</f>
        <v>0</v>
      </c>
      <c r="J1371" s="34" t="str">
        <f aca="false">IF( OR( ISBLANK(D1371), C1371=D1371, AND( LEFT(D1371,7)&lt;&gt;"NOMINA ", OR( ISERROR(FIND(" - ",D1371)), NOT(ISNUMBER(VALUE(LEFT(D1371,FIND(" - ",D1371)-1)))) ) ) ), "", B1371 &amp; "|" &amp; E1371 &amp; "|" &amp; (IF(ISBLANK(C1371), "", IFERROR(VALUE(LEFT(TRIM(C1371), FIND(" ", TRIM(C1371)&amp;" ")-1)), ""))) &amp; "|" &amp; D1371 )</f>
        <v/>
      </c>
      <c r="K1371" s="18" t="n">
        <f aca="false">IF(OR(C1371="", J1371="",G1371=""), 0, IF(COUNTIF($J$6:J1371, J1371)=1, 1, 0))</f>
        <v>0</v>
      </c>
      <c r="L1371" s="16" t="str">
        <f aca="false">IF(B1371="Inscripción de nuevo registro patronal",B1371 &amp; "|" &amp; E1371 &amp; "|" &amp; C1371,"")</f>
        <v/>
      </c>
      <c r="M1371" s="18" t="n">
        <f aca="false">IF(OR(C1371="", L1371=""), 0, IF(COUNTIF($L$6:L1371, L1371)=1, 1, 0))</f>
        <v>0</v>
      </c>
    </row>
    <row r="1372" customFormat="false" ht="28.35" hidden="false" customHeight="true" outlineLevel="0" collapsed="false">
      <c r="A1372" s="48" t="str">
        <f aca="false">IF(AND(NOT(ISBLANK(C1372)),NOT(ISBLANK(B1372)),NOT(ISBLANK(E1372))),(_xlfn.AGGREGATE(2,7,A$5:A1372))+1,"")</f>
        <v/>
      </c>
      <c r="B1372" s="49"/>
      <c r="C1372" s="49"/>
      <c r="D1372" s="50"/>
      <c r="E1372" s="51"/>
      <c r="F1372" s="52" t="str">
        <f aca="false">IFERROR(VLOOKUP(B1372,LISTAS!$Q$2:$R$58,2,0),"")</f>
        <v/>
      </c>
      <c r="G1372" s="34" t="str">
        <f aca="false">IF(ISBLANK(C1372),"",  IF(F1372="RAZÓN SOCIAL","NUEVO_RP",   IF(F1372="NUMERO",      IF(ISNUMBER(VALUE(C1372)),VALUE(C1372),""),   IF(OR(F1372="NSS - NOMBRE",F1372="RP - NOMBRE"),      IF(         AND(           NOT(ISERROR(FIND(" - ",C1372))),           ISERROR(FIND("  ",C1372)),           ISERROR(FIND("–",C1372)),           ISERROR(FIND("—",C1372)),           ISNUMBER(VALUE(LEFT(C1372,FIND(" - ",C1372)-1)))         ),         VALUE(LEFT(C1372,FIND(" - ",C1372)-1)),         ""      ),   ""   )  )))</f>
        <v/>
      </c>
      <c r="H1372" s="34" t="str">
        <f aca="false">B1372 &amp; "|" &amp; E1372 &amp; "|" &amp;(IF(ISBLANK(C1372),"",IFERROR(VALUE(LEFT(TRIM(C1372),FIND(" ",TRIM(C1372)&amp;" ")-1)),"")))</f>
        <v>||</v>
      </c>
      <c r="I1372" s="18" t="n">
        <f aca="false">IF(G1372="",0, IF(COUNTIF($H$6:H1372,H1372)=1,1,0))</f>
        <v>0</v>
      </c>
      <c r="J1372" s="34" t="str">
        <f aca="false">IF( OR( ISBLANK(D1372), C1372=D1372, AND( LEFT(D1372,7)&lt;&gt;"NOMINA ", OR( ISERROR(FIND(" - ",D1372)), NOT(ISNUMBER(VALUE(LEFT(D1372,FIND(" - ",D1372)-1)))) ) ) ), "", B1372 &amp; "|" &amp; E1372 &amp; "|" &amp; (IF(ISBLANK(C1372), "", IFERROR(VALUE(LEFT(TRIM(C1372), FIND(" ", TRIM(C1372)&amp;" ")-1)), ""))) &amp; "|" &amp; D1372 )</f>
        <v/>
      </c>
      <c r="K1372" s="18" t="n">
        <f aca="false">IF(OR(C1372="", J1372="",G1372=""), 0, IF(COUNTIF($J$6:J1372, J1372)=1, 1, 0))</f>
        <v>0</v>
      </c>
      <c r="L1372" s="16" t="str">
        <f aca="false">IF(B1372="Inscripción de nuevo registro patronal",B1372 &amp; "|" &amp; E1372 &amp; "|" &amp; C1372,"")</f>
        <v/>
      </c>
      <c r="M1372" s="18" t="n">
        <f aca="false">IF(OR(C1372="", L1372=""), 0, IF(COUNTIF($L$6:L1372, L1372)=1, 1, 0))</f>
        <v>0</v>
      </c>
    </row>
    <row r="1373" customFormat="false" ht="28.35" hidden="false" customHeight="true" outlineLevel="0" collapsed="false">
      <c r="A1373" s="48" t="str">
        <f aca="false">IF(AND(NOT(ISBLANK(C1373)),NOT(ISBLANK(B1373)),NOT(ISBLANK(E1373))),(_xlfn.AGGREGATE(2,7,A$5:A1373))+1,"")</f>
        <v/>
      </c>
      <c r="B1373" s="49"/>
      <c r="C1373" s="49"/>
      <c r="D1373" s="50"/>
      <c r="E1373" s="51"/>
      <c r="F1373" s="52" t="str">
        <f aca="false">IFERROR(VLOOKUP(B1373,LISTAS!$Q$2:$R$58,2,0),"")</f>
        <v/>
      </c>
      <c r="G1373" s="34" t="str">
        <f aca="false">IF(ISBLANK(C1373),"",  IF(F1373="RAZÓN SOCIAL","NUEVO_RP",   IF(F1373="NUMERO",      IF(ISNUMBER(VALUE(C1373)),VALUE(C1373),""),   IF(OR(F1373="NSS - NOMBRE",F1373="RP - NOMBRE"),      IF(         AND(           NOT(ISERROR(FIND(" - ",C1373))),           ISERROR(FIND("  ",C1373)),           ISERROR(FIND("–",C1373)),           ISERROR(FIND("—",C1373)),           ISNUMBER(VALUE(LEFT(C1373,FIND(" - ",C1373)-1)))         ),         VALUE(LEFT(C1373,FIND(" - ",C1373)-1)),         ""      ),   ""   )  )))</f>
        <v/>
      </c>
      <c r="H1373" s="34" t="str">
        <f aca="false">B1373 &amp; "|" &amp; E1373 &amp; "|" &amp;(IF(ISBLANK(C1373),"",IFERROR(VALUE(LEFT(TRIM(C1373),FIND(" ",TRIM(C1373)&amp;" ")-1)),"")))</f>
        <v>||</v>
      </c>
      <c r="I1373" s="18" t="n">
        <f aca="false">IF(G1373="",0, IF(COUNTIF($H$6:H1373,H1373)=1,1,0))</f>
        <v>0</v>
      </c>
      <c r="J1373" s="34" t="str">
        <f aca="false">IF( OR( ISBLANK(D1373), C1373=D1373, AND( LEFT(D1373,7)&lt;&gt;"NOMINA ", OR( ISERROR(FIND(" - ",D1373)), NOT(ISNUMBER(VALUE(LEFT(D1373,FIND(" - ",D1373)-1)))) ) ) ), "", B1373 &amp; "|" &amp; E1373 &amp; "|" &amp; (IF(ISBLANK(C1373), "", IFERROR(VALUE(LEFT(TRIM(C1373), FIND(" ", TRIM(C1373)&amp;" ")-1)), ""))) &amp; "|" &amp; D1373 )</f>
        <v/>
      </c>
      <c r="K1373" s="18" t="n">
        <f aca="false">IF(OR(C1373="", J1373="",G1373=""), 0, IF(COUNTIF($J$6:J1373, J1373)=1, 1, 0))</f>
        <v>0</v>
      </c>
      <c r="L1373" s="16" t="str">
        <f aca="false">IF(B1373="Inscripción de nuevo registro patronal",B1373 &amp; "|" &amp; E1373 &amp; "|" &amp; C1373,"")</f>
        <v/>
      </c>
      <c r="M1373" s="18" t="n">
        <f aca="false">IF(OR(C1373="", L1373=""), 0, IF(COUNTIF($L$6:L1373, L1373)=1, 1, 0))</f>
        <v>0</v>
      </c>
    </row>
    <row r="1374" customFormat="false" ht="28.35" hidden="false" customHeight="true" outlineLevel="0" collapsed="false">
      <c r="A1374" s="48" t="str">
        <f aca="false">IF(AND(NOT(ISBLANK(C1374)),NOT(ISBLANK(B1374)),NOT(ISBLANK(E1374))),(_xlfn.AGGREGATE(2,7,A$5:A1374))+1,"")</f>
        <v/>
      </c>
      <c r="B1374" s="49"/>
      <c r="C1374" s="49"/>
      <c r="D1374" s="50"/>
      <c r="E1374" s="51"/>
      <c r="F1374" s="52" t="str">
        <f aca="false">IFERROR(VLOOKUP(B1374,LISTAS!$Q$2:$R$58,2,0),"")</f>
        <v/>
      </c>
      <c r="G1374" s="34" t="str">
        <f aca="false">IF(ISBLANK(C1374),"",  IF(F1374="RAZÓN SOCIAL","NUEVO_RP",   IF(F1374="NUMERO",      IF(ISNUMBER(VALUE(C1374)),VALUE(C1374),""),   IF(OR(F1374="NSS - NOMBRE",F1374="RP - NOMBRE"),      IF(         AND(           NOT(ISERROR(FIND(" - ",C1374))),           ISERROR(FIND("  ",C1374)),           ISERROR(FIND("–",C1374)),           ISERROR(FIND("—",C1374)),           ISNUMBER(VALUE(LEFT(C1374,FIND(" - ",C1374)-1)))         ),         VALUE(LEFT(C1374,FIND(" - ",C1374)-1)),         ""      ),   ""   )  )))</f>
        <v/>
      </c>
      <c r="H1374" s="34" t="str">
        <f aca="false">B1374 &amp; "|" &amp; E1374 &amp; "|" &amp;(IF(ISBLANK(C1374),"",IFERROR(VALUE(LEFT(TRIM(C1374),FIND(" ",TRIM(C1374)&amp;" ")-1)),"")))</f>
        <v>||</v>
      </c>
      <c r="I1374" s="18" t="n">
        <f aca="false">IF(G1374="",0, IF(COUNTIF($H$6:H1374,H1374)=1,1,0))</f>
        <v>0</v>
      </c>
      <c r="J1374" s="34" t="str">
        <f aca="false">IF( OR( ISBLANK(D1374), C1374=D1374, AND( LEFT(D1374,7)&lt;&gt;"NOMINA ", OR( ISERROR(FIND(" - ",D1374)), NOT(ISNUMBER(VALUE(LEFT(D1374,FIND(" - ",D1374)-1)))) ) ) ), "", B1374 &amp; "|" &amp; E1374 &amp; "|" &amp; (IF(ISBLANK(C1374), "", IFERROR(VALUE(LEFT(TRIM(C1374), FIND(" ", TRIM(C1374)&amp;" ")-1)), ""))) &amp; "|" &amp; D1374 )</f>
        <v/>
      </c>
      <c r="K1374" s="18" t="n">
        <f aca="false">IF(OR(C1374="", J1374="",G1374=""), 0, IF(COUNTIF($J$6:J1374, J1374)=1, 1, 0))</f>
        <v>0</v>
      </c>
      <c r="L1374" s="16" t="str">
        <f aca="false">IF(B1374="Inscripción de nuevo registro patronal",B1374 &amp; "|" &amp; E1374 &amp; "|" &amp; C1374,"")</f>
        <v/>
      </c>
      <c r="M1374" s="18" t="n">
        <f aca="false">IF(OR(C1374="", L1374=""), 0, IF(COUNTIF($L$6:L1374, L1374)=1, 1, 0))</f>
        <v>0</v>
      </c>
    </row>
    <row r="1375" customFormat="false" ht="28.35" hidden="false" customHeight="true" outlineLevel="0" collapsed="false">
      <c r="A1375" s="48" t="str">
        <f aca="false">IF(AND(NOT(ISBLANK(C1375)),NOT(ISBLANK(B1375)),NOT(ISBLANK(E1375))),(_xlfn.AGGREGATE(2,7,A$5:A1375))+1,"")</f>
        <v/>
      </c>
      <c r="B1375" s="49"/>
      <c r="C1375" s="49"/>
      <c r="D1375" s="50"/>
      <c r="E1375" s="51"/>
      <c r="F1375" s="52" t="str">
        <f aca="false">IFERROR(VLOOKUP(B1375,LISTAS!$Q$2:$R$58,2,0),"")</f>
        <v/>
      </c>
      <c r="G1375" s="34" t="str">
        <f aca="false">IF(ISBLANK(C1375),"",  IF(F1375="RAZÓN SOCIAL","NUEVO_RP",   IF(F1375="NUMERO",      IF(ISNUMBER(VALUE(C1375)),VALUE(C1375),""),   IF(OR(F1375="NSS - NOMBRE",F1375="RP - NOMBRE"),      IF(         AND(           NOT(ISERROR(FIND(" - ",C1375))),           ISERROR(FIND("  ",C1375)),           ISERROR(FIND("–",C1375)),           ISERROR(FIND("—",C1375)),           ISNUMBER(VALUE(LEFT(C1375,FIND(" - ",C1375)-1)))         ),         VALUE(LEFT(C1375,FIND(" - ",C1375)-1)),         ""      ),   ""   )  )))</f>
        <v/>
      </c>
      <c r="H1375" s="34" t="str">
        <f aca="false">B1375 &amp; "|" &amp; E1375 &amp; "|" &amp;(IF(ISBLANK(C1375),"",IFERROR(VALUE(LEFT(TRIM(C1375),FIND(" ",TRIM(C1375)&amp;" ")-1)),"")))</f>
        <v>||</v>
      </c>
      <c r="I1375" s="18" t="n">
        <f aca="false">IF(G1375="",0, IF(COUNTIF($H$6:H1375,H1375)=1,1,0))</f>
        <v>0</v>
      </c>
      <c r="J1375" s="34" t="str">
        <f aca="false">IF( OR( ISBLANK(D1375), C1375=D1375, AND( LEFT(D1375,7)&lt;&gt;"NOMINA ", OR( ISERROR(FIND(" - ",D1375)), NOT(ISNUMBER(VALUE(LEFT(D1375,FIND(" - ",D1375)-1)))) ) ) ), "", B1375 &amp; "|" &amp; E1375 &amp; "|" &amp; (IF(ISBLANK(C1375), "", IFERROR(VALUE(LEFT(TRIM(C1375), FIND(" ", TRIM(C1375)&amp;" ")-1)), ""))) &amp; "|" &amp; D1375 )</f>
        <v/>
      </c>
      <c r="K1375" s="18" t="n">
        <f aca="false">IF(OR(C1375="", J1375="",G1375=""), 0, IF(COUNTIF($J$6:J1375, J1375)=1, 1, 0))</f>
        <v>0</v>
      </c>
      <c r="L1375" s="16" t="str">
        <f aca="false">IF(B1375="Inscripción de nuevo registro patronal",B1375 &amp; "|" &amp; E1375 &amp; "|" &amp; C1375,"")</f>
        <v/>
      </c>
      <c r="M1375" s="18" t="n">
        <f aca="false">IF(OR(C1375="", L1375=""), 0, IF(COUNTIF($L$6:L1375, L1375)=1, 1, 0))</f>
        <v>0</v>
      </c>
    </row>
    <row r="1376" customFormat="false" ht="28.35" hidden="false" customHeight="true" outlineLevel="0" collapsed="false">
      <c r="A1376" s="48" t="str">
        <f aca="false">IF(AND(NOT(ISBLANK(C1376)),NOT(ISBLANK(B1376)),NOT(ISBLANK(E1376))),(_xlfn.AGGREGATE(2,7,A$5:A1376))+1,"")</f>
        <v/>
      </c>
      <c r="B1376" s="49"/>
      <c r="C1376" s="49"/>
      <c r="D1376" s="50"/>
      <c r="E1376" s="51"/>
      <c r="F1376" s="52" t="str">
        <f aca="false">IFERROR(VLOOKUP(B1376,LISTAS!$Q$2:$R$58,2,0),"")</f>
        <v/>
      </c>
      <c r="G1376" s="34" t="str">
        <f aca="false">IF(ISBLANK(C1376),"",  IF(F1376="RAZÓN SOCIAL","NUEVO_RP",   IF(F1376="NUMERO",      IF(ISNUMBER(VALUE(C1376)),VALUE(C1376),""),   IF(OR(F1376="NSS - NOMBRE",F1376="RP - NOMBRE"),      IF(         AND(           NOT(ISERROR(FIND(" - ",C1376))),           ISERROR(FIND("  ",C1376)),           ISERROR(FIND("–",C1376)),           ISERROR(FIND("—",C1376)),           ISNUMBER(VALUE(LEFT(C1376,FIND(" - ",C1376)-1)))         ),         VALUE(LEFT(C1376,FIND(" - ",C1376)-1)),         ""      ),   ""   )  )))</f>
        <v/>
      </c>
      <c r="H1376" s="34" t="str">
        <f aca="false">B1376 &amp; "|" &amp; E1376 &amp; "|" &amp;(IF(ISBLANK(C1376),"",IFERROR(VALUE(LEFT(TRIM(C1376),FIND(" ",TRIM(C1376)&amp;" ")-1)),"")))</f>
        <v>||</v>
      </c>
      <c r="I1376" s="18" t="n">
        <f aca="false">IF(G1376="",0, IF(COUNTIF($H$6:H1376,H1376)=1,1,0))</f>
        <v>0</v>
      </c>
      <c r="J1376" s="34" t="str">
        <f aca="false">IF( OR( ISBLANK(D1376), C1376=D1376, AND( LEFT(D1376,7)&lt;&gt;"NOMINA ", OR( ISERROR(FIND(" - ",D1376)), NOT(ISNUMBER(VALUE(LEFT(D1376,FIND(" - ",D1376)-1)))) ) ) ), "", B1376 &amp; "|" &amp; E1376 &amp; "|" &amp; (IF(ISBLANK(C1376), "", IFERROR(VALUE(LEFT(TRIM(C1376), FIND(" ", TRIM(C1376)&amp;" ")-1)), ""))) &amp; "|" &amp; D1376 )</f>
        <v/>
      </c>
      <c r="K1376" s="18" t="n">
        <f aca="false">IF(OR(C1376="", J1376="",G1376=""), 0, IF(COUNTIF($J$6:J1376, J1376)=1, 1, 0))</f>
        <v>0</v>
      </c>
      <c r="L1376" s="16" t="str">
        <f aca="false">IF(B1376="Inscripción de nuevo registro patronal",B1376 &amp; "|" &amp; E1376 &amp; "|" &amp; C1376,"")</f>
        <v/>
      </c>
      <c r="M1376" s="18" t="n">
        <f aca="false">IF(OR(C1376="", L1376=""), 0, IF(COUNTIF($L$6:L1376, L1376)=1, 1, 0))</f>
        <v>0</v>
      </c>
    </row>
    <row r="1377" customFormat="false" ht="28.35" hidden="false" customHeight="true" outlineLevel="0" collapsed="false">
      <c r="A1377" s="48" t="str">
        <f aca="false">IF(AND(NOT(ISBLANK(C1377)),NOT(ISBLANK(B1377)),NOT(ISBLANK(E1377))),(_xlfn.AGGREGATE(2,7,A$5:A1377))+1,"")</f>
        <v/>
      </c>
      <c r="B1377" s="49"/>
      <c r="C1377" s="49"/>
      <c r="D1377" s="50"/>
      <c r="E1377" s="51"/>
      <c r="F1377" s="52" t="str">
        <f aca="false">IFERROR(VLOOKUP(B1377,LISTAS!$Q$2:$R$58,2,0),"")</f>
        <v/>
      </c>
      <c r="G1377" s="34" t="str">
        <f aca="false">IF(ISBLANK(C1377),"",  IF(F1377="RAZÓN SOCIAL","NUEVO_RP",   IF(F1377="NUMERO",      IF(ISNUMBER(VALUE(C1377)),VALUE(C1377),""),   IF(OR(F1377="NSS - NOMBRE",F1377="RP - NOMBRE"),      IF(         AND(           NOT(ISERROR(FIND(" - ",C1377))),           ISERROR(FIND("  ",C1377)),           ISERROR(FIND("–",C1377)),           ISERROR(FIND("—",C1377)),           ISNUMBER(VALUE(LEFT(C1377,FIND(" - ",C1377)-1)))         ),         VALUE(LEFT(C1377,FIND(" - ",C1377)-1)),         ""      ),   ""   )  )))</f>
        <v/>
      </c>
      <c r="H1377" s="34" t="str">
        <f aca="false">B1377 &amp; "|" &amp; E1377 &amp; "|" &amp;(IF(ISBLANK(C1377),"",IFERROR(VALUE(LEFT(TRIM(C1377),FIND(" ",TRIM(C1377)&amp;" ")-1)),"")))</f>
        <v>||</v>
      </c>
      <c r="I1377" s="18" t="n">
        <f aca="false">IF(G1377="",0, IF(COUNTIF($H$6:H1377,H1377)=1,1,0))</f>
        <v>0</v>
      </c>
      <c r="J1377" s="34" t="str">
        <f aca="false">IF( OR( ISBLANK(D1377), C1377=D1377, AND( LEFT(D1377,7)&lt;&gt;"NOMINA ", OR( ISERROR(FIND(" - ",D1377)), NOT(ISNUMBER(VALUE(LEFT(D1377,FIND(" - ",D1377)-1)))) ) ) ), "", B1377 &amp; "|" &amp; E1377 &amp; "|" &amp; (IF(ISBLANK(C1377), "", IFERROR(VALUE(LEFT(TRIM(C1377), FIND(" ", TRIM(C1377)&amp;" ")-1)), ""))) &amp; "|" &amp; D1377 )</f>
        <v/>
      </c>
      <c r="K1377" s="18" t="n">
        <f aca="false">IF(OR(C1377="", J1377="",G1377=""), 0, IF(COUNTIF($J$6:J1377, J1377)=1, 1, 0))</f>
        <v>0</v>
      </c>
      <c r="L1377" s="16" t="str">
        <f aca="false">IF(B1377="Inscripción de nuevo registro patronal",B1377 &amp; "|" &amp; E1377 &amp; "|" &amp; C1377,"")</f>
        <v/>
      </c>
      <c r="M1377" s="18" t="n">
        <f aca="false">IF(OR(C1377="", L1377=""), 0, IF(COUNTIF($L$6:L1377, L1377)=1, 1, 0))</f>
        <v>0</v>
      </c>
    </row>
    <row r="1378" customFormat="false" ht="28.35" hidden="false" customHeight="true" outlineLevel="0" collapsed="false">
      <c r="A1378" s="48" t="str">
        <f aca="false">IF(AND(NOT(ISBLANK(C1378)),NOT(ISBLANK(B1378)),NOT(ISBLANK(E1378))),(_xlfn.AGGREGATE(2,7,A$5:A1378))+1,"")</f>
        <v/>
      </c>
      <c r="B1378" s="49"/>
      <c r="C1378" s="49"/>
      <c r="D1378" s="50"/>
      <c r="E1378" s="51"/>
      <c r="F1378" s="52" t="str">
        <f aca="false">IFERROR(VLOOKUP(B1378,LISTAS!$Q$2:$R$58,2,0),"")</f>
        <v/>
      </c>
      <c r="G1378" s="34" t="str">
        <f aca="false">IF(ISBLANK(C1378),"",  IF(F1378="RAZÓN SOCIAL","NUEVO_RP",   IF(F1378="NUMERO",      IF(ISNUMBER(VALUE(C1378)),VALUE(C1378),""),   IF(OR(F1378="NSS - NOMBRE",F1378="RP - NOMBRE"),      IF(         AND(           NOT(ISERROR(FIND(" - ",C1378))),           ISERROR(FIND("  ",C1378)),           ISERROR(FIND("–",C1378)),           ISERROR(FIND("—",C1378)),           ISNUMBER(VALUE(LEFT(C1378,FIND(" - ",C1378)-1)))         ),         VALUE(LEFT(C1378,FIND(" - ",C1378)-1)),         ""      ),   ""   )  )))</f>
        <v/>
      </c>
      <c r="H1378" s="34" t="str">
        <f aca="false">B1378 &amp; "|" &amp; E1378 &amp; "|" &amp;(IF(ISBLANK(C1378),"",IFERROR(VALUE(LEFT(TRIM(C1378),FIND(" ",TRIM(C1378)&amp;" ")-1)),"")))</f>
        <v>||</v>
      </c>
      <c r="I1378" s="18" t="n">
        <f aca="false">IF(G1378="",0, IF(COUNTIF($H$6:H1378,H1378)=1,1,0))</f>
        <v>0</v>
      </c>
      <c r="J1378" s="34" t="str">
        <f aca="false">IF( OR( ISBLANK(D1378), C1378=D1378, AND( LEFT(D1378,7)&lt;&gt;"NOMINA ", OR( ISERROR(FIND(" - ",D1378)), NOT(ISNUMBER(VALUE(LEFT(D1378,FIND(" - ",D1378)-1)))) ) ) ), "", B1378 &amp; "|" &amp; E1378 &amp; "|" &amp; (IF(ISBLANK(C1378), "", IFERROR(VALUE(LEFT(TRIM(C1378), FIND(" ", TRIM(C1378)&amp;" ")-1)), ""))) &amp; "|" &amp; D1378 )</f>
        <v/>
      </c>
      <c r="K1378" s="18" t="n">
        <f aca="false">IF(OR(C1378="", J1378="",G1378=""), 0, IF(COUNTIF($J$6:J1378, J1378)=1, 1, 0))</f>
        <v>0</v>
      </c>
      <c r="L1378" s="16" t="str">
        <f aca="false">IF(B1378="Inscripción de nuevo registro patronal",B1378 &amp; "|" &amp; E1378 &amp; "|" &amp; C1378,"")</f>
        <v/>
      </c>
      <c r="M1378" s="18" t="n">
        <f aca="false">IF(OR(C1378="", L1378=""), 0, IF(COUNTIF($L$6:L1378, L1378)=1, 1, 0))</f>
        <v>0</v>
      </c>
    </row>
    <row r="1379" customFormat="false" ht="28.35" hidden="false" customHeight="true" outlineLevel="0" collapsed="false">
      <c r="A1379" s="48" t="str">
        <f aca="false">IF(AND(NOT(ISBLANK(C1379)),NOT(ISBLANK(B1379)),NOT(ISBLANK(E1379))),(_xlfn.AGGREGATE(2,7,A$5:A1379))+1,"")</f>
        <v/>
      </c>
      <c r="B1379" s="49"/>
      <c r="C1379" s="49"/>
      <c r="D1379" s="50"/>
      <c r="E1379" s="51"/>
      <c r="F1379" s="52" t="str">
        <f aca="false">IFERROR(VLOOKUP(B1379,LISTAS!$Q$2:$R$58,2,0),"")</f>
        <v/>
      </c>
      <c r="G1379" s="34" t="str">
        <f aca="false">IF(ISBLANK(C1379),"",  IF(F1379="RAZÓN SOCIAL","NUEVO_RP",   IF(F1379="NUMERO",      IF(ISNUMBER(VALUE(C1379)),VALUE(C1379),""),   IF(OR(F1379="NSS - NOMBRE",F1379="RP - NOMBRE"),      IF(         AND(           NOT(ISERROR(FIND(" - ",C1379))),           ISERROR(FIND("  ",C1379)),           ISERROR(FIND("–",C1379)),           ISERROR(FIND("—",C1379)),           ISNUMBER(VALUE(LEFT(C1379,FIND(" - ",C1379)-1)))         ),         VALUE(LEFT(C1379,FIND(" - ",C1379)-1)),         ""      ),   ""   )  )))</f>
        <v/>
      </c>
      <c r="H1379" s="34" t="str">
        <f aca="false">B1379 &amp; "|" &amp; E1379 &amp; "|" &amp;(IF(ISBLANK(C1379),"",IFERROR(VALUE(LEFT(TRIM(C1379),FIND(" ",TRIM(C1379)&amp;" ")-1)),"")))</f>
        <v>||</v>
      </c>
      <c r="I1379" s="18" t="n">
        <f aca="false">IF(G1379="",0, IF(COUNTIF($H$6:H1379,H1379)=1,1,0))</f>
        <v>0</v>
      </c>
      <c r="J1379" s="34" t="str">
        <f aca="false">IF( OR( ISBLANK(D1379), C1379=D1379, AND( LEFT(D1379,7)&lt;&gt;"NOMINA ", OR( ISERROR(FIND(" - ",D1379)), NOT(ISNUMBER(VALUE(LEFT(D1379,FIND(" - ",D1379)-1)))) ) ) ), "", B1379 &amp; "|" &amp; E1379 &amp; "|" &amp; (IF(ISBLANK(C1379), "", IFERROR(VALUE(LEFT(TRIM(C1379), FIND(" ", TRIM(C1379)&amp;" ")-1)), ""))) &amp; "|" &amp; D1379 )</f>
        <v/>
      </c>
      <c r="K1379" s="18" t="n">
        <f aca="false">IF(OR(C1379="", J1379="",G1379=""), 0, IF(COUNTIF($J$6:J1379, J1379)=1, 1, 0))</f>
        <v>0</v>
      </c>
      <c r="L1379" s="16" t="str">
        <f aca="false">IF(B1379="Inscripción de nuevo registro patronal",B1379 &amp; "|" &amp; E1379 &amp; "|" &amp; C1379,"")</f>
        <v/>
      </c>
      <c r="M1379" s="18" t="n">
        <f aca="false">IF(OR(C1379="", L1379=""), 0, IF(COUNTIF($L$6:L1379, L1379)=1, 1, 0))</f>
        <v>0</v>
      </c>
    </row>
    <row r="1380" customFormat="false" ht="28.35" hidden="false" customHeight="true" outlineLevel="0" collapsed="false">
      <c r="A1380" s="48" t="str">
        <f aca="false">IF(AND(NOT(ISBLANK(C1380)),NOT(ISBLANK(B1380)),NOT(ISBLANK(E1380))),(_xlfn.AGGREGATE(2,7,A$5:A1380))+1,"")</f>
        <v/>
      </c>
      <c r="B1380" s="49"/>
      <c r="C1380" s="49"/>
      <c r="D1380" s="50"/>
      <c r="E1380" s="51"/>
      <c r="F1380" s="52" t="str">
        <f aca="false">IFERROR(VLOOKUP(B1380,LISTAS!$Q$2:$R$58,2,0),"")</f>
        <v/>
      </c>
      <c r="G1380" s="34" t="str">
        <f aca="false">IF(ISBLANK(C1380),"",  IF(F1380="RAZÓN SOCIAL","NUEVO_RP",   IF(F1380="NUMERO",      IF(ISNUMBER(VALUE(C1380)),VALUE(C1380),""),   IF(OR(F1380="NSS - NOMBRE",F1380="RP - NOMBRE"),      IF(         AND(           NOT(ISERROR(FIND(" - ",C1380))),           ISERROR(FIND("  ",C1380)),           ISERROR(FIND("–",C1380)),           ISERROR(FIND("—",C1380)),           ISNUMBER(VALUE(LEFT(C1380,FIND(" - ",C1380)-1)))         ),         VALUE(LEFT(C1380,FIND(" - ",C1380)-1)),         ""      ),   ""   )  )))</f>
        <v/>
      </c>
      <c r="H1380" s="34" t="str">
        <f aca="false">B1380 &amp; "|" &amp; E1380 &amp; "|" &amp;(IF(ISBLANK(C1380),"",IFERROR(VALUE(LEFT(TRIM(C1380),FIND(" ",TRIM(C1380)&amp;" ")-1)),"")))</f>
        <v>||</v>
      </c>
      <c r="I1380" s="18" t="n">
        <f aca="false">IF(G1380="",0, IF(COUNTIF($H$6:H1380,H1380)=1,1,0))</f>
        <v>0</v>
      </c>
      <c r="J1380" s="34" t="str">
        <f aca="false">IF( OR( ISBLANK(D1380), C1380=D1380, AND( LEFT(D1380,7)&lt;&gt;"NOMINA ", OR( ISERROR(FIND(" - ",D1380)), NOT(ISNUMBER(VALUE(LEFT(D1380,FIND(" - ",D1380)-1)))) ) ) ), "", B1380 &amp; "|" &amp; E1380 &amp; "|" &amp; (IF(ISBLANK(C1380), "", IFERROR(VALUE(LEFT(TRIM(C1380), FIND(" ", TRIM(C1380)&amp;" ")-1)), ""))) &amp; "|" &amp; D1380 )</f>
        <v/>
      </c>
      <c r="K1380" s="18" t="n">
        <f aca="false">IF(OR(C1380="", J1380="",G1380=""), 0, IF(COUNTIF($J$6:J1380, J1380)=1, 1, 0))</f>
        <v>0</v>
      </c>
      <c r="L1380" s="16" t="str">
        <f aca="false">IF(B1380="Inscripción de nuevo registro patronal",B1380 &amp; "|" &amp; E1380 &amp; "|" &amp; C1380,"")</f>
        <v/>
      </c>
      <c r="M1380" s="18" t="n">
        <f aca="false">IF(OR(C1380="", L1380=""), 0, IF(COUNTIF($L$6:L1380, L1380)=1, 1, 0))</f>
        <v>0</v>
      </c>
    </row>
    <row r="1381" customFormat="false" ht="28.35" hidden="false" customHeight="true" outlineLevel="0" collapsed="false">
      <c r="A1381" s="48" t="str">
        <f aca="false">IF(AND(NOT(ISBLANK(C1381)),NOT(ISBLANK(B1381)),NOT(ISBLANK(E1381))),(_xlfn.AGGREGATE(2,7,A$5:A1381))+1,"")</f>
        <v/>
      </c>
      <c r="B1381" s="49"/>
      <c r="C1381" s="49"/>
      <c r="D1381" s="50"/>
      <c r="E1381" s="51"/>
      <c r="F1381" s="52" t="str">
        <f aca="false">IFERROR(VLOOKUP(B1381,LISTAS!$Q$2:$R$58,2,0),"")</f>
        <v/>
      </c>
      <c r="G1381" s="34" t="str">
        <f aca="false">IF(ISBLANK(C1381),"",  IF(F1381="RAZÓN SOCIAL","NUEVO_RP",   IF(F1381="NUMERO",      IF(ISNUMBER(VALUE(C1381)),VALUE(C1381),""),   IF(OR(F1381="NSS - NOMBRE",F1381="RP - NOMBRE"),      IF(         AND(           NOT(ISERROR(FIND(" - ",C1381))),           ISERROR(FIND("  ",C1381)),           ISERROR(FIND("–",C1381)),           ISERROR(FIND("—",C1381)),           ISNUMBER(VALUE(LEFT(C1381,FIND(" - ",C1381)-1)))         ),         VALUE(LEFT(C1381,FIND(" - ",C1381)-1)),         ""      ),   ""   )  )))</f>
        <v/>
      </c>
      <c r="H1381" s="34" t="str">
        <f aca="false">B1381 &amp; "|" &amp; E1381 &amp; "|" &amp;(IF(ISBLANK(C1381),"",IFERROR(VALUE(LEFT(TRIM(C1381),FIND(" ",TRIM(C1381)&amp;" ")-1)),"")))</f>
        <v>||</v>
      </c>
      <c r="I1381" s="18" t="n">
        <f aca="false">IF(G1381="",0, IF(COUNTIF($H$6:H1381,H1381)=1,1,0))</f>
        <v>0</v>
      </c>
      <c r="J1381" s="34" t="str">
        <f aca="false">IF( OR( ISBLANK(D1381), C1381=D1381, AND( LEFT(D1381,7)&lt;&gt;"NOMINA ", OR( ISERROR(FIND(" - ",D1381)), NOT(ISNUMBER(VALUE(LEFT(D1381,FIND(" - ",D1381)-1)))) ) ) ), "", B1381 &amp; "|" &amp; E1381 &amp; "|" &amp; (IF(ISBLANK(C1381), "", IFERROR(VALUE(LEFT(TRIM(C1381), FIND(" ", TRIM(C1381)&amp;" ")-1)), ""))) &amp; "|" &amp; D1381 )</f>
        <v/>
      </c>
      <c r="K1381" s="18" t="n">
        <f aca="false">IF(OR(C1381="", J1381="",G1381=""), 0, IF(COUNTIF($J$6:J1381, J1381)=1, 1, 0))</f>
        <v>0</v>
      </c>
      <c r="L1381" s="16" t="str">
        <f aca="false">IF(B1381="Inscripción de nuevo registro patronal",B1381 &amp; "|" &amp; E1381 &amp; "|" &amp; C1381,"")</f>
        <v/>
      </c>
      <c r="M1381" s="18" t="n">
        <f aca="false">IF(OR(C1381="", L1381=""), 0, IF(COUNTIF($L$6:L1381, L1381)=1, 1, 0))</f>
        <v>0</v>
      </c>
    </row>
    <row r="1382" customFormat="false" ht="28.35" hidden="false" customHeight="true" outlineLevel="0" collapsed="false">
      <c r="A1382" s="48" t="str">
        <f aca="false">IF(AND(NOT(ISBLANK(C1382)),NOT(ISBLANK(B1382)),NOT(ISBLANK(E1382))),(_xlfn.AGGREGATE(2,7,A$5:A1382))+1,"")</f>
        <v/>
      </c>
      <c r="B1382" s="49"/>
      <c r="C1382" s="49"/>
      <c r="D1382" s="50"/>
      <c r="E1382" s="51"/>
      <c r="F1382" s="52" t="str">
        <f aca="false">IFERROR(VLOOKUP(B1382,LISTAS!$Q$2:$R$58,2,0),"")</f>
        <v/>
      </c>
      <c r="G1382" s="34" t="str">
        <f aca="false">IF(ISBLANK(C1382),"",  IF(F1382="RAZÓN SOCIAL","NUEVO_RP",   IF(F1382="NUMERO",      IF(ISNUMBER(VALUE(C1382)),VALUE(C1382),""),   IF(OR(F1382="NSS - NOMBRE",F1382="RP - NOMBRE"),      IF(         AND(           NOT(ISERROR(FIND(" - ",C1382))),           ISERROR(FIND("  ",C1382)),           ISERROR(FIND("–",C1382)),           ISERROR(FIND("—",C1382)),           ISNUMBER(VALUE(LEFT(C1382,FIND(" - ",C1382)-1)))         ),         VALUE(LEFT(C1382,FIND(" - ",C1382)-1)),         ""      ),   ""   )  )))</f>
        <v/>
      </c>
      <c r="H1382" s="34" t="str">
        <f aca="false">B1382 &amp; "|" &amp; E1382 &amp; "|" &amp;(IF(ISBLANK(C1382),"",IFERROR(VALUE(LEFT(TRIM(C1382),FIND(" ",TRIM(C1382)&amp;" ")-1)),"")))</f>
        <v>||</v>
      </c>
      <c r="I1382" s="18" t="n">
        <f aca="false">IF(G1382="",0, IF(COUNTIF($H$6:H1382,H1382)=1,1,0))</f>
        <v>0</v>
      </c>
      <c r="J1382" s="34" t="str">
        <f aca="false">IF( OR( ISBLANK(D1382), C1382=D1382, AND( LEFT(D1382,7)&lt;&gt;"NOMINA ", OR( ISERROR(FIND(" - ",D1382)), NOT(ISNUMBER(VALUE(LEFT(D1382,FIND(" - ",D1382)-1)))) ) ) ), "", B1382 &amp; "|" &amp; E1382 &amp; "|" &amp; (IF(ISBLANK(C1382), "", IFERROR(VALUE(LEFT(TRIM(C1382), FIND(" ", TRIM(C1382)&amp;" ")-1)), ""))) &amp; "|" &amp; D1382 )</f>
        <v/>
      </c>
      <c r="K1382" s="18" t="n">
        <f aca="false">IF(OR(C1382="", J1382="",G1382=""), 0, IF(COUNTIF($J$6:J1382, J1382)=1, 1, 0))</f>
        <v>0</v>
      </c>
      <c r="L1382" s="16" t="str">
        <f aca="false">IF(B1382="Inscripción de nuevo registro patronal",B1382 &amp; "|" &amp; E1382 &amp; "|" &amp; C1382,"")</f>
        <v/>
      </c>
      <c r="M1382" s="18" t="n">
        <f aca="false">IF(OR(C1382="", L1382=""), 0, IF(COUNTIF($L$6:L1382, L1382)=1, 1, 0))</f>
        <v>0</v>
      </c>
    </row>
    <row r="1383" customFormat="false" ht="28.35" hidden="false" customHeight="true" outlineLevel="0" collapsed="false">
      <c r="A1383" s="48" t="str">
        <f aca="false">IF(AND(NOT(ISBLANK(C1383)),NOT(ISBLANK(B1383)),NOT(ISBLANK(E1383))),(_xlfn.AGGREGATE(2,7,A$5:A1383))+1,"")</f>
        <v/>
      </c>
      <c r="B1383" s="49"/>
      <c r="C1383" s="49"/>
      <c r="D1383" s="50"/>
      <c r="E1383" s="51"/>
      <c r="F1383" s="52" t="str">
        <f aca="false">IFERROR(VLOOKUP(B1383,LISTAS!$Q$2:$R$58,2,0),"")</f>
        <v/>
      </c>
      <c r="G1383" s="34" t="str">
        <f aca="false">IF(ISBLANK(C1383),"",  IF(F1383="RAZÓN SOCIAL","NUEVO_RP",   IF(F1383="NUMERO",      IF(ISNUMBER(VALUE(C1383)),VALUE(C1383),""),   IF(OR(F1383="NSS - NOMBRE",F1383="RP - NOMBRE"),      IF(         AND(           NOT(ISERROR(FIND(" - ",C1383))),           ISERROR(FIND("  ",C1383)),           ISERROR(FIND("–",C1383)),           ISERROR(FIND("—",C1383)),           ISNUMBER(VALUE(LEFT(C1383,FIND(" - ",C1383)-1)))         ),         VALUE(LEFT(C1383,FIND(" - ",C1383)-1)),         ""      ),   ""   )  )))</f>
        <v/>
      </c>
      <c r="H1383" s="34" t="str">
        <f aca="false">B1383 &amp; "|" &amp; E1383 &amp; "|" &amp;(IF(ISBLANK(C1383),"",IFERROR(VALUE(LEFT(TRIM(C1383),FIND(" ",TRIM(C1383)&amp;" ")-1)),"")))</f>
        <v>||</v>
      </c>
      <c r="I1383" s="18" t="n">
        <f aca="false">IF(G1383="",0, IF(COUNTIF($H$6:H1383,H1383)=1,1,0))</f>
        <v>0</v>
      </c>
      <c r="J1383" s="34" t="str">
        <f aca="false">IF( OR( ISBLANK(D1383), C1383=D1383, AND( LEFT(D1383,7)&lt;&gt;"NOMINA ", OR( ISERROR(FIND(" - ",D1383)), NOT(ISNUMBER(VALUE(LEFT(D1383,FIND(" - ",D1383)-1)))) ) ) ), "", B1383 &amp; "|" &amp; E1383 &amp; "|" &amp; (IF(ISBLANK(C1383), "", IFERROR(VALUE(LEFT(TRIM(C1383), FIND(" ", TRIM(C1383)&amp;" ")-1)), ""))) &amp; "|" &amp; D1383 )</f>
        <v/>
      </c>
      <c r="K1383" s="18" t="n">
        <f aca="false">IF(OR(C1383="", J1383="",G1383=""), 0, IF(COUNTIF($J$6:J1383, J1383)=1, 1, 0))</f>
        <v>0</v>
      </c>
      <c r="L1383" s="16" t="str">
        <f aca="false">IF(B1383="Inscripción de nuevo registro patronal",B1383 &amp; "|" &amp; E1383 &amp; "|" &amp; C1383,"")</f>
        <v/>
      </c>
      <c r="M1383" s="18" t="n">
        <f aca="false">IF(OR(C1383="", L1383=""), 0, IF(COUNTIF($L$6:L1383, L1383)=1, 1, 0))</f>
        <v>0</v>
      </c>
    </row>
    <row r="1384" customFormat="false" ht="28.35" hidden="false" customHeight="true" outlineLevel="0" collapsed="false">
      <c r="A1384" s="48" t="str">
        <f aca="false">IF(AND(NOT(ISBLANK(C1384)),NOT(ISBLANK(B1384)),NOT(ISBLANK(E1384))),(_xlfn.AGGREGATE(2,7,A$5:A1384))+1,"")</f>
        <v/>
      </c>
      <c r="B1384" s="49"/>
      <c r="C1384" s="49"/>
      <c r="D1384" s="50"/>
      <c r="E1384" s="51"/>
      <c r="F1384" s="52" t="str">
        <f aca="false">IFERROR(VLOOKUP(B1384,LISTAS!$Q$2:$R$58,2,0),"")</f>
        <v/>
      </c>
      <c r="G1384" s="34" t="str">
        <f aca="false">IF(ISBLANK(C1384),"",  IF(F1384="RAZÓN SOCIAL","NUEVO_RP",   IF(F1384="NUMERO",      IF(ISNUMBER(VALUE(C1384)),VALUE(C1384),""),   IF(OR(F1384="NSS - NOMBRE",F1384="RP - NOMBRE"),      IF(         AND(           NOT(ISERROR(FIND(" - ",C1384))),           ISERROR(FIND("  ",C1384)),           ISERROR(FIND("–",C1384)),           ISERROR(FIND("—",C1384)),           ISNUMBER(VALUE(LEFT(C1384,FIND(" - ",C1384)-1)))         ),         VALUE(LEFT(C1384,FIND(" - ",C1384)-1)),         ""      ),   ""   )  )))</f>
        <v/>
      </c>
      <c r="H1384" s="34" t="str">
        <f aca="false">B1384 &amp; "|" &amp; E1384 &amp; "|" &amp;(IF(ISBLANK(C1384),"",IFERROR(VALUE(LEFT(TRIM(C1384),FIND(" ",TRIM(C1384)&amp;" ")-1)),"")))</f>
        <v>||</v>
      </c>
      <c r="I1384" s="18" t="n">
        <f aca="false">IF(G1384="",0, IF(COUNTIF($H$6:H1384,H1384)=1,1,0))</f>
        <v>0</v>
      </c>
      <c r="J1384" s="34" t="str">
        <f aca="false">IF( OR( ISBLANK(D1384), C1384=D1384, AND( LEFT(D1384,7)&lt;&gt;"NOMINA ", OR( ISERROR(FIND(" - ",D1384)), NOT(ISNUMBER(VALUE(LEFT(D1384,FIND(" - ",D1384)-1)))) ) ) ), "", B1384 &amp; "|" &amp; E1384 &amp; "|" &amp; (IF(ISBLANK(C1384), "", IFERROR(VALUE(LEFT(TRIM(C1384), FIND(" ", TRIM(C1384)&amp;" ")-1)), ""))) &amp; "|" &amp; D1384 )</f>
        <v/>
      </c>
      <c r="K1384" s="18" t="n">
        <f aca="false">IF(OR(C1384="", J1384="",G1384=""), 0, IF(COUNTIF($J$6:J1384, J1384)=1, 1, 0))</f>
        <v>0</v>
      </c>
      <c r="L1384" s="16" t="str">
        <f aca="false">IF(B1384="Inscripción de nuevo registro patronal",B1384 &amp; "|" &amp; E1384 &amp; "|" &amp; C1384,"")</f>
        <v/>
      </c>
      <c r="M1384" s="18" t="n">
        <f aca="false">IF(OR(C1384="", L1384=""), 0, IF(COUNTIF($L$6:L1384, L1384)=1, 1, 0))</f>
        <v>0</v>
      </c>
    </row>
    <row r="1385" customFormat="false" ht="28.35" hidden="false" customHeight="true" outlineLevel="0" collapsed="false">
      <c r="A1385" s="48" t="str">
        <f aca="false">IF(AND(NOT(ISBLANK(C1385)),NOT(ISBLANK(B1385)),NOT(ISBLANK(E1385))),(_xlfn.AGGREGATE(2,7,A$5:A1385))+1,"")</f>
        <v/>
      </c>
      <c r="B1385" s="49"/>
      <c r="C1385" s="49"/>
      <c r="D1385" s="50"/>
      <c r="E1385" s="51"/>
      <c r="F1385" s="52" t="str">
        <f aca="false">IFERROR(VLOOKUP(B1385,LISTAS!$Q$2:$R$58,2,0),"")</f>
        <v/>
      </c>
      <c r="G1385" s="34" t="str">
        <f aca="false">IF(ISBLANK(C1385),"",  IF(F1385="RAZÓN SOCIAL","NUEVO_RP",   IF(F1385="NUMERO",      IF(ISNUMBER(VALUE(C1385)),VALUE(C1385),""),   IF(OR(F1385="NSS - NOMBRE",F1385="RP - NOMBRE"),      IF(         AND(           NOT(ISERROR(FIND(" - ",C1385))),           ISERROR(FIND("  ",C1385)),           ISERROR(FIND("–",C1385)),           ISERROR(FIND("—",C1385)),           ISNUMBER(VALUE(LEFT(C1385,FIND(" - ",C1385)-1)))         ),         VALUE(LEFT(C1385,FIND(" - ",C1385)-1)),         ""      ),   ""   )  )))</f>
        <v/>
      </c>
      <c r="H1385" s="34" t="str">
        <f aca="false">B1385 &amp; "|" &amp; E1385 &amp; "|" &amp;(IF(ISBLANK(C1385),"",IFERROR(VALUE(LEFT(TRIM(C1385),FIND(" ",TRIM(C1385)&amp;" ")-1)),"")))</f>
        <v>||</v>
      </c>
      <c r="I1385" s="18" t="n">
        <f aca="false">IF(G1385="",0, IF(COUNTIF($H$6:H1385,H1385)=1,1,0))</f>
        <v>0</v>
      </c>
      <c r="J1385" s="34" t="str">
        <f aca="false">IF( OR( ISBLANK(D1385), C1385=D1385, AND( LEFT(D1385,7)&lt;&gt;"NOMINA ", OR( ISERROR(FIND(" - ",D1385)), NOT(ISNUMBER(VALUE(LEFT(D1385,FIND(" - ",D1385)-1)))) ) ) ), "", B1385 &amp; "|" &amp; E1385 &amp; "|" &amp; (IF(ISBLANK(C1385), "", IFERROR(VALUE(LEFT(TRIM(C1385), FIND(" ", TRIM(C1385)&amp;" ")-1)), ""))) &amp; "|" &amp; D1385 )</f>
        <v/>
      </c>
      <c r="K1385" s="18" t="n">
        <f aca="false">IF(OR(C1385="", J1385="",G1385=""), 0, IF(COUNTIF($J$6:J1385, J1385)=1, 1, 0))</f>
        <v>0</v>
      </c>
      <c r="L1385" s="16" t="str">
        <f aca="false">IF(B1385="Inscripción de nuevo registro patronal",B1385 &amp; "|" &amp; E1385 &amp; "|" &amp; C1385,"")</f>
        <v/>
      </c>
      <c r="M1385" s="18" t="n">
        <f aca="false">IF(OR(C1385="", L1385=""), 0, IF(COUNTIF($L$6:L1385, L1385)=1, 1, 0))</f>
        <v>0</v>
      </c>
    </row>
    <row r="1386" customFormat="false" ht="28.35" hidden="false" customHeight="true" outlineLevel="0" collapsed="false">
      <c r="A1386" s="48" t="str">
        <f aca="false">IF(AND(NOT(ISBLANK(C1386)),NOT(ISBLANK(B1386)),NOT(ISBLANK(E1386))),(_xlfn.AGGREGATE(2,7,A$5:A1386))+1,"")</f>
        <v/>
      </c>
      <c r="B1386" s="49"/>
      <c r="C1386" s="49"/>
      <c r="D1386" s="50"/>
      <c r="E1386" s="51"/>
      <c r="F1386" s="52" t="str">
        <f aca="false">IFERROR(VLOOKUP(B1386,LISTAS!$Q$2:$R$58,2,0),"")</f>
        <v/>
      </c>
      <c r="G1386" s="34" t="str">
        <f aca="false">IF(ISBLANK(C1386),"",  IF(F1386="RAZÓN SOCIAL","NUEVO_RP",   IF(F1386="NUMERO",      IF(ISNUMBER(VALUE(C1386)),VALUE(C1386),""),   IF(OR(F1386="NSS - NOMBRE",F1386="RP - NOMBRE"),      IF(         AND(           NOT(ISERROR(FIND(" - ",C1386))),           ISERROR(FIND("  ",C1386)),           ISERROR(FIND("–",C1386)),           ISERROR(FIND("—",C1386)),           ISNUMBER(VALUE(LEFT(C1386,FIND(" - ",C1386)-1)))         ),         VALUE(LEFT(C1386,FIND(" - ",C1386)-1)),         ""      ),   ""   )  )))</f>
        <v/>
      </c>
      <c r="H1386" s="34" t="str">
        <f aca="false">B1386 &amp; "|" &amp; E1386 &amp; "|" &amp;(IF(ISBLANK(C1386),"",IFERROR(VALUE(LEFT(TRIM(C1386),FIND(" ",TRIM(C1386)&amp;" ")-1)),"")))</f>
        <v>||</v>
      </c>
      <c r="I1386" s="18" t="n">
        <f aca="false">IF(G1386="",0, IF(COUNTIF($H$6:H1386,H1386)=1,1,0))</f>
        <v>0</v>
      </c>
      <c r="J1386" s="34" t="str">
        <f aca="false">IF( OR( ISBLANK(D1386), C1386=D1386, AND( LEFT(D1386,7)&lt;&gt;"NOMINA ", OR( ISERROR(FIND(" - ",D1386)), NOT(ISNUMBER(VALUE(LEFT(D1386,FIND(" - ",D1386)-1)))) ) ) ), "", B1386 &amp; "|" &amp; E1386 &amp; "|" &amp; (IF(ISBLANK(C1386), "", IFERROR(VALUE(LEFT(TRIM(C1386), FIND(" ", TRIM(C1386)&amp;" ")-1)), ""))) &amp; "|" &amp; D1386 )</f>
        <v/>
      </c>
      <c r="K1386" s="18" t="n">
        <f aca="false">IF(OR(C1386="", J1386="",G1386=""), 0, IF(COUNTIF($J$6:J1386, J1386)=1, 1, 0))</f>
        <v>0</v>
      </c>
      <c r="L1386" s="16" t="str">
        <f aca="false">IF(B1386="Inscripción de nuevo registro patronal",B1386 &amp; "|" &amp; E1386 &amp; "|" &amp; C1386,"")</f>
        <v/>
      </c>
      <c r="M1386" s="18" t="n">
        <f aca="false">IF(OR(C1386="", L1386=""), 0, IF(COUNTIF($L$6:L1386, L1386)=1, 1, 0))</f>
        <v>0</v>
      </c>
    </row>
    <row r="1387" customFormat="false" ht="28.35" hidden="false" customHeight="true" outlineLevel="0" collapsed="false">
      <c r="A1387" s="48" t="str">
        <f aca="false">IF(AND(NOT(ISBLANK(C1387)),NOT(ISBLANK(B1387)),NOT(ISBLANK(E1387))),(_xlfn.AGGREGATE(2,7,A$5:A1387))+1,"")</f>
        <v/>
      </c>
      <c r="B1387" s="49"/>
      <c r="C1387" s="49"/>
      <c r="D1387" s="50"/>
      <c r="E1387" s="51"/>
      <c r="F1387" s="52" t="str">
        <f aca="false">IFERROR(VLOOKUP(B1387,LISTAS!$Q$2:$R$58,2,0),"")</f>
        <v/>
      </c>
      <c r="G1387" s="34" t="str">
        <f aca="false">IF(ISBLANK(C1387),"",  IF(F1387="RAZÓN SOCIAL","NUEVO_RP",   IF(F1387="NUMERO",      IF(ISNUMBER(VALUE(C1387)),VALUE(C1387),""),   IF(OR(F1387="NSS - NOMBRE",F1387="RP - NOMBRE"),      IF(         AND(           NOT(ISERROR(FIND(" - ",C1387))),           ISERROR(FIND("  ",C1387)),           ISERROR(FIND("–",C1387)),           ISERROR(FIND("—",C1387)),           ISNUMBER(VALUE(LEFT(C1387,FIND(" - ",C1387)-1)))         ),         VALUE(LEFT(C1387,FIND(" - ",C1387)-1)),         ""      ),   ""   )  )))</f>
        <v/>
      </c>
      <c r="H1387" s="34" t="str">
        <f aca="false">B1387 &amp; "|" &amp; E1387 &amp; "|" &amp;(IF(ISBLANK(C1387),"",IFERROR(VALUE(LEFT(TRIM(C1387),FIND(" ",TRIM(C1387)&amp;" ")-1)),"")))</f>
        <v>||</v>
      </c>
      <c r="I1387" s="18" t="n">
        <f aca="false">IF(G1387="",0, IF(COUNTIF($H$6:H1387,H1387)=1,1,0))</f>
        <v>0</v>
      </c>
      <c r="J1387" s="34" t="str">
        <f aca="false">IF( OR( ISBLANK(D1387), C1387=D1387, AND( LEFT(D1387,7)&lt;&gt;"NOMINA ", OR( ISERROR(FIND(" - ",D1387)), NOT(ISNUMBER(VALUE(LEFT(D1387,FIND(" - ",D1387)-1)))) ) ) ), "", B1387 &amp; "|" &amp; E1387 &amp; "|" &amp; (IF(ISBLANK(C1387), "", IFERROR(VALUE(LEFT(TRIM(C1387), FIND(" ", TRIM(C1387)&amp;" ")-1)), ""))) &amp; "|" &amp; D1387 )</f>
        <v/>
      </c>
      <c r="K1387" s="18" t="n">
        <f aca="false">IF(OR(C1387="", J1387="",G1387=""), 0, IF(COUNTIF($J$6:J1387, J1387)=1, 1, 0))</f>
        <v>0</v>
      </c>
      <c r="L1387" s="16" t="str">
        <f aca="false">IF(B1387="Inscripción de nuevo registro patronal",B1387 &amp; "|" &amp; E1387 &amp; "|" &amp; C1387,"")</f>
        <v/>
      </c>
      <c r="M1387" s="18" t="n">
        <f aca="false">IF(OR(C1387="", L1387=""), 0, IF(COUNTIF($L$6:L1387, L1387)=1, 1, 0))</f>
        <v>0</v>
      </c>
    </row>
    <row r="1388" customFormat="false" ht="28.35" hidden="false" customHeight="true" outlineLevel="0" collapsed="false">
      <c r="A1388" s="48" t="str">
        <f aca="false">IF(AND(NOT(ISBLANK(C1388)),NOT(ISBLANK(B1388)),NOT(ISBLANK(E1388))),(_xlfn.AGGREGATE(2,7,A$5:A1388))+1,"")</f>
        <v/>
      </c>
      <c r="B1388" s="49"/>
      <c r="C1388" s="49"/>
      <c r="D1388" s="50"/>
      <c r="E1388" s="51"/>
      <c r="F1388" s="52" t="str">
        <f aca="false">IFERROR(VLOOKUP(B1388,LISTAS!$Q$2:$R$58,2,0),"")</f>
        <v/>
      </c>
      <c r="G1388" s="34" t="str">
        <f aca="false">IF(ISBLANK(C1388),"",  IF(F1388="RAZÓN SOCIAL","NUEVO_RP",   IF(F1388="NUMERO",      IF(ISNUMBER(VALUE(C1388)),VALUE(C1388),""),   IF(OR(F1388="NSS - NOMBRE",F1388="RP - NOMBRE"),      IF(         AND(           NOT(ISERROR(FIND(" - ",C1388))),           ISERROR(FIND("  ",C1388)),           ISERROR(FIND("–",C1388)),           ISERROR(FIND("—",C1388)),           ISNUMBER(VALUE(LEFT(C1388,FIND(" - ",C1388)-1)))         ),         VALUE(LEFT(C1388,FIND(" - ",C1388)-1)),         ""      ),   ""   )  )))</f>
        <v/>
      </c>
      <c r="H1388" s="34" t="str">
        <f aca="false">B1388 &amp; "|" &amp; E1388 &amp; "|" &amp;(IF(ISBLANK(C1388),"",IFERROR(VALUE(LEFT(TRIM(C1388),FIND(" ",TRIM(C1388)&amp;" ")-1)),"")))</f>
        <v>||</v>
      </c>
      <c r="I1388" s="18" t="n">
        <f aca="false">IF(G1388="",0, IF(COUNTIF($H$6:H1388,H1388)=1,1,0))</f>
        <v>0</v>
      </c>
      <c r="J1388" s="34" t="str">
        <f aca="false">IF( OR( ISBLANK(D1388), C1388=D1388, AND( LEFT(D1388,7)&lt;&gt;"NOMINA ", OR( ISERROR(FIND(" - ",D1388)), NOT(ISNUMBER(VALUE(LEFT(D1388,FIND(" - ",D1388)-1)))) ) ) ), "", B1388 &amp; "|" &amp; E1388 &amp; "|" &amp; (IF(ISBLANK(C1388), "", IFERROR(VALUE(LEFT(TRIM(C1388), FIND(" ", TRIM(C1388)&amp;" ")-1)), ""))) &amp; "|" &amp; D1388 )</f>
        <v/>
      </c>
      <c r="K1388" s="18" t="n">
        <f aca="false">IF(OR(C1388="", J1388="",G1388=""), 0, IF(COUNTIF($J$6:J1388, J1388)=1, 1, 0))</f>
        <v>0</v>
      </c>
      <c r="L1388" s="16" t="str">
        <f aca="false">IF(B1388="Inscripción de nuevo registro patronal",B1388 &amp; "|" &amp; E1388 &amp; "|" &amp; C1388,"")</f>
        <v/>
      </c>
      <c r="M1388" s="18" t="n">
        <f aca="false">IF(OR(C1388="", L1388=""), 0, IF(COUNTIF($L$6:L1388, L1388)=1, 1, 0))</f>
        <v>0</v>
      </c>
    </row>
    <row r="1389" customFormat="false" ht="28.35" hidden="false" customHeight="true" outlineLevel="0" collapsed="false">
      <c r="A1389" s="48" t="str">
        <f aca="false">IF(AND(NOT(ISBLANK(C1389)),NOT(ISBLANK(B1389)),NOT(ISBLANK(E1389))),(_xlfn.AGGREGATE(2,7,A$5:A1389))+1,"")</f>
        <v/>
      </c>
      <c r="B1389" s="49"/>
      <c r="C1389" s="49"/>
      <c r="D1389" s="50"/>
      <c r="E1389" s="51"/>
      <c r="F1389" s="52" t="str">
        <f aca="false">IFERROR(VLOOKUP(B1389,LISTAS!$Q$2:$R$58,2,0),"")</f>
        <v/>
      </c>
      <c r="G1389" s="34" t="str">
        <f aca="false">IF(ISBLANK(C1389),"",  IF(F1389="RAZÓN SOCIAL","NUEVO_RP",   IF(F1389="NUMERO",      IF(ISNUMBER(VALUE(C1389)),VALUE(C1389),""),   IF(OR(F1389="NSS - NOMBRE",F1389="RP - NOMBRE"),      IF(         AND(           NOT(ISERROR(FIND(" - ",C1389))),           ISERROR(FIND("  ",C1389)),           ISERROR(FIND("–",C1389)),           ISERROR(FIND("—",C1389)),           ISNUMBER(VALUE(LEFT(C1389,FIND(" - ",C1389)-1)))         ),         VALUE(LEFT(C1389,FIND(" - ",C1389)-1)),         ""      ),   ""   )  )))</f>
        <v/>
      </c>
      <c r="H1389" s="34" t="str">
        <f aca="false">B1389 &amp; "|" &amp; E1389 &amp; "|" &amp;(IF(ISBLANK(C1389),"",IFERROR(VALUE(LEFT(TRIM(C1389),FIND(" ",TRIM(C1389)&amp;" ")-1)),"")))</f>
        <v>||</v>
      </c>
      <c r="I1389" s="18" t="n">
        <f aca="false">IF(G1389="",0, IF(COUNTIF($H$6:H1389,H1389)=1,1,0))</f>
        <v>0</v>
      </c>
      <c r="J1389" s="34" t="str">
        <f aca="false">IF( OR( ISBLANK(D1389), C1389=D1389, AND( LEFT(D1389,7)&lt;&gt;"NOMINA ", OR( ISERROR(FIND(" - ",D1389)), NOT(ISNUMBER(VALUE(LEFT(D1389,FIND(" - ",D1389)-1)))) ) ) ), "", B1389 &amp; "|" &amp; E1389 &amp; "|" &amp; (IF(ISBLANK(C1389), "", IFERROR(VALUE(LEFT(TRIM(C1389), FIND(" ", TRIM(C1389)&amp;" ")-1)), ""))) &amp; "|" &amp; D1389 )</f>
        <v/>
      </c>
      <c r="K1389" s="18" t="n">
        <f aca="false">IF(OR(C1389="", J1389="",G1389=""), 0, IF(COUNTIF($J$6:J1389, J1389)=1, 1, 0))</f>
        <v>0</v>
      </c>
      <c r="L1389" s="16" t="str">
        <f aca="false">IF(B1389="Inscripción de nuevo registro patronal",B1389 &amp; "|" &amp; E1389 &amp; "|" &amp; C1389,"")</f>
        <v/>
      </c>
      <c r="M1389" s="18" t="n">
        <f aca="false">IF(OR(C1389="", L1389=""), 0, IF(COUNTIF($L$6:L1389, L1389)=1, 1, 0))</f>
        <v>0</v>
      </c>
    </row>
    <row r="1390" customFormat="false" ht="28.35" hidden="false" customHeight="true" outlineLevel="0" collapsed="false">
      <c r="A1390" s="48" t="str">
        <f aca="false">IF(AND(NOT(ISBLANK(C1390)),NOT(ISBLANK(B1390)),NOT(ISBLANK(E1390))),(_xlfn.AGGREGATE(2,7,A$5:A1390))+1,"")</f>
        <v/>
      </c>
      <c r="B1390" s="49"/>
      <c r="C1390" s="49"/>
      <c r="D1390" s="50"/>
      <c r="E1390" s="51"/>
      <c r="F1390" s="52" t="str">
        <f aca="false">IFERROR(VLOOKUP(B1390,LISTAS!$Q$2:$R$58,2,0),"")</f>
        <v/>
      </c>
      <c r="G1390" s="34" t="str">
        <f aca="false">IF(ISBLANK(C1390),"",  IF(F1390="RAZÓN SOCIAL","NUEVO_RP",   IF(F1390="NUMERO",      IF(ISNUMBER(VALUE(C1390)),VALUE(C1390),""),   IF(OR(F1390="NSS - NOMBRE",F1390="RP - NOMBRE"),      IF(         AND(           NOT(ISERROR(FIND(" - ",C1390))),           ISERROR(FIND("  ",C1390)),           ISERROR(FIND("–",C1390)),           ISERROR(FIND("—",C1390)),           ISNUMBER(VALUE(LEFT(C1390,FIND(" - ",C1390)-1)))         ),         VALUE(LEFT(C1390,FIND(" - ",C1390)-1)),         ""      ),   ""   )  )))</f>
        <v/>
      </c>
      <c r="H1390" s="34" t="str">
        <f aca="false">B1390 &amp; "|" &amp; E1390 &amp; "|" &amp;(IF(ISBLANK(C1390),"",IFERROR(VALUE(LEFT(TRIM(C1390),FIND(" ",TRIM(C1390)&amp;" ")-1)),"")))</f>
        <v>||</v>
      </c>
      <c r="I1390" s="18" t="n">
        <f aca="false">IF(G1390="",0, IF(COUNTIF($H$6:H1390,H1390)=1,1,0))</f>
        <v>0</v>
      </c>
      <c r="J1390" s="34" t="str">
        <f aca="false">IF( OR( ISBLANK(D1390), C1390=D1390, AND( LEFT(D1390,7)&lt;&gt;"NOMINA ", OR( ISERROR(FIND(" - ",D1390)), NOT(ISNUMBER(VALUE(LEFT(D1390,FIND(" - ",D1390)-1)))) ) ) ), "", B1390 &amp; "|" &amp; E1390 &amp; "|" &amp; (IF(ISBLANK(C1390), "", IFERROR(VALUE(LEFT(TRIM(C1390), FIND(" ", TRIM(C1390)&amp;" ")-1)), ""))) &amp; "|" &amp; D1390 )</f>
        <v/>
      </c>
      <c r="K1390" s="18" t="n">
        <f aca="false">IF(OR(C1390="", J1390="",G1390=""), 0, IF(COUNTIF($J$6:J1390, J1390)=1, 1, 0))</f>
        <v>0</v>
      </c>
      <c r="L1390" s="16" t="str">
        <f aca="false">IF(B1390="Inscripción de nuevo registro patronal",B1390 &amp; "|" &amp; E1390 &amp; "|" &amp; C1390,"")</f>
        <v/>
      </c>
      <c r="M1390" s="18" t="n">
        <f aca="false">IF(OR(C1390="", L1390=""), 0, IF(COUNTIF($L$6:L1390, L1390)=1, 1, 0))</f>
        <v>0</v>
      </c>
    </row>
    <row r="1391" customFormat="false" ht="28.35" hidden="false" customHeight="true" outlineLevel="0" collapsed="false">
      <c r="A1391" s="48" t="str">
        <f aca="false">IF(AND(NOT(ISBLANK(C1391)),NOT(ISBLANK(B1391)),NOT(ISBLANK(E1391))),(_xlfn.AGGREGATE(2,7,A$5:A1391))+1,"")</f>
        <v/>
      </c>
      <c r="B1391" s="49"/>
      <c r="C1391" s="49"/>
      <c r="D1391" s="50"/>
      <c r="E1391" s="51"/>
      <c r="F1391" s="52" t="str">
        <f aca="false">IFERROR(VLOOKUP(B1391,LISTAS!$Q$2:$R$58,2,0),"")</f>
        <v/>
      </c>
      <c r="G1391" s="34" t="str">
        <f aca="false">IF(ISBLANK(C1391),"",  IF(F1391="RAZÓN SOCIAL","NUEVO_RP",   IF(F1391="NUMERO",      IF(ISNUMBER(VALUE(C1391)),VALUE(C1391),""),   IF(OR(F1391="NSS - NOMBRE",F1391="RP - NOMBRE"),      IF(         AND(           NOT(ISERROR(FIND(" - ",C1391))),           ISERROR(FIND("  ",C1391)),           ISERROR(FIND("–",C1391)),           ISERROR(FIND("—",C1391)),           ISNUMBER(VALUE(LEFT(C1391,FIND(" - ",C1391)-1)))         ),         VALUE(LEFT(C1391,FIND(" - ",C1391)-1)),         ""      ),   ""   )  )))</f>
        <v/>
      </c>
      <c r="H1391" s="34" t="str">
        <f aca="false">B1391 &amp; "|" &amp; E1391 &amp; "|" &amp;(IF(ISBLANK(C1391),"",IFERROR(VALUE(LEFT(TRIM(C1391),FIND(" ",TRIM(C1391)&amp;" ")-1)),"")))</f>
        <v>||</v>
      </c>
      <c r="I1391" s="18" t="n">
        <f aca="false">IF(G1391="",0, IF(COUNTIF($H$6:H1391,H1391)=1,1,0))</f>
        <v>0</v>
      </c>
      <c r="J1391" s="34" t="str">
        <f aca="false">IF( OR( ISBLANK(D1391), C1391=D1391, AND( LEFT(D1391,7)&lt;&gt;"NOMINA ", OR( ISERROR(FIND(" - ",D1391)), NOT(ISNUMBER(VALUE(LEFT(D1391,FIND(" - ",D1391)-1)))) ) ) ), "", B1391 &amp; "|" &amp; E1391 &amp; "|" &amp; (IF(ISBLANK(C1391), "", IFERROR(VALUE(LEFT(TRIM(C1391), FIND(" ", TRIM(C1391)&amp;" ")-1)), ""))) &amp; "|" &amp; D1391 )</f>
        <v/>
      </c>
      <c r="K1391" s="18" t="n">
        <f aca="false">IF(OR(C1391="", J1391="",G1391=""), 0, IF(COUNTIF($J$6:J1391, J1391)=1, 1, 0))</f>
        <v>0</v>
      </c>
      <c r="L1391" s="16" t="str">
        <f aca="false">IF(B1391="Inscripción de nuevo registro patronal",B1391 &amp; "|" &amp; E1391 &amp; "|" &amp; C1391,"")</f>
        <v/>
      </c>
      <c r="M1391" s="18" t="n">
        <f aca="false">IF(OR(C1391="", L1391=""), 0, IF(COUNTIF($L$6:L1391, L1391)=1, 1, 0))</f>
        <v>0</v>
      </c>
    </row>
    <row r="1392" customFormat="false" ht="28.35" hidden="false" customHeight="true" outlineLevel="0" collapsed="false">
      <c r="A1392" s="48" t="str">
        <f aca="false">IF(AND(NOT(ISBLANK(C1392)),NOT(ISBLANK(B1392)),NOT(ISBLANK(E1392))),(_xlfn.AGGREGATE(2,7,A$5:A1392))+1,"")</f>
        <v/>
      </c>
      <c r="B1392" s="49"/>
      <c r="C1392" s="49"/>
      <c r="D1392" s="50"/>
      <c r="E1392" s="51"/>
      <c r="F1392" s="52" t="str">
        <f aca="false">IFERROR(VLOOKUP(B1392,LISTAS!$Q$2:$R$58,2,0),"")</f>
        <v/>
      </c>
      <c r="G1392" s="34" t="str">
        <f aca="false">IF(ISBLANK(C1392),"",  IF(F1392="RAZÓN SOCIAL","NUEVO_RP",   IF(F1392="NUMERO",      IF(ISNUMBER(VALUE(C1392)),VALUE(C1392),""),   IF(OR(F1392="NSS - NOMBRE",F1392="RP - NOMBRE"),      IF(         AND(           NOT(ISERROR(FIND(" - ",C1392))),           ISERROR(FIND("  ",C1392)),           ISERROR(FIND("–",C1392)),           ISERROR(FIND("—",C1392)),           ISNUMBER(VALUE(LEFT(C1392,FIND(" - ",C1392)-1)))         ),         VALUE(LEFT(C1392,FIND(" - ",C1392)-1)),         ""      ),   ""   )  )))</f>
        <v/>
      </c>
      <c r="H1392" s="34" t="str">
        <f aca="false">B1392 &amp; "|" &amp; E1392 &amp; "|" &amp;(IF(ISBLANK(C1392),"",IFERROR(VALUE(LEFT(TRIM(C1392),FIND(" ",TRIM(C1392)&amp;" ")-1)),"")))</f>
        <v>||</v>
      </c>
      <c r="I1392" s="18" t="n">
        <f aca="false">IF(G1392="",0, IF(COUNTIF($H$6:H1392,H1392)=1,1,0))</f>
        <v>0</v>
      </c>
      <c r="J1392" s="34" t="str">
        <f aca="false">IF( OR( ISBLANK(D1392), C1392=D1392, AND( LEFT(D1392,7)&lt;&gt;"NOMINA ", OR( ISERROR(FIND(" - ",D1392)), NOT(ISNUMBER(VALUE(LEFT(D1392,FIND(" - ",D1392)-1)))) ) ) ), "", B1392 &amp; "|" &amp; E1392 &amp; "|" &amp; (IF(ISBLANK(C1392), "", IFERROR(VALUE(LEFT(TRIM(C1392), FIND(" ", TRIM(C1392)&amp;" ")-1)), ""))) &amp; "|" &amp; D1392 )</f>
        <v/>
      </c>
      <c r="K1392" s="18" t="n">
        <f aca="false">IF(OR(C1392="", J1392="",G1392=""), 0, IF(COUNTIF($J$6:J1392, J1392)=1, 1, 0))</f>
        <v>0</v>
      </c>
      <c r="L1392" s="16" t="str">
        <f aca="false">IF(B1392="Inscripción de nuevo registro patronal",B1392 &amp; "|" &amp; E1392 &amp; "|" &amp; C1392,"")</f>
        <v/>
      </c>
      <c r="M1392" s="18" t="n">
        <f aca="false">IF(OR(C1392="", L1392=""), 0, IF(COUNTIF($L$6:L1392, L1392)=1, 1, 0))</f>
        <v>0</v>
      </c>
    </row>
    <row r="1393" customFormat="false" ht="28.35" hidden="false" customHeight="true" outlineLevel="0" collapsed="false">
      <c r="A1393" s="48" t="str">
        <f aca="false">IF(AND(NOT(ISBLANK(C1393)),NOT(ISBLANK(B1393)),NOT(ISBLANK(E1393))),(_xlfn.AGGREGATE(2,7,A$5:A1393))+1,"")</f>
        <v/>
      </c>
      <c r="B1393" s="49"/>
      <c r="C1393" s="49"/>
      <c r="D1393" s="50"/>
      <c r="E1393" s="51"/>
      <c r="F1393" s="52" t="str">
        <f aca="false">IFERROR(VLOOKUP(B1393,LISTAS!$Q$2:$R$58,2,0),"")</f>
        <v/>
      </c>
      <c r="G1393" s="34" t="str">
        <f aca="false">IF(ISBLANK(C1393),"",  IF(F1393="RAZÓN SOCIAL","NUEVO_RP",   IF(F1393="NUMERO",      IF(ISNUMBER(VALUE(C1393)),VALUE(C1393),""),   IF(OR(F1393="NSS - NOMBRE",F1393="RP - NOMBRE"),      IF(         AND(           NOT(ISERROR(FIND(" - ",C1393))),           ISERROR(FIND("  ",C1393)),           ISERROR(FIND("–",C1393)),           ISERROR(FIND("—",C1393)),           ISNUMBER(VALUE(LEFT(C1393,FIND(" - ",C1393)-1)))         ),         VALUE(LEFT(C1393,FIND(" - ",C1393)-1)),         ""      ),   ""   )  )))</f>
        <v/>
      </c>
      <c r="H1393" s="34" t="str">
        <f aca="false">B1393 &amp; "|" &amp; E1393 &amp; "|" &amp;(IF(ISBLANK(C1393),"",IFERROR(VALUE(LEFT(TRIM(C1393),FIND(" ",TRIM(C1393)&amp;" ")-1)),"")))</f>
        <v>||</v>
      </c>
      <c r="I1393" s="18" t="n">
        <f aca="false">IF(G1393="",0, IF(COUNTIF($H$6:H1393,H1393)=1,1,0))</f>
        <v>0</v>
      </c>
      <c r="J1393" s="34" t="str">
        <f aca="false">IF( OR( ISBLANK(D1393), C1393=D1393, AND( LEFT(D1393,7)&lt;&gt;"NOMINA ", OR( ISERROR(FIND(" - ",D1393)), NOT(ISNUMBER(VALUE(LEFT(D1393,FIND(" - ",D1393)-1)))) ) ) ), "", B1393 &amp; "|" &amp; E1393 &amp; "|" &amp; (IF(ISBLANK(C1393), "", IFERROR(VALUE(LEFT(TRIM(C1393), FIND(" ", TRIM(C1393)&amp;" ")-1)), ""))) &amp; "|" &amp; D1393 )</f>
        <v/>
      </c>
      <c r="K1393" s="18" t="n">
        <f aca="false">IF(OR(C1393="", J1393="",G1393=""), 0, IF(COUNTIF($J$6:J1393, J1393)=1, 1, 0))</f>
        <v>0</v>
      </c>
      <c r="L1393" s="16" t="str">
        <f aca="false">IF(B1393="Inscripción de nuevo registro patronal",B1393 &amp; "|" &amp; E1393 &amp; "|" &amp; C1393,"")</f>
        <v/>
      </c>
      <c r="M1393" s="18" t="n">
        <f aca="false">IF(OR(C1393="", L1393=""), 0, IF(COUNTIF($L$6:L1393, L1393)=1, 1, 0))</f>
        <v>0</v>
      </c>
    </row>
    <row r="1394" customFormat="false" ht="28.35" hidden="false" customHeight="true" outlineLevel="0" collapsed="false">
      <c r="A1394" s="48" t="str">
        <f aca="false">IF(AND(NOT(ISBLANK(C1394)),NOT(ISBLANK(B1394)),NOT(ISBLANK(E1394))),(_xlfn.AGGREGATE(2,7,A$5:A1394))+1,"")</f>
        <v/>
      </c>
      <c r="B1394" s="49"/>
      <c r="C1394" s="49"/>
      <c r="D1394" s="50"/>
      <c r="E1394" s="51"/>
      <c r="F1394" s="52" t="str">
        <f aca="false">IFERROR(VLOOKUP(B1394,LISTAS!$Q$2:$R$58,2,0),"")</f>
        <v/>
      </c>
      <c r="G1394" s="34" t="str">
        <f aca="false">IF(ISBLANK(C1394),"",  IF(F1394="RAZÓN SOCIAL","NUEVO_RP",   IF(F1394="NUMERO",      IF(ISNUMBER(VALUE(C1394)),VALUE(C1394),""),   IF(OR(F1394="NSS - NOMBRE",F1394="RP - NOMBRE"),      IF(         AND(           NOT(ISERROR(FIND(" - ",C1394))),           ISERROR(FIND("  ",C1394)),           ISERROR(FIND("–",C1394)),           ISERROR(FIND("—",C1394)),           ISNUMBER(VALUE(LEFT(C1394,FIND(" - ",C1394)-1)))         ),         VALUE(LEFT(C1394,FIND(" - ",C1394)-1)),         ""      ),   ""   )  )))</f>
        <v/>
      </c>
      <c r="H1394" s="34" t="str">
        <f aca="false">B1394 &amp; "|" &amp; E1394 &amp; "|" &amp;(IF(ISBLANK(C1394),"",IFERROR(VALUE(LEFT(TRIM(C1394),FIND(" ",TRIM(C1394)&amp;" ")-1)),"")))</f>
        <v>||</v>
      </c>
      <c r="I1394" s="18" t="n">
        <f aca="false">IF(G1394="",0, IF(COUNTIF($H$6:H1394,H1394)=1,1,0))</f>
        <v>0</v>
      </c>
      <c r="J1394" s="34" t="str">
        <f aca="false">IF( OR( ISBLANK(D1394), C1394=D1394, AND( LEFT(D1394,7)&lt;&gt;"NOMINA ", OR( ISERROR(FIND(" - ",D1394)), NOT(ISNUMBER(VALUE(LEFT(D1394,FIND(" - ",D1394)-1)))) ) ) ), "", B1394 &amp; "|" &amp; E1394 &amp; "|" &amp; (IF(ISBLANK(C1394), "", IFERROR(VALUE(LEFT(TRIM(C1394), FIND(" ", TRIM(C1394)&amp;" ")-1)), ""))) &amp; "|" &amp; D1394 )</f>
        <v/>
      </c>
      <c r="K1394" s="18" t="n">
        <f aca="false">IF(OR(C1394="", J1394="",G1394=""), 0, IF(COUNTIF($J$6:J1394, J1394)=1, 1, 0))</f>
        <v>0</v>
      </c>
      <c r="L1394" s="16" t="str">
        <f aca="false">IF(B1394="Inscripción de nuevo registro patronal",B1394 &amp; "|" &amp; E1394 &amp; "|" &amp; C1394,"")</f>
        <v/>
      </c>
      <c r="M1394" s="18" t="n">
        <f aca="false">IF(OR(C1394="", L1394=""), 0, IF(COUNTIF($L$6:L1394, L1394)=1, 1, 0))</f>
        <v>0</v>
      </c>
    </row>
    <row r="1395" customFormat="false" ht="28.35" hidden="false" customHeight="true" outlineLevel="0" collapsed="false">
      <c r="A1395" s="48" t="str">
        <f aca="false">IF(AND(NOT(ISBLANK(C1395)),NOT(ISBLANK(B1395)),NOT(ISBLANK(E1395))),(_xlfn.AGGREGATE(2,7,A$5:A1395))+1,"")</f>
        <v/>
      </c>
      <c r="B1395" s="49"/>
      <c r="C1395" s="49"/>
      <c r="D1395" s="50"/>
      <c r="E1395" s="51"/>
      <c r="F1395" s="52" t="str">
        <f aca="false">IFERROR(VLOOKUP(B1395,LISTAS!$Q$2:$R$58,2,0),"")</f>
        <v/>
      </c>
      <c r="G1395" s="34" t="str">
        <f aca="false">IF(ISBLANK(C1395),"",  IF(F1395="RAZÓN SOCIAL","NUEVO_RP",   IF(F1395="NUMERO",      IF(ISNUMBER(VALUE(C1395)),VALUE(C1395),""),   IF(OR(F1395="NSS - NOMBRE",F1395="RP - NOMBRE"),      IF(         AND(           NOT(ISERROR(FIND(" - ",C1395))),           ISERROR(FIND("  ",C1395)),           ISERROR(FIND("–",C1395)),           ISERROR(FIND("—",C1395)),           ISNUMBER(VALUE(LEFT(C1395,FIND(" - ",C1395)-1)))         ),         VALUE(LEFT(C1395,FIND(" - ",C1395)-1)),         ""      ),   ""   )  )))</f>
        <v/>
      </c>
      <c r="H1395" s="34" t="str">
        <f aca="false">B1395 &amp; "|" &amp; E1395 &amp; "|" &amp;(IF(ISBLANK(C1395),"",IFERROR(VALUE(LEFT(TRIM(C1395),FIND(" ",TRIM(C1395)&amp;" ")-1)),"")))</f>
        <v>||</v>
      </c>
      <c r="I1395" s="18" t="n">
        <f aca="false">IF(G1395="",0, IF(COUNTIF($H$6:H1395,H1395)=1,1,0))</f>
        <v>0</v>
      </c>
      <c r="J1395" s="34" t="str">
        <f aca="false">IF( OR( ISBLANK(D1395), C1395=D1395, AND( LEFT(D1395,7)&lt;&gt;"NOMINA ", OR( ISERROR(FIND(" - ",D1395)), NOT(ISNUMBER(VALUE(LEFT(D1395,FIND(" - ",D1395)-1)))) ) ) ), "", B1395 &amp; "|" &amp; E1395 &amp; "|" &amp; (IF(ISBLANK(C1395), "", IFERROR(VALUE(LEFT(TRIM(C1395), FIND(" ", TRIM(C1395)&amp;" ")-1)), ""))) &amp; "|" &amp; D1395 )</f>
        <v/>
      </c>
      <c r="K1395" s="18" t="n">
        <f aca="false">IF(OR(C1395="", J1395="",G1395=""), 0, IF(COUNTIF($J$6:J1395, J1395)=1, 1, 0))</f>
        <v>0</v>
      </c>
      <c r="L1395" s="16" t="str">
        <f aca="false">IF(B1395="Inscripción de nuevo registro patronal",B1395 &amp; "|" &amp; E1395 &amp; "|" &amp; C1395,"")</f>
        <v/>
      </c>
      <c r="M1395" s="18" t="n">
        <f aca="false">IF(OR(C1395="", L1395=""), 0, IF(COUNTIF($L$6:L1395, L1395)=1, 1, 0))</f>
        <v>0</v>
      </c>
    </row>
    <row r="1396" customFormat="false" ht="28.35" hidden="false" customHeight="true" outlineLevel="0" collapsed="false">
      <c r="A1396" s="48" t="str">
        <f aca="false">IF(AND(NOT(ISBLANK(C1396)),NOT(ISBLANK(B1396)),NOT(ISBLANK(E1396))),(_xlfn.AGGREGATE(2,7,A$5:A1396))+1,"")</f>
        <v/>
      </c>
      <c r="B1396" s="49"/>
      <c r="C1396" s="49"/>
      <c r="D1396" s="50"/>
      <c r="E1396" s="51"/>
      <c r="F1396" s="52" t="str">
        <f aca="false">IFERROR(VLOOKUP(B1396,LISTAS!$Q$2:$R$58,2,0),"")</f>
        <v/>
      </c>
      <c r="G1396" s="34" t="str">
        <f aca="false">IF(ISBLANK(C1396),"",  IF(F1396="RAZÓN SOCIAL","NUEVO_RP",   IF(F1396="NUMERO",      IF(ISNUMBER(VALUE(C1396)),VALUE(C1396),""),   IF(OR(F1396="NSS - NOMBRE",F1396="RP - NOMBRE"),      IF(         AND(           NOT(ISERROR(FIND(" - ",C1396))),           ISERROR(FIND("  ",C1396)),           ISERROR(FIND("–",C1396)),           ISERROR(FIND("—",C1396)),           ISNUMBER(VALUE(LEFT(C1396,FIND(" - ",C1396)-1)))         ),         VALUE(LEFT(C1396,FIND(" - ",C1396)-1)),         ""      ),   ""   )  )))</f>
        <v/>
      </c>
      <c r="H1396" s="34" t="str">
        <f aca="false">B1396 &amp; "|" &amp; E1396 &amp; "|" &amp;(IF(ISBLANK(C1396),"",IFERROR(VALUE(LEFT(TRIM(C1396),FIND(" ",TRIM(C1396)&amp;" ")-1)),"")))</f>
        <v>||</v>
      </c>
      <c r="I1396" s="18" t="n">
        <f aca="false">IF(G1396="",0, IF(COUNTIF($H$6:H1396,H1396)=1,1,0))</f>
        <v>0</v>
      </c>
      <c r="J1396" s="34" t="str">
        <f aca="false">IF( OR( ISBLANK(D1396), C1396=D1396, AND( LEFT(D1396,7)&lt;&gt;"NOMINA ", OR( ISERROR(FIND(" - ",D1396)), NOT(ISNUMBER(VALUE(LEFT(D1396,FIND(" - ",D1396)-1)))) ) ) ), "", B1396 &amp; "|" &amp; E1396 &amp; "|" &amp; (IF(ISBLANK(C1396), "", IFERROR(VALUE(LEFT(TRIM(C1396), FIND(" ", TRIM(C1396)&amp;" ")-1)), ""))) &amp; "|" &amp; D1396 )</f>
        <v/>
      </c>
      <c r="K1396" s="18" t="n">
        <f aca="false">IF(OR(C1396="", J1396="",G1396=""), 0, IF(COUNTIF($J$6:J1396, J1396)=1, 1, 0))</f>
        <v>0</v>
      </c>
      <c r="L1396" s="16" t="str">
        <f aca="false">IF(B1396="Inscripción de nuevo registro patronal",B1396 &amp; "|" &amp; E1396 &amp; "|" &amp; C1396,"")</f>
        <v/>
      </c>
      <c r="M1396" s="18" t="n">
        <f aca="false">IF(OR(C1396="", L1396=""), 0, IF(COUNTIF($L$6:L1396, L1396)=1, 1, 0))</f>
        <v>0</v>
      </c>
    </row>
    <row r="1397" customFormat="false" ht="28.35" hidden="false" customHeight="true" outlineLevel="0" collapsed="false">
      <c r="A1397" s="48" t="str">
        <f aca="false">IF(AND(NOT(ISBLANK(C1397)),NOT(ISBLANK(B1397)),NOT(ISBLANK(E1397))),(_xlfn.AGGREGATE(2,7,A$5:A1397))+1,"")</f>
        <v/>
      </c>
      <c r="B1397" s="49"/>
      <c r="C1397" s="49"/>
      <c r="D1397" s="50"/>
      <c r="E1397" s="51"/>
      <c r="F1397" s="52" t="str">
        <f aca="false">IFERROR(VLOOKUP(B1397,LISTAS!$Q$2:$R$58,2,0),"")</f>
        <v/>
      </c>
      <c r="G1397" s="34" t="str">
        <f aca="false">IF(ISBLANK(C1397),"",  IF(F1397="RAZÓN SOCIAL","NUEVO_RP",   IF(F1397="NUMERO",      IF(ISNUMBER(VALUE(C1397)),VALUE(C1397),""),   IF(OR(F1397="NSS - NOMBRE",F1397="RP - NOMBRE"),      IF(         AND(           NOT(ISERROR(FIND(" - ",C1397))),           ISERROR(FIND("  ",C1397)),           ISERROR(FIND("–",C1397)),           ISERROR(FIND("—",C1397)),           ISNUMBER(VALUE(LEFT(C1397,FIND(" - ",C1397)-1)))         ),         VALUE(LEFT(C1397,FIND(" - ",C1397)-1)),         ""      ),   ""   )  )))</f>
        <v/>
      </c>
      <c r="H1397" s="34" t="str">
        <f aca="false">B1397 &amp; "|" &amp; E1397 &amp; "|" &amp;(IF(ISBLANK(C1397),"",IFERROR(VALUE(LEFT(TRIM(C1397),FIND(" ",TRIM(C1397)&amp;" ")-1)),"")))</f>
        <v>||</v>
      </c>
      <c r="I1397" s="18" t="n">
        <f aca="false">IF(G1397="",0, IF(COUNTIF($H$6:H1397,H1397)=1,1,0))</f>
        <v>0</v>
      </c>
      <c r="J1397" s="34" t="str">
        <f aca="false">IF( OR( ISBLANK(D1397), C1397=D1397, AND( LEFT(D1397,7)&lt;&gt;"NOMINA ", OR( ISERROR(FIND(" - ",D1397)), NOT(ISNUMBER(VALUE(LEFT(D1397,FIND(" - ",D1397)-1)))) ) ) ), "", B1397 &amp; "|" &amp; E1397 &amp; "|" &amp; (IF(ISBLANK(C1397), "", IFERROR(VALUE(LEFT(TRIM(C1397), FIND(" ", TRIM(C1397)&amp;" ")-1)), ""))) &amp; "|" &amp; D1397 )</f>
        <v/>
      </c>
      <c r="K1397" s="18" t="n">
        <f aca="false">IF(OR(C1397="", J1397="",G1397=""), 0, IF(COUNTIF($J$6:J1397, J1397)=1, 1, 0))</f>
        <v>0</v>
      </c>
      <c r="L1397" s="16" t="str">
        <f aca="false">IF(B1397="Inscripción de nuevo registro patronal",B1397 &amp; "|" &amp; E1397 &amp; "|" &amp; C1397,"")</f>
        <v/>
      </c>
      <c r="M1397" s="18" t="n">
        <f aca="false">IF(OR(C1397="", L1397=""), 0, IF(COUNTIF($L$6:L1397, L1397)=1, 1, 0))</f>
        <v>0</v>
      </c>
    </row>
    <row r="1398" customFormat="false" ht="28.35" hidden="false" customHeight="true" outlineLevel="0" collapsed="false">
      <c r="A1398" s="48" t="str">
        <f aca="false">IF(AND(NOT(ISBLANK(C1398)),NOT(ISBLANK(B1398)),NOT(ISBLANK(E1398))),(_xlfn.AGGREGATE(2,7,A$5:A1398))+1,"")</f>
        <v/>
      </c>
      <c r="B1398" s="49"/>
      <c r="C1398" s="49"/>
      <c r="D1398" s="50"/>
      <c r="E1398" s="51"/>
      <c r="F1398" s="52" t="str">
        <f aca="false">IFERROR(VLOOKUP(B1398,LISTAS!$Q$2:$R$58,2,0),"")</f>
        <v/>
      </c>
      <c r="G1398" s="34" t="str">
        <f aca="false">IF(ISBLANK(C1398),"",  IF(F1398="RAZÓN SOCIAL","NUEVO_RP",   IF(F1398="NUMERO",      IF(ISNUMBER(VALUE(C1398)),VALUE(C1398),""),   IF(OR(F1398="NSS - NOMBRE",F1398="RP - NOMBRE"),      IF(         AND(           NOT(ISERROR(FIND(" - ",C1398))),           ISERROR(FIND("  ",C1398)),           ISERROR(FIND("–",C1398)),           ISERROR(FIND("—",C1398)),           ISNUMBER(VALUE(LEFT(C1398,FIND(" - ",C1398)-1)))         ),         VALUE(LEFT(C1398,FIND(" - ",C1398)-1)),         ""      ),   ""   )  )))</f>
        <v/>
      </c>
      <c r="H1398" s="34" t="str">
        <f aca="false">B1398 &amp; "|" &amp; E1398 &amp; "|" &amp;(IF(ISBLANK(C1398),"",IFERROR(VALUE(LEFT(TRIM(C1398),FIND(" ",TRIM(C1398)&amp;" ")-1)),"")))</f>
        <v>||</v>
      </c>
      <c r="I1398" s="18" t="n">
        <f aca="false">IF(G1398="",0, IF(COUNTIF($H$6:H1398,H1398)=1,1,0))</f>
        <v>0</v>
      </c>
      <c r="J1398" s="34" t="str">
        <f aca="false">IF( OR( ISBLANK(D1398), C1398=D1398, AND( LEFT(D1398,7)&lt;&gt;"NOMINA ", OR( ISERROR(FIND(" - ",D1398)), NOT(ISNUMBER(VALUE(LEFT(D1398,FIND(" - ",D1398)-1)))) ) ) ), "", B1398 &amp; "|" &amp; E1398 &amp; "|" &amp; (IF(ISBLANK(C1398), "", IFERROR(VALUE(LEFT(TRIM(C1398), FIND(" ", TRIM(C1398)&amp;" ")-1)), ""))) &amp; "|" &amp; D1398 )</f>
        <v/>
      </c>
      <c r="K1398" s="18" t="n">
        <f aca="false">IF(OR(C1398="", J1398="",G1398=""), 0, IF(COUNTIF($J$6:J1398, J1398)=1, 1, 0))</f>
        <v>0</v>
      </c>
      <c r="L1398" s="16" t="str">
        <f aca="false">IF(B1398="Inscripción de nuevo registro patronal",B1398 &amp; "|" &amp; E1398 &amp; "|" &amp; C1398,"")</f>
        <v/>
      </c>
      <c r="M1398" s="18" t="n">
        <f aca="false">IF(OR(C1398="", L1398=""), 0, IF(COUNTIF($L$6:L1398, L1398)=1, 1, 0))</f>
        <v>0</v>
      </c>
    </row>
    <row r="1399" customFormat="false" ht="28.35" hidden="false" customHeight="true" outlineLevel="0" collapsed="false">
      <c r="A1399" s="48" t="str">
        <f aca="false">IF(AND(NOT(ISBLANK(C1399)),NOT(ISBLANK(B1399)),NOT(ISBLANK(E1399))),(_xlfn.AGGREGATE(2,7,A$5:A1399))+1,"")</f>
        <v/>
      </c>
      <c r="B1399" s="49"/>
      <c r="C1399" s="49"/>
      <c r="D1399" s="50"/>
      <c r="E1399" s="51"/>
      <c r="F1399" s="52" t="str">
        <f aca="false">IFERROR(VLOOKUP(B1399,LISTAS!$Q$2:$R$58,2,0),"")</f>
        <v/>
      </c>
      <c r="G1399" s="34" t="str">
        <f aca="false">IF(ISBLANK(C1399),"",  IF(F1399="RAZÓN SOCIAL","NUEVO_RP",   IF(F1399="NUMERO",      IF(ISNUMBER(VALUE(C1399)),VALUE(C1399),""),   IF(OR(F1399="NSS - NOMBRE",F1399="RP - NOMBRE"),      IF(         AND(           NOT(ISERROR(FIND(" - ",C1399))),           ISERROR(FIND("  ",C1399)),           ISERROR(FIND("–",C1399)),           ISERROR(FIND("—",C1399)),           ISNUMBER(VALUE(LEFT(C1399,FIND(" - ",C1399)-1)))         ),         VALUE(LEFT(C1399,FIND(" - ",C1399)-1)),         ""      ),   ""   )  )))</f>
        <v/>
      </c>
      <c r="H1399" s="34" t="str">
        <f aca="false">B1399 &amp; "|" &amp; E1399 &amp; "|" &amp;(IF(ISBLANK(C1399),"",IFERROR(VALUE(LEFT(TRIM(C1399),FIND(" ",TRIM(C1399)&amp;" ")-1)),"")))</f>
        <v>||</v>
      </c>
      <c r="I1399" s="18" t="n">
        <f aca="false">IF(G1399="",0, IF(COUNTIF($H$6:H1399,H1399)=1,1,0))</f>
        <v>0</v>
      </c>
      <c r="J1399" s="34" t="str">
        <f aca="false">IF( OR( ISBLANK(D1399), C1399=D1399, AND( LEFT(D1399,7)&lt;&gt;"NOMINA ", OR( ISERROR(FIND(" - ",D1399)), NOT(ISNUMBER(VALUE(LEFT(D1399,FIND(" - ",D1399)-1)))) ) ) ), "", B1399 &amp; "|" &amp; E1399 &amp; "|" &amp; (IF(ISBLANK(C1399), "", IFERROR(VALUE(LEFT(TRIM(C1399), FIND(" ", TRIM(C1399)&amp;" ")-1)), ""))) &amp; "|" &amp; D1399 )</f>
        <v/>
      </c>
      <c r="K1399" s="18" t="n">
        <f aca="false">IF(OR(C1399="", J1399="",G1399=""), 0, IF(COUNTIF($J$6:J1399, J1399)=1, 1, 0))</f>
        <v>0</v>
      </c>
      <c r="L1399" s="16" t="str">
        <f aca="false">IF(B1399="Inscripción de nuevo registro patronal",B1399 &amp; "|" &amp; E1399 &amp; "|" &amp; C1399,"")</f>
        <v/>
      </c>
      <c r="M1399" s="18" t="n">
        <f aca="false">IF(OR(C1399="", L1399=""), 0, IF(COUNTIF($L$6:L1399, L1399)=1, 1, 0))</f>
        <v>0</v>
      </c>
    </row>
    <row r="1400" customFormat="false" ht="28.35" hidden="false" customHeight="true" outlineLevel="0" collapsed="false">
      <c r="A1400" s="48" t="str">
        <f aca="false">IF(AND(NOT(ISBLANK(C1400)),NOT(ISBLANK(B1400)),NOT(ISBLANK(E1400))),(_xlfn.AGGREGATE(2,7,A$5:A1400))+1,"")</f>
        <v/>
      </c>
      <c r="B1400" s="49"/>
      <c r="C1400" s="49"/>
      <c r="D1400" s="50"/>
      <c r="E1400" s="51"/>
      <c r="F1400" s="52" t="str">
        <f aca="false">IFERROR(VLOOKUP(B1400,LISTAS!$Q$2:$R$58,2,0),"")</f>
        <v/>
      </c>
      <c r="G1400" s="34" t="str">
        <f aca="false">IF(ISBLANK(C1400),"",  IF(F1400="RAZÓN SOCIAL","NUEVO_RP",   IF(F1400="NUMERO",      IF(ISNUMBER(VALUE(C1400)),VALUE(C1400),""),   IF(OR(F1400="NSS - NOMBRE",F1400="RP - NOMBRE"),      IF(         AND(           NOT(ISERROR(FIND(" - ",C1400))),           ISERROR(FIND("  ",C1400)),           ISERROR(FIND("–",C1400)),           ISERROR(FIND("—",C1400)),           ISNUMBER(VALUE(LEFT(C1400,FIND(" - ",C1400)-1)))         ),         VALUE(LEFT(C1400,FIND(" - ",C1400)-1)),         ""      ),   ""   )  )))</f>
        <v/>
      </c>
      <c r="H1400" s="34" t="str">
        <f aca="false">B1400 &amp; "|" &amp; E1400 &amp; "|" &amp;(IF(ISBLANK(C1400),"",IFERROR(VALUE(LEFT(TRIM(C1400),FIND(" ",TRIM(C1400)&amp;" ")-1)),"")))</f>
        <v>||</v>
      </c>
      <c r="I1400" s="18" t="n">
        <f aca="false">IF(G1400="",0, IF(COUNTIF($H$6:H1400,H1400)=1,1,0))</f>
        <v>0</v>
      </c>
      <c r="J1400" s="34" t="str">
        <f aca="false">IF( OR( ISBLANK(D1400), C1400=D1400, AND( LEFT(D1400,7)&lt;&gt;"NOMINA ", OR( ISERROR(FIND(" - ",D1400)), NOT(ISNUMBER(VALUE(LEFT(D1400,FIND(" - ",D1400)-1)))) ) ) ), "", B1400 &amp; "|" &amp; E1400 &amp; "|" &amp; (IF(ISBLANK(C1400), "", IFERROR(VALUE(LEFT(TRIM(C1400), FIND(" ", TRIM(C1400)&amp;" ")-1)), ""))) &amp; "|" &amp; D1400 )</f>
        <v/>
      </c>
      <c r="K1400" s="18" t="n">
        <f aca="false">IF(OR(C1400="", J1400="",G1400=""), 0, IF(COUNTIF($J$6:J1400, J1400)=1, 1, 0))</f>
        <v>0</v>
      </c>
      <c r="L1400" s="16" t="str">
        <f aca="false">IF(B1400="Inscripción de nuevo registro patronal",B1400 &amp; "|" &amp; E1400 &amp; "|" &amp; C1400,"")</f>
        <v/>
      </c>
      <c r="M1400" s="18" t="n">
        <f aca="false">IF(OR(C1400="", L1400=""), 0, IF(COUNTIF($L$6:L1400, L1400)=1, 1, 0))</f>
        <v>0</v>
      </c>
    </row>
    <row r="1401" customFormat="false" ht="28.35" hidden="false" customHeight="true" outlineLevel="0" collapsed="false">
      <c r="A1401" s="48" t="str">
        <f aca="false">IF(AND(NOT(ISBLANK(C1401)),NOT(ISBLANK(B1401)),NOT(ISBLANK(E1401))),(_xlfn.AGGREGATE(2,7,A$5:A1401))+1,"")</f>
        <v/>
      </c>
      <c r="B1401" s="49"/>
      <c r="C1401" s="49"/>
      <c r="D1401" s="50"/>
      <c r="E1401" s="51"/>
      <c r="F1401" s="52" t="str">
        <f aca="false">IFERROR(VLOOKUP(B1401,LISTAS!$Q$2:$R$58,2,0),"")</f>
        <v/>
      </c>
      <c r="G1401" s="34" t="str">
        <f aca="false">IF(ISBLANK(C1401),"",  IF(F1401="RAZÓN SOCIAL","NUEVO_RP",   IF(F1401="NUMERO",      IF(ISNUMBER(VALUE(C1401)),VALUE(C1401),""),   IF(OR(F1401="NSS - NOMBRE",F1401="RP - NOMBRE"),      IF(         AND(           NOT(ISERROR(FIND(" - ",C1401))),           ISERROR(FIND("  ",C1401)),           ISERROR(FIND("–",C1401)),           ISERROR(FIND("—",C1401)),           ISNUMBER(VALUE(LEFT(C1401,FIND(" - ",C1401)-1)))         ),         VALUE(LEFT(C1401,FIND(" - ",C1401)-1)),         ""      ),   ""   )  )))</f>
        <v/>
      </c>
      <c r="H1401" s="34" t="str">
        <f aca="false">B1401 &amp; "|" &amp; E1401 &amp; "|" &amp;(IF(ISBLANK(C1401),"",IFERROR(VALUE(LEFT(TRIM(C1401),FIND(" ",TRIM(C1401)&amp;" ")-1)),"")))</f>
        <v>||</v>
      </c>
      <c r="I1401" s="18" t="n">
        <f aca="false">IF(G1401="",0, IF(COUNTIF($H$6:H1401,H1401)=1,1,0))</f>
        <v>0</v>
      </c>
      <c r="J1401" s="34" t="str">
        <f aca="false">IF( OR( ISBLANK(D1401), C1401=D1401, AND( LEFT(D1401,7)&lt;&gt;"NOMINA ", OR( ISERROR(FIND(" - ",D1401)), NOT(ISNUMBER(VALUE(LEFT(D1401,FIND(" - ",D1401)-1)))) ) ) ), "", B1401 &amp; "|" &amp; E1401 &amp; "|" &amp; (IF(ISBLANK(C1401), "", IFERROR(VALUE(LEFT(TRIM(C1401), FIND(" ", TRIM(C1401)&amp;" ")-1)), ""))) &amp; "|" &amp; D1401 )</f>
        <v/>
      </c>
      <c r="K1401" s="18" t="n">
        <f aca="false">IF(OR(C1401="", J1401="",G1401=""), 0, IF(COUNTIF($J$6:J1401, J1401)=1, 1, 0))</f>
        <v>0</v>
      </c>
      <c r="L1401" s="16" t="str">
        <f aca="false">IF(B1401="Inscripción de nuevo registro patronal",B1401 &amp; "|" &amp; E1401 &amp; "|" &amp; C1401,"")</f>
        <v/>
      </c>
      <c r="M1401" s="18" t="n">
        <f aca="false">IF(OR(C1401="", L1401=""), 0, IF(COUNTIF($L$6:L1401, L1401)=1, 1, 0))</f>
        <v>0</v>
      </c>
    </row>
    <row r="1402" customFormat="false" ht="28.35" hidden="false" customHeight="true" outlineLevel="0" collapsed="false">
      <c r="A1402" s="48" t="str">
        <f aca="false">IF(AND(NOT(ISBLANK(C1402)),NOT(ISBLANK(B1402)),NOT(ISBLANK(E1402))),(_xlfn.AGGREGATE(2,7,A$5:A1402))+1,"")</f>
        <v/>
      </c>
      <c r="B1402" s="49"/>
      <c r="C1402" s="49"/>
      <c r="D1402" s="50"/>
      <c r="E1402" s="51"/>
      <c r="F1402" s="52" t="str">
        <f aca="false">IFERROR(VLOOKUP(B1402,LISTAS!$Q$2:$R$58,2,0),"")</f>
        <v/>
      </c>
      <c r="G1402" s="34" t="str">
        <f aca="false">IF(ISBLANK(C1402),"",  IF(F1402="RAZÓN SOCIAL","NUEVO_RP",   IF(F1402="NUMERO",      IF(ISNUMBER(VALUE(C1402)),VALUE(C1402),""),   IF(OR(F1402="NSS - NOMBRE",F1402="RP - NOMBRE"),      IF(         AND(           NOT(ISERROR(FIND(" - ",C1402))),           ISERROR(FIND("  ",C1402)),           ISERROR(FIND("–",C1402)),           ISERROR(FIND("—",C1402)),           ISNUMBER(VALUE(LEFT(C1402,FIND(" - ",C1402)-1)))         ),         VALUE(LEFT(C1402,FIND(" - ",C1402)-1)),         ""      ),   ""   )  )))</f>
        <v/>
      </c>
      <c r="H1402" s="34" t="str">
        <f aca="false">B1402 &amp; "|" &amp; E1402 &amp; "|" &amp;(IF(ISBLANK(C1402),"",IFERROR(VALUE(LEFT(TRIM(C1402),FIND(" ",TRIM(C1402)&amp;" ")-1)),"")))</f>
        <v>||</v>
      </c>
      <c r="I1402" s="18" t="n">
        <f aca="false">IF(G1402="",0, IF(COUNTIF($H$6:H1402,H1402)=1,1,0))</f>
        <v>0</v>
      </c>
      <c r="J1402" s="34" t="str">
        <f aca="false">IF( OR( ISBLANK(D1402), C1402=D1402, AND( LEFT(D1402,7)&lt;&gt;"NOMINA ", OR( ISERROR(FIND(" - ",D1402)), NOT(ISNUMBER(VALUE(LEFT(D1402,FIND(" - ",D1402)-1)))) ) ) ), "", B1402 &amp; "|" &amp; E1402 &amp; "|" &amp; (IF(ISBLANK(C1402), "", IFERROR(VALUE(LEFT(TRIM(C1402), FIND(" ", TRIM(C1402)&amp;" ")-1)), ""))) &amp; "|" &amp; D1402 )</f>
        <v/>
      </c>
      <c r="K1402" s="18" t="n">
        <f aca="false">IF(OR(C1402="", J1402="",G1402=""), 0, IF(COUNTIF($J$6:J1402, J1402)=1, 1, 0))</f>
        <v>0</v>
      </c>
      <c r="L1402" s="16" t="str">
        <f aca="false">IF(B1402="Inscripción de nuevo registro patronal",B1402 &amp; "|" &amp; E1402 &amp; "|" &amp; C1402,"")</f>
        <v/>
      </c>
      <c r="M1402" s="18" t="n">
        <f aca="false">IF(OR(C1402="", L1402=""), 0, IF(COUNTIF($L$6:L1402, L1402)=1, 1, 0))</f>
        <v>0</v>
      </c>
    </row>
    <row r="1403" customFormat="false" ht="28.35" hidden="false" customHeight="true" outlineLevel="0" collapsed="false">
      <c r="A1403" s="48" t="str">
        <f aca="false">IF(AND(NOT(ISBLANK(C1403)),NOT(ISBLANK(B1403)),NOT(ISBLANK(E1403))),(_xlfn.AGGREGATE(2,7,A$5:A1403))+1,"")</f>
        <v/>
      </c>
      <c r="B1403" s="49"/>
      <c r="C1403" s="49"/>
      <c r="D1403" s="50"/>
      <c r="E1403" s="51"/>
      <c r="F1403" s="52" t="str">
        <f aca="false">IFERROR(VLOOKUP(B1403,LISTAS!$Q$2:$R$58,2,0),"")</f>
        <v/>
      </c>
      <c r="G1403" s="34" t="str">
        <f aca="false">IF(ISBLANK(C1403),"",  IF(F1403="RAZÓN SOCIAL","NUEVO_RP",   IF(F1403="NUMERO",      IF(ISNUMBER(VALUE(C1403)),VALUE(C1403),""),   IF(OR(F1403="NSS - NOMBRE",F1403="RP - NOMBRE"),      IF(         AND(           NOT(ISERROR(FIND(" - ",C1403))),           ISERROR(FIND("  ",C1403)),           ISERROR(FIND("–",C1403)),           ISERROR(FIND("—",C1403)),           ISNUMBER(VALUE(LEFT(C1403,FIND(" - ",C1403)-1)))         ),         VALUE(LEFT(C1403,FIND(" - ",C1403)-1)),         ""      ),   ""   )  )))</f>
        <v/>
      </c>
      <c r="H1403" s="34" t="str">
        <f aca="false">B1403 &amp; "|" &amp; E1403 &amp; "|" &amp;(IF(ISBLANK(C1403),"",IFERROR(VALUE(LEFT(TRIM(C1403),FIND(" ",TRIM(C1403)&amp;" ")-1)),"")))</f>
        <v>||</v>
      </c>
      <c r="I1403" s="18" t="n">
        <f aca="false">IF(G1403="",0, IF(COUNTIF($H$6:H1403,H1403)=1,1,0))</f>
        <v>0</v>
      </c>
      <c r="J1403" s="34" t="str">
        <f aca="false">IF( OR( ISBLANK(D1403), C1403=D1403, AND( LEFT(D1403,7)&lt;&gt;"NOMINA ", OR( ISERROR(FIND(" - ",D1403)), NOT(ISNUMBER(VALUE(LEFT(D1403,FIND(" - ",D1403)-1)))) ) ) ), "", B1403 &amp; "|" &amp; E1403 &amp; "|" &amp; (IF(ISBLANK(C1403), "", IFERROR(VALUE(LEFT(TRIM(C1403), FIND(" ", TRIM(C1403)&amp;" ")-1)), ""))) &amp; "|" &amp; D1403 )</f>
        <v/>
      </c>
      <c r="K1403" s="18" t="n">
        <f aca="false">IF(OR(C1403="", J1403="",G1403=""), 0, IF(COUNTIF($J$6:J1403, J1403)=1, 1, 0))</f>
        <v>0</v>
      </c>
      <c r="L1403" s="16" t="str">
        <f aca="false">IF(B1403="Inscripción de nuevo registro patronal",B1403 &amp; "|" &amp; E1403 &amp; "|" &amp; C1403,"")</f>
        <v/>
      </c>
      <c r="M1403" s="18" t="n">
        <f aca="false">IF(OR(C1403="", L1403=""), 0, IF(COUNTIF($L$6:L1403, L1403)=1, 1, 0))</f>
        <v>0</v>
      </c>
    </row>
    <row r="1404" customFormat="false" ht="28.35" hidden="false" customHeight="true" outlineLevel="0" collapsed="false">
      <c r="A1404" s="48" t="str">
        <f aca="false">IF(AND(NOT(ISBLANK(C1404)),NOT(ISBLANK(B1404)),NOT(ISBLANK(E1404))),(_xlfn.AGGREGATE(2,7,A$5:A1404))+1,"")</f>
        <v/>
      </c>
      <c r="B1404" s="49"/>
      <c r="C1404" s="49"/>
      <c r="D1404" s="50"/>
      <c r="E1404" s="51"/>
      <c r="F1404" s="52" t="str">
        <f aca="false">IFERROR(VLOOKUP(B1404,LISTAS!$Q$2:$R$58,2,0),"")</f>
        <v/>
      </c>
      <c r="G1404" s="34" t="str">
        <f aca="false">IF(ISBLANK(C1404),"",  IF(F1404="RAZÓN SOCIAL","NUEVO_RP",   IF(F1404="NUMERO",      IF(ISNUMBER(VALUE(C1404)),VALUE(C1404),""),   IF(OR(F1404="NSS - NOMBRE",F1404="RP - NOMBRE"),      IF(         AND(           NOT(ISERROR(FIND(" - ",C1404))),           ISERROR(FIND("  ",C1404)),           ISERROR(FIND("–",C1404)),           ISERROR(FIND("—",C1404)),           ISNUMBER(VALUE(LEFT(C1404,FIND(" - ",C1404)-1)))         ),         VALUE(LEFT(C1404,FIND(" - ",C1404)-1)),         ""      ),   ""   )  )))</f>
        <v/>
      </c>
      <c r="H1404" s="34" t="str">
        <f aca="false">B1404 &amp; "|" &amp; E1404 &amp; "|" &amp;(IF(ISBLANK(C1404),"",IFERROR(VALUE(LEFT(TRIM(C1404),FIND(" ",TRIM(C1404)&amp;" ")-1)),"")))</f>
        <v>||</v>
      </c>
      <c r="I1404" s="18" t="n">
        <f aca="false">IF(G1404="",0, IF(COUNTIF($H$6:H1404,H1404)=1,1,0))</f>
        <v>0</v>
      </c>
      <c r="J1404" s="34" t="str">
        <f aca="false">IF( OR( ISBLANK(D1404), C1404=D1404, AND( LEFT(D1404,7)&lt;&gt;"NOMINA ", OR( ISERROR(FIND(" - ",D1404)), NOT(ISNUMBER(VALUE(LEFT(D1404,FIND(" - ",D1404)-1)))) ) ) ), "", B1404 &amp; "|" &amp; E1404 &amp; "|" &amp; (IF(ISBLANK(C1404), "", IFERROR(VALUE(LEFT(TRIM(C1404), FIND(" ", TRIM(C1404)&amp;" ")-1)), ""))) &amp; "|" &amp; D1404 )</f>
        <v/>
      </c>
      <c r="K1404" s="18" t="n">
        <f aca="false">IF(OR(C1404="", J1404="",G1404=""), 0, IF(COUNTIF($J$6:J1404, J1404)=1, 1, 0))</f>
        <v>0</v>
      </c>
      <c r="L1404" s="16" t="str">
        <f aca="false">IF(B1404="Inscripción de nuevo registro patronal",B1404 &amp; "|" &amp; E1404 &amp; "|" &amp; C1404,"")</f>
        <v/>
      </c>
      <c r="M1404" s="18" t="n">
        <f aca="false">IF(OR(C1404="", L1404=""), 0, IF(COUNTIF($L$6:L1404, L1404)=1, 1, 0))</f>
        <v>0</v>
      </c>
    </row>
    <row r="1405" customFormat="false" ht="28.35" hidden="false" customHeight="true" outlineLevel="0" collapsed="false">
      <c r="A1405" s="48" t="str">
        <f aca="false">IF(AND(NOT(ISBLANK(C1405)),NOT(ISBLANK(B1405)),NOT(ISBLANK(E1405))),(_xlfn.AGGREGATE(2,7,A$5:A1405))+1,"")</f>
        <v/>
      </c>
      <c r="B1405" s="49"/>
      <c r="C1405" s="49"/>
      <c r="D1405" s="50"/>
      <c r="E1405" s="51"/>
      <c r="F1405" s="52" t="str">
        <f aca="false">IFERROR(VLOOKUP(B1405,LISTAS!$Q$2:$R$58,2,0),"")</f>
        <v/>
      </c>
      <c r="G1405" s="34" t="str">
        <f aca="false">IF(ISBLANK(C1405),"",  IF(F1405="RAZÓN SOCIAL","NUEVO_RP",   IF(F1405="NUMERO",      IF(ISNUMBER(VALUE(C1405)),VALUE(C1405),""),   IF(OR(F1405="NSS - NOMBRE",F1405="RP - NOMBRE"),      IF(         AND(           NOT(ISERROR(FIND(" - ",C1405))),           ISERROR(FIND("  ",C1405)),           ISERROR(FIND("–",C1405)),           ISERROR(FIND("—",C1405)),           ISNUMBER(VALUE(LEFT(C1405,FIND(" - ",C1405)-1)))         ),         VALUE(LEFT(C1405,FIND(" - ",C1405)-1)),         ""      ),   ""   )  )))</f>
        <v/>
      </c>
      <c r="H1405" s="34" t="str">
        <f aca="false">B1405 &amp; "|" &amp; E1405 &amp; "|" &amp;(IF(ISBLANK(C1405),"",IFERROR(VALUE(LEFT(TRIM(C1405),FIND(" ",TRIM(C1405)&amp;" ")-1)),"")))</f>
        <v>||</v>
      </c>
      <c r="I1405" s="18" t="n">
        <f aca="false">IF(G1405="",0, IF(COUNTIF($H$6:H1405,H1405)=1,1,0))</f>
        <v>0</v>
      </c>
      <c r="J1405" s="34" t="str">
        <f aca="false">IF( OR( ISBLANK(D1405), C1405=D1405, AND( LEFT(D1405,7)&lt;&gt;"NOMINA ", OR( ISERROR(FIND(" - ",D1405)), NOT(ISNUMBER(VALUE(LEFT(D1405,FIND(" - ",D1405)-1)))) ) ) ), "", B1405 &amp; "|" &amp; E1405 &amp; "|" &amp; (IF(ISBLANK(C1405), "", IFERROR(VALUE(LEFT(TRIM(C1405), FIND(" ", TRIM(C1405)&amp;" ")-1)), ""))) &amp; "|" &amp; D1405 )</f>
        <v/>
      </c>
      <c r="K1405" s="18" t="n">
        <f aca="false">IF(OR(C1405="", J1405="",G1405=""), 0, IF(COUNTIF($J$6:J1405, J1405)=1, 1, 0))</f>
        <v>0</v>
      </c>
      <c r="L1405" s="16" t="str">
        <f aca="false">IF(B1405="Inscripción de nuevo registro patronal",B1405 &amp; "|" &amp; E1405 &amp; "|" &amp; C1405,"")</f>
        <v/>
      </c>
      <c r="M1405" s="18" t="n">
        <f aca="false">IF(OR(C1405="", L1405=""), 0, IF(COUNTIF($L$6:L1405, L1405)=1, 1, 0))</f>
        <v>0</v>
      </c>
    </row>
    <row r="1406" customFormat="false" ht="28.35" hidden="false" customHeight="true" outlineLevel="0" collapsed="false">
      <c r="A1406" s="48" t="str">
        <f aca="false">IF(AND(NOT(ISBLANK(C1406)),NOT(ISBLANK(B1406)),NOT(ISBLANK(E1406))),(_xlfn.AGGREGATE(2,7,A$5:A1406))+1,"")</f>
        <v/>
      </c>
      <c r="B1406" s="49"/>
      <c r="C1406" s="49"/>
      <c r="D1406" s="50"/>
      <c r="E1406" s="51"/>
      <c r="F1406" s="52" t="str">
        <f aca="false">IFERROR(VLOOKUP(B1406,LISTAS!$Q$2:$R$58,2,0),"")</f>
        <v/>
      </c>
      <c r="G1406" s="34" t="str">
        <f aca="false">IF(ISBLANK(C1406),"",  IF(F1406="RAZÓN SOCIAL","NUEVO_RP",   IF(F1406="NUMERO",      IF(ISNUMBER(VALUE(C1406)),VALUE(C1406),""),   IF(OR(F1406="NSS - NOMBRE",F1406="RP - NOMBRE"),      IF(         AND(           NOT(ISERROR(FIND(" - ",C1406))),           ISERROR(FIND("  ",C1406)),           ISERROR(FIND("–",C1406)),           ISERROR(FIND("—",C1406)),           ISNUMBER(VALUE(LEFT(C1406,FIND(" - ",C1406)-1)))         ),         VALUE(LEFT(C1406,FIND(" - ",C1406)-1)),         ""      ),   ""   )  )))</f>
        <v/>
      </c>
      <c r="H1406" s="34" t="str">
        <f aca="false">B1406 &amp; "|" &amp; E1406 &amp; "|" &amp;(IF(ISBLANK(C1406),"",IFERROR(VALUE(LEFT(TRIM(C1406),FIND(" ",TRIM(C1406)&amp;" ")-1)),"")))</f>
        <v>||</v>
      </c>
      <c r="I1406" s="18" t="n">
        <f aca="false">IF(G1406="",0, IF(COUNTIF($H$6:H1406,H1406)=1,1,0))</f>
        <v>0</v>
      </c>
      <c r="J1406" s="34" t="str">
        <f aca="false">IF( OR( ISBLANK(D1406), C1406=D1406, AND( LEFT(D1406,7)&lt;&gt;"NOMINA ", OR( ISERROR(FIND(" - ",D1406)), NOT(ISNUMBER(VALUE(LEFT(D1406,FIND(" - ",D1406)-1)))) ) ) ), "", B1406 &amp; "|" &amp; E1406 &amp; "|" &amp; (IF(ISBLANK(C1406), "", IFERROR(VALUE(LEFT(TRIM(C1406), FIND(" ", TRIM(C1406)&amp;" ")-1)), ""))) &amp; "|" &amp; D1406 )</f>
        <v/>
      </c>
      <c r="K1406" s="18" t="n">
        <f aca="false">IF(OR(C1406="", J1406="",G1406=""), 0, IF(COUNTIF($J$6:J1406, J1406)=1, 1, 0))</f>
        <v>0</v>
      </c>
      <c r="L1406" s="16" t="str">
        <f aca="false">IF(B1406="Inscripción de nuevo registro patronal",B1406 &amp; "|" &amp; E1406 &amp; "|" &amp; C1406,"")</f>
        <v/>
      </c>
      <c r="M1406" s="18" t="n">
        <f aca="false">IF(OR(C1406="", L1406=""), 0, IF(COUNTIF($L$6:L1406, L1406)=1, 1, 0))</f>
        <v>0</v>
      </c>
    </row>
    <row r="1407" customFormat="false" ht="28.35" hidden="false" customHeight="true" outlineLevel="0" collapsed="false">
      <c r="A1407" s="48" t="str">
        <f aca="false">IF(AND(NOT(ISBLANK(C1407)),NOT(ISBLANK(B1407)),NOT(ISBLANK(E1407))),(_xlfn.AGGREGATE(2,7,A$5:A1407))+1,"")</f>
        <v/>
      </c>
      <c r="B1407" s="49"/>
      <c r="C1407" s="49"/>
      <c r="D1407" s="50"/>
      <c r="E1407" s="51"/>
      <c r="F1407" s="52" t="str">
        <f aca="false">IFERROR(VLOOKUP(B1407,LISTAS!$Q$2:$R$58,2,0),"")</f>
        <v/>
      </c>
      <c r="G1407" s="34" t="str">
        <f aca="false">IF(ISBLANK(C1407),"",  IF(F1407="RAZÓN SOCIAL","NUEVO_RP",   IF(F1407="NUMERO",      IF(ISNUMBER(VALUE(C1407)),VALUE(C1407),""),   IF(OR(F1407="NSS - NOMBRE",F1407="RP - NOMBRE"),      IF(         AND(           NOT(ISERROR(FIND(" - ",C1407))),           ISERROR(FIND("  ",C1407)),           ISERROR(FIND("–",C1407)),           ISERROR(FIND("—",C1407)),           ISNUMBER(VALUE(LEFT(C1407,FIND(" - ",C1407)-1)))         ),         VALUE(LEFT(C1407,FIND(" - ",C1407)-1)),         ""      ),   ""   )  )))</f>
        <v/>
      </c>
      <c r="H1407" s="34" t="str">
        <f aca="false">B1407 &amp; "|" &amp; E1407 &amp; "|" &amp;(IF(ISBLANK(C1407),"",IFERROR(VALUE(LEFT(TRIM(C1407),FIND(" ",TRIM(C1407)&amp;" ")-1)),"")))</f>
        <v>||</v>
      </c>
      <c r="I1407" s="18" t="n">
        <f aca="false">IF(G1407="",0, IF(COUNTIF($H$6:H1407,H1407)=1,1,0))</f>
        <v>0</v>
      </c>
      <c r="J1407" s="34" t="str">
        <f aca="false">IF( OR( ISBLANK(D1407), C1407=D1407, AND( LEFT(D1407,7)&lt;&gt;"NOMINA ", OR( ISERROR(FIND(" - ",D1407)), NOT(ISNUMBER(VALUE(LEFT(D1407,FIND(" - ",D1407)-1)))) ) ) ), "", B1407 &amp; "|" &amp; E1407 &amp; "|" &amp; (IF(ISBLANK(C1407), "", IFERROR(VALUE(LEFT(TRIM(C1407), FIND(" ", TRIM(C1407)&amp;" ")-1)), ""))) &amp; "|" &amp; D1407 )</f>
        <v/>
      </c>
      <c r="K1407" s="18" t="n">
        <f aca="false">IF(OR(C1407="", J1407="",G1407=""), 0, IF(COUNTIF($J$6:J1407, J1407)=1, 1, 0))</f>
        <v>0</v>
      </c>
      <c r="L1407" s="16" t="str">
        <f aca="false">IF(B1407="Inscripción de nuevo registro patronal",B1407 &amp; "|" &amp; E1407 &amp; "|" &amp; C1407,"")</f>
        <v/>
      </c>
      <c r="M1407" s="18" t="n">
        <f aca="false">IF(OR(C1407="", L1407=""), 0, IF(COUNTIF($L$6:L1407, L1407)=1, 1, 0))</f>
        <v>0</v>
      </c>
    </row>
    <row r="1408" customFormat="false" ht="28.35" hidden="false" customHeight="true" outlineLevel="0" collapsed="false">
      <c r="A1408" s="48" t="str">
        <f aca="false">IF(AND(NOT(ISBLANK(C1408)),NOT(ISBLANK(B1408)),NOT(ISBLANK(E1408))),(_xlfn.AGGREGATE(2,7,A$5:A1408))+1,"")</f>
        <v/>
      </c>
      <c r="B1408" s="49"/>
      <c r="C1408" s="49"/>
      <c r="D1408" s="50"/>
      <c r="E1408" s="51"/>
      <c r="F1408" s="52" t="str">
        <f aca="false">IFERROR(VLOOKUP(B1408,LISTAS!$Q$2:$R$58,2,0),"")</f>
        <v/>
      </c>
      <c r="G1408" s="34" t="str">
        <f aca="false">IF(ISBLANK(C1408),"",  IF(F1408="RAZÓN SOCIAL","NUEVO_RP",   IF(F1408="NUMERO",      IF(ISNUMBER(VALUE(C1408)),VALUE(C1408),""),   IF(OR(F1408="NSS - NOMBRE",F1408="RP - NOMBRE"),      IF(         AND(           NOT(ISERROR(FIND(" - ",C1408))),           ISERROR(FIND("  ",C1408)),           ISERROR(FIND("–",C1408)),           ISERROR(FIND("—",C1408)),           ISNUMBER(VALUE(LEFT(C1408,FIND(" - ",C1408)-1)))         ),         VALUE(LEFT(C1408,FIND(" - ",C1408)-1)),         ""      ),   ""   )  )))</f>
        <v/>
      </c>
      <c r="H1408" s="34" t="str">
        <f aca="false">B1408 &amp; "|" &amp; E1408 &amp; "|" &amp;(IF(ISBLANK(C1408),"",IFERROR(VALUE(LEFT(TRIM(C1408),FIND(" ",TRIM(C1408)&amp;" ")-1)),"")))</f>
        <v>||</v>
      </c>
      <c r="I1408" s="18" t="n">
        <f aca="false">IF(G1408="",0, IF(COUNTIF($H$6:H1408,H1408)=1,1,0))</f>
        <v>0</v>
      </c>
      <c r="J1408" s="34" t="str">
        <f aca="false">IF( OR( ISBLANK(D1408), C1408=D1408, AND( LEFT(D1408,7)&lt;&gt;"NOMINA ", OR( ISERROR(FIND(" - ",D1408)), NOT(ISNUMBER(VALUE(LEFT(D1408,FIND(" - ",D1408)-1)))) ) ) ), "", B1408 &amp; "|" &amp; E1408 &amp; "|" &amp; (IF(ISBLANK(C1408), "", IFERROR(VALUE(LEFT(TRIM(C1408), FIND(" ", TRIM(C1408)&amp;" ")-1)), ""))) &amp; "|" &amp; D1408 )</f>
        <v/>
      </c>
      <c r="K1408" s="18" t="n">
        <f aca="false">IF(OR(C1408="", J1408="",G1408=""), 0, IF(COUNTIF($J$6:J1408, J1408)=1, 1, 0))</f>
        <v>0</v>
      </c>
      <c r="L1408" s="16" t="str">
        <f aca="false">IF(B1408="Inscripción de nuevo registro patronal",B1408 &amp; "|" &amp; E1408 &amp; "|" &amp; C1408,"")</f>
        <v/>
      </c>
      <c r="M1408" s="18" t="n">
        <f aca="false">IF(OR(C1408="", L1408=""), 0, IF(COUNTIF($L$6:L1408, L1408)=1, 1, 0))</f>
        <v>0</v>
      </c>
    </row>
    <row r="1409" customFormat="false" ht="28.35" hidden="false" customHeight="true" outlineLevel="0" collapsed="false">
      <c r="A1409" s="48" t="str">
        <f aca="false">IF(AND(NOT(ISBLANK(C1409)),NOT(ISBLANK(B1409)),NOT(ISBLANK(E1409))),(_xlfn.AGGREGATE(2,7,A$5:A1409))+1,"")</f>
        <v/>
      </c>
      <c r="B1409" s="49"/>
      <c r="C1409" s="49"/>
      <c r="D1409" s="50"/>
      <c r="E1409" s="51"/>
      <c r="F1409" s="52" t="str">
        <f aca="false">IFERROR(VLOOKUP(B1409,LISTAS!$Q$2:$R$58,2,0),"")</f>
        <v/>
      </c>
      <c r="G1409" s="34" t="str">
        <f aca="false">IF(ISBLANK(C1409),"",  IF(F1409="RAZÓN SOCIAL","NUEVO_RP",   IF(F1409="NUMERO",      IF(ISNUMBER(VALUE(C1409)),VALUE(C1409),""),   IF(OR(F1409="NSS - NOMBRE",F1409="RP - NOMBRE"),      IF(         AND(           NOT(ISERROR(FIND(" - ",C1409))),           ISERROR(FIND("  ",C1409)),           ISERROR(FIND("–",C1409)),           ISERROR(FIND("—",C1409)),           ISNUMBER(VALUE(LEFT(C1409,FIND(" - ",C1409)-1)))         ),         VALUE(LEFT(C1409,FIND(" - ",C1409)-1)),         ""      ),   ""   )  )))</f>
        <v/>
      </c>
      <c r="H1409" s="34" t="str">
        <f aca="false">B1409 &amp; "|" &amp; E1409 &amp; "|" &amp;(IF(ISBLANK(C1409),"",IFERROR(VALUE(LEFT(TRIM(C1409),FIND(" ",TRIM(C1409)&amp;" ")-1)),"")))</f>
        <v>||</v>
      </c>
      <c r="I1409" s="18" t="n">
        <f aca="false">IF(G1409="",0, IF(COUNTIF($H$6:H1409,H1409)=1,1,0))</f>
        <v>0</v>
      </c>
      <c r="J1409" s="34" t="str">
        <f aca="false">IF( OR( ISBLANK(D1409), C1409=D1409, AND( LEFT(D1409,7)&lt;&gt;"NOMINA ", OR( ISERROR(FIND(" - ",D1409)), NOT(ISNUMBER(VALUE(LEFT(D1409,FIND(" - ",D1409)-1)))) ) ) ), "", B1409 &amp; "|" &amp; E1409 &amp; "|" &amp; (IF(ISBLANK(C1409), "", IFERROR(VALUE(LEFT(TRIM(C1409), FIND(" ", TRIM(C1409)&amp;" ")-1)), ""))) &amp; "|" &amp; D1409 )</f>
        <v/>
      </c>
      <c r="K1409" s="18" t="n">
        <f aca="false">IF(OR(C1409="", J1409="",G1409=""), 0, IF(COUNTIF($J$6:J1409, J1409)=1, 1, 0))</f>
        <v>0</v>
      </c>
      <c r="L1409" s="16" t="str">
        <f aca="false">IF(B1409="Inscripción de nuevo registro patronal",B1409 &amp; "|" &amp; E1409 &amp; "|" &amp; C1409,"")</f>
        <v/>
      </c>
      <c r="M1409" s="18" t="n">
        <f aca="false">IF(OR(C1409="", L1409=""), 0, IF(COUNTIF($L$6:L1409, L1409)=1, 1, 0))</f>
        <v>0</v>
      </c>
    </row>
    <row r="1410" customFormat="false" ht="28.35" hidden="false" customHeight="true" outlineLevel="0" collapsed="false">
      <c r="A1410" s="48" t="str">
        <f aca="false">IF(AND(NOT(ISBLANK(C1410)),NOT(ISBLANK(B1410)),NOT(ISBLANK(E1410))),(_xlfn.AGGREGATE(2,7,A$5:A1410))+1,"")</f>
        <v/>
      </c>
      <c r="B1410" s="49"/>
      <c r="C1410" s="49"/>
      <c r="D1410" s="50"/>
      <c r="E1410" s="51"/>
      <c r="F1410" s="52" t="str">
        <f aca="false">IFERROR(VLOOKUP(B1410,LISTAS!$Q$2:$R$58,2,0),"")</f>
        <v/>
      </c>
      <c r="G1410" s="34" t="str">
        <f aca="false">IF(ISBLANK(C1410),"",  IF(F1410="RAZÓN SOCIAL","NUEVO_RP",   IF(F1410="NUMERO",      IF(ISNUMBER(VALUE(C1410)),VALUE(C1410),""),   IF(OR(F1410="NSS - NOMBRE",F1410="RP - NOMBRE"),      IF(         AND(           NOT(ISERROR(FIND(" - ",C1410))),           ISERROR(FIND("  ",C1410)),           ISERROR(FIND("–",C1410)),           ISERROR(FIND("—",C1410)),           ISNUMBER(VALUE(LEFT(C1410,FIND(" - ",C1410)-1)))         ),         VALUE(LEFT(C1410,FIND(" - ",C1410)-1)),         ""      ),   ""   )  )))</f>
        <v/>
      </c>
      <c r="H1410" s="34" t="str">
        <f aca="false">B1410 &amp; "|" &amp; E1410 &amp; "|" &amp;(IF(ISBLANK(C1410),"",IFERROR(VALUE(LEFT(TRIM(C1410),FIND(" ",TRIM(C1410)&amp;" ")-1)),"")))</f>
        <v>||</v>
      </c>
      <c r="I1410" s="18" t="n">
        <f aca="false">IF(G1410="",0, IF(COUNTIF($H$6:H1410,H1410)=1,1,0))</f>
        <v>0</v>
      </c>
      <c r="J1410" s="34" t="str">
        <f aca="false">IF( OR( ISBLANK(D1410), C1410=D1410, AND( LEFT(D1410,7)&lt;&gt;"NOMINA ", OR( ISERROR(FIND(" - ",D1410)), NOT(ISNUMBER(VALUE(LEFT(D1410,FIND(" - ",D1410)-1)))) ) ) ), "", B1410 &amp; "|" &amp; E1410 &amp; "|" &amp; (IF(ISBLANK(C1410), "", IFERROR(VALUE(LEFT(TRIM(C1410), FIND(" ", TRIM(C1410)&amp;" ")-1)), ""))) &amp; "|" &amp; D1410 )</f>
        <v/>
      </c>
      <c r="K1410" s="18" t="n">
        <f aca="false">IF(OR(C1410="", J1410="",G1410=""), 0, IF(COUNTIF($J$6:J1410, J1410)=1, 1, 0))</f>
        <v>0</v>
      </c>
      <c r="L1410" s="16" t="str">
        <f aca="false">IF(B1410="Inscripción de nuevo registro patronal",B1410 &amp; "|" &amp; E1410 &amp; "|" &amp; C1410,"")</f>
        <v/>
      </c>
      <c r="M1410" s="18" t="n">
        <f aca="false">IF(OR(C1410="", L1410=""), 0, IF(COUNTIF($L$6:L1410, L1410)=1, 1, 0))</f>
        <v>0</v>
      </c>
    </row>
    <row r="1411" customFormat="false" ht="28.35" hidden="false" customHeight="true" outlineLevel="0" collapsed="false">
      <c r="A1411" s="48" t="str">
        <f aca="false">IF(AND(NOT(ISBLANK(C1411)),NOT(ISBLANK(B1411)),NOT(ISBLANK(E1411))),(_xlfn.AGGREGATE(2,7,A$5:A1411))+1,"")</f>
        <v/>
      </c>
      <c r="B1411" s="49"/>
      <c r="C1411" s="49"/>
      <c r="D1411" s="50"/>
      <c r="E1411" s="51"/>
      <c r="F1411" s="52" t="str">
        <f aca="false">IFERROR(VLOOKUP(B1411,LISTAS!$Q$2:$R$58,2,0),"")</f>
        <v/>
      </c>
      <c r="G1411" s="34" t="str">
        <f aca="false">IF(ISBLANK(C1411),"",  IF(F1411="RAZÓN SOCIAL","NUEVO_RP",   IF(F1411="NUMERO",      IF(ISNUMBER(VALUE(C1411)),VALUE(C1411),""),   IF(OR(F1411="NSS - NOMBRE",F1411="RP - NOMBRE"),      IF(         AND(           NOT(ISERROR(FIND(" - ",C1411))),           ISERROR(FIND("  ",C1411)),           ISERROR(FIND("–",C1411)),           ISERROR(FIND("—",C1411)),           ISNUMBER(VALUE(LEFT(C1411,FIND(" - ",C1411)-1)))         ),         VALUE(LEFT(C1411,FIND(" - ",C1411)-1)),         ""      ),   ""   )  )))</f>
        <v/>
      </c>
      <c r="H1411" s="34" t="str">
        <f aca="false">B1411 &amp; "|" &amp; E1411 &amp; "|" &amp;(IF(ISBLANK(C1411),"",IFERROR(VALUE(LEFT(TRIM(C1411),FIND(" ",TRIM(C1411)&amp;" ")-1)),"")))</f>
        <v>||</v>
      </c>
      <c r="I1411" s="18" t="n">
        <f aca="false">IF(G1411="",0, IF(COUNTIF($H$6:H1411,H1411)=1,1,0))</f>
        <v>0</v>
      </c>
      <c r="J1411" s="34" t="str">
        <f aca="false">IF( OR( ISBLANK(D1411), C1411=D1411, AND( LEFT(D1411,7)&lt;&gt;"NOMINA ", OR( ISERROR(FIND(" - ",D1411)), NOT(ISNUMBER(VALUE(LEFT(D1411,FIND(" - ",D1411)-1)))) ) ) ), "", B1411 &amp; "|" &amp; E1411 &amp; "|" &amp; (IF(ISBLANK(C1411), "", IFERROR(VALUE(LEFT(TRIM(C1411), FIND(" ", TRIM(C1411)&amp;" ")-1)), ""))) &amp; "|" &amp; D1411 )</f>
        <v/>
      </c>
      <c r="K1411" s="18" t="n">
        <f aca="false">IF(OR(C1411="", J1411="",G1411=""), 0, IF(COUNTIF($J$6:J1411, J1411)=1, 1, 0))</f>
        <v>0</v>
      </c>
      <c r="L1411" s="16" t="str">
        <f aca="false">IF(B1411="Inscripción de nuevo registro patronal",B1411 &amp; "|" &amp; E1411 &amp; "|" &amp; C1411,"")</f>
        <v/>
      </c>
      <c r="M1411" s="18" t="n">
        <f aca="false">IF(OR(C1411="", L1411=""), 0, IF(COUNTIF($L$6:L1411, L1411)=1, 1, 0))</f>
        <v>0</v>
      </c>
    </row>
    <row r="1412" customFormat="false" ht="28.35" hidden="false" customHeight="true" outlineLevel="0" collapsed="false">
      <c r="A1412" s="48" t="str">
        <f aca="false">IF(AND(NOT(ISBLANK(C1412)),NOT(ISBLANK(B1412)),NOT(ISBLANK(E1412))),(_xlfn.AGGREGATE(2,7,A$5:A1412))+1,"")</f>
        <v/>
      </c>
      <c r="B1412" s="49"/>
      <c r="C1412" s="49"/>
      <c r="D1412" s="50"/>
      <c r="E1412" s="51"/>
      <c r="F1412" s="52" t="str">
        <f aca="false">IFERROR(VLOOKUP(B1412,LISTAS!$Q$2:$R$58,2,0),"")</f>
        <v/>
      </c>
      <c r="G1412" s="34" t="str">
        <f aca="false">IF(ISBLANK(C1412),"",  IF(F1412="RAZÓN SOCIAL","NUEVO_RP",   IF(F1412="NUMERO",      IF(ISNUMBER(VALUE(C1412)),VALUE(C1412),""),   IF(OR(F1412="NSS - NOMBRE",F1412="RP - NOMBRE"),      IF(         AND(           NOT(ISERROR(FIND(" - ",C1412))),           ISERROR(FIND("  ",C1412)),           ISERROR(FIND("–",C1412)),           ISERROR(FIND("—",C1412)),           ISNUMBER(VALUE(LEFT(C1412,FIND(" - ",C1412)-1)))         ),         VALUE(LEFT(C1412,FIND(" - ",C1412)-1)),         ""      ),   ""   )  )))</f>
        <v/>
      </c>
      <c r="H1412" s="34" t="str">
        <f aca="false">B1412 &amp; "|" &amp; E1412 &amp; "|" &amp;(IF(ISBLANK(C1412),"",IFERROR(VALUE(LEFT(TRIM(C1412),FIND(" ",TRIM(C1412)&amp;" ")-1)),"")))</f>
        <v>||</v>
      </c>
      <c r="I1412" s="18" t="n">
        <f aca="false">IF(G1412="",0, IF(COUNTIF($H$6:H1412,H1412)=1,1,0))</f>
        <v>0</v>
      </c>
      <c r="J1412" s="34" t="str">
        <f aca="false">IF( OR( ISBLANK(D1412), C1412=D1412, AND( LEFT(D1412,7)&lt;&gt;"NOMINA ", OR( ISERROR(FIND(" - ",D1412)), NOT(ISNUMBER(VALUE(LEFT(D1412,FIND(" - ",D1412)-1)))) ) ) ), "", B1412 &amp; "|" &amp; E1412 &amp; "|" &amp; (IF(ISBLANK(C1412), "", IFERROR(VALUE(LEFT(TRIM(C1412), FIND(" ", TRIM(C1412)&amp;" ")-1)), ""))) &amp; "|" &amp; D1412 )</f>
        <v/>
      </c>
      <c r="K1412" s="18" t="n">
        <f aca="false">IF(OR(C1412="", J1412="",G1412=""), 0, IF(COUNTIF($J$6:J1412, J1412)=1, 1, 0))</f>
        <v>0</v>
      </c>
      <c r="L1412" s="16" t="str">
        <f aca="false">IF(B1412="Inscripción de nuevo registro patronal",B1412 &amp; "|" &amp; E1412 &amp; "|" &amp; C1412,"")</f>
        <v/>
      </c>
      <c r="M1412" s="18" t="n">
        <f aca="false">IF(OR(C1412="", L1412=""), 0, IF(COUNTIF($L$6:L1412, L1412)=1, 1, 0))</f>
        <v>0</v>
      </c>
    </row>
    <row r="1413" customFormat="false" ht="28.35" hidden="false" customHeight="true" outlineLevel="0" collapsed="false">
      <c r="A1413" s="48" t="str">
        <f aca="false">IF(AND(NOT(ISBLANK(C1413)),NOT(ISBLANK(B1413)),NOT(ISBLANK(E1413))),(_xlfn.AGGREGATE(2,7,A$5:A1413))+1,"")</f>
        <v/>
      </c>
      <c r="B1413" s="49"/>
      <c r="C1413" s="49"/>
      <c r="D1413" s="50"/>
      <c r="E1413" s="51"/>
      <c r="F1413" s="52" t="str">
        <f aca="false">IFERROR(VLOOKUP(B1413,LISTAS!$Q$2:$R$58,2,0),"")</f>
        <v/>
      </c>
      <c r="G1413" s="34" t="str">
        <f aca="false">IF(ISBLANK(C1413),"",  IF(F1413="RAZÓN SOCIAL","NUEVO_RP",   IF(F1413="NUMERO",      IF(ISNUMBER(VALUE(C1413)),VALUE(C1413),""),   IF(OR(F1413="NSS - NOMBRE",F1413="RP - NOMBRE"),      IF(         AND(           NOT(ISERROR(FIND(" - ",C1413))),           ISERROR(FIND("  ",C1413)),           ISERROR(FIND("–",C1413)),           ISERROR(FIND("—",C1413)),           ISNUMBER(VALUE(LEFT(C1413,FIND(" - ",C1413)-1)))         ),         VALUE(LEFT(C1413,FIND(" - ",C1413)-1)),         ""      ),   ""   )  )))</f>
        <v/>
      </c>
      <c r="H1413" s="34" t="str">
        <f aca="false">B1413 &amp; "|" &amp; E1413 &amp; "|" &amp;(IF(ISBLANK(C1413),"",IFERROR(VALUE(LEFT(TRIM(C1413),FIND(" ",TRIM(C1413)&amp;" ")-1)),"")))</f>
        <v>||</v>
      </c>
      <c r="I1413" s="18" t="n">
        <f aca="false">IF(G1413="",0, IF(COUNTIF($H$6:H1413,H1413)=1,1,0))</f>
        <v>0</v>
      </c>
      <c r="J1413" s="34" t="str">
        <f aca="false">IF( OR( ISBLANK(D1413), C1413=D1413, AND( LEFT(D1413,7)&lt;&gt;"NOMINA ", OR( ISERROR(FIND(" - ",D1413)), NOT(ISNUMBER(VALUE(LEFT(D1413,FIND(" - ",D1413)-1)))) ) ) ), "", B1413 &amp; "|" &amp; E1413 &amp; "|" &amp; (IF(ISBLANK(C1413), "", IFERROR(VALUE(LEFT(TRIM(C1413), FIND(" ", TRIM(C1413)&amp;" ")-1)), ""))) &amp; "|" &amp; D1413 )</f>
        <v/>
      </c>
      <c r="K1413" s="18" t="n">
        <f aca="false">IF(OR(C1413="", J1413="",G1413=""), 0, IF(COUNTIF($J$6:J1413, J1413)=1, 1, 0))</f>
        <v>0</v>
      </c>
      <c r="L1413" s="16" t="str">
        <f aca="false">IF(B1413="Inscripción de nuevo registro patronal",B1413 &amp; "|" &amp; E1413 &amp; "|" &amp; C1413,"")</f>
        <v/>
      </c>
      <c r="M1413" s="18" t="n">
        <f aca="false">IF(OR(C1413="", L1413=""), 0, IF(COUNTIF($L$6:L1413, L1413)=1, 1, 0))</f>
        <v>0</v>
      </c>
    </row>
    <row r="1414" customFormat="false" ht="28.35" hidden="false" customHeight="true" outlineLevel="0" collapsed="false">
      <c r="A1414" s="48" t="str">
        <f aca="false">IF(AND(NOT(ISBLANK(C1414)),NOT(ISBLANK(B1414)),NOT(ISBLANK(E1414))),(_xlfn.AGGREGATE(2,7,A$5:A1414))+1,"")</f>
        <v/>
      </c>
      <c r="B1414" s="49"/>
      <c r="C1414" s="49"/>
      <c r="D1414" s="50"/>
      <c r="E1414" s="51"/>
      <c r="F1414" s="52" t="str">
        <f aca="false">IFERROR(VLOOKUP(B1414,LISTAS!$Q$2:$R$58,2,0),"")</f>
        <v/>
      </c>
      <c r="G1414" s="34" t="str">
        <f aca="false">IF(ISBLANK(C1414),"",  IF(F1414="RAZÓN SOCIAL","NUEVO_RP",   IF(F1414="NUMERO",      IF(ISNUMBER(VALUE(C1414)),VALUE(C1414),""),   IF(OR(F1414="NSS - NOMBRE",F1414="RP - NOMBRE"),      IF(         AND(           NOT(ISERROR(FIND(" - ",C1414))),           ISERROR(FIND("  ",C1414)),           ISERROR(FIND("–",C1414)),           ISERROR(FIND("—",C1414)),           ISNUMBER(VALUE(LEFT(C1414,FIND(" - ",C1414)-1)))         ),         VALUE(LEFT(C1414,FIND(" - ",C1414)-1)),         ""      ),   ""   )  )))</f>
        <v/>
      </c>
      <c r="H1414" s="34" t="str">
        <f aca="false">B1414 &amp; "|" &amp; E1414 &amp; "|" &amp;(IF(ISBLANK(C1414),"",IFERROR(VALUE(LEFT(TRIM(C1414),FIND(" ",TRIM(C1414)&amp;" ")-1)),"")))</f>
        <v>||</v>
      </c>
      <c r="I1414" s="18" t="n">
        <f aca="false">IF(G1414="",0, IF(COUNTIF($H$6:H1414,H1414)=1,1,0))</f>
        <v>0</v>
      </c>
      <c r="J1414" s="34" t="str">
        <f aca="false">IF( OR( ISBLANK(D1414), C1414=D1414, AND( LEFT(D1414,7)&lt;&gt;"NOMINA ", OR( ISERROR(FIND(" - ",D1414)), NOT(ISNUMBER(VALUE(LEFT(D1414,FIND(" - ",D1414)-1)))) ) ) ), "", B1414 &amp; "|" &amp; E1414 &amp; "|" &amp; (IF(ISBLANK(C1414), "", IFERROR(VALUE(LEFT(TRIM(C1414), FIND(" ", TRIM(C1414)&amp;" ")-1)), ""))) &amp; "|" &amp; D1414 )</f>
        <v/>
      </c>
      <c r="K1414" s="18" t="n">
        <f aca="false">IF(OR(C1414="", J1414="",G1414=""), 0, IF(COUNTIF($J$6:J1414, J1414)=1, 1, 0))</f>
        <v>0</v>
      </c>
      <c r="L1414" s="16" t="str">
        <f aca="false">IF(B1414="Inscripción de nuevo registro patronal",B1414 &amp; "|" &amp; E1414 &amp; "|" &amp; C1414,"")</f>
        <v/>
      </c>
      <c r="M1414" s="18" t="n">
        <f aca="false">IF(OR(C1414="", L1414=""), 0, IF(COUNTIF($L$6:L1414, L1414)=1, 1, 0))</f>
        <v>0</v>
      </c>
    </row>
    <row r="1415" customFormat="false" ht="28.35" hidden="false" customHeight="true" outlineLevel="0" collapsed="false">
      <c r="A1415" s="48" t="str">
        <f aca="false">IF(AND(NOT(ISBLANK(C1415)),NOT(ISBLANK(B1415)),NOT(ISBLANK(E1415))),(_xlfn.AGGREGATE(2,7,A$5:A1415))+1,"")</f>
        <v/>
      </c>
      <c r="B1415" s="49"/>
      <c r="C1415" s="49"/>
      <c r="D1415" s="50"/>
      <c r="E1415" s="51"/>
      <c r="F1415" s="52" t="str">
        <f aca="false">IFERROR(VLOOKUP(B1415,LISTAS!$Q$2:$R$58,2,0),"")</f>
        <v/>
      </c>
      <c r="G1415" s="34" t="str">
        <f aca="false">IF(ISBLANK(C1415),"",  IF(F1415="RAZÓN SOCIAL","NUEVO_RP",   IF(F1415="NUMERO",      IF(ISNUMBER(VALUE(C1415)),VALUE(C1415),""),   IF(OR(F1415="NSS - NOMBRE",F1415="RP - NOMBRE"),      IF(         AND(           NOT(ISERROR(FIND(" - ",C1415))),           ISERROR(FIND("  ",C1415)),           ISERROR(FIND("–",C1415)),           ISERROR(FIND("—",C1415)),           ISNUMBER(VALUE(LEFT(C1415,FIND(" - ",C1415)-1)))         ),         VALUE(LEFT(C1415,FIND(" - ",C1415)-1)),         ""      ),   ""   )  )))</f>
        <v/>
      </c>
      <c r="H1415" s="34" t="str">
        <f aca="false">B1415 &amp; "|" &amp; E1415 &amp; "|" &amp;(IF(ISBLANK(C1415),"",IFERROR(VALUE(LEFT(TRIM(C1415),FIND(" ",TRIM(C1415)&amp;" ")-1)),"")))</f>
        <v>||</v>
      </c>
      <c r="I1415" s="18" t="n">
        <f aca="false">IF(G1415="",0, IF(COUNTIF($H$6:H1415,H1415)=1,1,0))</f>
        <v>0</v>
      </c>
      <c r="J1415" s="34" t="str">
        <f aca="false">IF( OR( ISBLANK(D1415), C1415=D1415, AND( LEFT(D1415,7)&lt;&gt;"NOMINA ", OR( ISERROR(FIND(" - ",D1415)), NOT(ISNUMBER(VALUE(LEFT(D1415,FIND(" - ",D1415)-1)))) ) ) ), "", B1415 &amp; "|" &amp; E1415 &amp; "|" &amp; (IF(ISBLANK(C1415), "", IFERROR(VALUE(LEFT(TRIM(C1415), FIND(" ", TRIM(C1415)&amp;" ")-1)), ""))) &amp; "|" &amp; D1415 )</f>
        <v/>
      </c>
      <c r="K1415" s="18" t="n">
        <f aca="false">IF(OR(C1415="", J1415="",G1415=""), 0, IF(COUNTIF($J$6:J1415, J1415)=1, 1, 0))</f>
        <v>0</v>
      </c>
      <c r="L1415" s="16" t="str">
        <f aca="false">IF(B1415="Inscripción de nuevo registro patronal",B1415 &amp; "|" &amp; E1415 &amp; "|" &amp; C1415,"")</f>
        <v/>
      </c>
      <c r="M1415" s="18" t="n">
        <f aca="false">IF(OR(C1415="", L1415=""), 0, IF(COUNTIF($L$6:L1415, L1415)=1, 1, 0))</f>
        <v>0</v>
      </c>
    </row>
    <row r="1416" customFormat="false" ht="28.35" hidden="false" customHeight="true" outlineLevel="0" collapsed="false">
      <c r="A1416" s="48" t="str">
        <f aca="false">IF(AND(NOT(ISBLANK(C1416)),NOT(ISBLANK(B1416)),NOT(ISBLANK(E1416))),(_xlfn.AGGREGATE(2,7,A$5:A1416))+1,"")</f>
        <v/>
      </c>
      <c r="B1416" s="49"/>
      <c r="C1416" s="49"/>
      <c r="D1416" s="50"/>
      <c r="E1416" s="51"/>
      <c r="F1416" s="52" t="str">
        <f aca="false">IFERROR(VLOOKUP(B1416,LISTAS!$Q$2:$R$58,2,0),"")</f>
        <v/>
      </c>
      <c r="G1416" s="34" t="str">
        <f aca="false">IF(ISBLANK(C1416),"",  IF(F1416="RAZÓN SOCIAL","NUEVO_RP",   IF(F1416="NUMERO",      IF(ISNUMBER(VALUE(C1416)),VALUE(C1416),""),   IF(OR(F1416="NSS - NOMBRE",F1416="RP - NOMBRE"),      IF(         AND(           NOT(ISERROR(FIND(" - ",C1416))),           ISERROR(FIND("  ",C1416)),           ISERROR(FIND("–",C1416)),           ISERROR(FIND("—",C1416)),           ISNUMBER(VALUE(LEFT(C1416,FIND(" - ",C1416)-1)))         ),         VALUE(LEFT(C1416,FIND(" - ",C1416)-1)),         ""      ),   ""   )  )))</f>
        <v/>
      </c>
      <c r="H1416" s="34" t="str">
        <f aca="false">B1416 &amp; "|" &amp; E1416 &amp; "|" &amp;(IF(ISBLANK(C1416),"",IFERROR(VALUE(LEFT(TRIM(C1416),FIND(" ",TRIM(C1416)&amp;" ")-1)),"")))</f>
        <v>||</v>
      </c>
      <c r="I1416" s="18" t="n">
        <f aca="false">IF(G1416="",0, IF(COUNTIF($H$6:H1416,H1416)=1,1,0))</f>
        <v>0</v>
      </c>
      <c r="J1416" s="34" t="str">
        <f aca="false">IF( OR( ISBLANK(D1416), C1416=D1416, AND( LEFT(D1416,7)&lt;&gt;"NOMINA ", OR( ISERROR(FIND(" - ",D1416)), NOT(ISNUMBER(VALUE(LEFT(D1416,FIND(" - ",D1416)-1)))) ) ) ), "", B1416 &amp; "|" &amp; E1416 &amp; "|" &amp; (IF(ISBLANK(C1416), "", IFERROR(VALUE(LEFT(TRIM(C1416), FIND(" ", TRIM(C1416)&amp;" ")-1)), ""))) &amp; "|" &amp; D1416 )</f>
        <v/>
      </c>
      <c r="K1416" s="18" t="n">
        <f aca="false">IF(OR(C1416="", J1416="",G1416=""), 0, IF(COUNTIF($J$6:J1416, J1416)=1, 1, 0))</f>
        <v>0</v>
      </c>
      <c r="L1416" s="16" t="str">
        <f aca="false">IF(B1416="Inscripción de nuevo registro patronal",B1416 &amp; "|" &amp; E1416 &amp; "|" &amp; C1416,"")</f>
        <v/>
      </c>
      <c r="M1416" s="18" t="n">
        <f aca="false">IF(OR(C1416="", L1416=""), 0, IF(COUNTIF($L$6:L1416, L1416)=1, 1, 0))</f>
        <v>0</v>
      </c>
    </row>
    <row r="1417" customFormat="false" ht="28.35" hidden="false" customHeight="true" outlineLevel="0" collapsed="false">
      <c r="A1417" s="48" t="str">
        <f aca="false">IF(AND(NOT(ISBLANK(C1417)),NOT(ISBLANK(B1417)),NOT(ISBLANK(E1417))),(_xlfn.AGGREGATE(2,7,A$5:A1417))+1,"")</f>
        <v/>
      </c>
      <c r="B1417" s="49"/>
      <c r="C1417" s="49"/>
      <c r="D1417" s="50"/>
      <c r="E1417" s="51"/>
      <c r="F1417" s="52" t="str">
        <f aca="false">IFERROR(VLOOKUP(B1417,LISTAS!$Q$2:$R$58,2,0),"")</f>
        <v/>
      </c>
      <c r="G1417" s="34" t="str">
        <f aca="false">IF(ISBLANK(C1417),"",  IF(F1417="RAZÓN SOCIAL","NUEVO_RP",   IF(F1417="NUMERO",      IF(ISNUMBER(VALUE(C1417)),VALUE(C1417),""),   IF(OR(F1417="NSS - NOMBRE",F1417="RP - NOMBRE"),      IF(         AND(           NOT(ISERROR(FIND(" - ",C1417))),           ISERROR(FIND("  ",C1417)),           ISERROR(FIND("–",C1417)),           ISERROR(FIND("—",C1417)),           ISNUMBER(VALUE(LEFT(C1417,FIND(" - ",C1417)-1)))         ),         VALUE(LEFT(C1417,FIND(" - ",C1417)-1)),         ""      ),   ""   )  )))</f>
        <v/>
      </c>
      <c r="H1417" s="34" t="str">
        <f aca="false">B1417 &amp; "|" &amp; E1417 &amp; "|" &amp;(IF(ISBLANK(C1417),"",IFERROR(VALUE(LEFT(TRIM(C1417),FIND(" ",TRIM(C1417)&amp;" ")-1)),"")))</f>
        <v>||</v>
      </c>
      <c r="I1417" s="18" t="n">
        <f aca="false">IF(G1417="",0, IF(COUNTIF($H$6:H1417,H1417)=1,1,0))</f>
        <v>0</v>
      </c>
      <c r="J1417" s="34" t="str">
        <f aca="false">IF( OR( ISBLANK(D1417), C1417=D1417, AND( LEFT(D1417,7)&lt;&gt;"NOMINA ", OR( ISERROR(FIND(" - ",D1417)), NOT(ISNUMBER(VALUE(LEFT(D1417,FIND(" - ",D1417)-1)))) ) ) ), "", B1417 &amp; "|" &amp; E1417 &amp; "|" &amp; (IF(ISBLANK(C1417), "", IFERROR(VALUE(LEFT(TRIM(C1417), FIND(" ", TRIM(C1417)&amp;" ")-1)), ""))) &amp; "|" &amp; D1417 )</f>
        <v/>
      </c>
      <c r="K1417" s="18" t="n">
        <f aca="false">IF(OR(C1417="", J1417="",G1417=""), 0, IF(COUNTIF($J$6:J1417, J1417)=1, 1, 0))</f>
        <v>0</v>
      </c>
      <c r="L1417" s="16" t="str">
        <f aca="false">IF(B1417="Inscripción de nuevo registro patronal",B1417 &amp; "|" &amp; E1417 &amp; "|" &amp; C1417,"")</f>
        <v/>
      </c>
      <c r="M1417" s="18" t="n">
        <f aca="false">IF(OR(C1417="", L1417=""), 0, IF(COUNTIF($L$6:L1417, L1417)=1, 1, 0))</f>
        <v>0</v>
      </c>
    </row>
    <row r="1418" customFormat="false" ht="28.35" hidden="false" customHeight="true" outlineLevel="0" collapsed="false">
      <c r="A1418" s="48" t="str">
        <f aca="false">IF(AND(NOT(ISBLANK(C1418)),NOT(ISBLANK(B1418)),NOT(ISBLANK(E1418))),(_xlfn.AGGREGATE(2,7,A$5:A1418))+1,"")</f>
        <v/>
      </c>
      <c r="B1418" s="49"/>
      <c r="C1418" s="49"/>
      <c r="D1418" s="50"/>
      <c r="E1418" s="51"/>
      <c r="F1418" s="52" t="str">
        <f aca="false">IFERROR(VLOOKUP(B1418,LISTAS!$Q$2:$R$58,2,0),"")</f>
        <v/>
      </c>
      <c r="G1418" s="34" t="str">
        <f aca="false">IF(ISBLANK(C1418),"",  IF(F1418="RAZÓN SOCIAL","NUEVO_RP",   IF(F1418="NUMERO",      IF(ISNUMBER(VALUE(C1418)),VALUE(C1418),""),   IF(OR(F1418="NSS - NOMBRE",F1418="RP - NOMBRE"),      IF(         AND(           NOT(ISERROR(FIND(" - ",C1418))),           ISERROR(FIND("  ",C1418)),           ISERROR(FIND("–",C1418)),           ISERROR(FIND("—",C1418)),           ISNUMBER(VALUE(LEFT(C1418,FIND(" - ",C1418)-1)))         ),         VALUE(LEFT(C1418,FIND(" - ",C1418)-1)),         ""      ),   ""   )  )))</f>
        <v/>
      </c>
      <c r="H1418" s="34" t="str">
        <f aca="false">B1418 &amp; "|" &amp; E1418 &amp; "|" &amp;(IF(ISBLANK(C1418),"",IFERROR(VALUE(LEFT(TRIM(C1418),FIND(" ",TRIM(C1418)&amp;" ")-1)),"")))</f>
        <v>||</v>
      </c>
      <c r="I1418" s="18" t="n">
        <f aca="false">IF(G1418="",0, IF(COUNTIF($H$6:H1418,H1418)=1,1,0))</f>
        <v>0</v>
      </c>
      <c r="J1418" s="34" t="str">
        <f aca="false">IF( OR( ISBLANK(D1418), C1418=D1418, AND( LEFT(D1418,7)&lt;&gt;"NOMINA ", OR( ISERROR(FIND(" - ",D1418)), NOT(ISNUMBER(VALUE(LEFT(D1418,FIND(" - ",D1418)-1)))) ) ) ), "", B1418 &amp; "|" &amp; E1418 &amp; "|" &amp; (IF(ISBLANK(C1418), "", IFERROR(VALUE(LEFT(TRIM(C1418), FIND(" ", TRIM(C1418)&amp;" ")-1)), ""))) &amp; "|" &amp; D1418 )</f>
        <v/>
      </c>
      <c r="K1418" s="18" t="n">
        <f aca="false">IF(OR(C1418="", J1418="",G1418=""), 0, IF(COUNTIF($J$6:J1418, J1418)=1, 1, 0))</f>
        <v>0</v>
      </c>
      <c r="L1418" s="16" t="str">
        <f aca="false">IF(B1418="Inscripción de nuevo registro patronal",B1418 &amp; "|" &amp; E1418 &amp; "|" &amp; C1418,"")</f>
        <v/>
      </c>
      <c r="M1418" s="18" t="n">
        <f aca="false">IF(OR(C1418="", L1418=""), 0, IF(COUNTIF($L$6:L1418, L1418)=1, 1, 0))</f>
        <v>0</v>
      </c>
    </row>
    <row r="1419" customFormat="false" ht="28.35" hidden="false" customHeight="true" outlineLevel="0" collapsed="false">
      <c r="A1419" s="48" t="str">
        <f aca="false">IF(AND(NOT(ISBLANK(C1419)),NOT(ISBLANK(B1419)),NOT(ISBLANK(E1419))),(_xlfn.AGGREGATE(2,7,A$5:A1419))+1,"")</f>
        <v/>
      </c>
      <c r="B1419" s="49"/>
      <c r="C1419" s="49"/>
      <c r="D1419" s="50"/>
      <c r="E1419" s="51"/>
      <c r="F1419" s="52" t="str">
        <f aca="false">IFERROR(VLOOKUP(B1419,LISTAS!$Q$2:$R$58,2,0),"")</f>
        <v/>
      </c>
      <c r="G1419" s="34" t="str">
        <f aca="false">IF(ISBLANK(C1419),"",  IF(F1419="RAZÓN SOCIAL","NUEVO_RP",   IF(F1419="NUMERO",      IF(ISNUMBER(VALUE(C1419)),VALUE(C1419),""),   IF(OR(F1419="NSS - NOMBRE",F1419="RP - NOMBRE"),      IF(         AND(           NOT(ISERROR(FIND(" - ",C1419))),           ISERROR(FIND("  ",C1419)),           ISERROR(FIND("–",C1419)),           ISERROR(FIND("—",C1419)),           ISNUMBER(VALUE(LEFT(C1419,FIND(" - ",C1419)-1)))         ),         VALUE(LEFT(C1419,FIND(" - ",C1419)-1)),         ""      ),   ""   )  )))</f>
        <v/>
      </c>
      <c r="H1419" s="34" t="str">
        <f aca="false">B1419 &amp; "|" &amp; E1419 &amp; "|" &amp;(IF(ISBLANK(C1419),"",IFERROR(VALUE(LEFT(TRIM(C1419),FIND(" ",TRIM(C1419)&amp;" ")-1)),"")))</f>
        <v>||</v>
      </c>
      <c r="I1419" s="18" t="n">
        <f aca="false">IF(G1419="",0, IF(COUNTIF($H$6:H1419,H1419)=1,1,0))</f>
        <v>0</v>
      </c>
      <c r="J1419" s="34" t="str">
        <f aca="false">IF( OR( ISBLANK(D1419), C1419=D1419, AND( LEFT(D1419,7)&lt;&gt;"NOMINA ", OR( ISERROR(FIND(" - ",D1419)), NOT(ISNUMBER(VALUE(LEFT(D1419,FIND(" - ",D1419)-1)))) ) ) ), "", B1419 &amp; "|" &amp; E1419 &amp; "|" &amp; (IF(ISBLANK(C1419), "", IFERROR(VALUE(LEFT(TRIM(C1419), FIND(" ", TRIM(C1419)&amp;" ")-1)), ""))) &amp; "|" &amp; D1419 )</f>
        <v/>
      </c>
      <c r="K1419" s="18" t="n">
        <f aca="false">IF(OR(C1419="", J1419="",G1419=""), 0, IF(COUNTIF($J$6:J1419, J1419)=1, 1, 0))</f>
        <v>0</v>
      </c>
      <c r="L1419" s="16" t="str">
        <f aca="false">IF(B1419="Inscripción de nuevo registro patronal",B1419 &amp; "|" &amp; E1419 &amp; "|" &amp; C1419,"")</f>
        <v/>
      </c>
      <c r="M1419" s="18" t="n">
        <f aca="false">IF(OR(C1419="", L1419=""), 0, IF(COUNTIF($L$6:L1419, L1419)=1, 1, 0))</f>
        <v>0</v>
      </c>
    </row>
    <row r="1420" customFormat="false" ht="28.35" hidden="false" customHeight="true" outlineLevel="0" collapsed="false">
      <c r="A1420" s="48" t="str">
        <f aca="false">IF(AND(NOT(ISBLANK(C1420)),NOT(ISBLANK(B1420)),NOT(ISBLANK(E1420))),(_xlfn.AGGREGATE(2,7,A$5:A1420))+1,"")</f>
        <v/>
      </c>
      <c r="B1420" s="49"/>
      <c r="C1420" s="49"/>
      <c r="D1420" s="50"/>
      <c r="E1420" s="51"/>
      <c r="F1420" s="52" t="str">
        <f aca="false">IFERROR(VLOOKUP(B1420,LISTAS!$Q$2:$R$58,2,0),"")</f>
        <v/>
      </c>
      <c r="G1420" s="34" t="str">
        <f aca="false">IF(ISBLANK(C1420),"",  IF(F1420="RAZÓN SOCIAL","NUEVO_RP",   IF(F1420="NUMERO",      IF(ISNUMBER(VALUE(C1420)),VALUE(C1420),""),   IF(OR(F1420="NSS - NOMBRE",F1420="RP - NOMBRE"),      IF(         AND(           NOT(ISERROR(FIND(" - ",C1420))),           ISERROR(FIND("  ",C1420)),           ISERROR(FIND("–",C1420)),           ISERROR(FIND("—",C1420)),           ISNUMBER(VALUE(LEFT(C1420,FIND(" - ",C1420)-1)))         ),         VALUE(LEFT(C1420,FIND(" - ",C1420)-1)),         ""      ),   ""   )  )))</f>
        <v/>
      </c>
      <c r="H1420" s="34" t="str">
        <f aca="false">B1420 &amp; "|" &amp; E1420 &amp; "|" &amp;(IF(ISBLANK(C1420),"",IFERROR(VALUE(LEFT(TRIM(C1420),FIND(" ",TRIM(C1420)&amp;" ")-1)),"")))</f>
        <v>||</v>
      </c>
      <c r="I1420" s="18" t="n">
        <f aca="false">IF(G1420="",0, IF(COUNTIF($H$6:H1420,H1420)=1,1,0))</f>
        <v>0</v>
      </c>
      <c r="J1420" s="34" t="str">
        <f aca="false">IF( OR( ISBLANK(D1420), C1420=D1420, AND( LEFT(D1420,7)&lt;&gt;"NOMINA ", OR( ISERROR(FIND(" - ",D1420)), NOT(ISNUMBER(VALUE(LEFT(D1420,FIND(" - ",D1420)-1)))) ) ) ), "", B1420 &amp; "|" &amp; E1420 &amp; "|" &amp; (IF(ISBLANK(C1420), "", IFERROR(VALUE(LEFT(TRIM(C1420), FIND(" ", TRIM(C1420)&amp;" ")-1)), ""))) &amp; "|" &amp; D1420 )</f>
        <v/>
      </c>
      <c r="K1420" s="18" t="n">
        <f aca="false">IF(OR(C1420="", J1420="",G1420=""), 0, IF(COUNTIF($J$6:J1420, J1420)=1, 1, 0))</f>
        <v>0</v>
      </c>
      <c r="L1420" s="16" t="str">
        <f aca="false">IF(B1420="Inscripción de nuevo registro patronal",B1420 &amp; "|" &amp; E1420 &amp; "|" &amp; C1420,"")</f>
        <v/>
      </c>
      <c r="M1420" s="18" t="n">
        <f aca="false">IF(OR(C1420="", L1420=""), 0, IF(COUNTIF($L$6:L1420, L1420)=1, 1, 0))</f>
        <v>0</v>
      </c>
    </row>
    <row r="1421" customFormat="false" ht="28.35" hidden="false" customHeight="true" outlineLevel="0" collapsed="false">
      <c r="A1421" s="48" t="str">
        <f aca="false">IF(AND(NOT(ISBLANK(C1421)),NOT(ISBLANK(B1421)),NOT(ISBLANK(E1421))),(_xlfn.AGGREGATE(2,7,A$5:A1421))+1,"")</f>
        <v/>
      </c>
      <c r="B1421" s="49"/>
      <c r="C1421" s="49"/>
      <c r="D1421" s="50"/>
      <c r="E1421" s="51"/>
      <c r="F1421" s="52" t="str">
        <f aca="false">IFERROR(VLOOKUP(B1421,LISTAS!$Q$2:$R$58,2,0),"")</f>
        <v/>
      </c>
      <c r="G1421" s="34" t="str">
        <f aca="false">IF(ISBLANK(C1421),"",  IF(F1421="RAZÓN SOCIAL","NUEVO_RP",   IF(F1421="NUMERO",      IF(ISNUMBER(VALUE(C1421)),VALUE(C1421),""),   IF(OR(F1421="NSS - NOMBRE",F1421="RP - NOMBRE"),      IF(         AND(           NOT(ISERROR(FIND(" - ",C1421))),           ISERROR(FIND("  ",C1421)),           ISERROR(FIND("–",C1421)),           ISERROR(FIND("—",C1421)),           ISNUMBER(VALUE(LEFT(C1421,FIND(" - ",C1421)-1)))         ),         VALUE(LEFT(C1421,FIND(" - ",C1421)-1)),         ""      ),   ""   )  )))</f>
        <v/>
      </c>
      <c r="H1421" s="34" t="str">
        <f aca="false">B1421 &amp; "|" &amp; E1421 &amp; "|" &amp;(IF(ISBLANK(C1421),"",IFERROR(VALUE(LEFT(TRIM(C1421),FIND(" ",TRIM(C1421)&amp;" ")-1)),"")))</f>
        <v>||</v>
      </c>
      <c r="I1421" s="18" t="n">
        <f aca="false">IF(G1421="",0, IF(COUNTIF($H$6:H1421,H1421)=1,1,0))</f>
        <v>0</v>
      </c>
      <c r="J1421" s="34" t="str">
        <f aca="false">IF( OR( ISBLANK(D1421), C1421=D1421, AND( LEFT(D1421,7)&lt;&gt;"NOMINA ", OR( ISERROR(FIND(" - ",D1421)), NOT(ISNUMBER(VALUE(LEFT(D1421,FIND(" - ",D1421)-1)))) ) ) ), "", B1421 &amp; "|" &amp; E1421 &amp; "|" &amp; (IF(ISBLANK(C1421), "", IFERROR(VALUE(LEFT(TRIM(C1421), FIND(" ", TRIM(C1421)&amp;" ")-1)), ""))) &amp; "|" &amp; D1421 )</f>
        <v/>
      </c>
      <c r="K1421" s="18" t="n">
        <f aca="false">IF(OR(C1421="", J1421="",G1421=""), 0, IF(COUNTIF($J$6:J1421, J1421)=1, 1, 0))</f>
        <v>0</v>
      </c>
      <c r="L1421" s="16" t="str">
        <f aca="false">IF(B1421="Inscripción de nuevo registro patronal",B1421 &amp; "|" &amp; E1421 &amp; "|" &amp; C1421,"")</f>
        <v/>
      </c>
      <c r="M1421" s="18" t="n">
        <f aca="false">IF(OR(C1421="", L1421=""), 0, IF(COUNTIF($L$6:L1421, L1421)=1, 1, 0))</f>
        <v>0</v>
      </c>
    </row>
    <row r="1422" customFormat="false" ht="28.35" hidden="false" customHeight="true" outlineLevel="0" collapsed="false">
      <c r="A1422" s="48" t="str">
        <f aca="false">IF(AND(NOT(ISBLANK(C1422)),NOT(ISBLANK(B1422)),NOT(ISBLANK(E1422))),(_xlfn.AGGREGATE(2,7,A$5:A1422))+1,"")</f>
        <v/>
      </c>
      <c r="B1422" s="49"/>
      <c r="C1422" s="49"/>
      <c r="D1422" s="50"/>
      <c r="E1422" s="51"/>
      <c r="F1422" s="52" t="str">
        <f aca="false">IFERROR(VLOOKUP(B1422,LISTAS!$Q$2:$R$58,2,0),"")</f>
        <v/>
      </c>
      <c r="G1422" s="34" t="str">
        <f aca="false">IF(ISBLANK(C1422),"",  IF(F1422="RAZÓN SOCIAL","NUEVO_RP",   IF(F1422="NUMERO",      IF(ISNUMBER(VALUE(C1422)),VALUE(C1422),""),   IF(OR(F1422="NSS - NOMBRE",F1422="RP - NOMBRE"),      IF(         AND(           NOT(ISERROR(FIND(" - ",C1422))),           ISERROR(FIND("  ",C1422)),           ISERROR(FIND("–",C1422)),           ISERROR(FIND("—",C1422)),           ISNUMBER(VALUE(LEFT(C1422,FIND(" - ",C1422)-1)))         ),         VALUE(LEFT(C1422,FIND(" - ",C1422)-1)),         ""      ),   ""   )  )))</f>
        <v/>
      </c>
      <c r="H1422" s="34" t="str">
        <f aca="false">B1422 &amp; "|" &amp; E1422 &amp; "|" &amp;(IF(ISBLANK(C1422),"",IFERROR(VALUE(LEFT(TRIM(C1422),FIND(" ",TRIM(C1422)&amp;" ")-1)),"")))</f>
        <v>||</v>
      </c>
      <c r="I1422" s="18" t="n">
        <f aca="false">IF(G1422="",0, IF(COUNTIF($H$6:H1422,H1422)=1,1,0))</f>
        <v>0</v>
      </c>
      <c r="J1422" s="34" t="str">
        <f aca="false">IF( OR( ISBLANK(D1422), C1422=D1422, AND( LEFT(D1422,7)&lt;&gt;"NOMINA ", OR( ISERROR(FIND(" - ",D1422)), NOT(ISNUMBER(VALUE(LEFT(D1422,FIND(" - ",D1422)-1)))) ) ) ), "", B1422 &amp; "|" &amp; E1422 &amp; "|" &amp; (IF(ISBLANK(C1422), "", IFERROR(VALUE(LEFT(TRIM(C1422), FIND(" ", TRIM(C1422)&amp;" ")-1)), ""))) &amp; "|" &amp; D1422 )</f>
        <v/>
      </c>
      <c r="K1422" s="18" t="n">
        <f aca="false">IF(OR(C1422="", J1422="",G1422=""), 0, IF(COUNTIF($J$6:J1422, J1422)=1, 1, 0))</f>
        <v>0</v>
      </c>
      <c r="L1422" s="16" t="str">
        <f aca="false">IF(B1422="Inscripción de nuevo registro patronal",B1422 &amp; "|" &amp; E1422 &amp; "|" &amp; C1422,"")</f>
        <v/>
      </c>
      <c r="M1422" s="18" t="n">
        <f aca="false">IF(OR(C1422="", L1422=""), 0, IF(COUNTIF($L$6:L1422, L1422)=1, 1, 0))</f>
        <v>0</v>
      </c>
    </row>
    <row r="1423" customFormat="false" ht="28.35" hidden="false" customHeight="true" outlineLevel="0" collapsed="false">
      <c r="A1423" s="48" t="str">
        <f aca="false">IF(AND(NOT(ISBLANK(C1423)),NOT(ISBLANK(B1423)),NOT(ISBLANK(E1423))),(_xlfn.AGGREGATE(2,7,A$5:A1423))+1,"")</f>
        <v/>
      </c>
      <c r="B1423" s="49"/>
      <c r="C1423" s="49"/>
      <c r="D1423" s="50"/>
      <c r="E1423" s="51"/>
      <c r="F1423" s="52" t="str">
        <f aca="false">IFERROR(VLOOKUP(B1423,LISTAS!$Q$2:$R$58,2,0),"")</f>
        <v/>
      </c>
      <c r="G1423" s="34" t="str">
        <f aca="false">IF(ISBLANK(C1423),"",  IF(F1423="RAZÓN SOCIAL","NUEVO_RP",   IF(F1423="NUMERO",      IF(ISNUMBER(VALUE(C1423)),VALUE(C1423),""),   IF(OR(F1423="NSS - NOMBRE",F1423="RP - NOMBRE"),      IF(         AND(           NOT(ISERROR(FIND(" - ",C1423))),           ISERROR(FIND("  ",C1423)),           ISERROR(FIND("–",C1423)),           ISERROR(FIND("—",C1423)),           ISNUMBER(VALUE(LEFT(C1423,FIND(" - ",C1423)-1)))         ),         VALUE(LEFT(C1423,FIND(" - ",C1423)-1)),         ""      ),   ""   )  )))</f>
        <v/>
      </c>
      <c r="H1423" s="34" t="str">
        <f aca="false">B1423 &amp; "|" &amp; E1423 &amp; "|" &amp;(IF(ISBLANK(C1423),"",IFERROR(VALUE(LEFT(TRIM(C1423),FIND(" ",TRIM(C1423)&amp;" ")-1)),"")))</f>
        <v>||</v>
      </c>
      <c r="I1423" s="18" t="n">
        <f aca="false">IF(G1423="",0, IF(COUNTIF($H$6:H1423,H1423)=1,1,0))</f>
        <v>0</v>
      </c>
      <c r="J1423" s="34" t="str">
        <f aca="false">IF( OR( ISBLANK(D1423), C1423=D1423, AND( LEFT(D1423,7)&lt;&gt;"NOMINA ", OR( ISERROR(FIND(" - ",D1423)), NOT(ISNUMBER(VALUE(LEFT(D1423,FIND(" - ",D1423)-1)))) ) ) ), "", B1423 &amp; "|" &amp; E1423 &amp; "|" &amp; (IF(ISBLANK(C1423), "", IFERROR(VALUE(LEFT(TRIM(C1423), FIND(" ", TRIM(C1423)&amp;" ")-1)), ""))) &amp; "|" &amp; D1423 )</f>
        <v/>
      </c>
      <c r="K1423" s="18" t="n">
        <f aca="false">IF(OR(C1423="", J1423="",G1423=""), 0, IF(COUNTIF($J$6:J1423, J1423)=1, 1, 0))</f>
        <v>0</v>
      </c>
      <c r="L1423" s="16" t="str">
        <f aca="false">IF(B1423="Inscripción de nuevo registro patronal",B1423 &amp; "|" &amp; E1423 &amp; "|" &amp; C1423,"")</f>
        <v/>
      </c>
      <c r="M1423" s="18" t="n">
        <f aca="false">IF(OR(C1423="", L1423=""), 0, IF(COUNTIF($L$6:L1423, L1423)=1, 1, 0))</f>
        <v>0</v>
      </c>
    </row>
    <row r="1424" customFormat="false" ht="28.35" hidden="false" customHeight="true" outlineLevel="0" collapsed="false">
      <c r="A1424" s="48" t="str">
        <f aca="false">IF(AND(NOT(ISBLANK(C1424)),NOT(ISBLANK(B1424)),NOT(ISBLANK(E1424))),(_xlfn.AGGREGATE(2,7,A$5:A1424))+1,"")</f>
        <v/>
      </c>
      <c r="B1424" s="49"/>
      <c r="C1424" s="49"/>
      <c r="D1424" s="50"/>
      <c r="E1424" s="51"/>
      <c r="F1424" s="52" t="str">
        <f aca="false">IFERROR(VLOOKUP(B1424,LISTAS!$Q$2:$R$58,2,0),"")</f>
        <v/>
      </c>
      <c r="G1424" s="34" t="str">
        <f aca="false">IF(ISBLANK(C1424),"",  IF(F1424="RAZÓN SOCIAL","NUEVO_RP",   IF(F1424="NUMERO",      IF(ISNUMBER(VALUE(C1424)),VALUE(C1424),""),   IF(OR(F1424="NSS - NOMBRE",F1424="RP - NOMBRE"),      IF(         AND(           NOT(ISERROR(FIND(" - ",C1424))),           ISERROR(FIND("  ",C1424)),           ISERROR(FIND("–",C1424)),           ISERROR(FIND("—",C1424)),           ISNUMBER(VALUE(LEFT(C1424,FIND(" - ",C1424)-1)))         ),         VALUE(LEFT(C1424,FIND(" - ",C1424)-1)),         ""      ),   ""   )  )))</f>
        <v/>
      </c>
      <c r="H1424" s="34" t="str">
        <f aca="false">B1424 &amp; "|" &amp; E1424 &amp; "|" &amp;(IF(ISBLANK(C1424),"",IFERROR(VALUE(LEFT(TRIM(C1424),FIND(" ",TRIM(C1424)&amp;" ")-1)),"")))</f>
        <v>||</v>
      </c>
      <c r="I1424" s="18" t="n">
        <f aca="false">IF(G1424="",0, IF(COUNTIF($H$6:H1424,H1424)=1,1,0))</f>
        <v>0</v>
      </c>
      <c r="J1424" s="34" t="str">
        <f aca="false">IF( OR( ISBLANK(D1424), C1424=D1424, AND( LEFT(D1424,7)&lt;&gt;"NOMINA ", OR( ISERROR(FIND(" - ",D1424)), NOT(ISNUMBER(VALUE(LEFT(D1424,FIND(" - ",D1424)-1)))) ) ) ), "", B1424 &amp; "|" &amp; E1424 &amp; "|" &amp; (IF(ISBLANK(C1424), "", IFERROR(VALUE(LEFT(TRIM(C1424), FIND(" ", TRIM(C1424)&amp;" ")-1)), ""))) &amp; "|" &amp; D1424 )</f>
        <v/>
      </c>
      <c r="K1424" s="18" t="n">
        <f aca="false">IF(OR(C1424="", J1424="",G1424=""), 0, IF(COUNTIF($J$6:J1424, J1424)=1, 1, 0))</f>
        <v>0</v>
      </c>
      <c r="L1424" s="16" t="str">
        <f aca="false">IF(B1424="Inscripción de nuevo registro patronal",B1424 &amp; "|" &amp; E1424 &amp; "|" &amp; C1424,"")</f>
        <v/>
      </c>
      <c r="M1424" s="18" t="n">
        <f aca="false">IF(OR(C1424="", L1424=""), 0, IF(COUNTIF($L$6:L1424, L1424)=1, 1, 0))</f>
        <v>0</v>
      </c>
    </row>
    <row r="1425" customFormat="false" ht="28.35" hidden="false" customHeight="true" outlineLevel="0" collapsed="false">
      <c r="A1425" s="48" t="str">
        <f aca="false">IF(AND(NOT(ISBLANK(C1425)),NOT(ISBLANK(B1425)),NOT(ISBLANK(E1425))),(_xlfn.AGGREGATE(2,7,A$5:A1425))+1,"")</f>
        <v/>
      </c>
      <c r="B1425" s="49"/>
      <c r="C1425" s="49"/>
      <c r="D1425" s="50"/>
      <c r="E1425" s="51"/>
      <c r="F1425" s="52" t="str">
        <f aca="false">IFERROR(VLOOKUP(B1425,LISTAS!$Q$2:$R$58,2,0),"")</f>
        <v/>
      </c>
      <c r="G1425" s="34" t="str">
        <f aca="false">IF(ISBLANK(C1425),"",  IF(F1425="RAZÓN SOCIAL","NUEVO_RP",   IF(F1425="NUMERO",      IF(ISNUMBER(VALUE(C1425)),VALUE(C1425),""),   IF(OR(F1425="NSS - NOMBRE",F1425="RP - NOMBRE"),      IF(         AND(           NOT(ISERROR(FIND(" - ",C1425))),           ISERROR(FIND("  ",C1425)),           ISERROR(FIND("–",C1425)),           ISERROR(FIND("—",C1425)),           ISNUMBER(VALUE(LEFT(C1425,FIND(" - ",C1425)-1)))         ),         VALUE(LEFT(C1425,FIND(" - ",C1425)-1)),         ""      ),   ""   )  )))</f>
        <v/>
      </c>
      <c r="H1425" s="34" t="str">
        <f aca="false">B1425 &amp; "|" &amp; E1425 &amp; "|" &amp;(IF(ISBLANK(C1425),"",IFERROR(VALUE(LEFT(TRIM(C1425),FIND(" ",TRIM(C1425)&amp;" ")-1)),"")))</f>
        <v>||</v>
      </c>
      <c r="I1425" s="18" t="n">
        <f aca="false">IF(G1425="",0, IF(COUNTIF($H$6:H1425,H1425)=1,1,0))</f>
        <v>0</v>
      </c>
      <c r="J1425" s="34" t="str">
        <f aca="false">IF( OR( ISBLANK(D1425), C1425=D1425, AND( LEFT(D1425,7)&lt;&gt;"NOMINA ", OR( ISERROR(FIND(" - ",D1425)), NOT(ISNUMBER(VALUE(LEFT(D1425,FIND(" - ",D1425)-1)))) ) ) ), "", B1425 &amp; "|" &amp; E1425 &amp; "|" &amp; (IF(ISBLANK(C1425), "", IFERROR(VALUE(LEFT(TRIM(C1425), FIND(" ", TRIM(C1425)&amp;" ")-1)), ""))) &amp; "|" &amp; D1425 )</f>
        <v/>
      </c>
      <c r="K1425" s="18" t="n">
        <f aca="false">IF(OR(C1425="", J1425="",G1425=""), 0, IF(COUNTIF($J$6:J1425, J1425)=1, 1, 0))</f>
        <v>0</v>
      </c>
      <c r="L1425" s="16" t="str">
        <f aca="false">IF(B1425="Inscripción de nuevo registro patronal",B1425 &amp; "|" &amp; E1425 &amp; "|" &amp; C1425,"")</f>
        <v/>
      </c>
      <c r="M1425" s="18" t="n">
        <f aca="false">IF(OR(C1425="", L1425=""), 0, IF(COUNTIF($L$6:L1425, L1425)=1, 1, 0))</f>
        <v>0</v>
      </c>
    </row>
    <row r="1426" customFormat="false" ht="28.35" hidden="false" customHeight="true" outlineLevel="0" collapsed="false">
      <c r="A1426" s="48" t="str">
        <f aca="false">IF(AND(NOT(ISBLANK(C1426)),NOT(ISBLANK(B1426)),NOT(ISBLANK(E1426))),(_xlfn.AGGREGATE(2,7,A$5:A1426))+1,"")</f>
        <v/>
      </c>
      <c r="B1426" s="49"/>
      <c r="C1426" s="49"/>
      <c r="D1426" s="50"/>
      <c r="E1426" s="51"/>
      <c r="F1426" s="52" t="str">
        <f aca="false">IFERROR(VLOOKUP(B1426,LISTAS!$Q$2:$R$58,2,0),"")</f>
        <v/>
      </c>
      <c r="G1426" s="34" t="str">
        <f aca="false">IF(ISBLANK(C1426),"",  IF(F1426="RAZÓN SOCIAL","NUEVO_RP",   IF(F1426="NUMERO",      IF(ISNUMBER(VALUE(C1426)),VALUE(C1426),""),   IF(OR(F1426="NSS - NOMBRE",F1426="RP - NOMBRE"),      IF(         AND(           NOT(ISERROR(FIND(" - ",C1426))),           ISERROR(FIND("  ",C1426)),           ISERROR(FIND("–",C1426)),           ISERROR(FIND("—",C1426)),           ISNUMBER(VALUE(LEFT(C1426,FIND(" - ",C1426)-1)))         ),         VALUE(LEFT(C1426,FIND(" - ",C1426)-1)),         ""      ),   ""   )  )))</f>
        <v/>
      </c>
      <c r="H1426" s="34" t="str">
        <f aca="false">B1426 &amp; "|" &amp; E1426 &amp; "|" &amp;(IF(ISBLANK(C1426),"",IFERROR(VALUE(LEFT(TRIM(C1426),FIND(" ",TRIM(C1426)&amp;" ")-1)),"")))</f>
        <v>||</v>
      </c>
      <c r="I1426" s="18" t="n">
        <f aca="false">IF(G1426="",0, IF(COUNTIF($H$6:H1426,H1426)=1,1,0))</f>
        <v>0</v>
      </c>
      <c r="J1426" s="34" t="str">
        <f aca="false">IF( OR( ISBLANK(D1426), C1426=D1426, AND( LEFT(D1426,7)&lt;&gt;"NOMINA ", OR( ISERROR(FIND(" - ",D1426)), NOT(ISNUMBER(VALUE(LEFT(D1426,FIND(" - ",D1426)-1)))) ) ) ), "", B1426 &amp; "|" &amp; E1426 &amp; "|" &amp; (IF(ISBLANK(C1426), "", IFERROR(VALUE(LEFT(TRIM(C1426), FIND(" ", TRIM(C1426)&amp;" ")-1)), ""))) &amp; "|" &amp; D1426 )</f>
        <v/>
      </c>
      <c r="K1426" s="18" t="n">
        <f aca="false">IF(OR(C1426="", J1426="",G1426=""), 0, IF(COUNTIF($J$6:J1426, J1426)=1, 1, 0))</f>
        <v>0</v>
      </c>
      <c r="L1426" s="16" t="str">
        <f aca="false">IF(B1426="Inscripción de nuevo registro patronal",B1426 &amp; "|" &amp; E1426 &amp; "|" &amp; C1426,"")</f>
        <v/>
      </c>
      <c r="M1426" s="18" t="n">
        <f aca="false">IF(OR(C1426="", L1426=""), 0, IF(COUNTIF($L$6:L1426, L1426)=1, 1, 0))</f>
        <v>0</v>
      </c>
    </row>
    <row r="1427" customFormat="false" ht="28.35" hidden="false" customHeight="true" outlineLevel="0" collapsed="false">
      <c r="A1427" s="48" t="str">
        <f aca="false">IF(AND(NOT(ISBLANK(C1427)),NOT(ISBLANK(B1427)),NOT(ISBLANK(E1427))),(_xlfn.AGGREGATE(2,7,A$5:A1427))+1,"")</f>
        <v/>
      </c>
      <c r="B1427" s="49"/>
      <c r="C1427" s="49"/>
      <c r="D1427" s="50"/>
      <c r="E1427" s="51"/>
      <c r="F1427" s="52" t="str">
        <f aca="false">IFERROR(VLOOKUP(B1427,LISTAS!$Q$2:$R$58,2,0),"")</f>
        <v/>
      </c>
      <c r="G1427" s="34" t="str">
        <f aca="false">IF(ISBLANK(C1427),"",  IF(F1427="RAZÓN SOCIAL","NUEVO_RP",   IF(F1427="NUMERO",      IF(ISNUMBER(VALUE(C1427)),VALUE(C1427),""),   IF(OR(F1427="NSS - NOMBRE",F1427="RP - NOMBRE"),      IF(         AND(           NOT(ISERROR(FIND(" - ",C1427))),           ISERROR(FIND("  ",C1427)),           ISERROR(FIND("–",C1427)),           ISERROR(FIND("—",C1427)),           ISNUMBER(VALUE(LEFT(C1427,FIND(" - ",C1427)-1)))         ),         VALUE(LEFT(C1427,FIND(" - ",C1427)-1)),         ""      ),   ""   )  )))</f>
        <v/>
      </c>
      <c r="H1427" s="34" t="str">
        <f aca="false">B1427 &amp; "|" &amp; E1427 &amp; "|" &amp;(IF(ISBLANK(C1427),"",IFERROR(VALUE(LEFT(TRIM(C1427),FIND(" ",TRIM(C1427)&amp;" ")-1)),"")))</f>
        <v>||</v>
      </c>
      <c r="I1427" s="18" t="n">
        <f aca="false">IF(G1427="",0, IF(COUNTIF($H$6:H1427,H1427)=1,1,0))</f>
        <v>0</v>
      </c>
      <c r="J1427" s="34" t="str">
        <f aca="false">IF( OR( ISBLANK(D1427), C1427=D1427, AND( LEFT(D1427,7)&lt;&gt;"NOMINA ", OR( ISERROR(FIND(" - ",D1427)), NOT(ISNUMBER(VALUE(LEFT(D1427,FIND(" - ",D1427)-1)))) ) ) ), "", B1427 &amp; "|" &amp; E1427 &amp; "|" &amp; (IF(ISBLANK(C1427), "", IFERROR(VALUE(LEFT(TRIM(C1427), FIND(" ", TRIM(C1427)&amp;" ")-1)), ""))) &amp; "|" &amp; D1427 )</f>
        <v/>
      </c>
      <c r="K1427" s="18" t="n">
        <f aca="false">IF(OR(C1427="", J1427="",G1427=""), 0, IF(COUNTIF($J$6:J1427, J1427)=1, 1, 0))</f>
        <v>0</v>
      </c>
      <c r="L1427" s="16" t="str">
        <f aca="false">IF(B1427="Inscripción de nuevo registro patronal",B1427 &amp; "|" &amp; E1427 &amp; "|" &amp; C1427,"")</f>
        <v/>
      </c>
      <c r="M1427" s="18" t="n">
        <f aca="false">IF(OR(C1427="", L1427=""), 0, IF(COUNTIF($L$6:L1427, L1427)=1, 1, 0))</f>
        <v>0</v>
      </c>
    </row>
    <row r="1428" customFormat="false" ht="28.35" hidden="false" customHeight="true" outlineLevel="0" collapsed="false">
      <c r="A1428" s="48" t="str">
        <f aca="false">IF(AND(NOT(ISBLANK(C1428)),NOT(ISBLANK(B1428)),NOT(ISBLANK(E1428))),(_xlfn.AGGREGATE(2,7,A$5:A1428))+1,"")</f>
        <v/>
      </c>
      <c r="B1428" s="49"/>
      <c r="C1428" s="49"/>
      <c r="D1428" s="50"/>
      <c r="E1428" s="51"/>
      <c r="F1428" s="52" t="str">
        <f aca="false">IFERROR(VLOOKUP(B1428,LISTAS!$Q$2:$R$58,2,0),"")</f>
        <v/>
      </c>
      <c r="G1428" s="34" t="str">
        <f aca="false">IF(ISBLANK(C1428),"",  IF(F1428="RAZÓN SOCIAL","NUEVO_RP",   IF(F1428="NUMERO",      IF(ISNUMBER(VALUE(C1428)),VALUE(C1428),""),   IF(OR(F1428="NSS - NOMBRE",F1428="RP - NOMBRE"),      IF(         AND(           NOT(ISERROR(FIND(" - ",C1428))),           ISERROR(FIND("  ",C1428)),           ISERROR(FIND("–",C1428)),           ISERROR(FIND("—",C1428)),           ISNUMBER(VALUE(LEFT(C1428,FIND(" - ",C1428)-1)))         ),         VALUE(LEFT(C1428,FIND(" - ",C1428)-1)),         ""      ),   ""   )  )))</f>
        <v/>
      </c>
      <c r="H1428" s="34" t="str">
        <f aca="false">B1428 &amp; "|" &amp; E1428 &amp; "|" &amp;(IF(ISBLANK(C1428),"",IFERROR(VALUE(LEFT(TRIM(C1428),FIND(" ",TRIM(C1428)&amp;" ")-1)),"")))</f>
        <v>||</v>
      </c>
      <c r="I1428" s="18" t="n">
        <f aca="false">IF(G1428="",0, IF(COUNTIF($H$6:H1428,H1428)=1,1,0))</f>
        <v>0</v>
      </c>
      <c r="J1428" s="34" t="str">
        <f aca="false">IF( OR( ISBLANK(D1428), C1428=D1428, AND( LEFT(D1428,7)&lt;&gt;"NOMINA ", OR( ISERROR(FIND(" - ",D1428)), NOT(ISNUMBER(VALUE(LEFT(D1428,FIND(" - ",D1428)-1)))) ) ) ), "", B1428 &amp; "|" &amp; E1428 &amp; "|" &amp; (IF(ISBLANK(C1428), "", IFERROR(VALUE(LEFT(TRIM(C1428), FIND(" ", TRIM(C1428)&amp;" ")-1)), ""))) &amp; "|" &amp; D1428 )</f>
        <v/>
      </c>
      <c r="K1428" s="18" t="n">
        <f aca="false">IF(OR(C1428="", J1428="",G1428=""), 0, IF(COUNTIF($J$6:J1428, J1428)=1, 1, 0))</f>
        <v>0</v>
      </c>
      <c r="L1428" s="16" t="str">
        <f aca="false">IF(B1428="Inscripción de nuevo registro patronal",B1428 &amp; "|" &amp; E1428 &amp; "|" &amp; C1428,"")</f>
        <v/>
      </c>
      <c r="M1428" s="18" t="n">
        <f aca="false">IF(OR(C1428="", L1428=""), 0, IF(COUNTIF($L$6:L1428, L1428)=1, 1, 0))</f>
        <v>0</v>
      </c>
    </row>
    <row r="1429" customFormat="false" ht="28.35" hidden="false" customHeight="true" outlineLevel="0" collapsed="false">
      <c r="A1429" s="48" t="str">
        <f aca="false">IF(AND(NOT(ISBLANK(C1429)),NOT(ISBLANK(B1429)),NOT(ISBLANK(E1429))),(_xlfn.AGGREGATE(2,7,A$5:A1429))+1,"")</f>
        <v/>
      </c>
      <c r="B1429" s="49"/>
      <c r="C1429" s="49"/>
      <c r="D1429" s="50"/>
      <c r="E1429" s="51"/>
      <c r="F1429" s="52" t="str">
        <f aca="false">IFERROR(VLOOKUP(B1429,LISTAS!$Q$2:$R$58,2,0),"")</f>
        <v/>
      </c>
      <c r="G1429" s="34" t="str">
        <f aca="false">IF(ISBLANK(C1429),"",  IF(F1429="RAZÓN SOCIAL","NUEVO_RP",   IF(F1429="NUMERO",      IF(ISNUMBER(VALUE(C1429)),VALUE(C1429),""),   IF(OR(F1429="NSS - NOMBRE",F1429="RP - NOMBRE"),      IF(         AND(           NOT(ISERROR(FIND(" - ",C1429))),           ISERROR(FIND("  ",C1429)),           ISERROR(FIND("–",C1429)),           ISERROR(FIND("—",C1429)),           ISNUMBER(VALUE(LEFT(C1429,FIND(" - ",C1429)-1)))         ),         VALUE(LEFT(C1429,FIND(" - ",C1429)-1)),         ""      ),   ""   )  )))</f>
        <v/>
      </c>
      <c r="H1429" s="34" t="str">
        <f aca="false">B1429 &amp; "|" &amp; E1429 &amp; "|" &amp;(IF(ISBLANK(C1429),"",IFERROR(VALUE(LEFT(TRIM(C1429),FIND(" ",TRIM(C1429)&amp;" ")-1)),"")))</f>
        <v>||</v>
      </c>
      <c r="I1429" s="18" t="n">
        <f aca="false">IF(G1429="",0, IF(COUNTIF($H$6:H1429,H1429)=1,1,0))</f>
        <v>0</v>
      </c>
      <c r="J1429" s="34" t="str">
        <f aca="false">IF( OR( ISBLANK(D1429), C1429=D1429, AND( LEFT(D1429,7)&lt;&gt;"NOMINA ", OR( ISERROR(FIND(" - ",D1429)), NOT(ISNUMBER(VALUE(LEFT(D1429,FIND(" - ",D1429)-1)))) ) ) ), "", B1429 &amp; "|" &amp; E1429 &amp; "|" &amp; (IF(ISBLANK(C1429), "", IFERROR(VALUE(LEFT(TRIM(C1429), FIND(" ", TRIM(C1429)&amp;" ")-1)), ""))) &amp; "|" &amp; D1429 )</f>
        <v/>
      </c>
      <c r="K1429" s="18" t="n">
        <f aca="false">IF(OR(C1429="", J1429="",G1429=""), 0, IF(COUNTIF($J$6:J1429, J1429)=1, 1, 0))</f>
        <v>0</v>
      </c>
      <c r="L1429" s="16" t="str">
        <f aca="false">IF(B1429="Inscripción de nuevo registro patronal",B1429 &amp; "|" &amp; E1429 &amp; "|" &amp; C1429,"")</f>
        <v/>
      </c>
      <c r="M1429" s="18" t="n">
        <f aca="false">IF(OR(C1429="", L1429=""), 0, IF(COUNTIF($L$6:L1429, L1429)=1, 1, 0))</f>
        <v>0</v>
      </c>
    </row>
    <row r="1430" customFormat="false" ht="28.35" hidden="false" customHeight="true" outlineLevel="0" collapsed="false">
      <c r="A1430" s="48" t="str">
        <f aca="false">IF(AND(NOT(ISBLANK(C1430)),NOT(ISBLANK(B1430)),NOT(ISBLANK(E1430))),(_xlfn.AGGREGATE(2,7,A$5:A1430))+1,"")</f>
        <v/>
      </c>
      <c r="B1430" s="49"/>
      <c r="C1430" s="49"/>
      <c r="D1430" s="50"/>
      <c r="E1430" s="51"/>
      <c r="F1430" s="52" t="str">
        <f aca="false">IFERROR(VLOOKUP(B1430,LISTAS!$Q$2:$R$58,2,0),"")</f>
        <v/>
      </c>
      <c r="G1430" s="34" t="str">
        <f aca="false">IF(ISBLANK(C1430),"",  IF(F1430="RAZÓN SOCIAL","NUEVO_RP",   IF(F1430="NUMERO",      IF(ISNUMBER(VALUE(C1430)),VALUE(C1430),""),   IF(OR(F1430="NSS - NOMBRE",F1430="RP - NOMBRE"),      IF(         AND(           NOT(ISERROR(FIND(" - ",C1430))),           ISERROR(FIND("  ",C1430)),           ISERROR(FIND("–",C1430)),           ISERROR(FIND("—",C1430)),           ISNUMBER(VALUE(LEFT(C1430,FIND(" - ",C1430)-1)))         ),         VALUE(LEFT(C1430,FIND(" - ",C1430)-1)),         ""      ),   ""   )  )))</f>
        <v/>
      </c>
      <c r="H1430" s="34" t="str">
        <f aca="false">B1430 &amp; "|" &amp; E1430 &amp; "|" &amp;(IF(ISBLANK(C1430),"",IFERROR(VALUE(LEFT(TRIM(C1430),FIND(" ",TRIM(C1430)&amp;" ")-1)),"")))</f>
        <v>||</v>
      </c>
      <c r="I1430" s="18" t="n">
        <f aca="false">IF(G1430="",0, IF(COUNTIF($H$6:H1430,H1430)=1,1,0))</f>
        <v>0</v>
      </c>
      <c r="J1430" s="34" t="str">
        <f aca="false">IF( OR( ISBLANK(D1430), C1430=D1430, AND( LEFT(D1430,7)&lt;&gt;"NOMINA ", OR( ISERROR(FIND(" - ",D1430)), NOT(ISNUMBER(VALUE(LEFT(D1430,FIND(" - ",D1430)-1)))) ) ) ), "", B1430 &amp; "|" &amp; E1430 &amp; "|" &amp; (IF(ISBLANK(C1430), "", IFERROR(VALUE(LEFT(TRIM(C1430), FIND(" ", TRIM(C1430)&amp;" ")-1)), ""))) &amp; "|" &amp; D1430 )</f>
        <v/>
      </c>
      <c r="K1430" s="18" t="n">
        <f aca="false">IF(OR(C1430="", J1430="",G1430=""), 0, IF(COUNTIF($J$6:J1430, J1430)=1, 1, 0))</f>
        <v>0</v>
      </c>
      <c r="L1430" s="16" t="str">
        <f aca="false">IF(B1430="Inscripción de nuevo registro patronal",B1430 &amp; "|" &amp; E1430 &amp; "|" &amp; C1430,"")</f>
        <v/>
      </c>
      <c r="M1430" s="18" t="n">
        <f aca="false">IF(OR(C1430="", L1430=""), 0, IF(COUNTIF($L$6:L1430, L1430)=1, 1, 0))</f>
        <v>0</v>
      </c>
    </row>
    <row r="1431" customFormat="false" ht="28.35" hidden="false" customHeight="true" outlineLevel="0" collapsed="false">
      <c r="A1431" s="48" t="str">
        <f aca="false">IF(AND(NOT(ISBLANK(C1431)),NOT(ISBLANK(B1431)),NOT(ISBLANK(E1431))),(_xlfn.AGGREGATE(2,7,A$5:A1431))+1,"")</f>
        <v/>
      </c>
      <c r="B1431" s="49"/>
      <c r="C1431" s="49"/>
      <c r="D1431" s="50"/>
      <c r="E1431" s="51"/>
      <c r="F1431" s="52" t="str">
        <f aca="false">IFERROR(VLOOKUP(B1431,LISTAS!$Q$2:$R$58,2,0),"")</f>
        <v/>
      </c>
      <c r="G1431" s="34" t="str">
        <f aca="false">IF(ISBLANK(C1431),"",  IF(F1431="RAZÓN SOCIAL","NUEVO_RP",   IF(F1431="NUMERO",      IF(ISNUMBER(VALUE(C1431)),VALUE(C1431),""),   IF(OR(F1431="NSS - NOMBRE",F1431="RP - NOMBRE"),      IF(         AND(           NOT(ISERROR(FIND(" - ",C1431))),           ISERROR(FIND("  ",C1431)),           ISERROR(FIND("–",C1431)),           ISERROR(FIND("—",C1431)),           ISNUMBER(VALUE(LEFT(C1431,FIND(" - ",C1431)-1)))         ),         VALUE(LEFT(C1431,FIND(" - ",C1431)-1)),         ""      ),   ""   )  )))</f>
        <v/>
      </c>
      <c r="H1431" s="34" t="str">
        <f aca="false">B1431 &amp; "|" &amp; E1431 &amp; "|" &amp;(IF(ISBLANK(C1431),"",IFERROR(VALUE(LEFT(TRIM(C1431),FIND(" ",TRIM(C1431)&amp;" ")-1)),"")))</f>
        <v>||</v>
      </c>
      <c r="I1431" s="18" t="n">
        <f aca="false">IF(G1431="",0, IF(COUNTIF($H$6:H1431,H1431)=1,1,0))</f>
        <v>0</v>
      </c>
      <c r="J1431" s="34" t="str">
        <f aca="false">IF( OR( ISBLANK(D1431), C1431=D1431, AND( LEFT(D1431,7)&lt;&gt;"NOMINA ", OR( ISERROR(FIND(" - ",D1431)), NOT(ISNUMBER(VALUE(LEFT(D1431,FIND(" - ",D1431)-1)))) ) ) ), "", B1431 &amp; "|" &amp; E1431 &amp; "|" &amp; (IF(ISBLANK(C1431), "", IFERROR(VALUE(LEFT(TRIM(C1431), FIND(" ", TRIM(C1431)&amp;" ")-1)), ""))) &amp; "|" &amp; D1431 )</f>
        <v/>
      </c>
      <c r="K1431" s="18" t="n">
        <f aca="false">IF(OR(C1431="", J1431="",G1431=""), 0, IF(COUNTIF($J$6:J1431, J1431)=1, 1, 0))</f>
        <v>0</v>
      </c>
      <c r="L1431" s="16" t="str">
        <f aca="false">IF(B1431="Inscripción de nuevo registro patronal",B1431 &amp; "|" &amp; E1431 &amp; "|" &amp; C1431,"")</f>
        <v/>
      </c>
      <c r="M1431" s="18" t="n">
        <f aca="false">IF(OR(C1431="", L1431=""), 0, IF(COUNTIF($L$6:L1431, L1431)=1, 1, 0))</f>
        <v>0</v>
      </c>
    </row>
    <row r="1432" customFormat="false" ht="28.35" hidden="false" customHeight="true" outlineLevel="0" collapsed="false">
      <c r="A1432" s="48" t="str">
        <f aca="false">IF(AND(NOT(ISBLANK(C1432)),NOT(ISBLANK(B1432)),NOT(ISBLANK(E1432))),(_xlfn.AGGREGATE(2,7,A$5:A1432))+1,"")</f>
        <v/>
      </c>
      <c r="B1432" s="49"/>
      <c r="C1432" s="49"/>
      <c r="D1432" s="50"/>
      <c r="E1432" s="51"/>
      <c r="F1432" s="52" t="str">
        <f aca="false">IFERROR(VLOOKUP(B1432,LISTAS!$Q$2:$R$58,2,0),"")</f>
        <v/>
      </c>
      <c r="G1432" s="34" t="str">
        <f aca="false">IF(ISBLANK(C1432),"",  IF(F1432="RAZÓN SOCIAL","NUEVO_RP",   IF(F1432="NUMERO",      IF(ISNUMBER(VALUE(C1432)),VALUE(C1432),""),   IF(OR(F1432="NSS - NOMBRE",F1432="RP - NOMBRE"),      IF(         AND(           NOT(ISERROR(FIND(" - ",C1432))),           ISERROR(FIND("  ",C1432)),           ISERROR(FIND("–",C1432)),           ISERROR(FIND("—",C1432)),           ISNUMBER(VALUE(LEFT(C1432,FIND(" - ",C1432)-1)))         ),         VALUE(LEFT(C1432,FIND(" - ",C1432)-1)),         ""      ),   ""   )  )))</f>
        <v/>
      </c>
      <c r="H1432" s="34" t="str">
        <f aca="false">B1432 &amp; "|" &amp; E1432 &amp; "|" &amp;(IF(ISBLANK(C1432),"",IFERROR(VALUE(LEFT(TRIM(C1432),FIND(" ",TRIM(C1432)&amp;" ")-1)),"")))</f>
        <v>||</v>
      </c>
      <c r="I1432" s="18" t="n">
        <f aca="false">IF(G1432="",0, IF(COUNTIF($H$6:H1432,H1432)=1,1,0))</f>
        <v>0</v>
      </c>
      <c r="J1432" s="34" t="str">
        <f aca="false">IF( OR( ISBLANK(D1432), C1432=D1432, AND( LEFT(D1432,7)&lt;&gt;"NOMINA ", OR( ISERROR(FIND(" - ",D1432)), NOT(ISNUMBER(VALUE(LEFT(D1432,FIND(" - ",D1432)-1)))) ) ) ), "", B1432 &amp; "|" &amp; E1432 &amp; "|" &amp; (IF(ISBLANK(C1432), "", IFERROR(VALUE(LEFT(TRIM(C1432), FIND(" ", TRIM(C1432)&amp;" ")-1)), ""))) &amp; "|" &amp; D1432 )</f>
        <v/>
      </c>
      <c r="K1432" s="18" t="n">
        <f aca="false">IF(OR(C1432="", J1432="",G1432=""), 0, IF(COUNTIF($J$6:J1432, J1432)=1, 1, 0))</f>
        <v>0</v>
      </c>
      <c r="L1432" s="16" t="str">
        <f aca="false">IF(B1432="Inscripción de nuevo registro patronal",B1432 &amp; "|" &amp; E1432 &amp; "|" &amp; C1432,"")</f>
        <v/>
      </c>
      <c r="M1432" s="18" t="n">
        <f aca="false">IF(OR(C1432="", L1432=""), 0, IF(COUNTIF($L$6:L1432, L1432)=1, 1, 0))</f>
        <v>0</v>
      </c>
    </row>
    <row r="1433" customFormat="false" ht="28.35" hidden="false" customHeight="true" outlineLevel="0" collapsed="false">
      <c r="A1433" s="48" t="str">
        <f aca="false">IF(AND(NOT(ISBLANK(C1433)),NOT(ISBLANK(B1433)),NOT(ISBLANK(E1433))),(_xlfn.AGGREGATE(2,7,A$5:A1433))+1,"")</f>
        <v/>
      </c>
      <c r="B1433" s="49"/>
      <c r="C1433" s="49"/>
      <c r="D1433" s="50"/>
      <c r="E1433" s="51"/>
      <c r="F1433" s="52" t="str">
        <f aca="false">IFERROR(VLOOKUP(B1433,LISTAS!$Q$2:$R$58,2,0),"")</f>
        <v/>
      </c>
      <c r="G1433" s="34" t="str">
        <f aca="false">IF(ISBLANK(C1433),"",  IF(F1433="RAZÓN SOCIAL","NUEVO_RP",   IF(F1433="NUMERO",      IF(ISNUMBER(VALUE(C1433)),VALUE(C1433),""),   IF(OR(F1433="NSS - NOMBRE",F1433="RP - NOMBRE"),      IF(         AND(           NOT(ISERROR(FIND(" - ",C1433))),           ISERROR(FIND("  ",C1433)),           ISERROR(FIND("–",C1433)),           ISERROR(FIND("—",C1433)),           ISNUMBER(VALUE(LEFT(C1433,FIND(" - ",C1433)-1)))         ),         VALUE(LEFT(C1433,FIND(" - ",C1433)-1)),         ""      ),   ""   )  )))</f>
        <v/>
      </c>
      <c r="H1433" s="34" t="str">
        <f aca="false">B1433 &amp; "|" &amp; E1433 &amp; "|" &amp;(IF(ISBLANK(C1433),"",IFERROR(VALUE(LEFT(TRIM(C1433),FIND(" ",TRIM(C1433)&amp;" ")-1)),"")))</f>
        <v>||</v>
      </c>
      <c r="I1433" s="18" t="n">
        <f aca="false">IF(G1433="",0, IF(COUNTIF($H$6:H1433,H1433)=1,1,0))</f>
        <v>0</v>
      </c>
      <c r="J1433" s="34" t="str">
        <f aca="false">IF( OR( ISBLANK(D1433), C1433=D1433, AND( LEFT(D1433,7)&lt;&gt;"NOMINA ", OR( ISERROR(FIND(" - ",D1433)), NOT(ISNUMBER(VALUE(LEFT(D1433,FIND(" - ",D1433)-1)))) ) ) ), "", B1433 &amp; "|" &amp; E1433 &amp; "|" &amp; (IF(ISBLANK(C1433), "", IFERROR(VALUE(LEFT(TRIM(C1433), FIND(" ", TRIM(C1433)&amp;" ")-1)), ""))) &amp; "|" &amp; D1433 )</f>
        <v/>
      </c>
      <c r="K1433" s="18" t="n">
        <f aca="false">IF(OR(C1433="", J1433="",G1433=""), 0, IF(COUNTIF($J$6:J1433, J1433)=1, 1, 0))</f>
        <v>0</v>
      </c>
      <c r="L1433" s="16" t="str">
        <f aca="false">IF(B1433="Inscripción de nuevo registro patronal",B1433 &amp; "|" &amp; E1433 &amp; "|" &amp; C1433,"")</f>
        <v/>
      </c>
      <c r="M1433" s="18" t="n">
        <f aca="false">IF(OR(C1433="", L1433=""), 0, IF(COUNTIF($L$6:L1433, L1433)=1, 1, 0))</f>
        <v>0</v>
      </c>
    </row>
    <row r="1434" customFormat="false" ht="28.35" hidden="false" customHeight="true" outlineLevel="0" collapsed="false">
      <c r="A1434" s="48" t="str">
        <f aca="false">IF(AND(NOT(ISBLANK(C1434)),NOT(ISBLANK(B1434)),NOT(ISBLANK(E1434))),(_xlfn.AGGREGATE(2,7,A$5:A1434))+1,"")</f>
        <v/>
      </c>
      <c r="B1434" s="49"/>
      <c r="C1434" s="49"/>
      <c r="D1434" s="50"/>
      <c r="E1434" s="51"/>
      <c r="F1434" s="52" t="str">
        <f aca="false">IFERROR(VLOOKUP(B1434,LISTAS!$Q$2:$R$58,2,0),"")</f>
        <v/>
      </c>
      <c r="G1434" s="34" t="str">
        <f aca="false">IF(ISBLANK(C1434),"",  IF(F1434="RAZÓN SOCIAL","NUEVO_RP",   IF(F1434="NUMERO",      IF(ISNUMBER(VALUE(C1434)),VALUE(C1434),""),   IF(OR(F1434="NSS - NOMBRE",F1434="RP - NOMBRE"),      IF(         AND(           NOT(ISERROR(FIND(" - ",C1434))),           ISERROR(FIND("  ",C1434)),           ISERROR(FIND("–",C1434)),           ISERROR(FIND("—",C1434)),           ISNUMBER(VALUE(LEFT(C1434,FIND(" - ",C1434)-1)))         ),         VALUE(LEFT(C1434,FIND(" - ",C1434)-1)),         ""      ),   ""   )  )))</f>
        <v/>
      </c>
      <c r="H1434" s="34" t="str">
        <f aca="false">B1434 &amp; "|" &amp; E1434 &amp; "|" &amp;(IF(ISBLANK(C1434),"",IFERROR(VALUE(LEFT(TRIM(C1434),FIND(" ",TRIM(C1434)&amp;" ")-1)),"")))</f>
        <v>||</v>
      </c>
      <c r="I1434" s="18" t="n">
        <f aca="false">IF(G1434="",0, IF(COUNTIF($H$6:H1434,H1434)=1,1,0))</f>
        <v>0</v>
      </c>
      <c r="J1434" s="34" t="str">
        <f aca="false">IF( OR( ISBLANK(D1434), C1434=D1434, AND( LEFT(D1434,7)&lt;&gt;"NOMINA ", OR( ISERROR(FIND(" - ",D1434)), NOT(ISNUMBER(VALUE(LEFT(D1434,FIND(" - ",D1434)-1)))) ) ) ), "", B1434 &amp; "|" &amp; E1434 &amp; "|" &amp; (IF(ISBLANK(C1434), "", IFERROR(VALUE(LEFT(TRIM(C1434), FIND(" ", TRIM(C1434)&amp;" ")-1)), ""))) &amp; "|" &amp; D1434 )</f>
        <v/>
      </c>
      <c r="K1434" s="18" t="n">
        <f aca="false">IF(OR(C1434="", J1434="",G1434=""), 0, IF(COUNTIF($J$6:J1434, J1434)=1, 1, 0))</f>
        <v>0</v>
      </c>
      <c r="L1434" s="16" t="str">
        <f aca="false">IF(B1434="Inscripción de nuevo registro patronal",B1434 &amp; "|" &amp; E1434 &amp; "|" &amp; C1434,"")</f>
        <v/>
      </c>
      <c r="M1434" s="18" t="n">
        <f aca="false">IF(OR(C1434="", L1434=""), 0, IF(COUNTIF($L$6:L1434, L1434)=1, 1, 0))</f>
        <v>0</v>
      </c>
    </row>
    <row r="1435" customFormat="false" ht="28.35" hidden="false" customHeight="true" outlineLevel="0" collapsed="false">
      <c r="A1435" s="48" t="str">
        <f aca="false">IF(AND(NOT(ISBLANK(C1435)),NOT(ISBLANK(B1435)),NOT(ISBLANK(E1435))),(_xlfn.AGGREGATE(2,7,A$5:A1435))+1,"")</f>
        <v/>
      </c>
      <c r="B1435" s="49"/>
      <c r="C1435" s="49"/>
      <c r="D1435" s="50"/>
      <c r="E1435" s="51"/>
      <c r="F1435" s="52" t="str">
        <f aca="false">IFERROR(VLOOKUP(B1435,LISTAS!$Q$2:$R$58,2,0),"")</f>
        <v/>
      </c>
      <c r="G1435" s="34" t="str">
        <f aca="false">IF(ISBLANK(C1435),"",  IF(F1435="RAZÓN SOCIAL","NUEVO_RP",   IF(F1435="NUMERO",      IF(ISNUMBER(VALUE(C1435)),VALUE(C1435),""),   IF(OR(F1435="NSS - NOMBRE",F1435="RP - NOMBRE"),      IF(         AND(           NOT(ISERROR(FIND(" - ",C1435))),           ISERROR(FIND("  ",C1435)),           ISERROR(FIND("–",C1435)),           ISERROR(FIND("—",C1435)),           ISNUMBER(VALUE(LEFT(C1435,FIND(" - ",C1435)-1)))         ),         VALUE(LEFT(C1435,FIND(" - ",C1435)-1)),         ""      ),   ""   )  )))</f>
        <v/>
      </c>
      <c r="H1435" s="34" t="str">
        <f aca="false">B1435 &amp; "|" &amp; E1435 &amp; "|" &amp;(IF(ISBLANK(C1435),"",IFERROR(VALUE(LEFT(TRIM(C1435),FIND(" ",TRIM(C1435)&amp;" ")-1)),"")))</f>
        <v>||</v>
      </c>
      <c r="I1435" s="18" t="n">
        <f aca="false">IF(G1435="",0, IF(COUNTIF($H$6:H1435,H1435)=1,1,0))</f>
        <v>0</v>
      </c>
      <c r="J1435" s="34" t="str">
        <f aca="false">IF( OR( ISBLANK(D1435), C1435=D1435, AND( LEFT(D1435,7)&lt;&gt;"NOMINA ", OR( ISERROR(FIND(" - ",D1435)), NOT(ISNUMBER(VALUE(LEFT(D1435,FIND(" - ",D1435)-1)))) ) ) ), "", B1435 &amp; "|" &amp; E1435 &amp; "|" &amp; (IF(ISBLANK(C1435), "", IFERROR(VALUE(LEFT(TRIM(C1435), FIND(" ", TRIM(C1435)&amp;" ")-1)), ""))) &amp; "|" &amp; D1435 )</f>
        <v/>
      </c>
      <c r="K1435" s="18" t="n">
        <f aca="false">IF(OR(C1435="", J1435="",G1435=""), 0, IF(COUNTIF($J$6:J1435, J1435)=1, 1, 0))</f>
        <v>0</v>
      </c>
      <c r="L1435" s="16" t="str">
        <f aca="false">IF(B1435="Inscripción de nuevo registro patronal",B1435 &amp; "|" &amp; E1435 &amp; "|" &amp; C1435,"")</f>
        <v/>
      </c>
      <c r="M1435" s="18" t="n">
        <f aca="false">IF(OR(C1435="", L1435=""), 0, IF(COUNTIF($L$6:L1435, L1435)=1, 1, 0))</f>
        <v>0</v>
      </c>
    </row>
    <row r="1436" customFormat="false" ht="28.35" hidden="false" customHeight="true" outlineLevel="0" collapsed="false">
      <c r="A1436" s="48" t="str">
        <f aca="false">IF(AND(NOT(ISBLANK(C1436)),NOT(ISBLANK(B1436)),NOT(ISBLANK(E1436))),(_xlfn.AGGREGATE(2,7,A$5:A1436))+1,"")</f>
        <v/>
      </c>
      <c r="B1436" s="49"/>
      <c r="C1436" s="49"/>
      <c r="D1436" s="50"/>
      <c r="E1436" s="51"/>
      <c r="F1436" s="52" t="str">
        <f aca="false">IFERROR(VLOOKUP(B1436,LISTAS!$Q$2:$R$58,2,0),"")</f>
        <v/>
      </c>
      <c r="G1436" s="34" t="str">
        <f aca="false">IF(ISBLANK(C1436),"",  IF(F1436="RAZÓN SOCIAL","NUEVO_RP",   IF(F1436="NUMERO",      IF(ISNUMBER(VALUE(C1436)),VALUE(C1436),""),   IF(OR(F1436="NSS - NOMBRE",F1436="RP - NOMBRE"),      IF(         AND(           NOT(ISERROR(FIND(" - ",C1436))),           ISERROR(FIND("  ",C1436)),           ISERROR(FIND("–",C1436)),           ISERROR(FIND("—",C1436)),           ISNUMBER(VALUE(LEFT(C1436,FIND(" - ",C1436)-1)))         ),         VALUE(LEFT(C1436,FIND(" - ",C1436)-1)),         ""      ),   ""   )  )))</f>
        <v/>
      </c>
      <c r="H1436" s="34" t="str">
        <f aca="false">B1436 &amp; "|" &amp; E1436 &amp; "|" &amp;(IF(ISBLANK(C1436),"",IFERROR(VALUE(LEFT(TRIM(C1436),FIND(" ",TRIM(C1436)&amp;" ")-1)),"")))</f>
        <v>||</v>
      </c>
      <c r="I1436" s="18" t="n">
        <f aca="false">IF(G1436="",0, IF(COUNTIF($H$6:H1436,H1436)=1,1,0))</f>
        <v>0</v>
      </c>
      <c r="J1436" s="34" t="str">
        <f aca="false">IF( OR( ISBLANK(D1436), C1436=D1436, AND( LEFT(D1436,7)&lt;&gt;"NOMINA ", OR( ISERROR(FIND(" - ",D1436)), NOT(ISNUMBER(VALUE(LEFT(D1436,FIND(" - ",D1436)-1)))) ) ) ), "", B1436 &amp; "|" &amp; E1436 &amp; "|" &amp; (IF(ISBLANK(C1436), "", IFERROR(VALUE(LEFT(TRIM(C1436), FIND(" ", TRIM(C1436)&amp;" ")-1)), ""))) &amp; "|" &amp; D1436 )</f>
        <v/>
      </c>
      <c r="K1436" s="18" t="n">
        <f aca="false">IF(OR(C1436="", J1436="",G1436=""), 0, IF(COUNTIF($J$6:J1436, J1436)=1, 1, 0))</f>
        <v>0</v>
      </c>
      <c r="L1436" s="16" t="str">
        <f aca="false">IF(B1436="Inscripción de nuevo registro patronal",B1436 &amp; "|" &amp; E1436 &amp; "|" &amp; C1436,"")</f>
        <v/>
      </c>
      <c r="M1436" s="18" t="n">
        <f aca="false">IF(OR(C1436="", L1436=""), 0, IF(COUNTIF($L$6:L1436, L1436)=1, 1, 0))</f>
        <v>0</v>
      </c>
    </row>
    <row r="1437" customFormat="false" ht="28.35" hidden="false" customHeight="true" outlineLevel="0" collapsed="false">
      <c r="A1437" s="48" t="str">
        <f aca="false">IF(AND(NOT(ISBLANK(C1437)),NOT(ISBLANK(B1437)),NOT(ISBLANK(E1437))),(_xlfn.AGGREGATE(2,7,A$5:A1437))+1,"")</f>
        <v/>
      </c>
      <c r="B1437" s="49"/>
      <c r="C1437" s="49"/>
      <c r="D1437" s="50"/>
      <c r="E1437" s="51"/>
      <c r="F1437" s="52" t="str">
        <f aca="false">IFERROR(VLOOKUP(B1437,LISTAS!$Q$2:$R$58,2,0),"")</f>
        <v/>
      </c>
      <c r="G1437" s="34" t="str">
        <f aca="false">IF(ISBLANK(C1437),"",  IF(F1437="RAZÓN SOCIAL","NUEVO_RP",   IF(F1437="NUMERO",      IF(ISNUMBER(VALUE(C1437)),VALUE(C1437),""),   IF(OR(F1437="NSS - NOMBRE",F1437="RP - NOMBRE"),      IF(         AND(           NOT(ISERROR(FIND(" - ",C1437))),           ISERROR(FIND("  ",C1437)),           ISERROR(FIND("–",C1437)),           ISERROR(FIND("—",C1437)),           ISNUMBER(VALUE(LEFT(C1437,FIND(" - ",C1437)-1)))         ),         VALUE(LEFT(C1437,FIND(" - ",C1437)-1)),         ""      ),   ""   )  )))</f>
        <v/>
      </c>
      <c r="H1437" s="34" t="str">
        <f aca="false">B1437 &amp; "|" &amp; E1437 &amp; "|" &amp;(IF(ISBLANK(C1437),"",IFERROR(VALUE(LEFT(TRIM(C1437),FIND(" ",TRIM(C1437)&amp;" ")-1)),"")))</f>
        <v>||</v>
      </c>
      <c r="I1437" s="18" t="n">
        <f aca="false">IF(G1437="",0, IF(COUNTIF($H$6:H1437,H1437)=1,1,0))</f>
        <v>0</v>
      </c>
      <c r="J1437" s="34" t="str">
        <f aca="false">IF( OR( ISBLANK(D1437), C1437=D1437, AND( LEFT(D1437,7)&lt;&gt;"NOMINA ", OR( ISERROR(FIND(" - ",D1437)), NOT(ISNUMBER(VALUE(LEFT(D1437,FIND(" - ",D1437)-1)))) ) ) ), "", B1437 &amp; "|" &amp; E1437 &amp; "|" &amp; (IF(ISBLANK(C1437), "", IFERROR(VALUE(LEFT(TRIM(C1437), FIND(" ", TRIM(C1437)&amp;" ")-1)), ""))) &amp; "|" &amp; D1437 )</f>
        <v/>
      </c>
      <c r="K1437" s="18" t="n">
        <f aca="false">IF(OR(C1437="", J1437="",G1437=""), 0, IF(COUNTIF($J$6:J1437, J1437)=1, 1, 0))</f>
        <v>0</v>
      </c>
      <c r="L1437" s="16" t="str">
        <f aca="false">IF(B1437="Inscripción de nuevo registro patronal",B1437 &amp; "|" &amp; E1437 &amp; "|" &amp; C1437,"")</f>
        <v/>
      </c>
      <c r="M1437" s="18" t="n">
        <f aca="false">IF(OR(C1437="", L1437=""), 0, IF(COUNTIF($L$6:L1437, L1437)=1, 1, 0))</f>
        <v>0</v>
      </c>
    </row>
    <row r="1438" customFormat="false" ht="28.35" hidden="false" customHeight="true" outlineLevel="0" collapsed="false">
      <c r="A1438" s="48" t="str">
        <f aca="false">IF(AND(NOT(ISBLANK(C1438)),NOT(ISBLANK(B1438)),NOT(ISBLANK(E1438))),(_xlfn.AGGREGATE(2,7,A$5:A1438))+1,"")</f>
        <v/>
      </c>
      <c r="B1438" s="49"/>
      <c r="C1438" s="49"/>
      <c r="D1438" s="50"/>
      <c r="E1438" s="51"/>
      <c r="F1438" s="52" t="str">
        <f aca="false">IFERROR(VLOOKUP(B1438,LISTAS!$Q$2:$R$58,2,0),"")</f>
        <v/>
      </c>
      <c r="G1438" s="34" t="str">
        <f aca="false">IF(ISBLANK(C1438),"",  IF(F1438="RAZÓN SOCIAL","NUEVO_RP",   IF(F1438="NUMERO",      IF(ISNUMBER(VALUE(C1438)),VALUE(C1438),""),   IF(OR(F1438="NSS - NOMBRE",F1438="RP - NOMBRE"),      IF(         AND(           NOT(ISERROR(FIND(" - ",C1438))),           ISERROR(FIND("  ",C1438)),           ISERROR(FIND("–",C1438)),           ISERROR(FIND("—",C1438)),           ISNUMBER(VALUE(LEFT(C1438,FIND(" - ",C1438)-1)))         ),         VALUE(LEFT(C1438,FIND(" - ",C1438)-1)),         ""      ),   ""   )  )))</f>
        <v/>
      </c>
      <c r="H1438" s="34" t="str">
        <f aca="false">B1438 &amp; "|" &amp; E1438 &amp; "|" &amp;(IF(ISBLANK(C1438),"",IFERROR(VALUE(LEFT(TRIM(C1438),FIND(" ",TRIM(C1438)&amp;" ")-1)),"")))</f>
        <v>||</v>
      </c>
      <c r="I1438" s="18" t="n">
        <f aca="false">IF(G1438="",0, IF(COUNTIF($H$6:H1438,H1438)=1,1,0))</f>
        <v>0</v>
      </c>
      <c r="J1438" s="34" t="str">
        <f aca="false">IF( OR( ISBLANK(D1438), C1438=D1438, AND( LEFT(D1438,7)&lt;&gt;"NOMINA ", OR( ISERROR(FIND(" - ",D1438)), NOT(ISNUMBER(VALUE(LEFT(D1438,FIND(" - ",D1438)-1)))) ) ) ), "", B1438 &amp; "|" &amp; E1438 &amp; "|" &amp; (IF(ISBLANK(C1438), "", IFERROR(VALUE(LEFT(TRIM(C1438), FIND(" ", TRIM(C1438)&amp;" ")-1)), ""))) &amp; "|" &amp; D1438 )</f>
        <v/>
      </c>
      <c r="K1438" s="18" t="n">
        <f aca="false">IF(OR(C1438="", J1438="",G1438=""), 0, IF(COUNTIF($J$6:J1438, J1438)=1, 1, 0))</f>
        <v>0</v>
      </c>
      <c r="L1438" s="16" t="str">
        <f aca="false">IF(B1438="Inscripción de nuevo registro patronal",B1438 &amp; "|" &amp; E1438 &amp; "|" &amp; C1438,"")</f>
        <v/>
      </c>
      <c r="M1438" s="18" t="n">
        <f aca="false">IF(OR(C1438="", L1438=""), 0, IF(COUNTIF($L$6:L1438, L1438)=1, 1, 0))</f>
        <v>0</v>
      </c>
    </row>
    <row r="1439" customFormat="false" ht="28.35" hidden="false" customHeight="true" outlineLevel="0" collapsed="false">
      <c r="A1439" s="48" t="str">
        <f aca="false">IF(AND(NOT(ISBLANK(C1439)),NOT(ISBLANK(B1439)),NOT(ISBLANK(E1439))),(_xlfn.AGGREGATE(2,7,A$5:A1439))+1,"")</f>
        <v/>
      </c>
      <c r="B1439" s="49"/>
      <c r="C1439" s="49"/>
      <c r="D1439" s="50"/>
      <c r="E1439" s="51"/>
      <c r="F1439" s="52" t="str">
        <f aca="false">IFERROR(VLOOKUP(B1439,LISTAS!$Q$2:$R$58,2,0),"")</f>
        <v/>
      </c>
      <c r="G1439" s="34" t="str">
        <f aca="false">IF(ISBLANK(C1439),"",  IF(F1439="RAZÓN SOCIAL","NUEVO_RP",   IF(F1439="NUMERO",      IF(ISNUMBER(VALUE(C1439)),VALUE(C1439),""),   IF(OR(F1439="NSS - NOMBRE",F1439="RP - NOMBRE"),      IF(         AND(           NOT(ISERROR(FIND(" - ",C1439))),           ISERROR(FIND("  ",C1439)),           ISERROR(FIND("–",C1439)),           ISERROR(FIND("—",C1439)),           ISNUMBER(VALUE(LEFT(C1439,FIND(" - ",C1439)-1)))         ),         VALUE(LEFT(C1439,FIND(" - ",C1439)-1)),         ""      ),   ""   )  )))</f>
        <v/>
      </c>
      <c r="H1439" s="34" t="str">
        <f aca="false">B1439 &amp; "|" &amp; E1439 &amp; "|" &amp;(IF(ISBLANK(C1439),"",IFERROR(VALUE(LEFT(TRIM(C1439),FIND(" ",TRIM(C1439)&amp;" ")-1)),"")))</f>
        <v>||</v>
      </c>
      <c r="I1439" s="18" t="n">
        <f aca="false">IF(G1439="",0, IF(COUNTIF($H$6:H1439,H1439)=1,1,0))</f>
        <v>0</v>
      </c>
      <c r="J1439" s="34" t="str">
        <f aca="false">IF( OR( ISBLANK(D1439), C1439=D1439, AND( LEFT(D1439,7)&lt;&gt;"NOMINA ", OR( ISERROR(FIND(" - ",D1439)), NOT(ISNUMBER(VALUE(LEFT(D1439,FIND(" - ",D1439)-1)))) ) ) ), "", B1439 &amp; "|" &amp; E1439 &amp; "|" &amp; (IF(ISBLANK(C1439), "", IFERROR(VALUE(LEFT(TRIM(C1439), FIND(" ", TRIM(C1439)&amp;" ")-1)), ""))) &amp; "|" &amp; D1439 )</f>
        <v/>
      </c>
      <c r="K1439" s="18" t="n">
        <f aca="false">IF(OR(C1439="", J1439="",G1439=""), 0, IF(COUNTIF($J$6:J1439, J1439)=1, 1, 0))</f>
        <v>0</v>
      </c>
      <c r="L1439" s="16" t="str">
        <f aca="false">IF(B1439="Inscripción de nuevo registro patronal",B1439 &amp; "|" &amp; E1439 &amp; "|" &amp; C1439,"")</f>
        <v/>
      </c>
      <c r="M1439" s="18" t="n">
        <f aca="false">IF(OR(C1439="", L1439=""), 0, IF(COUNTIF($L$6:L1439, L1439)=1, 1, 0))</f>
        <v>0</v>
      </c>
    </row>
    <row r="1440" customFormat="false" ht="28.35" hidden="false" customHeight="true" outlineLevel="0" collapsed="false">
      <c r="A1440" s="48" t="str">
        <f aca="false">IF(AND(NOT(ISBLANK(C1440)),NOT(ISBLANK(B1440)),NOT(ISBLANK(E1440))),(_xlfn.AGGREGATE(2,7,A$5:A1440))+1,"")</f>
        <v/>
      </c>
      <c r="B1440" s="49"/>
      <c r="C1440" s="49"/>
      <c r="D1440" s="50"/>
      <c r="E1440" s="51"/>
      <c r="F1440" s="52" t="str">
        <f aca="false">IFERROR(VLOOKUP(B1440,LISTAS!$Q$2:$R$58,2,0),"")</f>
        <v/>
      </c>
      <c r="G1440" s="34" t="str">
        <f aca="false">IF(ISBLANK(C1440),"",  IF(F1440="RAZÓN SOCIAL","NUEVO_RP",   IF(F1440="NUMERO",      IF(ISNUMBER(VALUE(C1440)),VALUE(C1440),""),   IF(OR(F1440="NSS - NOMBRE",F1440="RP - NOMBRE"),      IF(         AND(           NOT(ISERROR(FIND(" - ",C1440))),           ISERROR(FIND("  ",C1440)),           ISERROR(FIND("–",C1440)),           ISERROR(FIND("—",C1440)),           ISNUMBER(VALUE(LEFT(C1440,FIND(" - ",C1440)-1)))         ),         VALUE(LEFT(C1440,FIND(" - ",C1440)-1)),         ""      ),   ""   )  )))</f>
        <v/>
      </c>
      <c r="H1440" s="34" t="str">
        <f aca="false">B1440 &amp; "|" &amp; E1440 &amp; "|" &amp;(IF(ISBLANK(C1440),"",IFERROR(VALUE(LEFT(TRIM(C1440),FIND(" ",TRIM(C1440)&amp;" ")-1)),"")))</f>
        <v>||</v>
      </c>
      <c r="I1440" s="18" t="n">
        <f aca="false">IF(G1440="",0, IF(COUNTIF($H$6:H1440,H1440)=1,1,0))</f>
        <v>0</v>
      </c>
      <c r="J1440" s="34" t="str">
        <f aca="false">IF( OR( ISBLANK(D1440), C1440=D1440, AND( LEFT(D1440,7)&lt;&gt;"NOMINA ", OR( ISERROR(FIND(" - ",D1440)), NOT(ISNUMBER(VALUE(LEFT(D1440,FIND(" - ",D1440)-1)))) ) ) ), "", B1440 &amp; "|" &amp; E1440 &amp; "|" &amp; (IF(ISBLANK(C1440), "", IFERROR(VALUE(LEFT(TRIM(C1440), FIND(" ", TRIM(C1440)&amp;" ")-1)), ""))) &amp; "|" &amp; D1440 )</f>
        <v/>
      </c>
      <c r="K1440" s="18" t="n">
        <f aca="false">IF(OR(C1440="", J1440="",G1440=""), 0, IF(COUNTIF($J$6:J1440, J1440)=1, 1, 0))</f>
        <v>0</v>
      </c>
      <c r="L1440" s="16" t="str">
        <f aca="false">IF(B1440="Inscripción de nuevo registro patronal",B1440 &amp; "|" &amp; E1440 &amp; "|" &amp; C1440,"")</f>
        <v/>
      </c>
      <c r="M1440" s="18" t="n">
        <f aca="false">IF(OR(C1440="", L1440=""), 0, IF(COUNTIF($L$6:L1440, L1440)=1, 1, 0))</f>
        <v>0</v>
      </c>
    </row>
    <row r="1441" customFormat="false" ht="28.35" hidden="false" customHeight="true" outlineLevel="0" collapsed="false">
      <c r="A1441" s="48" t="str">
        <f aca="false">IF(AND(NOT(ISBLANK(C1441)),NOT(ISBLANK(B1441)),NOT(ISBLANK(E1441))),(_xlfn.AGGREGATE(2,7,A$5:A1441))+1,"")</f>
        <v/>
      </c>
      <c r="B1441" s="49"/>
      <c r="C1441" s="49"/>
      <c r="D1441" s="50"/>
      <c r="E1441" s="51"/>
      <c r="F1441" s="52" t="str">
        <f aca="false">IFERROR(VLOOKUP(B1441,LISTAS!$Q$2:$R$58,2,0),"")</f>
        <v/>
      </c>
      <c r="G1441" s="34" t="str">
        <f aca="false">IF(ISBLANK(C1441),"",  IF(F1441="RAZÓN SOCIAL","NUEVO_RP",   IF(F1441="NUMERO",      IF(ISNUMBER(VALUE(C1441)),VALUE(C1441),""),   IF(OR(F1441="NSS - NOMBRE",F1441="RP - NOMBRE"),      IF(         AND(           NOT(ISERROR(FIND(" - ",C1441))),           ISERROR(FIND("  ",C1441)),           ISERROR(FIND("–",C1441)),           ISERROR(FIND("—",C1441)),           ISNUMBER(VALUE(LEFT(C1441,FIND(" - ",C1441)-1)))         ),         VALUE(LEFT(C1441,FIND(" - ",C1441)-1)),         ""      ),   ""   )  )))</f>
        <v/>
      </c>
      <c r="H1441" s="34" t="str">
        <f aca="false">B1441 &amp; "|" &amp; E1441 &amp; "|" &amp;(IF(ISBLANK(C1441),"",IFERROR(VALUE(LEFT(TRIM(C1441),FIND(" ",TRIM(C1441)&amp;" ")-1)),"")))</f>
        <v>||</v>
      </c>
      <c r="I1441" s="18" t="n">
        <f aca="false">IF(G1441="",0, IF(COUNTIF($H$6:H1441,H1441)=1,1,0))</f>
        <v>0</v>
      </c>
      <c r="J1441" s="34" t="str">
        <f aca="false">IF( OR( ISBLANK(D1441), C1441=D1441, AND( LEFT(D1441,7)&lt;&gt;"NOMINA ", OR( ISERROR(FIND(" - ",D1441)), NOT(ISNUMBER(VALUE(LEFT(D1441,FIND(" - ",D1441)-1)))) ) ) ), "", B1441 &amp; "|" &amp; E1441 &amp; "|" &amp; (IF(ISBLANK(C1441), "", IFERROR(VALUE(LEFT(TRIM(C1441), FIND(" ", TRIM(C1441)&amp;" ")-1)), ""))) &amp; "|" &amp; D1441 )</f>
        <v/>
      </c>
      <c r="K1441" s="18" t="n">
        <f aca="false">IF(OR(C1441="", J1441="",G1441=""), 0, IF(COUNTIF($J$6:J1441, J1441)=1, 1, 0))</f>
        <v>0</v>
      </c>
      <c r="L1441" s="16" t="str">
        <f aca="false">IF(B1441="Inscripción de nuevo registro patronal",B1441 &amp; "|" &amp; E1441 &amp; "|" &amp; C1441,"")</f>
        <v/>
      </c>
      <c r="M1441" s="18" t="n">
        <f aca="false">IF(OR(C1441="", L1441=""), 0, IF(COUNTIF($L$6:L1441, L1441)=1, 1, 0))</f>
        <v>0</v>
      </c>
    </row>
    <row r="1442" customFormat="false" ht="28.35" hidden="false" customHeight="true" outlineLevel="0" collapsed="false">
      <c r="A1442" s="48" t="str">
        <f aca="false">IF(AND(NOT(ISBLANK(C1442)),NOT(ISBLANK(B1442)),NOT(ISBLANK(E1442))),(_xlfn.AGGREGATE(2,7,A$5:A1442))+1,"")</f>
        <v/>
      </c>
      <c r="B1442" s="49"/>
      <c r="C1442" s="49"/>
      <c r="D1442" s="50"/>
      <c r="E1442" s="51"/>
      <c r="F1442" s="52" t="str">
        <f aca="false">IFERROR(VLOOKUP(B1442,LISTAS!$Q$2:$R$58,2,0),"")</f>
        <v/>
      </c>
      <c r="G1442" s="34" t="str">
        <f aca="false">IF(ISBLANK(C1442),"",  IF(F1442="RAZÓN SOCIAL","NUEVO_RP",   IF(F1442="NUMERO",      IF(ISNUMBER(VALUE(C1442)),VALUE(C1442),""),   IF(OR(F1442="NSS - NOMBRE",F1442="RP - NOMBRE"),      IF(         AND(           NOT(ISERROR(FIND(" - ",C1442))),           ISERROR(FIND("  ",C1442)),           ISERROR(FIND("–",C1442)),           ISERROR(FIND("—",C1442)),           ISNUMBER(VALUE(LEFT(C1442,FIND(" - ",C1442)-1)))         ),         VALUE(LEFT(C1442,FIND(" - ",C1442)-1)),         ""      ),   ""   )  )))</f>
        <v/>
      </c>
      <c r="H1442" s="34" t="str">
        <f aca="false">B1442 &amp; "|" &amp; E1442 &amp; "|" &amp;(IF(ISBLANK(C1442),"",IFERROR(VALUE(LEFT(TRIM(C1442),FIND(" ",TRIM(C1442)&amp;" ")-1)),"")))</f>
        <v>||</v>
      </c>
      <c r="I1442" s="18" t="n">
        <f aca="false">IF(G1442="",0, IF(COUNTIF($H$6:H1442,H1442)=1,1,0))</f>
        <v>0</v>
      </c>
      <c r="J1442" s="34" t="str">
        <f aca="false">IF( OR( ISBLANK(D1442), C1442=D1442, AND( LEFT(D1442,7)&lt;&gt;"NOMINA ", OR( ISERROR(FIND(" - ",D1442)), NOT(ISNUMBER(VALUE(LEFT(D1442,FIND(" - ",D1442)-1)))) ) ) ), "", B1442 &amp; "|" &amp; E1442 &amp; "|" &amp; (IF(ISBLANK(C1442), "", IFERROR(VALUE(LEFT(TRIM(C1442), FIND(" ", TRIM(C1442)&amp;" ")-1)), ""))) &amp; "|" &amp; D1442 )</f>
        <v/>
      </c>
      <c r="K1442" s="18" t="n">
        <f aca="false">IF(OR(C1442="", J1442="",G1442=""), 0, IF(COUNTIF($J$6:J1442, J1442)=1, 1, 0))</f>
        <v>0</v>
      </c>
      <c r="L1442" s="16" t="str">
        <f aca="false">IF(B1442="Inscripción de nuevo registro patronal",B1442 &amp; "|" &amp; E1442 &amp; "|" &amp; C1442,"")</f>
        <v/>
      </c>
      <c r="M1442" s="18" t="n">
        <f aca="false">IF(OR(C1442="", L1442=""), 0, IF(COUNTIF($L$6:L1442, L1442)=1, 1, 0))</f>
        <v>0</v>
      </c>
    </row>
    <row r="1443" customFormat="false" ht="28.35" hidden="false" customHeight="true" outlineLevel="0" collapsed="false">
      <c r="A1443" s="48" t="str">
        <f aca="false">IF(AND(NOT(ISBLANK(C1443)),NOT(ISBLANK(B1443)),NOT(ISBLANK(E1443))),(_xlfn.AGGREGATE(2,7,A$5:A1443))+1,"")</f>
        <v/>
      </c>
      <c r="B1443" s="49"/>
      <c r="C1443" s="49"/>
      <c r="D1443" s="50"/>
      <c r="E1443" s="51"/>
      <c r="F1443" s="52" t="str">
        <f aca="false">IFERROR(VLOOKUP(B1443,LISTAS!$Q$2:$R$58,2,0),"")</f>
        <v/>
      </c>
      <c r="G1443" s="34" t="str">
        <f aca="false">IF(ISBLANK(C1443),"",  IF(F1443="RAZÓN SOCIAL","NUEVO_RP",   IF(F1443="NUMERO",      IF(ISNUMBER(VALUE(C1443)),VALUE(C1443),""),   IF(OR(F1443="NSS - NOMBRE",F1443="RP - NOMBRE"),      IF(         AND(           NOT(ISERROR(FIND(" - ",C1443))),           ISERROR(FIND("  ",C1443)),           ISERROR(FIND("–",C1443)),           ISERROR(FIND("—",C1443)),           ISNUMBER(VALUE(LEFT(C1443,FIND(" - ",C1443)-1)))         ),         VALUE(LEFT(C1443,FIND(" - ",C1443)-1)),         ""      ),   ""   )  )))</f>
        <v/>
      </c>
      <c r="H1443" s="34" t="str">
        <f aca="false">B1443 &amp; "|" &amp; E1443 &amp; "|" &amp;(IF(ISBLANK(C1443),"",IFERROR(VALUE(LEFT(TRIM(C1443),FIND(" ",TRIM(C1443)&amp;" ")-1)),"")))</f>
        <v>||</v>
      </c>
      <c r="I1443" s="18" t="n">
        <f aca="false">IF(G1443="",0, IF(COUNTIF($H$6:H1443,H1443)=1,1,0))</f>
        <v>0</v>
      </c>
      <c r="J1443" s="34" t="str">
        <f aca="false">IF( OR( ISBLANK(D1443), C1443=D1443, AND( LEFT(D1443,7)&lt;&gt;"NOMINA ", OR( ISERROR(FIND(" - ",D1443)), NOT(ISNUMBER(VALUE(LEFT(D1443,FIND(" - ",D1443)-1)))) ) ) ), "", B1443 &amp; "|" &amp; E1443 &amp; "|" &amp; (IF(ISBLANK(C1443), "", IFERROR(VALUE(LEFT(TRIM(C1443), FIND(" ", TRIM(C1443)&amp;" ")-1)), ""))) &amp; "|" &amp; D1443 )</f>
        <v/>
      </c>
      <c r="K1443" s="18" t="n">
        <f aca="false">IF(OR(C1443="", J1443="",G1443=""), 0, IF(COUNTIF($J$6:J1443, J1443)=1, 1, 0))</f>
        <v>0</v>
      </c>
      <c r="L1443" s="16" t="str">
        <f aca="false">IF(B1443="Inscripción de nuevo registro patronal",B1443 &amp; "|" &amp; E1443 &amp; "|" &amp; C1443,"")</f>
        <v/>
      </c>
      <c r="M1443" s="18" t="n">
        <f aca="false">IF(OR(C1443="", L1443=""), 0, IF(COUNTIF($L$6:L1443, L1443)=1, 1, 0))</f>
        <v>0</v>
      </c>
    </row>
    <row r="1444" customFormat="false" ht="28.35" hidden="false" customHeight="true" outlineLevel="0" collapsed="false">
      <c r="A1444" s="48" t="str">
        <f aca="false">IF(AND(NOT(ISBLANK(C1444)),NOT(ISBLANK(B1444)),NOT(ISBLANK(E1444))),(_xlfn.AGGREGATE(2,7,A$5:A1444))+1,"")</f>
        <v/>
      </c>
      <c r="B1444" s="49"/>
      <c r="C1444" s="49"/>
      <c r="D1444" s="50"/>
      <c r="E1444" s="51"/>
      <c r="F1444" s="52" t="str">
        <f aca="false">IFERROR(VLOOKUP(B1444,LISTAS!$Q$2:$R$58,2,0),"")</f>
        <v/>
      </c>
      <c r="G1444" s="34" t="str">
        <f aca="false">IF(ISBLANK(C1444),"",  IF(F1444="RAZÓN SOCIAL","NUEVO_RP",   IF(F1444="NUMERO",      IF(ISNUMBER(VALUE(C1444)),VALUE(C1444),""),   IF(OR(F1444="NSS - NOMBRE",F1444="RP - NOMBRE"),      IF(         AND(           NOT(ISERROR(FIND(" - ",C1444))),           ISERROR(FIND("  ",C1444)),           ISERROR(FIND("–",C1444)),           ISERROR(FIND("—",C1444)),           ISNUMBER(VALUE(LEFT(C1444,FIND(" - ",C1444)-1)))         ),         VALUE(LEFT(C1444,FIND(" - ",C1444)-1)),         ""      ),   ""   )  )))</f>
        <v/>
      </c>
      <c r="H1444" s="34" t="str">
        <f aca="false">B1444 &amp; "|" &amp; E1444 &amp; "|" &amp;(IF(ISBLANK(C1444),"",IFERROR(VALUE(LEFT(TRIM(C1444),FIND(" ",TRIM(C1444)&amp;" ")-1)),"")))</f>
        <v>||</v>
      </c>
      <c r="I1444" s="18" t="n">
        <f aca="false">IF(G1444="",0, IF(COUNTIF($H$6:H1444,H1444)=1,1,0))</f>
        <v>0</v>
      </c>
      <c r="J1444" s="34" t="str">
        <f aca="false">IF( OR( ISBLANK(D1444), C1444=D1444, AND( LEFT(D1444,7)&lt;&gt;"NOMINA ", OR( ISERROR(FIND(" - ",D1444)), NOT(ISNUMBER(VALUE(LEFT(D1444,FIND(" - ",D1444)-1)))) ) ) ), "", B1444 &amp; "|" &amp; E1444 &amp; "|" &amp; (IF(ISBLANK(C1444), "", IFERROR(VALUE(LEFT(TRIM(C1444), FIND(" ", TRIM(C1444)&amp;" ")-1)), ""))) &amp; "|" &amp; D1444 )</f>
        <v/>
      </c>
      <c r="K1444" s="18" t="n">
        <f aca="false">IF(OR(C1444="", J1444="",G1444=""), 0, IF(COUNTIF($J$6:J1444, J1444)=1, 1, 0))</f>
        <v>0</v>
      </c>
      <c r="L1444" s="16" t="str">
        <f aca="false">IF(B1444="Inscripción de nuevo registro patronal",B1444 &amp; "|" &amp; E1444 &amp; "|" &amp; C1444,"")</f>
        <v/>
      </c>
      <c r="M1444" s="18" t="n">
        <f aca="false">IF(OR(C1444="", L1444=""), 0, IF(COUNTIF($L$6:L1444, L1444)=1, 1, 0))</f>
        <v>0</v>
      </c>
    </row>
    <row r="1445" customFormat="false" ht="28.35" hidden="false" customHeight="true" outlineLevel="0" collapsed="false">
      <c r="A1445" s="48" t="str">
        <f aca="false">IF(AND(NOT(ISBLANK(C1445)),NOT(ISBLANK(B1445)),NOT(ISBLANK(E1445))),(_xlfn.AGGREGATE(2,7,A$5:A1445))+1,"")</f>
        <v/>
      </c>
      <c r="B1445" s="49"/>
      <c r="C1445" s="49"/>
      <c r="D1445" s="50"/>
      <c r="E1445" s="51"/>
      <c r="F1445" s="52" t="str">
        <f aca="false">IFERROR(VLOOKUP(B1445,LISTAS!$Q$2:$R$58,2,0),"")</f>
        <v/>
      </c>
      <c r="G1445" s="34" t="str">
        <f aca="false">IF(ISBLANK(C1445),"",  IF(F1445="RAZÓN SOCIAL","NUEVO_RP",   IF(F1445="NUMERO",      IF(ISNUMBER(VALUE(C1445)),VALUE(C1445),""),   IF(OR(F1445="NSS - NOMBRE",F1445="RP - NOMBRE"),      IF(         AND(           NOT(ISERROR(FIND(" - ",C1445))),           ISERROR(FIND("  ",C1445)),           ISERROR(FIND("–",C1445)),           ISERROR(FIND("—",C1445)),           ISNUMBER(VALUE(LEFT(C1445,FIND(" - ",C1445)-1)))         ),         VALUE(LEFT(C1445,FIND(" - ",C1445)-1)),         ""      ),   ""   )  )))</f>
        <v/>
      </c>
      <c r="H1445" s="34" t="str">
        <f aca="false">B1445 &amp; "|" &amp; E1445 &amp; "|" &amp;(IF(ISBLANK(C1445),"",IFERROR(VALUE(LEFT(TRIM(C1445),FIND(" ",TRIM(C1445)&amp;" ")-1)),"")))</f>
        <v>||</v>
      </c>
      <c r="I1445" s="18" t="n">
        <f aca="false">IF(G1445="",0, IF(COUNTIF($H$6:H1445,H1445)=1,1,0))</f>
        <v>0</v>
      </c>
      <c r="J1445" s="34" t="str">
        <f aca="false">IF( OR( ISBLANK(D1445), C1445=D1445, AND( LEFT(D1445,7)&lt;&gt;"NOMINA ", OR( ISERROR(FIND(" - ",D1445)), NOT(ISNUMBER(VALUE(LEFT(D1445,FIND(" - ",D1445)-1)))) ) ) ), "", B1445 &amp; "|" &amp; E1445 &amp; "|" &amp; (IF(ISBLANK(C1445), "", IFERROR(VALUE(LEFT(TRIM(C1445), FIND(" ", TRIM(C1445)&amp;" ")-1)), ""))) &amp; "|" &amp; D1445 )</f>
        <v/>
      </c>
      <c r="K1445" s="18" t="n">
        <f aca="false">IF(OR(C1445="", J1445="",G1445=""), 0, IF(COUNTIF($J$6:J1445, J1445)=1, 1, 0))</f>
        <v>0</v>
      </c>
      <c r="L1445" s="16" t="str">
        <f aca="false">IF(B1445="Inscripción de nuevo registro patronal",B1445 &amp; "|" &amp; E1445 &amp; "|" &amp; C1445,"")</f>
        <v/>
      </c>
      <c r="M1445" s="18" t="n">
        <f aca="false">IF(OR(C1445="", L1445=""), 0, IF(COUNTIF($L$6:L1445, L1445)=1, 1, 0))</f>
        <v>0</v>
      </c>
    </row>
    <row r="1446" customFormat="false" ht="28.35" hidden="false" customHeight="true" outlineLevel="0" collapsed="false">
      <c r="A1446" s="48" t="str">
        <f aca="false">IF(AND(NOT(ISBLANK(C1446)),NOT(ISBLANK(B1446)),NOT(ISBLANK(E1446))),(_xlfn.AGGREGATE(2,7,A$5:A1446))+1,"")</f>
        <v/>
      </c>
      <c r="B1446" s="49"/>
      <c r="C1446" s="49"/>
      <c r="D1446" s="50"/>
      <c r="E1446" s="51"/>
      <c r="F1446" s="52" t="str">
        <f aca="false">IFERROR(VLOOKUP(B1446,LISTAS!$Q$2:$R$58,2,0),"")</f>
        <v/>
      </c>
      <c r="G1446" s="34" t="str">
        <f aca="false">IF(ISBLANK(C1446),"",  IF(F1446="RAZÓN SOCIAL","NUEVO_RP",   IF(F1446="NUMERO",      IF(ISNUMBER(VALUE(C1446)),VALUE(C1446),""),   IF(OR(F1446="NSS - NOMBRE",F1446="RP - NOMBRE"),      IF(         AND(           NOT(ISERROR(FIND(" - ",C1446))),           ISERROR(FIND("  ",C1446)),           ISERROR(FIND("–",C1446)),           ISERROR(FIND("—",C1446)),           ISNUMBER(VALUE(LEFT(C1446,FIND(" - ",C1446)-1)))         ),         VALUE(LEFT(C1446,FIND(" - ",C1446)-1)),         ""      ),   ""   )  )))</f>
        <v/>
      </c>
      <c r="H1446" s="34" t="str">
        <f aca="false">B1446 &amp; "|" &amp; E1446 &amp; "|" &amp;(IF(ISBLANK(C1446),"",IFERROR(VALUE(LEFT(TRIM(C1446),FIND(" ",TRIM(C1446)&amp;" ")-1)),"")))</f>
        <v>||</v>
      </c>
      <c r="I1446" s="18" t="n">
        <f aca="false">IF(G1446="",0, IF(COUNTIF($H$6:H1446,H1446)=1,1,0))</f>
        <v>0</v>
      </c>
      <c r="J1446" s="34" t="str">
        <f aca="false">IF( OR( ISBLANK(D1446), C1446=D1446, AND( LEFT(D1446,7)&lt;&gt;"NOMINA ", OR( ISERROR(FIND(" - ",D1446)), NOT(ISNUMBER(VALUE(LEFT(D1446,FIND(" - ",D1446)-1)))) ) ) ), "", B1446 &amp; "|" &amp; E1446 &amp; "|" &amp; (IF(ISBLANK(C1446), "", IFERROR(VALUE(LEFT(TRIM(C1446), FIND(" ", TRIM(C1446)&amp;" ")-1)), ""))) &amp; "|" &amp; D1446 )</f>
        <v/>
      </c>
      <c r="K1446" s="18" t="n">
        <f aca="false">IF(OR(C1446="", J1446="",G1446=""), 0, IF(COUNTIF($J$6:J1446, J1446)=1, 1, 0))</f>
        <v>0</v>
      </c>
      <c r="L1446" s="16" t="str">
        <f aca="false">IF(B1446="Inscripción de nuevo registro patronal",B1446 &amp; "|" &amp; E1446 &amp; "|" &amp; C1446,"")</f>
        <v/>
      </c>
      <c r="M1446" s="18" t="n">
        <f aca="false">IF(OR(C1446="", L1446=""), 0, IF(COUNTIF($L$6:L1446, L1446)=1, 1, 0))</f>
        <v>0</v>
      </c>
    </row>
    <row r="1447" customFormat="false" ht="28.35" hidden="false" customHeight="true" outlineLevel="0" collapsed="false">
      <c r="A1447" s="48" t="str">
        <f aca="false">IF(AND(NOT(ISBLANK(C1447)),NOT(ISBLANK(B1447)),NOT(ISBLANK(E1447))),(_xlfn.AGGREGATE(2,7,A$5:A1447))+1,"")</f>
        <v/>
      </c>
      <c r="B1447" s="49"/>
      <c r="C1447" s="49"/>
      <c r="D1447" s="50"/>
      <c r="E1447" s="51"/>
      <c r="F1447" s="52" t="str">
        <f aca="false">IFERROR(VLOOKUP(B1447,LISTAS!$Q$2:$R$58,2,0),"")</f>
        <v/>
      </c>
      <c r="G1447" s="34" t="str">
        <f aca="false">IF(ISBLANK(C1447),"",  IF(F1447="RAZÓN SOCIAL","NUEVO_RP",   IF(F1447="NUMERO",      IF(ISNUMBER(VALUE(C1447)),VALUE(C1447),""),   IF(OR(F1447="NSS - NOMBRE",F1447="RP - NOMBRE"),      IF(         AND(           NOT(ISERROR(FIND(" - ",C1447))),           ISERROR(FIND("  ",C1447)),           ISERROR(FIND("–",C1447)),           ISERROR(FIND("—",C1447)),           ISNUMBER(VALUE(LEFT(C1447,FIND(" - ",C1447)-1)))         ),         VALUE(LEFT(C1447,FIND(" - ",C1447)-1)),         ""      ),   ""   )  )))</f>
        <v/>
      </c>
      <c r="H1447" s="34" t="str">
        <f aca="false">B1447 &amp; "|" &amp; E1447 &amp; "|" &amp;(IF(ISBLANK(C1447),"",IFERROR(VALUE(LEFT(TRIM(C1447),FIND(" ",TRIM(C1447)&amp;" ")-1)),"")))</f>
        <v>||</v>
      </c>
      <c r="I1447" s="18" t="n">
        <f aca="false">IF(G1447="",0, IF(COUNTIF($H$6:H1447,H1447)=1,1,0))</f>
        <v>0</v>
      </c>
      <c r="J1447" s="34" t="str">
        <f aca="false">IF( OR( ISBLANK(D1447), C1447=D1447, AND( LEFT(D1447,7)&lt;&gt;"NOMINA ", OR( ISERROR(FIND(" - ",D1447)), NOT(ISNUMBER(VALUE(LEFT(D1447,FIND(" - ",D1447)-1)))) ) ) ), "", B1447 &amp; "|" &amp; E1447 &amp; "|" &amp; (IF(ISBLANK(C1447), "", IFERROR(VALUE(LEFT(TRIM(C1447), FIND(" ", TRIM(C1447)&amp;" ")-1)), ""))) &amp; "|" &amp; D1447 )</f>
        <v/>
      </c>
      <c r="K1447" s="18" t="n">
        <f aca="false">IF(OR(C1447="", J1447="",G1447=""), 0, IF(COUNTIF($J$6:J1447, J1447)=1, 1, 0))</f>
        <v>0</v>
      </c>
      <c r="L1447" s="16" t="str">
        <f aca="false">IF(B1447="Inscripción de nuevo registro patronal",B1447 &amp; "|" &amp; E1447 &amp; "|" &amp; C1447,"")</f>
        <v/>
      </c>
      <c r="M1447" s="18" t="n">
        <f aca="false">IF(OR(C1447="", L1447=""), 0, IF(COUNTIF($L$6:L1447, L1447)=1, 1, 0))</f>
        <v>0</v>
      </c>
    </row>
    <row r="1448" customFormat="false" ht="28.35" hidden="false" customHeight="true" outlineLevel="0" collapsed="false">
      <c r="A1448" s="48" t="str">
        <f aca="false">IF(AND(NOT(ISBLANK(C1448)),NOT(ISBLANK(B1448)),NOT(ISBLANK(E1448))),(_xlfn.AGGREGATE(2,7,A$5:A1448))+1,"")</f>
        <v/>
      </c>
      <c r="B1448" s="49"/>
      <c r="C1448" s="49"/>
      <c r="D1448" s="50"/>
      <c r="E1448" s="51"/>
      <c r="F1448" s="52" t="str">
        <f aca="false">IFERROR(VLOOKUP(B1448,LISTAS!$Q$2:$R$58,2,0),"")</f>
        <v/>
      </c>
      <c r="G1448" s="34" t="str">
        <f aca="false">IF(ISBLANK(C1448),"",  IF(F1448="RAZÓN SOCIAL","NUEVO_RP",   IF(F1448="NUMERO",      IF(ISNUMBER(VALUE(C1448)),VALUE(C1448),""),   IF(OR(F1448="NSS - NOMBRE",F1448="RP - NOMBRE"),      IF(         AND(           NOT(ISERROR(FIND(" - ",C1448))),           ISERROR(FIND("  ",C1448)),           ISERROR(FIND("–",C1448)),           ISERROR(FIND("—",C1448)),           ISNUMBER(VALUE(LEFT(C1448,FIND(" - ",C1448)-1)))         ),         VALUE(LEFT(C1448,FIND(" - ",C1448)-1)),         ""      ),   ""   )  )))</f>
        <v/>
      </c>
      <c r="H1448" s="34" t="str">
        <f aca="false">B1448 &amp; "|" &amp; E1448 &amp; "|" &amp;(IF(ISBLANK(C1448),"",IFERROR(VALUE(LEFT(TRIM(C1448),FIND(" ",TRIM(C1448)&amp;" ")-1)),"")))</f>
        <v>||</v>
      </c>
      <c r="I1448" s="18" t="n">
        <f aca="false">IF(G1448="",0, IF(COUNTIF($H$6:H1448,H1448)=1,1,0))</f>
        <v>0</v>
      </c>
      <c r="J1448" s="34" t="str">
        <f aca="false">IF( OR( ISBLANK(D1448), C1448=D1448, AND( LEFT(D1448,7)&lt;&gt;"NOMINA ", OR( ISERROR(FIND(" - ",D1448)), NOT(ISNUMBER(VALUE(LEFT(D1448,FIND(" - ",D1448)-1)))) ) ) ), "", B1448 &amp; "|" &amp; E1448 &amp; "|" &amp; (IF(ISBLANK(C1448), "", IFERROR(VALUE(LEFT(TRIM(C1448), FIND(" ", TRIM(C1448)&amp;" ")-1)), ""))) &amp; "|" &amp; D1448 )</f>
        <v/>
      </c>
      <c r="K1448" s="18" t="n">
        <f aca="false">IF(OR(C1448="", J1448="",G1448=""), 0, IF(COUNTIF($J$6:J1448, J1448)=1, 1, 0))</f>
        <v>0</v>
      </c>
      <c r="L1448" s="16" t="str">
        <f aca="false">IF(B1448="Inscripción de nuevo registro patronal",B1448 &amp; "|" &amp; E1448 &amp; "|" &amp; C1448,"")</f>
        <v/>
      </c>
      <c r="M1448" s="18" t="n">
        <f aca="false">IF(OR(C1448="", L1448=""), 0, IF(COUNTIF($L$6:L1448, L1448)=1, 1, 0))</f>
        <v>0</v>
      </c>
    </row>
    <row r="1449" customFormat="false" ht="28.35" hidden="false" customHeight="true" outlineLevel="0" collapsed="false">
      <c r="A1449" s="48" t="str">
        <f aca="false">IF(AND(NOT(ISBLANK(C1449)),NOT(ISBLANK(B1449)),NOT(ISBLANK(E1449))),(_xlfn.AGGREGATE(2,7,A$5:A1449))+1,"")</f>
        <v/>
      </c>
      <c r="B1449" s="49"/>
      <c r="C1449" s="49"/>
      <c r="D1449" s="50"/>
      <c r="E1449" s="51"/>
      <c r="F1449" s="52" t="str">
        <f aca="false">IFERROR(VLOOKUP(B1449,LISTAS!$Q$2:$R$58,2,0),"")</f>
        <v/>
      </c>
      <c r="G1449" s="34" t="str">
        <f aca="false">IF(ISBLANK(C1449),"",  IF(F1449="RAZÓN SOCIAL","NUEVO_RP",   IF(F1449="NUMERO",      IF(ISNUMBER(VALUE(C1449)),VALUE(C1449),""),   IF(OR(F1449="NSS - NOMBRE",F1449="RP - NOMBRE"),      IF(         AND(           NOT(ISERROR(FIND(" - ",C1449))),           ISERROR(FIND("  ",C1449)),           ISERROR(FIND("–",C1449)),           ISERROR(FIND("—",C1449)),           ISNUMBER(VALUE(LEFT(C1449,FIND(" - ",C1449)-1)))         ),         VALUE(LEFT(C1449,FIND(" - ",C1449)-1)),         ""      ),   ""   )  )))</f>
        <v/>
      </c>
      <c r="H1449" s="34" t="str">
        <f aca="false">B1449 &amp; "|" &amp; E1449 &amp; "|" &amp;(IF(ISBLANK(C1449),"",IFERROR(VALUE(LEFT(TRIM(C1449),FIND(" ",TRIM(C1449)&amp;" ")-1)),"")))</f>
        <v>||</v>
      </c>
      <c r="I1449" s="18" t="n">
        <f aca="false">IF(G1449="",0, IF(COUNTIF($H$6:H1449,H1449)=1,1,0))</f>
        <v>0</v>
      </c>
      <c r="J1449" s="34" t="str">
        <f aca="false">IF( OR( ISBLANK(D1449), C1449=D1449, AND( LEFT(D1449,7)&lt;&gt;"NOMINA ", OR( ISERROR(FIND(" - ",D1449)), NOT(ISNUMBER(VALUE(LEFT(D1449,FIND(" - ",D1449)-1)))) ) ) ), "", B1449 &amp; "|" &amp; E1449 &amp; "|" &amp; (IF(ISBLANK(C1449), "", IFERROR(VALUE(LEFT(TRIM(C1449), FIND(" ", TRIM(C1449)&amp;" ")-1)), ""))) &amp; "|" &amp; D1449 )</f>
        <v/>
      </c>
      <c r="K1449" s="18" t="n">
        <f aca="false">IF(OR(C1449="", J1449="",G1449=""), 0, IF(COUNTIF($J$6:J1449, J1449)=1, 1, 0))</f>
        <v>0</v>
      </c>
      <c r="L1449" s="16" t="str">
        <f aca="false">IF(B1449="Inscripción de nuevo registro patronal",B1449 &amp; "|" &amp; E1449 &amp; "|" &amp; C1449,"")</f>
        <v/>
      </c>
      <c r="M1449" s="18" t="n">
        <f aca="false">IF(OR(C1449="", L1449=""), 0, IF(COUNTIF($L$6:L1449, L1449)=1, 1, 0))</f>
        <v>0</v>
      </c>
    </row>
    <row r="1450" customFormat="false" ht="28.35" hidden="false" customHeight="true" outlineLevel="0" collapsed="false">
      <c r="A1450" s="48" t="str">
        <f aca="false">IF(AND(NOT(ISBLANK(C1450)),NOT(ISBLANK(B1450)),NOT(ISBLANK(E1450))),(_xlfn.AGGREGATE(2,7,A$5:A1450))+1,"")</f>
        <v/>
      </c>
      <c r="B1450" s="49"/>
      <c r="C1450" s="49"/>
      <c r="D1450" s="50"/>
      <c r="E1450" s="51"/>
      <c r="F1450" s="52" t="str">
        <f aca="false">IFERROR(VLOOKUP(B1450,LISTAS!$Q$2:$R$58,2,0),"")</f>
        <v/>
      </c>
      <c r="G1450" s="34" t="str">
        <f aca="false">IF(ISBLANK(C1450),"",  IF(F1450="RAZÓN SOCIAL","NUEVO_RP",   IF(F1450="NUMERO",      IF(ISNUMBER(VALUE(C1450)),VALUE(C1450),""),   IF(OR(F1450="NSS - NOMBRE",F1450="RP - NOMBRE"),      IF(         AND(           NOT(ISERROR(FIND(" - ",C1450))),           ISERROR(FIND("  ",C1450)),           ISERROR(FIND("–",C1450)),           ISERROR(FIND("—",C1450)),           ISNUMBER(VALUE(LEFT(C1450,FIND(" - ",C1450)-1)))         ),         VALUE(LEFT(C1450,FIND(" - ",C1450)-1)),         ""      ),   ""   )  )))</f>
        <v/>
      </c>
      <c r="H1450" s="34" t="str">
        <f aca="false">B1450 &amp; "|" &amp; E1450 &amp; "|" &amp;(IF(ISBLANK(C1450),"",IFERROR(VALUE(LEFT(TRIM(C1450),FIND(" ",TRIM(C1450)&amp;" ")-1)),"")))</f>
        <v>||</v>
      </c>
      <c r="I1450" s="18" t="n">
        <f aca="false">IF(G1450="",0, IF(COUNTIF($H$6:H1450,H1450)=1,1,0))</f>
        <v>0</v>
      </c>
      <c r="J1450" s="34" t="str">
        <f aca="false">IF( OR( ISBLANK(D1450), C1450=D1450, AND( LEFT(D1450,7)&lt;&gt;"NOMINA ", OR( ISERROR(FIND(" - ",D1450)), NOT(ISNUMBER(VALUE(LEFT(D1450,FIND(" - ",D1450)-1)))) ) ) ), "", B1450 &amp; "|" &amp; E1450 &amp; "|" &amp; (IF(ISBLANK(C1450), "", IFERROR(VALUE(LEFT(TRIM(C1450), FIND(" ", TRIM(C1450)&amp;" ")-1)), ""))) &amp; "|" &amp; D1450 )</f>
        <v/>
      </c>
      <c r="K1450" s="18" t="n">
        <f aca="false">IF(OR(C1450="", J1450="",G1450=""), 0, IF(COUNTIF($J$6:J1450, J1450)=1, 1, 0))</f>
        <v>0</v>
      </c>
      <c r="L1450" s="16" t="str">
        <f aca="false">IF(B1450="Inscripción de nuevo registro patronal",B1450 &amp; "|" &amp; E1450 &amp; "|" &amp; C1450,"")</f>
        <v/>
      </c>
      <c r="M1450" s="18" t="n">
        <f aca="false">IF(OR(C1450="", L1450=""), 0, IF(COUNTIF($L$6:L1450, L1450)=1, 1, 0))</f>
        <v>0</v>
      </c>
    </row>
    <row r="1451" customFormat="false" ht="28.35" hidden="false" customHeight="true" outlineLevel="0" collapsed="false">
      <c r="A1451" s="48" t="str">
        <f aca="false">IF(AND(NOT(ISBLANK(C1451)),NOT(ISBLANK(B1451)),NOT(ISBLANK(E1451))),(_xlfn.AGGREGATE(2,7,A$5:A1451))+1,"")</f>
        <v/>
      </c>
      <c r="B1451" s="49"/>
      <c r="C1451" s="49"/>
      <c r="D1451" s="50"/>
      <c r="E1451" s="51"/>
      <c r="F1451" s="52" t="str">
        <f aca="false">IFERROR(VLOOKUP(B1451,LISTAS!$Q$2:$R$58,2,0),"")</f>
        <v/>
      </c>
      <c r="G1451" s="34" t="str">
        <f aca="false">IF(ISBLANK(C1451),"",  IF(F1451="RAZÓN SOCIAL","NUEVO_RP",   IF(F1451="NUMERO",      IF(ISNUMBER(VALUE(C1451)),VALUE(C1451),""),   IF(OR(F1451="NSS - NOMBRE",F1451="RP - NOMBRE"),      IF(         AND(           NOT(ISERROR(FIND(" - ",C1451))),           ISERROR(FIND("  ",C1451)),           ISERROR(FIND("–",C1451)),           ISERROR(FIND("—",C1451)),           ISNUMBER(VALUE(LEFT(C1451,FIND(" - ",C1451)-1)))         ),         VALUE(LEFT(C1451,FIND(" - ",C1451)-1)),         ""      ),   ""   )  )))</f>
        <v/>
      </c>
      <c r="H1451" s="34" t="str">
        <f aca="false">B1451 &amp; "|" &amp; E1451 &amp; "|" &amp;(IF(ISBLANK(C1451),"",IFERROR(VALUE(LEFT(TRIM(C1451),FIND(" ",TRIM(C1451)&amp;" ")-1)),"")))</f>
        <v>||</v>
      </c>
      <c r="I1451" s="18" t="n">
        <f aca="false">IF(G1451="",0, IF(COUNTIF($H$6:H1451,H1451)=1,1,0))</f>
        <v>0</v>
      </c>
      <c r="J1451" s="34" t="str">
        <f aca="false">IF( OR( ISBLANK(D1451), C1451=D1451, AND( LEFT(D1451,7)&lt;&gt;"NOMINA ", OR( ISERROR(FIND(" - ",D1451)), NOT(ISNUMBER(VALUE(LEFT(D1451,FIND(" - ",D1451)-1)))) ) ) ), "", B1451 &amp; "|" &amp; E1451 &amp; "|" &amp; (IF(ISBLANK(C1451), "", IFERROR(VALUE(LEFT(TRIM(C1451), FIND(" ", TRIM(C1451)&amp;" ")-1)), ""))) &amp; "|" &amp; D1451 )</f>
        <v/>
      </c>
      <c r="K1451" s="18" t="n">
        <f aca="false">IF(OR(C1451="", J1451="",G1451=""), 0, IF(COUNTIF($J$6:J1451, J1451)=1, 1, 0))</f>
        <v>0</v>
      </c>
      <c r="L1451" s="16" t="str">
        <f aca="false">IF(B1451="Inscripción de nuevo registro patronal",B1451 &amp; "|" &amp; E1451 &amp; "|" &amp; C1451,"")</f>
        <v/>
      </c>
      <c r="M1451" s="18" t="n">
        <f aca="false">IF(OR(C1451="", L1451=""), 0, IF(COUNTIF($L$6:L1451, L1451)=1, 1, 0))</f>
        <v>0</v>
      </c>
    </row>
    <row r="1452" customFormat="false" ht="28.35" hidden="false" customHeight="true" outlineLevel="0" collapsed="false">
      <c r="A1452" s="48" t="str">
        <f aca="false">IF(AND(NOT(ISBLANK(C1452)),NOT(ISBLANK(B1452)),NOT(ISBLANK(E1452))),(_xlfn.AGGREGATE(2,7,A$5:A1452))+1,"")</f>
        <v/>
      </c>
      <c r="B1452" s="49"/>
      <c r="C1452" s="49"/>
      <c r="D1452" s="50"/>
      <c r="E1452" s="51"/>
      <c r="F1452" s="52" t="str">
        <f aca="false">IFERROR(VLOOKUP(B1452,LISTAS!$Q$2:$R$58,2,0),"")</f>
        <v/>
      </c>
      <c r="G1452" s="34" t="str">
        <f aca="false">IF(ISBLANK(C1452),"",  IF(F1452="RAZÓN SOCIAL","NUEVO_RP",   IF(F1452="NUMERO",      IF(ISNUMBER(VALUE(C1452)),VALUE(C1452),""),   IF(OR(F1452="NSS - NOMBRE",F1452="RP - NOMBRE"),      IF(         AND(           NOT(ISERROR(FIND(" - ",C1452))),           ISERROR(FIND("  ",C1452)),           ISERROR(FIND("–",C1452)),           ISERROR(FIND("—",C1452)),           ISNUMBER(VALUE(LEFT(C1452,FIND(" - ",C1452)-1)))         ),         VALUE(LEFT(C1452,FIND(" - ",C1452)-1)),         ""      ),   ""   )  )))</f>
        <v/>
      </c>
      <c r="H1452" s="34" t="str">
        <f aca="false">B1452 &amp; "|" &amp; E1452 &amp; "|" &amp;(IF(ISBLANK(C1452),"",IFERROR(VALUE(LEFT(TRIM(C1452),FIND(" ",TRIM(C1452)&amp;" ")-1)),"")))</f>
        <v>||</v>
      </c>
      <c r="I1452" s="18" t="n">
        <f aca="false">IF(G1452="",0, IF(COUNTIF($H$6:H1452,H1452)=1,1,0))</f>
        <v>0</v>
      </c>
      <c r="J1452" s="34" t="str">
        <f aca="false">IF( OR( ISBLANK(D1452), C1452=D1452, AND( LEFT(D1452,7)&lt;&gt;"NOMINA ", OR( ISERROR(FIND(" - ",D1452)), NOT(ISNUMBER(VALUE(LEFT(D1452,FIND(" - ",D1452)-1)))) ) ) ), "", B1452 &amp; "|" &amp; E1452 &amp; "|" &amp; (IF(ISBLANK(C1452), "", IFERROR(VALUE(LEFT(TRIM(C1452), FIND(" ", TRIM(C1452)&amp;" ")-1)), ""))) &amp; "|" &amp; D1452 )</f>
        <v/>
      </c>
      <c r="K1452" s="18" t="n">
        <f aca="false">IF(OR(C1452="", J1452="",G1452=""), 0, IF(COUNTIF($J$6:J1452, J1452)=1, 1, 0))</f>
        <v>0</v>
      </c>
      <c r="L1452" s="16" t="str">
        <f aca="false">IF(B1452="Inscripción de nuevo registro patronal",B1452 &amp; "|" &amp; E1452 &amp; "|" &amp; C1452,"")</f>
        <v/>
      </c>
      <c r="M1452" s="18" t="n">
        <f aca="false">IF(OR(C1452="", L1452=""), 0, IF(COUNTIF($L$6:L1452, L1452)=1, 1, 0))</f>
        <v>0</v>
      </c>
    </row>
    <row r="1453" customFormat="false" ht="28.35" hidden="false" customHeight="true" outlineLevel="0" collapsed="false">
      <c r="A1453" s="48" t="str">
        <f aca="false">IF(AND(NOT(ISBLANK(C1453)),NOT(ISBLANK(B1453)),NOT(ISBLANK(E1453))),(_xlfn.AGGREGATE(2,7,A$5:A1453))+1,"")</f>
        <v/>
      </c>
      <c r="B1453" s="49"/>
      <c r="C1453" s="49"/>
      <c r="D1453" s="50"/>
      <c r="E1453" s="51"/>
      <c r="F1453" s="52" t="str">
        <f aca="false">IFERROR(VLOOKUP(B1453,LISTAS!$Q$2:$R$58,2,0),"")</f>
        <v/>
      </c>
      <c r="G1453" s="34" t="str">
        <f aca="false">IF(ISBLANK(C1453),"",  IF(F1453="RAZÓN SOCIAL","NUEVO_RP",   IF(F1453="NUMERO",      IF(ISNUMBER(VALUE(C1453)),VALUE(C1453),""),   IF(OR(F1453="NSS - NOMBRE",F1453="RP - NOMBRE"),      IF(         AND(           NOT(ISERROR(FIND(" - ",C1453))),           ISERROR(FIND("  ",C1453)),           ISERROR(FIND("–",C1453)),           ISERROR(FIND("—",C1453)),           ISNUMBER(VALUE(LEFT(C1453,FIND(" - ",C1453)-1)))         ),         VALUE(LEFT(C1453,FIND(" - ",C1453)-1)),         ""      ),   ""   )  )))</f>
        <v/>
      </c>
      <c r="H1453" s="34" t="str">
        <f aca="false">B1453 &amp; "|" &amp; E1453 &amp; "|" &amp;(IF(ISBLANK(C1453),"",IFERROR(VALUE(LEFT(TRIM(C1453),FIND(" ",TRIM(C1453)&amp;" ")-1)),"")))</f>
        <v>||</v>
      </c>
      <c r="I1453" s="18" t="n">
        <f aca="false">IF(G1453="",0, IF(COUNTIF($H$6:H1453,H1453)=1,1,0))</f>
        <v>0</v>
      </c>
      <c r="J1453" s="34" t="str">
        <f aca="false">IF( OR( ISBLANK(D1453), C1453=D1453, AND( LEFT(D1453,7)&lt;&gt;"NOMINA ", OR( ISERROR(FIND(" - ",D1453)), NOT(ISNUMBER(VALUE(LEFT(D1453,FIND(" - ",D1453)-1)))) ) ) ), "", B1453 &amp; "|" &amp; E1453 &amp; "|" &amp; (IF(ISBLANK(C1453), "", IFERROR(VALUE(LEFT(TRIM(C1453), FIND(" ", TRIM(C1453)&amp;" ")-1)), ""))) &amp; "|" &amp; D1453 )</f>
        <v/>
      </c>
      <c r="K1453" s="18" t="n">
        <f aca="false">IF(OR(C1453="", J1453="",G1453=""), 0, IF(COUNTIF($J$6:J1453, J1453)=1, 1, 0))</f>
        <v>0</v>
      </c>
      <c r="L1453" s="16" t="str">
        <f aca="false">IF(B1453="Inscripción de nuevo registro patronal",B1453 &amp; "|" &amp; E1453 &amp; "|" &amp; C1453,"")</f>
        <v/>
      </c>
      <c r="M1453" s="18" t="n">
        <f aca="false">IF(OR(C1453="", L1453=""), 0, IF(COUNTIF($L$6:L1453, L1453)=1, 1, 0))</f>
        <v>0</v>
      </c>
    </row>
    <row r="1454" customFormat="false" ht="28.35" hidden="false" customHeight="true" outlineLevel="0" collapsed="false">
      <c r="A1454" s="48" t="str">
        <f aca="false">IF(AND(NOT(ISBLANK(C1454)),NOT(ISBLANK(B1454)),NOT(ISBLANK(E1454))),(_xlfn.AGGREGATE(2,7,A$5:A1454))+1,"")</f>
        <v/>
      </c>
      <c r="B1454" s="49"/>
      <c r="C1454" s="49"/>
      <c r="D1454" s="50"/>
      <c r="E1454" s="51"/>
      <c r="F1454" s="52" t="str">
        <f aca="false">IFERROR(VLOOKUP(B1454,LISTAS!$Q$2:$R$58,2,0),"")</f>
        <v/>
      </c>
      <c r="G1454" s="34" t="str">
        <f aca="false">IF(ISBLANK(C1454),"",  IF(F1454="RAZÓN SOCIAL","NUEVO_RP",   IF(F1454="NUMERO",      IF(ISNUMBER(VALUE(C1454)),VALUE(C1454),""),   IF(OR(F1454="NSS - NOMBRE",F1454="RP - NOMBRE"),      IF(         AND(           NOT(ISERROR(FIND(" - ",C1454))),           ISERROR(FIND("  ",C1454)),           ISERROR(FIND("–",C1454)),           ISERROR(FIND("—",C1454)),           ISNUMBER(VALUE(LEFT(C1454,FIND(" - ",C1454)-1)))         ),         VALUE(LEFT(C1454,FIND(" - ",C1454)-1)),         ""      ),   ""   )  )))</f>
        <v/>
      </c>
      <c r="H1454" s="34" t="str">
        <f aca="false">B1454 &amp; "|" &amp; E1454 &amp; "|" &amp;(IF(ISBLANK(C1454),"",IFERROR(VALUE(LEFT(TRIM(C1454),FIND(" ",TRIM(C1454)&amp;" ")-1)),"")))</f>
        <v>||</v>
      </c>
      <c r="I1454" s="18" t="n">
        <f aca="false">IF(G1454="",0, IF(COUNTIF($H$6:H1454,H1454)=1,1,0))</f>
        <v>0</v>
      </c>
      <c r="J1454" s="34" t="str">
        <f aca="false">IF( OR( ISBLANK(D1454), C1454=D1454, AND( LEFT(D1454,7)&lt;&gt;"NOMINA ", OR( ISERROR(FIND(" - ",D1454)), NOT(ISNUMBER(VALUE(LEFT(D1454,FIND(" - ",D1454)-1)))) ) ) ), "", B1454 &amp; "|" &amp; E1454 &amp; "|" &amp; (IF(ISBLANK(C1454), "", IFERROR(VALUE(LEFT(TRIM(C1454), FIND(" ", TRIM(C1454)&amp;" ")-1)), ""))) &amp; "|" &amp; D1454 )</f>
        <v/>
      </c>
      <c r="K1454" s="18" t="n">
        <f aca="false">IF(OR(C1454="", J1454="",G1454=""), 0, IF(COUNTIF($J$6:J1454, J1454)=1, 1, 0))</f>
        <v>0</v>
      </c>
      <c r="L1454" s="16" t="str">
        <f aca="false">IF(B1454="Inscripción de nuevo registro patronal",B1454 &amp; "|" &amp; E1454 &amp; "|" &amp; C1454,"")</f>
        <v/>
      </c>
      <c r="M1454" s="18" t="n">
        <f aca="false">IF(OR(C1454="", L1454=""), 0, IF(COUNTIF($L$6:L1454, L1454)=1, 1, 0))</f>
        <v>0</v>
      </c>
    </row>
    <row r="1455" customFormat="false" ht="28.35" hidden="false" customHeight="true" outlineLevel="0" collapsed="false">
      <c r="A1455" s="48" t="str">
        <f aca="false">IF(AND(NOT(ISBLANK(C1455)),NOT(ISBLANK(B1455)),NOT(ISBLANK(E1455))),(_xlfn.AGGREGATE(2,7,A$5:A1455))+1,"")</f>
        <v/>
      </c>
      <c r="B1455" s="49"/>
      <c r="C1455" s="49"/>
      <c r="D1455" s="50"/>
      <c r="E1455" s="51"/>
      <c r="F1455" s="52" t="str">
        <f aca="false">IFERROR(VLOOKUP(B1455,LISTAS!$Q$2:$R$58,2,0),"")</f>
        <v/>
      </c>
      <c r="G1455" s="34" t="str">
        <f aca="false">IF(ISBLANK(C1455),"",  IF(F1455="RAZÓN SOCIAL","NUEVO_RP",   IF(F1455="NUMERO",      IF(ISNUMBER(VALUE(C1455)),VALUE(C1455),""),   IF(OR(F1455="NSS - NOMBRE",F1455="RP - NOMBRE"),      IF(         AND(           NOT(ISERROR(FIND(" - ",C1455))),           ISERROR(FIND("  ",C1455)),           ISERROR(FIND("–",C1455)),           ISERROR(FIND("—",C1455)),           ISNUMBER(VALUE(LEFT(C1455,FIND(" - ",C1455)-1)))         ),         VALUE(LEFT(C1455,FIND(" - ",C1455)-1)),         ""      ),   ""   )  )))</f>
        <v/>
      </c>
      <c r="H1455" s="34" t="str">
        <f aca="false">B1455 &amp; "|" &amp; E1455 &amp; "|" &amp;(IF(ISBLANK(C1455),"",IFERROR(VALUE(LEFT(TRIM(C1455),FIND(" ",TRIM(C1455)&amp;" ")-1)),"")))</f>
        <v>||</v>
      </c>
      <c r="I1455" s="18" t="n">
        <f aca="false">IF(G1455="",0, IF(COUNTIF($H$6:H1455,H1455)=1,1,0))</f>
        <v>0</v>
      </c>
      <c r="J1455" s="34" t="str">
        <f aca="false">IF( OR( ISBLANK(D1455), C1455=D1455, AND( LEFT(D1455,7)&lt;&gt;"NOMINA ", OR( ISERROR(FIND(" - ",D1455)), NOT(ISNUMBER(VALUE(LEFT(D1455,FIND(" - ",D1455)-1)))) ) ) ), "", B1455 &amp; "|" &amp; E1455 &amp; "|" &amp; (IF(ISBLANK(C1455), "", IFERROR(VALUE(LEFT(TRIM(C1455), FIND(" ", TRIM(C1455)&amp;" ")-1)), ""))) &amp; "|" &amp; D1455 )</f>
        <v/>
      </c>
      <c r="K1455" s="18" t="n">
        <f aca="false">IF(OR(C1455="", J1455="",G1455=""), 0, IF(COUNTIF($J$6:J1455, J1455)=1, 1, 0))</f>
        <v>0</v>
      </c>
      <c r="L1455" s="16" t="str">
        <f aca="false">IF(B1455="Inscripción de nuevo registro patronal",B1455 &amp; "|" &amp; E1455 &amp; "|" &amp; C1455,"")</f>
        <v/>
      </c>
      <c r="M1455" s="18" t="n">
        <f aca="false">IF(OR(C1455="", L1455=""), 0, IF(COUNTIF($L$6:L1455, L1455)=1, 1, 0))</f>
        <v>0</v>
      </c>
    </row>
    <row r="1456" customFormat="false" ht="28.35" hidden="false" customHeight="true" outlineLevel="0" collapsed="false">
      <c r="A1456" s="48" t="str">
        <f aca="false">IF(AND(NOT(ISBLANK(C1456)),NOT(ISBLANK(B1456)),NOT(ISBLANK(E1456))),(_xlfn.AGGREGATE(2,7,A$5:A1456))+1,"")</f>
        <v/>
      </c>
      <c r="B1456" s="49"/>
      <c r="C1456" s="49"/>
      <c r="D1456" s="50"/>
      <c r="E1456" s="51"/>
      <c r="F1456" s="52" t="str">
        <f aca="false">IFERROR(VLOOKUP(B1456,LISTAS!$Q$2:$R$58,2,0),"")</f>
        <v/>
      </c>
      <c r="G1456" s="34" t="str">
        <f aca="false">IF(ISBLANK(C1456),"",  IF(F1456="RAZÓN SOCIAL","NUEVO_RP",   IF(F1456="NUMERO",      IF(ISNUMBER(VALUE(C1456)),VALUE(C1456),""),   IF(OR(F1456="NSS - NOMBRE",F1456="RP - NOMBRE"),      IF(         AND(           NOT(ISERROR(FIND(" - ",C1456))),           ISERROR(FIND("  ",C1456)),           ISERROR(FIND("–",C1456)),           ISERROR(FIND("—",C1456)),           ISNUMBER(VALUE(LEFT(C1456,FIND(" - ",C1456)-1)))         ),         VALUE(LEFT(C1456,FIND(" - ",C1456)-1)),         ""      ),   ""   )  )))</f>
        <v/>
      </c>
      <c r="H1456" s="34" t="str">
        <f aca="false">B1456 &amp; "|" &amp; E1456 &amp; "|" &amp;(IF(ISBLANK(C1456),"",IFERROR(VALUE(LEFT(TRIM(C1456),FIND(" ",TRIM(C1456)&amp;" ")-1)),"")))</f>
        <v>||</v>
      </c>
      <c r="I1456" s="18" t="n">
        <f aca="false">IF(G1456="",0, IF(COUNTIF($H$6:H1456,H1456)=1,1,0))</f>
        <v>0</v>
      </c>
      <c r="J1456" s="34" t="str">
        <f aca="false">IF( OR( ISBLANK(D1456), C1456=D1456, AND( LEFT(D1456,7)&lt;&gt;"NOMINA ", OR( ISERROR(FIND(" - ",D1456)), NOT(ISNUMBER(VALUE(LEFT(D1456,FIND(" - ",D1456)-1)))) ) ) ), "", B1456 &amp; "|" &amp; E1456 &amp; "|" &amp; (IF(ISBLANK(C1456), "", IFERROR(VALUE(LEFT(TRIM(C1456), FIND(" ", TRIM(C1456)&amp;" ")-1)), ""))) &amp; "|" &amp; D1456 )</f>
        <v/>
      </c>
      <c r="K1456" s="18" t="n">
        <f aca="false">IF(OR(C1456="", J1456="",G1456=""), 0, IF(COUNTIF($J$6:J1456, J1456)=1, 1, 0))</f>
        <v>0</v>
      </c>
      <c r="L1456" s="16" t="str">
        <f aca="false">IF(B1456="Inscripción de nuevo registro patronal",B1456 &amp; "|" &amp; E1456 &amp; "|" &amp; C1456,"")</f>
        <v/>
      </c>
      <c r="M1456" s="18" t="n">
        <f aca="false">IF(OR(C1456="", L1456=""), 0, IF(COUNTIF($L$6:L1456, L1456)=1, 1, 0))</f>
        <v>0</v>
      </c>
    </row>
    <row r="1457" customFormat="false" ht="28.35" hidden="false" customHeight="true" outlineLevel="0" collapsed="false">
      <c r="A1457" s="48" t="str">
        <f aca="false">IF(AND(NOT(ISBLANK(C1457)),NOT(ISBLANK(B1457)),NOT(ISBLANK(E1457))),(_xlfn.AGGREGATE(2,7,A$5:A1457))+1,"")</f>
        <v/>
      </c>
      <c r="B1457" s="49"/>
      <c r="C1457" s="49"/>
      <c r="D1457" s="50"/>
      <c r="E1457" s="51"/>
      <c r="F1457" s="52" t="str">
        <f aca="false">IFERROR(VLOOKUP(B1457,LISTAS!$Q$2:$R$58,2,0),"")</f>
        <v/>
      </c>
      <c r="G1457" s="34" t="str">
        <f aca="false">IF(ISBLANK(C1457),"",  IF(F1457="RAZÓN SOCIAL","NUEVO_RP",   IF(F1457="NUMERO",      IF(ISNUMBER(VALUE(C1457)),VALUE(C1457),""),   IF(OR(F1457="NSS - NOMBRE",F1457="RP - NOMBRE"),      IF(         AND(           NOT(ISERROR(FIND(" - ",C1457))),           ISERROR(FIND("  ",C1457)),           ISERROR(FIND("–",C1457)),           ISERROR(FIND("—",C1457)),           ISNUMBER(VALUE(LEFT(C1457,FIND(" - ",C1457)-1)))         ),         VALUE(LEFT(C1457,FIND(" - ",C1457)-1)),         ""      ),   ""   )  )))</f>
        <v/>
      </c>
      <c r="H1457" s="34" t="str">
        <f aca="false">B1457 &amp; "|" &amp; E1457 &amp; "|" &amp;(IF(ISBLANK(C1457),"",IFERROR(VALUE(LEFT(TRIM(C1457),FIND(" ",TRIM(C1457)&amp;" ")-1)),"")))</f>
        <v>||</v>
      </c>
      <c r="I1457" s="18" t="n">
        <f aca="false">IF(G1457="",0, IF(COUNTIF($H$6:H1457,H1457)=1,1,0))</f>
        <v>0</v>
      </c>
      <c r="J1457" s="34" t="str">
        <f aca="false">IF( OR( ISBLANK(D1457), C1457=D1457, AND( LEFT(D1457,7)&lt;&gt;"NOMINA ", OR( ISERROR(FIND(" - ",D1457)), NOT(ISNUMBER(VALUE(LEFT(D1457,FIND(" - ",D1457)-1)))) ) ) ), "", B1457 &amp; "|" &amp; E1457 &amp; "|" &amp; (IF(ISBLANK(C1457), "", IFERROR(VALUE(LEFT(TRIM(C1457), FIND(" ", TRIM(C1457)&amp;" ")-1)), ""))) &amp; "|" &amp; D1457 )</f>
        <v/>
      </c>
      <c r="K1457" s="18" t="n">
        <f aca="false">IF(OR(C1457="", J1457="",G1457=""), 0, IF(COUNTIF($J$6:J1457, J1457)=1, 1, 0))</f>
        <v>0</v>
      </c>
      <c r="L1457" s="16" t="str">
        <f aca="false">IF(B1457="Inscripción de nuevo registro patronal",B1457 &amp; "|" &amp; E1457 &amp; "|" &amp; C1457,"")</f>
        <v/>
      </c>
      <c r="M1457" s="18" t="n">
        <f aca="false">IF(OR(C1457="", L1457=""), 0, IF(COUNTIF($L$6:L1457, L1457)=1, 1, 0))</f>
        <v>0</v>
      </c>
    </row>
    <row r="1458" customFormat="false" ht="28.35" hidden="false" customHeight="true" outlineLevel="0" collapsed="false">
      <c r="A1458" s="48" t="str">
        <f aca="false">IF(AND(NOT(ISBLANK(C1458)),NOT(ISBLANK(B1458)),NOT(ISBLANK(E1458))),(_xlfn.AGGREGATE(2,7,A$5:A1458))+1,"")</f>
        <v/>
      </c>
      <c r="B1458" s="49"/>
      <c r="C1458" s="49"/>
      <c r="D1458" s="50"/>
      <c r="E1458" s="51"/>
      <c r="F1458" s="52" t="str">
        <f aca="false">IFERROR(VLOOKUP(B1458,LISTAS!$Q$2:$R$58,2,0),"")</f>
        <v/>
      </c>
      <c r="G1458" s="34" t="str">
        <f aca="false">IF(ISBLANK(C1458),"",  IF(F1458="RAZÓN SOCIAL","NUEVO_RP",   IF(F1458="NUMERO",      IF(ISNUMBER(VALUE(C1458)),VALUE(C1458),""),   IF(OR(F1458="NSS - NOMBRE",F1458="RP - NOMBRE"),      IF(         AND(           NOT(ISERROR(FIND(" - ",C1458))),           ISERROR(FIND("  ",C1458)),           ISERROR(FIND("–",C1458)),           ISERROR(FIND("—",C1458)),           ISNUMBER(VALUE(LEFT(C1458,FIND(" - ",C1458)-1)))         ),         VALUE(LEFT(C1458,FIND(" - ",C1458)-1)),         ""      ),   ""   )  )))</f>
        <v/>
      </c>
      <c r="H1458" s="34" t="str">
        <f aca="false">B1458 &amp; "|" &amp; E1458 &amp; "|" &amp;(IF(ISBLANK(C1458),"",IFERROR(VALUE(LEFT(TRIM(C1458),FIND(" ",TRIM(C1458)&amp;" ")-1)),"")))</f>
        <v>||</v>
      </c>
      <c r="I1458" s="18" t="n">
        <f aca="false">IF(G1458="",0, IF(COUNTIF($H$6:H1458,H1458)=1,1,0))</f>
        <v>0</v>
      </c>
      <c r="J1458" s="34" t="str">
        <f aca="false">IF( OR( ISBLANK(D1458), C1458=D1458, AND( LEFT(D1458,7)&lt;&gt;"NOMINA ", OR( ISERROR(FIND(" - ",D1458)), NOT(ISNUMBER(VALUE(LEFT(D1458,FIND(" - ",D1458)-1)))) ) ) ), "", B1458 &amp; "|" &amp; E1458 &amp; "|" &amp; (IF(ISBLANK(C1458), "", IFERROR(VALUE(LEFT(TRIM(C1458), FIND(" ", TRIM(C1458)&amp;" ")-1)), ""))) &amp; "|" &amp; D1458 )</f>
        <v/>
      </c>
      <c r="K1458" s="18" t="n">
        <f aca="false">IF(OR(C1458="", J1458="",G1458=""), 0, IF(COUNTIF($J$6:J1458, J1458)=1, 1, 0))</f>
        <v>0</v>
      </c>
      <c r="L1458" s="16" t="str">
        <f aca="false">IF(B1458="Inscripción de nuevo registro patronal",B1458 &amp; "|" &amp; E1458 &amp; "|" &amp; C1458,"")</f>
        <v/>
      </c>
      <c r="M1458" s="18" t="n">
        <f aca="false">IF(OR(C1458="", L1458=""), 0, IF(COUNTIF($L$6:L1458, L1458)=1, 1, 0))</f>
        <v>0</v>
      </c>
    </row>
    <row r="1459" customFormat="false" ht="28.35" hidden="false" customHeight="true" outlineLevel="0" collapsed="false">
      <c r="A1459" s="48" t="str">
        <f aca="false">IF(AND(NOT(ISBLANK(C1459)),NOT(ISBLANK(B1459)),NOT(ISBLANK(E1459))),(_xlfn.AGGREGATE(2,7,A$5:A1459))+1,"")</f>
        <v/>
      </c>
      <c r="B1459" s="49"/>
      <c r="C1459" s="49"/>
      <c r="D1459" s="50"/>
      <c r="E1459" s="51"/>
      <c r="F1459" s="52" t="str">
        <f aca="false">IFERROR(VLOOKUP(B1459,LISTAS!$Q$2:$R$58,2,0),"")</f>
        <v/>
      </c>
      <c r="G1459" s="34" t="str">
        <f aca="false">IF(ISBLANK(C1459),"",  IF(F1459="RAZÓN SOCIAL","NUEVO_RP",   IF(F1459="NUMERO",      IF(ISNUMBER(VALUE(C1459)),VALUE(C1459),""),   IF(OR(F1459="NSS - NOMBRE",F1459="RP - NOMBRE"),      IF(         AND(           NOT(ISERROR(FIND(" - ",C1459))),           ISERROR(FIND("  ",C1459)),           ISERROR(FIND("–",C1459)),           ISERROR(FIND("—",C1459)),           ISNUMBER(VALUE(LEFT(C1459,FIND(" - ",C1459)-1)))         ),         VALUE(LEFT(C1459,FIND(" - ",C1459)-1)),         ""      ),   ""   )  )))</f>
        <v/>
      </c>
      <c r="H1459" s="34" t="str">
        <f aca="false">B1459 &amp; "|" &amp; E1459 &amp; "|" &amp;(IF(ISBLANK(C1459),"",IFERROR(VALUE(LEFT(TRIM(C1459),FIND(" ",TRIM(C1459)&amp;" ")-1)),"")))</f>
        <v>||</v>
      </c>
      <c r="I1459" s="18" t="n">
        <f aca="false">IF(G1459="",0, IF(COUNTIF($H$6:H1459,H1459)=1,1,0))</f>
        <v>0</v>
      </c>
      <c r="J1459" s="34" t="str">
        <f aca="false">IF( OR( ISBLANK(D1459), C1459=D1459, AND( LEFT(D1459,7)&lt;&gt;"NOMINA ", OR( ISERROR(FIND(" - ",D1459)), NOT(ISNUMBER(VALUE(LEFT(D1459,FIND(" - ",D1459)-1)))) ) ) ), "", B1459 &amp; "|" &amp; E1459 &amp; "|" &amp; (IF(ISBLANK(C1459), "", IFERROR(VALUE(LEFT(TRIM(C1459), FIND(" ", TRIM(C1459)&amp;" ")-1)), ""))) &amp; "|" &amp; D1459 )</f>
        <v/>
      </c>
      <c r="K1459" s="18" t="n">
        <f aca="false">IF(OR(C1459="", J1459="",G1459=""), 0, IF(COUNTIF($J$6:J1459, J1459)=1, 1, 0))</f>
        <v>0</v>
      </c>
      <c r="L1459" s="16" t="str">
        <f aca="false">IF(B1459="Inscripción de nuevo registro patronal",B1459 &amp; "|" &amp; E1459 &amp; "|" &amp; C1459,"")</f>
        <v/>
      </c>
      <c r="M1459" s="18" t="n">
        <f aca="false">IF(OR(C1459="", L1459=""), 0, IF(COUNTIF($L$6:L1459, L1459)=1, 1, 0))</f>
        <v>0</v>
      </c>
    </row>
    <row r="1460" customFormat="false" ht="28.35" hidden="false" customHeight="true" outlineLevel="0" collapsed="false">
      <c r="A1460" s="48" t="str">
        <f aca="false">IF(AND(NOT(ISBLANK(C1460)),NOT(ISBLANK(B1460)),NOT(ISBLANK(E1460))),(_xlfn.AGGREGATE(2,7,A$5:A1460))+1,"")</f>
        <v/>
      </c>
      <c r="B1460" s="49"/>
      <c r="C1460" s="49"/>
      <c r="D1460" s="50"/>
      <c r="E1460" s="51"/>
      <c r="F1460" s="52" t="str">
        <f aca="false">IFERROR(VLOOKUP(B1460,LISTAS!$Q$2:$R$58,2,0),"")</f>
        <v/>
      </c>
      <c r="G1460" s="34" t="str">
        <f aca="false">IF(ISBLANK(C1460),"",  IF(F1460="RAZÓN SOCIAL","NUEVO_RP",   IF(F1460="NUMERO",      IF(ISNUMBER(VALUE(C1460)),VALUE(C1460),""),   IF(OR(F1460="NSS - NOMBRE",F1460="RP - NOMBRE"),      IF(         AND(           NOT(ISERROR(FIND(" - ",C1460))),           ISERROR(FIND("  ",C1460)),           ISERROR(FIND("–",C1460)),           ISERROR(FIND("—",C1460)),           ISNUMBER(VALUE(LEFT(C1460,FIND(" - ",C1460)-1)))         ),         VALUE(LEFT(C1460,FIND(" - ",C1460)-1)),         ""      ),   ""   )  )))</f>
        <v/>
      </c>
      <c r="H1460" s="34" t="str">
        <f aca="false">B1460 &amp; "|" &amp; E1460 &amp; "|" &amp;(IF(ISBLANK(C1460),"",IFERROR(VALUE(LEFT(TRIM(C1460),FIND(" ",TRIM(C1460)&amp;" ")-1)),"")))</f>
        <v>||</v>
      </c>
      <c r="I1460" s="18" t="n">
        <f aca="false">IF(G1460="",0, IF(COUNTIF($H$6:H1460,H1460)=1,1,0))</f>
        <v>0</v>
      </c>
      <c r="J1460" s="34" t="str">
        <f aca="false">IF( OR( ISBLANK(D1460), C1460=D1460, AND( LEFT(D1460,7)&lt;&gt;"NOMINA ", OR( ISERROR(FIND(" - ",D1460)), NOT(ISNUMBER(VALUE(LEFT(D1460,FIND(" - ",D1460)-1)))) ) ) ), "", B1460 &amp; "|" &amp; E1460 &amp; "|" &amp; (IF(ISBLANK(C1460), "", IFERROR(VALUE(LEFT(TRIM(C1460), FIND(" ", TRIM(C1460)&amp;" ")-1)), ""))) &amp; "|" &amp; D1460 )</f>
        <v/>
      </c>
      <c r="K1460" s="18" t="n">
        <f aca="false">IF(OR(C1460="", J1460="",G1460=""), 0, IF(COUNTIF($J$6:J1460, J1460)=1, 1, 0))</f>
        <v>0</v>
      </c>
      <c r="L1460" s="16" t="str">
        <f aca="false">IF(B1460="Inscripción de nuevo registro patronal",B1460 &amp; "|" &amp; E1460 &amp; "|" &amp; C1460,"")</f>
        <v/>
      </c>
      <c r="M1460" s="18" t="n">
        <f aca="false">IF(OR(C1460="", L1460=""), 0, IF(COUNTIF($L$6:L1460, L1460)=1, 1, 0))</f>
        <v>0</v>
      </c>
    </row>
    <row r="1461" customFormat="false" ht="28.35" hidden="false" customHeight="true" outlineLevel="0" collapsed="false">
      <c r="A1461" s="48" t="str">
        <f aca="false">IF(AND(NOT(ISBLANK(C1461)),NOT(ISBLANK(B1461)),NOT(ISBLANK(E1461))),(_xlfn.AGGREGATE(2,7,A$5:A1461))+1,"")</f>
        <v/>
      </c>
      <c r="B1461" s="49"/>
      <c r="C1461" s="49"/>
      <c r="D1461" s="50"/>
      <c r="E1461" s="51"/>
      <c r="F1461" s="52" t="str">
        <f aca="false">IFERROR(VLOOKUP(B1461,LISTAS!$Q$2:$R$58,2,0),"")</f>
        <v/>
      </c>
      <c r="G1461" s="34" t="str">
        <f aca="false">IF(ISBLANK(C1461),"",  IF(F1461="RAZÓN SOCIAL","NUEVO_RP",   IF(F1461="NUMERO",      IF(ISNUMBER(VALUE(C1461)),VALUE(C1461),""),   IF(OR(F1461="NSS - NOMBRE",F1461="RP - NOMBRE"),      IF(         AND(           NOT(ISERROR(FIND(" - ",C1461))),           ISERROR(FIND("  ",C1461)),           ISERROR(FIND("–",C1461)),           ISERROR(FIND("—",C1461)),           ISNUMBER(VALUE(LEFT(C1461,FIND(" - ",C1461)-1)))         ),         VALUE(LEFT(C1461,FIND(" - ",C1461)-1)),         ""      ),   ""   )  )))</f>
        <v/>
      </c>
      <c r="H1461" s="34" t="str">
        <f aca="false">B1461 &amp; "|" &amp; E1461 &amp; "|" &amp;(IF(ISBLANK(C1461),"",IFERROR(VALUE(LEFT(TRIM(C1461),FIND(" ",TRIM(C1461)&amp;" ")-1)),"")))</f>
        <v>||</v>
      </c>
      <c r="I1461" s="18" t="n">
        <f aca="false">IF(G1461="",0, IF(COUNTIF($H$6:H1461,H1461)=1,1,0))</f>
        <v>0</v>
      </c>
      <c r="J1461" s="34" t="str">
        <f aca="false">IF( OR( ISBLANK(D1461), C1461=D1461, AND( LEFT(D1461,7)&lt;&gt;"NOMINA ", OR( ISERROR(FIND(" - ",D1461)), NOT(ISNUMBER(VALUE(LEFT(D1461,FIND(" - ",D1461)-1)))) ) ) ), "", B1461 &amp; "|" &amp; E1461 &amp; "|" &amp; (IF(ISBLANK(C1461), "", IFERROR(VALUE(LEFT(TRIM(C1461), FIND(" ", TRIM(C1461)&amp;" ")-1)), ""))) &amp; "|" &amp; D1461 )</f>
        <v/>
      </c>
      <c r="K1461" s="18" t="n">
        <f aca="false">IF(OR(C1461="", J1461="",G1461=""), 0, IF(COUNTIF($J$6:J1461, J1461)=1, 1, 0))</f>
        <v>0</v>
      </c>
      <c r="L1461" s="16" t="str">
        <f aca="false">IF(B1461="Inscripción de nuevo registro patronal",B1461 &amp; "|" &amp; E1461 &amp; "|" &amp; C1461,"")</f>
        <v/>
      </c>
      <c r="M1461" s="18" t="n">
        <f aca="false">IF(OR(C1461="", L1461=""), 0, IF(COUNTIF($L$6:L1461, L1461)=1, 1, 0))</f>
        <v>0</v>
      </c>
    </row>
    <row r="1462" customFormat="false" ht="28.35" hidden="false" customHeight="true" outlineLevel="0" collapsed="false">
      <c r="A1462" s="48" t="str">
        <f aca="false">IF(AND(NOT(ISBLANK(C1462)),NOT(ISBLANK(B1462)),NOT(ISBLANK(E1462))),(_xlfn.AGGREGATE(2,7,A$5:A1462))+1,"")</f>
        <v/>
      </c>
      <c r="B1462" s="49"/>
      <c r="C1462" s="49"/>
      <c r="D1462" s="50"/>
      <c r="E1462" s="51"/>
      <c r="F1462" s="52" t="str">
        <f aca="false">IFERROR(VLOOKUP(B1462,LISTAS!$Q$2:$R$58,2,0),"")</f>
        <v/>
      </c>
      <c r="G1462" s="34" t="str">
        <f aca="false">IF(ISBLANK(C1462),"",  IF(F1462="RAZÓN SOCIAL","NUEVO_RP",   IF(F1462="NUMERO",      IF(ISNUMBER(VALUE(C1462)),VALUE(C1462),""),   IF(OR(F1462="NSS - NOMBRE",F1462="RP - NOMBRE"),      IF(         AND(           NOT(ISERROR(FIND(" - ",C1462))),           ISERROR(FIND("  ",C1462)),           ISERROR(FIND("–",C1462)),           ISERROR(FIND("—",C1462)),           ISNUMBER(VALUE(LEFT(C1462,FIND(" - ",C1462)-1)))         ),         VALUE(LEFT(C1462,FIND(" - ",C1462)-1)),         ""      ),   ""   )  )))</f>
        <v/>
      </c>
      <c r="H1462" s="34" t="str">
        <f aca="false">B1462 &amp; "|" &amp; E1462 &amp; "|" &amp;(IF(ISBLANK(C1462),"",IFERROR(VALUE(LEFT(TRIM(C1462),FIND(" ",TRIM(C1462)&amp;" ")-1)),"")))</f>
        <v>||</v>
      </c>
      <c r="I1462" s="18" t="n">
        <f aca="false">IF(G1462="",0, IF(COUNTIF($H$6:H1462,H1462)=1,1,0))</f>
        <v>0</v>
      </c>
      <c r="J1462" s="34" t="str">
        <f aca="false">IF( OR( ISBLANK(D1462), C1462=D1462, AND( LEFT(D1462,7)&lt;&gt;"NOMINA ", OR( ISERROR(FIND(" - ",D1462)), NOT(ISNUMBER(VALUE(LEFT(D1462,FIND(" - ",D1462)-1)))) ) ) ), "", B1462 &amp; "|" &amp; E1462 &amp; "|" &amp; (IF(ISBLANK(C1462), "", IFERROR(VALUE(LEFT(TRIM(C1462), FIND(" ", TRIM(C1462)&amp;" ")-1)), ""))) &amp; "|" &amp; D1462 )</f>
        <v/>
      </c>
      <c r="K1462" s="18" t="n">
        <f aca="false">IF(OR(C1462="", J1462="",G1462=""), 0, IF(COUNTIF($J$6:J1462, J1462)=1, 1, 0))</f>
        <v>0</v>
      </c>
      <c r="L1462" s="16" t="str">
        <f aca="false">IF(B1462="Inscripción de nuevo registro patronal",B1462 &amp; "|" &amp; E1462 &amp; "|" &amp; C1462,"")</f>
        <v/>
      </c>
      <c r="M1462" s="18" t="n">
        <f aca="false">IF(OR(C1462="", L1462=""), 0, IF(COUNTIF($L$6:L1462, L1462)=1, 1, 0))</f>
        <v>0</v>
      </c>
    </row>
    <row r="1463" customFormat="false" ht="28.35" hidden="false" customHeight="true" outlineLevel="0" collapsed="false">
      <c r="A1463" s="48" t="str">
        <f aca="false">IF(AND(NOT(ISBLANK(C1463)),NOT(ISBLANK(B1463)),NOT(ISBLANK(E1463))),(_xlfn.AGGREGATE(2,7,A$5:A1463))+1,"")</f>
        <v/>
      </c>
      <c r="B1463" s="49"/>
      <c r="C1463" s="49"/>
      <c r="D1463" s="50"/>
      <c r="E1463" s="51"/>
      <c r="F1463" s="52" t="str">
        <f aca="false">IFERROR(VLOOKUP(B1463,LISTAS!$Q$2:$R$58,2,0),"")</f>
        <v/>
      </c>
      <c r="G1463" s="34" t="str">
        <f aca="false">IF(ISBLANK(C1463),"",  IF(F1463="RAZÓN SOCIAL","NUEVO_RP",   IF(F1463="NUMERO",      IF(ISNUMBER(VALUE(C1463)),VALUE(C1463),""),   IF(OR(F1463="NSS - NOMBRE",F1463="RP - NOMBRE"),      IF(         AND(           NOT(ISERROR(FIND(" - ",C1463))),           ISERROR(FIND("  ",C1463)),           ISERROR(FIND("–",C1463)),           ISERROR(FIND("—",C1463)),           ISNUMBER(VALUE(LEFT(C1463,FIND(" - ",C1463)-1)))         ),         VALUE(LEFT(C1463,FIND(" - ",C1463)-1)),         ""      ),   ""   )  )))</f>
        <v/>
      </c>
      <c r="H1463" s="34" t="str">
        <f aca="false">B1463 &amp; "|" &amp; E1463 &amp; "|" &amp;(IF(ISBLANK(C1463),"",IFERROR(VALUE(LEFT(TRIM(C1463),FIND(" ",TRIM(C1463)&amp;" ")-1)),"")))</f>
        <v>||</v>
      </c>
      <c r="I1463" s="18" t="n">
        <f aca="false">IF(G1463="",0, IF(COUNTIF($H$6:H1463,H1463)=1,1,0))</f>
        <v>0</v>
      </c>
      <c r="J1463" s="34" t="str">
        <f aca="false">IF( OR( ISBLANK(D1463), C1463=D1463, AND( LEFT(D1463,7)&lt;&gt;"NOMINA ", OR( ISERROR(FIND(" - ",D1463)), NOT(ISNUMBER(VALUE(LEFT(D1463,FIND(" - ",D1463)-1)))) ) ) ), "", B1463 &amp; "|" &amp; E1463 &amp; "|" &amp; (IF(ISBLANK(C1463), "", IFERROR(VALUE(LEFT(TRIM(C1463), FIND(" ", TRIM(C1463)&amp;" ")-1)), ""))) &amp; "|" &amp; D1463 )</f>
        <v/>
      </c>
      <c r="K1463" s="18" t="n">
        <f aca="false">IF(OR(C1463="", J1463="",G1463=""), 0, IF(COUNTIF($J$6:J1463, J1463)=1, 1, 0))</f>
        <v>0</v>
      </c>
      <c r="L1463" s="16" t="str">
        <f aca="false">IF(B1463="Inscripción de nuevo registro patronal",B1463 &amp; "|" &amp; E1463 &amp; "|" &amp; C1463,"")</f>
        <v/>
      </c>
      <c r="M1463" s="18" t="n">
        <f aca="false">IF(OR(C1463="", L1463=""), 0, IF(COUNTIF($L$6:L1463, L1463)=1, 1, 0))</f>
        <v>0</v>
      </c>
    </row>
    <row r="1464" customFormat="false" ht="28.35" hidden="false" customHeight="true" outlineLevel="0" collapsed="false">
      <c r="A1464" s="48" t="str">
        <f aca="false">IF(AND(NOT(ISBLANK(C1464)),NOT(ISBLANK(B1464)),NOT(ISBLANK(E1464))),(_xlfn.AGGREGATE(2,7,A$5:A1464))+1,"")</f>
        <v/>
      </c>
      <c r="B1464" s="49"/>
      <c r="C1464" s="49"/>
      <c r="D1464" s="50"/>
      <c r="E1464" s="51"/>
      <c r="F1464" s="52" t="str">
        <f aca="false">IFERROR(VLOOKUP(B1464,LISTAS!$Q$2:$R$58,2,0),"")</f>
        <v/>
      </c>
      <c r="G1464" s="34" t="str">
        <f aca="false">IF(ISBLANK(C1464),"",  IF(F1464="RAZÓN SOCIAL","NUEVO_RP",   IF(F1464="NUMERO",      IF(ISNUMBER(VALUE(C1464)),VALUE(C1464),""),   IF(OR(F1464="NSS - NOMBRE",F1464="RP - NOMBRE"),      IF(         AND(           NOT(ISERROR(FIND(" - ",C1464))),           ISERROR(FIND("  ",C1464)),           ISERROR(FIND("–",C1464)),           ISERROR(FIND("—",C1464)),           ISNUMBER(VALUE(LEFT(C1464,FIND(" - ",C1464)-1)))         ),         VALUE(LEFT(C1464,FIND(" - ",C1464)-1)),         ""      ),   ""   )  )))</f>
        <v/>
      </c>
      <c r="H1464" s="34" t="str">
        <f aca="false">B1464 &amp; "|" &amp; E1464 &amp; "|" &amp;(IF(ISBLANK(C1464),"",IFERROR(VALUE(LEFT(TRIM(C1464),FIND(" ",TRIM(C1464)&amp;" ")-1)),"")))</f>
        <v>||</v>
      </c>
      <c r="I1464" s="18" t="n">
        <f aca="false">IF(G1464="",0, IF(COUNTIF($H$6:H1464,H1464)=1,1,0))</f>
        <v>0</v>
      </c>
      <c r="J1464" s="34" t="str">
        <f aca="false">IF( OR( ISBLANK(D1464), C1464=D1464, AND( LEFT(D1464,7)&lt;&gt;"NOMINA ", OR( ISERROR(FIND(" - ",D1464)), NOT(ISNUMBER(VALUE(LEFT(D1464,FIND(" - ",D1464)-1)))) ) ) ), "", B1464 &amp; "|" &amp; E1464 &amp; "|" &amp; (IF(ISBLANK(C1464), "", IFERROR(VALUE(LEFT(TRIM(C1464), FIND(" ", TRIM(C1464)&amp;" ")-1)), ""))) &amp; "|" &amp; D1464 )</f>
        <v/>
      </c>
      <c r="K1464" s="18" t="n">
        <f aca="false">IF(OR(C1464="", J1464="",G1464=""), 0, IF(COUNTIF($J$6:J1464, J1464)=1, 1, 0))</f>
        <v>0</v>
      </c>
      <c r="L1464" s="16" t="str">
        <f aca="false">IF(B1464="Inscripción de nuevo registro patronal",B1464 &amp; "|" &amp; E1464 &amp; "|" &amp; C1464,"")</f>
        <v/>
      </c>
      <c r="M1464" s="18" t="n">
        <f aca="false">IF(OR(C1464="", L1464=""), 0, IF(COUNTIF($L$6:L1464, L1464)=1, 1, 0))</f>
        <v>0</v>
      </c>
    </row>
    <row r="1465" customFormat="false" ht="28.35" hidden="false" customHeight="true" outlineLevel="0" collapsed="false">
      <c r="A1465" s="48" t="str">
        <f aca="false">IF(AND(NOT(ISBLANK(C1465)),NOT(ISBLANK(B1465)),NOT(ISBLANK(E1465))),(_xlfn.AGGREGATE(2,7,A$5:A1465))+1,"")</f>
        <v/>
      </c>
      <c r="B1465" s="49"/>
      <c r="C1465" s="49"/>
      <c r="D1465" s="50"/>
      <c r="E1465" s="51"/>
      <c r="F1465" s="52" t="str">
        <f aca="false">IFERROR(VLOOKUP(B1465,LISTAS!$Q$2:$R$58,2,0),"")</f>
        <v/>
      </c>
      <c r="G1465" s="34" t="str">
        <f aca="false">IF(ISBLANK(C1465),"",  IF(F1465="RAZÓN SOCIAL","NUEVO_RP",   IF(F1465="NUMERO",      IF(ISNUMBER(VALUE(C1465)),VALUE(C1465),""),   IF(OR(F1465="NSS - NOMBRE",F1465="RP - NOMBRE"),      IF(         AND(           NOT(ISERROR(FIND(" - ",C1465))),           ISERROR(FIND("  ",C1465)),           ISERROR(FIND("–",C1465)),           ISERROR(FIND("—",C1465)),           ISNUMBER(VALUE(LEFT(C1465,FIND(" - ",C1465)-1)))         ),         VALUE(LEFT(C1465,FIND(" - ",C1465)-1)),         ""      ),   ""   )  )))</f>
        <v/>
      </c>
      <c r="H1465" s="34" t="str">
        <f aca="false">B1465 &amp; "|" &amp; E1465 &amp; "|" &amp;(IF(ISBLANK(C1465),"",IFERROR(VALUE(LEFT(TRIM(C1465),FIND(" ",TRIM(C1465)&amp;" ")-1)),"")))</f>
        <v>||</v>
      </c>
      <c r="I1465" s="18" t="n">
        <f aca="false">IF(G1465="",0, IF(COUNTIF($H$6:H1465,H1465)=1,1,0))</f>
        <v>0</v>
      </c>
      <c r="J1465" s="34" t="str">
        <f aca="false">IF( OR( ISBLANK(D1465), C1465=D1465, AND( LEFT(D1465,7)&lt;&gt;"NOMINA ", OR( ISERROR(FIND(" - ",D1465)), NOT(ISNUMBER(VALUE(LEFT(D1465,FIND(" - ",D1465)-1)))) ) ) ), "", B1465 &amp; "|" &amp; E1465 &amp; "|" &amp; (IF(ISBLANK(C1465), "", IFERROR(VALUE(LEFT(TRIM(C1465), FIND(" ", TRIM(C1465)&amp;" ")-1)), ""))) &amp; "|" &amp; D1465 )</f>
        <v/>
      </c>
      <c r="K1465" s="18" t="n">
        <f aca="false">IF(OR(C1465="", J1465="",G1465=""), 0, IF(COUNTIF($J$6:J1465, J1465)=1, 1, 0))</f>
        <v>0</v>
      </c>
      <c r="L1465" s="16" t="str">
        <f aca="false">IF(B1465="Inscripción de nuevo registro patronal",B1465 &amp; "|" &amp; E1465 &amp; "|" &amp; C1465,"")</f>
        <v/>
      </c>
      <c r="M1465" s="18" t="n">
        <f aca="false">IF(OR(C1465="", L1465=""), 0, IF(COUNTIF($L$6:L1465, L1465)=1, 1, 0))</f>
        <v>0</v>
      </c>
    </row>
    <row r="1466" customFormat="false" ht="28.35" hidden="false" customHeight="true" outlineLevel="0" collapsed="false">
      <c r="A1466" s="48" t="str">
        <f aca="false">IF(AND(NOT(ISBLANK(C1466)),NOT(ISBLANK(B1466)),NOT(ISBLANK(E1466))),(_xlfn.AGGREGATE(2,7,A$5:A1466))+1,"")</f>
        <v/>
      </c>
      <c r="B1466" s="49"/>
      <c r="C1466" s="49"/>
      <c r="D1466" s="50"/>
      <c r="E1466" s="51"/>
      <c r="F1466" s="52" t="str">
        <f aca="false">IFERROR(VLOOKUP(B1466,LISTAS!$Q$2:$R$58,2,0),"")</f>
        <v/>
      </c>
      <c r="G1466" s="34" t="str">
        <f aca="false">IF(ISBLANK(C1466),"",  IF(F1466="RAZÓN SOCIAL","NUEVO_RP",   IF(F1466="NUMERO",      IF(ISNUMBER(VALUE(C1466)),VALUE(C1466),""),   IF(OR(F1466="NSS - NOMBRE",F1466="RP - NOMBRE"),      IF(         AND(           NOT(ISERROR(FIND(" - ",C1466))),           ISERROR(FIND("  ",C1466)),           ISERROR(FIND("–",C1466)),           ISERROR(FIND("—",C1466)),           ISNUMBER(VALUE(LEFT(C1466,FIND(" - ",C1466)-1)))         ),         VALUE(LEFT(C1466,FIND(" - ",C1466)-1)),         ""      ),   ""   )  )))</f>
        <v/>
      </c>
      <c r="H1466" s="34" t="str">
        <f aca="false">B1466 &amp; "|" &amp; E1466 &amp; "|" &amp;(IF(ISBLANK(C1466),"",IFERROR(VALUE(LEFT(TRIM(C1466),FIND(" ",TRIM(C1466)&amp;" ")-1)),"")))</f>
        <v>||</v>
      </c>
      <c r="I1466" s="18" t="n">
        <f aca="false">IF(G1466="",0, IF(COUNTIF($H$6:H1466,H1466)=1,1,0))</f>
        <v>0</v>
      </c>
      <c r="J1466" s="34" t="str">
        <f aca="false">IF( OR( ISBLANK(D1466), C1466=D1466, AND( LEFT(D1466,7)&lt;&gt;"NOMINA ", OR( ISERROR(FIND(" - ",D1466)), NOT(ISNUMBER(VALUE(LEFT(D1466,FIND(" - ",D1466)-1)))) ) ) ), "", B1466 &amp; "|" &amp; E1466 &amp; "|" &amp; (IF(ISBLANK(C1466), "", IFERROR(VALUE(LEFT(TRIM(C1466), FIND(" ", TRIM(C1466)&amp;" ")-1)), ""))) &amp; "|" &amp; D1466 )</f>
        <v/>
      </c>
      <c r="K1466" s="18" t="n">
        <f aca="false">IF(OR(C1466="", J1466="",G1466=""), 0, IF(COUNTIF($J$6:J1466, J1466)=1, 1, 0))</f>
        <v>0</v>
      </c>
      <c r="L1466" s="16" t="str">
        <f aca="false">IF(B1466="Inscripción de nuevo registro patronal",B1466 &amp; "|" &amp; E1466 &amp; "|" &amp; C1466,"")</f>
        <v/>
      </c>
      <c r="M1466" s="18" t="n">
        <f aca="false">IF(OR(C1466="", L1466=""), 0, IF(COUNTIF($L$6:L1466, L1466)=1, 1, 0))</f>
        <v>0</v>
      </c>
    </row>
    <row r="1467" customFormat="false" ht="28.35" hidden="false" customHeight="true" outlineLevel="0" collapsed="false">
      <c r="A1467" s="48" t="str">
        <f aca="false">IF(AND(NOT(ISBLANK(C1467)),NOT(ISBLANK(B1467)),NOT(ISBLANK(E1467))),(_xlfn.AGGREGATE(2,7,A$5:A1467))+1,"")</f>
        <v/>
      </c>
      <c r="B1467" s="49"/>
      <c r="C1467" s="49"/>
      <c r="D1467" s="50"/>
      <c r="E1467" s="51"/>
      <c r="F1467" s="52" t="str">
        <f aca="false">IFERROR(VLOOKUP(B1467,LISTAS!$Q$2:$R$58,2,0),"")</f>
        <v/>
      </c>
      <c r="G1467" s="34" t="str">
        <f aca="false">IF(ISBLANK(C1467),"",  IF(F1467="RAZÓN SOCIAL","NUEVO_RP",   IF(F1467="NUMERO",      IF(ISNUMBER(VALUE(C1467)),VALUE(C1467),""),   IF(OR(F1467="NSS - NOMBRE",F1467="RP - NOMBRE"),      IF(         AND(           NOT(ISERROR(FIND(" - ",C1467))),           ISERROR(FIND("  ",C1467)),           ISERROR(FIND("–",C1467)),           ISERROR(FIND("—",C1467)),           ISNUMBER(VALUE(LEFT(C1467,FIND(" - ",C1467)-1)))         ),         VALUE(LEFT(C1467,FIND(" - ",C1467)-1)),         ""      ),   ""   )  )))</f>
        <v/>
      </c>
      <c r="H1467" s="34" t="str">
        <f aca="false">B1467 &amp; "|" &amp; E1467 &amp; "|" &amp;(IF(ISBLANK(C1467),"",IFERROR(VALUE(LEFT(TRIM(C1467),FIND(" ",TRIM(C1467)&amp;" ")-1)),"")))</f>
        <v>||</v>
      </c>
      <c r="I1467" s="18" t="n">
        <f aca="false">IF(G1467="",0, IF(COUNTIF($H$6:H1467,H1467)=1,1,0))</f>
        <v>0</v>
      </c>
      <c r="J1467" s="34" t="str">
        <f aca="false">IF( OR( ISBLANK(D1467), C1467=D1467, AND( LEFT(D1467,7)&lt;&gt;"NOMINA ", OR( ISERROR(FIND(" - ",D1467)), NOT(ISNUMBER(VALUE(LEFT(D1467,FIND(" - ",D1467)-1)))) ) ) ), "", B1467 &amp; "|" &amp; E1467 &amp; "|" &amp; (IF(ISBLANK(C1467), "", IFERROR(VALUE(LEFT(TRIM(C1467), FIND(" ", TRIM(C1467)&amp;" ")-1)), ""))) &amp; "|" &amp; D1467 )</f>
        <v/>
      </c>
      <c r="K1467" s="18" t="n">
        <f aca="false">IF(OR(C1467="", J1467="",G1467=""), 0, IF(COUNTIF($J$6:J1467, J1467)=1, 1, 0))</f>
        <v>0</v>
      </c>
      <c r="L1467" s="16" t="str">
        <f aca="false">IF(B1467="Inscripción de nuevo registro patronal",B1467 &amp; "|" &amp; E1467 &amp; "|" &amp; C1467,"")</f>
        <v/>
      </c>
      <c r="M1467" s="18" t="n">
        <f aca="false">IF(OR(C1467="", L1467=""), 0, IF(COUNTIF($L$6:L1467, L1467)=1, 1, 0))</f>
        <v>0</v>
      </c>
    </row>
    <row r="1468" customFormat="false" ht="28.35" hidden="false" customHeight="true" outlineLevel="0" collapsed="false">
      <c r="A1468" s="48" t="str">
        <f aca="false">IF(AND(NOT(ISBLANK(C1468)),NOT(ISBLANK(B1468)),NOT(ISBLANK(E1468))),(_xlfn.AGGREGATE(2,7,A$5:A1468))+1,"")</f>
        <v/>
      </c>
      <c r="B1468" s="49"/>
      <c r="C1468" s="49"/>
      <c r="D1468" s="50"/>
      <c r="E1468" s="51"/>
      <c r="F1468" s="52" t="str">
        <f aca="false">IFERROR(VLOOKUP(B1468,LISTAS!$Q$2:$R$58,2,0),"")</f>
        <v/>
      </c>
      <c r="G1468" s="34" t="str">
        <f aca="false">IF(ISBLANK(C1468),"",  IF(F1468="RAZÓN SOCIAL","NUEVO_RP",   IF(F1468="NUMERO",      IF(ISNUMBER(VALUE(C1468)),VALUE(C1468),""),   IF(OR(F1468="NSS - NOMBRE",F1468="RP - NOMBRE"),      IF(         AND(           NOT(ISERROR(FIND(" - ",C1468))),           ISERROR(FIND("  ",C1468)),           ISERROR(FIND("–",C1468)),           ISERROR(FIND("—",C1468)),           ISNUMBER(VALUE(LEFT(C1468,FIND(" - ",C1468)-1)))         ),         VALUE(LEFT(C1468,FIND(" - ",C1468)-1)),         ""      ),   ""   )  )))</f>
        <v/>
      </c>
      <c r="H1468" s="34" t="str">
        <f aca="false">B1468 &amp; "|" &amp; E1468 &amp; "|" &amp;(IF(ISBLANK(C1468),"",IFERROR(VALUE(LEFT(TRIM(C1468),FIND(" ",TRIM(C1468)&amp;" ")-1)),"")))</f>
        <v>||</v>
      </c>
      <c r="I1468" s="18" t="n">
        <f aca="false">IF(G1468="",0, IF(COUNTIF($H$6:H1468,H1468)=1,1,0))</f>
        <v>0</v>
      </c>
      <c r="J1468" s="34" t="str">
        <f aca="false">IF( OR( ISBLANK(D1468), C1468=D1468, AND( LEFT(D1468,7)&lt;&gt;"NOMINA ", OR( ISERROR(FIND(" - ",D1468)), NOT(ISNUMBER(VALUE(LEFT(D1468,FIND(" - ",D1468)-1)))) ) ) ), "", B1468 &amp; "|" &amp; E1468 &amp; "|" &amp; (IF(ISBLANK(C1468), "", IFERROR(VALUE(LEFT(TRIM(C1468), FIND(" ", TRIM(C1468)&amp;" ")-1)), ""))) &amp; "|" &amp; D1468 )</f>
        <v/>
      </c>
      <c r="K1468" s="18" t="n">
        <f aca="false">IF(OR(C1468="", J1468="",G1468=""), 0, IF(COUNTIF($J$6:J1468, J1468)=1, 1, 0))</f>
        <v>0</v>
      </c>
      <c r="L1468" s="16" t="str">
        <f aca="false">IF(B1468="Inscripción de nuevo registro patronal",B1468 &amp; "|" &amp; E1468 &amp; "|" &amp; C1468,"")</f>
        <v/>
      </c>
      <c r="M1468" s="18" t="n">
        <f aca="false">IF(OR(C1468="", L1468=""), 0, IF(COUNTIF($L$6:L1468, L1468)=1, 1, 0))</f>
        <v>0</v>
      </c>
    </row>
    <row r="1469" customFormat="false" ht="28.35" hidden="false" customHeight="true" outlineLevel="0" collapsed="false">
      <c r="A1469" s="48" t="str">
        <f aca="false">IF(AND(NOT(ISBLANK(C1469)),NOT(ISBLANK(B1469)),NOT(ISBLANK(E1469))),(_xlfn.AGGREGATE(2,7,A$5:A1469))+1,"")</f>
        <v/>
      </c>
      <c r="B1469" s="49"/>
      <c r="C1469" s="49"/>
      <c r="D1469" s="50"/>
      <c r="E1469" s="51"/>
      <c r="F1469" s="52" t="str">
        <f aca="false">IFERROR(VLOOKUP(B1469,LISTAS!$Q$2:$R$58,2,0),"")</f>
        <v/>
      </c>
      <c r="G1469" s="34" t="str">
        <f aca="false">IF(ISBLANK(C1469),"",  IF(F1469="RAZÓN SOCIAL","NUEVO_RP",   IF(F1469="NUMERO",      IF(ISNUMBER(VALUE(C1469)),VALUE(C1469),""),   IF(OR(F1469="NSS - NOMBRE",F1469="RP - NOMBRE"),      IF(         AND(           NOT(ISERROR(FIND(" - ",C1469))),           ISERROR(FIND("  ",C1469)),           ISERROR(FIND("–",C1469)),           ISERROR(FIND("—",C1469)),           ISNUMBER(VALUE(LEFT(C1469,FIND(" - ",C1469)-1)))         ),         VALUE(LEFT(C1469,FIND(" - ",C1469)-1)),         ""      ),   ""   )  )))</f>
        <v/>
      </c>
      <c r="H1469" s="34" t="str">
        <f aca="false">B1469 &amp; "|" &amp; E1469 &amp; "|" &amp;(IF(ISBLANK(C1469),"",IFERROR(VALUE(LEFT(TRIM(C1469),FIND(" ",TRIM(C1469)&amp;" ")-1)),"")))</f>
        <v>||</v>
      </c>
      <c r="I1469" s="18" t="n">
        <f aca="false">IF(G1469="",0, IF(COUNTIF($H$6:H1469,H1469)=1,1,0))</f>
        <v>0</v>
      </c>
      <c r="J1469" s="34" t="str">
        <f aca="false">IF( OR( ISBLANK(D1469), C1469=D1469, AND( LEFT(D1469,7)&lt;&gt;"NOMINA ", OR( ISERROR(FIND(" - ",D1469)), NOT(ISNUMBER(VALUE(LEFT(D1469,FIND(" - ",D1469)-1)))) ) ) ), "", B1469 &amp; "|" &amp; E1469 &amp; "|" &amp; (IF(ISBLANK(C1469), "", IFERROR(VALUE(LEFT(TRIM(C1469), FIND(" ", TRIM(C1469)&amp;" ")-1)), ""))) &amp; "|" &amp; D1469 )</f>
        <v/>
      </c>
      <c r="K1469" s="18" t="n">
        <f aca="false">IF(OR(C1469="", J1469="",G1469=""), 0, IF(COUNTIF($J$6:J1469, J1469)=1, 1, 0))</f>
        <v>0</v>
      </c>
      <c r="L1469" s="16" t="str">
        <f aca="false">IF(B1469="Inscripción de nuevo registro patronal",B1469 &amp; "|" &amp; E1469 &amp; "|" &amp; C1469,"")</f>
        <v/>
      </c>
      <c r="M1469" s="18" t="n">
        <f aca="false">IF(OR(C1469="", L1469=""), 0, IF(COUNTIF($L$6:L1469, L1469)=1, 1, 0))</f>
        <v>0</v>
      </c>
    </row>
    <row r="1470" customFormat="false" ht="28.35" hidden="false" customHeight="true" outlineLevel="0" collapsed="false">
      <c r="A1470" s="48" t="str">
        <f aca="false">IF(AND(NOT(ISBLANK(C1470)),NOT(ISBLANK(B1470)),NOT(ISBLANK(E1470))),(_xlfn.AGGREGATE(2,7,A$5:A1470))+1,"")</f>
        <v/>
      </c>
      <c r="B1470" s="49"/>
      <c r="C1470" s="49"/>
      <c r="D1470" s="50"/>
      <c r="E1470" s="51"/>
      <c r="F1470" s="52" t="str">
        <f aca="false">IFERROR(VLOOKUP(B1470,LISTAS!$Q$2:$R$58,2,0),"")</f>
        <v/>
      </c>
      <c r="G1470" s="34" t="str">
        <f aca="false">IF(ISBLANK(C1470),"",  IF(F1470="RAZÓN SOCIAL","NUEVO_RP",   IF(F1470="NUMERO",      IF(ISNUMBER(VALUE(C1470)),VALUE(C1470),""),   IF(OR(F1470="NSS - NOMBRE",F1470="RP - NOMBRE"),      IF(         AND(           NOT(ISERROR(FIND(" - ",C1470))),           ISERROR(FIND("  ",C1470)),           ISERROR(FIND("–",C1470)),           ISERROR(FIND("—",C1470)),           ISNUMBER(VALUE(LEFT(C1470,FIND(" - ",C1470)-1)))         ),         VALUE(LEFT(C1470,FIND(" - ",C1470)-1)),         ""      ),   ""   )  )))</f>
        <v/>
      </c>
      <c r="H1470" s="34" t="str">
        <f aca="false">B1470 &amp; "|" &amp; E1470 &amp; "|" &amp;(IF(ISBLANK(C1470),"",IFERROR(VALUE(LEFT(TRIM(C1470),FIND(" ",TRIM(C1470)&amp;" ")-1)),"")))</f>
        <v>||</v>
      </c>
      <c r="I1470" s="18" t="n">
        <f aca="false">IF(G1470="",0, IF(COUNTIF($H$6:H1470,H1470)=1,1,0))</f>
        <v>0</v>
      </c>
      <c r="J1470" s="34" t="str">
        <f aca="false">IF( OR( ISBLANK(D1470), C1470=D1470, AND( LEFT(D1470,7)&lt;&gt;"NOMINA ", OR( ISERROR(FIND(" - ",D1470)), NOT(ISNUMBER(VALUE(LEFT(D1470,FIND(" - ",D1470)-1)))) ) ) ), "", B1470 &amp; "|" &amp; E1470 &amp; "|" &amp; (IF(ISBLANK(C1470), "", IFERROR(VALUE(LEFT(TRIM(C1470), FIND(" ", TRIM(C1470)&amp;" ")-1)), ""))) &amp; "|" &amp; D1470 )</f>
        <v/>
      </c>
      <c r="K1470" s="18" t="n">
        <f aca="false">IF(OR(C1470="", J1470="",G1470=""), 0, IF(COUNTIF($J$6:J1470, J1470)=1, 1, 0))</f>
        <v>0</v>
      </c>
      <c r="L1470" s="16" t="str">
        <f aca="false">IF(B1470="Inscripción de nuevo registro patronal",B1470 &amp; "|" &amp; E1470 &amp; "|" &amp; C1470,"")</f>
        <v/>
      </c>
      <c r="M1470" s="18" t="n">
        <f aca="false">IF(OR(C1470="", L1470=""), 0, IF(COUNTIF($L$6:L1470, L1470)=1, 1, 0))</f>
        <v>0</v>
      </c>
    </row>
    <row r="1471" customFormat="false" ht="28.35" hidden="false" customHeight="true" outlineLevel="0" collapsed="false">
      <c r="A1471" s="48" t="str">
        <f aca="false">IF(AND(NOT(ISBLANK(C1471)),NOT(ISBLANK(B1471)),NOT(ISBLANK(E1471))),(_xlfn.AGGREGATE(2,7,A$5:A1471))+1,"")</f>
        <v/>
      </c>
      <c r="B1471" s="49"/>
      <c r="C1471" s="49"/>
      <c r="D1471" s="50"/>
      <c r="E1471" s="51"/>
      <c r="F1471" s="52" t="str">
        <f aca="false">IFERROR(VLOOKUP(B1471,LISTAS!$Q$2:$R$58,2,0),"")</f>
        <v/>
      </c>
      <c r="G1471" s="34" t="str">
        <f aca="false">IF(ISBLANK(C1471),"",  IF(F1471="RAZÓN SOCIAL","NUEVO_RP",   IF(F1471="NUMERO",      IF(ISNUMBER(VALUE(C1471)),VALUE(C1471),""),   IF(OR(F1471="NSS - NOMBRE",F1471="RP - NOMBRE"),      IF(         AND(           NOT(ISERROR(FIND(" - ",C1471))),           ISERROR(FIND("  ",C1471)),           ISERROR(FIND("–",C1471)),           ISERROR(FIND("—",C1471)),           ISNUMBER(VALUE(LEFT(C1471,FIND(" - ",C1471)-1)))         ),         VALUE(LEFT(C1471,FIND(" - ",C1471)-1)),         ""      ),   ""   )  )))</f>
        <v/>
      </c>
      <c r="H1471" s="34" t="str">
        <f aca="false">B1471 &amp; "|" &amp; E1471 &amp; "|" &amp;(IF(ISBLANK(C1471),"",IFERROR(VALUE(LEFT(TRIM(C1471),FIND(" ",TRIM(C1471)&amp;" ")-1)),"")))</f>
        <v>||</v>
      </c>
      <c r="I1471" s="18" t="n">
        <f aca="false">IF(G1471="",0, IF(COUNTIF($H$6:H1471,H1471)=1,1,0))</f>
        <v>0</v>
      </c>
      <c r="J1471" s="34" t="str">
        <f aca="false">IF( OR( ISBLANK(D1471), C1471=D1471, AND( LEFT(D1471,7)&lt;&gt;"NOMINA ", OR( ISERROR(FIND(" - ",D1471)), NOT(ISNUMBER(VALUE(LEFT(D1471,FIND(" - ",D1471)-1)))) ) ) ), "", B1471 &amp; "|" &amp; E1471 &amp; "|" &amp; (IF(ISBLANK(C1471), "", IFERROR(VALUE(LEFT(TRIM(C1471), FIND(" ", TRIM(C1471)&amp;" ")-1)), ""))) &amp; "|" &amp; D1471 )</f>
        <v/>
      </c>
      <c r="K1471" s="18" t="n">
        <f aca="false">IF(OR(C1471="", J1471="",G1471=""), 0, IF(COUNTIF($J$6:J1471, J1471)=1, 1, 0))</f>
        <v>0</v>
      </c>
      <c r="L1471" s="16" t="str">
        <f aca="false">IF(B1471="Inscripción de nuevo registro patronal",B1471 &amp; "|" &amp; E1471 &amp; "|" &amp; C1471,"")</f>
        <v/>
      </c>
      <c r="M1471" s="18" t="n">
        <f aca="false">IF(OR(C1471="", L1471=""), 0, IF(COUNTIF($L$6:L1471, L1471)=1, 1, 0))</f>
        <v>0</v>
      </c>
    </row>
    <row r="1472" customFormat="false" ht="28.35" hidden="false" customHeight="true" outlineLevel="0" collapsed="false">
      <c r="A1472" s="48" t="str">
        <f aca="false">IF(AND(NOT(ISBLANK(C1472)),NOT(ISBLANK(B1472)),NOT(ISBLANK(E1472))),(_xlfn.AGGREGATE(2,7,A$5:A1472))+1,"")</f>
        <v/>
      </c>
      <c r="B1472" s="49"/>
      <c r="C1472" s="49"/>
      <c r="D1472" s="50"/>
      <c r="E1472" s="51"/>
      <c r="F1472" s="52" t="str">
        <f aca="false">IFERROR(VLOOKUP(B1472,LISTAS!$Q$2:$R$58,2,0),"")</f>
        <v/>
      </c>
      <c r="G1472" s="34" t="str">
        <f aca="false">IF(ISBLANK(C1472),"",  IF(F1472="RAZÓN SOCIAL","NUEVO_RP",   IF(F1472="NUMERO",      IF(ISNUMBER(VALUE(C1472)),VALUE(C1472),""),   IF(OR(F1472="NSS - NOMBRE",F1472="RP - NOMBRE"),      IF(         AND(           NOT(ISERROR(FIND(" - ",C1472))),           ISERROR(FIND("  ",C1472)),           ISERROR(FIND("–",C1472)),           ISERROR(FIND("—",C1472)),           ISNUMBER(VALUE(LEFT(C1472,FIND(" - ",C1472)-1)))         ),         VALUE(LEFT(C1472,FIND(" - ",C1472)-1)),         ""      ),   ""   )  )))</f>
        <v/>
      </c>
      <c r="H1472" s="34" t="str">
        <f aca="false">B1472 &amp; "|" &amp; E1472 &amp; "|" &amp;(IF(ISBLANK(C1472),"",IFERROR(VALUE(LEFT(TRIM(C1472),FIND(" ",TRIM(C1472)&amp;" ")-1)),"")))</f>
        <v>||</v>
      </c>
      <c r="I1472" s="18" t="n">
        <f aca="false">IF(G1472="",0, IF(COUNTIF($H$6:H1472,H1472)=1,1,0))</f>
        <v>0</v>
      </c>
      <c r="J1472" s="34" t="str">
        <f aca="false">IF( OR( ISBLANK(D1472), C1472=D1472, AND( LEFT(D1472,7)&lt;&gt;"NOMINA ", OR( ISERROR(FIND(" - ",D1472)), NOT(ISNUMBER(VALUE(LEFT(D1472,FIND(" - ",D1472)-1)))) ) ) ), "", B1472 &amp; "|" &amp; E1472 &amp; "|" &amp; (IF(ISBLANK(C1472), "", IFERROR(VALUE(LEFT(TRIM(C1472), FIND(" ", TRIM(C1472)&amp;" ")-1)), ""))) &amp; "|" &amp; D1472 )</f>
        <v/>
      </c>
      <c r="K1472" s="18" t="n">
        <f aca="false">IF(OR(C1472="", J1472="",G1472=""), 0, IF(COUNTIF($J$6:J1472, J1472)=1, 1, 0))</f>
        <v>0</v>
      </c>
      <c r="L1472" s="16" t="str">
        <f aca="false">IF(B1472="Inscripción de nuevo registro patronal",B1472 &amp; "|" &amp; E1472 &amp; "|" &amp; C1472,"")</f>
        <v/>
      </c>
      <c r="M1472" s="18" t="n">
        <f aca="false">IF(OR(C1472="", L1472=""), 0, IF(COUNTIF($L$6:L1472, L1472)=1, 1, 0))</f>
        <v>0</v>
      </c>
    </row>
    <row r="1473" customFormat="false" ht="28.35" hidden="false" customHeight="true" outlineLevel="0" collapsed="false">
      <c r="A1473" s="48" t="str">
        <f aca="false">IF(AND(NOT(ISBLANK(C1473)),NOT(ISBLANK(B1473)),NOT(ISBLANK(E1473))),(_xlfn.AGGREGATE(2,7,A$5:A1473))+1,"")</f>
        <v/>
      </c>
      <c r="B1473" s="49"/>
      <c r="C1473" s="49"/>
      <c r="D1473" s="50"/>
      <c r="E1473" s="51"/>
      <c r="F1473" s="52" t="str">
        <f aca="false">IFERROR(VLOOKUP(B1473,LISTAS!$Q$2:$R$58,2,0),"")</f>
        <v/>
      </c>
      <c r="G1473" s="34" t="str">
        <f aca="false">IF(ISBLANK(C1473),"",  IF(F1473="RAZÓN SOCIAL","NUEVO_RP",   IF(F1473="NUMERO",      IF(ISNUMBER(VALUE(C1473)),VALUE(C1473),""),   IF(OR(F1473="NSS - NOMBRE",F1473="RP - NOMBRE"),      IF(         AND(           NOT(ISERROR(FIND(" - ",C1473))),           ISERROR(FIND("  ",C1473)),           ISERROR(FIND("–",C1473)),           ISERROR(FIND("—",C1473)),           ISNUMBER(VALUE(LEFT(C1473,FIND(" - ",C1473)-1)))         ),         VALUE(LEFT(C1473,FIND(" - ",C1473)-1)),         ""      ),   ""   )  )))</f>
        <v/>
      </c>
      <c r="H1473" s="34" t="str">
        <f aca="false">B1473 &amp; "|" &amp; E1473 &amp; "|" &amp;(IF(ISBLANK(C1473),"",IFERROR(VALUE(LEFT(TRIM(C1473),FIND(" ",TRIM(C1473)&amp;" ")-1)),"")))</f>
        <v>||</v>
      </c>
      <c r="I1473" s="18" t="n">
        <f aca="false">IF(G1473="",0, IF(COUNTIF($H$6:H1473,H1473)=1,1,0))</f>
        <v>0</v>
      </c>
      <c r="J1473" s="34" t="str">
        <f aca="false">IF( OR( ISBLANK(D1473), C1473=D1473, AND( LEFT(D1473,7)&lt;&gt;"NOMINA ", OR( ISERROR(FIND(" - ",D1473)), NOT(ISNUMBER(VALUE(LEFT(D1473,FIND(" - ",D1473)-1)))) ) ) ), "", B1473 &amp; "|" &amp; E1473 &amp; "|" &amp; (IF(ISBLANK(C1473), "", IFERROR(VALUE(LEFT(TRIM(C1473), FIND(" ", TRIM(C1473)&amp;" ")-1)), ""))) &amp; "|" &amp; D1473 )</f>
        <v/>
      </c>
      <c r="K1473" s="18" t="n">
        <f aca="false">IF(OR(C1473="", J1473="",G1473=""), 0, IF(COUNTIF($J$6:J1473, J1473)=1, 1, 0))</f>
        <v>0</v>
      </c>
      <c r="L1473" s="16" t="str">
        <f aca="false">IF(B1473="Inscripción de nuevo registro patronal",B1473 &amp; "|" &amp; E1473 &amp; "|" &amp; C1473,"")</f>
        <v/>
      </c>
      <c r="M1473" s="18" t="n">
        <f aca="false">IF(OR(C1473="", L1473=""), 0, IF(COUNTIF($L$6:L1473, L1473)=1, 1, 0))</f>
        <v>0</v>
      </c>
    </row>
    <row r="1474" customFormat="false" ht="28.35" hidden="false" customHeight="true" outlineLevel="0" collapsed="false">
      <c r="A1474" s="48" t="str">
        <f aca="false">IF(AND(NOT(ISBLANK(C1474)),NOT(ISBLANK(B1474)),NOT(ISBLANK(E1474))),(_xlfn.AGGREGATE(2,7,A$5:A1474))+1,"")</f>
        <v/>
      </c>
      <c r="B1474" s="49"/>
      <c r="C1474" s="49"/>
      <c r="D1474" s="50"/>
      <c r="E1474" s="51"/>
      <c r="F1474" s="52" t="str">
        <f aca="false">IFERROR(VLOOKUP(B1474,LISTAS!$Q$2:$R$58,2,0),"")</f>
        <v/>
      </c>
      <c r="G1474" s="34" t="str">
        <f aca="false">IF(ISBLANK(C1474),"",  IF(F1474="RAZÓN SOCIAL","NUEVO_RP",   IF(F1474="NUMERO",      IF(ISNUMBER(VALUE(C1474)),VALUE(C1474),""),   IF(OR(F1474="NSS - NOMBRE",F1474="RP - NOMBRE"),      IF(         AND(           NOT(ISERROR(FIND(" - ",C1474))),           ISERROR(FIND("  ",C1474)),           ISERROR(FIND("–",C1474)),           ISERROR(FIND("—",C1474)),           ISNUMBER(VALUE(LEFT(C1474,FIND(" - ",C1474)-1)))         ),         VALUE(LEFT(C1474,FIND(" - ",C1474)-1)),         ""      ),   ""   )  )))</f>
        <v/>
      </c>
      <c r="H1474" s="34" t="str">
        <f aca="false">B1474 &amp; "|" &amp; E1474 &amp; "|" &amp;(IF(ISBLANK(C1474),"",IFERROR(VALUE(LEFT(TRIM(C1474),FIND(" ",TRIM(C1474)&amp;" ")-1)),"")))</f>
        <v>||</v>
      </c>
      <c r="I1474" s="18" t="n">
        <f aca="false">IF(G1474="",0, IF(COUNTIF($H$6:H1474,H1474)=1,1,0))</f>
        <v>0</v>
      </c>
      <c r="J1474" s="34" t="str">
        <f aca="false">IF( OR( ISBLANK(D1474), C1474=D1474, AND( LEFT(D1474,7)&lt;&gt;"NOMINA ", OR( ISERROR(FIND(" - ",D1474)), NOT(ISNUMBER(VALUE(LEFT(D1474,FIND(" - ",D1474)-1)))) ) ) ), "", B1474 &amp; "|" &amp; E1474 &amp; "|" &amp; (IF(ISBLANK(C1474), "", IFERROR(VALUE(LEFT(TRIM(C1474), FIND(" ", TRIM(C1474)&amp;" ")-1)), ""))) &amp; "|" &amp; D1474 )</f>
        <v/>
      </c>
      <c r="K1474" s="18" t="n">
        <f aca="false">IF(OR(C1474="", J1474="",G1474=""), 0, IF(COUNTIF($J$6:J1474, J1474)=1, 1, 0))</f>
        <v>0</v>
      </c>
      <c r="L1474" s="16" t="str">
        <f aca="false">IF(B1474="Inscripción de nuevo registro patronal",B1474 &amp; "|" &amp; E1474 &amp; "|" &amp; C1474,"")</f>
        <v/>
      </c>
      <c r="M1474" s="18" t="n">
        <f aca="false">IF(OR(C1474="", L1474=""), 0, IF(COUNTIF($L$6:L1474, L1474)=1, 1, 0))</f>
        <v>0</v>
      </c>
    </row>
    <row r="1475" customFormat="false" ht="28.35" hidden="false" customHeight="true" outlineLevel="0" collapsed="false">
      <c r="A1475" s="48" t="str">
        <f aca="false">IF(AND(NOT(ISBLANK(C1475)),NOT(ISBLANK(B1475)),NOT(ISBLANK(E1475))),(_xlfn.AGGREGATE(2,7,A$5:A1475))+1,"")</f>
        <v/>
      </c>
      <c r="B1475" s="49"/>
      <c r="C1475" s="49"/>
      <c r="D1475" s="50"/>
      <c r="E1475" s="51"/>
      <c r="F1475" s="52" t="str">
        <f aca="false">IFERROR(VLOOKUP(B1475,LISTAS!$Q$2:$R$58,2,0),"")</f>
        <v/>
      </c>
      <c r="G1475" s="34" t="str">
        <f aca="false">IF(ISBLANK(C1475),"",  IF(F1475="RAZÓN SOCIAL","NUEVO_RP",   IF(F1475="NUMERO",      IF(ISNUMBER(VALUE(C1475)),VALUE(C1475),""),   IF(OR(F1475="NSS - NOMBRE",F1475="RP - NOMBRE"),      IF(         AND(           NOT(ISERROR(FIND(" - ",C1475))),           ISERROR(FIND("  ",C1475)),           ISERROR(FIND("–",C1475)),           ISERROR(FIND("—",C1475)),           ISNUMBER(VALUE(LEFT(C1475,FIND(" - ",C1475)-1)))         ),         VALUE(LEFT(C1475,FIND(" - ",C1475)-1)),         ""      ),   ""   )  )))</f>
        <v/>
      </c>
      <c r="H1475" s="34" t="str">
        <f aca="false">B1475 &amp; "|" &amp; E1475 &amp; "|" &amp;(IF(ISBLANK(C1475),"",IFERROR(VALUE(LEFT(TRIM(C1475),FIND(" ",TRIM(C1475)&amp;" ")-1)),"")))</f>
        <v>||</v>
      </c>
      <c r="I1475" s="18" t="n">
        <f aca="false">IF(G1475="",0, IF(COUNTIF($H$6:H1475,H1475)=1,1,0))</f>
        <v>0</v>
      </c>
      <c r="J1475" s="34" t="str">
        <f aca="false">IF( OR( ISBLANK(D1475), C1475=D1475, AND( LEFT(D1475,7)&lt;&gt;"NOMINA ", OR( ISERROR(FIND(" - ",D1475)), NOT(ISNUMBER(VALUE(LEFT(D1475,FIND(" - ",D1475)-1)))) ) ) ), "", B1475 &amp; "|" &amp; E1475 &amp; "|" &amp; (IF(ISBLANK(C1475), "", IFERROR(VALUE(LEFT(TRIM(C1475), FIND(" ", TRIM(C1475)&amp;" ")-1)), ""))) &amp; "|" &amp; D1475 )</f>
        <v/>
      </c>
      <c r="K1475" s="18" t="n">
        <f aca="false">IF(OR(C1475="", J1475="",G1475=""), 0, IF(COUNTIF($J$6:J1475, J1475)=1, 1, 0))</f>
        <v>0</v>
      </c>
      <c r="L1475" s="16" t="str">
        <f aca="false">IF(B1475="Inscripción de nuevo registro patronal",B1475 &amp; "|" &amp; E1475 &amp; "|" &amp; C1475,"")</f>
        <v/>
      </c>
      <c r="M1475" s="18" t="n">
        <f aca="false">IF(OR(C1475="", L1475=""), 0, IF(COUNTIF($L$6:L1475, L1475)=1, 1, 0))</f>
        <v>0</v>
      </c>
    </row>
    <row r="1476" customFormat="false" ht="28.35" hidden="false" customHeight="true" outlineLevel="0" collapsed="false">
      <c r="A1476" s="48" t="str">
        <f aca="false">IF(AND(NOT(ISBLANK(C1476)),NOT(ISBLANK(B1476)),NOT(ISBLANK(E1476))),(_xlfn.AGGREGATE(2,7,A$5:A1476))+1,"")</f>
        <v/>
      </c>
      <c r="B1476" s="49"/>
      <c r="C1476" s="49"/>
      <c r="D1476" s="50"/>
      <c r="E1476" s="51"/>
      <c r="F1476" s="52" t="str">
        <f aca="false">IFERROR(VLOOKUP(B1476,LISTAS!$Q$2:$R$58,2,0),"")</f>
        <v/>
      </c>
      <c r="G1476" s="34" t="str">
        <f aca="false">IF(ISBLANK(C1476),"",  IF(F1476="RAZÓN SOCIAL","NUEVO_RP",   IF(F1476="NUMERO",      IF(ISNUMBER(VALUE(C1476)),VALUE(C1476),""),   IF(OR(F1476="NSS - NOMBRE",F1476="RP - NOMBRE"),      IF(         AND(           NOT(ISERROR(FIND(" - ",C1476))),           ISERROR(FIND("  ",C1476)),           ISERROR(FIND("–",C1476)),           ISERROR(FIND("—",C1476)),           ISNUMBER(VALUE(LEFT(C1476,FIND(" - ",C1476)-1)))         ),         VALUE(LEFT(C1476,FIND(" - ",C1476)-1)),         ""      ),   ""   )  )))</f>
        <v/>
      </c>
      <c r="H1476" s="34" t="str">
        <f aca="false">B1476 &amp; "|" &amp; E1476 &amp; "|" &amp;(IF(ISBLANK(C1476),"",IFERROR(VALUE(LEFT(TRIM(C1476),FIND(" ",TRIM(C1476)&amp;" ")-1)),"")))</f>
        <v>||</v>
      </c>
      <c r="I1476" s="18" t="n">
        <f aca="false">IF(G1476="",0, IF(COUNTIF($H$6:H1476,H1476)=1,1,0))</f>
        <v>0</v>
      </c>
      <c r="J1476" s="34" t="str">
        <f aca="false">IF( OR( ISBLANK(D1476), C1476=D1476, AND( LEFT(D1476,7)&lt;&gt;"NOMINA ", OR( ISERROR(FIND(" - ",D1476)), NOT(ISNUMBER(VALUE(LEFT(D1476,FIND(" - ",D1476)-1)))) ) ) ), "", B1476 &amp; "|" &amp; E1476 &amp; "|" &amp; (IF(ISBLANK(C1476), "", IFERROR(VALUE(LEFT(TRIM(C1476), FIND(" ", TRIM(C1476)&amp;" ")-1)), ""))) &amp; "|" &amp; D1476 )</f>
        <v/>
      </c>
      <c r="K1476" s="18" t="n">
        <f aca="false">IF(OR(C1476="", J1476="",G1476=""), 0, IF(COUNTIF($J$6:J1476, J1476)=1, 1, 0))</f>
        <v>0</v>
      </c>
      <c r="L1476" s="16" t="str">
        <f aca="false">IF(B1476="Inscripción de nuevo registro patronal",B1476 &amp; "|" &amp; E1476 &amp; "|" &amp; C1476,"")</f>
        <v/>
      </c>
      <c r="M1476" s="18" t="n">
        <f aca="false">IF(OR(C1476="", L1476=""), 0, IF(COUNTIF($L$6:L1476, L1476)=1, 1, 0))</f>
        <v>0</v>
      </c>
    </row>
    <row r="1477" customFormat="false" ht="28.35" hidden="false" customHeight="true" outlineLevel="0" collapsed="false">
      <c r="A1477" s="48" t="str">
        <f aca="false">IF(AND(NOT(ISBLANK(C1477)),NOT(ISBLANK(B1477)),NOT(ISBLANK(E1477))),(_xlfn.AGGREGATE(2,7,A$5:A1477))+1,"")</f>
        <v/>
      </c>
      <c r="B1477" s="49"/>
      <c r="C1477" s="49"/>
      <c r="D1477" s="50"/>
      <c r="E1477" s="51"/>
      <c r="F1477" s="52" t="str">
        <f aca="false">IFERROR(VLOOKUP(B1477,LISTAS!$Q$2:$R$58,2,0),"")</f>
        <v/>
      </c>
      <c r="G1477" s="34" t="str">
        <f aca="false">IF(ISBLANK(C1477),"",  IF(F1477="RAZÓN SOCIAL","NUEVO_RP",   IF(F1477="NUMERO",      IF(ISNUMBER(VALUE(C1477)),VALUE(C1477),""),   IF(OR(F1477="NSS - NOMBRE",F1477="RP - NOMBRE"),      IF(         AND(           NOT(ISERROR(FIND(" - ",C1477))),           ISERROR(FIND("  ",C1477)),           ISERROR(FIND("–",C1477)),           ISERROR(FIND("—",C1477)),           ISNUMBER(VALUE(LEFT(C1477,FIND(" - ",C1477)-1)))         ),         VALUE(LEFT(C1477,FIND(" - ",C1477)-1)),         ""      ),   ""   )  )))</f>
        <v/>
      </c>
      <c r="H1477" s="34" t="str">
        <f aca="false">B1477 &amp; "|" &amp; E1477 &amp; "|" &amp;(IF(ISBLANK(C1477),"",IFERROR(VALUE(LEFT(TRIM(C1477),FIND(" ",TRIM(C1477)&amp;" ")-1)),"")))</f>
        <v>||</v>
      </c>
      <c r="I1477" s="18" t="n">
        <f aca="false">IF(G1477="",0, IF(COUNTIF($H$6:H1477,H1477)=1,1,0))</f>
        <v>0</v>
      </c>
      <c r="J1477" s="34" t="str">
        <f aca="false">IF( OR( ISBLANK(D1477), C1477=D1477, AND( LEFT(D1477,7)&lt;&gt;"NOMINA ", OR( ISERROR(FIND(" - ",D1477)), NOT(ISNUMBER(VALUE(LEFT(D1477,FIND(" - ",D1477)-1)))) ) ) ), "", B1477 &amp; "|" &amp; E1477 &amp; "|" &amp; (IF(ISBLANK(C1477), "", IFERROR(VALUE(LEFT(TRIM(C1477), FIND(" ", TRIM(C1477)&amp;" ")-1)), ""))) &amp; "|" &amp; D1477 )</f>
        <v/>
      </c>
      <c r="K1477" s="18" t="n">
        <f aca="false">IF(OR(C1477="", J1477="",G1477=""), 0, IF(COUNTIF($J$6:J1477, J1477)=1, 1, 0))</f>
        <v>0</v>
      </c>
      <c r="L1477" s="16" t="str">
        <f aca="false">IF(B1477="Inscripción de nuevo registro patronal",B1477 &amp; "|" &amp; E1477 &amp; "|" &amp; C1477,"")</f>
        <v/>
      </c>
      <c r="M1477" s="18" t="n">
        <f aca="false">IF(OR(C1477="", L1477=""), 0, IF(COUNTIF($L$6:L1477, L1477)=1, 1, 0))</f>
        <v>0</v>
      </c>
    </row>
    <row r="1478" customFormat="false" ht="28.35" hidden="false" customHeight="true" outlineLevel="0" collapsed="false">
      <c r="A1478" s="48" t="str">
        <f aca="false">IF(AND(NOT(ISBLANK(C1478)),NOT(ISBLANK(B1478)),NOT(ISBLANK(E1478))),(_xlfn.AGGREGATE(2,7,A$5:A1478))+1,"")</f>
        <v/>
      </c>
      <c r="B1478" s="49"/>
      <c r="C1478" s="49"/>
      <c r="D1478" s="50"/>
      <c r="E1478" s="51"/>
      <c r="F1478" s="52" t="str">
        <f aca="false">IFERROR(VLOOKUP(B1478,LISTAS!$Q$2:$R$58,2,0),"")</f>
        <v/>
      </c>
      <c r="G1478" s="34" t="str">
        <f aca="false">IF(ISBLANK(C1478),"",  IF(F1478="RAZÓN SOCIAL","NUEVO_RP",   IF(F1478="NUMERO",      IF(ISNUMBER(VALUE(C1478)),VALUE(C1478),""),   IF(OR(F1478="NSS - NOMBRE",F1478="RP - NOMBRE"),      IF(         AND(           NOT(ISERROR(FIND(" - ",C1478))),           ISERROR(FIND("  ",C1478)),           ISERROR(FIND("–",C1478)),           ISERROR(FIND("—",C1478)),           ISNUMBER(VALUE(LEFT(C1478,FIND(" - ",C1478)-1)))         ),         VALUE(LEFT(C1478,FIND(" - ",C1478)-1)),         ""      ),   ""   )  )))</f>
        <v/>
      </c>
      <c r="H1478" s="34" t="str">
        <f aca="false">B1478 &amp; "|" &amp; E1478 &amp; "|" &amp;(IF(ISBLANK(C1478),"",IFERROR(VALUE(LEFT(TRIM(C1478),FIND(" ",TRIM(C1478)&amp;" ")-1)),"")))</f>
        <v>||</v>
      </c>
      <c r="I1478" s="18" t="n">
        <f aca="false">IF(G1478="",0, IF(COUNTIF($H$6:H1478,H1478)=1,1,0))</f>
        <v>0</v>
      </c>
      <c r="J1478" s="34" t="str">
        <f aca="false">IF( OR( ISBLANK(D1478), C1478=D1478, AND( LEFT(D1478,7)&lt;&gt;"NOMINA ", OR( ISERROR(FIND(" - ",D1478)), NOT(ISNUMBER(VALUE(LEFT(D1478,FIND(" - ",D1478)-1)))) ) ) ), "", B1478 &amp; "|" &amp; E1478 &amp; "|" &amp; (IF(ISBLANK(C1478), "", IFERROR(VALUE(LEFT(TRIM(C1478), FIND(" ", TRIM(C1478)&amp;" ")-1)), ""))) &amp; "|" &amp; D1478 )</f>
        <v/>
      </c>
      <c r="K1478" s="18" t="n">
        <f aca="false">IF(OR(C1478="", J1478="",G1478=""), 0, IF(COUNTIF($J$6:J1478, J1478)=1, 1, 0))</f>
        <v>0</v>
      </c>
      <c r="L1478" s="16" t="str">
        <f aca="false">IF(B1478="Inscripción de nuevo registro patronal",B1478 &amp; "|" &amp; E1478 &amp; "|" &amp; C1478,"")</f>
        <v/>
      </c>
      <c r="M1478" s="18" t="n">
        <f aca="false">IF(OR(C1478="", L1478=""), 0, IF(COUNTIF($L$6:L1478, L1478)=1, 1, 0))</f>
        <v>0</v>
      </c>
    </row>
    <row r="1479" customFormat="false" ht="28.35" hidden="false" customHeight="true" outlineLevel="0" collapsed="false">
      <c r="A1479" s="48" t="str">
        <f aca="false">IF(AND(NOT(ISBLANK(C1479)),NOT(ISBLANK(B1479)),NOT(ISBLANK(E1479))),(_xlfn.AGGREGATE(2,7,A$5:A1479))+1,"")</f>
        <v/>
      </c>
      <c r="B1479" s="49"/>
      <c r="C1479" s="49"/>
      <c r="D1479" s="50"/>
      <c r="E1479" s="51"/>
      <c r="F1479" s="52" t="str">
        <f aca="false">IFERROR(VLOOKUP(B1479,LISTAS!$Q$2:$R$58,2,0),"")</f>
        <v/>
      </c>
      <c r="G1479" s="34" t="str">
        <f aca="false">IF(ISBLANK(C1479),"",  IF(F1479="RAZÓN SOCIAL","NUEVO_RP",   IF(F1479="NUMERO",      IF(ISNUMBER(VALUE(C1479)),VALUE(C1479),""),   IF(OR(F1479="NSS - NOMBRE",F1479="RP - NOMBRE"),      IF(         AND(           NOT(ISERROR(FIND(" - ",C1479))),           ISERROR(FIND("  ",C1479)),           ISERROR(FIND("–",C1479)),           ISERROR(FIND("—",C1479)),           ISNUMBER(VALUE(LEFT(C1479,FIND(" - ",C1479)-1)))         ),         VALUE(LEFT(C1479,FIND(" - ",C1479)-1)),         ""      ),   ""   )  )))</f>
        <v/>
      </c>
      <c r="H1479" s="34" t="str">
        <f aca="false">B1479 &amp; "|" &amp; E1479 &amp; "|" &amp;(IF(ISBLANK(C1479),"",IFERROR(VALUE(LEFT(TRIM(C1479),FIND(" ",TRIM(C1479)&amp;" ")-1)),"")))</f>
        <v>||</v>
      </c>
      <c r="I1479" s="18" t="n">
        <f aca="false">IF(G1479="",0, IF(COUNTIF($H$6:H1479,H1479)=1,1,0))</f>
        <v>0</v>
      </c>
      <c r="J1479" s="34" t="str">
        <f aca="false">IF( OR( ISBLANK(D1479), C1479=D1479, AND( LEFT(D1479,7)&lt;&gt;"NOMINA ", OR( ISERROR(FIND(" - ",D1479)), NOT(ISNUMBER(VALUE(LEFT(D1479,FIND(" - ",D1479)-1)))) ) ) ), "", B1479 &amp; "|" &amp; E1479 &amp; "|" &amp; (IF(ISBLANK(C1479), "", IFERROR(VALUE(LEFT(TRIM(C1479), FIND(" ", TRIM(C1479)&amp;" ")-1)), ""))) &amp; "|" &amp; D1479 )</f>
        <v/>
      </c>
      <c r="K1479" s="18" t="n">
        <f aca="false">IF(OR(C1479="", J1479="",G1479=""), 0, IF(COUNTIF($J$6:J1479, J1479)=1, 1, 0))</f>
        <v>0</v>
      </c>
      <c r="L1479" s="16" t="str">
        <f aca="false">IF(B1479="Inscripción de nuevo registro patronal",B1479 &amp; "|" &amp; E1479 &amp; "|" &amp; C1479,"")</f>
        <v/>
      </c>
      <c r="M1479" s="18" t="n">
        <f aca="false">IF(OR(C1479="", L1479=""), 0, IF(COUNTIF($L$6:L1479, L1479)=1, 1, 0))</f>
        <v>0</v>
      </c>
    </row>
    <row r="1480" customFormat="false" ht="28.35" hidden="false" customHeight="true" outlineLevel="0" collapsed="false">
      <c r="A1480" s="48" t="str">
        <f aca="false">IF(AND(NOT(ISBLANK(C1480)),NOT(ISBLANK(B1480)),NOT(ISBLANK(E1480))),(_xlfn.AGGREGATE(2,7,A$5:A1480))+1,"")</f>
        <v/>
      </c>
      <c r="B1480" s="49"/>
      <c r="C1480" s="49"/>
      <c r="D1480" s="50"/>
      <c r="E1480" s="51"/>
      <c r="F1480" s="52" t="str">
        <f aca="false">IFERROR(VLOOKUP(B1480,LISTAS!$Q$2:$R$58,2,0),"")</f>
        <v/>
      </c>
      <c r="G1480" s="34" t="str">
        <f aca="false">IF(ISBLANK(C1480),"",  IF(F1480="RAZÓN SOCIAL","NUEVO_RP",   IF(F1480="NUMERO",      IF(ISNUMBER(VALUE(C1480)),VALUE(C1480),""),   IF(OR(F1480="NSS - NOMBRE",F1480="RP - NOMBRE"),      IF(         AND(           NOT(ISERROR(FIND(" - ",C1480))),           ISERROR(FIND("  ",C1480)),           ISERROR(FIND("–",C1480)),           ISERROR(FIND("—",C1480)),           ISNUMBER(VALUE(LEFT(C1480,FIND(" - ",C1480)-1)))         ),         VALUE(LEFT(C1480,FIND(" - ",C1480)-1)),         ""      ),   ""   )  )))</f>
        <v/>
      </c>
      <c r="H1480" s="34" t="str">
        <f aca="false">B1480 &amp; "|" &amp; E1480 &amp; "|" &amp;(IF(ISBLANK(C1480),"",IFERROR(VALUE(LEFT(TRIM(C1480),FIND(" ",TRIM(C1480)&amp;" ")-1)),"")))</f>
        <v>||</v>
      </c>
      <c r="I1480" s="18" t="n">
        <f aca="false">IF(G1480="",0, IF(COUNTIF($H$6:H1480,H1480)=1,1,0))</f>
        <v>0</v>
      </c>
      <c r="J1480" s="34" t="str">
        <f aca="false">IF( OR( ISBLANK(D1480), C1480=D1480, AND( LEFT(D1480,7)&lt;&gt;"NOMINA ", OR( ISERROR(FIND(" - ",D1480)), NOT(ISNUMBER(VALUE(LEFT(D1480,FIND(" - ",D1480)-1)))) ) ) ), "", B1480 &amp; "|" &amp; E1480 &amp; "|" &amp; (IF(ISBLANK(C1480), "", IFERROR(VALUE(LEFT(TRIM(C1480), FIND(" ", TRIM(C1480)&amp;" ")-1)), ""))) &amp; "|" &amp; D1480 )</f>
        <v/>
      </c>
      <c r="K1480" s="18" t="n">
        <f aca="false">IF(OR(C1480="", J1480="",G1480=""), 0, IF(COUNTIF($J$6:J1480, J1480)=1, 1, 0))</f>
        <v>0</v>
      </c>
      <c r="L1480" s="16" t="str">
        <f aca="false">IF(B1480="Inscripción de nuevo registro patronal",B1480 &amp; "|" &amp; E1480 &amp; "|" &amp; C1480,"")</f>
        <v/>
      </c>
      <c r="M1480" s="18" t="n">
        <f aca="false">IF(OR(C1480="", L1480=""), 0, IF(COUNTIF($L$6:L1480, L1480)=1, 1, 0))</f>
        <v>0</v>
      </c>
    </row>
    <row r="1481" customFormat="false" ht="28.35" hidden="false" customHeight="true" outlineLevel="0" collapsed="false">
      <c r="A1481" s="48" t="str">
        <f aca="false">IF(AND(NOT(ISBLANK(C1481)),NOT(ISBLANK(B1481)),NOT(ISBLANK(E1481))),(_xlfn.AGGREGATE(2,7,A$5:A1481))+1,"")</f>
        <v/>
      </c>
      <c r="B1481" s="49"/>
      <c r="C1481" s="49"/>
      <c r="D1481" s="50"/>
      <c r="E1481" s="51"/>
      <c r="F1481" s="52" t="str">
        <f aca="false">IFERROR(VLOOKUP(B1481,LISTAS!$Q$2:$R$58,2,0),"")</f>
        <v/>
      </c>
      <c r="G1481" s="34" t="str">
        <f aca="false">IF(ISBLANK(C1481),"",  IF(F1481="RAZÓN SOCIAL","NUEVO_RP",   IF(F1481="NUMERO",      IF(ISNUMBER(VALUE(C1481)),VALUE(C1481),""),   IF(OR(F1481="NSS - NOMBRE",F1481="RP - NOMBRE"),      IF(         AND(           NOT(ISERROR(FIND(" - ",C1481))),           ISERROR(FIND("  ",C1481)),           ISERROR(FIND("–",C1481)),           ISERROR(FIND("—",C1481)),           ISNUMBER(VALUE(LEFT(C1481,FIND(" - ",C1481)-1)))         ),         VALUE(LEFT(C1481,FIND(" - ",C1481)-1)),         ""      ),   ""   )  )))</f>
        <v/>
      </c>
      <c r="H1481" s="34" t="str">
        <f aca="false">B1481 &amp; "|" &amp; E1481 &amp; "|" &amp;(IF(ISBLANK(C1481),"",IFERROR(VALUE(LEFT(TRIM(C1481),FIND(" ",TRIM(C1481)&amp;" ")-1)),"")))</f>
        <v>||</v>
      </c>
      <c r="I1481" s="18" t="n">
        <f aca="false">IF(G1481="",0, IF(COUNTIF($H$6:H1481,H1481)=1,1,0))</f>
        <v>0</v>
      </c>
      <c r="J1481" s="34" t="str">
        <f aca="false">IF( OR( ISBLANK(D1481), C1481=D1481, AND( LEFT(D1481,7)&lt;&gt;"NOMINA ", OR( ISERROR(FIND(" - ",D1481)), NOT(ISNUMBER(VALUE(LEFT(D1481,FIND(" - ",D1481)-1)))) ) ) ), "", B1481 &amp; "|" &amp; E1481 &amp; "|" &amp; (IF(ISBLANK(C1481), "", IFERROR(VALUE(LEFT(TRIM(C1481), FIND(" ", TRIM(C1481)&amp;" ")-1)), ""))) &amp; "|" &amp; D1481 )</f>
        <v/>
      </c>
      <c r="K1481" s="18" t="n">
        <f aca="false">IF(OR(C1481="", J1481="",G1481=""), 0, IF(COUNTIF($J$6:J1481, J1481)=1, 1, 0))</f>
        <v>0</v>
      </c>
      <c r="L1481" s="16" t="str">
        <f aca="false">IF(B1481="Inscripción de nuevo registro patronal",B1481 &amp; "|" &amp; E1481 &amp; "|" &amp; C1481,"")</f>
        <v/>
      </c>
      <c r="M1481" s="18" t="n">
        <f aca="false">IF(OR(C1481="", L1481=""), 0, IF(COUNTIF($L$6:L1481, L1481)=1, 1, 0))</f>
        <v>0</v>
      </c>
    </row>
    <row r="1482" customFormat="false" ht="28.35" hidden="false" customHeight="true" outlineLevel="0" collapsed="false">
      <c r="A1482" s="48" t="str">
        <f aca="false">IF(AND(NOT(ISBLANK(C1482)),NOT(ISBLANK(B1482)),NOT(ISBLANK(E1482))),(_xlfn.AGGREGATE(2,7,A$5:A1482))+1,"")</f>
        <v/>
      </c>
      <c r="B1482" s="49"/>
      <c r="C1482" s="49"/>
      <c r="D1482" s="50"/>
      <c r="E1482" s="51"/>
      <c r="F1482" s="52" t="str">
        <f aca="false">IFERROR(VLOOKUP(B1482,LISTAS!$Q$2:$R$58,2,0),"")</f>
        <v/>
      </c>
      <c r="G1482" s="34" t="str">
        <f aca="false">IF(ISBLANK(C1482),"",  IF(F1482="RAZÓN SOCIAL","NUEVO_RP",   IF(F1482="NUMERO",      IF(ISNUMBER(VALUE(C1482)),VALUE(C1482),""),   IF(OR(F1482="NSS - NOMBRE",F1482="RP - NOMBRE"),      IF(         AND(           NOT(ISERROR(FIND(" - ",C1482))),           ISERROR(FIND("  ",C1482)),           ISERROR(FIND("–",C1482)),           ISERROR(FIND("—",C1482)),           ISNUMBER(VALUE(LEFT(C1482,FIND(" - ",C1482)-1)))         ),         VALUE(LEFT(C1482,FIND(" - ",C1482)-1)),         ""      ),   ""   )  )))</f>
        <v/>
      </c>
      <c r="H1482" s="34" t="str">
        <f aca="false">B1482 &amp; "|" &amp; E1482 &amp; "|" &amp;(IF(ISBLANK(C1482),"",IFERROR(VALUE(LEFT(TRIM(C1482),FIND(" ",TRIM(C1482)&amp;" ")-1)),"")))</f>
        <v>||</v>
      </c>
      <c r="I1482" s="18" t="n">
        <f aca="false">IF(G1482="",0, IF(COUNTIF($H$6:H1482,H1482)=1,1,0))</f>
        <v>0</v>
      </c>
      <c r="J1482" s="34" t="str">
        <f aca="false">IF( OR( ISBLANK(D1482), C1482=D1482, AND( LEFT(D1482,7)&lt;&gt;"NOMINA ", OR( ISERROR(FIND(" - ",D1482)), NOT(ISNUMBER(VALUE(LEFT(D1482,FIND(" - ",D1482)-1)))) ) ) ), "", B1482 &amp; "|" &amp; E1482 &amp; "|" &amp; (IF(ISBLANK(C1482), "", IFERROR(VALUE(LEFT(TRIM(C1482), FIND(" ", TRIM(C1482)&amp;" ")-1)), ""))) &amp; "|" &amp; D1482 )</f>
        <v/>
      </c>
      <c r="K1482" s="18" t="n">
        <f aca="false">IF(OR(C1482="", J1482="",G1482=""), 0, IF(COUNTIF($J$6:J1482, J1482)=1, 1, 0))</f>
        <v>0</v>
      </c>
      <c r="L1482" s="16" t="str">
        <f aca="false">IF(B1482="Inscripción de nuevo registro patronal",B1482 &amp; "|" &amp; E1482 &amp; "|" &amp; C1482,"")</f>
        <v/>
      </c>
      <c r="M1482" s="18" t="n">
        <f aca="false">IF(OR(C1482="", L1482=""), 0, IF(COUNTIF($L$6:L1482, L1482)=1, 1, 0))</f>
        <v>0</v>
      </c>
    </row>
    <row r="1483" customFormat="false" ht="28.35" hidden="false" customHeight="true" outlineLevel="0" collapsed="false">
      <c r="A1483" s="48" t="str">
        <f aca="false">IF(AND(NOT(ISBLANK(C1483)),NOT(ISBLANK(B1483)),NOT(ISBLANK(E1483))),(_xlfn.AGGREGATE(2,7,A$5:A1483))+1,"")</f>
        <v/>
      </c>
      <c r="B1483" s="49"/>
      <c r="C1483" s="49"/>
      <c r="D1483" s="50"/>
      <c r="E1483" s="51"/>
      <c r="F1483" s="52" t="str">
        <f aca="false">IFERROR(VLOOKUP(B1483,LISTAS!$Q$2:$R$58,2,0),"")</f>
        <v/>
      </c>
      <c r="G1483" s="34" t="str">
        <f aca="false">IF(ISBLANK(C1483),"",  IF(F1483="RAZÓN SOCIAL","NUEVO_RP",   IF(F1483="NUMERO",      IF(ISNUMBER(VALUE(C1483)),VALUE(C1483),""),   IF(OR(F1483="NSS - NOMBRE",F1483="RP - NOMBRE"),      IF(         AND(           NOT(ISERROR(FIND(" - ",C1483))),           ISERROR(FIND("  ",C1483)),           ISERROR(FIND("–",C1483)),           ISERROR(FIND("—",C1483)),           ISNUMBER(VALUE(LEFT(C1483,FIND(" - ",C1483)-1)))         ),         VALUE(LEFT(C1483,FIND(" - ",C1483)-1)),         ""      ),   ""   )  )))</f>
        <v/>
      </c>
      <c r="H1483" s="34" t="str">
        <f aca="false">B1483 &amp; "|" &amp; E1483 &amp; "|" &amp;(IF(ISBLANK(C1483),"",IFERROR(VALUE(LEFT(TRIM(C1483),FIND(" ",TRIM(C1483)&amp;" ")-1)),"")))</f>
        <v>||</v>
      </c>
      <c r="I1483" s="18" t="n">
        <f aca="false">IF(G1483="",0, IF(COUNTIF($H$6:H1483,H1483)=1,1,0))</f>
        <v>0</v>
      </c>
      <c r="J1483" s="34" t="str">
        <f aca="false">IF( OR( ISBLANK(D1483), C1483=D1483, AND( LEFT(D1483,7)&lt;&gt;"NOMINA ", OR( ISERROR(FIND(" - ",D1483)), NOT(ISNUMBER(VALUE(LEFT(D1483,FIND(" - ",D1483)-1)))) ) ) ), "", B1483 &amp; "|" &amp; E1483 &amp; "|" &amp; (IF(ISBLANK(C1483), "", IFERROR(VALUE(LEFT(TRIM(C1483), FIND(" ", TRIM(C1483)&amp;" ")-1)), ""))) &amp; "|" &amp; D1483 )</f>
        <v/>
      </c>
      <c r="K1483" s="18" t="n">
        <f aca="false">IF(OR(C1483="", J1483="",G1483=""), 0, IF(COUNTIF($J$6:J1483, J1483)=1, 1, 0))</f>
        <v>0</v>
      </c>
      <c r="L1483" s="16" t="str">
        <f aca="false">IF(B1483="Inscripción de nuevo registro patronal",B1483 &amp; "|" &amp; E1483 &amp; "|" &amp; C1483,"")</f>
        <v/>
      </c>
      <c r="M1483" s="18" t="n">
        <f aca="false">IF(OR(C1483="", L1483=""), 0, IF(COUNTIF($L$6:L1483, L1483)=1, 1, 0))</f>
        <v>0</v>
      </c>
    </row>
    <row r="1484" customFormat="false" ht="28.35" hidden="false" customHeight="true" outlineLevel="0" collapsed="false">
      <c r="A1484" s="48" t="str">
        <f aca="false">IF(AND(NOT(ISBLANK(C1484)),NOT(ISBLANK(B1484)),NOT(ISBLANK(E1484))),(_xlfn.AGGREGATE(2,7,A$5:A1484))+1,"")</f>
        <v/>
      </c>
      <c r="B1484" s="49"/>
      <c r="C1484" s="49"/>
      <c r="D1484" s="50"/>
      <c r="E1484" s="51"/>
      <c r="F1484" s="52" t="str">
        <f aca="false">IFERROR(VLOOKUP(B1484,LISTAS!$Q$2:$R$58,2,0),"")</f>
        <v/>
      </c>
      <c r="G1484" s="34" t="str">
        <f aca="false">IF(ISBLANK(C1484),"",  IF(F1484="RAZÓN SOCIAL","NUEVO_RP",   IF(F1484="NUMERO",      IF(ISNUMBER(VALUE(C1484)),VALUE(C1484),""),   IF(OR(F1484="NSS - NOMBRE",F1484="RP - NOMBRE"),      IF(         AND(           NOT(ISERROR(FIND(" - ",C1484))),           ISERROR(FIND("  ",C1484)),           ISERROR(FIND("–",C1484)),           ISERROR(FIND("—",C1484)),           ISNUMBER(VALUE(LEFT(C1484,FIND(" - ",C1484)-1)))         ),         VALUE(LEFT(C1484,FIND(" - ",C1484)-1)),         ""      ),   ""   )  )))</f>
        <v/>
      </c>
      <c r="H1484" s="34" t="str">
        <f aca="false">B1484 &amp; "|" &amp; E1484 &amp; "|" &amp;(IF(ISBLANK(C1484),"",IFERROR(VALUE(LEFT(TRIM(C1484),FIND(" ",TRIM(C1484)&amp;" ")-1)),"")))</f>
        <v>||</v>
      </c>
      <c r="I1484" s="18" t="n">
        <f aca="false">IF(G1484="",0, IF(COUNTIF($H$6:H1484,H1484)=1,1,0))</f>
        <v>0</v>
      </c>
      <c r="J1484" s="34" t="str">
        <f aca="false">IF( OR( ISBLANK(D1484), C1484=D1484, AND( LEFT(D1484,7)&lt;&gt;"NOMINA ", OR( ISERROR(FIND(" - ",D1484)), NOT(ISNUMBER(VALUE(LEFT(D1484,FIND(" - ",D1484)-1)))) ) ) ), "", B1484 &amp; "|" &amp; E1484 &amp; "|" &amp; (IF(ISBLANK(C1484), "", IFERROR(VALUE(LEFT(TRIM(C1484), FIND(" ", TRIM(C1484)&amp;" ")-1)), ""))) &amp; "|" &amp; D1484 )</f>
        <v/>
      </c>
      <c r="K1484" s="18" t="n">
        <f aca="false">IF(OR(C1484="", J1484="",G1484=""), 0, IF(COUNTIF($J$6:J1484, J1484)=1, 1, 0))</f>
        <v>0</v>
      </c>
      <c r="L1484" s="16" t="str">
        <f aca="false">IF(B1484="Inscripción de nuevo registro patronal",B1484 &amp; "|" &amp; E1484 &amp; "|" &amp; C1484,"")</f>
        <v/>
      </c>
      <c r="M1484" s="18" t="n">
        <f aca="false">IF(OR(C1484="", L1484=""), 0, IF(COUNTIF($L$6:L1484, L1484)=1, 1, 0))</f>
        <v>0</v>
      </c>
    </row>
    <row r="1485" customFormat="false" ht="28.35" hidden="false" customHeight="true" outlineLevel="0" collapsed="false">
      <c r="A1485" s="48" t="str">
        <f aca="false">IF(AND(NOT(ISBLANK(C1485)),NOT(ISBLANK(B1485)),NOT(ISBLANK(E1485))),(_xlfn.AGGREGATE(2,7,A$5:A1485))+1,"")</f>
        <v/>
      </c>
      <c r="B1485" s="49"/>
      <c r="C1485" s="49"/>
      <c r="D1485" s="50"/>
      <c r="E1485" s="51"/>
      <c r="F1485" s="52" t="str">
        <f aca="false">IFERROR(VLOOKUP(B1485,LISTAS!$Q$2:$R$58,2,0),"")</f>
        <v/>
      </c>
      <c r="G1485" s="34" t="str">
        <f aca="false">IF(ISBLANK(C1485),"",  IF(F1485="RAZÓN SOCIAL","NUEVO_RP",   IF(F1485="NUMERO",      IF(ISNUMBER(VALUE(C1485)),VALUE(C1485),""),   IF(OR(F1485="NSS - NOMBRE",F1485="RP - NOMBRE"),      IF(         AND(           NOT(ISERROR(FIND(" - ",C1485))),           ISERROR(FIND("  ",C1485)),           ISERROR(FIND("–",C1485)),           ISERROR(FIND("—",C1485)),           ISNUMBER(VALUE(LEFT(C1485,FIND(" - ",C1485)-1)))         ),         VALUE(LEFT(C1485,FIND(" - ",C1485)-1)),         ""      ),   ""   )  )))</f>
        <v/>
      </c>
      <c r="H1485" s="34" t="str">
        <f aca="false">B1485 &amp; "|" &amp; E1485 &amp; "|" &amp;(IF(ISBLANK(C1485),"",IFERROR(VALUE(LEFT(TRIM(C1485),FIND(" ",TRIM(C1485)&amp;" ")-1)),"")))</f>
        <v>||</v>
      </c>
      <c r="I1485" s="18" t="n">
        <f aca="false">IF(G1485="",0, IF(COUNTIF($H$6:H1485,H1485)=1,1,0))</f>
        <v>0</v>
      </c>
      <c r="J1485" s="34" t="str">
        <f aca="false">IF( OR( ISBLANK(D1485), C1485=D1485, AND( LEFT(D1485,7)&lt;&gt;"NOMINA ", OR( ISERROR(FIND(" - ",D1485)), NOT(ISNUMBER(VALUE(LEFT(D1485,FIND(" - ",D1485)-1)))) ) ) ), "", B1485 &amp; "|" &amp; E1485 &amp; "|" &amp; (IF(ISBLANK(C1485), "", IFERROR(VALUE(LEFT(TRIM(C1485), FIND(" ", TRIM(C1485)&amp;" ")-1)), ""))) &amp; "|" &amp; D1485 )</f>
        <v/>
      </c>
      <c r="K1485" s="18" t="n">
        <f aca="false">IF(OR(C1485="", J1485="",G1485=""), 0, IF(COUNTIF($J$6:J1485, J1485)=1, 1, 0))</f>
        <v>0</v>
      </c>
      <c r="L1485" s="16" t="str">
        <f aca="false">IF(B1485="Inscripción de nuevo registro patronal",B1485 &amp; "|" &amp; E1485 &amp; "|" &amp; C1485,"")</f>
        <v/>
      </c>
      <c r="M1485" s="18" t="n">
        <f aca="false">IF(OR(C1485="", L1485=""), 0, IF(COUNTIF($L$6:L1485, L1485)=1, 1, 0))</f>
        <v>0</v>
      </c>
    </row>
    <row r="1486" customFormat="false" ht="28.35" hidden="false" customHeight="true" outlineLevel="0" collapsed="false">
      <c r="A1486" s="48" t="str">
        <f aca="false">IF(AND(NOT(ISBLANK(C1486)),NOT(ISBLANK(B1486)),NOT(ISBLANK(E1486))),(_xlfn.AGGREGATE(2,7,A$5:A1486))+1,"")</f>
        <v/>
      </c>
      <c r="B1486" s="49"/>
      <c r="C1486" s="49"/>
      <c r="D1486" s="50"/>
      <c r="E1486" s="51"/>
      <c r="F1486" s="52" t="str">
        <f aca="false">IFERROR(VLOOKUP(B1486,LISTAS!$Q$2:$R$58,2,0),"")</f>
        <v/>
      </c>
      <c r="G1486" s="34" t="str">
        <f aca="false">IF(ISBLANK(C1486),"",  IF(F1486="RAZÓN SOCIAL","NUEVO_RP",   IF(F1486="NUMERO",      IF(ISNUMBER(VALUE(C1486)),VALUE(C1486),""),   IF(OR(F1486="NSS - NOMBRE",F1486="RP - NOMBRE"),      IF(         AND(           NOT(ISERROR(FIND(" - ",C1486))),           ISERROR(FIND("  ",C1486)),           ISERROR(FIND("–",C1486)),           ISERROR(FIND("—",C1486)),           ISNUMBER(VALUE(LEFT(C1486,FIND(" - ",C1486)-1)))         ),         VALUE(LEFT(C1486,FIND(" - ",C1486)-1)),         ""      ),   ""   )  )))</f>
        <v/>
      </c>
      <c r="H1486" s="34" t="str">
        <f aca="false">B1486 &amp; "|" &amp; E1486 &amp; "|" &amp;(IF(ISBLANK(C1486),"",IFERROR(VALUE(LEFT(TRIM(C1486),FIND(" ",TRIM(C1486)&amp;" ")-1)),"")))</f>
        <v>||</v>
      </c>
      <c r="I1486" s="18" t="n">
        <f aca="false">IF(G1486="",0, IF(COUNTIF($H$6:H1486,H1486)=1,1,0))</f>
        <v>0</v>
      </c>
      <c r="J1486" s="34" t="str">
        <f aca="false">IF( OR( ISBLANK(D1486), C1486=D1486, AND( LEFT(D1486,7)&lt;&gt;"NOMINA ", OR( ISERROR(FIND(" - ",D1486)), NOT(ISNUMBER(VALUE(LEFT(D1486,FIND(" - ",D1486)-1)))) ) ) ), "", B1486 &amp; "|" &amp; E1486 &amp; "|" &amp; (IF(ISBLANK(C1486), "", IFERROR(VALUE(LEFT(TRIM(C1486), FIND(" ", TRIM(C1486)&amp;" ")-1)), ""))) &amp; "|" &amp; D1486 )</f>
        <v/>
      </c>
      <c r="K1486" s="18" t="n">
        <f aca="false">IF(OR(C1486="", J1486="",G1486=""), 0, IF(COUNTIF($J$6:J1486, J1486)=1, 1, 0))</f>
        <v>0</v>
      </c>
      <c r="L1486" s="16" t="str">
        <f aca="false">IF(B1486="Inscripción de nuevo registro patronal",B1486 &amp; "|" &amp; E1486 &amp; "|" &amp; C1486,"")</f>
        <v/>
      </c>
      <c r="M1486" s="18" t="n">
        <f aca="false">IF(OR(C1486="", L1486=""), 0, IF(COUNTIF($L$6:L1486, L1486)=1, 1, 0))</f>
        <v>0</v>
      </c>
    </row>
    <row r="1487" customFormat="false" ht="28.35" hidden="false" customHeight="true" outlineLevel="0" collapsed="false">
      <c r="A1487" s="48" t="str">
        <f aca="false">IF(AND(NOT(ISBLANK(C1487)),NOT(ISBLANK(B1487)),NOT(ISBLANK(E1487))),(_xlfn.AGGREGATE(2,7,A$5:A1487))+1,"")</f>
        <v/>
      </c>
      <c r="B1487" s="49"/>
      <c r="C1487" s="49"/>
      <c r="D1487" s="50"/>
      <c r="E1487" s="51"/>
      <c r="F1487" s="52" t="str">
        <f aca="false">IFERROR(VLOOKUP(B1487,LISTAS!$Q$2:$R$58,2,0),"")</f>
        <v/>
      </c>
      <c r="G1487" s="34" t="str">
        <f aca="false">IF(ISBLANK(C1487),"",  IF(F1487="RAZÓN SOCIAL","NUEVO_RP",   IF(F1487="NUMERO",      IF(ISNUMBER(VALUE(C1487)),VALUE(C1487),""),   IF(OR(F1487="NSS - NOMBRE",F1487="RP - NOMBRE"),      IF(         AND(           NOT(ISERROR(FIND(" - ",C1487))),           ISERROR(FIND("  ",C1487)),           ISERROR(FIND("–",C1487)),           ISERROR(FIND("—",C1487)),           ISNUMBER(VALUE(LEFT(C1487,FIND(" - ",C1487)-1)))         ),         VALUE(LEFT(C1487,FIND(" - ",C1487)-1)),         ""      ),   ""   )  )))</f>
        <v/>
      </c>
      <c r="H1487" s="34" t="str">
        <f aca="false">B1487 &amp; "|" &amp; E1487 &amp; "|" &amp;(IF(ISBLANK(C1487),"",IFERROR(VALUE(LEFT(TRIM(C1487),FIND(" ",TRIM(C1487)&amp;" ")-1)),"")))</f>
        <v>||</v>
      </c>
      <c r="I1487" s="18" t="n">
        <f aca="false">IF(G1487="",0, IF(COUNTIF($H$6:H1487,H1487)=1,1,0))</f>
        <v>0</v>
      </c>
      <c r="J1487" s="34" t="str">
        <f aca="false">IF( OR( ISBLANK(D1487), C1487=D1487, AND( LEFT(D1487,7)&lt;&gt;"NOMINA ", OR( ISERROR(FIND(" - ",D1487)), NOT(ISNUMBER(VALUE(LEFT(D1487,FIND(" - ",D1487)-1)))) ) ) ), "", B1487 &amp; "|" &amp; E1487 &amp; "|" &amp; (IF(ISBLANK(C1487), "", IFERROR(VALUE(LEFT(TRIM(C1487), FIND(" ", TRIM(C1487)&amp;" ")-1)), ""))) &amp; "|" &amp; D1487 )</f>
        <v/>
      </c>
      <c r="K1487" s="18" t="n">
        <f aca="false">IF(OR(C1487="", J1487="",G1487=""), 0, IF(COUNTIF($J$6:J1487, J1487)=1, 1, 0))</f>
        <v>0</v>
      </c>
      <c r="L1487" s="16" t="str">
        <f aca="false">IF(B1487="Inscripción de nuevo registro patronal",B1487 &amp; "|" &amp; E1487 &amp; "|" &amp; C1487,"")</f>
        <v/>
      </c>
      <c r="M1487" s="18" t="n">
        <f aca="false">IF(OR(C1487="", L1487=""), 0, IF(COUNTIF($L$6:L1487, L1487)=1, 1, 0))</f>
        <v>0</v>
      </c>
    </row>
    <row r="1488" customFormat="false" ht="28.35" hidden="false" customHeight="true" outlineLevel="0" collapsed="false">
      <c r="A1488" s="48" t="str">
        <f aca="false">IF(AND(NOT(ISBLANK(C1488)),NOT(ISBLANK(B1488)),NOT(ISBLANK(E1488))),(_xlfn.AGGREGATE(2,7,A$5:A1488))+1,"")</f>
        <v/>
      </c>
      <c r="B1488" s="49"/>
      <c r="C1488" s="49"/>
      <c r="D1488" s="50"/>
      <c r="E1488" s="51"/>
      <c r="F1488" s="52" t="str">
        <f aca="false">IFERROR(VLOOKUP(B1488,LISTAS!$Q$2:$R$58,2,0),"")</f>
        <v/>
      </c>
      <c r="G1488" s="34" t="str">
        <f aca="false">IF(ISBLANK(C1488),"",  IF(F1488="RAZÓN SOCIAL","NUEVO_RP",   IF(F1488="NUMERO",      IF(ISNUMBER(VALUE(C1488)),VALUE(C1488),""),   IF(OR(F1488="NSS - NOMBRE",F1488="RP - NOMBRE"),      IF(         AND(           NOT(ISERROR(FIND(" - ",C1488))),           ISERROR(FIND("  ",C1488)),           ISERROR(FIND("–",C1488)),           ISERROR(FIND("—",C1488)),           ISNUMBER(VALUE(LEFT(C1488,FIND(" - ",C1488)-1)))         ),         VALUE(LEFT(C1488,FIND(" - ",C1488)-1)),         ""      ),   ""   )  )))</f>
        <v/>
      </c>
      <c r="H1488" s="34" t="str">
        <f aca="false">B1488 &amp; "|" &amp; E1488 &amp; "|" &amp;(IF(ISBLANK(C1488),"",IFERROR(VALUE(LEFT(TRIM(C1488),FIND(" ",TRIM(C1488)&amp;" ")-1)),"")))</f>
        <v>||</v>
      </c>
      <c r="I1488" s="18" t="n">
        <f aca="false">IF(G1488="",0, IF(COUNTIF($H$6:H1488,H1488)=1,1,0))</f>
        <v>0</v>
      </c>
      <c r="J1488" s="34" t="str">
        <f aca="false">IF( OR( ISBLANK(D1488), C1488=D1488, AND( LEFT(D1488,7)&lt;&gt;"NOMINA ", OR( ISERROR(FIND(" - ",D1488)), NOT(ISNUMBER(VALUE(LEFT(D1488,FIND(" - ",D1488)-1)))) ) ) ), "", B1488 &amp; "|" &amp; E1488 &amp; "|" &amp; (IF(ISBLANK(C1488), "", IFERROR(VALUE(LEFT(TRIM(C1488), FIND(" ", TRIM(C1488)&amp;" ")-1)), ""))) &amp; "|" &amp; D1488 )</f>
        <v/>
      </c>
      <c r="K1488" s="18" t="n">
        <f aca="false">IF(OR(C1488="", J1488="",G1488=""), 0, IF(COUNTIF($J$6:J1488, J1488)=1, 1, 0))</f>
        <v>0</v>
      </c>
      <c r="L1488" s="16" t="str">
        <f aca="false">IF(B1488="Inscripción de nuevo registro patronal",B1488 &amp; "|" &amp; E1488 &amp; "|" &amp; C1488,"")</f>
        <v/>
      </c>
      <c r="M1488" s="18" t="n">
        <f aca="false">IF(OR(C1488="", L1488=""), 0, IF(COUNTIF($L$6:L1488, L1488)=1, 1, 0))</f>
        <v>0</v>
      </c>
    </row>
    <row r="1489" customFormat="false" ht="28.35" hidden="false" customHeight="true" outlineLevel="0" collapsed="false">
      <c r="A1489" s="48" t="str">
        <f aca="false">IF(AND(NOT(ISBLANK(C1489)),NOT(ISBLANK(B1489)),NOT(ISBLANK(E1489))),(_xlfn.AGGREGATE(2,7,A$5:A1489))+1,"")</f>
        <v/>
      </c>
      <c r="B1489" s="49"/>
      <c r="C1489" s="49"/>
      <c r="D1489" s="50"/>
      <c r="E1489" s="51"/>
      <c r="F1489" s="52" t="str">
        <f aca="false">IFERROR(VLOOKUP(B1489,LISTAS!$Q$2:$R$58,2,0),"")</f>
        <v/>
      </c>
      <c r="G1489" s="34" t="str">
        <f aca="false">IF(ISBLANK(C1489),"",  IF(F1489="RAZÓN SOCIAL","NUEVO_RP",   IF(F1489="NUMERO",      IF(ISNUMBER(VALUE(C1489)),VALUE(C1489),""),   IF(OR(F1489="NSS - NOMBRE",F1489="RP - NOMBRE"),      IF(         AND(           NOT(ISERROR(FIND(" - ",C1489))),           ISERROR(FIND("  ",C1489)),           ISERROR(FIND("–",C1489)),           ISERROR(FIND("—",C1489)),           ISNUMBER(VALUE(LEFT(C1489,FIND(" - ",C1489)-1)))         ),         VALUE(LEFT(C1489,FIND(" - ",C1489)-1)),         ""      ),   ""   )  )))</f>
        <v/>
      </c>
      <c r="H1489" s="34" t="str">
        <f aca="false">B1489 &amp; "|" &amp; E1489 &amp; "|" &amp;(IF(ISBLANK(C1489),"",IFERROR(VALUE(LEFT(TRIM(C1489),FIND(" ",TRIM(C1489)&amp;" ")-1)),"")))</f>
        <v>||</v>
      </c>
      <c r="I1489" s="18" t="n">
        <f aca="false">IF(G1489="",0, IF(COUNTIF($H$6:H1489,H1489)=1,1,0))</f>
        <v>0</v>
      </c>
      <c r="J1489" s="34" t="str">
        <f aca="false">IF( OR( ISBLANK(D1489), C1489=D1489, AND( LEFT(D1489,7)&lt;&gt;"NOMINA ", OR( ISERROR(FIND(" - ",D1489)), NOT(ISNUMBER(VALUE(LEFT(D1489,FIND(" - ",D1489)-1)))) ) ) ), "", B1489 &amp; "|" &amp; E1489 &amp; "|" &amp; (IF(ISBLANK(C1489), "", IFERROR(VALUE(LEFT(TRIM(C1489), FIND(" ", TRIM(C1489)&amp;" ")-1)), ""))) &amp; "|" &amp; D1489 )</f>
        <v/>
      </c>
      <c r="K1489" s="18" t="n">
        <f aca="false">IF(OR(C1489="", J1489="",G1489=""), 0, IF(COUNTIF($J$6:J1489, J1489)=1, 1, 0))</f>
        <v>0</v>
      </c>
      <c r="L1489" s="16" t="str">
        <f aca="false">IF(B1489="Inscripción de nuevo registro patronal",B1489 &amp; "|" &amp; E1489 &amp; "|" &amp; C1489,"")</f>
        <v/>
      </c>
      <c r="M1489" s="18" t="n">
        <f aca="false">IF(OR(C1489="", L1489=""), 0, IF(COUNTIF($L$6:L1489, L1489)=1, 1, 0))</f>
        <v>0</v>
      </c>
    </row>
    <row r="1490" customFormat="false" ht="28.35" hidden="false" customHeight="true" outlineLevel="0" collapsed="false">
      <c r="A1490" s="48" t="str">
        <f aca="false">IF(AND(NOT(ISBLANK(C1490)),NOT(ISBLANK(B1490)),NOT(ISBLANK(E1490))),(_xlfn.AGGREGATE(2,7,A$5:A1490))+1,"")</f>
        <v/>
      </c>
      <c r="B1490" s="49"/>
      <c r="C1490" s="49"/>
      <c r="D1490" s="50"/>
      <c r="E1490" s="51"/>
      <c r="F1490" s="52" t="str">
        <f aca="false">IFERROR(VLOOKUP(B1490,LISTAS!$Q$2:$R$58,2,0),"")</f>
        <v/>
      </c>
      <c r="G1490" s="34" t="str">
        <f aca="false">IF(ISBLANK(C1490),"",  IF(F1490="RAZÓN SOCIAL","NUEVO_RP",   IF(F1490="NUMERO",      IF(ISNUMBER(VALUE(C1490)),VALUE(C1490),""),   IF(OR(F1490="NSS - NOMBRE",F1490="RP - NOMBRE"),      IF(         AND(           NOT(ISERROR(FIND(" - ",C1490))),           ISERROR(FIND("  ",C1490)),           ISERROR(FIND("–",C1490)),           ISERROR(FIND("—",C1490)),           ISNUMBER(VALUE(LEFT(C1490,FIND(" - ",C1490)-1)))         ),         VALUE(LEFT(C1490,FIND(" - ",C1490)-1)),         ""      ),   ""   )  )))</f>
        <v/>
      </c>
      <c r="H1490" s="34" t="str">
        <f aca="false">B1490 &amp; "|" &amp; E1490 &amp; "|" &amp;(IF(ISBLANK(C1490),"",IFERROR(VALUE(LEFT(TRIM(C1490),FIND(" ",TRIM(C1490)&amp;" ")-1)),"")))</f>
        <v>||</v>
      </c>
      <c r="I1490" s="18" t="n">
        <f aca="false">IF(G1490="",0, IF(COUNTIF($H$6:H1490,H1490)=1,1,0))</f>
        <v>0</v>
      </c>
      <c r="J1490" s="34" t="str">
        <f aca="false">IF( OR( ISBLANK(D1490), C1490=D1490, AND( LEFT(D1490,7)&lt;&gt;"NOMINA ", OR( ISERROR(FIND(" - ",D1490)), NOT(ISNUMBER(VALUE(LEFT(D1490,FIND(" - ",D1490)-1)))) ) ) ), "", B1490 &amp; "|" &amp; E1490 &amp; "|" &amp; (IF(ISBLANK(C1490), "", IFERROR(VALUE(LEFT(TRIM(C1490), FIND(" ", TRIM(C1490)&amp;" ")-1)), ""))) &amp; "|" &amp; D1490 )</f>
        <v/>
      </c>
      <c r="K1490" s="18" t="n">
        <f aca="false">IF(OR(C1490="", J1490="",G1490=""), 0, IF(COUNTIF($J$6:J1490, J1490)=1, 1, 0))</f>
        <v>0</v>
      </c>
      <c r="L1490" s="16" t="str">
        <f aca="false">IF(B1490="Inscripción de nuevo registro patronal",B1490 &amp; "|" &amp; E1490 &amp; "|" &amp; C1490,"")</f>
        <v/>
      </c>
      <c r="M1490" s="18" t="n">
        <f aca="false">IF(OR(C1490="", L1490=""), 0, IF(COUNTIF($L$6:L1490, L1490)=1, 1, 0))</f>
        <v>0</v>
      </c>
    </row>
    <row r="1491" customFormat="false" ht="28.35" hidden="false" customHeight="true" outlineLevel="0" collapsed="false">
      <c r="A1491" s="48" t="str">
        <f aca="false">IF(AND(NOT(ISBLANK(C1491)),NOT(ISBLANK(B1491)),NOT(ISBLANK(E1491))),(_xlfn.AGGREGATE(2,7,A$5:A1491))+1,"")</f>
        <v/>
      </c>
      <c r="B1491" s="49"/>
      <c r="C1491" s="49"/>
      <c r="D1491" s="50"/>
      <c r="E1491" s="51"/>
      <c r="F1491" s="52" t="str">
        <f aca="false">IFERROR(VLOOKUP(B1491,LISTAS!$Q$2:$R$58,2,0),"")</f>
        <v/>
      </c>
      <c r="G1491" s="34" t="str">
        <f aca="false">IF(ISBLANK(C1491),"",  IF(F1491="RAZÓN SOCIAL","NUEVO_RP",   IF(F1491="NUMERO",      IF(ISNUMBER(VALUE(C1491)),VALUE(C1491),""),   IF(OR(F1491="NSS - NOMBRE",F1491="RP - NOMBRE"),      IF(         AND(           NOT(ISERROR(FIND(" - ",C1491))),           ISERROR(FIND("  ",C1491)),           ISERROR(FIND("–",C1491)),           ISERROR(FIND("—",C1491)),           ISNUMBER(VALUE(LEFT(C1491,FIND(" - ",C1491)-1)))         ),         VALUE(LEFT(C1491,FIND(" - ",C1491)-1)),         ""      ),   ""   )  )))</f>
        <v/>
      </c>
      <c r="H1491" s="34" t="str">
        <f aca="false">B1491 &amp; "|" &amp; E1491 &amp; "|" &amp;(IF(ISBLANK(C1491),"",IFERROR(VALUE(LEFT(TRIM(C1491),FIND(" ",TRIM(C1491)&amp;" ")-1)),"")))</f>
        <v>||</v>
      </c>
      <c r="I1491" s="18" t="n">
        <f aca="false">IF(G1491="",0, IF(COUNTIF($H$6:H1491,H1491)=1,1,0))</f>
        <v>0</v>
      </c>
      <c r="J1491" s="34" t="str">
        <f aca="false">IF( OR( ISBLANK(D1491), C1491=D1491, AND( LEFT(D1491,7)&lt;&gt;"NOMINA ", OR( ISERROR(FIND(" - ",D1491)), NOT(ISNUMBER(VALUE(LEFT(D1491,FIND(" - ",D1491)-1)))) ) ) ), "", B1491 &amp; "|" &amp; E1491 &amp; "|" &amp; (IF(ISBLANK(C1491), "", IFERROR(VALUE(LEFT(TRIM(C1491), FIND(" ", TRIM(C1491)&amp;" ")-1)), ""))) &amp; "|" &amp; D1491 )</f>
        <v/>
      </c>
      <c r="K1491" s="18" t="n">
        <f aca="false">IF(OR(C1491="", J1491="",G1491=""), 0, IF(COUNTIF($J$6:J1491, J1491)=1, 1, 0))</f>
        <v>0</v>
      </c>
      <c r="L1491" s="16" t="str">
        <f aca="false">IF(B1491="Inscripción de nuevo registro patronal",B1491 &amp; "|" &amp; E1491 &amp; "|" &amp; C1491,"")</f>
        <v/>
      </c>
      <c r="M1491" s="18" t="n">
        <f aca="false">IF(OR(C1491="", L1491=""), 0, IF(COUNTIF($L$6:L1491, L1491)=1, 1, 0))</f>
        <v>0</v>
      </c>
    </row>
    <row r="1492" customFormat="false" ht="28.35" hidden="false" customHeight="true" outlineLevel="0" collapsed="false">
      <c r="A1492" s="48" t="str">
        <f aca="false">IF(AND(NOT(ISBLANK(C1492)),NOT(ISBLANK(B1492)),NOT(ISBLANK(E1492))),(_xlfn.AGGREGATE(2,7,A$5:A1492))+1,"")</f>
        <v/>
      </c>
      <c r="B1492" s="49"/>
      <c r="C1492" s="49"/>
      <c r="D1492" s="50"/>
      <c r="E1492" s="51"/>
      <c r="F1492" s="52" t="str">
        <f aca="false">IFERROR(VLOOKUP(B1492,LISTAS!$Q$2:$R$58,2,0),"")</f>
        <v/>
      </c>
      <c r="G1492" s="34" t="str">
        <f aca="false">IF(ISBLANK(C1492),"",  IF(F1492="RAZÓN SOCIAL","NUEVO_RP",   IF(F1492="NUMERO",      IF(ISNUMBER(VALUE(C1492)),VALUE(C1492),""),   IF(OR(F1492="NSS - NOMBRE",F1492="RP - NOMBRE"),      IF(         AND(           NOT(ISERROR(FIND(" - ",C1492))),           ISERROR(FIND("  ",C1492)),           ISERROR(FIND("–",C1492)),           ISERROR(FIND("—",C1492)),           ISNUMBER(VALUE(LEFT(C1492,FIND(" - ",C1492)-1)))         ),         VALUE(LEFT(C1492,FIND(" - ",C1492)-1)),         ""      ),   ""   )  )))</f>
        <v/>
      </c>
      <c r="H1492" s="34" t="str">
        <f aca="false">B1492 &amp; "|" &amp; E1492 &amp; "|" &amp;(IF(ISBLANK(C1492),"",IFERROR(VALUE(LEFT(TRIM(C1492),FIND(" ",TRIM(C1492)&amp;" ")-1)),"")))</f>
        <v>||</v>
      </c>
      <c r="I1492" s="18" t="n">
        <f aca="false">IF(G1492="",0, IF(COUNTIF($H$6:H1492,H1492)=1,1,0))</f>
        <v>0</v>
      </c>
      <c r="J1492" s="34" t="str">
        <f aca="false">IF( OR( ISBLANK(D1492), C1492=D1492, AND( LEFT(D1492,7)&lt;&gt;"NOMINA ", OR( ISERROR(FIND(" - ",D1492)), NOT(ISNUMBER(VALUE(LEFT(D1492,FIND(" - ",D1492)-1)))) ) ) ), "", B1492 &amp; "|" &amp; E1492 &amp; "|" &amp; (IF(ISBLANK(C1492), "", IFERROR(VALUE(LEFT(TRIM(C1492), FIND(" ", TRIM(C1492)&amp;" ")-1)), ""))) &amp; "|" &amp; D1492 )</f>
        <v/>
      </c>
      <c r="K1492" s="18" t="n">
        <f aca="false">IF(OR(C1492="", J1492="",G1492=""), 0, IF(COUNTIF($J$6:J1492, J1492)=1, 1, 0))</f>
        <v>0</v>
      </c>
      <c r="L1492" s="16" t="str">
        <f aca="false">IF(B1492="Inscripción de nuevo registro patronal",B1492 &amp; "|" &amp; E1492 &amp; "|" &amp; C1492,"")</f>
        <v/>
      </c>
      <c r="M1492" s="18" t="n">
        <f aca="false">IF(OR(C1492="", L1492=""), 0, IF(COUNTIF($L$6:L1492, L1492)=1, 1, 0))</f>
        <v>0</v>
      </c>
    </row>
    <row r="1493" customFormat="false" ht="28.35" hidden="false" customHeight="true" outlineLevel="0" collapsed="false">
      <c r="A1493" s="48" t="str">
        <f aca="false">IF(AND(NOT(ISBLANK(C1493)),NOT(ISBLANK(B1493)),NOT(ISBLANK(E1493))),(_xlfn.AGGREGATE(2,7,A$5:A1493))+1,"")</f>
        <v/>
      </c>
      <c r="B1493" s="49"/>
      <c r="C1493" s="49"/>
      <c r="D1493" s="50"/>
      <c r="E1493" s="51"/>
      <c r="F1493" s="52" t="str">
        <f aca="false">IFERROR(VLOOKUP(B1493,LISTAS!$Q$2:$R$58,2,0),"")</f>
        <v/>
      </c>
      <c r="G1493" s="34" t="str">
        <f aca="false">IF(ISBLANK(C1493),"",  IF(F1493="RAZÓN SOCIAL","NUEVO_RP",   IF(F1493="NUMERO",      IF(ISNUMBER(VALUE(C1493)),VALUE(C1493),""),   IF(OR(F1493="NSS - NOMBRE",F1493="RP - NOMBRE"),      IF(         AND(           NOT(ISERROR(FIND(" - ",C1493))),           ISERROR(FIND("  ",C1493)),           ISERROR(FIND("–",C1493)),           ISERROR(FIND("—",C1493)),           ISNUMBER(VALUE(LEFT(C1493,FIND(" - ",C1493)-1)))         ),         VALUE(LEFT(C1493,FIND(" - ",C1493)-1)),         ""      ),   ""   )  )))</f>
        <v/>
      </c>
      <c r="H1493" s="34" t="str">
        <f aca="false">B1493 &amp; "|" &amp; E1493 &amp; "|" &amp;(IF(ISBLANK(C1493),"",IFERROR(VALUE(LEFT(TRIM(C1493),FIND(" ",TRIM(C1493)&amp;" ")-1)),"")))</f>
        <v>||</v>
      </c>
      <c r="I1493" s="18" t="n">
        <f aca="false">IF(G1493="",0, IF(COUNTIF($H$6:H1493,H1493)=1,1,0))</f>
        <v>0</v>
      </c>
      <c r="J1493" s="34" t="str">
        <f aca="false">IF( OR( ISBLANK(D1493), C1493=D1493, AND( LEFT(D1493,7)&lt;&gt;"NOMINA ", OR( ISERROR(FIND(" - ",D1493)), NOT(ISNUMBER(VALUE(LEFT(D1493,FIND(" - ",D1493)-1)))) ) ) ), "", B1493 &amp; "|" &amp; E1493 &amp; "|" &amp; (IF(ISBLANK(C1493), "", IFERROR(VALUE(LEFT(TRIM(C1493), FIND(" ", TRIM(C1493)&amp;" ")-1)), ""))) &amp; "|" &amp; D1493 )</f>
        <v/>
      </c>
      <c r="K1493" s="18" t="n">
        <f aca="false">IF(OR(C1493="", J1493="",G1493=""), 0, IF(COUNTIF($J$6:J1493, J1493)=1, 1, 0))</f>
        <v>0</v>
      </c>
      <c r="L1493" s="16" t="str">
        <f aca="false">IF(B1493="Inscripción de nuevo registro patronal",B1493 &amp; "|" &amp; E1493 &amp; "|" &amp; C1493,"")</f>
        <v/>
      </c>
      <c r="M1493" s="18" t="n">
        <f aca="false">IF(OR(C1493="", L1493=""), 0, IF(COUNTIF($L$6:L1493, L1493)=1, 1, 0))</f>
        <v>0</v>
      </c>
    </row>
    <row r="1494" customFormat="false" ht="28.35" hidden="false" customHeight="true" outlineLevel="0" collapsed="false">
      <c r="A1494" s="48" t="str">
        <f aca="false">IF(AND(NOT(ISBLANK(C1494)),NOT(ISBLANK(B1494)),NOT(ISBLANK(E1494))),(_xlfn.AGGREGATE(2,7,A$5:A1494))+1,"")</f>
        <v/>
      </c>
      <c r="B1494" s="49"/>
      <c r="C1494" s="49"/>
      <c r="D1494" s="50"/>
      <c r="E1494" s="51"/>
      <c r="F1494" s="52" t="str">
        <f aca="false">IFERROR(VLOOKUP(B1494,LISTAS!$Q$2:$R$58,2,0),"")</f>
        <v/>
      </c>
      <c r="G1494" s="34" t="str">
        <f aca="false">IF(ISBLANK(C1494),"",  IF(F1494="RAZÓN SOCIAL","NUEVO_RP",   IF(F1494="NUMERO",      IF(ISNUMBER(VALUE(C1494)),VALUE(C1494),""),   IF(OR(F1494="NSS - NOMBRE",F1494="RP - NOMBRE"),      IF(         AND(           NOT(ISERROR(FIND(" - ",C1494))),           ISERROR(FIND("  ",C1494)),           ISERROR(FIND("–",C1494)),           ISERROR(FIND("—",C1494)),           ISNUMBER(VALUE(LEFT(C1494,FIND(" - ",C1494)-1)))         ),         VALUE(LEFT(C1494,FIND(" - ",C1494)-1)),         ""      ),   ""   )  )))</f>
        <v/>
      </c>
      <c r="H1494" s="34" t="str">
        <f aca="false">B1494 &amp; "|" &amp; E1494 &amp; "|" &amp;(IF(ISBLANK(C1494),"",IFERROR(VALUE(LEFT(TRIM(C1494),FIND(" ",TRIM(C1494)&amp;" ")-1)),"")))</f>
        <v>||</v>
      </c>
      <c r="I1494" s="18" t="n">
        <f aca="false">IF(G1494="",0, IF(COUNTIF($H$6:H1494,H1494)=1,1,0))</f>
        <v>0</v>
      </c>
      <c r="J1494" s="34" t="str">
        <f aca="false">IF( OR( ISBLANK(D1494), C1494=D1494, AND( LEFT(D1494,7)&lt;&gt;"NOMINA ", OR( ISERROR(FIND(" - ",D1494)), NOT(ISNUMBER(VALUE(LEFT(D1494,FIND(" - ",D1494)-1)))) ) ) ), "", B1494 &amp; "|" &amp; E1494 &amp; "|" &amp; (IF(ISBLANK(C1494), "", IFERROR(VALUE(LEFT(TRIM(C1494), FIND(" ", TRIM(C1494)&amp;" ")-1)), ""))) &amp; "|" &amp; D1494 )</f>
        <v/>
      </c>
      <c r="K1494" s="18" t="n">
        <f aca="false">IF(OR(C1494="", J1494="",G1494=""), 0, IF(COUNTIF($J$6:J1494, J1494)=1, 1, 0))</f>
        <v>0</v>
      </c>
      <c r="L1494" s="16" t="str">
        <f aca="false">IF(B1494="Inscripción de nuevo registro patronal",B1494 &amp; "|" &amp; E1494 &amp; "|" &amp; C1494,"")</f>
        <v/>
      </c>
      <c r="M1494" s="18" t="n">
        <f aca="false">IF(OR(C1494="", L1494=""), 0, IF(COUNTIF($L$6:L1494, L1494)=1, 1, 0))</f>
        <v>0</v>
      </c>
    </row>
    <row r="1495" customFormat="false" ht="28.35" hidden="false" customHeight="true" outlineLevel="0" collapsed="false">
      <c r="A1495" s="48" t="str">
        <f aca="false">IF(AND(NOT(ISBLANK(C1495)),NOT(ISBLANK(B1495)),NOT(ISBLANK(E1495))),(_xlfn.AGGREGATE(2,7,A$5:A1495))+1,"")</f>
        <v/>
      </c>
      <c r="B1495" s="49"/>
      <c r="C1495" s="49"/>
      <c r="D1495" s="50"/>
      <c r="E1495" s="51"/>
      <c r="F1495" s="52" t="str">
        <f aca="false">IFERROR(VLOOKUP(B1495,LISTAS!$Q$2:$R$58,2,0),"")</f>
        <v/>
      </c>
      <c r="G1495" s="34" t="str">
        <f aca="false">IF(ISBLANK(C1495),"",  IF(F1495="RAZÓN SOCIAL","NUEVO_RP",   IF(F1495="NUMERO",      IF(ISNUMBER(VALUE(C1495)),VALUE(C1495),""),   IF(OR(F1495="NSS - NOMBRE",F1495="RP - NOMBRE"),      IF(         AND(           NOT(ISERROR(FIND(" - ",C1495))),           ISERROR(FIND("  ",C1495)),           ISERROR(FIND("–",C1495)),           ISERROR(FIND("—",C1495)),           ISNUMBER(VALUE(LEFT(C1495,FIND(" - ",C1495)-1)))         ),         VALUE(LEFT(C1495,FIND(" - ",C1495)-1)),         ""      ),   ""   )  )))</f>
        <v/>
      </c>
      <c r="H1495" s="34" t="str">
        <f aca="false">B1495 &amp; "|" &amp; E1495 &amp; "|" &amp;(IF(ISBLANK(C1495),"",IFERROR(VALUE(LEFT(TRIM(C1495),FIND(" ",TRIM(C1495)&amp;" ")-1)),"")))</f>
        <v>||</v>
      </c>
      <c r="I1495" s="18" t="n">
        <f aca="false">IF(G1495="",0, IF(COUNTIF($H$6:H1495,H1495)=1,1,0))</f>
        <v>0</v>
      </c>
      <c r="J1495" s="34" t="str">
        <f aca="false">IF( OR( ISBLANK(D1495), C1495=D1495, AND( LEFT(D1495,7)&lt;&gt;"NOMINA ", OR( ISERROR(FIND(" - ",D1495)), NOT(ISNUMBER(VALUE(LEFT(D1495,FIND(" - ",D1495)-1)))) ) ) ), "", B1495 &amp; "|" &amp; E1495 &amp; "|" &amp; (IF(ISBLANK(C1495), "", IFERROR(VALUE(LEFT(TRIM(C1495), FIND(" ", TRIM(C1495)&amp;" ")-1)), ""))) &amp; "|" &amp; D1495 )</f>
        <v/>
      </c>
      <c r="K1495" s="18" t="n">
        <f aca="false">IF(OR(C1495="", J1495="",G1495=""), 0, IF(COUNTIF($J$6:J1495, J1495)=1, 1, 0))</f>
        <v>0</v>
      </c>
      <c r="L1495" s="16" t="str">
        <f aca="false">IF(B1495="Inscripción de nuevo registro patronal",B1495 &amp; "|" &amp; E1495 &amp; "|" &amp; C1495,"")</f>
        <v/>
      </c>
      <c r="M1495" s="18" t="n">
        <f aca="false">IF(OR(C1495="", L1495=""), 0, IF(COUNTIF($L$6:L1495, L1495)=1, 1, 0))</f>
        <v>0</v>
      </c>
    </row>
    <row r="1496" customFormat="false" ht="28.35" hidden="false" customHeight="true" outlineLevel="0" collapsed="false">
      <c r="A1496" s="48" t="str">
        <f aca="false">IF(AND(NOT(ISBLANK(C1496)),NOT(ISBLANK(B1496)),NOT(ISBLANK(E1496))),(_xlfn.AGGREGATE(2,7,A$5:A1496))+1,"")</f>
        <v/>
      </c>
      <c r="B1496" s="49"/>
      <c r="C1496" s="49"/>
      <c r="D1496" s="50"/>
      <c r="E1496" s="51"/>
      <c r="F1496" s="52" t="str">
        <f aca="false">IFERROR(VLOOKUP(B1496,LISTAS!$Q$2:$R$58,2,0),"")</f>
        <v/>
      </c>
      <c r="G1496" s="34" t="str">
        <f aca="false">IF(ISBLANK(C1496),"",  IF(F1496="RAZÓN SOCIAL","NUEVO_RP",   IF(F1496="NUMERO",      IF(ISNUMBER(VALUE(C1496)),VALUE(C1496),""),   IF(OR(F1496="NSS - NOMBRE",F1496="RP - NOMBRE"),      IF(         AND(           NOT(ISERROR(FIND(" - ",C1496))),           ISERROR(FIND("  ",C1496)),           ISERROR(FIND("–",C1496)),           ISERROR(FIND("—",C1496)),           ISNUMBER(VALUE(LEFT(C1496,FIND(" - ",C1496)-1)))         ),         VALUE(LEFT(C1496,FIND(" - ",C1496)-1)),         ""      ),   ""   )  )))</f>
        <v/>
      </c>
      <c r="H1496" s="34" t="str">
        <f aca="false">B1496 &amp; "|" &amp; E1496 &amp; "|" &amp;(IF(ISBLANK(C1496),"",IFERROR(VALUE(LEFT(TRIM(C1496),FIND(" ",TRIM(C1496)&amp;" ")-1)),"")))</f>
        <v>||</v>
      </c>
      <c r="I1496" s="18" t="n">
        <f aca="false">IF(G1496="",0, IF(COUNTIF($H$6:H1496,H1496)=1,1,0))</f>
        <v>0</v>
      </c>
      <c r="J1496" s="34" t="str">
        <f aca="false">IF( OR( ISBLANK(D1496), C1496=D1496, AND( LEFT(D1496,7)&lt;&gt;"NOMINA ", OR( ISERROR(FIND(" - ",D1496)), NOT(ISNUMBER(VALUE(LEFT(D1496,FIND(" - ",D1496)-1)))) ) ) ), "", B1496 &amp; "|" &amp; E1496 &amp; "|" &amp; (IF(ISBLANK(C1496), "", IFERROR(VALUE(LEFT(TRIM(C1496), FIND(" ", TRIM(C1496)&amp;" ")-1)), ""))) &amp; "|" &amp; D1496 )</f>
        <v/>
      </c>
      <c r="K1496" s="18" t="n">
        <f aca="false">IF(OR(C1496="", J1496="",G1496=""), 0, IF(COUNTIF($J$6:J1496, J1496)=1, 1, 0))</f>
        <v>0</v>
      </c>
      <c r="L1496" s="16" t="str">
        <f aca="false">IF(B1496="Inscripción de nuevo registro patronal",B1496 &amp; "|" &amp; E1496 &amp; "|" &amp; C1496,"")</f>
        <v/>
      </c>
      <c r="M1496" s="18" t="n">
        <f aca="false">IF(OR(C1496="", L1496=""), 0, IF(COUNTIF($L$6:L1496, L1496)=1, 1, 0))</f>
        <v>0</v>
      </c>
    </row>
    <row r="1497" customFormat="false" ht="28.35" hidden="false" customHeight="true" outlineLevel="0" collapsed="false">
      <c r="A1497" s="48" t="str">
        <f aca="false">IF(AND(NOT(ISBLANK(C1497)),NOT(ISBLANK(B1497)),NOT(ISBLANK(E1497))),(_xlfn.AGGREGATE(2,7,A$5:A1497))+1,"")</f>
        <v/>
      </c>
      <c r="B1497" s="49"/>
      <c r="C1497" s="49"/>
      <c r="D1497" s="50"/>
      <c r="E1497" s="51"/>
      <c r="F1497" s="52" t="str">
        <f aca="false">IFERROR(VLOOKUP(B1497,LISTAS!$Q$2:$R$58,2,0),"")</f>
        <v/>
      </c>
      <c r="G1497" s="34" t="str">
        <f aca="false">IF(ISBLANK(C1497),"",  IF(F1497="RAZÓN SOCIAL","NUEVO_RP",   IF(F1497="NUMERO",      IF(ISNUMBER(VALUE(C1497)),VALUE(C1497),""),   IF(OR(F1497="NSS - NOMBRE",F1497="RP - NOMBRE"),      IF(         AND(           NOT(ISERROR(FIND(" - ",C1497))),           ISERROR(FIND("  ",C1497)),           ISERROR(FIND("–",C1497)),           ISERROR(FIND("—",C1497)),           ISNUMBER(VALUE(LEFT(C1497,FIND(" - ",C1497)-1)))         ),         VALUE(LEFT(C1497,FIND(" - ",C1497)-1)),         ""      ),   ""   )  )))</f>
        <v/>
      </c>
      <c r="H1497" s="34" t="str">
        <f aca="false">B1497 &amp; "|" &amp; E1497 &amp; "|" &amp;(IF(ISBLANK(C1497),"",IFERROR(VALUE(LEFT(TRIM(C1497),FIND(" ",TRIM(C1497)&amp;" ")-1)),"")))</f>
        <v>||</v>
      </c>
      <c r="I1497" s="18" t="n">
        <f aca="false">IF(G1497="",0, IF(COUNTIF($H$6:H1497,H1497)=1,1,0))</f>
        <v>0</v>
      </c>
      <c r="J1497" s="34" t="str">
        <f aca="false">IF( OR( ISBLANK(D1497), C1497=D1497, AND( LEFT(D1497,7)&lt;&gt;"NOMINA ", OR( ISERROR(FIND(" - ",D1497)), NOT(ISNUMBER(VALUE(LEFT(D1497,FIND(" - ",D1497)-1)))) ) ) ), "", B1497 &amp; "|" &amp; E1497 &amp; "|" &amp; (IF(ISBLANK(C1497), "", IFERROR(VALUE(LEFT(TRIM(C1497), FIND(" ", TRIM(C1497)&amp;" ")-1)), ""))) &amp; "|" &amp; D1497 )</f>
        <v/>
      </c>
      <c r="K1497" s="18" t="n">
        <f aca="false">IF(OR(C1497="", J1497="",G1497=""), 0, IF(COUNTIF($J$6:J1497, J1497)=1, 1, 0))</f>
        <v>0</v>
      </c>
      <c r="L1497" s="16" t="str">
        <f aca="false">IF(B1497="Inscripción de nuevo registro patronal",B1497 &amp; "|" &amp; E1497 &amp; "|" &amp; C1497,"")</f>
        <v/>
      </c>
      <c r="M1497" s="18" t="n">
        <f aca="false">IF(OR(C1497="", L1497=""), 0, IF(COUNTIF($L$6:L1497, L1497)=1, 1, 0))</f>
        <v>0</v>
      </c>
    </row>
    <row r="1498" customFormat="false" ht="28.35" hidden="false" customHeight="true" outlineLevel="0" collapsed="false">
      <c r="A1498" s="48" t="str">
        <f aca="false">IF(AND(NOT(ISBLANK(C1498)),NOT(ISBLANK(B1498)),NOT(ISBLANK(E1498))),(_xlfn.AGGREGATE(2,7,A$5:A1498))+1,"")</f>
        <v/>
      </c>
      <c r="B1498" s="49"/>
      <c r="C1498" s="49"/>
      <c r="D1498" s="50"/>
      <c r="E1498" s="51"/>
      <c r="F1498" s="52" t="str">
        <f aca="false">IFERROR(VLOOKUP(B1498,LISTAS!$Q$2:$R$58,2,0),"")</f>
        <v/>
      </c>
      <c r="G1498" s="34" t="str">
        <f aca="false">IF(ISBLANK(C1498),"",  IF(F1498="RAZÓN SOCIAL","NUEVO_RP",   IF(F1498="NUMERO",      IF(ISNUMBER(VALUE(C1498)),VALUE(C1498),""),   IF(OR(F1498="NSS - NOMBRE",F1498="RP - NOMBRE"),      IF(         AND(           NOT(ISERROR(FIND(" - ",C1498))),           ISERROR(FIND("  ",C1498)),           ISERROR(FIND("–",C1498)),           ISERROR(FIND("—",C1498)),           ISNUMBER(VALUE(LEFT(C1498,FIND(" - ",C1498)-1)))         ),         VALUE(LEFT(C1498,FIND(" - ",C1498)-1)),         ""      ),   ""   )  )))</f>
        <v/>
      </c>
      <c r="H1498" s="34" t="str">
        <f aca="false">B1498 &amp; "|" &amp; E1498 &amp; "|" &amp;(IF(ISBLANK(C1498),"",IFERROR(VALUE(LEFT(TRIM(C1498),FIND(" ",TRIM(C1498)&amp;" ")-1)),"")))</f>
        <v>||</v>
      </c>
      <c r="I1498" s="18" t="n">
        <f aca="false">IF(G1498="",0, IF(COUNTIF($H$6:H1498,H1498)=1,1,0))</f>
        <v>0</v>
      </c>
      <c r="J1498" s="34" t="str">
        <f aca="false">IF( OR( ISBLANK(D1498), C1498=D1498, AND( LEFT(D1498,7)&lt;&gt;"NOMINA ", OR( ISERROR(FIND(" - ",D1498)), NOT(ISNUMBER(VALUE(LEFT(D1498,FIND(" - ",D1498)-1)))) ) ) ), "", B1498 &amp; "|" &amp; E1498 &amp; "|" &amp; (IF(ISBLANK(C1498), "", IFERROR(VALUE(LEFT(TRIM(C1498), FIND(" ", TRIM(C1498)&amp;" ")-1)), ""))) &amp; "|" &amp; D1498 )</f>
        <v/>
      </c>
      <c r="K1498" s="18" t="n">
        <f aca="false">IF(OR(C1498="", J1498="",G1498=""), 0, IF(COUNTIF($J$6:J1498, J1498)=1, 1, 0))</f>
        <v>0</v>
      </c>
      <c r="L1498" s="16" t="str">
        <f aca="false">IF(B1498="Inscripción de nuevo registro patronal",B1498 &amp; "|" &amp; E1498 &amp; "|" &amp; C1498,"")</f>
        <v/>
      </c>
      <c r="M1498" s="18" t="n">
        <f aca="false">IF(OR(C1498="", L1498=""), 0, IF(COUNTIF($L$6:L1498, L1498)=1, 1, 0))</f>
        <v>0</v>
      </c>
    </row>
    <row r="1499" customFormat="false" ht="28.35" hidden="false" customHeight="true" outlineLevel="0" collapsed="false">
      <c r="A1499" s="48" t="str">
        <f aca="false">IF(AND(NOT(ISBLANK(C1499)),NOT(ISBLANK(B1499)),NOT(ISBLANK(E1499))),(_xlfn.AGGREGATE(2,7,A$5:A1499))+1,"")</f>
        <v/>
      </c>
      <c r="B1499" s="49"/>
      <c r="C1499" s="49"/>
      <c r="D1499" s="50"/>
      <c r="E1499" s="51"/>
      <c r="F1499" s="52" t="str">
        <f aca="false">IFERROR(VLOOKUP(B1499,LISTAS!$Q$2:$R$58,2,0),"")</f>
        <v/>
      </c>
      <c r="G1499" s="34" t="str">
        <f aca="false">IF(ISBLANK(C1499),"",  IF(F1499="RAZÓN SOCIAL","NUEVO_RP",   IF(F1499="NUMERO",      IF(ISNUMBER(VALUE(C1499)),VALUE(C1499),""),   IF(OR(F1499="NSS - NOMBRE",F1499="RP - NOMBRE"),      IF(         AND(           NOT(ISERROR(FIND(" - ",C1499))),           ISERROR(FIND("  ",C1499)),           ISERROR(FIND("–",C1499)),           ISERROR(FIND("—",C1499)),           ISNUMBER(VALUE(LEFT(C1499,FIND(" - ",C1499)-1)))         ),         VALUE(LEFT(C1499,FIND(" - ",C1499)-1)),         ""      ),   ""   )  )))</f>
        <v/>
      </c>
      <c r="H1499" s="34" t="str">
        <f aca="false">B1499 &amp; "|" &amp; E1499 &amp; "|" &amp;(IF(ISBLANK(C1499),"",IFERROR(VALUE(LEFT(TRIM(C1499),FIND(" ",TRIM(C1499)&amp;" ")-1)),"")))</f>
        <v>||</v>
      </c>
      <c r="I1499" s="18" t="n">
        <f aca="false">IF(G1499="",0, IF(COUNTIF($H$6:H1499,H1499)=1,1,0))</f>
        <v>0</v>
      </c>
      <c r="J1499" s="34" t="str">
        <f aca="false">IF( OR( ISBLANK(D1499), C1499=D1499, AND( LEFT(D1499,7)&lt;&gt;"NOMINA ", OR( ISERROR(FIND(" - ",D1499)), NOT(ISNUMBER(VALUE(LEFT(D1499,FIND(" - ",D1499)-1)))) ) ) ), "", B1499 &amp; "|" &amp; E1499 &amp; "|" &amp; (IF(ISBLANK(C1499), "", IFERROR(VALUE(LEFT(TRIM(C1499), FIND(" ", TRIM(C1499)&amp;" ")-1)), ""))) &amp; "|" &amp; D1499 )</f>
        <v/>
      </c>
      <c r="K1499" s="18" t="n">
        <f aca="false">IF(OR(C1499="", J1499="",G1499=""), 0, IF(COUNTIF($J$6:J1499, J1499)=1, 1, 0))</f>
        <v>0</v>
      </c>
      <c r="L1499" s="16" t="str">
        <f aca="false">IF(B1499="Inscripción de nuevo registro patronal",B1499 &amp; "|" &amp; E1499 &amp; "|" &amp; C1499,"")</f>
        <v/>
      </c>
      <c r="M1499" s="18" t="n">
        <f aca="false">IF(OR(C1499="", L1499=""), 0, IF(COUNTIF($L$6:L1499, L1499)=1, 1, 0))</f>
        <v>0</v>
      </c>
    </row>
    <row r="1500" customFormat="false" ht="28.35" hidden="false" customHeight="true" outlineLevel="0" collapsed="false">
      <c r="A1500" s="48" t="str">
        <f aca="false">IF(AND(NOT(ISBLANK(C1500)),NOT(ISBLANK(B1500)),NOT(ISBLANK(E1500))),(_xlfn.AGGREGATE(2,7,A$5:A1500))+1,"")</f>
        <v/>
      </c>
      <c r="B1500" s="49"/>
      <c r="C1500" s="49"/>
      <c r="D1500" s="50"/>
      <c r="E1500" s="51"/>
      <c r="F1500" s="52" t="str">
        <f aca="false">IFERROR(VLOOKUP(B1500,LISTAS!$Q$2:$R$58,2,0),"")</f>
        <v/>
      </c>
      <c r="G1500" s="34" t="str">
        <f aca="false">IF(ISBLANK(C1500),"",  IF(F1500="RAZÓN SOCIAL","NUEVO_RP",   IF(F1500="NUMERO",      IF(ISNUMBER(VALUE(C1500)),VALUE(C1500),""),   IF(OR(F1500="NSS - NOMBRE",F1500="RP - NOMBRE"),      IF(         AND(           NOT(ISERROR(FIND(" - ",C1500))),           ISERROR(FIND("  ",C1500)),           ISERROR(FIND("–",C1500)),           ISERROR(FIND("—",C1500)),           ISNUMBER(VALUE(LEFT(C1500,FIND(" - ",C1500)-1)))         ),         VALUE(LEFT(C1500,FIND(" - ",C1500)-1)),         ""      ),   ""   )  )))</f>
        <v/>
      </c>
      <c r="H1500" s="34" t="str">
        <f aca="false">B1500 &amp; "|" &amp; E1500 &amp; "|" &amp;(IF(ISBLANK(C1500),"",IFERROR(VALUE(LEFT(TRIM(C1500),FIND(" ",TRIM(C1500)&amp;" ")-1)),"")))</f>
        <v>||</v>
      </c>
      <c r="I1500" s="18" t="n">
        <f aca="false">IF(G1500="",0, IF(COUNTIF($H$6:H1500,H1500)=1,1,0))</f>
        <v>0</v>
      </c>
      <c r="J1500" s="34" t="str">
        <f aca="false">IF( OR( ISBLANK(D1500), C1500=D1500, AND( LEFT(D1500,7)&lt;&gt;"NOMINA ", OR( ISERROR(FIND(" - ",D1500)), NOT(ISNUMBER(VALUE(LEFT(D1500,FIND(" - ",D1500)-1)))) ) ) ), "", B1500 &amp; "|" &amp; E1500 &amp; "|" &amp; (IF(ISBLANK(C1500), "", IFERROR(VALUE(LEFT(TRIM(C1500), FIND(" ", TRIM(C1500)&amp;" ")-1)), ""))) &amp; "|" &amp; D1500 )</f>
        <v/>
      </c>
      <c r="K1500" s="18" t="n">
        <f aca="false">IF(OR(C1500="", J1500="",G1500=""), 0, IF(COUNTIF($J$6:J1500, J1500)=1, 1, 0))</f>
        <v>0</v>
      </c>
      <c r="L1500" s="16" t="str">
        <f aca="false">IF(B1500="Inscripción de nuevo registro patronal",B1500 &amp; "|" &amp; E1500 &amp; "|" &amp; C1500,"")</f>
        <v/>
      </c>
      <c r="M1500" s="18" t="n">
        <f aca="false">IF(OR(C1500="", L1500=""), 0, IF(COUNTIF($L$6:L1500, L1500)=1, 1, 0))</f>
        <v>0</v>
      </c>
    </row>
    <row r="1501" customFormat="false" ht="28.35" hidden="false" customHeight="true" outlineLevel="0" collapsed="false">
      <c r="A1501" s="48" t="str">
        <f aca="false">IF(AND(NOT(ISBLANK(C1501)),NOT(ISBLANK(B1501)),NOT(ISBLANK(E1501))),(_xlfn.AGGREGATE(2,7,A$5:A1501))+1,"")</f>
        <v/>
      </c>
      <c r="B1501" s="49"/>
      <c r="C1501" s="49"/>
      <c r="D1501" s="50"/>
      <c r="E1501" s="51"/>
      <c r="F1501" s="52" t="str">
        <f aca="false">IFERROR(VLOOKUP(B1501,LISTAS!$Q$2:$R$58,2,0),"")</f>
        <v/>
      </c>
      <c r="G1501" s="34" t="str">
        <f aca="false">IF(ISBLANK(C1501),"",  IF(F1501="RAZÓN SOCIAL","NUEVO_RP",   IF(F1501="NUMERO",      IF(ISNUMBER(VALUE(C1501)),VALUE(C1501),""),   IF(OR(F1501="NSS - NOMBRE",F1501="RP - NOMBRE"),      IF(         AND(           NOT(ISERROR(FIND(" - ",C1501))),           ISERROR(FIND("  ",C1501)),           ISERROR(FIND("–",C1501)),           ISERROR(FIND("—",C1501)),           ISNUMBER(VALUE(LEFT(C1501,FIND(" - ",C1501)-1)))         ),         VALUE(LEFT(C1501,FIND(" - ",C1501)-1)),         ""      ),   ""   )  )))</f>
        <v/>
      </c>
      <c r="H1501" s="34" t="str">
        <f aca="false">B1501 &amp; "|" &amp; E1501 &amp; "|" &amp;(IF(ISBLANK(C1501),"",IFERROR(VALUE(LEFT(TRIM(C1501),FIND(" ",TRIM(C1501)&amp;" ")-1)),"")))</f>
        <v>||</v>
      </c>
      <c r="I1501" s="18" t="n">
        <f aca="false">IF(G1501="",0, IF(COUNTIF($H$6:H1501,H1501)=1,1,0))</f>
        <v>0</v>
      </c>
      <c r="J1501" s="34" t="str">
        <f aca="false">IF( OR( ISBLANK(D1501), C1501=D1501, AND( LEFT(D1501,7)&lt;&gt;"NOMINA ", OR( ISERROR(FIND(" - ",D1501)), NOT(ISNUMBER(VALUE(LEFT(D1501,FIND(" - ",D1501)-1)))) ) ) ), "", B1501 &amp; "|" &amp; E1501 &amp; "|" &amp; (IF(ISBLANK(C1501), "", IFERROR(VALUE(LEFT(TRIM(C1501), FIND(" ", TRIM(C1501)&amp;" ")-1)), ""))) &amp; "|" &amp; D1501 )</f>
        <v/>
      </c>
      <c r="K1501" s="18" t="n">
        <f aca="false">IF(OR(C1501="", J1501="",G1501=""), 0, IF(COUNTIF($J$6:J1501, J1501)=1, 1, 0))</f>
        <v>0</v>
      </c>
      <c r="L1501" s="16" t="str">
        <f aca="false">IF(B1501="Inscripción de nuevo registro patronal",B1501 &amp; "|" &amp; E1501 &amp; "|" &amp; C1501,"")</f>
        <v/>
      </c>
      <c r="M1501" s="18" t="n">
        <f aca="false">IF(OR(C1501="", L1501=""), 0, IF(COUNTIF($L$6:L1501, L1501)=1, 1, 0))</f>
        <v>0</v>
      </c>
    </row>
    <row r="1502" customFormat="false" ht="28.35" hidden="false" customHeight="true" outlineLevel="0" collapsed="false">
      <c r="A1502" s="48" t="str">
        <f aca="false">IF(AND(NOT(ISBLANK(C1502)),NOT(ISBLANK(B1502)),NOT(ISBLANK(E1502))),(_xlfn.AGGREGATE(2,7,A$5:A1502))+1,"")</f>
        <v/>
      </c>
      <c r="B1502" s="49"/>
      <c r="C1502" s="49"/>
      <c r="D1502" s="50"/>
      <c r="E1502" s="51"/>
      <c r="F1502" s="52" t="str">
        <f aca="false">IFERROR(VLOOKUP(B1502,LISTAS!$Q$2:$R$58,2,0),"")</f>
        <v/>
      </c>
      <c r="G1502" s="34" t="str">
        <f aca="false">IF(ISBLANK(C1502),"",  IF(F1502="RAZÓN SOCIAL","NUEVO_RP",   IF(F1502="NUMERO",      IF(ISNUMBER(VALUE(C1502)),VALUE(C1502),""),   IF(OR(F1502="NSS - NOMBRE",F1502="RP - NOMBRE"),      IF(         AND(           NOT(ISERROR(FIND(" - ",C1502))),           ISERROR(FIND("  ",C1502)),           ISERROR(FIND("–",C1502)),           ISERROR(FIND("—",C1502)),           ISNUMBER(VALUE(LEFT(C1502,FIND(" - ",C1502)-1)))         ),         VALUE(LEFT(C1502,FIND(" - ",C1502)-1)),         ""      ),   ""   )  )))</f>
        <v/>
      </c>
      <c r="H1502" s="34" t="str">
        <f aca="false">B1502 &amp; "|" &amp; E1502 &amp; "|" &amp;(IF(ISBLANK(C1502),"",IFERROR(VALUE(LEFT(TRIM(C1502),FIND(" ",TRIM(C1502)&amp;" ")-1)),"")))</f>
        <v>||</v>
      </c>
      <c r="I1502" s="18" t="n">
        <f aca="false">IF(G1502="",0, IF(COUNTIF($H$6:H1502,H1502)=1,1,0))</f>
        <v>0</v>
      </c>
      <c r="J1502" s="34" t="str">
        <f aca="false">IF( OR( ISBLANK(D1502), C1502=D1502, AND( LEFT(D1502,7)&lt;&gt;"NOMINA ", OR( ISERROR(FIND(" - ",D1502)), NOT(ISNUMBER(VALUE(LEFT(D1502,FIND(" - ",D1502)-1)))) ) ) ), "", B1502 &amp; "|" &amp; E1502 &amp; "|" &amp; (IF(ISBLANK(C1502), "", IFERROR(VALUE(LEFT(TRIM(C1502), FIND(" ", TRIM(C1502)&amp;" ")-1)), ""))) &amp; "|" &amp; D1502 )</f>
        <v/>
      </c>
      <c r="K1502" s="18" t="n">
        <f aca="false">IF(OR(C1502="", J1502="",G1502=""), 0, IF(COUNTIF($J$6:J1502, J1502)=1, 1, 0))</f>
        <v>0</v>
      </c>
      <c r="L1502" s="16" t="str">
        <f aca="false">IF(B1502="Inscripción de nuevo registro patronal",B1502 &amp; "|" &amp; E1502 &amp; "|" &amp; C1502,"")</f>
        <v/>
      </c>
      <c r="M1502" s="18" t="n">
        <f aca="false">IF(OR(C1502="", L1502=""), 0, IF(COUNTIF($L$6:L1502, L1502)=1, 1, 0))</f>
        <v>0</v>
      </c>
    </row>
    <row r="1503" customFormat="false" ht="28.35" hidden="false" customHeight="true" outlineLevel="0" collapsed="false">
      <c r="A1503" s="48" t="str">
        <f aca="false">IF(AND(NOT(ISBLANK(C1503)),NOT(ISBLANK(B1503)),NOT(ISBLANK(E1503))),(_xlfn.AGGREGATE(2,7,A$5:A1503))+1,"")</f>
        <v/>
      </c>
      <c r="B1503" s="49"/>
      <c r="C1503" s="49"/>
      <c r="D1503" s="50"/>
      <c r="E1503" s="51"/>
      <c r="F1503" s="52" t="str">
        <f aca="false">IFERROR(VLOOKUP(B1503,LISTAS!$Q$2:$R$58,2,0),"")</f>
        <v/>
      </c>
      <c r="G1503" s="34" t="str">
        <f aca="false">IF(ISBLANK(C1503),"",  IF(F1503="RAZÓN SOCIAL","NUEVO_RP",   IF(F1503="NUMERO",      IF(ISNUMBER(VALUE(C1503)),VALUE(C1503),""),   IF(OR(F1503="NSS - NOMBRE",F1503="RP - NOMBRE"),      IF(         AND(           NOT(ISERROR(FIND(" - ",C1503))),           ISERROR(FIND("  ",C1503)),           ISERROR(FIND("–",C1503)),           ISERROR(FIND("—",C1503)),           ISNUMBER(VALUE(LEFT(C1503,FIND(" - ",C1503)-1)))         ),         VALUE(LEFT(C1503,FIND(" - ",C1503)-1)),         ""      ),   ""   )  )))</f>
        <v/>
      </c>
      <c r="H1503" s="34" t="str">
        <f aca="false">B1503 &amp; "|" &amp; E1503 &amp; "|" &amp;(IF(ISBLANK(C1503),"",IFERROR(VALUE(LEFT(TRIM(C1503),FIND(" ",TRIM(C1503)&amp;" ")-1)),"")))</f>
        <v>||</v>
      </c>
      <c r="I1503" s="18" t="n">
        <f aca="false">IF(G1503="",0, IF(COUNTIF($H$6:H1503,H1503)=1,1,0))</f>
        <v>0</v>
      </c>
      <c r="J1503" s="34" t="str">
        <f aca="false">IF( OR( ISBLANK(D1503), C1503=D1503, AND( LEFT(D1503,7)&lt;&gt;"NOMINA ", OR( ISERROR(FIND(" - ",D1503)), NOT(ISNUMBER(VALUE(LEFT(D1503,FIND(" - ",D1503)-1)))) ) ) ), "", B1503 &amp; "|" &amp; E1503 &amp; "|" &amp; (IF(ISBLANK(C1503), "", IFERROR(VALUE(LEFT(TRIM(C1503), FIND(" ", TRIM(C1503)&amp;" ")-1)), ""))) &amp; "|" &amp; D1503 )</f>
        <v/>
      </c>
      <c r="K1503" s="18" t="n">
        <f aca="false">IF(OR(C1503="", J1503="",G1503=""), 0, IF(COUNTIF($J$6:J1503, J1503)=1, 1, 0))</f>
        <v>0</v>
      </c>
      <c r="L1503" s="16" t="str">
        <f aca="false">IF(B1503="Inscripción de nuevo registro patronal",B1503 &amp; "|" &amp; E1503 &amp; "|" &amp; C1503,"")</f>
        <v/>
      </c>
      <c r="M1503" s="18" t="n">
        <f aca="false">IF(OR(C1503="", L1503=""), 0, IF(COUNTIF($L$6:L1503, L1503)=1, 1, 0))</f>
        <v>0</v>
      </c>
    </row>
    <row r="1504" customFormat="false" ht="28.35" hidden="false" customHeight="true" outlineLevel="0" collapsed="false">
      <c r="A1504" s="48" t="str">
        <f aca="false">IF(AND(NOT(ISBLANK(C1504)),NOT(ISBLANK(B1504)),NOT(ISBLANK(E1504))),(_xlfn.AGGREGATE(2,7,A$5:A1504))+1,"")</f>
        <v/>
      </c>
      <c r="B1504" s="49"/>
      <c r="C1504" s="49"/>
      <c r="D1504" s="50"/>
      <c r="E1504" s="51"/>
      <c r="F1504" s="52" t="str">
        <f aca="false">IFERROR(VLOOKUP(B1504,LISTAS!$Q$2:$R$58,2,0),"")</f>
        <v/>
      </c>
      <c r="G1504" s="34" t="str">
        <f aca="false">IF(ISBLANK(C1504),"",  IF(F1504="RAZÓN SOCIAL","NUEVO_RP",   IF(F1504="NUMERO",      IF(ISNUMBER(VALUE(C1504)),VALUE(C1504),""),   IF(OR(F1504="NSS - NOMBRE",F1504="RP - NOMBRE"),      IF(         AND(           NOT(ISERROR(FIND(" - ",C1504))),           ISERROR(FIND("  ",C1504)),           ISERROR(FIND("–",C1504)),           ISERROR(FIND("—",C1504)),           ISNUMBER(VALUE(LEFT(C1504,FIND(" - ",C1504)-1)))         ),         VALUE(LEFT(C1504,FIND(" - ",C1504)-1)),         ""      ),   ""   )  )))</f>
        <v/>
      </c>
      <c r="H1504" s="34" t="str">
        <f aca="false">B1504 &amp; "|" &amp; E1504 &amp; "|" &amp;(IF(ISBLANK(C1504),"",IFERROR(VALUE(LEFT(TRIM(C1504),FIND(" ",TRIM(C1504)&amp;" ")-1)),"")))</f>
        <v>||</v>
      </c>
      <c r="I1504" s="18" t="n">
        <f aca="false">IF(G1504="",0, IF(COUNTIF($H$6:H1504,H1504)=1,1,0))</f>
        <v>0</v>
      </c>
      <c r="J1504" s="34" t="str">
        <f aca="false">IF( OR( ISBLANK(D1504), C1504=D1504, AND( LEFT(D1504,7)&lt;&gt;"NOMINA ", OR( ISERROR(FIND(" - ",D1504)), NOT(ISNUMBER(VALUE(LEFT(D1504,FIND(" - ",D1504)-1)))) ) ) ), "", B1504 &amp; "|" &amp; E1504 &amp; "|" &amp; (IF(ISBLANK(C1504), "", IFERROR(VALUE(LEFT(TRIM(C1504), FIND(" ", TRIM(C1504)&amp;" ")-1)), ""))) &amp; "|" &amp; D1504 )</f>
        <v/>
      </c>
      <c r="K1504" s="18" t="n">
        <f aca="false">IF(OR(C1504="", J1504="",G1504=""), 0, IF(COUNTIF($J$6:J1504, J1504)=1, 1, 0))</f>
        <v>0</v>
      </c>
      <c r="L1504" s="16" t="str">
        <f aca="false">IF(B1504="Inscripción de nuevo registro patronal",B1504 &amp; "|" &amp; E1504 &amp; "|" &amp; C1504,"")</f>
        <v/>
      </c>
      <c r="M1504" s="18" t="n">
        <f aca="false">IF(OR(C1504="", L1504=""), 0, IF(COUNTIF($L$6:L1504, L1504)=1, 1, 0))</f>
        <v>0</v>
      </c>
    </row>
    <row r="1505" customFormat="false" ht="28.35" hidden="false" customHeight="true" outlineLevel="0" collapsed="false">
      <c r="A1505" s="48" t="str">
        <f aca="false">IF(AND(NOT(ISBLANK(C1505)),NOT(ISBLANK(B1505)),NOT(ISBLANK(E1505))),(_xlfn.AGGREGATE(2,7,A$5:A1505))+1,"")</f>
        <v/>
      </c>
      <c r="B1505" s="49"/>
      <c r="C1505" s="49"/>
      <c r="D1505" s="50"/>
      <c r="E1505" s="51"/>
      <c r="F1505" s="52" t="str">
        <f aca="false">IFERROR(VLOOKUP(B1505,LISTAS!$Q$2:$R$58,2,0),"")</f>
        <v/>
      </c>
      <c r="G1505" s="34" t="str">
        <f aca="false">IF(ISBLANK(C1505),"",  IF(F1505="RAZÓN SOCIAL","NUEVO_RP",   IF(F1505="NUMERO",      IF(ISNUMBER(VALUE(C1505)),VALUE(C1505),""),   IF(OR(F1505="NSS - NOMBRE",F1505="RP - NOMBRE"),      IF(         AND(           NOT(ISERROR(FIND(" - ",C1505))),           ISERROR(FIND("  ",C1505)),           ISERROR(FIND("–",C1505)),           ISERROR(FIND("—",C1505)),           ISNUMBER(VALUE(LEFT(C1505,FIND(" - ",C1505)-1)))         ),         VALUE(LEFT(C1505,FIND(" - ",C1505)-1)),         ""      ),   ""   )  )))</f>
        <v/>
      </c>
      <c r="H1505" s="34" t="str">
        <f aca="false">B1505 &amp; "|" &amp; E1505 &amp; "|" &amp;(IF(ISBLANK(C1505),"",IFERROR(VALUE(LEFT(TRIM(C1505),FIND(" ",TRIM(C1505)&amp;" ")-1)),"")))</f>
        <v>||</v>
      </c>
      <c r="I1505" s="18" t="n">
        <f aca="false">IF(G1505="",0, IF(COUNTIF($H$6:H1505,H1505)=1,1,0))</f>
        <v>0</v>
      </c>
      <c r="J1505" s="34" t="str">
        <f aca="false">IF( OR( ISBLANK(D1505), C1505=D1505, AND( LEFT(D1505,7)&lt;&gt;"NOMINA ", OR( ISERROR(FIND(" - ",D1505)), NOT(ISNUMBER(VALUE(LEFT(D1505,FIND(" - ",D1505)-1)))) ) ) ), "", B1505 &amp; "|" &amp; E1505 &amp; "|" &amp; (IF(ISBLANK(C1505), "", IFERROR(VALUE(LEFT(TRIM(C1505), FIND(" ", TRIM(C1505)&amp;" ")-1)), ""))) &amp; "|" &amp; D1505 )</f>
        <v/>
      </c>
      <c r="K1505" s="18" t="n">
        <f aca="false">IF(OR(C1505="", J1505="",G1505=""), 0, IF(COUNTIF($J$6:J1505, J1505)=1, 1, 0))</f>
        <v>0</v>
      </c>
      <c r="L1505" s="16" t="str">
        <f aca="false">IF(B1505="Inscripción de nuevo registro patronal",B1505 &amp; "|" &amp; E1505 &amp; "|" &amp; C1505,"")</f>
        <v/>
      </c>
      <c r="M1505" s="18" t="n">
        <f aca="false">IF(OR(C1505="", L1505=""), 0, IF(COUNTIF($L$6:L1505, L1505)=1, 1, 0))</f>
        <v>0</v>
      </c>
    </row>
    <row r="1506" customFormat="false" ht="28.35" hidden="false" customHeight="true" outlineLevel="0" collapsed="false">
      <c r="A1506" s="48" t="str">
        <f aca="false">IF(AND(NOT(ISBLANK(C1506)),NOT(ISBLANK(B1506)),NOT(ISBLANK(E1506))),(_xlfn.AGGREGATE(2,7,A$5:A1506))+1,"")</f>
        <v/>
      </c>
      <c r="B1506" s="49"/>
      <c r="C1506" s="49"/>
      <c r="D1506" s="50"/>
      <c r="E1506" s="51"/>
      <c r="F1506" s="52" t="str">
        <f aca="false">IFERROR(VLOOKUP(B1506,LISTAS!$Q$2:$R$58,2,0),"")</f>
        <v/>
      </c>
      <c r="G1506" s="34" t="str">
        <f aca="false">IF(ISBLANK(C1506),"",  IF(F1506="RAZÓN SOCIAL","NUEVO_RP",   IF(F1506="NUMERO",      IF(ISNUMBER(VALUE(C1506)),VALUE(C1506),""),   IF(OR(F1506="NSS - NOMBRE",F1506="RP - NOMBRE"),      IF(         AND(           NOT(ISERROR(FIND(" - ",C1506))),           ISERROR(FIND("  ",C1506)),           ISERROR(FIND("–",C1506)),           ISERROR(FIND("—",C1506)),           ISNUMBER(VALUE(LEFT(C1506,FIND(" - ",C1506)-1)))         ),         VALUE(LEFT(C1506,FIND(" - ",C1506)-1)),         ""      ),   ""   )  )))</f>
        <v/>
      </c>
      <c r="H1506" s="34" t="str">
        <f aca="false">B1506 &amp; "|" &amp; E1506 &amp; "|" &amp;(IF(ISBLANK(C1506),"",IFERROR(VALUE(LEFT(TRIM(C1506),FIND(" ",TRIM(C1506)&amp;" ")-1)),"")))</f>
        <v>||</v>
      </c>
      <c r="I1506" s="18" t="n">
        <f aca="false">IF(G1506="",0, IF(COUNTIF($H$6:H1506,H1506)=1,1,0))</f>
        <v>0</v>
      </c>
      <c r="J1506" s="34" t="str">
        <f aca="false">IF( OR( ISBLANK(D1506), C1506=D1506, AND( LEFT(D1506,7)&lt;&gt;"NOMINA ", OR( ISERROR(FIND(" - ",D1506)), NOT(ISNUMBER(VALUE(LEFT(D1506,FIND(" - ",D1506)-1)))) ) ) ), "", B1506 &amp; "|" &amp; E1506 &amp; "|" &amp; (IF(ISBLANK(C1506), "", IFERROR(VALUE(LEFT(TRIM(C1506), FIND(" ", TRIM(C1506)&amp;" ")-1)), ""))) &amp; "|" &amp; D1506 )</f>
        <v/>
      </c>
      <c r="K1506" s="18" t="n">
        <f aca="false">IF(OR(C1506="", J1506="",G1506=""), 0, IF(COUNTIF($J$6:J1506, J1506)=1, 1, 0))</f>
        <v>0</v>
      </c>
      <c r="L1506" s="16" t="str">
        <f aca="false">IF(B1506="Inscripción de nuevo registro patronal",B1506 &amp; "|" &amp; E1506 &amp; "|" &amp; C1506,"")</f>
        <v/>
      </c>
      <c r="M1506" s="18" t="n">
        <f aca="false">IF(OR(C1506="", L1506=""), 0, IF(COUNTIF($L$6:L1506, L1506)=1, 1, 0))</f>
        <v>0</v>
      </c>
    </row>
    <row r="1507" customFormat="false" ht="28.35" hidden="false" customHeight="true" outlineLevel="0" collapsed="false">
      <c r="A1507" s="48" t="str">
        <f aca="false">IF(AND(NOT(ISBLANK(C1507)),NOT(ISBLANK(B1507)),NOT(ISBLANK(E1507))),(_xlfn.AGGREGATE(2,7,A$5:A1507))+1,"")</f>
        <v/>
      </c>
      <c r="B1507" s="49"/>
      <c r="C1507" s="49"/>
      <c r="D1507" s="50"/>
      <c r="E1507" s="51"/>
      <c r="F1507" s="52" t="str">
        <f aca="false">IFERROR(VLOOKUP(B1507,LISTAS!$Q$2:$R$58,2,0),"")</f>
        <v/>
      </c>
      <c r="G1507" s="34" t="str">
        <f aca="false">IF(ISBLANK(C1507),"",  IF(F1507="RAZÓN SOCIAL","NUEVO_RP",   IF(F1507="NUMERO",      IF(ISNUMBER(VALUE(C1507)),VALUE(C1507),""),   IF(OR(F1507="NSS - NOMBRE",F1507="RP - NOMBRE"),      IF(         AND(           NOT(ISERROR(FIND(" - ",C1507))),           ISERROR(FIND("  ",C1507)),           ISERROR(FIND("–",C1507)),           ISERROR(FIND("—",C1507)),           ISNUMBER(VALUE(LEFT(C1507,FIND(" - ",C1507)-1)))         ),         VALUE(LEFT(C1507,FIND(" - ",C1507)-1)),         ""      ),   ""   )  )))</f>
        <v/>
      </c>
      <c r="H1507" s="34" t="str">
        <f aca="false">B1507 &amp; "|" &amp; E1507 &amp; "|" &amp;(IF(ISBLANK(C1507),"",IFERROR(VALUE(LEFT(TRIM(C1507),FIND(" ",TRIM(C1507)&amp;" ")-1)),"")))</f>
        <v>||</v>
      </c>
      <c r="I1507" s="18" t="n">
        <f aca="false">IF(G1507="",0, IF(COUNTIF($H$6:H1507,H1507)=1,1,0))</f>
        <v>0</v>
      </c>
      <c r="J1507" s="34" t="str">
        <f aca="false">IF( OR( ISBLANK(D1507), C1507=D1507, AND( LEFT(D1507,7)&lt;&gt;"NOMINA ", OR( ISERROR(FIND(" - ",D1507)), NOT(ISNUMBER(VALUE(LEFT(D1507,FIND(" - ",D1507)-1)))) ) ) ), "", B1507 &amp; "|" &amp; E1507 &amp; "|" &amp; (IF(ISBLANK(C1507), "", IFERROR(VALUE(LEFT(TRIM(C1507), FIND(" ", TRIM(C1507)&amp;" ")-1)), ""))) &amp; "|" &amp; D1507 )</f>
        <v/>
      </c>
      <c r="K1507" s="18" t="n">
        <f aca="false">IF(OR(C1507="", J1507="",G1507=""), 0, IF(COUNTIF($J$6:J1507, J1507)=1, 1, 0))</f>
        <v>0</v>
      </c>
      <c r="L1507" s="16" t="str">
        <f aca="false">IF(B1507="Inscripción de nuevo registro patronal",B1507 &amp; "|" &amp; E1507 &amp; "|" &amp; C1507,"")</f>
        <v/>
      </c>
      <c r="M1507" s="18" t="n">
        <f aca="false">IF(OR(C1507="", L1507=""), 0, IF(COUNTIF($L$6:L1507, L1507)=1, 1, 0))</f>
        <v>0</v>
      </c>
    </row>
    <row r="1508" customFormat="false" ht="28.35" hidden="false" customHeight="true" outlineLevel="0" collapsed="false">
      <c r="A1508" s="48" t="str">
        <f aca="false">IF(AND(NOT(ISBLANK(C1508)),NOT(ISBLANK(B1508)),NOT(ISBLANK(E1508))),(_xlfn.AGGREGATE(2,7,A$5:A1508))+1,"")</f>
        <v/>
      </c>
      <c r="B1508" s="49"/>
      <c r="C1508" s="49"/>
      <c r="D1508" s="50"/>
      <c r="E1508" s="51"/>
      <c r="F1508" s="52" t="str">
        <f aca="false">IFERROR(VLOOKUP(B1508,LISTAS!$Q$2:$R$58,2,0),"")</f>
        <v/>
      </c>
      <c r="G1508" s="34" t="str">
        <f aca="false">IF(ISBLANK(C1508),"",  IF(F1508="RAZÓN SOCIAL","NUEVO_RP",   IF(F1508="NUMERO",      IF(ISNUMBER(VALUE(C1508)),VALUE(C1508),""),   IF(OR(F1508="NSS - NOMBRE",F1508="RP - NOMBRE"),      IF(         AND(           NOT(ISERROR(FIND(" - ",C1508))),           ISERROR(FIND("  ",C1508)),           ISERROR(FIND("–",C1508)),           ISERROR(FIND("—",C1508)),           ISNUMBER(VALUE(LEFT(C1508,FIND(" - ",C1508)-1)))         ),         VALUE(LEFT(C1508,FIND(" - ",C1508)-1)),         ""      ),   ""   )  )))</f>
        <v/>
      </c>
      <c r="H1508" s="34" t="str">
        <f aca="false">B1508 &amp; "|" &amp; E1508 &amp; "|" &amp;(IF(ISBLANK(C1508),"",IFERROR(VALUE(LEFT(TRIM(C1508),FIND(" ",TRIM(C1508)&amp;" ")-1)),"")))</f>
        <v>||</v>
      </c>
      <c r="I1508" s="18" t="n">
        <f aca="false">IF(G1508="",0, IF(COUNTIF($H$6:H1508,H1508)=1,1,0))</f>
        <v>0</v>
      </c>
      <c r="J1508" s="34" t="str">
        <f aca="false">IF( OR( ISBLANK(D1508), C1508=D1508, AND( LEFT(D1508,7)&lt;&gt;"NOMINA ", OR( ISERROR(FIND(" - ",D1508)), NOT(ISNUMBER(VALUE(LEFT(D1508,FIND(" - ",D1508)-1)))) ) ) ), "", B1508 &amp; "|" &amp; E1508 &amp; "|" &amp; (IF(ISBLANK(C1508), "", IFERROR(VALUE(LEFT(TRIM(C1508), FIND(" ", TRIM(C1508)&amp;" ")-1)), ""))) &amp; "|" &amp; D1508 )</f>
        <v/>
      </c>
      <c r="K1508" s="18" t="n">
        <f aca="false">IF(OR(C1508="", J1508="",G1508=""), 0, IF(COUNTIF($J$6:J1508, J1508)=1, 1, 0))</f>
        <v>0</v>
      </c>
      <c r="L1508" s="16" t="str">
        <f aca="false">IF(B1508="Inscripción de nuevo registro patronal",B1508 &amp; "|" &amp; E1508 &amp; "|" &amp; C1508,"")</f>
        <v/>
      </c>
      <c r="M1508" s="18" t="n">
        <f aca="false">IF(OR(C1508="", L1508=""), 0, IF(COUNTIF($L$6:L1508, L1508)=1, 1, 0))</f>
        <v>0</v>
      </c>
    </row>
    <row r="1509" customFormat="false" ht="28.35" hidden="false" customHeight="true" outlineLevel="0" collapsed="false">
      <c r="A1509" s="48" t="str">
        <f aca="false">IF(AND(NOT(ISBLANK(C1509)),NOT(ISBLANK(B1509)),NOT(ISBLANK(E1509))),(_xlfn.AGGREGATE(2,7,A$5:A1509))+1,"")</f>
        <v/>
      </c>
      <c r="B1509" s="49"/>
      <c r="C1509" s="49"/>
      <c r="D1509" s="50"/>
      <c r="E1509" s="51"/>
      <c r="F1509" s="52" t="str">
        <f aca="false">IFERROR(VLOOKUP(B1509,LISTAS!$Q$2:$R$58,2,0),"")</f>
        <v/>
      </c>
      <c r="G1509" s="34" t="str">
        <f aca="false">IF(ISBLANK(C1509),"",  IF(F1509="RAZÓN SOCIAL","NUEVO_RP",   IF(F1509="NUMERO",      IF(ISNUMBER(VALUE(C1509)),VALUE(C1509),""),   IF(OR(F1509="NSS - NOMBRE",F1509="RP - NOMBRE"),      IF(         AND(           NOT(ISERROR(FIND(" - ",C1509))),           ISERROR(FIND("  ",C1509)),           ISERROR(FIND("–",C1509)),           ISERROR(FIND("—",C1509)),           ISNUMBER(VALUE(LEFT(C1509,FIND(" - ",C1509)-1)))         ),         VALUE(LEFT(C1509,FIND(" - ",C1509)-1)),         ""      ),   ""   )  )))</f>
        <v/>
      </c>
      <c r="H1509" s="34" t="str">
        <f aca="false">B1509 &amp; "|" &amp; E1509 &amp; "|" &amp;(IF(ISBLANK(C1509),"",IFERROR(VALUE(LEFT(TRIM(C1509),FIND(" ",TRIM(C1509)&amp;" ")-1)),"")))</f>
        <v>||</v>
      </c>
      <c r="I1509" s="18" t="n">
        <f aca="false">IF(G1509="",0, IF(COUNTIF($H$6:H1509,H1509)=1,1,0))</f>
        <v>0</v>
      </c>
      <c r="J1509" s="34" t="str">
        <f aca="false">IF( OR( ISBLANK(D1509), C1509=D1509, AND( LEFT(D1509,7)&lt;&gt;"NOMINA ", OR( ISERROR(FIND(" - ",D1509)), NOT(ISNUMBER(VALUE(LEFT(D1509,FIND(" - ",D1509)-1)))) ) ) ), "", B1509 &amp; "|" &amp; E1509 &amp; "|" &amp; (IF(ISBLANK(C1509), "", IFERROR(VALUE(LEFT(TRIM(C1509), FIND(" ", TRIM(C1509)&amp;" ")-1)), ""))) &amp; "|" &amp; D1509 )</f>
        <v/>
      </c>
      <c r="K1509" s="18" t="n">
        <f aca="false">IF(OR(C1509="", J1509="",G1509=""), 0, IF(COUNTIF($J$6:J1509, J1509)=1, 1, 0))</f>
        <v>0</v>
      </c>
      <c r="L1509" s="16" t="str">
        <f aca="false">IF(B1509="Inscripción de nuevo registro patronal",B1509 &amp; "|" &amp; E1509 &amp; "|" &amp; C1509,"")</f>
        <v/>
      </c>
      <c r="M1509" s="18" t="n">
        <f aca="false">IF(OR(C1509="", L1509=""), 0, IF(COUNTIF($L$6:L1509, L1509)=1, 1, 0))</f>
        <v>0</v>
      </c>
    </row>
    <row r="1510" customFormat="false" ht="28.35" hidden="false" customHeight="true" outlineLevel="0" collapsed="false">
      <c r="A1510" s="48" t="str">
        <f aca="false">IF(AND(NOT(ISBLANK(C1510)),NOT(ISBLANK(B1510)),NOT(ISBLANK(E1510))),(_xlfn.AGGREGATE(2,7,A$5:A1510))+1,"")</f>
        <v/>
      </c>
      <c r="B1510" s="49"/>
      <c r="C1510" s="49"/>
      <c r="D1510" s="50"/>
      <c r="E1510" s="51"/>
      <c r="F1510" s="52" t="str">
        <f aca="false">IFERROR(VLOOKUP(B1510,LISTAS!$Q$2:$R$58,2,0),"")</f>
        <v/>
      </c>
      <c r="G1510" s="34" t="str">
        <f aca="false">IF(ISBLANK(C1510),"",  IF(F1510="RAZÓN SOCIAL","NUEVO_RP",   IF(F1510="NUMERO",      IF(ISNUMBER(VALUE(C1510)),VALUE(C1510),""),   IF(OR(F1510="NSS - NOMBRE",F1510="RP - NOMBRE"),      IF(         AND(           NOT(ISERROR(FIND(" - ",C1510))),           ISERROR(FIND("  ",C1510)),           ISERROR(FIND("–",C1510)),           ISERROR(FIND("—",C1510)),           ISNUMBER(VALUE(LEFT(C1510,FIND(" - ",C1510)-1)))         ),         VALUE(LEFT(C1510,FIND(" - ",C1510)-1)),         ""      ),   ""   )  )))</f>
        <v/>
      </c>
      <c r="H1510" s="34" t="str">
        <f aca="false">B1510 &amp; "|" &amp; E1510 &amp; "|" &amp;(IF(ISBLANK(C1510),"",IFERROR(VALUE(LEFT(TRIM(C1510),FIND(" ",TRIM(C1510)&amp;" ")-1)),"")))</f>
        <v>||</v>
      </c>
      <c r="I1510" s="18" t="n">
        <f aca="false">IF(G1510="",0, IF(COUNTIF($H$6:H1510,H1510)=1,1,0))</f>
        <v>0</v>
      </c>
      <c r="J1510" s="34" t="str">
        <f aca="false">IF( OR( ISBLANK(D1510), C1510=D1510, AND( LEFT(D1510,7)&lt;&gt;"NOMINA ", OR( ISERROR(FIND(" - ",D1510)), NOT(ISNUMBER(VALUE(LEFT(D1510,FIND(" - ",D1510)-1)))) ) ) ), "", B1510 &amp; "|" &amp; E1510 &amp; "|" &amp; (IF(ISBLANK(C1510), "", IFERROR(VALUE(LEFT(TRIM(C1510), FIND(" ", TRIM(C1510)&amp;" ")-1)), ""))) &amp; "|" &amp; D1510 )</f>
        <v/>
      </c>
      <c r="K1510" s="18" t="n">
        <f aca="false">IF(OR(C1510="", J1510="",G1510=""), 0, IF(COUNTIF($J$6:J1510, J1510)=1, 1, 0))</f>
        <v>0</v>
      </c>
      <c r="L1510" s="16" t="str">
        <f aca="false">IF(B1510="Inscripción de nuevo registro patronal",B1510 &amp; "|" &amp; E1510 &amp; "|" &amp; C1510,"")</f>
        <v/>
      </c>
      <c r="M1510" s="18" t="n">
        <f aca="false">IF(OR(C1510="", L1510=""), 0, IF(COUNTIF($L$6:L1510, L1510)=1, 1, 0))</f>
        <v>0</v>
      </c>
    </row>
    <row r="1511" customFormat="false" ht="28.35" hidden="false" customHeight="true" outlineLevel="0" collapsed="false">
      <c r="A1511" s="48" t="str">
        <f aca="false">IF(AND(NOT(ISBLANK(C1511)),NOT(ISBLANK(B1511)),NOT(ISBLANK(E1511))),(_xlfn.AGGREGATE(2,7,A$5:A1511))+1,"")</f>
        <v/>
      </c>
      <c r="B1511" s="49"/>
      <c r="C1511" s="49"/>
      <c r="D1511" s="50"/>
      <c r="E1511" s="51"/>
      <c r="F1511" s="52" t="str">
        <f aca="false">IFERROR(VLOOKUP(B1511,LISTAS!$Q$2:$R$58,2,0),"")</f>
        <v/>
      </c>
      <c r="G1511" s="34" t="str">
        <f aca="false">IF(ISBLANK(C1511),"",  IF(F1511="RAZÓN SOCIAL","NUEVO_RP",   IF(F1511="NUMERO",      IF(ISNUMBER(VALUE(C1511)),VALUE(C1511),""),   IF(OR(F1511="NSS - NOMBRE",F1511="RP - NOMBRE"),      IF(         AND(           NOT(ISERROR(FIND(" - ",C1511))),           ISERROR(FIND("  ",C1511)),           ISERROR(FIND("–",C1511)),           ISERROR(FIND("—",C1511)),           ISNUMBER(VALUE(LEFT(C1511,FIND(" - ",C1511)-1)))         ),         VALUE(LEFT(C1511,FIND(" - ",C1511)-1)),         ""      ),   ""   )  )))</f>
        <v/>
      </c>
      <c r="H1511" s="34" t="str">
        <f aca="false">B1511 &amp; "|" &amp; E1511 &amp; "|" &amp;(IF(ISBLANK(C1511),"",IFERROR(VALUE(LEFT(TRIM(C1511),FIND(" ",TRIM(C1511)&amp;" ")-1)),"")))</f>
        <v>||</v>
      </c>
      <c r="I1511" s="18" t="n">
        <f aca="false">IF(G1511="",0, IF(COUNTIF($H$6:H1511,H1511)=1,1,0))</f>
        <v>0</v>
      </c>
      <c r="J1511" s="34" t="str">
        <f aca="false">IF( OR( ISBLANK(D1511), C1511=D1511, AND( LEFT(D1511,7)&lt;&gt;"NOMINA ", OR( ISERROR(FIND(" - ",D1511)), NOT(ISNUMBER(VALUE(LEFT(D1511,FIND(" - ",D1511)-1)))) ) ) ), "", B1511 &amp; "|" &amp; E1511 &amp; "|" &amp; (IF(ISBLANK(C1511), "", IFERROR(VALUE(LEFT(TRIM(C1511), FIND(" ", TRIM(C1511)&amp;" ")-1)), ""))) &amp; "|" &amp; D1511 )</f>
        <v/>
      </c>
      <c r="K1511" s="18" t="n">
        <f aca="false">IF(OR(C1511="", J1511="",G1511=""), 0, IF(COUNTIF($J$6:J1511, J1511)=1, 1, 0))</f>
        <v>0</v>
      </c>
      <c r="L1511" s="16" t="str">
        <f aca="false">IF(B1511="Inscripción de nuevo registro patronal",B1511 &amp; "|" &amp; E1511 &amp; "|" &amp; C1511,"")</f>
        <v/>
      </c>
      <c r="M1511" s="18" t="n">
        <f aca="false">IF(OR(C1511="", L1511=""), 0, IF(COUNTIF($L$6:L1511, L1511)=1, 1, 0))</f>
        <v>0</v>
      </c>
    </row>
    <row r="1512" customFormat="false" ht="28.35" hidden="false" customHeight="true" outlineLevel="0" collapsed="false">
      <c r="A1512" s="48" t="str">
        <f aca="false">IF(AND(NOT(ISBLANK(C1512)),NOT(ISBLANK(B1512)),NOT(ISBLANK(E1512))),(_xlfn.AGGREGATE(2,7,A$5:A1512))+1,"")</f>
        <v/>
      </c>
      <c r="B1512" s="49"/>
      <c r="C1512" s="49"/>
      <c r="D1512" s="50"/>
      <c r="E1512" s="51"/>
      <c r="F1512" s="52" t="str">
        <f aca="false">IFERROR(VLOOKUP(B1512,LISTAS!$Q$2:$R$58,2,0),"")</f>
        <v/>
      </c>
      <c r="G1512" s="34" t="str">
        <f aca="false">IF(ISBLANK(C1512),"",  IF(F1512="RAZÓN SOCIAL","NUEVO_RP",   IF(F1512="NUMERO",      IF(ISNUMBER(VALUE(C1512)),VALUE(C1512),""),   IF(OR(F1512="NSS - NOMBRE",F1512="RP - NOMBRE"),      IF(         AND(           NOT(ISERROR(FIND(" - ",C1512))),           ISERROR(FIND("  ",C1512)),           ISERROR(FIND("–",C1512)),           ISERROR(FIND("—",C1512)),           ISNUMBER(VALUE(LEFT(C1512,FIND(" - ",C1512)-1)))         ),         VALUE(LEFT(C1512,FIND(" - ",C1512)-1)),         ""      ),   ""   )  )))</f>
        <v/>
      </c>
      <c r="H1512" s="34" t="str">
        <f aca="false">B1512 &amp; "|" &amp; E1512 &amp; "|" &amp;(IF(ISBLANK(C1512),"",IFERROR(VALUE(LEFT(TRIM(C1512),FIND(" ",TRIM(C1512)&amp;" ")-1)),"")))</f>
        <v>||</v>
      </c>
      <c r="I1512" s="18" t="n">
        <f aca="false">IF(G1512="",0, IF(COUNTIF($H$6:H1512,H1512)=1,1,0))</f>
        <v>0</v>
      </c>
      <c r="J1512" s="34" t="str">
        <f aca="false">IF( OR( ISBLANK(D1512), C1512=D1512, AND( LEFT(D1512,7)&lt;&gt;"NOMINA ", OR( ISERROR(FIND(" - ",D1512)), NOT(ISNUMBER(VALUE(LEFT(D1512,FIND(" - ",D1512)-1)))) ) ) ), "", B1512 &amp; "|" &amp; E1512 &amp; "|" &amp; (IF(ISBLANK(C1512), "", IFERROR(VALUE(LEFT(TRIM(C1512), FIND(" ", TRIM(C1512)&amp;" ")-1)), ""))) &amp; "|" &amp; D1512 )</f>
        <v/>
      </c>
      <c r="K1512" s="18" t="n">
        <f aca="false">IF(OR(C1512="", J1512="",G1512=""), 0, IF(COUNTIF($J$6:J1512, J1512)=1, 1, 0))</f>
        <v>0</v>
      </c>
      <c r="L1512" s="16" t="str">
        <f aca="false">IF(B1512="Inscripción de nuevo registro patronal",B1512 &amp; "|" &amp; E1512 &amp; "|" &amp; C1512,"")</f>
        <v/>
      </c>
      <c r="M1512" s="18" t="n">
        <f aca="false">IF(OR(C1512="", L1512=""), 0, IF(COUNTIF($L$6:L1512, L1512)=1, 1, 0))</f>
        <v>0</v>
      </c>
    </row>
    <row r="1513" customFormat="false" ht="28.35" hidden="false" customHeight="true" outlineLevel="0" collapsed="false">
      <c r="A1513" s="48" t="str">
        <f aca="false">IF(AND(NOT(ISBLANK(C1513)),NOT(ISBLANK(B1513)),NOT(ISBLANK(E1513))),(_xlfn.AGGREGATE(2,7,A$5:A1513))+1,"")</f>
        <v/>
      </c>
      <c r="B1513" s="49"/>
      <c r="C1513" s="49"/>
      <c r="D1513" s="50"/>
      <c r="E1513" s="51"/>
      <c r="F1513" s="52" t="str">
        <f aca="false">IFERROR(VLOOKUP(B1513,LISTAS!$Q$2:$R$58,2,0),"")</f>
        <v/>
      </c>
      <c r="G1513" s="34" t="str">
        <f aca="false">IF(ISBLANK(C1513),"",  IF(F1513="RAZÓN SOCIAL","NUEVO_RP",   IF(F1513="NUMERO",      IF(ISNUMBER(VALUE(C1513)),VALUE(C1513),""),   IF(OR(F1513="NSS - NOMBRE",F1513="RP - NOMBRE"),      IF(         AND(           NOT(ISERROR(FIND(" - ",C1513))),           ISERROR(FIND("  ",C1513)),           ISERROR(FIND("–",C1513)),           ISERROR(FIND("—",C1513)),           ISNUMBER(VALUE(LEFT(C1513,FIND(" - ",C1513)-1)))         ),         VALUE(LEFT(C1513,FIND(" - ",C1513)-1)),         ""      ),   ""   )  )))</f>
        <v/>
      </c>
      <c r="H1513" s="34" t="str">
        <f aca="false">B1513 &amp; "|" &amp; E1513 &amp; "|" &amp;(IF(ISBLANK(C1513),"",IFERROR(VALUE(LEFT(TRIM(C1513),FIND(" ",TRIM(C1513)&amp;" ")-1)),"")))</f>
        <v>||</v>
      </c>
      <c r="I1513" s="18" t="n">
        <f aca="false">IF(G1513="",0, IF(COUNTIF($H$6:H1513,H1513)=1,1,0))</f>
        <v>0</v>
      </c>
      <c r="J1513" s="34" t="str">
        <f aca="false">IF( OR( ISBLANK(D1513), C1513=D1513, AND( LEFT(D1513,7)&lt;&gt;"NOMINA ", OR( ISERROR(FIND(" - ",D1513)), NOT(ISNUMBER(VALUE(LEFT(D1513,FIND(" - ",D1513)-1)))) ) ) ), "", B1513 &amp; "|" &amp; E1513 &amp; "|" &amp; (IF(ISBLANK(C1513), "", IFERROR(VALUE(LEFT(TRIM(C1513), FIND(" ", TRIM(C1513)&amp;" ")-1)), ""))) &amp; "|" &amp; D1513 )</f>
        <v/>
      </c>
      <c r="K1513" s="18" t="n">
        <f aca="false">IF(OR(C1513="", J1513="",G1513=""), 0, IF(COUNTIF($J$6:J1513, J1513)=1, 1, 0))</f>
        <v>0</v>
      </c>
      <c r="L1513" s="16" t="str">
        <f aca="false">IF(B1513="Inscripción de nuevo registro patronal",B1513 &amp; "|" &amp; E1513 &amp; "|" &amp; C1513,"")</f>
        <v/>
      </c>
      <c r="M1513" s="18" t="n">
        <f aca="false">IF(OR(C1513="", L1513=""), 0, IF(COUNTIF($L$6:L1513, L1513)=1, 1, 0))</f>
        <v>0</v>
      </c>
    </row>
    <row r="1514" customFormat="false" ht="28.35" hidden="false" customHeight="true" outlineLevel="0" collapsed="false">
      <c r="A1514" s="48" t="str">
        <f aca="false">IF(AND(NOT(ISBLANK(C1514)),NOT(ISBLANK(B1514)),NOT(ISBLANK(E1514))),(_xlfn.AGGREGATE(2,7,A$5:A1514))+1,"")</f>
        <v/>
      </c>
      <c r="B1514" s="49"/>
      <c r="C1514" s="49"/>
      <c r="D1514" s="50"/>
      <c r="E1514" s="51"/>
      <c r="F1514" s="52" t="str">
        <f aca="false">IFERROR(VLOOKUP(B1514,LISTAS!$Q$2:$R$58,2,0),"")</f>
        <v/>
      </c>
      <c r="G1514" s="34" t="str">
        <f aca="false">IF(ISBLANK(C1514),"",  IF(F1514="RAZÓN SOCIAL","NUEVO_RP",   IF(F1514="NUMERO",      IF(ISNUMBER(VALUE(C1514)),VALUE(C1514),""),   IF(OR(F1514="NSS - NOMBRE",F1514="RP - NOMBRE"),      IF(         AND(           NOT(ISERROR(FIND(" - ",C1514))),           ISERROR(FIND("  ",C1514)),           ISERROR(FIND("–",C1514)),           ISERROR(FIND("—",C1514)),           ISNUMBER(VALUE(LEFT(C1514,FIND(" - ",C1514)-1)))         ),         VALUE(LEFT(C1514,FIND(" - ",C1514)-1)),         ""      ),   ""   )  )))</f>
        <v/>
      </c>
      <c r="H1514" s="34" t="str">
        <f aca="false">B1514 &amp; "|" &amp; E1514 &amp; "|" &amp;(IF(ISBLANK(C1514),"",IFERROR(VALUE(LEFT(TRIM(C1514),FIND(" ",TRIM(C1514)&amp;" ")-1)),"")))</f>
        <v>||</v>
      </c>
      <c r="I1514" s="18" t="n">
        <f aca="false">IF(G1514="",0, IF(COUNTIF($H$6:H1514,H1514)=1,1,0))</f>
        <v>0</v>
      </c>
      <c r="J1514" s="34" t="str">
        <f aca="false">IF( OR( ISBLANK(D1514), C1514=D1514, AND( LEFT(D1514,7)&lt;&gt;"NOMINA ", OR( ISERROR(FIND(" - ",D1514)), NOT(ISNUMBER(VALUE(LEFT(D1514,FIND(" - ",D1514)-1)))) ) ) ), "", B1514 &amp; "|" &amp; E1514 &amp; "|" &amp; (IF(ISBLANK(C1514), "", IFERROR(VALUE(LEFT(TRIM(C1514), FIND(" ", TRIM(C1514)&amp;" ")-1)), ""))) &amp; "|" &amp; D1514 )</f>
        <v/>
      </c>
      <c r="K1514" s="18" t="n">
        <f aca="false">IF(OR(C1514="", J1514="",G1514=""), 0, IF(COUNTIF($J$6:J1514, J1514)=1, 1, 0))</f>
        <v>0</v>
      </c>
      <c r="L1514" s="16" t="str">
        <f aca="false">IF(B1514="Inscripción de nuevo registro patronal",B1514 &amp; "|" &amp; E1514 &amp; "|" &amp; C1514,"")</f>
        <v/>
      </c>
      <c r="M1514" s="18" t="n">
        <f aca="false">IF(OR(C1514="", L1514=""), 0, IF(COUNTIF($L$6:L1514, L1514)=1, 1, 0))</f>
        <v>0</v>
      </c>
    </row>
    <row r="1515" customFormat="false" ht="28.35" hidden="false" customHeight="true" outlineLevel="0" collapsed="false">
      <c r="A1515" s="48" t="str">
        <f aca="false">IF(AND(NOT(ISBLANK(C1515)),NOT(ISBLANK(B1515)),NOT(ISBLANK(E1515))),(_xlfn.AGGREGATE(2,7,A$5:A1515))+1,"")</f>
        <v/>
      </c>
      <c r="B1515" s="49"/>
      <c r="C1515" s="49"/>
      <c r="D1515" s="50"/>
      <c r="E1515" s="51"/>
      <c r="F1515" s="52" t="str">
        <f aca="false">IFERROR(VLOOKUP(B1515,LISTAS!$Q$2:$R$58,2,0),"")</f>
        <v/>
      </c>
      <c r="G1515" s="34" t="str">
        <f aca="false">IF(ISBLANK(C1515),"",  IF(F1515="RAZÓN SOCIAL","NUEVO_RP",   IF(F1515="NUMERO",      IF(ISNUMBER(VALUE(C1515)),VALUE(C1515),""),   IF(OR(F1515="NSS - NOMBRE",F1515="RP - NOMBRE"),      IF(         AND(           NOT(ISERROR(FIND(" - ",C1515))),           ISERROR(FIND("  ",C1515)),           ISERROR(FIND("–",C1515)),           ISERROR(FIND("—",C1515)),           ISNUMBER(VALUE(LEFT(C1515,FIND(" - ",C1515)-1)))         ),         VALUE(LEFT(C1515,FIND(" - ",C1515)-1)),         ""      ),   ""   )  )))</f>
        <v/>
      </c>
      <c r="H1515" s="34" t="str">
        <f aca="false">B1515 &amp; "|" &amp; E1515 &amp; "|" &amp;(IF(ISBLANK(C1515),"",IFERROR(VALUE(LEFT(TRIM(C1515),FIND(" ",TRIM(C1515)&amp;" ")-1)),"")))</f>
        <v>||</v>
      </c>
      <c r="I1515" s="18" t="n">
        <f aca="false">IF(G1515="",0, IF(COUNTIF($H$6:H1515,H1515)=1,1,0))</f>
        <v>0</v>
      </c>
      <c r="J1515" s="34" t="str">
        <f aca="false">IF( OR( ISBLANK(D1515), C1515=D1515, AND( LEFT(D1515,7)&lt;&gt;"NOMINA ", OR( ISERROR(FIND(" - ",D1515)), NOT(ISNUMBER(VALUE(LEFT(D1515,FIND(" - ",D1515)-1)))) ) ) ), "", B1515 &amp; "|" &amp; E1515 &amp; "|" &amp; (IF(ISBLANK(C1515), "", IFERROR(VALUE(LEFT(TRIM(C1515), FIND(" ", TRIM(C1515)&amp;" ")-1)), ""))) &amp; "|" &amp; D1515 )</f>
        <v/>
      </c>
      <c r="K1515" s="18" t="n">
        <f aca="false">IF(OR(C1515="", J1515="",G1515=""), 0, IF(COUNTIF($J$6:J1515, J1515)=1, 1, 0))</f>
        <v>0</v>
      </c>
      <c r="L1515" s="16" t="str">
        <f aca="false">IF(B1515="Inscripción de nuevo registro patronal",B1515 &amp; "|" &amp; E1515 &amp; "|" &amp; C1515,"")</f>
        <v/>
      </c>
      <c r="M1515" s="18" t="n">
        <f aca="false">IF(OR(C1515="", L1515=""), 0, IF(COUNTIF($L$6:L1515, L1515)=1, 1, 0))</f>
        <v>0</v>
      </c>
    </row>
    <row r="1516" customFormat="false" ht="28.35" hidden="false" customHeight="true" outlineLevel="0" collapsed="false">
      <c r="A1516" s="48" t="str">
        <f aca="false">IF(AND(NOT(ISBLANK(C1516)),NOT(ISBLANK(B1516)),NOT(ISBLANK(E1516))),(_xlfn.AGGREGATE(2,7,A$5:A1516))+1,"")</f>
        <v/>
      </c>
      <c r="B1516" s="49"/>
      <c r="C1516" s="49"/>
      <c r="D1516" s="50"/>
      <c r="E1516" s="51"/>
      <c r="F1516" s="52" t="str">
        <f aca="false">IFERROR(VLOOKUP(B1516,LISTAS!$Q$2:$R$58,2,0),"")</f>
        <v/>
      </c>
      <c r="G1516" s="34" t="str">
        <f aca="false">IF(ISBLANK(C1516),"",  IF(F1516="RAZÓN SOCIAL","NUEVO_RP",   IF(F1516="NUMERO",      IF(ISNUMBER(VALUE(C1516)),VALUE(C1516),""),   IF(OR(F1516="NSS - NOMBRE",F1516="RP - NOMBRE"),      IF(         AND(           NOT(ISERROR(FIND(" - ",C1516))),           ISERROR(FIND("  ",C1516)),           ISERROR(FIND("–",C1516)),           ISERROR(FIND("—",C1516)),           ISNUMBER(VALUE(LEFT(C1516,FIND(" - ",C1516)-1)))         ),         VALUE(LEFT(C1516,FIND(" - ",C1516)-1)),         ""      ),   ""   )  )))</f>
        <v/>
      </c>
      <c r="H1516" s="34" t="str">
        <f aca="false">B1516 &amp; "|" &amp; E1516 &amp; "|" &amp;(IF(ISBLANK(C1516),"",IFERROR(VALUE(LEFT(TRIM(C1516),FIND(" ",TRIM(C1516)&amp;" ")-1)),"")))</f>
        <v>||</v>
      </c>
      <c r="I1516" s="18" t="n">
        <f aca="false">IF(G1516="",0, IF(COUNTIF($H$6:H1516,H1516)=1,1,0))</f>
        <v>0</v>
      </c>
      <c r="J1516" s="34" t="str">
        <f aca="false">IF( OR( ISBLANK(D1516), C1516=D1516, AND( LEFT(D1516,7)&lt;&gt;"NOMINA ", OR( ISERROR(FIND(" - ",D1516)), NOT(ISNUMBER(VALUE(LEFT(D1516,FIND(" - ",D1516)-1)))) ) ) ), "", B1516 &amp; "|" &amp; E1516 &amp; "|" &amp; (IF(ISBLANK(C1516), "", IFERROR(VALUE(LEFT(TRIM(C1516), FIND(" ", TRIM(C1516)&amp;" ")-1)), ""))) &amp; "|" &amp; D1516 )</f>
        <v/>
      </c>
      <c r="K1516" s="18" t="n">
        <f aca="false">IF(OR(C1516="", J1516="",G1516=""), 0, IF(COUNTIF($J$6:J1516, J1516)=1, 1, 0))</f>
        <v>0</v>
      </c>
      <c r="L1516" s="16" t="str">
        <f aca="false">IF(B1516="Inscripción de nuevo registro patronal",B1516 &amp; "|" &amp; E1516 &amp; "|" &amp; C1516,"")</f>
        <v/>
      </c>
      <c r="M1516" s="18" t="n">
        <f aca="false">IF(OR(C1516="", L1516=""), 0, IF(COUNTIF($L$6:L1516, L1516)=1, 1, 0))</f>
        <v>0</v>
      </c>
    </row>
    <row r="1517" customFormat="false" ht="28.35" hidden="false" customHeight="true" outlineLevel="0" collapsed="false">
      <c r="A1517" s="48" t="str">
        <f aca="false">IF(AND(NOT(ISBLANK(C1517)),NOT(ISBLANK(B1517)),NOT(ISBLANK(E1517))),(_xlfn.AGGREGATE(2,7,A$5:A1517))+1,"")</f>
        <v/>
      </c>
      <c r="B1517" s="49"/>
      <c r="C1517" s="49"/>
      <c r="D1517" s="50"/>
      <c r="E1517" s="51"/>
      <c r="F1517" s="52" t="str">
        <f aca="false">IFERROR(VLOOKUP(B1517,LISTAS!$Q$2:$R$58,2,0),"")</f>
        <v/>
      </c>
      <c r="G1517" s="34" t="str">
        <f aca="false">IF(ISBLANK(C1517),"",  IF(F1517="RAZÓN SOCIAL","NUEVO_RP",   IF(F1517="NUMERO",      IF(ISNUMBER(VALUE(C1517)),VALUE(C1517),""),   IF(OR(F1517="NSS - NOMBRE",F1517="RP - NOMBRE"),      IF(         AND(           NOT(ISERROR(FIND(" - ",C1517))),           ISERROR(FIND("  ",C1517)),           ISERROR(FIND("–",C1517)),           ISERROR(FIND("—",C1517)),           ISNUMBER(VALUE(LEFT(C1517,FIND(" - ",C1517)-1)))         ),         VALUE(LEFT(C1517,FIND(" - ",C1517)-1)),         ""      ),   ""   )  )))</f>
        <v/>
      </c>
      <c r="H1517" s="34" t="str">
        <f aca="false">B1517 &amp; "|" &amp; E1517 &amp; "|" &amp;(IF(ISBLANK(C1517),"",IFERROR(VALUE(LEFT(TRIM(C1517),FIND(" ",TRIM(C1517)&amp;" ")-1)),"")))</f>
        <v>||</v>
      </c>
      <c r="I1517" s="18" t="n">
        <f aca="false">IF(G1517="",0, IF(COUNTIF($H$6:H1517,H1517)=1,1,0))</f>
        <v>0</v>
      </c>
      <c r="J1517" s="34" t="str">
        <f aca="false">IF( OR( ISBLANK(D1517), C1517=D1517, AND( LEFT(D1517,7)&lt;&gt;"NOMINA ", OR( ISERROR(FIND(" - ",D1517)), NOT(ISNUMBER(VALUE(LEFT(D1517,FIND(" - ",D1517)-1)))) ) ) ), "", B1517 &amp; "|" &amp; E1517 &amp; "|" &amp; (IF(ISBLANK(C1517), "", IFERROR(VALUE(LEFT(TRIM(C1517), FIND(" ", TRIM(C1517)&amp;" ")-1)), ""))) &amp; "|" &amp; D1517 )</f>
        <v/>
      </c>
      <c r="K1517" s="18" t="n">
        <f aca="false">IF(OR(C1517="", J1517="",G1517=""), 0, IF(COUNTIF($J$6:J1517, J1517)=1, 1, 0))</f>
        <v>0</v>
      </c>
      <c r="L1517" s="16" t="str">
        <f aca="false">IF(B1517="Inscripción de nuevo registro patronal",B1517 &amp; "|" &amp; E1517 &amp; "|" &amp; C1517,"")</f>
        <v/>
      </c>
      <c r="M1517" s="18" t="n">
        <f aca="false">IF(OR(C1517="", L1517=""), 0, IF(COUNTIF($L$6:L1517, L1517)=1, 1, 0))</f>
        <v>0</v>
      </c>
    </row>
    <row r="1518" customFormat="false" ht="28.35" hidden="false" customHeight="true" outlineLevel="0" collapsed="false">
      <c r="A1518" s="48" t="str">
        <f aca="false">IF(AND(NOT(ISBLANK(C1518)),NOT(ISBLANK(B1518)),NOT(ISBLANK(E1518))),(_xlfn.AGGREGATE(2,7,A$5:A1518))+1,"")</f>
        <v/>
      </c>
      <c r="B1518" s="49"/>
      <c r="C1518" s="49"/>
      <c r="D1518" s="50"/>
      <c r="E1518" s="51"/>
      <c r="F1518" s="52" t="str">
        <f aca="false">IFERROR(VLOOKUP(B1518,LISTAS!$Q$2:$R$58,2,0),"")</f>
        <v/>
      </c>
      <c r="G1518" s="34" t="str">
        <f aca="false">IF(ISBLANK(C1518),"",  IF(F1518="RAZÓN SOCIAL","NUEVO_RP",   IF(F1518="NUMERO",      IF(ISNUMBER(VALUE(C1518)),VALUE(C1518),""),   IF(OR(F1518="NSS - NOMBRE",F1518="RP - NOMBRE"),      IF(         AND(           NOT(ISERROR(FIND(" - ",C1518))),           ISERROR(FIND("  ",C1518)),           ISERROR(FIND("–",C1518)),           ISERROR(FIND("—",C1518)),           ISNUMBER(VALUE(LEFT(C1518,FIND(" - ",C1518)-1)))         ),         VALUE(LEFT(C1518,FIND(" - ",C1518)-1)),         ""      ),   ""   )  )))</f>
        <v/>
      </c>
      <c r="H1518" s="34" t="str">
        <f aca="false">B1518 &amp; "|" &amp; E1518 &amp; "|" &amp;(IF(ISBLANK(C1518),"",IFERROR(VALUE(LEFT(TRIM(C1518),FIND(" ",TRIM(C1518)&amp;" ")-1)),"")))</f>
        <v>||</v>
      </c>
      <c r="I1518" s="18" t="n">
        <f aca="false">IF(G1518="",0, IF(COUNTIF($H$6:H1518,H1518)=1,1,0))</f>
        <v>0</v>
      </c>
      <c r="J1518" s="34" t="str">
        <f aca="false">IF( OR( ISBLANK(D1518), C1518=D1518, AND( LEFT(D1518,7)&lt;&gt;"NOMINA ", OR( ISERROR(FIND(" - ",D1518)), NOT(ISNUMBER(VALUE(LEFT(D1518,FIND(" - ",D1518)-1)))) ) ) ), "", B1518 &amp; "|" &amp; E1518 &amp; "|" &amp; (IF(ISBLANK(C1518), "", IFERROR(VALUE(LEFT(TRIM(C1518), FIND(" ", TRIM(C1518)&amp;" ")-1)), ""))) &amp; "|" &amp; D1518 )</f>
        <v/>
      </c>
      <c r="K1518" s="18" t="n">
        <f aca="false">IF(OR(C1518="", J1518="",G1518=""), 0, IF(COUNTIF($J$6:J1518, J1518)=1, 1, 0))</f>
        <v>0</v>
      </c>
      <c r="L1518" s="16" t="str">
        <f aca="false">IF(B1518="Inscripción de nuevo registro patronal",B1518 &amp; "|" &amp; E1518 &amp; "|" &amp; C1518,"")</f>
        <v/>
      </c>
      <c r="M1518" s="18" t="n">
        <f aca="false">IF(OR(C1518="", L1518=""), 0, IF(COUNTIF($L$6:L1518, L1518)=1, 1, 0))</f>
        <v>0</v>
      </c>
    </row>
    <row r="1519" customFormat="false" ht="28.35" hidden="false" customHeight="true" outlineLevel="0" collapsed="false">
      <c r="A1519" s="48" t="str">
        <f aca="false">IF(AND(NOT(ISBLANK(C1519)),NOT(ISBLANK(B1519)),NOT(ISBLANK(E1519))),(_xlfn.AGGREGATE(2,7,A$5:A1519))+1,"")</f>
        <v/>
      </c>
      <c r="B1519" s="49"/>
      <c r="C1519" s="49"/>
      <c r="D1519" s="50"/>
      <c r="E1519" s="51"/>
      <c r="F1519" s="52" t="str">
        <f aca="false">IFERROR(VLOOKUP(B1519,LISTAS!$Q$2:$R$58,2,0),"")</f>
        <v/>
      </c>
      <c r="G1519" s="34" t="str">
        <f aca="false">IF(ISBLANK(C1519),"",  IF(F1519="RAZÓN SOCIAL","NUEVO_RP",   IF(F1519="NUMERO",      IF(ISNUMBER(VALUE(C1519)),VALUE(C1519),""),   IF(OR(F1519="NSS - NOMBRE",F1519="RP - NOMBRE"),      IF(         AND(           NOT(ISERROR(FIND(" - ",C1519))),           ISERROR(FIND("  ",C1519)),           ISERROR(FIND("–",C1519)),           ISERROR(FIND("—",C1519)),           ISNUMBER(VALUE(LEFT(C1519,FIND(" - ",C1519)-1)))         ),         VALUE(LEFT(C1519,FIND(" - ",C1519)-1)),         ""      ),   ""   )  )))</f>
        <v/>
      </c>
      <c r="H1519" s="34" t="str">
        <f aca="false">B1519 &amp; "|" &amp; E1519 &amp; "|" &amp;(IF(ISBLANK(C1519),"",IFERROR(VALUE(LEFT(TRIM(C1519),FIND(" ",TRIM(C1519)&amp;" ")-1)),"")))</f>
        <v>||</v>
      </c>
      <c r="I1519" s="18" t="n">
        <f aca="false">IF(G1519="",0, IF(COUNTIF($H$6:H1519,H1519)=1,1,0))</f>
        <v>0</v>
      </c>
      <c r="J1519" s="34" t="str">
        <f aca="false">IF( OR( ISBLANK(D1519), C1519=D1519, AND( LEFT(D1519,7)&lt;&gt;"NOMINA ", OR( ISERROR(FIND(" - ",D1519)), NOT(ISNUMBER(VALUE(LEFT(D1519,FIND(" - ",D1519)-1)))) ) ) ), "", B1519 &amp; "|" &amp; E1519 &amp; "|" &amp; (IF(ISBLANK(C1519), "", IFERROR(VALUE(LEFT(TRIM(C1519), FIND(" ", TRIM(C1519)&amp;" ")-1)), ""))) &amp; "|" &amp; D1519 )</f>
        <v/>
      </c>
      <c r="K1519" s="18" t="n">
        <f aca="false">IF(OR(C1519="", J1519="",G1519=""), 0, IF(COUNTIF($J$6:J1519, J1519)=1, 1, 0))</f>
        <v>0</v>
      </c>
      <c r="L1519" s="16" t="str">
        <f aca="false">IF(B1519="Inscripción de nuevo registro patronal",B1519 &amp; "|" &amp; E1519 &amp; "|" &amp; C1519,"")</f>
        <v/>
      </c>
      <c r="M1519" s="18" t="n">
        <f aca="false">IF(OR(C1519="", L1519=""), 0, IF(COUNTIF($L$6:L1519, L1519)=1, 1, 0))</f>
        <v>0</v>
      </c>
    </row>
    <row r="1520" customFormat="false" ht="28.35" hidden="false" customHeight="true" outlineLevel="0" collapsed="false">
      <c r="A1520" s="48" t="str">
        <f aca="false">IF(AND(NOT(ISBLANK(C1520)),NOT(ISBLANK(B1520)),NOT(ISBLANK(E1520))),(_xlfn.AGGREGATE(2,7,A$5:A1520))+1,"")</f>
        <v/>
      </c>
      <c r="B1520" s="49"/>
      <c r="C1520" s="49"/>
      <c r="D1520" s="50"/>
      <c r="E1520" s="51"/>
      <c r="F1520" s="52" t="str">
        <f aca="false">IFERROR(VLOOKUP(B1520,LISTAS!$Q$2:$R$58,2,0),"")</f>
        <v/>
      </c>
      <c r="G1520" s="34" t="str">
        <f aca="false">IF(ISBLANK(C1520),"",  IF(F1520="RAZÓN SOCIAL","NUEVO_RP",   IF(F1520="NUMERO",      IF(ISNUMBER(VALUE(C1520)),VALUE(C1520),""),   IF(OR(F1520="NSS - NOMBRE",F1520="RP - NOMBRE"),      IF(         AND(           NOT(ISERROR(FIND(" - ",C1520))),           ISERROR(FIND("  ",C1520)),           ISERROR(FIND("–",C1520)),           ISERROR(FIND("—",C1520)),           ISNUMBER(VALUE(LEFT(C1520,FIND(" - ",C1520)-1)))         ),         VALUE(LEFT(C1520,FIND(" - ",C1520)-1)),         ""      ),   ""   )  )))</f>
        <v/>
      </c>
      <c r="H1520" s="34" t="str">
        <f aca="false">B1520 &amp; "|" &amp; E1520 &amp; "|" &amp;(IF(ISBLANK(C1520),"",IFERROR(VALUE(LEFT(TRIM(C1520),FIND(" ",TRIM(C1520)&amp;" ")-1)),"")))</f>
        <v>||</v>
      </c>
      <c r="I1520" s="18" t="n">
        <f aca="false">IF(G1520="",0, IF(COUNTIF($H$6:H1520,H1520)=1,1,0))</f>
        <v>0</v>
      </c>
      <c r="J1520" s="34" t="str">
        <f aca="false">IF( OR( ISBLANK(D1520), C1520=D1520, AND( LEFT(D1520,7)&lt;&gt;"NOMINA ", OR( ISERROR(FIND(" - ",D1520)), NOT(ISNUMBER(VALUE(LEFT(D1520,FIND(" - ",D1520)-1)))) ) ) ), "", B1520 &amp; "|" &amp; E1520 &amp; "|" &amp; (IF(ISBLANK(C1520), "", IFERROR(VALUE(LEFT(TRIM(C1520), FIND(" ", TRIM(C1520)&amp;" ")-1)), ""))) &amp; "|" &amp; D1520 )</f>
        <v/>
      </c>
      <c r="K1520" s="18" t="n">
        <f aca="false">IF(OR(C1520="", J1520="",G1520=""), 0, IF(COUNTIF($J$6:J1520, J1520)=1, 1, 0))</f>
        <v>0</v>
      </c>
      <c r="L1520" s="16" t="str">
        <f aca="false">IF(B1520="Inscripción de nuevo registro patronal",B1520 &amp; "|" &amp; E1520 &amp; "|" &amp; C1520,"")</f>
        <v/>
      </c>
      <c r="M1520" s="18" t="n">
        <f aca="false">IF(OR(C1520="", L1520=""), 0, IF(COUNTIF($L$6:L1520, L1520)=1, 1, 0))</f>
        <v>0</v>
      </c>
    </row>
    <row r="1521" customFormat="false" ht="28.35" hidden="false" customHeight="true" outlineLevel="0" collapsed="false">
      <c r="A1521" s="48" t="str">
        <f aca="false">IF(AND(NOT(ISBLANK(C1521)),NOT(ISBLANK(B1521)),NOT(ISBLANK(E1521))),(_xlfn.AGGREGATE(2,7,A$5:A1521))+1,"")</f>
        <v/>
      </c>
      <c r="B1521" s="49"/>
      <c r="C1521" s="49"/>
      <c r="D1521" s="50"/>
      <c r="E1521" s="51"/>
      <c r="F1521" s="52" t="str">
        <f aca="false">IFERROR(VLOOKUP(B1521,LISTAS!$Q$2:$R$58,2,0),"")</f>
        <v/>
      </c>
      <c r="G1521" s="34" t="str">
        <f aca="false">IF(ISBLANK(C1521),"",  IF(F1521="RAZÓN SOCIAL","NUEVO_RP",   IF(F1521="NUMERO",      IF(ISNUMBER(VALUE(C1521)),VALUE(C1521),""),   IF(OR(F1521="NSS - NOMBRE",F1521="RP - NOMBRE"),      IF(         AND(           NOT(ISERROR(FIND(" - ",C1521))),           ISERROR(FIND("  ",C1521)),           ISERROR(FIND("–",C1521)),           ISERROR(FIND("—",C1521)),           ISNUMBER(VALUE(LEFT(C1521,FIND(" - ",C1521)-1)))         ),         VALUE(LEFT(C1521,FIND(" - ",C1521)-1)),         ""      ),   ""   )  )))</f>
        <v/>
      </c>
      <c r="H1521" s="34" t="str">
        <f aca="false">B1521 &amp; "|" &amp; E1521 &amp; "|" &amp;(IF(ISBLANK(C1521),"",IFERROR(VALUE(LEFT(TRIM(C1521),FIND(" ",TRIM(C1521)&amp;" ")-1)),"")))</f>
        <v>||</v>
      </c>
      <c r="I1521" s="18" t="n">
        <f aca="false">IF(G1521="",0, IF(COUNTIF($H$6:H1521,H1521)=1,1,0))</f>
        <v>0</v>
      </c>
      <c r="J1521" s="34" t="str">
        <f aca="false">IF( OR( ISBLANK(D1521), C1521=D1521, AND( LEFT(D1521,7)&lt;&gt;"NOMINA ", OR( ISERROR(FIND(" - ",D1521)), NOT(ISNUMBER(VALUE(LEFT(D1521,FIND(" - ",D1521)-1)))) ) ) ), "", B1521 &amp; "|" &amp; E1521 &amp; "|" &amp; (IF(ISBLANK(C1521), "", IFERROR(VALUE(LEFT(TRIM(C1521), FIND(" ", TRIM(C1521)&amp;" ")-1)), ""))) &amp; "|" &amp; D1521 )</f>
        <v/>
      </c>
      <c r="K1521" s="18" t="n">
        <f aca="false">IF(OR(C1521="", J1521="",G1521=""), 0, IF(COUNTIF($J$6:J1521, J1521)=1, 1, 0))</f>
        <v>0</v>
      </c>
      <c r="L1521" s="16" t="str">
        <f aca="false">IF(B1521="Inscripción de nuevo registro patronal",B1521 &amp; "|" &amp; E1521 &amp; "|" &amp; C1521,"")</f>
        <v/>
      </c>
      <c r="M1521" s="18" t="n">
        <f aca="false">IF(OR(C1521="", L1521=""), 0, IF(COUNTIF($L$6:L1521, L1521)=1, 1, 0))</f>
        <v>0</v>
      </c>
    </row>
    <row r="1522" customFormat="false" ht="28.35" hidden="false" customHeight="true" outlineLevel="0" collapsed="false">
      <c r="A1522" s="48" t="str">
        <f aca="false">IF(AND(NOT(ISBLANK(C1522)),NOT(ISBLANK(B1522)),NOT(ISBLANK(E1522))),(_xlfn.AGGREGATE(2,7,A$5:A1522))+1,"")</f>
        <v/>
      </c>
      <c r="B1522" s="49"/>
      <c r="C1522" s="49"/>
      <c r="D1522" s="50"/>
      <c r="E1522" s="51"/>
      <c r="F1522" s="52" t="str">
        <f aca="false">IFERROR(VLOOKUP(B1522,LISTAS!$Q$2:$R$58,2,0),"")</f>
        <v/>
      </c>
      <c r="G1522" s="34" t="str">
        <f aca="false">IF(ISBLANK(C1522),"",  IF(F1522="RAZÓN SOCIAL","NUEVO_RP",   IF(F1522="NUMERO",      IF(ISNUMBER(VALUE(C1522)),VALUE(C1522),""),   IF(OR(F1522="NSS - NOMBRE",F1522="RP - NOMBRE"),      IF(         AND(           NOT(ISERROR(FIND(" - ",C1522))),           ISERROR(FIND("  ",C1522)),           ISERROR(FIND("–",C1522)),           ISERROR(FIND("—",C1522)),           ISNUMBER(VALUE(LEFT(C1522,FIND(" - ",C1522)-1)))         ),         VALUE(LEFT(C1522,FIND(" - ",C1522)-1)),         ""      ),   ""   )  )))</f>
        <v/>
      </c>
      <c r="H1522" s="34" t="str">
        <f aca="false">B1522 &amp; "|" &amp; E1522 &amp; "|" &amp;(IF(ISBLANK(C1522),"",IFERROR(VALUE(LEFT(TRIM(C1522),FIND(" ",TRIM(C1522)&amp;" ")-1)),"")))</f>
        <v>||</v>
      </c>
      <c r="I1522" s="18" t="n">
        <f aca="false">IF(G1522="",0, IF(COUNTIF($H$6:H1522,H1522)=1,1,0))</f>
        <v>0</v>
      </c>
      <c r="J1522" s="34" t="str">
        <f aca="false">IF( OR( ISBLANK(D1522), C1522=D1522, AND( LEFT(D1522,7)&lt;&gt;"NOMINA ", OR( ISERROR(FIND(" - ",D1522)), NOT(ISNUMBER(VALUE(LEFT(D1522,FIND(" - ",D1522)-1)))) ) ) ), "", B1522 &amp; "|" &amp; E1522 &amp; "|" &amp; (IF(ISBLANK(C1522), "", IFERROR(VALUE(LEFT(TRIM(C1522), FIND(" ", TRIM(C1522)&amp;" ")-1)), ""))) &amp; "|" &amp; D1522 )</f>
        <v/>
      </c>
      <c r="K1522" s="18" t="n">
        <f aca="false">IF(OR(C1522="", J1522="",G1522=""), 0, IF(COUNTIF($J$6:J1522, J1522)=1, 1, 0))</f>
        <v>0</v>
      </c>
      <c r="L1522" s="16" t="str">
        <f aca="false">IF(B1522="Inscripción de nuevo registro patronal",B1522 &amp; "|" &amp; E1522 &amp; "|" &amp; C1522,"")</f>
        <v/>
      </c>
      <c r="M1522" s="18" t="n">
        <f aca="false">IF(OR(C1522="", L1522=""), 0, IF(COUNTIF($L$6:L1522, L1522)=1, 1, 0))</f>
        <v>0</v>
      </c>
    </row>
    <row r="1523" customFormat="false" ht="28.35" hidden="false" customHeight="true" outlineLevel="0" collapsed="false">
      <c r="A1523" s="48" t="str">
        <f aca="false">IF(AND(NOT(ISBLANK(C1523)),NOT(ISBLANK(B1523)),NOT(ISBLANK(E1523))),(_xlfn.AGGREGATE(2,7,A$5:A1523))+1,"")</f>
        <v/>
      </c>
      <c r="B1523" s="49"/>
      <c r="C1523" s="49"/>
      <c r="D1523" s="50"/>
      <c r="E1523" s="51"/>
      <c r="F1523" s="52" t="str">
        <f aca="false">IFERROR(VLOOKUP(B1523,LISTAS!$Q$2:$R$58,2,0),"")</f>
        <v/>
      </c>
      <c r="G1523" s="34" t="str">
        <f aca="false">IF(ISBLANK(C1523),"",  IF(F1523="RAZÓN SOCIAL","NUEVO_RP",   IF(F1523="NUMERO",      IF(ISNUMBER(VALUE(C1523)),VALUE(C1523),""),   IF(OR(F1523="NSS - NOMBRE",F1523="RP - NOMBRE"),      IF(         AND(           NOT(ISERROR(FIND(" - ",C1523))),           ISERROR(FIND("  ",C1523)),           ISERROR(FIND("–",C1523)),           ISERROR(FIND("—",C1523)),           ISNUMBER(VALUE(LEFT(C1523,FIND(" - ",C1523)-1)))         ),         VALUE(LEFT(C1523,FIND(" - ",C1523)-1)),         ""      ),   ""   )  )))</f>
        <v/>
      </c>
      <c r="H1523" s="34" t="str">
        <f aca="false">B1523 &amp; "|" &amp; E1523 &amp; "|" &amp;(IF(ISBLANK(C1523),"",IFERROR(VALUE(LEFT(TRIM(C1523),FIND(" ",TRIM(C1523)&amp;" ")-1)),"")))</f>
        <v>||</v>
      </c>
      <c r="I1523" s="18" t="n">
        <f aca="false">IF(G1523="",0, IF(COUNTIF($H$6:H1523,H1523)=1,1,0))</f>
        <v>0</v>
      </c>
      <c r="J1523" s="34" t="str">
        <f aca="false">IF( OR( ISBLANK(D1523), C1523=D1523, AND( LEFT(D1523,7)&lt;&gt;"NOMINA ", OR( ISERROR(FIND(" - ",D1523)), NOT(ISNUMBER(VALUE(LEFT(D1523,FIND(" - ",D1523)-1)))) ) ) ), "", B1523 &amp; "|" &amp; E1523 &amp; "|" &amp; (IF(ISBLANK(C1523), "", IFERROR(VALUE(LEFT(TRIM(C1523), FIND(" ", TRIM(C1523)&amp;" ")-1)), ""))) &amp; "|" &amp; D1523 )</f>
        <v/>
      </c>
      <c r="K1523" s="18" t="n">
        <f aca="false">IF(OR(C1523="", J1523="",G1523=""), 0, IF(COUNTIF($J$6:J1523, J1523)=1, 1, 0))</f>
        <v>0</v>
      </c>
      <c r="L1523" s="16" t="str">
        <f aca="false">IF(B1523="Inscripción de nuevo registro patronal",B1523 &amp; "|" &amp; E1523 &amp; "|" &amp; C1523,"")</f>
        <v/>
      </c>
      <c r="M1523" s="18" t="n">
        <f aca="false">IF(OR(C1523="", L1523=""), 0, IF(COUNTIF($L$6:L1523, L1523)=1, 1, 0))</f>
        <v>0</v>
      </c>
    </row>
    <row r="1524" customFormat="false" ht="28.35" hidden="false" customHeight="true" outlineLevel="0" collapsed="false">
      <c r="A1524" s="48" t="str">
        <f aca="false">IF(AND(NOT(ISBLANK(C1524)),NOT(ISBLANK(B1524)),NOT(ISBLANK(E1524))),(_xlfn.AGGREGATE(2,7,A$5:A1524))+1,"")</f>
        <v/>
      </c>
      <c r="B1524" s="49"/>
      <c r="C1524" s="49"/>
      <c r="D1524" s="50"/>
      <c r="E1524" s="51"/>
      <c r="F1524" s="52" t="str">
        <f aca="false">IFERROR(VLOOKUP(B1524,LISTAS!$Q$2:$R$58,2,0),"")</f>
        <v/>
      </c>
      <c r="G1524" s="34" t="str">
        <f aca="false">IF(ISBLANK(C1524),"",  IF(F1524="RAZÓN SOCIAL","NUEVO_RP",   IF(F1524="NUMERO",      IF(ISNUMBER(VALUE(C1524)),VALUE(C1524),""),   IF(OR(F1524="NSS - NOMBRE",F1524="RP - NOMBRE"),      IF(         AND(           NOT(ISERROR(FIND(" - ",C1524))),           ISERROR(FIND("  ",C1524)),           ISERROR(FIND("–",C1524)),           ISERROR(FIND("—",C1524)),           ISNUMBER(VALUE(LEFT(C1524,FIND(" - ",C1524)-1)))         ),         VALUE(LEFT(C1524,FIND(" - ",C1524)-1)),         ""      ),   ""   )  )))</f>
        <v/>
      </c>
      <c r="H1524" s="34" t="str">
        <f aca="false">B1524 &amp; "|" &amp; E1524 &amp; "|" &amp;(IF(ISBLANK(C1524),"",IFERROR(VALUE(LEFT(TRIM(C1524),FIND(" ",TRIM(C1524)&amp;" ")-1)),"")))</f>
        <v>||</v>
      </c>
      <c r="I1524" s="18" t="n">
        <f aca="false">IF(G1524="",0, IF(COUNTIF($H$6:H1524,H1524)=1,1,0))</f>
        <v>0</v>
      </c>
      <c r="J1524" s="34" t="str">
        <f aca="false">IF( OR( ISBLANK(D1524), C1524=D1524, AND( LEFT(D1524,7)&lt;&gt;"NOMINA ", OR( ISERROR(FIND(" - ",D1524)), NOT(ISNUMBER(VALUE(LEFT(D1524,FIND(" - ",D1524)-1)))) ) ) ), "", B1524 &amp; "|" &amp; E1524 &amp; "|" &amp; (IF(ISBLANK(C1524), "", IFERROR(VALUE(LEFT(TRIM(C1524), FIND(" ", TRIM(C1524)&amp;" ")-1)), ""))) &amp; "|" &amp; D1524 )</f>
        <v/>
      </c>
      <c r="K1524" s="18" t="n">
        <f aca="false">IF(OR(C1524="", J1524="",G1524=""), 0, IF(COUNTIF($J$6:J1524, J1524)=1, 1, 0))</f>
        <v>0</v>
      </c>
      <c r="L1524" s="16" t="str">
        <f aca="false">IF(B1524="Inscripción de nuevo registro patronal",B1524 &amp; "|" &amp; E1524 &amp; "|" &amp; C1524,"")</f>
        <v/>
      </c>
      <c r="M1524" s="18" t="n">
        <f aca="false">IF(OR(C1524="", L1524=""), 0, IF(COUNTIF($L$6:L1524, L1524)=1, 1, 0))</f>
        <v>0</v>
      </c>
    </row>
    <row r="1525" customFormat="false" ht="28.35" hidden="false" customHeight="true" outlineLevel="0" collapsed="false">
      <c r="A1525" s="48" t="str">
        <f aca="false">IF(AND(NOT(ISBLANK(C1525)),NOT(ISBLANK(B1525)),NOT(ISBLANK(E1525))),(_xlfn.AGGREGATE(2,7,A$5:A1525))+1,"")</f>
        <v/>
      </c>
      <c r="B1525" s="49"/>
      <c r="C1525" s="49"/>
      <c r="D1525" s="50"/>
      <c r="E1525" s="51"/>
      <c r="F1525" s="52" t="str">
        <f aca="false">IFERROR(VLOOKUP(B1525,LISTAS!$Q$2:$R$58,2,0),"")</f>
        <v/>
      </c>
      <c r="G1525" s="34" t="str">
        <f aca="false">IF(ISBLANK(C1525),"",  IF(F1525="RAZÓN SOCIAL","NUEVO_RP",   IF(F1525="NUMERO",      IF(ISNUMBER(VALUE(C1525)),VALUE(C1525),""),   IF(OR(F1525="NSS - NOMBRE",F1525="RP - NOMBRE"),      IF(         AND(           NOT(ISERROR(FIND(" - ",C1525))),           ISERROR(FIND("  ",C1525)),           ISERROR(FIND("–",C1525)),           ISERROR(FIND("—",C1525)),           ISNUMBER(VALUE(LEFT(C1525,FIND(" - ",C1525)-1)))         ),         VALUE(LEFT(C1525,FIND(" - ",C1525)-1)),         ""      ),   ""   )  )))</f>
        <v/>
      </c>
      <c r="H1525" s="34" t="str">
        <f aca="false">B1525 &amp; "|" &amp; E1525 &amp; "|" &amp;(IF(ISBLANK(C1525),"",IFERROR(VALUE(LEFT(TRIM(C1525),FIND(" ",TRIM(C1525)&amp;" ")-1)),"")))</f>
        <v>||</v>
      </c>
      <c r="I1525" s="18" t="n">
        <f aca="false">IF(G1525="",0, IF(COUNTIF($H$6:H1525,H1525)=1,1,0))</f>
        <v>0</v>
      </c>
      <c r="J1525" s="34" t="str">
        <f aca="false">IF( OR( ISBLANK(D1525), C1525=D1525, AND( LEFT(D1525,7)&lt;&gt;"NOMINA ", OR( ISERROR(FIND(" - ",D1525)), NOT(ISNUMBER(VALUE(LEFT(D1525,FIND(" - ",D1525)-1)))) ) ) ), "", B1525 &amp; "|" &amp; E1525 &amp; "|" &amp; (IF(ISBLANK(C1525), "", IFERROR(VALUE(LEFT(TRIM(C1525), FIND(" ", TRIM(C1525)&amp;" ")-1)), ""))) &amp; "|" &amp; D1525 )</f>
        <v/>
      </c>
      <c r="K1525" s="18" t="n">
        <f aca="false">IF(OR(C1525="", J1525="",G1525=""), 0, IF(COUNTIF($J$6:J1525, J1525)=1, 1, 0))</f>
        <v>0</v>
      </c>
      <c r="L1525" s="16" t="str">
        <f aca="false">IF(B1525="Inscripción de nuevo registro patronal",B1525 &amp; "|" &amp; E1525 &amp; "|" &amp; C1525,"")</f>
        <v/>
      </c>
      <c r="M1525" s="18" t="n">
        <f aca="false">IF(OR(C1525="", L1525=""), 0, IF(COUNTIF($L$6:L1525, L1525)=1, 1, 0))</f>
        <v>0</v>
      </c>
    </row>
    <row r="1526" customFormat="false" ht="28.35" hidden="false" customHeight="true" outlineLevel="0" collapsed="false">
      <c r="A1526" s="48" t="str">
        <f aca="false">IF(AND(NOT(ISBLANK(C1526)),NOT(ISBLANK(B1526)),NOT(ISBLANK(E1526))),(_xlfn.AGGREGATE(2,7,A$5:A1526))+1,"")</f>
        <v/>
      </c>
      <c r="B1526" s="49"/>
      <c r="C1526" s="49"/>
      <c r="D1526" s="50"/>
      <c r="E1526" s="51"/>
      <c r="F1526" s="52" t="str">
        <f aca="false">IFERROR(VLOOKUP(B1526,LISTAS!$Q$2:$R$58,2,0),"")</f>
        <v/>
      </c>
      <c r="G1526" s="34" t="str">
        <f aca="false">IF(ISBLANK(C1526),"",  IF(F1526="RAZÓN SOCIAL","NUEVO_RP",   IF(F1526="NUMERO",      IF(ISNUMBER(VALUE(C1526)),VALUE(C1526),""),   IF(OR(F1526="NSS - NOMBRE",F1526="RP - NOMBRE"),      IF(         AND(           NOT(ISERROR(FIND(" - ",C1526))),           ISERROR(FIND("  ",C1526)),           ISERROR(FIND("–",C1526)),           ISERROR(FIND("—",C1526)),           ISNUMBER(VALUE(LEFT(C1526,FIND(" - ",C1526)-1)))         ),         VALUE(LEFT(C1526,FIND(" - ",C1526)-1)),         ""      ),   ""   )  )))</f>
        <v/>
      </c>
      <c r="H1526" s="34" t="str">
        <f aca="false">B1526 &amp; "|" &amp; E1526 &amp; "|" &amp;(IF(ISBLANK(C1526),"",IFERROR(VALUE(LEFT(TRIM(C1526),FIND(" ",TRIM(C1526)&amp;" ")-1)),"")))</f>
        <v>||</v>
      </c>
      <c r="I1526" s="18" t="n">
        <f aca="false">IF(G1526="",0, IF(COUNTIF($H$6:H1526,H1526)=1,1,0))</f>
        <v>0</v>
      </c>
      <c r="J1526" s="34" t="str">
        <f aca="false">IF( OR( ISBLANK(D1526), C1526=D1526, AND( LEFT(D1526,7)&lt;&gt;"NOMINA ", OR( ISERROR(FIND(" - ",D1526)), NOT(ISNUMBER(VALUE(LEFT(D1526,FIND(" - ",D1526)-1)))) ) ) ), "", B1526 &amp; "|" &amp; E1526 &amp; "|" &amp; (IF(ISBLANK(C1526), "", IFERROR(VALUE(LEFT(TRIM(C1526), FIND(" ", TRIM(C1526)&amp;" ")-1)), ""))) &amp; "|" &amp; D1526 )</f>
        <v/>
      </c>
      <c r="K1526" s="18" t="n">
        <f aca="false">IF(OR(C1526="", J1526="",G1526=""), 0, IF(COUNTIF($J$6:J1526, J1526)=1, 1, 0))</f>
        <v>0</v>
      </c>
      <c r="L1526" s="16" t="str">
        <f aca="false">IF(B1526="Inscripción de nuevo registro patronal",B1526 &amp; "|" &amp; E1526 &amp; "|" &amp; C1526,"")</f>
        <v/>
      </c>
      <c r="M1526" s="18" t="n">
        <f aca="false">IF(OR(C1526="", L1526=""), 0, IF(COUNTIF($L$6:L1526, L1526)=1, 1, 0))</f>
        <v>0</v>
      </c>
    </row>
    <row r="1527" customFormat="false" ht="28.35" hidden="false" customHeight="true" outlineLevel="0" collapsed="false">
      <c r="A1527" s="48" t="str">
        <f aca="false">IF(AND(NOT(ISBLANK(C1527)),NOT(ISBLANK(B1527)),NOT(ISBLANK(E1527))),(_xlfn.AGGREGATE(2,7,A$5:A1527))+1,"")</f>
        <v/>
      </c>
      <c r="B1527" s="49"/>
      <c r="C1527" s="49"/>
      <c r="D1527" s="50"/>
      <c r="E1527" s="51"/>
      <c r="F1527" s="52" t="str">
        <f aca="false">IFERROR(VLOOKUP(B1527,LISTAS!$Q$2:$R$58,2,0),"")</f>
        <v/>
      </c>
      <c r="G1527" s="34" t="str">
        <f aca="false">IF(ISBLANK(C1527),"",  IF(F1527="RAZÓN SOCIAL","NUEVO_RP",   IF(F1527="NUMERO",      IF(ISNUMBER(VALUE(C1527)),VALUE(C1527),""),   IF(OR(F1527="NSS - NOMBRE",F1527="RP - NOMBRE"),      IF(         AND(           NOT(ISERROR(FIND(" - ",C1527))),           ISERROR(FIND("  ",C1527)),           ISERROR(FIND("–",C1527)),           ISERROR(FIND("—",C1527)),           ISNUMBER(VALUE(LEFT(C1527,FIND(" - ",C1527)-1)))         ),         VALUE(LEFT(C1527,FIND(" - ",C1527)-1)),         ""      ),   ""   )  )))</f>
        <v/>
      </c>
      <c r="H1527" s="34" t="str">
        <f aca="false">B1527 &amp; "|" &amp; E1527 &amp; "|" &amp;(IF(ISBLANK(C1527),"",IFERROR(VALUE(LEFT(TRIM(C1527),FIND(" ",TRIM(C1527)&amp;" ")-1)),"")))</f>
        <v>||</v>
      </c>
      <c r="I1527" s="18" t="n">
        <f aca="false">IF(G1527="",0, IF(COUNTIF($H$6:H1527,H1527)=1,1,0))</f>
        <v>0</v>
      </c>
      <c r="J1527" s="34" t="str">
        <f aca="false">IF( OR( ISBLANK(D1527), C1527=D1527, AND( LEFT(D1527,7)&lt;&gt;"NOMINA ", OR( ISERROR(FIND(" - ",D1527)), NOT(ISNUMBER(VALUE(LEFT(D1527,FIND(" - ",D1527)-1)))) ) ) ), "", B1527 &amp; "|" &amp; E1527 &amp; "|" &amp; (IF(ISBLANK(C1527), "", IFERROR(VALUE(LEFT(TRIM(C1527), FIND(" ", TRIM(C1527)&amp;" ")-1)), ""))) &amp; "|" &amp; D1527 )</f>
        <v/>
      </c>
      <c r="K1527" s="18" t="n">
        <f aca="false">IF(OR(C1527="", J1527="",G1527=""), 0, IF(COUNTIF($J$6:J1527, J1527)=1, 1, 0))</f>
        <v>0</v>
      </c>
      <c r="L1527" s="16" t="str">
        <f aca="false">IF(B1527="Inscripción de nuevo registro patronal",B1527 &amp; "|" &amp; E1527 &amp; "|" &amp; C1527,"")</f>
        <v/>
      </c>
      <c r="M1527" s="18" t="n">
        <f aca="false">IF(OR(C1527="", L1527=""), 0, IF(COUNTIF($L$6:L1527, L1527)=1, 1, 0))</f>
        <v>0</v>
      </c>
    </row>
    <row r="1528" customFormat="false" ht="28.35" hidden="false" customHeight="true" outlineLevel="0" collapsed="false">
      <c r="A1528" s="48" t="str">
        <f aca="false">IF(AND(NOT(ISBLANK(C1528)),NOT(ISBLANK(B1528)),NOT(ISBLANK(E1528))),(_xlfn.AGGREGATE(2,7,A$5:A1528))+1,"")</f>
        <v/>
      </c>
      <c r="B1528" s="49"/>
      <c r="C1528" s="49"/>
      <c r="D1528" s="50"/>
      <c r="E1528" s="51"/>
      <c r="F1528" s="52" t="str">
        <f aca="false">IFERROR(VLOOKUP(B1528,LISTAS!$Q$2:$R$58,2,0),"")</f>
        <v/>
      </c>
      <c r="G1528" s="34" t="str">
        <f aca="false">IF(ISBLANK(C1528),"",  IF(F1528="RAZÓN SOCIAL","NUEVO_RP",   IF(F1528="NUMERO",      IF(ISNUMBER(VALUE(C1528)),VALUE(C1528),""),   IF(OR(F1528="NSS - NOMBRE",F1528="RP - NOMBRE"),      IF(         AND(           NOT(ISERROR(FIND(" - ",C1528))),           ISERROR(FIND("  ",C1528)),           ISERROR(FIND("–",C1528)),           ISERROR(FIND("—",C1528)),           ISNUMBER(VALUE(LEFT(C1528,FIND(" - ",C1528)-1)))         ),         VALUE(LEFT(C1528,FIND(" - ",C1528)-1)),         ""      ),   ""   )  )))</f>
        <v/>
      </c>
      <c r="H1528" s="34" t="str">
        <f aca="false">B1528 &amp; "|" &amp; E1528 &amp; "|" &amp;(IF(ISBLANK(C1528),"",IFERROR(VALUE(LEFT(TRIM(C1528),FIND(" ",TRIM(C1528)&amp;" ")-1)),"")))</f>
        <v>||</v>
      </c>
      <c r="I1528" s="18" t="n">
        <f aca="false">IF(G1528="",0, IF(COUNTIF($H$6:H1528,H1528)=1,1,0))</f>
        <v>0</v>
      </c>
      <c r="J1528" s="34" t="str">
        <f aca="false">IF( OR( ISBLANK(D1528), C1528=D1528, AND( LEFT(D1528,7)&lt;&gt;"NOMINA ", OR( ISERROR(FIND(" - ",D1528)), NOT(ISNUMBER(VALUE(LEFT(D1528,FIND(" - ",D1528)-1)))) ) ) ), "", B1528 &amp; "|" &amp; E1528 &amp; "|" &amp; (IF(ISBLANK(C1528), "", IFERROR(VALUE(LEFT(TRIM(C1528), FIND(" ", TRIM(C1528)&amp;" ")-1)), ""))) &amp; "|" &amp; D1528 )</f>
        <v/>
      </c>
      <c r="K1528" s="18" t="n">
        <f aca="false">IF(OR(C1528="", J1528="",G1528=""), 0, IF(COUNTIF($J$6:J1528, J1528)=1, 1, 0))</f>
        <v>0</v>
      </c>
      <c r="L1528" s="16" t="str">
        <f aca="false">IF(B1528="Inscripción de nuevo registro patronal",B1528 &amp; "|" &amp; E1528 &amp; "|" &amp; C1528,"")</f>
        <v/>
      </c>
      <c r="M1528" s="18" t="n">
        <f aca="false">IF(OR(C1528="", L1528=""), 0, IF(COUNTIF($L$6:L1528, L1528)=1, 1, 0))</f>
        <v>0</v>
      </c>
    </row>
    <row r="1529" customFormat="false" ht="28.35" hidden="false" customHeight="true" outlineLevel="0" collapsed="false">
      <c r="A1529" s="48" t="str">
        <f aca="false">IF(AND(NOT(ISBLANK(C1529)),NOT(ISBLANK(B1529)),NOT(ISBLANK(E1529))),(_xlfn.AGGREGATE(2,7,A$5:A1529))+1,"")</f>
        <v/>
      </c>
      <c r="B1529" s="49"/>
      <c r="C1529" s="49"/>
      <c r="D1529" s="50"/>
      <c r="E1529" s="51"/>
      <c r="F1529" s="52" t="str">
        <f aca="false">IFERROR(VLOOKUP(B1529,LISTAS!$Q$2:$R$58,2,0),"")</f>
        <v/>
      </c>
      <c r="G1529" s="34" t="str">
        <f aca="false">IF(ISBLANK(C1529),"",  IF(F1529="RAZÓN SOCIAL","NUEVO_RP",   IF(F1529="NUMERO",      IF(ISNUMBER(VALUE(C1529)),VALUE(C1529),""),   IF(OR(F1529="NSS - NOMBRE",F1529="RP - NOMBRE"),      IF(         AND(           NOT(ISERROR(FIND(" - ",C1529))),           ISERROR(FIND("  ",C1529)),           ISERROR(FIND("–",C1529)),           ISERROR(FIND("—",C1529)),           ISNUMBER(VALUE(LEFT(C1529,FIND(" - ",C1529)-1)))         ),         VALUE(LEFT(C1529,FIND(" - ",C1529)-1)),         ""      ),   ""   )  )))</f>
        <v/>
      </c>
      <c r="H1529" s="34" t="str">
        <f aca="false">B1529 &amp; "|" &amp; E1529 &amp; "|" &amp;(IF(ISBLANK(C1529),"",IFERROR(VALUE(LEFT(TRIM(C1529),FIND(" ",TRIM(C1529)&amp;" ")-1)),"")))</f>
        <v>||</v>
      </c>
      <c r="I1529" s="18" t="n">
        <f aca="false">IF(G1529="",0, IF(COUNTIF($H$6:H1529,H1529)=1,1,0))</f>
        <v>0</v>
      </c>
      <c r="J1529" s="34" t="str">
        <f aca="false">IF( OR( ISBLANK(D1529), C1529=D1529, AND( LEFT(D1529,7)&lt;&gt;"NOMINA ", OR( ISERROR(FIND(" - ",D1529)), NOT(ISNUMBER(VALUE(LEFT(D1529,FIND(" - ",D1529)-1)))) ) ) ), "", B1529 &amp; "|" &amp; E1529 &amp; "|" &amp; (IF(ISBLANK(C1529), "", IFERROR(VALUE(LEFT(TRIM(C1529), FIND(" ", TRIM(C1529)&amp;" ")-1)), ""))) &amp; "|" &amp; D1529 )</f>
        <v/>
      </c>
      <c r="K1529" s="18" t="n">
        <f aca="false">IF(OR(C1529="", J1529="",G1529=""), 0, IF(COUNTIF($J$6:J1529, J1529)=1, 1, 0))</f>
        <v>0</v>
      </c>
      <c r="L1529" s="16" t="str">
        <f aca="false">IF(B1529="Inscripción de nuevo registro patronal",B1529 &amp; "|" &amp; E1529 &amp; "|" &amp; C1529,"")</f>
        <v/>
      </c>
      <c r="M1529" s="18" t="n">
        <f aca="false">IF(OR(C1529="", L1529=""), 0, IF(COUNTIF($L$6:L1529, L1529)=1, 1, 0))</f>
        <v>0</v>
      </c>
    </row>
    <row r="1530" customFormat="false" ht="28.35" hidden="false" customHeight="true" outlineLevel="0" collapsed="false">
      <c r="A1530" s="48" t="str">
        <f aca="false">IF(AND(NOT(ISBLANK(C1530)),NOT(ISBLANK(B1530)),NOT(ISBLANK(E1530))),(_xlfn.AGGREGATE(2,7,A$5:A1530))+1,"")</f>
        <v/>
      </c>
      <c r="B1530" s="49"/>
      <c r="C1530" s="49"/>
      <c r="D1530" s="50"/>
      <c r="E1530" s="51"/>
      <c r="F1530" s="52" t="str">
        <f aca="false">IFERROR(VLOOKUP(B1530,LISTAS!$Q$2:$R$58,2,0),"")</f>
        <v/>
      </c>
      <c r="G1530" s="34" t="str">
        <f aca="false">IF(ISBLANK(C1530),"",  IF(F1530="RAZÓN SOCIAL","NUEVO_RP",   IF(F1530="NUMERO",      IF(ISNUMBER(VALUE(C1530)),VALUE(C1530),""),   IF(OR(F1530="NSS - NOMBRE",F1530="RP - NOMBRE"),      IF(         AND(           NOT(ISERROR(FIND(" - ",C1530))),           ISERROR(FIND("  ",C1530)),           ISERROR(FIND("–",C1530)),           ISERROR(FIND("—",C1530)),           ISNUMBER(VALUE(LEFT(C1530,FIND(" - ",C1530)-1)))         ),         VALUE(LEFT(C1530,FIND(" - ",C1530)-1)),         ""      ),   ""   )  )))</f>
        <v/>
      </c>
      <c r="H1530" s="34" t="str">
        <f aca="false">B1530 &amp; "|" &amp; E1530 &amp; "|" &amp;(IF(ISBLANK(C1530),"",IFERROR(VALUE(LEFT(TRIM(C1530),FIND(" ",TRIM(C1530)&amp;" ")-1)),"")))</f>
        <v>||</v>
      </c>
      <c r="I1530" s="18" t="n">
        <f aca="false">IF(G1530="",0, IF(COUNTIF($H$6:H1530,H1530)=1,1,0))</f>
        <v>0</v>
      </c>
      <c r="J1530" s="34" t="str">
        <f aca="false">IF( OR( ISBLANK(D1530), C1530=D1530, AND( LEFT(D1530,7)&lt;&gt;"NOMINA ", OR( ISERROR(FIND(" - ",D1530)), NOT(ISNUMBER(VALUE(LEFT(D1530,FIND(" - ",D1530)-1)))) ) ) ), "", B1530 &amp; "|" &amp; E1530 &amp; "|" &amp; (IF(ISBLANK(C1530), "", IFERROR(VALUE(LEFT(TRIM(C1530), FIND(" ", TRIM(C1530)&amp;" ")-1)), ""))) &amp; "|" &amp; D1530 )</f>
        <v/>
      </c>
      <c r="K1530" s="18" t="n">
        <f aca="false">IF(OR(C1530="", J1530="",G1530=""), 0, IF(COUNTIF($J$6:J1530, J1530)=1, 1, 0))</f>
        <v>0</v>
      </c>
      <c r="L1530" s="16" t="str">
        <f aca="false">IF(B1530="Inscripción de nuevo registro patronal",B1530 &amp; "|" &amp; E1530 &amp; "|" &amp; C1530,"")</f>
        <v/>
      </c>
      <c r="M1530" s="18" t="n">
        <f aca="false">IF(OR(C1530="", L1530=""), 0, IF(COUNTIF($L$6:L1530, L1530)=1, 1, 0))</f>
        <v>0</v>
      </c>
    </row>
    <row r="1531" customFormat="false" ht="28.35" hidden="false" customHeight="true" outlineLevel="0" collapsed="false">
      <c r="A1531" s="48" t="str">
        <f aca="false">IF(AND(NOT(ISBLANK(C1531)),NOT(ISBLANK(B1531)),NOT(ISBLANK(E1531))),(_xlfn.AGGREGATE(2,7,A$5:A1531))+1,"")</f>
        <v/>
      </c>
      <c r="B1531" s="49"/>
      <c r="C1531" s="49"/>
      <c r="D1531" s="50"/>
      <c r="E1531" s="51"/>
      <c r="F1531" s="52" t="str">
        <f aca="false">IFERROR(VLOOKUP(B1531,LISTAS!$Q$2:$R$58,2,0),"")</f>
        <v/>
      </c>
      <c r="G1531" s="34" t="str">
        <f aca="false">IF(ISBLANK(C1531),"",  IF(F1531="RAZÓN SOCIAL","NUEVO_RP",   IF(F1531="NUMERO",      IF(ISNUMBER(VALUE(C1531)),VALUE(C1531),""),   IF(OR(F1531="NSS - NOMBRE",F1531="RP - NOMBRE"),      IF(         AND(           NOT(ISERROR(FIND(" - ",C1531))),           ISERROR(FIND("  ",C1531)),           ISERROR(FIND("–",C1531)),           ISERROR(FIND("—",C1531)),           ISNUMBER(VALUE(LEFT(C1531,FIND(" - ",C1531)-1)))         ),         VALUE(LEFT(C1531,FIND(" - ",C1531)-1)),         ""      ),   ""   )  )))</f>
        <v/>
      </c>
      <c r="H1531" s="34" t="str">
        <f aca="false">B1531 &amp; "|" &amp; E1531 &amp; "|" &amp;(IF(ISBLANK(C1531),"",IFERROR(VALUE(LEFT(TRIM(C1531),FIND(" ",TRIM(C1531)&amp;" ")-1)),"")))</f>
        <v>||</v>
      </c>
      <c r="I1531" s="18" t="n">
        <f aca="false">IF(G1531="",0, IF(COUNTIF($H$6:H1531,H1531)=1,1,0))</f>
        <v>0</v>
      </c>
      <c r="J1531" s="34" t="str">
        <f aca="false">IF( OR( ISBLANK(D1531), C1531=D1531, AND( LEFT(D1531,7)&lt;&gt;"NOMINA ", OR( ISERROR(FIND(" - ",D1531)), NOT(ISNUMBER(VALUE(LEFT(D1531,FIND(" - ",D1531)-1)))) ) ) ), "", B1531 &amp; "|" &amp; E1531 &amp; "|" &amp; (IF(ISBLANK(C1531), "", IFERROR(VALUE(LEFT(TRIM(C1531), FIND(" ", TRIM(C1531)&amp;" ")-1)), ""))) &amp; "|" &amp; D1531 )</f>
        <v/>
      </c>
      <c r="K1531" s="18" t="n">
        <f aca="false">IF(OR(C1531="", J1531="",G1531=""), 0, IF(COUNTIF($J$6:J1531, J1531)=1, 1, 0))</f>
        <v>0</v>
      </c>
      <c r="L1531" s="16" t="str">
        <f aca="false">IF(B1531="Inscripción de nuevo registro patronal",B1531 &amp; "|" &amp; E1531 &amp; "|" &amp; C1531,"")</f>
        <v/>
      </c>
      <c r="M1531" s="18" t="n">
        <f aca="false">IF(OR(C1531="", L1531=""), 0, IF(COUNTIF($L$6:L1531, L1531)=1, 1, 0))</f>
        <v>0</v>
      </c>
    </row>
    <row r="1532" customFormat="false" ht="28.35" hidden="false" customHeight="true" outlineLevel="0" collapsed="false">
      <c r="A1532" s="48" t="str">
        <f aca="false">IF(AND(NOT(ISBLANK(C1532)),NOT(ISBLANK(B1532)),NOT(ISBLANK(E1532))),(_xlfn.AGGREGATE(2,7,A$5:A1532))+1,"")</f>
        <v/>
      </c>
      <c r="B1532" s="49"/>
      <c r="C1532" s="49"/>
      <c r="D1532" s="50"/>
      <c r="E1532" s="51"/>
      <c r="F1532" s="52" t="str">
        <f aca="false">IFERROR(VLOOKUP(B1532,LISTAS!$Q$2:$R$58,2,0),"")</f>
        <v/>
      </c>
      <c r="G1532" s="34" t="str">
        <f aca="false">IF(ISBLANK(C1532),"",  IF(F1532="RAZÓN SOCIAL","NUEVO_RP",   IF(F1532="NUMERO",      IF(ISNUMBER(VALUE(C1532)),VALUE(C1532),""),   IF(OR(F1532="NSS - NOMBRE",F1532="RP - NOMBRE"),      IF(         AND(           NOT(ISERROR(FIND(" - ",C1532))),           ISERROR(FIND("  ",C1532)),           ISERROR(FIND("–",C1532)),           ISERROR(FIND("—",C1532)),           ISNUMBER(VALUE(LEFT(C1532,FIND(" - ",C1532)-1)))         ),         VALUE(LEFT(C1532,FIND(" - ",C1532)-1)),         ""      ),   ""   )  )))</f>
        <v/>
      </c>
      <c r="H1532" s="34" t="str">
        <f aca="false">B1532 &amp; "|" &amp; E1532 &amp; "|" &amp;(IF(ISBLANK(C1532),"",IFERROR(VALUE(LEFT(TRIM(C1532),FIND(" ",TRIM(C1532)&amp;" ")-1)),"")))</f>
        <v>||</v>
      </c>
      <c r="I1532" s="18" t="n">
        <f aca="false">IF(G1532="",0, IF(COUNTIF($H$6:H1532,H1532)=1,1,0))</f>
        <v>0</v>
      </c>
      <c r="J1532" s="34" t="str">
        <f aca="false">IF( OR( ISBLANK(D1532), C1532=D1532, AND( LEFT(D1532,7)&lt;&gt;"NOMINA ", OR( ISERROR(FIND(" - ",D1532)), NOT(ISNUMBER(VALUE(LEFT(D1532,FIND(" - ",D1532)-1)))) ) ) ), "", B1532 &amp; "|" &amp; E1532 &amp; "|" &amp; (IF(ISBLANK(C1532), "", IFERROR(VALUE(LEFT(TRIM(C1532), FIND(" ", TRIM(C1532)&amp;" ")-1)), ""))) &amp; "|" &amp; D1532 )</f>
        <v/>
      </c>
      <c r="K1532" s="18" t="n">
        <f aca="false">IF(OR(C1532="", J1532="",G1532=""), 0, IF(COUNTIF($J$6:J1532, J1532)=1, 1, 0))</f>
        <v>0</v>
      </c>
      <c r="L1532" s="16" t="str">
        <f aca="false">IF(B1532="Inscripción de nuevo registro patronal",B1532 &amp; "|" &amp; E1532 &amp; "|" &amp; C1532,"")</f>
        <v/>
      </c>
      <c r="M1532" s="18" t="n">
        <f aca="false">IF(OR(C1532="", L1532=""), 0, IF(COUNTIF($L$6:L1532, L1532)=1, 1, 0))</f>
        <v>0</v>
      </c>
    </row>
    <row r="1533" customFormat="false" ht="28.35" hidden="false" customHeight="true" outlineLevel="0" collapsed="false">
      <c r="A1533" s="48" t="str">
        <f aca="false">IF(AND(NOT(ISBLANK(C1533)),NOT(ISBLANK(B1533)),NOT(ISBLANK(E1533))),(_xlfn.AGGREGATE(2,7,A$5:A1533))+1,"")</f>
        <v/>
      </c>
      <c r="B1533" s="49"/>
      <c r="C1533" s="49"/>
      <c r="D1533" s="50"/>
      <c r="E1533" s="51"/>
      <c r="F1533" s="52" t="str">
        <f aca="false">IFERROR(VLOOKUP(B1533,LISTAS!$Q$2:$R$58,2,0),"")</f>
        <v/>
      </c>
      <c r="G1533" s="34" t="str">
        <f aca="false">IF(ISBLANK(C1533),"",  IF(F1533="RAZÓN SOCIAL","NUEVO_RP",   IF(F1533="NUMERO",      IF(ISNUMBER(VALUE(C1533)),VALUE(C1533),""),   IF(OR(F1533="NSS - NOMBRE",F1533="RP - NOMBRE"),      IF(         AND(           NOT(ISERROR(FIND(" - ",C1533))),           ISERROR(FIND("  ",C1533)),           ISERROR(FIND("–",C1533)),           ISERROR(FIND("—",C1533)),           ISNUMBER(VALUE(LEFT(C1533,FIND(" - ",C1533)-1)))         ),         VALUE(LEFT(C1533,FIND(" - ",C1533)-1)),         ""      ),   ""   )  )))</f>
        <v/>
      </c>
      <c r="H1533" s="34" t="str">
        <f aca="false">B1533 &amp; "|" &amp; E1533 &amp; "|" &amp;(IF(ISBLANK(C1533),"",IFERROR(VALUE(LEFT(TRIM(C1533),FIND(" ",TRIM(C1533)&amp;" ")-1)),"")))</f>
        <v>||</v>
      </c>
      <c r="I1533" s="18" t="n">
        <f aca="false">IF(G1533="",0, IF(COUNTIF($H$6:H1533,H1533)=1,1,0))</f>
        <v>0</v>
      </c>
      <c r="J1533" s="34" t="str">
        <f aca="false">IF( OR( ISBLANK(D1533), C1533=D1533, AND( LEFT(D1533,7)&lt;&gt;"NOMINA ", OR( ISERROR(FIND(" - ",D1533)), NOT(ISNUMBER(VALUE(LEFT(D1533,FIND(" - ",D1533)-1)))) ) ) ), "", B1533 &amp; "|" &amp; E1533 &amp; "|" &amp; (IF(ISBLANK(C1533), "", IFERROR(VALUE(LEFT(TRIM(C1533), FIND(" ", TRIM(C1533)&amp;" ")-1)), ""))) &amp; "|" &amp; D1533 )</f>
        <v/>
      </c>
      <c r="K1533" s="18" t="n">
        <f aca="false">IF(OR(C1533="", J1533="",G1533=""), 0, IF(COUNTIF($J$6:J1533, J1533)=1, 1, 0))</f>
        <v>0</v>
      </c>
      <c r="L1533" s="16" t="str">
        <f aca="false">IF(B1533="Inscripción de nuevo registro patronal",B1533 &amp; "|" &amp; E1533 &amp; "|" &amp; C1533,"")</f>
        <v/>
      </c>
      <c r="M1533" s="18" t="n">
        <f aca="false">IF(OR(C1533="", L1533=""), 0, IF(COUNTIF($L$6:L1533, L1533)=1, 1, 0))</f>
        <v>0</v>
      </c>
    </row>
    <row r="1534" customFormat="false" ht="28.35" hidden="false" customHeight="true" outlineLevel="0" collapsed="false">
      <c r="A1534" s="48" t="str">
        <f aca="false">IF(AND(NOT(ISBLANK(C1534)),NOT(ISBLANK(B1534)),NOT(ISBLANK(E1534))),(_xlfn.AGGREGATE(2,7,A$5:A1534))+1,"")</f>
        <v/>
      </c>
      <c r="B1534" s="49"/>
      <c r="C1534" s="49"/>
      <c r="D1534" s="50"/>
      <c r="E1534" s="51"/>
      <c r="F1534" s="52" t="str">
        <f aca="false">IFERROR(VLOOKUP(B1534,LISTAS!$Q$2:$R$58,2,0),"")</f>
        <v/>
      </c>
      <c r="G1534" s="34" t="str">
        <f aca="false">IF(ISBLANK(C1534),"",  IF(F1534="RAZÓN SOCIAL","NUEVO_RP",   IF(F1534="NUMERO",      IF(ISNUMBER(VALUE(C1534)),VALUE(C1534),""),   IF(OR(F1534="NSS - NOMBRE",F1534="RP - NOMBRE"),      IF(         AND(           NOT(ISERROR(FIND(" - ",C1534))),           ISERROR(FIND("  ",C1534)),           ISERROR(FIND("–",C1534)),           ISERROR(FIND("—",C1534)),           ISNUMBER(VALUE(LEFT(C1534,FIND(" - ",C1534)-1)))         ),         VALUE(LEFT(C1534,FIND(" - ",C1534)-1)),         ""      ),   ""   )  )))</f>
        <v/>
      </c>
      <c r="H1534" s="34" t="str">
        <f aca="false">B1534 &amp; "|" &amp; E1534 &amp; "|" &amp;(IF(ISBLANK(C1534),"",IFERROR(VALUE(LEFT(TRIM(C1534),FIND(" ",TRIM(C1534)&amp;" ")-1)),"")))</f>
        <v>||</v>
      </c>
      <c r="I1534" s="18" t="n">
        <f aca="false">IF(G1534="",0, IF(COUNTIF($H$6:H1534,H1534)=1,1,0))</f>
        <v>0</v>
      </c>
      <c r="J1534" s="34" t="str">
        <f aca="false">IF( OR( ISBLANK(D1534), C1534=D1534, AND( LEFT(D1534,7)&lt;&gt;"NOMINA ", OR( ISERROR(FIND(" - ",D1534)), NOT(ISNUMBER(VALUE(LEFT(D1534,FIND(" - ",D1534)-1)))) ) ) ), "", B1534 &amp; "|" &amp; E1534 &amp; "|" &amp; (IF(ISBLANK(C1534), "", IFERROR(VALUE(LEFT(TRIM(C1534), FIND(" ", TRIM(C1534)&amp;" ")-1)), ""))) &amp; "|" &amp; D1534 )</f>
        <v/>
      </c>
      <c r="K1534" s="18" t="n">
        <f aca="false">IF(OR(C1534="", J1534="",G1534=""), 0, IF(COUNTIF($J$6:J1534, J1534)=1, 1, 0))</f>
        <v>0</v>
      </c>
      <c r="L1534" s="16" t="str">
        <f aca="false">IF(B1534="Inscripción de nuevo registro patronal",B1534 &amp; "|" &amp; E1534 &amp; "|" &amp; C1534,"")</f>
        <v/>
      </c>
      <c r="M1534" s="18" t="n">
        <f aca="false">IF(OR(C1534="", L1534=""), 0, IF(COUNTIF($L$6:L1534, L1534)=1, 1, 0))</f>
        <v>0</v>
      </c>
    </row>
    <row r="1535" customFormat="false" ht="28.35" hidden="false" customHeight="true" outlineLevel="0" collapsed="false">
      <c r="A1535" s="48" t="str">
        <f aca="false">IF(AND(NOT(ISBLANK(C1535)),NOT(ISBLANK(B1535)),NOT(ISBLANK(E1535))),(_xlfn.AGGREGATE(2,7,A$5:A1535))+1,"")</f>
        <v/>
      </c>
      <c r="B1535" s="49"/>
      <c r="C1535" s="49"/>
      <c r="D1535" s="50"/>
      <c r="E1535" s="51"/>
      <c r="F1535" s="52" t="str">
        <f aca="false">IFERROR(VLOOKUP(B1535,LISTAS!$Q$2:$R$58,2,0),"")</f>
        <v/>
      </c>
      <c r="G1535" s="34" t="str">
        <f aca="false">IF(ISBLANK(C1535),"",  IF(F1535="RAZÓN SOCIAL","NUEVO_RP",   IF(F1535="NUMERO",      IF(ISNUMBER(VALUE(C1535)),VALUE(C1535),""),   IF(OR(F1535="NSS - NOMBRE",F1535="RP - NOMBRE"),      IF(         AND(           NOT(ISERROR(FIND(" - ",C1535))),           ISERROR(FIND("  ",C1535)),           ISERROR(FIND("–",C1535)),           ISERROR(FIND("—",C1535)),           ISNUMBER(VALUE(LEFT(C1535,FIND(" - ",C1535)-1)))         ),         VALUE(LEFT(C1535,FIND(" - ",C1535)-1)),         ""      ),   ""   )  )))</f>
        <v/>
      </c>
      <c r="H1535" s="34" t="str">
        <f aca="false">B1535 &amp; "|" &amp; E1535 &amp; "|" &amp;(IF(ISBLANK(C1535),"",IFERROR(VALUE(LEFT(TRIM(C1535),FIND(" ",TRIM(C1535)&amp;" ")-1)),"")))</f>
        <v>||</v>
      </c>
      <c r="I1535" s="18" t="n">
        <f aca="false">IF(G1535="",0, IF(COUNTIF($H$6:H1535,H1535)=1,1,0))</f>
        <v>0</v>
      </c>
      <c r="J1535" s="34" t="str">
        <f aca="false">IF( OR( ISBLANK(D1535), C1535=D1535, AND( LEFT(D1535,7)&lt;&gt;"NOMINA ", OR( ISERROR(FIND(" - ",D1535)), NOT(ISNUMBER(VALUE(LEFT(D1535,FIND(" - ",D1535)-1)))) ) ) ), "", B1535 &amp; "|" &amp; E1535 &amp; "|" &amp; (IF(ISBLANK(C1535), "", IFERROR(VALUE(LEFT(TRIM(C1535), FIND(" ", TRIM(C1535)&amp;" ")-1)), ""))) &amp; "|" &amp; D1535 )</f>
        <v/>
      </c>
      <c r="K1535" s="18" t="n">
        <f aca="false">IF(OR(C1535="", J1535="",G1535=""), 0, IF(COUNTIF($J$6:J1535, J1535)=1, 1, 0))</f>
        <v>0</v>
      </c>
      <c r="L1535" s="16" t="str">
        <f aca="false">IF(B1535="Inscripción de nuevo registro patronal",B1535 &amp; "|" &amp; E1535 &amp; "|" &amp; C1535,"")</f>
        <v/>
      </c>
      <c r="M1535" s="18" t="n">
        <f aca="false">IF(OR(C1535="", L1535=""), 0, IF(COUNTIF($L$6:L1535, L1535)=1, 1, 0))</f>
        <v>0</v>
      </c>
    </row>
    <row r="1536" customFormat="false" ht="28.35" hidden="false" customHeight="true" outlineLevel="0" collapsed="false">
      <c r="A1536" s="48" t="str">
        <f aca="false">IF(AND(NOT(ISBLANK(C1536)),NOT(ISBLANK(B1536)),NOT(ISBLANK(E1536))),(_xlfn.AGGREGATE(2,7,A$5:A1536))+1,"")</f>
        <v/>
      </c>
      <c r="B1536" s="49"/>
      <c r="C1536" s="49"/>
      <c r="D1536" s="50"/>
      <c r="E1536" s="51"/>
      <c r="F1536" s="52" t="str">
        <f aca="false">IFERROR(VLOOKUP(B1536,LISTAS!$Q$2:$R$58,2,0),"")</f>
        <v/>
      </c>
      <c r="G1536" s="34" t="str">
        <f aca="false">IF(ISBLANK(C1536),"",  IF(F1536="RAZÓN SOCIAL","NUEVO_RP",   IF(F1536="NUMERO",      IF(ISNUMBER(VALUE(C1536)),VALUE(C1536),""),   IF(OR(F1536="NSS - NOMBRE",F1536="RP - NOMBRE"),      IF(         AND(           NOT(ISERROR(FIND(" - ",C1536))),           ISERROR(FIND("  ",C1536)),           ISERROR(FIND("–",C1536)),           ISERROR(FIND("—",C1536)),           ISNUMBER(VALUE(LEFT(C1536,FIND(" - ",C1536)-1)))         ),         VALUE(LEFT(C1536,FIND(" - ",C1536)-1)),         ""      ),   ""   )  )))</f>
        <v/>
      </c>
      <c r="H1536" s="34" t="str">
        <f aca="false">B1536 &amp; "|" &amp; E1536 &amp; "|" &amp;(IF(ISBLANK(C1536),"",IFERROR(VALUE(LEFT(TRIM(C1536),FIND(" ",TRIM(C1536)&amp;" ")-1)),"")))</f>
        <v>||</v>
      </c>
      <c r="I1536" s="18" t="n">
        <f aca="false">IF(G1536="",0, IF(COUNTIF($H$6:H1536,H1536)=1,1,0))</f>
        <v>0</v>
      </c>
      <c r="J1536" s="34" t="str">
        <f aca="false">IF( OR( ISBLANK(D1536), C1536=D1536, AND( LEFT(D1536,7)&lt;&gt;"NOMINA ", OR( ISERROR(FIND(" - ",D1536)), NOT(ISNUMBER(VALUE(LEFT(D1536,FIND(" - ",D1536)-1)))) ) ) ), "", B1536 &amp; "|" &amp; E1536 &amp; "|" &amp; (IF(ISBLANK(C1536), "", IFERROR(VALUE(LEFT(TRIM(C1536), FIND(" ", TRIM(C1536)&amp;" ")-1)), ""))) &amp; "|" &amp; D1536 )</f>
        <v/>
      </c>
      <c r="K1536" s="18" t="n">
        <f aca="false">IF(OR(C1536="", J1536="",G1536=""), 0, IF(COUNTIF($J$6:J1536, J1536)=1, 1, 0))</f>
        <v>0</v>
      </c>
      <c r="L1536" s="16" t="str">
        <f aca="false">IF(B1536="Inscripción de nuevo registro patronal",B1536 &amp; "|" &amp; E1536 &amp; "|" &amp; C1536,"")</f>
        <v/>
      </c>
      <c r="M1536" s="18" t="n">
        <f aca="false">IF(OR(C1536="", L1536=""), 0, IF(COUNTIF($L$6:L1536, L1536)=1, 1, 0))</f>
        <v>0</v>
      </c>
    </row>
    <row r="1537" customFormat="false" ht="28.35" hidden="false" customHeight="true" outlineLevel="0" collapsed="false">
      <c r="A1537" s="48" t="str">
        <f aca="false">IF(AND(NOT(ISBLANK(C1537)),NOT(ISBLANK(B1537)),NOT(ISBLANK(E1537))),(_xlfn.AGGREGATE(2,7,A$5:A1537))+1,"")</f>
        <v/>
      </c>
      <c r="B1537" s="49"/>
      <c r="C1537" s="49"/>
      <c r="D1537" s="50"/>
      <c r="E1537" s="51"/>
      <c r="F1537" s="52" t="str">
        <f aca="false">IFERROR(VLOOKUP(B1537,LISTAS!$Q$2:$R$58,2,0),"")</f>
        <v/>
      </c>
      <c r="G1537" s="34" t="str">
        <f aca="false">IF(ISBLANK(C1537),"",  IF(F1537="RAZÓN SOCIAL","NUEVO_RP",   IF(F1537="NUMERO",      IF(ISNUMBER(VALUE(C1537)),VALUE(C1537),""),   IF(OR(F1537="NSS - NOMBRE",F1537="RP - NOMBRE"),      IF(         AND(           NOT(ISERROR(FIND(" - ",C1537))),           ISERROR(FIND("  ",C1537)),           ISERROR(FIND("–",C1537)),           ISERROR(FIND("—",C1537)),           ISNUMBER(VALUE(LEFT(C1537,FIND(" - ",C1537)-1)))         ),         VALUE(LEFT(C1537,FIND(" - ",C1537)-1)),         ""      ),   ""   )  )))</f>
        <v/>
      </c>
      <c r="H1537" s="34" t="str">
        <f aca="false">B1537 &amp; "|" &amp; E1537 &amp; "|" &amp;(IF(ISBLANK(C1537),"",IFERROR(VALUE(LEFT(TRIM(C1537),FIND(" ",TRIM(C1537)&amp;" ")-1)),"")))</f>
        <v>||</v>
      </c>
      <c r="I1537" s="18" t="n">
        <f aca="false">IF(G1537="",0, IF(COUNTIF($H$6:H1537,H1537)=1,1,0))</f>
        <v>0</v>
      </c>
      <c r="J1537" s="34" t="str">
        <f aca="false">IF( OR( ISBLANK(D1537), C1537=D1537, AND( LEFT(D1537,7)&lt;&gt;"NOMINA ", OR( ISERROR(FIND(" - ",D1537)), NOT(ISNUMBER(VALUE(LEFT(D1537,FIND(" - ",D1537)-1)))) ) ) ), "", B1537 &amp; "|" &amp; E1537 &amp; "|" &amp; (IF(ISBLANK(C1537), "", IFERROR(VALUE(LEFT(TRIM(C1537), FIND(" ", TRIM(C1537)&amp;" ")-1)), ""))) &amp; "|" &amp; D1537 )</f>
        <v/>
      </c>
      <c r="K1537" s="18" t="n">
        <f aca="false">IF(OR(C1537="", J1537="",G1537=""), 0, IF(COUNTIF($J$6:J1537, J1537)=1, 1, 0))</f>
        <v>0</v>
      </c>
      <c r="L1537" s="16" t="str">
        <f aca="false">IF(B1537="Inscripción de nuevo registro patronal",B1537 &amp; "|" &amp; E1537 &amp; "|" &amp; C1537,"")</f>
        <v/>
      </c>
      <c r="M1537" s="18" t="n">
        <f aca="false">IF(OR(C1537="", L1537=""), 0, IF(COUNTIF($L$6:L1537, L1537)=1, 1, 0))</f>
        <v>0</v>
      </c>
    </row>
    <row r="1538" customFormat="false" ht="28.35" hidden="false" customHeight="true" outlineLevel="0" collapsed="false">
      <c r="A1538" s="48" t="str">
        <f aca="false">IF(AND(NOT(ISBLANK(C1538)),NOT(ISBLANK(B1538)),NOT(ISBLANK(E1538))),(_xlfn.AGGREGATE(2,7,A$5:A1538))+1,"")</f>
        <v/>
      </c>
      <c r="B1538" s="49"/>
      <c r="C1538" s="49"/>
      <c r="D1538" s="50"/>
      <c r="E1538" s="51"/>
      <c r="F1538" s="52" t="str">
        <f aca="false">IFERROR(VLOOKUP(B1538,LISTAS!$Q$2:$R$58,2,0),"")</f>
        <v/>
      </c>
      <c r="G1538" s="34" t="str">
        <f aca="false">IF(ISBLANK(C1538),"",  IF(F1538="RAZÓN SOCIAL","NUEVO_RP",   IF(F1538="NUMERO",      IF(ISNUMBER(VALUE(C1538)),VALUE(C1538),""),   IF(OR(F1538="NSS - NOMBRE",F1538="RP - NOMBRE"),      IF(         AND(           NOT(ISERROR(FIND(" - ",C1538))),           ISERROR(FIND("  ",C1538)),           ISERROR(FIND("–",C1538)),           ISERROR(FIND("—",C1538)),           ISNUMBER(VALUE(LEFT(C1538,FIND(" - ",C1538)-1)))         ),         VALUE(LEFT(C1538,FIND(" - ",C1538)-1)),         ""      ),   ""   )  )))</f>
        <v/>
      </c>
      <c r="H1538" s="34" t="str">
        <f aca="false">B1538 &amp; "|" &amp; E1538 &amp; "|" &amp;(IF(ISBLANK(C1538),"",IFERROR(VALUE(LEFT(TRIM(C1538),FIND(" ",TRIM(C1538)&amp;" ")-1)),"")))</f>
        <v>||</v>
      </c>
      <c r="I1538" s="18" t="n">
        <f aca="false">IF(G1538="",0, IF(COUNTIF($H$6:H1538,H1538)=1,1,0))</f>
        <v>0</v>
      </c>
      <c r="J1538" s="34" t="str">
        <f aca="false">IF( OR( ISBLANK(D1538), C1538=D1538, AND( LEFT(D1538,7)&lt;&gt;"NOMINA ", OR( ISERROR(FIND(" - ",D1538)), NOT(ISNUMBER(VALUE(LEFT(D1538,FIND(" - ",D1538)-1)))) ) ) ), "", B1538 &amp; "|" &amp; E1538 &amp; "|" &amp; (IF(ISBLANK(C1538), "", IFERROR(VALUE(LEFT(TRIM(C1538), FIND(" ", TRIM(C1538)&amp;" ")-1)), ""))) &amp; "|" &amp; D1538 )</f>
        <v/>
      </c>
      <c r="K1538" s="18" t="n">
        <f aca="false">IF(OR(C1538="", J1538="",G1538=""), 0, IF(COUNTIF($J$6:J1538, J1538)=1, 1, 0))</f>
        <v>0</v>
      </c>
      <c r="L1538" s="16" t="str">
        <f aca="false">IF(B1538="Inscripción de nuevo registro patronal",B1538 &amp; "|" &amp; E1538 &amp; "|" &amp; C1538,"")</f>
        <v/>
      </c>
      <c r="M1538" s="18" t="n">
        <f aca="false">IF(OR(C1538="", L1538=""), 0, IF(COUNTIF($L$6:L1538, L1538)=1, 1, 0))</f>
        <v>0</v>
      </c>
    </row>
    <row r="1539" customFormat="false" ht="28.35" hidden="false" customHeight="true" outlineLevel="0" collapsed="false">
      <c r="A1539" s="48" t="str">
        <f aca="false">IF(AND(NOT(ISBLANK(C1539)),NOT(ISBLANK(B1539)),NOT(ISBLANK(E1539))),(_xlfn.AGGREGATE(2,7,A$5:A1539))+1,"")</f>
        <v/>
      </c>
      <c r="B1539" s="49"/>
      <c r="C1539" s="49"/>
      <c r="D1539" s="50"/>
      <c r="E1539" s="51"/>
      <c r="F1539" s="52" t="str">
        <f aca="false">IFERROR(VLOOKUP(B1539,LISTAS!$Q$2:$R$58,2,0),"")</f>
        <v/>
      </c>
      <c r="G1539" s="34" t="str">
        <f aca="false">IF(ISBLANK(C1539),"",  IF(F1539="RAZÓN SOCIAL","NUEVO_RP",   IF(F1539="NUMERO",      IF(ISNUMBER(VALUE(C1539)),VALUE(C1539),""),   IF(OR(F1539="NSS - NOMBRE",F1539="RP - NOMBRE"),      IF(         AND(           NOT(ISERROR(FIND(" - ",C1539))),           ISERROR(FIND("  ",C1539)),           ISERROR(FIND("–",C1539)),           ISERROR(FIND("—",C1539)),           ISNUMBER(VALUE(LEFT(C1539,FIND(" - ",C1539)-1)))         ),         VALUE(LEFT(C1539,FIND(" - ",C1539)-1)),         ""      ),   ""   )  )))</f>
        <v/>
      </c>
      <c r="H1539" s="34" t="str">
        <f aca="false">B1539 &amp; "|" &amp; E1539 &amp; "|" &amp;(IF(ISBLANK(C1539),"",IFERROR(VALUE(LEFT(TRIM(C1539),FIND(" ",TRIM(C1539)&amp;" ")-1)),"")))</f>
        <v>||</v>
      </c>
      <c r="I1539" s="18" t="n">
        <f aca="false">IF(G1539="",0, IF(COUNTIF($H$6:H1539,H1539)=1,1,0))</f>
        <v>0</v>
      </c>
      <c r="J1539" s="34" t="str">
        <f aca="false">IF( OR( ISBLANK(D1539), C1539=D1539, AND( LEFT(D1539,7)&lt;&gt;"NOMINA ", OR( ISERROR(FIND(" - ",D1539)), NOT(ISNUMBER(VALUE(LEFT(D1539,FIND(" - ",D1539)-1)))) ) ) ), "", B1539 &amp; "|" &amp; E1539 &amp; "|" &amp; (IF(ISBLANK(C1539), "", IFERROR(VALUE(LEFT(TRIM(C1539), FIND(" ", TRIM(C1539)&amp;" ")-1)), ""))) &amp; "|" &amp; D1539 )</f>
        <v/>
      </c>
      <c r="K1539" s="18" t="n">
        <f aca="false">IF(OR(C1539="", J1539="",G1539=""), 0, IF(COUNTIF($J$6:J1539, J1539)=1, 1, 0))</f>
        <v>0</v>
      </c>
      <c r="L1539" s="16" t="str">
        <f aca="false">IF(B1539="Inscripción de nuevo registro patronal",B1539 &amp; "|" &amp; E1539 &amp; "|" &amp; C1539,"")</f>
        <v/>
      </c>
      <c r="M1539" s="18" t="n">
        <f aca="false">IF(OR(C1539="", L1539=""), 0, IF(COUNTIF($L$6:L1539, L1539)=1, 1, 0))</f>
        <v>0</v>
      </c>
    </row>
    <row r="1540" customFormat="false" ht="28.35" hidden="false" customHeight="true" outlineLevel="0" collapsed="false">
      <c r="A1540" s="48" t="str">
        <f aca="false">IF(AND(NOT(ISBLANK(C1540)),NOT(ISBLANK(B1540)),NOT(ISBLANK(E1540))),(_xlfn.AGGREGATE(2,7,A$5:A1540))+1,"")</f>
        <v/>
      </c>
      <c r="B1540" s="49"/>
      <c r="C1540" s="49"/>
      <c r="D1540" s="50"/>
      <c r="E1540" s="51"/>
      <c r="F1540" s="52" t="str">
        <f aca="false">IFERROR(VLOOKUP(B1540,LISTAS!$Q$2:$R$58,2,0),"")</f>
        <v/>
      </c>
      <c r="G1540" s="34" t="str">
        <f aca="false">IF(ISBLANK(C1540),"",  IF(F1540="RAZÓN SOCIAL","NUEVO_RP",   IF(F1540="NUMERO",      IF(ISNUMBER(VALUE(C1540)),VALUE(C1540),""),   IF(OR(F1540="NSS - NOMBRE",F1540="RP - NOMBRE"),      IF(         AND(           NOT(ISERROR(FIND(" - ",C1540))),           ISERROR(FIND("  ",C1540)),           ISERROR(FIND("–",C1540)),           ISERROR(FIND("—",C1540)),           ISNUMBER(VALUE(LEFT(C1540,FIND(" - ",C1540)-1)))         ),         VALUE(LEFT(C1540,FIND(" - ",C1540)-1)),         ""      ),   ""   )  )))</f>
        <v/>
      </c>
      <c r="H1540" s="34" t="str">
        <f aca="false">B1540 &amp; "|" &amp; E1540 &amp; "|" &amp;(IF(ISBLANK(C1540),"",IFERROR(VALUE(LEFT(TRIM(C1540),FIND(" ",TRIM(C1540)&amp;" ")-1)),"")))</f>
        <v>||</v>
      </c>
      <c r="I1540" s="18" t="n">
        <f aca="false">IF(G1540="",0, IF(COUNTIF($H$6:H1540,H1540)=1,1,0))</f>
        <v>0</v>
      </c>
      <c r="J1540" s="34" t="str">
        <f aca="false">IF( OR( ISBLANK(D1540), C1540=D1540, AND( LEFT(D1540,7)&lt;&gt;"NOMINA ", OR( ISERROR(FIND(" - ",D1540)), NOT(ISNUMBER(VALUE(LEFT(D1540,FIND(" - ",D1540)-1)))) ) ) ), "", B1540 &amp; "|" &amp; E1540 &amp; "|" &amp; (IF(ISBLANK(C1540), "", IFERROR(VALUE(LEFT(TRIM(C1540), FIND(" ", TRIM(C1540)&amp;" ")-1)), ""))) &amp; "|" &amp; D1540 )</f>
        <v/>
      </c>
      <c r="K1540" s="18" t="n">
        <f aca="false">IF(OR(C1540="", J1540="",G1540=""), 0, IF(COUNTIF($J$6:J1540, J1540)=1, 1, 0))</f>
        <v>0</v>
      </c>
      <c r="L1540" s="16" t="str">
        <f aca="false">IF(B1540="Inscripción de nuevo registro patronal",B1540 &amp; "|" &amp; E1540 &amp; "|" &amp; C1540,"")</f>
        <v/>
      </c>
      <c r="M1540" s="18" t="n">
        <f aca="false">IF(OR(C1540="", L1540=""), 0, IF(COUNTIF($L$6:L1540, L1540)=1, 1, 0))</f>
        <v>0</v>
      </c>
    </row>
    <row r="1541" customFormat="false" ht="28.35" hidden="false" customHeight="true" outlineLevel="0" collapsed="false">
      <c r="A1541" s="48" t="str">
        <f aca="false">IF(AND(NOT(ISBLANK(C1541)),NOT(ISBLANK(B1541)),NOT(ISBLANK(E1541))),(_xlfn.AGGREGATE(2,7,A$5:A1541))+1,"")</f>
        <v/>
      </c>
      <c r="B1541" s="49"/>
      <c r="C1541" s="49"/>
      <c r="D1541" s="50"/>
      <c r="E1541" s="51"/>
      <c r="F1541" s="52" t="str">
        <f aca="false">IFERROR(VLOOKUP(B1541,LISTAS!$Q$2:$R$58,2,0),"")</f>
        <v/>
      </c>
      <c r="G1541" s="34" t="str">
        <f aca="false">IF(ISBLANK(C1541),"",  IF(F1541="RAZÓN SOCIAL","NUEVO_RP",   IF(F1541="NUMERO",      IF(ISNUMBER(VALUE(C1541)),VALUE(C1541),""),   IF(OR(F1541="NSS - NOMBRE",F1541="RP - NOMBRE"),      IF(         AND(           NOT(ISERROR(FIND(" - ",C1541))),           ISERROR(FIND("  ",C1541)),           ISERROR(FIND("–",C1541)),           ISERROR(FIND("—",C1541)),           ISNUMBER(VALUE(LEFT(C1541,FIND(" - ",C1541)-1)))         ),         VALUE(LEFT(C1541,FIND(" - ",C1541)-1)),         ""      ),   ""   )  )))</f>
        <v/>
      </c>
      <c r="H1541" s="34" t="str">
        <f aca="false">B1541 &amp; "|" &amp; E1541 &amp; "|" &amp;(IF(ISBLANK(C1541),"",IFERROR(VALUE(LEFT(TRIM(C1541),FIND(" ",TRIM(C1541)&amp;" ")-1)),"")))</f>
        <v>||</v>
      </c>
      <c r="I1541" s="18" t="n">
        <f aca="false">IF(G1541="",0, IF(COUNTIF($H$6:H1541,H1541)=1,1,0))</f>
        <v>0</v>
      </c>
      <c r="J1541" s="34" t="str">
        <f aca="false">IF( OR( ISBLANK(D1541), C1541=D1541, AND( LEFT(D1541,7)&lt;&gt;"NOMINA ", OR( ISERROR(FIND(" - ",D1541)), NOT(ISNUMBER(VALUE(LEFT(D1541,FIND(" - ",D1541)-1)))) ) ) ), "", B1541 &amp; "|" &amp; E1541 &amp; "|" &amp; (IF(ISBLANK(C1541), "", IFERROR(VALUE(LEFT(TRIM(C1541), FIND(" ", TRIM(C1541)&amp;" ")-1)), ""))) &amp; "|" &amp; D1541 )</f>
        <v/>
      </c>
      <c r="K1541" s="18" t="n">
        <f aca="false">IF(OR(C1541="", J1541="",G1541=""), 0, IF(COUNTIF($J$6:J1541, J1541)=1, 1, 0))</f>
        <v>0</v>
      </c>
      <c r="L1541" s="16" t="str">
        <f aca="false">IF(B1541="Inscripción de nuevo registro patronal",B1541 &amp; "|" &amp; E1541 &amp; "|" &amp; C1541,"")</f>
        <v/>
      </c>
      <c r="M1541" s="18" t="n">
        <f aca="false">IF(OR(C1541="", L1541=""), 0, IF(COUNTIF($L$6:L1541, L1541)=1, 1, 0))</f>
        <v>0</v>
      </c>
    </row>
    <row r="1542" customFormat="false" ht="28.35" hidden="false" customHeight="true" outlineLevel="0" collapsed="false">
      <c r="A1542" s="48" t="str">
        <f aca="false">IF(AND(NOT(ISBLANK(C1542)),NOT(ISBLANK(B1542)),NOT(ISBLANK(E1542))),(_xlfn.AGGREGATE(2,7,A$5:A1542))+1,"")</f>
        <v/>
      </c>
      <c r="B1542" s="49"/>
      <c r="C1542" s="49"/>
      <c r="D1542" s="50"/>
      <c r="E1542" s="51"/>
      <c r="F1542" s="52" t="str">
        <f aca="false">IFERROR(VLOOKUP(B1542,LISTAS!$Q$2:$R$58,2,0),"")</f>
        <v/>
      </c>
      <c r="G1542" s="34" t="str">
        <f aca="false">IF(ISBLANK(C1542),"",  IF(F1542="RAZÓN SOCIAL","NUEVO_RP",   IF(F1542="NUMERO",      IF(ISNUMBER(VALUE(C1542)),VALUE(C1542),""),   IF(OR(F1542="NSS - NOMBRE",F1542="RP - NOMBRE"),      IF(         AND(           NOT(ISERROR(FIND(" - ",C1542))),           ISERROR(FIND("  ",C1542)),           ISERROR(FIND("–",C1542)),           ISERROR(FIND("—",C1542)),           ISNUMBER(VALUE(LEFT(C1542,FIND(" - ",C1542)-1)))         ),         VALUE(LEFT(C1542,FIND(" - ",C1542)-1)),         ""      ),   ""   )  )))</f>
        <v/>
      </c>
      <c r="H1542" s="34" t="str">
        <f aca="false">B1542 &amp; "|" &amp; E1542 &amp; "|" &amp;(IF(ISBLANK(C1542),"",IFERROR(VALUE(LEFT(TRIM(C1542),FIND(" ",TRIM(C1542)&amp;" ")-1)),"")))</f>
        <v>||</v>
      </c>
      <c r="I1542" s="18" t="n">
        <f aca="false">IF(G1542="",0, IF(COUNTIF($H$6:H1542,H1542)=1,1,0))</f>
        <v>0</v>
      </c>
      <c r="J1542" s="34" t="str">
        <f aca="false">IF( OR( ISBLANK(D1542), C1542=D1542, AND( LEFT(D1542,7)&lt;&gt;"NOMINA ", OR( ISERROR(FIND(" - ",D1542)), NOT(ISNUMBER(VALUE(LEFT(D1542,FIND(" - ",D1542)-1)))) ) ) ), "", B1542 &amp; "|" &amp; E1542 &amp; "|" &amp; (IF(ISBLANK(C1542), "", IFERROR(VALUE(LEFT(TRIM(C1542), FIND(" ", TRIM(C1542)&amp;" ")-1)), ""))) &amp; "|" &amp; D1542 )</f>
        <v/>
      </c>
      <c r="K1542" s="18" t="n">
        <f aca="false">IF(OR(C1542="", J1542="",G1542=""), 0, IF(COUNTIF($J$6:J1542, J1542)=1, 1, 0))</f>
        <v>0</v>
      </c>
      <c r="L1542" s="16" t="str">
        <f aca="false">IF(B1542="Inscripción de nuevo registro patronal",B1542 &amp; "|" &amp; E1542 &amp; "|" &amp; C1542,"")</f>
        <v/>
      </c>
      <c r="M1542" s="18" t="n">
        <f aca="false">IF(OR(C1542="", L1542=""), 0, IF(COUNTIF($L$6:L1542, L1542)=1, 1, 0))</f>
        <v>0</v>
      </c>
    </row>
    <row r="1543" customFormat="false" ht="28.35" hidden="false" customHeight="true" outlineLevel="0" collapsed="false">
      <c r="A1543" s="48" t="str">
        <f aca="false">IF(AND(NOT(ISBLANK(C1543)),NOT(ISBLANK(B1543)),NOT(ISBLANK(E1543))),(_xlfn.AGGREGATE(2,7,A$5:A1543))+1,"")</f>
        <v/>
      </c>
      <c r="B1543" s="49"/>
      <c r="C1543" s="49"/>
      <c r="D1543" s="50"/>
      <c r="E1543" s="51"/>
      <c r="F1543" s="52" t="str">
        <f aca="false">IFERROR(VLOOKUP(B1543,LISTAS!$Q$2:$R$58,2,0),"")</f>
        <v/>
      </c>
      <c r="G1543" s="34" t="str">
        <f aca="false">IF(ISBLANK(C1543),"",  IF(F1543="RAZÓN SOCIAL","NUEVO_RP",   IF(F1543="NUMERO",      IF(ISNUMBER(VALUE(C1543)),VALUE(C1543),""),   IF(OR(F1543="NSS - NOMBRE",F1543="RP - NOMBRE"),      IF(         AND(           NOT(ISERROR(FIND(" - ",C1543))),           ISERROR(FIND("  ",C1543)),           ISERROR(FIND("–",C1543)),           ISERROR(FIND("—",C1543)),           ISNUMBER(VALUE(LEFT(C1543,FIND(" - ",C1543)-1)))         ),         VALUE(LEFT(C1543,FIND(" - ",C1543)-1)),         ""      ),   ""   )  )))</f>
        <v/>
      </c>
      <c r="H1543" s="34" t="str">
        <f aca="false">B1543 &amp; "|" &amp; E1543 &amp; "|" &amp;(IF(ISBLANK(C1543),"",IFERROR(VALUE(LEFT(TRIM(C1543),FIND(" ",TRIM(C1543)&amp;" ")-1)),"")))</f>
        <v>||</v>
      </c>
      <c r="I1543" s="18" t="n">
        <f aca="false">IF(G1543="",0, IF(COUNTIF($H$6:H1543,H1543)=1,1,0))</f>
        <v>0</v>
      </c>
      <c r="J1543" s="34" t="str">
        <f aca="false">IF( OR( ISBLANK(D1543), C1543=D1543, AND( LEFT(D1543,7)&lt;&gt;"NOMINA ", OR( ISERROR(FIND(" - ",D1543)), NOT(ISNUMBER(VALUE(LEFT(D1543,FIND(" - ",D1543)-1)))) ) ) ), "", B1543 &amp; "|" &amp; E1543 &amp; "|" &amp; (IF(ISBLANK(C1543), "", IFERROR(VALUE(LEFT(TRIM(C1543), FIND(" ", TRIM(C1543)&amp;" ")-1)), ""))) &amp; "|" &amp; D1543 )</f>
        <v/>
      </c>
      <c r="K1543" s="18" t="n">
        <f aca="false">IF(OR(C1543="", J1543="",G1543=""), 0, IF(COUNTIF($J$6:J1543, J1543)=1, 1, 0))</f>
        <v>0</v>
      </c>
      <c r="L1543" s="16" t="str">
        <f aca="false">IF(B1543="Inscripción de nuevo registro patronal",B1543 &amp; "|" &amp; E1543 &amp; "|" &amp; C1543,"")</f>
        <v/>
      </c>
      <c r="M1543" s="18" t="n">
        <f aca="false">IF(OR(C1543="", L1543=""), 0, IF(COUNTIF($L$6:L1543, L1543)=1, 1, 0))</f>
        <v>0</v>
      </c>
    </row>
    <row r="1544" customFormat="false" ht="28.35" hidden="false" customHeight="true" outlineLevel="0" collapsed="false">
      <c r="A1544" s="48" t="str">
        <f aca="false">IF(AND(NOT(ISBLANK(C1544)),NOT(ISBLANK(B1544)),NOT(ISBLANK(E1544))),(_xlfn.AGGREGATE(2,7,A$5:A1544))+1,"")</f>
        <v/>
      </c>
      <c r="B1544" s="49"/>
      <c r="C1544" s="49"/>
      <c r="D1544" s="50"/>
      <c r="E1544" s="51"/>
      <c r="F1544" s="52" t="str">
        <f aca="false">IFERROR(VLOOKUP(B1544,LISTAS!$Q$2:$R$58,2,0),"")</f>
        <v/>
      </c>
      <c r="G1544" s="34" t="str">
        <f aca="false">IF(ISBLANK(C1544),"",  IF(F1544="RAZÓN SOCIAL","NUEVO_RP",   IF(F1544="NUMERO",      IF(ISNUMBER(VALUE(C1544)),VALUE(C1544),""),   IF(OR(F1544="NSS - NOMBRE",F1544="RP - NOMBRE"),      IF(         AND(           NOT(ISERROR(FIND(" - ",C1544))),           ISERROR(FIND("  ",C1544)),           ISERROR(FIND("–",C1544)),           ISERROR(FIND("—",C1544)),           ISNUMBER(VALUE(LEFT(C1544,FIND(" - ",C1544)-1)))         ),         VALUE(LEFT(C1544,FIND(" - ",C1544)-1)),         ""      ),   ""   )  )))</f>
        <v/>
      </c>
      <c r="H1544" s="34" t="str">
        <f aca="false">B1544 &amp; "|" &amp; E1544 &amp; "|" &amp;(IF(ISBLANK(C1544),"",IFERROR(VALUE(LEFT(TRIM(C1544),FIND(" ",TRIM(C1544)&amp;" ")-1)),"")))</f>
        <v>||</v>
      </c>
      <c r="I1544" s="18" t="n">
        <f aca="false">IF(G1544="",0, IF(COUNTIF($H$6:H1544,H1544)=1,1,0))</f>
        <v>0</v>
      </c>
      <c r="J1544" s="34" t="str">
        <f aca="false">IF( OR( ISBLANK(D1544), C1544=D1544, AND( LEFT(D1544,7)&lt;&gt;"NOMINA ", OR( ISERROR(FIND(" - ",D1544)), NOT(ISNUMBER(VALUE(LEFT(D1544,FIND(" - ",D1544)-1)))) ) ) ), "", B1544 &amp; "|" &amp; E1544 &amp; "|" &amp; (IF(ISBLANK(C1544), "", IFERROR(VALUE(LEFT(TRIM(C1544), FIND(" ", TRIM(C1544)&amp;" ")-1)), ""))) &amp; "|" &amp; D1544 )</f>
        <v/>
      </c>
      <c r="K1544" s="18" t="n">
        <f aca="false">IF(OR(C1544="", J1544="",G1544=""), 0, IF(COUNTIF($J$6:J1544, J1544)=1, 1, 0))</f>
        <v>0</v>
      </c>
      <c r="L1544" s="16" t="str">
        <f aca="false">IF(B1544="Inscripción de nuevo registro patronal",B1544 &amp; "|" &amp; E1544 &amp; "|" &amp; C1544,"")</f>
        <v/>
      </c>
      <c r="M1544" s="18" t="n">
        <f aca="false">IF(OR(C1544="", L1544=""), 0, IF(COUNTIF($L$6:L1544, L1544)=1, 1, 0))</f>
        <v>0</v>
      </c>
    </row>
    <row r="1545" customFormat="false" ht="28.35" hidden="false" customHeight="true" outlineLevel="0" collapsed="false">
      <c r="A1545" s="48" t="str">
        <f aca="false">IF(AND(NOT(ISBLANK(C1545)),NOT(ISBLANK(B1545)),NOT(ISBLANK(E1545))),(_xlfn.AGGREGATE(2,7,A$5:A1545))+1,"")</f>
        <v/>
      </c>
      <c r="B1545" s="49"/>
      <c r="C1545" s="49"/>
      <c r="D1545" s="50"/>
      <c r="E1545" s="51"/>
      <c r="F1545" s="52" t="str">
        <f aca="false">IFERROR(VLOOKUP(B1545,LISTAS!$Q$2:$R$58,2,0),"")</f>
        <v/>
      </c>
      <c r="G1545" s="34" t="str">
        <f aca="false">IF(ISBLANK(C1545),"",  IF(F1545="RAZÓN SOCIAL","NUEVO_RP",   IF(F1545="NUMERO",      IF(ISNUMBER(VALUE(C1545)),VALUE(C1545),""),   IF(OR(F1545="NSS - NOMBRE",F1545="RP - NOMBRE"),      IF(         AND(           NOT(ISERROR(FIND(" - ",C1545))),           ISERROR(FIND("  ",C1545)),           ISERROR(FIND("–",C1545)),           ISERROR(FIND("—",C1545)),           ISNUMBER(VALUE(LEFT(C1545,FIND(" - ",C1545)-1)))         ),         VALUE(LEFT(C1545,FIND(" - ",C1545)-1)),         ""      ),   ""   )  )))</f>
        <v/>
      </c>
      <c r="H1545" s="34" t="str">
        <f aca="false">B1545 &amp; "|" &amp; E1545 &amp; "|" &amp;(IF(ISBLANK(C1545),"",IFERROR(VALUE(LEFT(TRIM(C1545),FIND(" ",TRIM(C1545)&amp;" ")-1)),"")))</f>
        <v>||</v>
      </c>
      <c r="I1545" s="18" t="n">
        <f aca="false">IF(G1545="",0, IF(COUNTIF($H$6:H1545,H1545)=1,1,0))</f>
        <v>0</v>
      </c>
      <c r="J1545" s="34" t="str">
        <f aca="false">IF( OR( ISBLANK(D1545), C1545=D1545, AND( LEFT(D1545,7)&lt;&gt;"NOMINA ", OR( ISERROR(FIND(" - ",D1545)), NOT(ISNUMBER(VALUE(LEFT(D1545,FIND(" - ",D1545)-1)))) ) ) ), "", B1545 &amp; "|" &amp; E1545 &amp; "|" &amp; (IF(ISBLANK(C1545), "", IFERROR(VALUE(LEFT(TRIM(C1545), FIND(" ", TRIM(C1545)&amp;" ")-1)), ""))) &amp; "|" &amp; D1545 )</f>
        <v/>
      </c>
      <c r="K1545" s="18" t="n">
        <f aca="false">IF(OR(C1545="", J1545="",G1545=""), 0, IF(COUNTIF($J$6:J1545, J1545)=1, 1, 0))</f>
        <v>0</v>
      </c>
      <c r="L1545" s="16" t="str">
        <f aca="false">IF(B1545="Inscripción de nuevo registro patronal",B1545 &amp; "|" &amp; E1545 &amp; "|" &amp; C1545,"")</f>
        <v/>
      </c>
      <c r="M1545" s="18" t="n">
        <f aca="false">IF(OR(C1545="", L1545=""), 0, IF(COUNTIF($L$6:L1545, L1545)=1, 1, 0))</f>
        <v>0</v>
      </c>
    </row>
    <row r="1546" customFormat="false" ht="28.35" hidden="false" customHeight="true" outlineLevel="0" collapsed="false">
      <c r="A1546" s="48" t="str">
        <f aca="false">IF(AND(NOT(ISBLANK(C1546)),NOT(ISBLANK(B1546)),NOT(ISBLANK(E1546))),(_xlfn.AGGREGATE(2,7,A$5:A1546))+1,"")</f>
        <v/>
      </c>
      <c r="B1546" s="49"/>
      <c r="C1546" s="49"/>
      <c r="D1546" s="50"/>
      <c r="E1546" s="51"/>
      <c r="F1546" s="52" t="str">
        <f aca="false">IFERROR(VLOOKUP(B1546,LISTAS!$Q$2:$R$58,2,0),"")</f>
        <v/>
      </c>
      <c r="G1546" s="34" t="str">
        <f aca="false">IF(ISBLANK(C1546),"",  IF(F1546="RAZÓN SOCIAL","NUEVO_RP",   IF(F1546="NUMERO",      IF(ISNUMBER(VALUE(C1546)),VALUE(C1546),""),   IF(OR(F1546="NSS - NOMBRE",F1546="RP - NOMBRE"),      IF(         AND(           NOT(ISERROR(FIND(" - ",C1546))),           ISERROR(FIND("  ",C1546)),           ISERROR(FIND("–",C1546)),           ISERROR(FIND("—",C1546)),           ISNUMBER(VALUE(LEFT(C1546,FIND(" - ",C1546)-1)))         ),         VALUE(LEFT(C1546,FIND(" - ",C1546)-1)),         ""      ),   ""   )  )))</f>
        <v/>
      </c>
      <c r="H1546" s="34" t="str">
        <f aca="false">B1546 &amp; "|" &amp; E1546 &amp; "|" &amp;(IF(ISBLANK(C1546),"",IFERROR(VALUE(LEFT(TRIM(C1546),FIND(" ",TRIM(C1546)&amp;" ")-1)),"")))</f>
        <v>||</v>
      </c>
      <c r="I1546" s="18" t="n">
        <f aca="false">IF(G1546="",0, IF(COUNTIF($H$6:H1546,H1546)=1,1,0))</f>
        <v>0</v>
      </c>
      <c r="J1546" s="34" t="str">
        <f aca="false">IF( OR( ISBLANK(D1546), C1546=D1546, AND( LEFT(D1546,7)&lt;&gt;"NOMINA ", OR( ISERROR(FIND(" - ",D1546)), NOT(ISNUMBER(VALUE(LEFT(D1546,FIND(" - ",D1546)-1)))) ) ) ), "", B1546 &amp; "|" &amp; E1546 &amp; "|" &amp; (IF(ISBLANK(C1546), "", IFERROR(VALUE(LEFT(TRIM(C1546), FIND(" ", TRIM(C1546)&amp;" ")-1)), ""))) &amp; "|" &amp; D1546 )</f>
        <v/>
      </c>
      <c r="K1546" s="18" t="n">
        <f aca="false">IF(OR(C1546="", J1546="",G1546=""), 0, IF(COUNTIF($J$6:J1546, J1546)=1, 1, 0))</f>
        <v>0</v>
      </c>
      <c r="L1546" s="16" t="str">
        <f aca="false">IF(B1546="Inscripción de nuevo registro patronal",B1546 &amp; "|" &amp; E1546 &amp; "|" &amp; C1546,"")</f>
        <v/>
      </c>
      <c r="M1546" s="18" t="n">
        <f aca="false">IF(OR(C1546="", L1546=""), 0, IF(COUNTIF($L$6:L1546, L1546)=1, 1, 0))</f>
        <v>0</v>
      </c>
    </row>
    <row r="1547" customFormat="false" ht="28.35" hidden="false" customHeight="true" outlineLevel="0" collapsed="false">
      <c r="A1547" s="48" t="str">
        <f aca="false">IF(AND(NOT(ISBLANK(C1547)),NOT(ISBLANK(B1547)),NOT(ISBLANK(E1547))),(_xlfn.AGGREGATE(2,7,A$5:A1547))+1,"")</f>
        <v/>
      </c>
      <c r="B1547" s="49"/>
      <c r="C1547" s="49"/>
      <c r="D1547" s="50"/>
      <c r="E1547" s="51"/>
      <c r="F1547" s="52" t="str">
        <f aca="false">IFERROR(VLOOKUP(B1547,LISTAS!$Q$2:$R$58,2,0),"")</f>
        <v/>
      </c>
      <c r="G1547" s="34" t="str">
        <f aca="false">IF(ISBLANK(C1547),"",  IF(F1547="RAZÓN SOCIAL","NUEVO_RP",   IF(F1547="NUMERO",      IF(ISNUMBER(VALUE(C1547)),VALUE(C1547),""),   IF(OR(F1547="NSS - NOMBRE",F1547="RP - NOMBRE"),      IF(         AND(           NOT(ISERROR(FIND(" - ",C1547))),           ISERROR(FIND("  ",C1547)),           ISERROR(FIND("–",C1547)),           ISERROR(FIND("—",C1547)),           ISNUMBER(VALUE(LEFT(C1547,FIND(" - ",C1547)-1)))         ),         VALUE(LEFT(C1547,FIND(" - ",C1547)-1)),         ""      ),   ""   )  )))</f>
        <v/>
      </c>
      <c r="H1547" s="34" t="str">
        <f aca="false">B1547 &amp; "|" &amp; E1547 &amp; "|" &amp;(IF(ISBLANK(C1547),"",IFERROR(VALUE(LEFT(TRIM(C1547),FIND(" ",TRIM(C1547)&amp;" ")-1)),"")))</f>
        <v>||</v>
      </c>
      <c r="I1547" s="18" t="n">
        <f aca="false">IF(G1547="",0, IF(COUNTIF($H$6:H1547,H1547)=1,1,0))</f>
        <v>0</v>
      </c>
      <c r="J1547" s="34" t="str">
        <f aca="false">IF( OR( ISBLANK(D1547), C1547=D1547, AND( LEFT(D1547,7)&lt;&gt;"NOMINA ", OR( ISERROR(FIND(" - ",D1547)), NOT(ISNUMBER(VALUE(LEFT(D1547,FIND(" - ",D1547)-1)))) ) ) ), "", B1547 &amp; "|" &amp; E1547 &amp; "|" &amp; (IF(ISBLANK(C1547), "", IFERROR(VALUE(LEFT(TRIM(C1547), FIND(" ", TRIM(C1547)&amp;" ")-1)), ""))) &amp; "|" &amp; D1547 )</f>
        <v/>
      </c>
      <c r="K1547" s="18" t="n">
        <f aca="false">IF(OR(C1547="", J1547="",G1547=""), 0, IF(COUNTIF($J$6:J1547, J1547)=1, 1, 0))</f>
        <v>0</v>
      </c>
      <c r="L1547" s="16" t="str">
        <f aca="false">IF(B1547="Inscripción de nuevo registro patronal",B1547 &amp; "|" &amp; E1547 &amp; "|" &amp; C1547,"")</f>
        <v/>
      </c>
      <c r="M1547" s="18" t="n">
        <f aca="false">IF(OR(C1547="", L1547=""), 0, IF(COUNTIF($L$6:L1547, L1547)=1, 1, 0))</f>
        <v>0</v>
      </c>
    </row>
    <row r="1548" customFormat="false" ht="28.35" hidden="false" customHeight="true" outlineLevel="0" collapsed="false">
      <c r="A1548" s="48" t="str">
        <f aca="false">IF(AND(NOT(ISBLANK(C1548)),NOT(ISBLANK(B1548)),NOT(ISBLANK(E1548))),(_xlfn.AGGREGATE(2,7,A$5:A1548))+1,"")</f>
        <v/>
      </c>
      <c r="B1548" s="49"/>
      <c r="C1548" s="49"/>
      <c r="D1548" s="50"/>
      <c r="E1548" s="51"/>
      <c r="F1548" s="52" t="str">
        <f aca="false">IFERROR(VLOOKUP(B1548,LISTAS!$Q$2:$R$58,2,0),"")</f>
        <v/>
      </c>
      <c r="G1548" s="34" t="str">
        <f aca="false">IF(ISBLANK(C1548),"",  IF(F1548="RAZÓN SOCIAL","NUEVO_RP",   IF(F1548="NUMERO",      IF(ISNUMBER(VALUE(C1548)),VALUE(C1548),""),   IF(OR(F1548="NSS - NOMBRE",F1548="RP - NOMBRE"),      IF(         AND(           NOT(ISERROR(FIND(" - ",C1548))),           ISERROR(FIND("  ",C1548)),           ISERROR(FIND("–",C1548)),           ISERROR(FIND("—",C1548)),           ISNUMBER(VALUE(LEFT(C1548,FIND(" - ",C1548)-1)))         ),         VALUE(LEFT(C1548,FIND(" - ",C1548)-1)),         ""      ),   ""   )  )))</f>
        <v/>
      </c>
      <c r="H1548" s="34" t="str">
        <f aca="false">B1548 &amp; "|" &amp; E1548 &amp; "|" &amp;(IF(ISBLANK(C1548),"",IFERROR(VALUE(LEFT(TRIM(C1548),FIND(" ",TRIM(C1548)&amp;" ")-1)),"")))</f>
        <v>||</v>
      </c>
      <c r="I1548" s="18" t="n">
        <f aca="false">IF(G1548="",0, IF(COUNTIF($H$6:H1548,H1548)=1,1,0))</f>
        <v>0</v>
      </c>
      <c r="J1548" s="34" t="str">
        <f aca="false">IF( OR( ISBLANK(D1548), C1548=D1548, AND( LEFT(D1548,7)&lt;&gt;"NOMINA ", OR( ISERROR(FIND(" - ",D1548)), NOT(ISNUMBER(VALUE(LEFT(D1548,FIND(" - ",D1548)-1)))) ) ) ), "", B1548 &amp; "|" &amp; E1548 &amp; "|" &amp; (IF(ISBLANK(C1548), "", IFERROR(VALUE(LEFT(TRIM(C1548), FIND(" ", TRIM(C1548)&amp;" ")-1)), ""))) &amp; "|" &amp; D1548 )</f>
        <v/>
      </c>
      <c r="K1548" s="18" t="n">
        <f aca="false">IF(OR(C1548="", J1548="",G1548=""), 0, IF(COUNTIF($J$6:J1548, J1548)=1, 1, 0))</f>
        <v>0</v>
      </c>
      <c r="L1548" s="16" t="str">
        <f aca="false">IF(B1548="Inscripción de nuevo registro patronal",B1548 &amp; "|" &amp; E1548 &amp; "|" &amp; C1548,"")</f>
        <v/>
      </c>
      <c r="M1548" s="18" t="n">
        <f aca="false">IF(OR(C1548="", L1548=""), 0, IF(COUNTIF($L$6:L1548, L1548)=1, 1, 0))</f>
        <v>0</v>
      </c>
    </row>
    <row r="1549" customFormat="false" ht="28.35" hidden="false" customHeight="true" outlineLevel="0" collapsed="false">
      <c r="A1549" s="48" t="str">
        <f aca="false">IF(AND(NOT(ISBLANK(C1549)),NOT(ISBLANK(B1549)),NOT(ISBLANK(E1549))),(_xlfn.AGGREGATE(2,7,A$5:A1549))+1,"")</f>
        <v/>
      </c>
      <c r="B1549" s="49"/>
      <c r="C1549" s="49"/>
      <c r="D1549" s="50"/>
      <c r="E1549" s="51"/>
      <c r="F1549" s="52" t="str">
        <f aca="false">IFERROR(VLOOKUP(B1549,LISTAS!$Q$2:$R$58,2,0),"")</f>
        <v/>
      </c>
      <c r="G1549" s="34" t="str">
        <f aca="false">IF(ISBLANK(C1549),"",  IF(F1549="RAZÓN SOCIAL","NUEVO_RP",   IF(F1549="NUMERO",      IF(ISNUMBER(VALUE(C1549)),VALUE(C1549),""),   IF(OR(F1549="NSS - NOMBRE",F1549="RP - NOMBRE"),      IF(         AND(           NOT(ISERROR(FIND(" - ",C1549))),           ISERROR(FIND("  ",C1549)),           ISERROR(FIND("–",C1549)),           ISERROR(FIND("—",C1549)),           ISNUMBER(VALUE(LEFT(C1549,FIND(" - ",C1549)-1)))         ),         VALUE(LEFT(C1549,FIND(" - ",C1549)-1)),         ""      ),   ""   )  )))</f>
        <v/>
      </c>
      <c r="H1549" s="34" t="str">
        <f aca="false">B1549 &amp; "|" &amp; E1549 &amp; "|" &amp;(IF(ISBLANK(C1549),"",IFERROR(VALUE(LEFT(TRIM(C1549),FIND(" ",TRIM(C1549)&amp;" ")-1)),"")))</f>
        <v>||</v>
      </c>
      <c r="I1549" s="18" t="n">
        <f aca="false">IF(G1549="",0, IF(COUNTIF($H$6:H1549,H1549)=1,1,0))</f>
        <v>0</v>
      </c>
      <c r="J1549" s="34" t="str">
        <f aca="false">IF( OR( ISBLANK(D1549), C1549=D1549, AND( LEFT(D1549,7)&lt;&gt;"NOMINA ", OR( ISERROR(FIND(" - ",D1549)), NOT(ISNUMBER(VALUE(LEFT(D1549,FIND(" - ",D1549)-1)))) ) ) ), "", B1549 &amp; "|" &amp; E1549 &amp; "|" &amp; (IF(ISBLANK(C1549), "", IFERROR(VALUE(LEFT(TRIM(C1549), FIND(" ", TRIM(C1549)&amp;" ")-1)), ""))) &amp; "|" &amp; D1549 )</f>
        <v/>
      </c>
      <c r="K1549" s="18" t="n">
        <f aca="false">IF(OR(C1549="", J1549="",G1549=""), 0, IF(COUNTIF($J$6:J1549, J1549)=1, 1, 0))</f>
        <v>0</v>
      </c>
      <c r="L1549" s="16" t="str">
        <f aca="false">IF(B1549="Inscripción de nuevo registro patronal",B1549 &amp; "|" &amp; E1549 &amp; "|" &amp; C1549,"")</f>
        <v/>
      </c>
      <c r="M1549" s="18" t="n">
        <f aca="false">IF(OR(C1549="", L1549=""), 0, IF(COUNTIF($L$6:L1549, L1549)=1, 1, 0))</f>
        <v>0</v>
      </c>
    </row>
    <row r="1550" customFormat="false" ht="28.35" hidden="false" customHeight="true" outlineLevel="0" collapsed="false">
      <c r="A1550" s="48" t="str">
        <f aca="false">IF(AND(NOT(ISBLANK(C1550)),NOT(ISBLANK(B1550)),NOT(ISBLANK(E1550))),(_xlfn.AGGREGATE(2,7,A$5:A1550))+1,"")</f>
        <v/>
      </c>
      <c r="B1550" s="49"/>
      <c r="C1550" s="49"/>
      <c r="D1550" s="50"/>
      <c r="E1550" s="51"/>
      <c r="F1550" s="52" t="str">
        <f aca="false">IFERROR(VLOOKUP(B1550,LISTAS!$Q$2:$R$58,2,0),"")</f>
        <v/>
      </c>
      <c r="G1550" s="34" t="str">
        <f aca="false">IF(ISBLANK(C1550),"",  IF(F1550="RAZÓN SOCIAL","NUEVO_RP",   IF(F1550="NUMERO",      IF(ISNUMBER(VALUE(C1550)),VALUE(C1550),""),   IF(OR(F1550="NSS - NOMBRE",F1550="RP - NOMBRE"),      IF(         AND(           NOT(ISERROR(FIND(" - ",C1550))),           ISERROR(FIND("  ",C1550)),           ISERROR(FIND("–",C1550)),           ISERROR(FIND("—",C1550)),           ISNUMBER(VALUE(LEFT(C1550,FIND(" - ",C1550)-1)))         ),         VALUE(LEFT(C1550,FIND(" - ",C1550)-1)),         ""      ),   ""   )  )))</f>
        <v/>
      </c>
      <c r="H1550" s="34" t="str">
        <f aca="false">B1550 &amp; "|" &amp; E1550 &amp; "|" &amp;(IF(ISBLANK(C1550),"",IFERROR(VALUE(LEFT(TRIM(C1550),FIND(" ",TRIM(C1550)&amp;" ")-1)),"")))</f>
        <v>||</v>
      </c>
      <c r="I1550" s="18" t="n">
        <f aca="false">IF(G1550="",0, IF(COUNTIF($H$6:H1550,H1550)=1,1,0))</f>
        <v>0</v>
      </c>
      <c r="J1550" s="34" t="str">
        <f aca="false">IF( OR( ISBLANK(D1550), C1550=D1550, AND( LEFT(D1550,7)&lt;&gt;"NOMINA ", OR( ISERROR(FIND(" - ",D1550)), NOT(ISNUMBER(VALUE(LEFT(D1550,FIND(" - ",D1550)-1)))) ) ) ), "", B1550 &amp; "|" &amp; E1550 &amp; "|" &amp; (IF(ISBLANK(C1550), "", IFERROR(VALUE(LEFT(TRIM(C1550), FIND(" ", TRIM(C1550)&amp;" ")-1)), ""))) &amp; "|" &amp; D1550 )</f>
        <v/>
      </c>
      <c r="K1550" s="18" t="n">
        <f aca="false">IF(OR(C1550="", J1550="",G1550=""), 0, IF(COUNTIF($J$6:J1550, J1550)=1, 1, 0))</f>
        <v>0</v>
      </c>
      <c r="L1550" s="16" t="str">
        <f aca="false">IF(B1550="Inscripción de nuevo registro patronal",B1550 &amp; "|" &amp; E1550 &amp; "|" &amp; C1550,"")</f>
        <v/>
      </c>
      <c r="M1550" s="18" t="n">
        <f aca="false">IF(OR(C1550="", L1550=""), 0, IF(COUNTIF($L$6:L1550, L1550)=1, 1, 0))</f>
        <v>0</v>
      </c>
    </row>
    <row r="1551" customFormat="false" ht="28.35" hidden="false" customHeight="true" outlineLevel="0" collapsed="false">
      <c r="A1551" s="48" t="str">
        <f aca="false">IF(AND(NOT(ISBLANK(C1551)),NOT(ISBLANK(B1551)),NOT(ISBLANK(E1551))),(_xlfn.AGGREGATE(2,7,A$5:A1551))+1,"")</f>
        <v/>
      </c>
      <c r="B1551" s="49"/>
      <c r="C1551" s="49"/>
      <c r="D1551" s="50"/>
      <c r="E1551" s="51"/>
      <c r="F1551" s="52" t="str">
        <f aca="false">IFERROR(VLOOKUP(B1551,LISTAS!$Q$2:$R$58,2,0),"")</f>
        <v/>
      </c>
      <c r="G1551" s="34" t="str">
        <f aca="false">IF(ISBLANK(C1551),"",  IF(F1551="RAZÓN SOCIAL","NUEVO_RP",   IF(F1551="NUMERO",      IF(ISNUMBER(VALUE(C1551)),VALUE(C1551),""),   IF(OR(F1551="NSS - NOMBRE",F1551="RP - NOMBRE"),      IF(         AND(           NOT(ISERROR(FIND(" - ",C1551))),           ISERROR(FIND("  ",C1551)),           ISERROR(FIND("–",C1551)),           ISERROR(FIND("—",C1551)),           ISNUMBER(VALUE(LEFT(C1551,FIND(" - ",C1551)-1)))         ),         VALUE(LEFT(C1551,FIND(" - ",C1551)-1)),         ""      ),   ""   )  )))</f>
        <v/>
      </c>
      <c r="H1551" s="34" t="str">
        <f aca="false">B1551 &amp; "|" &amp; E1551 &amp; "|" &amp;(IF(ISBLANK(C1551),"",IFERROR(VALUE(LEFT(TRIM(C1551),FIND(" ",TRIM(C1551)&amp;" ")-1)),"")))</f>
        <v>||</v>
      </c>
      <c r="I1551" s="18" t="n">
        <f aca="false">IF(G1551="",0, IF(COUNTIF($H$6:H1551,H1551)=1,1,0))</f>
        <v>0</v>
      </c>
      <c r="J1551" s="34" t="str">
        <f aca="false">IF( OR( ISBLANK(D1551), C1551=D1551, AND( LEFT(D1551,7)&lt;&gt;"NOMINA ", OR( ISERROR(FIND(" - ",D1551)), NOT(ISNUMBER(VALUE(LEFT(D1551,FIND(" - ",D1551)-1)))) ) ) ), "", B1551 &amp; "|" &amp; E1551 &amp; "|" &amp; (IF(ISBLANK(C1551), "", IFERROR(VALUE(LEFT(TRIM(C1551), FIND(" ", TRIM(C1551)&amp;" ")-1)), ""))) &amp; "|" &amp; D1551 )</f>
        <v/>
      </c>
      <c r="K1551" s="18" t="n">
        <f aca="false">IF(OR(C1551="", J1551="",G1551=""), 0, IF(COUNTIF($J$6:J1551, J1551)=1, 1, 0))</f>
        <v>0</v>
      </c>
      <c r="L1551" s="16" t="str">
        <f aca="false">IF(B1551="Inscripción de nuevo registro patronal",B1551 &amp; "|" &amp; E1551 &amp; "|" &amp; C1551,"")</f>
        <v/>
      </c>
      <c r="M1551" s="18" t="n">
        <f aca="false">IF(OR(C1551="", L1551=""), 0, IF(COUNTIF($L$6:L1551, L1551)=1, 1, 0))</f>
        <v>0</v>
      </c>
    </row>
    <row r="1552" customFormat="false" ht="28.35" hidden="false" customHeight="true" outlineLevel="0" collapsed="false">
      <c r="A1552" s="48" t="str">
        <f aca="false">IF(AND(NOT(ISBLANK(C1552)),NOT(ISBLANK(B1552)),NOT(ISBLANK(E1552))),(_xlfn.AGGREGATE(2,7,A$5:A1552))+1,"")</f>
        <v/>
      </c>
      <c r="B1552" s="49"/>
      <c r="C1552" s="49"/>
      <c r="D1552" s="50"/>
      <c r="E1552" s="51"/>
      <c r="F1552" s="52" t="str">
        <f aca="false">IFERROR(VLOOKUP(B1552,LISTAS!$Q$2:$R$58,2,0),"")</f>
        <v/>
      </c>
      <c r="G1552" s="34" t="str">
        <f aca="false">IF(ISBLANK(C1552),"",  IF(F1552="RAZÓN SOCIAL","NUEVO_RP",   IF(F1552="NUMERO",      IF(ISNUMBER(VALUE(C1552)),VALUE(C1552),""),   IF(OR(F1552="NSS - NOMBRE",F1552="RP - NOMBRE"),      IF(         AND(           NOT(ISERROR(FIND(" - ",C1552))),           ISERROR(FIND("  ",C1552)),           ISERROR(FIND("–",C1552)),           ISERROR(FIND("—",C1552)),           ISNUMBER(VALUE(LEFT(C1552,FIND(" - ",C1552)-1)))         ),         VALUE(LEFT(C1552,FIND(" - ",C1552)-1)),         ""      ),   ""   )  )))</f>
        <v/>
      </c>
      <c r="H1552" s="34" t="str">
        <f aca="false">B1552 &amp; "|" &amp; E1552 &amp; "|" &amp;(IF(ISBLANK(C1552),"",IFERROR(VALUE(LEFT(TRIM(C1552),FIND(" ",TRIM(C1552)&amp;" ")-1)),"")))</f>
        <v>||</v>
      </c>
      <c r="I1552" s="18" t="n">
        <f aca="false">IF(G1552="",0, IF(COUNTIF($H$6:H1552,H1552)=1,1,0))</f>
        <v>0</v>
      </c>
      <c r="J1552" s="34" t="str">
        <f aca="false">IF( OR( ISBLANK(D1552), C1552=D1552, AND( LEFT(D1552,7)&lt;&gt;"NOMINA ", OR( ISERROR(FIND(" - ",D1552)), NOT(ISNUMBER(VALUE(LEFT(D1552,FIND(" - ",D1552)-1)))) ) ) ), "", B1552 &amp; "|" &amp; E1552 &amp; "|" &amp; (IF(ISBLANK(C1552), "", IFERROR(VALUE(LEFT(TRIM(C1552), FIND(" ", TRIM(C1552)&amp;" ")-1)), ""))) &amp; "|" &amp; D1552 )</f>
        <v/>
      </c>
      <c r="K1552" s="18" t="n">
        <f aca="false">IF(OR(C1552="", J1552="",G1552=""), 0, IF(COUNTIF($J$6:J1552, J1552)=1, 1, 0))</f>
        <v>0</v>
      </c>
      <c r="L1552" s="16" t="str">
        <f aca="false">IF(B1552="Inscripción de nuevo registro patronal",B1552 &amp; "|" &amp; E1552 &amp; "|" &amp; C1552,"")</f>
        <v/>
      </c>
      <c r="M1552" s="18" t="n">
        <f aca="false">IF(OR(C1552="", L1552=""), 0, IF(COUNTIF($L$6:L1552, L1552)=1, 1, 0))</f>
        <v>0</v>
      </c>
    </row>
    <row r="1553" customFormat="false" ht="28.35" hidden="false" customHeight="true" outlineLevel="0" collapsed="false">
      <c r="A1553" s="48" t="str">
        <f aca="false">IF(AND(NOT(ISBLANK(C1553)),NOT(ISBLANK(B1553)),NOT(ISBLANK(E1553))),(_xlfn.AGGREGATE(2,7,A$5:A1553))+1,"")</f>
        <v/>
      </c>
      <c r="B1553" s="49"/>
      <c r="C1553" s="49"/>
      <c r="D1553" s="50"/>
      <c r="E1553" s="51"/>
      <c r="F1553" s="52" t="str">
        <f aca="false">IFERROR(VLOOKUP(B1553,LISTAS!$Q$2:$R$58,2,0),"")</f>
        <v/>
      </c>
      <c r="G1553" s="34" t="str">
        <f aca="false">IF(ISBLANK(C1553),"",  IF(F1553="RAZÓN SOCIAL","NUEVO_RP",   IF(F1553="NUMERO",      IF(ISNUMBER(VALUE(C1553)),VALUE(C1553),""),   IF(OR(F1553="NSS - NOMBRE",F1553="RP - NOMBRE"),      IF(         AND(           NOT(ISERROR(FIND(" - ",C1553))),           ISERROR(FIND("  ",C1553)),           ISERROR(FIND("–",C1553)),           ISERROR(FIND("—",C1553)),           ISNUMBER(VALUE(LEFT(C1553,FIND(" - ",C1553)-1)))         ),         VALUE(LEFT(C1553,FIND(" - ",C1553)-1)),         ""      ),   ""   )  )))</f>
        <v/>
      </c>
      <c r="H1553" s="34" t="str">
        <f aca="false">B1553 &amp; "|" &amp; E1553 &amp; "|" &amp;(IF(ISBLANK(C1553),"",IFERROR(VALUE(LEFT(TRIM(C1553),FIND(" ",TRIM(C1553)&amp;" ")-1)),"")))</f>
        <v>||</v>
      </c>
      <c r="I1553" s="18" t="n">
        <f aca="false">IF(G1553="",0, IF(COUNTIF($H$6:H1553,H1553)=1,1,0))</f>
        <v>0</v>
      </c>
      <c r="J1553" s="34" t="str">
        <f aca="false">IF( OR( ISBLANK(D1553), C1553=D1553, AND( LEFT(D1553,7)&lt;&gt;"NOMINA ", OR( ISERROR(FIND(" - ",D1553)), NOT(ISNUMBER(VALUE(LEFT(D1553,FIND(" - ",D1553)-1)))) ) ) ), "", B1553 &amp; "|" &amp; E1553 &amp; "|" &amp; (IF(ISBLANK(C1553), "", IFERROR(VALUE(LEFT(TRIM(C1553), FIND(" ", TRIM(C1553)&amp;" ")-1)), ""))) &amp; "|" &amp; D1553 )</f>
        <v/>
      </c>
      <c r="K1553" s="18" t="n">
        <f aca="false">IF(OR(C1553="", J1553="",G1553=""), 0, IF(COUNTIF($J$6:J1553, J1553)=1, 1, 0))</f>
        <v>0</v>
      </c>
      <c r="L1553" s="16" t="str">
        <f aca="false">IF(B1553="Inscripción de nuevo registro patronal",B1553 &amp; "|" &amp; E1553 &amp; "|" &amp; C1553,"")</f>
        <v/>
      </c>
      <c r="M1553" s="18" t="n">
        <f aca="false">IF(OR(C1553="", L1553=""), 0, IF(COUNTIF($L$6:L1553, L1553)=1, 1, 0))</f>
        <v>0</v>
      </c>
    </row>
    <row r="1554" customFormat="false" ht="28.35" hidden="false" customHeight="true" outlineLevel="0" collapsed="false">
      <c r="A1554" s="48" t="str">
        <f aca="false">IF(AND(NOT(ISBLANK(C1554)),NOT(ISBLANK(B1554)),NOT(ISBLANK(E1554))),(_xlfn.AGGREGATE(2,7,A$5:A1554))+1,"")</f>
        <v/>
      </c>
      <c r="B1554" s="49"/>
      <c r="C1554" s="49"/>
      <c r="D1554" s="50"/>
      <c r="E1554" s="51"/>
      <c r="F1554" s="52" t="str">
        <f aca="false">IFERROR(VLOOKUP(B1554,LISTAS!$Q$2:$R$58,2,0),"")</f>
        <v/>
      </c>
      <c r="G1554" s="34" t="str">
        <f aca="false">IF(ISBLANK(C1554),"",  IF(F1554="RAZÓN SOCIAL","NUEVO_RP",   IF(F1554="NUMERO",      IF(ISNUMBER(VALUE(C1554)),VALUE(C1554),""),   IF(OR(F1554="NSS - NOMBRE",F1554="RP - NOMBRE"),      IF(         AND(           NOT(ISERROR(FIND(" - ",C1554))),           ISERROR(FIND("  ",C1554)),           ISERROR(FIND("–",C1554)),           ISERROR(FIND("—",C1554)),           ISNUMBER(VALUE(LEFT(C1554,FIND(" - ",C1554)-1)))         ),         VALUE(LEFT(C1554,FIND(" - ",C1554)-1)),         ""      ),   ""   )  )))</f>
        <v/>
      </c>
      <c r="H1554" s="34" t="str">
        <f aca="false">B1554 &amp; "|" &amp; E1554 &amp; "|" &amp;(IF(ISBLANK(C1554),"",IFERROR(VALUE(LEFT(TRIM(C1554),FIND(" ",TRIM(C1554)&amp;" ")-1)),"")))</f>
        <v>||</v>
      </c>
      <c r="I1554" s="18" t="n">
        <f aca="false">IF(G1554="",0, IF(COUNTIF($H$6:H1554,H1554)=1,1,0))</f>
        <v>0</v>
      </c>
      <c r="J1554" s="34" t="str">
        <f aca="false">IF( OR( ISBLANK(D1554), C1554=D1554, AND( LEFT(D1554,7)&lt;&gt;"NOMINA ", OR( ISERROR(FIND(" - ",D1554)), NOT(ISNUMBER(VALUE(LEFT(D1554,FIND(" - ",D1554)-1)))) ) ) ), "", B1554 &amp; "|" &amp; E1554 &amp; "|" &amp; (IF(ISBLANK(C1554), "", IFERROR(VALUE(LEFT(TRIM(C1554), FIND(" ", TRIM(C1554)&amp;" ")-1)), ""))) &amp; "|" &amp; D1554 )</f>
        <v/>
      </c>
      <c r="K1554" s="18" t="n">
        <f aca="false">IF(OR(C1554="", J1554="",G1554=""), 0, IF(COUNTIF($J$6:J1554, J1554)=1, 1, 0))</f>
        <v>0</v>
      </c>
      <c r="L1554" s="16" t="str">
        <f aca="false">IF(B1554="Inscripción de nuevo registro patronal",B1554 &amp; "|" &amp; E1554 &amp; "|" &amp; C1554,"")</f>
        <v/>
      </c>
      <c r="M1554" s="18" t="n">
        <f aca="false">IF(OR(C1554="", L1554=""), 0, IF(COUNTIF($L$6:L1554, L1554)=1, 1, 0))</f>
        <v>0</v>
      </c>
    </row>
    <row r="1555" customFormat="false" ht="28.35" hidden="false" customHeight="true" outlineLevel="0" collapsed="false">
      <c r="A1555" s="48" t="str">
        <f aca="false">IF(AND(NOT(ISBLANK(C1555)),NOT(ISBLANK(B1555)),NOT(ISBLANK(E1555))),(_xlfn.AGGREGATE(2,7,A$5:A1555))+1,"")</f>
        <v/>
      </c>
      <c r="B1555" s="49"/>
      <c r="C1555" s="49"/>
      <c r="D1555" s="50"/>
      <c r="E1555" s="51"/>
      <c r="F1555" s="52" t="str">
        <f aca="false">IFERROR(VLOOKUP(B1555,LISTAS!$Q$2:$R$58,2,0),"")</f>
        <v/>
      </c>
      <c r="G1555" s="34" t="str">
        <f aca="false">IF(ISBLANK(C1555),"",  IF(F1555="RAZÓN SOCIAL","NUEVO_RP",   IF(F1555="NUMERO",      IF(ISNUMBER(VALUE(C1555)),VALUE(C1555),""),   IF(OR(F1555="NSS - NOMBRE",F1555="RP - NOMBRE"),      IF(         AND(           NOT(ISERROR(FIND(" - ",C1555))),           ISERROR(FIND("  ",C1555)),           ISERROR(FIND("–",C1555)),           ISERROR(FIND("—",C1555)),           ISNUMBER(VALUE(LEFT(C1555,FIND(" - ",C1555)-1)))         ),         VALUE(LEFT(C1555,FIND(" - ",C1555)-1)),         ""      ),   ""   )  )))</f>
        <v/>
      </c>
      <c r="H1555" s="34" t="str">
        <f aca="false">B1555 &amp; "|" &amp; E1555 &amp; "|" &amp;(IF(ISBLANK(C1555),"",IFERROR(VALUE(LEFT(TRIM(C1555),FIND(" ",TRIM(C1555)&amp;" ")-1)),"")))</f>
        <v>||</v>
      </c>
      <c r="I1555" s="18" t="n">
        <f aca="false">IF(G1555="",0, IF(COUNTIF($H$6:H1555,H1555)=1,1,0))</f>
        <v>0</v>
      </c>
      <c r="J1555" s="34" t="str">
        <f aca="false">IF( OR( ISBLANK(D1555), C1555=D1555, AND( LEFT(D1555,7)&lt;&gt;"NOMINA ", OR( ISERROR(FIND(" - ",D1555)), NOT(ISNUMBER(VALUE(LEFT(D1555,FIND(" - ",D1555)-1)))) ) ) ), "", B1555 &amp; "|" &amp; E1555 &amp; "|" &amp; (IF(ISBLANK(C1555), "", IFERROR(VALUE(LEFT(TRIM(C1555), FIND(" ", TRIM(C1555)&amp;" ")-1)), ""))) &amp; "|" &amp; D1555 )</f>
        <v/>
      </c>
      <c r="K1555" s="18" t="n">
        <f aca="false">IF(OR(C1555="", J1555="",G1555=""), 0, IF(COUNTIF($J$6:J1555, J1555)=1, 1, 0))</f>
        <v>0</v>
      </c>
      <c r="L1555" s="16" t="str">
        <f aca="false">IF(B1555="Inscripción de nuevo registro patronal",B1555 &amp; "|" &amp; E1555 &amp; "|" &amp; C1555,"")</f>
        <v/>
      </c>
      <c r="M1555" s="18" t="n">
        <f aca="false">IF(OR(C1555="", L1555=""), 0, IF(COUNTIF($L$6:L1555, L1555)=1, 1, 0))</f>
        <v>0</v>
      </c>
    </row>
    <row r="1556" customFormat="false" ht="28.35" hidden="false" customHeight="true" outlineLevel="0" collapsed="false">
      <c r="A1556" s="48" t="str">
        <f aca="false">IF(AND(NOT(ISBLANK(C1556)),NOT(ISBLANK(B1556)),NOT(ISBLANK(E1556))),(_xlfn.AGGREGATE(2,7,A$5:A1556))+1,"")</f>
        <v/>
      </c>
      <c r="B1556" s="49"/>
      <c r="C1556" s="49"/>
      <c r="D1556" s="50"/>
      <c r="E1556" s="51"/>
      <c r="F1556" s="52" t="str">
        <f aca="false">IFERROR(VLOOKUP(B1556,LISTAS!$Q$2:$R$58,2,0),"")</f>
        <v/>
      </c>
      <c r="G1556" s="34" t="str">
        <f aca="false">IF(ISBLANK(C1556),"",  IF(F1556="RAZÓN SOCIAL","NUEVO_RP",   IF(F1556="NUMERO",      IF(ISNUMBER(VALUE(C1556)),VALUE(C1556),""),   IF(OR(F1556="NSS - NOMBRE",F1556="RP - NOMBRE"),      IF(         AND(           NOT(ISERROR(FIND(" - ",C1556))),           ISERROR(FIND("  ",C1556)),           ISERROR(FIND("–",C1556)),           ISERROR(FIND("—",C1556)),           ISNUMBER(VALUE(LEFT(C1556,FIND(" - ",C1556)-1)))         ),         VALUE(LEFT(C1556,FIND(" - ",C1556)-1)),         ""      ),   ""   )  )))</f>
        <v/>
      </c>
      <c r="H1556" s="34" t="str">
        <f aca="false">B1556 &amp; "|" &amp; E1556 &amp; "|" &amp;(IF(ISBLANK(C1556),"",IFERROR(VALUE(LEFT(TRIM(C1556),FIND(" ",TRIM(C1556)&amp;" ")-1)),"")))</f>
        <v>||</v>
      </c>
      <c r="I1556" s="18" t="n">
        <f aca="false">IF(G1556="",0, IF(COUNTIF($H$6:H1556,H1556)=1,1,0))</f>
        <v>0</v>
      </c>
      <c r="J1556" s="34" t="str">
        <f aca="false">IF( OR( ISBLANK(D1556), C1556=D1556, AND( LEFT(D1556,7)&lt;&gt;"NOMINA ", OR( ISERROR(FIND(" - ",D1556)), NOT(ISNUMBER(VALUE(LEFT(D1556,FIND(" - ",D1556)-1)))) ) ) ), "", B1556 &amp; "|" &amp; E1556 &amp; "|" &amp; (IF(ISBLANK(C1556), "", IFERROR(VALUE(LEFT(TRIM(C1556), FIND(" ", TRIM(C1556)&amp;" ")-1)), ""))) &amp; "|" &amp; D1556 )</f>
        <v/>
      </c>
      <c r="K1556" s="18" t="n">
        <f aca="false">IF(OR(C1556="", J1556="",G1556=""), 0, IF(COUNTIF($J$6:J1556, J1556)=1, 1, 0))</f>
        <v>0</v>
      </c>
      <c r="L1556" s="16" t="str">
        <f aca="false">IF(B1556="Inscripción de nuevo registro patronal",B1556 &amp; "|" &amp; E1556 &amp; "|" &amp; C1556,"")</f>
        <v/>
      </c>
      <c r="M1556" s="18" t="n">
        <f aca="false">IF(OR(C1556="", L1556=""), 0, IF(COUNTIF($L$6:L1556, L1556)=1, 1, 0))</f>
        <v>0</v>
      </c>
    </row>
    <row r="1557" customFormat="false" ht="28.35" hidden="false" customHeight="true" outlineLevel="0" collapsed="false">
      <c r="A1557" s="48" t="str">
        <f aca="false">IF(AND(NOT(ISBLANK(C1557)),NOT(ISBLANK(B1557)),NOT(ISBLANK(E1557))),(_xlfn.AGGREGATE(2,7,A$5:A1557))+1,"")</f>
        <v/>
      </c>
      <c r="B1557" s="49"/>
      <c r="C1557" s="49"/>
      <c r="D1557" s="50"/>
      <c r="E1557" s="51"/>
      <c r="F1557" s="52" t="str">
        <f aca="false">IFERROR(VLOOKUP(B1557,LISTAS!$Q$2:$R$58,2,0),"")</f>
        <v/>
      </c>
      <c r="G1557" s="34" t="str">
        <f aca="false">IF(ISBLANK(C1557),"",  IF(F1557="RAZÓN SOCIAL","NUEVO_RP",   IF(F1557="NUMERO",      IF(ISNUMBER(VALUE(C1557)),VALUE(C1557),""),   IF(OR(F1557="NSS - NOMBRE",F1557="RP - NOMBRE"),      IF(         AND(           NOT(ISERROR(FIND(" - ",C1557))),           ISERROR(FIND("  ",C1557)),           ISERROR(FIND("–",C1557)),           ISERROR(FIND("—",C1557)),           ISNUMBER(VALUE(LEFT(C1557,FIND(" - ",C1557)-1)))         ),         VALUE(LEFT(C1557,FIND(" - ",C1557)-1)),         ""      ),   ""   )  )))</f>
        <v/>
      </c>
      <c r="H1557" s="34" t="str">
        <f aca="false">B1557 &amp; "|" &amp; E1557 &amp; "|" &amp;(IF(ISBLANK(C1557),"",IFERROR(VALUE(LEFT(TRIM(C1557),FIND(" ",TRIM(C1557)&amp;" ")-1)),"")))</f>
        <v>||</v>
      </c>
      <c r="I1557" s="18" t="n">
        <f aca="false">IF(G1557="",0, IF(COUNTIF($H$6:H1557,H1557)=1,1,0))</f>
        <v>0</v>
      </c>
      <c r="J1557" s="34" t="str">
        <f aca="false">IF( OR( ISBLANK(D1557), C1557=D1557, AND( LEFT(D1557,7)&lt;&gt;"NOMINA ", OR( ISERROR(FIND(" - ",D1557)), NOT(ISNUMBER(VALUE(LEFT(D1557,FIND(" - ",D1557)-1)))) ) ) ), "", B1557 &amp; "|" &amp; E1557 &amp; "|" &amp; (IF(ISBLANK(C1557), "", IFERROR(VALUE(LEFT(TRIM(C1557), FIND(" ", TRIM(C1557)&amp;" ")-1)), ""))) &amp; "|" &amp; D1557 )</f>
        <v/>
      </c>
      <c r="K1557" s="18" t="n">
        <f aca="false">IF(OR(C1557="", J1557="",G1557=""), 0, IF(COUNTIF($J$6:J1557, J1557)=1, 1, 0))</f>
        <v>0</v>
      </c>
      <c r="L1557" s="16" t="str">
        <f aca="false">IF(B1557="Inscripción de nuevo registro patronal",B1557 &amp; "|" &amp; E1557 &amp; "|" &amp; C1557,"")</f>
        <v/>
      </c>
      <c r="M1557" s="18" t="n">
        <f aca="false">IF(OR(C1557="", L1557=""), 0, IF(COUNTIF($L$6:L1557, L1557)=1, 1, 0))</f>
        <v>0</v>
      </c>
    </row>
    <row r="1558" customFormat="false" ht="28.35" hidden="false" customHeight="true" outlineLevel="0" collapsed="false">
      <c r="A1558" s="48" t="str">
        <f aca="false">IF(AND(NOT(ISBLANK(C1558)),NOT(ISBLANK(B1558)),NOT(ISBLANK(E1558))),(_xlfn.AGGREGATE(2,7,A$5:A1558))+1,"")</f>
        <v/>
      </c>
      <c r="B1558" s="49"/>
      <c r="C1558" s="49"/>
      <c r="D1558" s="50"/>
      <c r="E1558" s="51"/>
      <c r="F1558" s="52" t="str">
        <f aca="false">IFERROR(VLOOKUP(B1558,LISTAS!$Q$2:$R$58,2,0),"")</f>
        <v/>
      </c>
      <c r="G1558" s="34" t="str">
        <f aca="false">IF(ISBLANK(C1558),"",  IF(F1558="RAZÓN SOCIAL","NUEVO_RP",   IF(F1558="NUMERO",      IF(ISNUMBER(VALUE(C1558)),VALUE(C1558),""),   IF(OR(F1558="NSS - NOMBRE",F1558="RP - NOMBRE"),      IF(         AND(           NOT(ISERROR(FIND(" - ",C1558))),           ISERROR(FIND("  ",C1558)),           ISERROR(FIND("–",C1558)),           ISERROR(FIND("—",C1558)),           ISNUMBER(VALUE(LEFT(C1558,FIND(" - ",C1558)-1)))         ),         VALUE(LEFT(C1558,FIND(" - ",C1558)-1)),         ""      ),   ""   )  )))</f>
        <v/>
      </c>
      <c r="H1558" s="34" t="str">
        <f aca="false">B1558 &amp; "|" &amp; E1558 &amp; "|" &amp;(IF(ISBLANK(C1558),"",IFERROR(VALUE(LEFT(TRIM(C1558),FIND(" ",TRIM(C1558)&amp;" ")-1)),"")))</f>
        <v>||</v>
      </c>
      <c r="I1558" s="18" t="n">
        <f aca="false">IF(G1558="",0, IF(COUNTIF($H$6:H1558,H1558)=1,1,0))</f>
        <v>0</v>
      </c>
      <c r="J1558" s="34" t="str">
        <f aca="false">IF( OR( ISBLANK(D1558), C1558=D1558, AND( LEFT(D1558,7)&lt;&gt;"NOMINA ", OR( ISERROR(FIND(" - ",D1558)), NOT(ISNUMBER(VALUE(LEFT(D1558,FIND(" - ",D1558)-1)))) ) ) ), "", B1558 &amp; "|" &amp; E1558 &amp; "|" &amp; (IF(ISBLANK(C1558), "", IFERROR(VALUE(LEFT(TRIM(C1558), FIND(" ", TRIM(C1558)&amp;" ")-1)), ""))) &amp; "|" &amp; D1558 )</f>
        <v/>
      </c>
      <c r="K1558" s="18" t="n">
        <f aca="false">IF(OR(C1558="", J1558="",G1558=""), 0, IF(COUNTIF($J$6:J1558, J1558)=1, 1, 0))</f>
        <v>0</v>
      </c>
      <c r="L1558" s="16" t="str">
        <f aca="false">IF(B1558="Inscripción de nuevo registro patronal",B1558 &amp; "|" &amp; E1558 &amp; "|" &amp; C1558,"")</f>
        <v/>
      </c>
      <c r="M1558" s="18" t="n">
        <f aca="false">IF(OR(C1558="", L1558=""), 0, IF(COUNTIF($L$6:L1558, L1558)=1, 1, 0))</f>
        <v>0</v>
      </c>
    </row>
    <row r="1559" customFormat="false" ht="28.35" hidden="false" customHeight="true" outlineLevel="0" collapsed="false">
      <c r="A1559" s="48" t="str">
        <f aca="false">IF(AND(NOT(ISBLANK(C1559)),NOT(ISBLANK(B1559)),NOT(ISBLANK(E1559))),(_xlfn.AGGREGATE(2,7,A$5:A1559))+1,"")</f>
        <v/>
      </c>
      <c r="B1559" s="49"/>
      <c r="C1559" s="49"/>
      <c r="D1559" s="50"/>
      <c r="E1559" s="51"/>
      <c r="F1559" s="52" t="str">
        <f aca="false">IFERROR(VLOOKUP(B1559,LISTAS!$Q$2:$R$58,2,0),"")</f>
        <v/>
      </c>
      <c r="G1559" s="34" t="str">
        <f aca="false">IF(ISBLANK(C1559),"",  IF(F1559="RAZÓN SOCIAL","NUEVO_RP",   IF(F1559="NUMERO",      IF(ISNUMBER(VALUE(C1559)),VALUE(C1559),""),   IF(OR(F1559="NSS - NOMBRE",F1559="RP - NOMBRE"),      IF(         AND(           NOT(ISERROR(FIND(" - ",C1559))),           ISERROR(FIND("  ",C1559)),           ISERROR(FIND("–",C1559)),           ISERROR(FIND("—",C1559)),           ISNUMBER(VALUE(LEFT(C1559,FIND(" - ",C1559)-1)))         ),         VALUE(LEFT(C1559,FIND(" - ",C1559)-1)),         ""      ),   ""   )  )))</f>
        <v/>
      </c>
      <c r="H1559" s="34" t="str">
        <f aca="false">B1559 &amp; "|" &amp; E1559 &amp; "|" &amp;(IF(ISBLANK(C1559),"",IFERROR(VALUE(LEFT(TRIM(C1559),FIND(" ",TRIM(C1559)&amp;" ")-1)),"")))</f>
        <v>||</v>
      </c>
      <c r="I1559" s="18" t="n">
        <f aca="false">IF(G1559="",0, IF(COUNTIF($H$6:H1559,H1559)=1,1,0))</f>
        <v>0</v>
      </c>
      <c r="J1559" s="34" t="str">
        <f aca="false">IF( OR( ISBLANK(D1559), C1559=D1559, AND( LEFT(D1559,7)&lt;&gt;"NOMINA ", OR( ISERROR(FIND(" - ",D1559)), NOT(ISNUMBER(VALUE(LEFT(D1559,FIND(" - ",D1559)-1)))) ) ) ), "", B1559 &amp; "|" &amp; E1559 &amp; "|" &amp; (IF(ISBLANK(C1559), "", IFERROR(VALUE(LEFT(TRIM(C1559), FIND(" ", TRIM(C1559)&amp;" ")-1)), ""))) &amp; "|" &amp; D1559 )</f>
        <v/>
      </c>
      <c r="K1559" s="18" t="n">
        <f aca="false">IF(OR(C1559="", J1559="",G1559=""), 0, IF(COUNTIF($J$6:J1559, J1559)=1, 1, 0))</f>
        <v>0</v>
      </c>
      <c r="L1559" s="16" t="str">
        <f aca="false">IF(B1559="Inscripción de nuevo registro patronal",B1559 &amp; "|" &amp; E1559 &amp; "|" &amp; C1559,"")</f>
        <v/>
      </c>
      <c r="M1559" s="18" t="n">
        <f aca="false">IF(OR(C1559="", L1559=""), 0, IF(COUNTIF($L$6:L1559, L1559)=1, 1, 0))</f>
        <v>0</v>
      </c>
    </row>
    <row r="1560" customFormat="false" ht="28.35" hidden="false" customHeight="true" outlineLevel="0" collapsed="false">
      <c r="A1560" s="48" t="str">
        <f aca="false">IF(AND(NOT(ISBLANK(C1560)),NOT(ISBLANK(B1560)),NOT(ISBLANK(E1560))),(_xlfn.AGGREGATE(2,7,A$5:A1560))+1,"")</f>
        <v/>
      </c>
      <c r="B1560" s="49"/>
      <c r="C1560" s="49"/>
      <c r="D1560" s="50"/>
      <c r="E1560" s="51"/>
      <c r="F1560" s="52" t="str">
        <f aca="false">IFERROR(VLOOKUP(B1560,LISTAS!$Q$2:$R$58,2,0),"")</f>
        <v/>
      </c>
      <c r="G1560" s="34" t="str">
        <f aca="false">IF(ISBLANK(C1560),"",  IF(F1560="RAZÓN SOCIAL","NUEVO_RP",   IF(F1560="NUMERO",      IF(ISNUMBER(VALUE(C1560)),VALUE(C1560),""),   IF(OR(F1560="NSS - NOMBRE",F1560="RP - NOMBRE"),      IF(         AND(           NOT(ISERROR(FIND(" - ",C1560))),           ISERROR(FIND("  ",C1560)),           ISERROR(FIND("–",C1560)),           ISERROR(FIND("—",C1560)),           ISNUMBER(VALUE(LEFT(C1560,FIND(" - ",C1560)-1)))         ),         VALUE(LEFT(C1560,FIND(" - ",C1560)-1)),         ""      ),   ""   )  )))</f>
        <v/>
      </c>
      <c r="H1560" s="34" t="str">
        <f aca="false">B1560 &amp; "|" &amp; E1560 &amp; "|" &amp;(IF(ISBLANK(C1560),"",IFERROR(VALUE(LEFT(TRIM(C1560),FIND(" ",TRIM(C1560)&amp;" ")-1)),"")))</f>
        <v>||</v>
      </c>
      <c r="I1560" s="18" t="n">
        <f aca="false">IF(G1560="",0, IF(COUNTIF($H$6:H1560,H1560)=1,1,0))</f>
        <v>0</v>
      </c>
      <c r="J1560" s="34" t="str">
        <f aca="false">IF( OR( ISBLANK(D1560), C1560=D1560, AND( LEFT(D1560,7)&lt;&gt;"NOMINA ", OR( ISERROR(FIND(" - ",D1560)), NOT(ISNUMBER(VALUE(LEFT(D1560,FIND(" - ",D1560)-1)))) ) ) ), "", B1560 &amp; "|" &amp; E1560 &amp; "|" &amp; (IF(ISBLANK(C1560), "", IFERROR(VALUE(LEFT(TRIM(C1560), FIND(" ", TRIM(C1560)&amp;" ")-1)), ""))) &amp; "|" &amp; D1560 )</f>
        <v/>
      </c>
      <c r="K1560" s="18" t="n">
        <f aca="false">IF(OR(C1560="", J1560="",G1560=""), 0, IF(COUNTIF($J$6:J1560, J1560)=1, 1, 0))</f>
        <v>0</v>
      </c>
      <c r="L1560" s="16" t="str">
        <f aca="false">IF(B1560="Inscripción de nuevo registro patronal",B1560 &amp; "|" &amp; E1560 &amp; "|" &amp; C1560,"")</f>
        <v/>
      </c>
      <c r="M1560" s="18" t="n">
        <f aca="false">IF(OR(C1560="", L1560=""), 0, IF(COUNTIF($L$6:L1560, L1560)=1, 1, 0))</f>
        <v>0</v>
      </c>
    </row>
    <row r="1561" customFormat="false" ht="28.35" hidden="false" customHeight="true" outlineLevel="0" collapsed="false">
      <c r="A1561" s="48" t="str">
        <f aca="false">IF(AND(NOT(ISBLANK(C1561)),NOT(ISBLANK(B1561)),NOT(ISBLANK(E1561))),(_xlfn.AGGREGATE(2,7,A$5:A1561))+1,"")</f>
        <v/>
      </c>
      <c r="B1561" s="49"/>
      <c r="C1561" s="49"/>
      <c r="D1561" s="50"/>
      <c r="E1561" s="51"/>
      <c r="F1561" s="52" t="str">
        <f aca="false">IFERROR(VLOOKUP(B1561,LISTAS!$Q$2:$R$58,2,0),"")</f>
        <v/>
      </c>
      <c r="G1561" s="34" t="str">
        <f aca="false">IF(ISBLANK(C1561),"",  IF(F1561="RAZÓN SOCIAL","NUEVO_RP",   IF(F1561="NUMERO",      IF(ISNUMBER(VALUE(C1561)),VALUE(C1561),""),   IF(OR(F1561="NSS - NOMBRE",F1561="RP - NOMBRE"),      IF(         AND(           NOT(ISERROR(FIND(" - ",C1561))),           ISERROR(FIND("  ",C1561)),           ISERROR(FIND("–",C1561)),           ISERROR(FIND("—",C1561)),           ISNUMBER(VALUE(LEFT(C1561,FIND(" - ",C1561)-1)))         ),         VALUE(LEFT(C1561,FIND(" - ",C1561)-1)),         ""      ),   ""   )  )))</f>
        <v/>
      </c>
      <c r="H1561" s="34" t="str">
        <f aca="false">B1561 &amp; "|" &amp; E1561 &amp; "|" &amp;(IF(ISBLANK(C1561),"",IFERROR(VALUE(LEFT(TRIM(C1561),FIND(" ",TRIM(C1561)&amp;" ")-1)),"")))</f>
        <v>||</v>
      </c>
      <c r="I1561" s="18" t="n">
        <f aca="false">IF(G1561="",0, IF(COUNTIF($H$6:H1561,H1561)=1,1,0))</f>
        <v>0</v>
      </c>
      <c r="J1561" s="34" t="str">
        <f aca="false">IF( OR( ISBLANK(D1561), C1561=D1561, AND( LEFT(D1561,7)&lt;&gt;"NOMINA ", OR( ISERROR(FIND(" - ",D1561)), NOT(ISNUMBER(VALUE(LEFT(D1561,FIND(" - ",D1561)-1)))) ) ) ), "", B1561 &amp; "|" &amp; E1561 &amp; "|" &amp; (IF(ISBLANK(C1561), "", IFERROR(VALUE(LEFT(TRIM(C1561), FIND(" ", TRIM(C1561)&amp;" ")-1)), ""))) &amp; "|" &amp; D1561 )</f>
        <v/>
      </c>
      <c r="K1561" s="18" t="n">
        <f aca="false">IF(OR(C1561="", J1561="",G1561=""), 0, IF(COUNTIF($J$6:J1561, J1561)=1, 1, 0))</f>
        <v>0</v>
      </c>
      <c r="L1561" s="16" t="str">
        <f aca="false">IF(B1561="Inscripción de nuevo registro patronal",B1561 &amp; "|" &amp; E1561 &amp; "|" &amp; C1561,"")</f>
        <v/>
      </c>
      <c r="M1561" s="18" t="n">
        <f aca="false">IF(OR(C1561="", L1561=""), 0, IF(COUNTIF($L$6:L1561, L1561)=1, 1, 0))</f>
        <v>0</v>
      </c>
    </row>
    <row r="1562" customFormat="false" ht="28.35" hidden="false" customHeight="true" outlineLevel="0" collapsed="false">
      <c r="A1562" s="48" t="str">
        <f aca="false">IF(AND(NOT(ISBLANK(C1562)),NOT(ISBLANK(B1562)),NOT(ISBLANK(E1562))),(_xlfn.AGGREGATE(2,7,A$5:A1562))+1,"")</f>
        <v/>
      </c>
      <c r="B1562" s="49"/>
      <c r="C1562" s="49"/>
      <c r="D1562" s="50"/>
      <c r="E1562" s="51"/>
      <c r="F1562" s="52" t="str">
        <f aca="false">IFERROR(VLOOKUP(B1562,LISTAS!$Q$2:$R$58,2,0),"")</f>
        <v/>
      </c>
      <c r="G1562" s="34" t="str">
        <f aca="false">IF(ISBLANK(C1562),"",  IF(F1562="RAZÓN SOCIAL","NUEVO_RP",   IF(F1562="NUMERO",      IF(ISNUMBER(VALUE(C1562)),VALUE(C1562),""),   IF(OR(F1562="NSS - NOMBRE",F1562="RP - NOMBRE"),      IF(         AND(           NOT(ISERROR(FIND(" - ",C1562))),           ISERROR(FIND("  ",C1562)),           ISERROR(FIND("–",C1562)),           ISERROR(FIND("—",C1562)),           ISNUMBER(VALUE(LEFT(C1562,FIND(" - ",C1562)-1)))         ),         VALUE(LEFT(C1562,FIND(" - ",C1562)-1)),         ""      ),   ""   )  )))</f>
        <v/>
      </c>
      <c r="H1562" s="34" t="str">
        <f aca="false">B1562 &amp; "|" &amp; E1562 &amp; "|" &amp;(IF(ISBLANK(C1562),"",IFERROR(VALUE(LEFT(TRIM(C1562),FIND(" ",TRIM(C1562)&amp;" ")-1)),"")))</f>
        <v>||</v>
      </c>
      <c r="I1562" s="18" t="n">
        <f aca="false">IF(G1562="",0, IF(COUNTIF($H$6:H1562,H1562)=1,1,0))</f>
        <v>0</v>
      </c>
      <c r="J1562" s="34" t="str">
        <f aca="false">IF( OR( ISBLANK(D1562), C1562=D1562, AND( LEFT(D1562,7)&lt;&gt;"NOMINA ", OR( ISERROR(FIND(" - ",D1562)), NOT(ISNUMBER(VALUE(LEFT(D1562,FIND(" - ",D1562)-1)))) ) ) ), "", B1562 &amp; "|" &amp; E1562 &amp; "|" &amp; (IF(ISBLANK(C1562), "", IFERROR(VALUE(LEFT(TRIM(C1562), FIND(" ", TRIM(C1562)&amp;" ")-1)), ""))) &amp; "|" &amp; D1562 )</f>
        <v/>
      </c>
      <c r="K1562" s="18" t="n">
        <f aca="false">IF(OR(C1562="", J1562="",G1562=""), 0, IF(COUNTIF($J$6:J1562, J1562)=1, 1, 0))</f>
        <v>0</v>
      </c>
      <c r="L1562" s="16" t="str">
        <f aca="false">IF(B1562="Inscripción de nuevo registro patronal",B1562 &amp; "|" &amp; E1562 &amp; "|" &amp; C1562,"")</f>
        <v/>
      </c>
      <c r="M1562" s="18" t="n">
        <f aca="false">IF(OR(C1562="", L1562=""), 0, IF(COUNTIF($L$6:L1562, L1562)=1, 1, 0))</f>
        <v>0</v>
      </c>
    </row>
    <row r="1563" customFormat="false" ht="28.35" hidden="false" customHeight="true" outlineLevel="0" collapsed="false">
      <c r="A1563" s="48" t="str">
        <f aca="false">IF(AND(NOT(ISBLANK(C1563)),NOT(ISBLANK(B1563)),NOT(ISBLANK(E1563))),(_xlfn.AGGREGATE(2,7,A$5:A1563))+1,"")</f>
        <v/>
      </c>
      <c r="B1563" s="49"/>
      <c r="C1563" s="49"/>
      <c r="D1563" s="50"/>
      <c r="E1563" s="51"/>
      <c r="F1563" s="52" t="str">
        <f aca="false">IFERROR(VLOOKUP(B1563,LISTAS!$Q$2:$R$58,2,0),"")</f>
        <v/>
      </c>
      <c r="G1563" s="34" t="str">
        <f aca="false">IF(ISBLANK(C1563),"",  IF(F1563="RAZÓN SOCIAL","NUEVO_RP",   IF(F1563="NUMERO",      IF(ISNUMBER(VALUE(C1563)),VALUE(C1563),""),   IF(OR(F1563="NSS - NOMBRE",F1563="RP - NOMBRE"),      IF(         AND(           NOT(ISERROR(FIND(" - ",C1563))),           ISERROR(FIND("  ",C1563)),           ISERROR(FIND("–",C1563)),           ISERROR(FIND("—",C1563)),           ISNUMBER(VALUE(LEFT(C1563,FIND(" - ",C1563)-1)))         ),         VALUE(LEFT(C1563,FIND(" - ",C1563)-1)),         ""      ),   ""   )  )))</f>
        <v/>
      </c>
      <c r="H1563" s="34" t="str">
        <f aca="false">B1563 &amp; "|" &amp; E1563 &amp; "|" &amp;(IF(ISBLANK(C1563),"",IFERROR(VALUE(LEFT(TRIM(C1563),FIND(" ",TRIM(C1563)&amp;" ")-1)),"")))</f>
        <v>||</v>
      </c>
      <c r="I1563" s="18" t="n">
        <f aca="false">IF(G1563="",0, IF(COUNTIF($H$6:H1563,H1563)=1,1,0))</f>
        <v>0</v>
      </c>
      <c r="J1563" s="34" t="str">
        <f aca="false">IF( OR( ISBLANK(D1563), C1563=D1563, AND( LEFT(D1563,7)&lt;&gt;"NOMINA ", OR( ISERROR(FIND(" - ",D1563)), NOT(ISNUMBER(VALUE(LEFT(D1563,FIND(" - ",D1563)-1)))) ) ) ), "", B1563 &amp; "|" &amp; E1563 &amp; "|" &amp; (IF(ISBLANK(C1563), "", IFERROR(VALUE(LEFT(TRIM(C1563), FIND(" ", TRIM(C1563)&amp;" ")-1)), ""))) &amp; "|" &amp; D1563 )</f>
        <v/>
      </c>
      <c r="K1563" s="18" t="n">
        <f aca="false">IF(OR(C1563="", J1563="",G1563=""), 0, IF(COUNTIF($J$6:J1563, J1563)=1, 1, 0))</f>
        <v>0</v>
      </c>
      <c r="L1563" s="16" t="str">
        <f aca="false">IF(B1563="Inscripción de nuevo registro patronal",B1563 &amp; "|" &amp; E1563 &amp; "|" &amp; C1563,"")</f>
        <v/>
      </c>
      <c r="M1563" s="18" t="n">
        <f aca="false">IF(OR(C1563="", L1563=""), 0, IF(COUNTIF($L$6:L1563, L1563)=1, 1, 0))</f>
        <v>0</v>
      </c>
    </row>
    <row r="1564" customFormat="false" ht="28.35" hidden="false" customHeight="true" outlineLevel="0" collapsed="false">
      <c r="A1564" s="48" t="str">
        <f aca="false">IF(AND(NOT(ISBLANK(C1564)),NOT(ISBLANK(B1564)),NOT(ISBLANK(E1564))),(_xlfn.AGGREGATE(2,7,A$5:A1564))+1,"")</f>
        <v/>
      </c>
      <c r="B1564" s="49"/>
      <c r="C1564" s="49"/>
      <c r="D1564" s="50"/>
      <c r="E1564" s="51"/>
      <c r="F1564" s="52" t="str">
        <f aca="false">IFERROR(VLOOKUP(B1564,LISTAS!$Q$2:$R$58,2,0),"")</f>
        <v/>
      </c>
      <c r="G1564" s="34" t="str">
        <f aca="false">IF(ISBLANK(C1564),"",  IF(F1564="RAZÓN SOCIAL","NUEVO_RP",   IF(F1564="NUMERO",      IF(ISNUMBER(VALUE(C1564)),VALUE(C1564),""),   IF(OR(F1564="NSS - NOMBRE",F1564="RP - NOMBRE"),      IF(         AND(           NOT(ISERROR(FIND(" - ",C1564))),           ISERROR(FIND("  ",C1564)),           ISERROR(FIND("–",C1564)),           ISERROR(FIND("—",C1564)),           ISNUMBER(VALUE(LEFT(C1564,FIND(" - ",C1564)-1)))         ),         VALUE(LEFT(C1564,FIND(" - ",C1564)-1)),         ""      ),   ""   )  )))</f>
        <v/>
      </c>
      <c r="H1564" s="34" t="str">
        <f aca="false">B1564 &amp; "|" &amp; E1564 &amp; "|" &amp;(IF(ISBLANK(C1564),"",IFERROR(VALUE(LEFT(TRIM(C1564),FIND(" ",TRIM(C1564)&amp;" ")-1)),"")))</f>
        <v>||</v>
      </c>
      <c r="I1564" s="18" t="n">
        <f aca="false">IF(G1564="",0, IF(COUNTIF($H$6:H1564,H1564)=1,1,0))</f>
        <v>0</v>
      </c>
      <c r="J1564" s="34" t="str">
        <f aca="false">IF( OR( ISBLANK(D1564), C1564=D1564, AND( LEFT(D1564,7)&lt;&gt;"NOMINA ", OR( ISERROR(FIND(" - ",D1564)), NOT(ISNUMBER(VALUE(LEFT(D1564,FIND(" - ",D1564)-1)))) ) ) ), "", B1564 &amp; "|" &amp; E1564 &amp; "|" &amp; (IF(ISBLANK(C1564), "", IFERROR(VALUE(LEFT(TRIM(C1564), FIND(" ", TRIM(C1564)&amp;" ")-1)), ""))) &amp; "|" &amp; D1564 )</f>
        <v/>
      </c>
      <c r="K1564" s="18" t="n">
        <f aca="false">IF(OR(C1564="", J1564="",G1564=""), 0, IF(COUNTIF($J$6:J1564, J1564)=1, 1, 0))</f>
        <v>0</v>
      </c>
      <c r="L1564" s="16" t="str">
        <f aca="false">IF(B1564="Inscripción de nuevo registro patronal",B1564 &amp; "|" &amp; E1564 &amp; "|" &amp; C1564,"")</f>
        <v/>
      </c>
      <c r="M1564" s="18" t="n">
        <f aca="false">IF(OR(C1564="", L1564=""), 0, IF(COUNTIF($L$6:L1564, L1564)=1, 1, 0))</f>
        <v>0</v>
      </c>
    </row>
    <row r="1565" customFormat="false" ht="28.35" hidden="false" customHeight="true" outlineLevel="0" collapsed="false">
      <c r="A1565" s="48" t="str">
        <f aca="false">IF(AND(NOT(ISBLANK(C1565)),NOT(ISBLANK(B1565)),NOT(ISBLANK(E1565))),(_xlfn.AGGREGATE(2,7,A$5:A1565))+1,"")</f>
        <v/>
      </c>
      <c r="B1565" s="49"/>
      <c r="C1565" s="49"/>
      <c r="D1565" s="50"/>
      <c r="E1565" s="51"/>
      <c r="F1565" s="52" t="str">
        <f aca="false">IFERROR(VLOOKUP(B1565,LISTAS!$Q$2:$R$58,2,0),"")</f>
        <v/>
      </c>
      <c r="G1565" s="34" t="str">
        <f aca="false">IF(ISBLANK(C1565),"",  IF(F1565="RAZÓN SOCIAL","NUEVO_RP",   IF(F1565="NUMERO",      IF(ISNUMBER(VALUE(C1565)),VALUE(C1565),""),   IF(OR(F1565="NSS - NOMBRE",F1565="RP - NOMBRE"),      IF(         AND(           NOT(ISERROR(FIND(" - ",C1565))),           ISERROR(FIND("  ",C1565)),           ISERROR(FIND("–",C1565)),           ISERROR(FIND("—",C1565)),           ISNUMBER(VALUE(LEFT(C1565,FIND(" - ",C1565)-1)))         ),         VALUE(LEFT(C1565,FIND(" - ",C1565)-1)),         ""      ),   ""   )  )))</f>
        <v/>
      </c>
      <c r="H1565" s="34" t="str">
        <f aca="false">B1565 &amp; "|" &amp; E1565 &amp; "|" &amp;(IF(ISBLANK(C1565),"",IFERROR(VALUE(LEFT(TRIM(C1565),FIND(" ",TRIM(C1565)&amp;" ")-1)),"")))</f>
        <v>||</v>
      </c>
      <c r="I1565" s="18" t="n">
        <f aca="false">IF(G1565="",0, IF(COUNTIF($H$6:H1565,H1565)=1,1,0))</f>
        <v>0</v>
      </c>
      <c r="J1565" s="34" t="str">
        <f aca="false">IF( OR( ISBLANK(D1565), C1565=D1565, AND( LEFT(D1565,7)&lt;&gt;"NOMINA ", OR( ISERROR(FIND(" - ",D1565)), NOT(ISNUMBER(VALUE(LEFT(D1565,FIND(" - ",D1565)-1)))) ) ) ), "", B1565 &amp; "|" &amp; E1565 &amp; "|" &amp; (IF(ISBLANK(C1565), "", IFERROR(VALUE(LEFT(TRIM(C1565), FIND(" ", TRIM(C1565)&amp;" ")-1)), ""))) &amp; "|" &amp; D1565 )</f>
        <v/>
      </c>
      <c r="K1565" s="18" t="n">
        <f aca="false">IF(OR(C1565="", J1565="",G1565=""), 0, IF(COUNTIF($J$6:J1565, J1565)=1, 1, 0))</f>
        <v>0</v>
      </c>
      <c r="L1565" s="16" t="str">
        <f aca="false">IF(B1565="Inscripción de nuevo registro patronal",B1565 &amp; "|" &amp; E1565 &amp; "|" &amp; C1565,"")</f>
        <v/>
      </c>
      <c r="M1565" s="18" t="n">
        <f aca="false">IF(OR(C1565="", L1565=""), 0, IF(COUNTIF($L$6:L1565, L1565)=1, 1, 0))</f>
        <v>0</v>
      </c>
    </row>
    <row r="1566" customFormat="false" ht="28.35" hidden="false" customHeight="true" outlineLevel="0" collapsed="false">
      <c r="A1566" s="48" t="str">
        <f aca="false">IF(AND(NOT(ISBLANK(C1566)),NOT(ISBLANK(B1566)),NOT(ISBLANK(E1566))),(_xlfn.AGGREGATE(2,7,A$5:A1566))+1,"")</f>
        <v/>
      </c>
      <c r="B1566" s="49"/>
      <c r="C1566" s="49"/>
      <c r="D1566" s="50"/>
      <c r="E1566" s="51"/>
      <c r="F1566" s="52" t="str">
        <f aca="false">IFERROR(VLOOKUP(B1566,LISTAS!$Q$2:$R$58,2,0),"")</f>
        <v/>
      </c>
      <c r="G1566" s="34" t="str">
        <f aca="false">IF(ISBLANK(C1566),"",  IF(F1566="RAZÓN SOCIAL","NUEVO_RP",   IF(F1566="NUMERO",      IF(ISNUMBER(VALUE(C1566)),VALUE(C1566),""),   IF(OR(F1566="NSS - NOMBRE",F1566="RP - NOMBRE"),      IF(         AND(           NOT(ISERROR(FIND(" - ",C1566))),           ISERROR(FIND("  ",C1566)),           ISERROR(FIND("–",C1566)),           ISERROR(FIND("—",C1566)),           ISNUMBER(VALUE(LEFT(C1566,FIND(" - ",C1566)-1)))         ),         VALUE(LEFT(C1566,FIND(" - ",C1566)-1)),         ""      ),   ""   )  )))</f>
        <v/>
      </c>
      <c r="H1566" s="34" t="str">
        <f aca="false">B1566 &amp; "|" &amp; E1566 &amp; "|" &amp;(IF(ISBLANK(C1566),"",IFERROR(VALUE(LEFT(TRIM(C1566),FIND(" ",TRIM(C1566)&amp;" ")-1)),"")))</f>
        <v>||</v>
      </c>
      <c r="I1566" s="18" t="n">
        <f aca="false">IF(G1566="",0, IF(COUNTIF($H$6:H1566,H1566)=1,1,0))</f>
        <v>0</v>
      </c>
      <c r="J1566" s="34" t="str">
        <f aca="false">IF( OR( ISBLANK(D1566), C1566=D1566, AND( LEFT(D1566,7)&lt;&gt;"NOMINA ", OR( ISERROR(FIND(" - ",D1566)), NOT(ISNUMBER(VALUE(LEFT(D1566,FIND(" - ",D1566)-1)))) ) ) ), "", B1566 &amp; "|" &amp; E1566 &amp; "|" &amp; (IF(ISBLANK(C1566), "", IFERROR(VALUE(LEFT(TRIM(C1566), FIND(" ", TRIM(C1566)&amp;" ")-1)), ""))) &amp; "|" &amp; D1566 )</f>
        <v/>
      </c>
      <c r="K1566" s="18" t="n">
        <f aca="false">IF(OR(C1566="", J1566="",G1566=""), 0, IF(COUNTIF($J$6:J1566, J1566)=1, 1, 0))</f>
        <v>0</v>
      </c>
      <c r="L1566" s="16" t="str">
        <f aca="false">IF(B1566="Inscripción de nuevo registro patronal",B1566 &amp; "|" &amp; E1566 &amp; "|" &amp; C1566,"")</f>
        <v/>
      </c>
      <c r="M1566" s="18" t="n">
        <f aca="false">IF(OR(C1566="", L1566=""), 0, IF(COUNTIF($L$6:L1566, L1566)=1, 1, 0))</f>
        <v>0</v>
      </c>
    </row>
    <row r="1567" customFormat="false" ht="28.35" hidden="false" customHeight="true" outlineLevel="0" collapsed="false">
      <c r="A1567" s="48" t="str">
        <f aca="false">IF(AND(NOT(ISBLANK(C1567)),NOT(ISBLANK(B1567)),NOT(ISBLANK(E1567))),(_xlfn.AGGREGATE(2,7,A$5:A1567))+1,"")</f>
        <v/>
      </c>
      <c r="B1567" s="49"/>
      <c r="C1567" s="49"/>
      <c r="D1567" s="50"/>
      <c r="E1567" s="51"/>
      <c r="F1567" s="52" t="str">
        <f aca="false">IFERROR(VLOOKUP(B1567,LISTAS!$Q$2:$R$58,2,0),"")</f>
        <v/>
      </c>
      <c r="G1567" s="34" t="str">
        <f aca="false">IF(ISBLANK(C1567),"",  IF(F1567="RAZÓN SOCIAL","NUEVO_RP",   IF(F1567="NUMERO",      IF(ISNUMBER(VALUE(C1567)),VALUE(C1567),""),   IF(OR(F1567="NSS - NOMBRE",F1567="RP - NOMBRE"),      IF(         AND(           NOT(ISERROR(FIND(" - ",C1567))),           ISERROR(FIND("  ",C1567)),           ISERROR(FIND("–",C1567)),           ISERROR(FIND("—",C1567)),           ISNUMBER(VALUE(LEFT(C1567,FIND(" - ",C1567)-1)))         ),         VALUE(LEFT(C1567,FIND(" - ",C1567)-1)),         ""      ),   ""   )  )))</f>
        <v/>
      </c>
      <c r="H1567" s="34" t="str">
        <f aca="false">B1567 &amp; "|" &amp; E1567 &amp; "|" &amp;(IF(ISBLANK(C1567),"",IFERROR(VALUE(LEFT(TRIM(C1567),FIND(" ",TRIM(C1567)&amp;" ")-1)),"")))</f>
        <v>||</v>
      </c>
      <c r="I1567" s="18" t="n">
        <f aca="false">IF(G1567="",0, IF(COUNTIF($H$6:H1567,H1567)=1,1,0))</f>
        <v>0</v>
      </c>
      <c r="J1567" s="34" t="str">
        <f aca="false">IF( OR( ISBLANK(D1567), C1567=D1567, AND( LEFT(D1567,7)&lt;&gt;"NOMINA ", OR( ISERROR(FIND(" - ",D1567)), NOT(ISNUMBER(VALUE(LEFT(D1567,FIND(" - ",D1567)-1)))) ) ) ), "", B1567 &amp; "|" &amp; E1567 &amp; "|" &amp; (IF(ISBLANK(C1567), "", IFERROR(VALUE(LEFT(TRIM(C1567), FIND(" ", TRIM(C1567)&amp;" ")-1)), ""))) &amp; "|" &amp; D1567 )</f>
        <v/>
      </c>
      <c r="K1567" s="18" t="n">
        <f aca="false">IF(OR(C1567="", J1567="",G1567=""), 0, IF(COUNTIF($J$6:J1567, J1567)=1, 1, 0))</f>
        <v>0</v>
      </c>
      <c r="L1567" s="16" t="str">
        <f aca="false">IF(B1567="Inscripción de nuevo registro patronal",B1567 &amp; "|" &amp; E1567 &amp; "|" &amp; C1567,"")</f>
        <v/>
      </c>
      <c r="M1567" s="18" t="n">
        <f aca="false">IF(OR(C1567="", L1567=""), 0, IF(COUNTIF($L$6:L1567, L1567)=1, 1, 0))</f>
        <v>0</v>
      </c>
    </row>
    <row r="1568" customFormat="false" ht="28.35" hidden="false" customHeight="true" outlineLevel="0" collapsed="false">
      <c r="A1568" s="48" t="str">
        <f aca="false">IF(AND(NOT(ISBLANK(C1568)),NOT(ISBLANK(B1568)),NOT(ISBLANK(E1568))),(_xlfn.AGGREGATE(2,7,A$5:A1568))+1,"")</f>
        <v/>
      </c>
      <c r="B1568" s="49"/>
      <c r="C1568" s="49"/>
      <c r="D1568" s="50"/>
      <c r="E1568" s="51"/>
      <c r="F1568" s="52" t="str">
        <f aca="false">IFERROR(VLOOKUP(B1568,LISTAS!$Q$2:$R$58,2,0),"")</f>
        <v/>
      </c>
      <c r="G1568" s="34" t="str">
        <f aca="false">IF(ISBLANK(C1568),"",  IF(F1568="RAZÓN SOCIAL","NUEVO_RP",   IF(F1568="NUMERO",      IF(ISNUMBER(VALUE(C1568)),VALUE(C1568),""),   IF(OR(F1568="NSS - NOMBRE",F1568="RP - NOMBRE"),      IF(         AND(           NOT(ISERROR(FIND(" - ",C1568))),           ISERROR(FIND("  ",C1568)),           ISERROR(FIND("–",C1568)),           ISERROR(FIND("—",C1568)),           ISNUMBER(VALUE(LEFT(C1568,FIND(" - ",C1568)-1)))         ),         VALUE(LEFT(C1568,FIND(" - ",C1568)-1)),         ""      ),   ""   )  )))</f>
        <v/>
      </c>
      <c r="H1568" s="34" t="str">
        <f aca="false">B1568 &amp; "|" &amp; E1568 &amp; "|" &amp;(IF(ISBLANK(C1568),"",IFERROR(VALUE(LEFT(TRIM(C1568),FIND(" ",TRIM(C1568)&amp;" ")-1)),"")))</f>
        <v>||</v>
      </c>
      <c r="I1568" s="18" t="n">
        <f aca="false">IF(G1568="",0, IF(COUNTIF($H$6:H1568,H1568)=1,1,0))</f>
        <v>0</v>
      </c>
      <c r="J1568" s="34" t="str">
        <f aca="false">IF( OR( ISBLANK(D1568), C1568=D1568, AND( LEFT(D1568,7)&lt;&gt;"NOMINA ", OR( ISERROR(FIND(" - ",D1568)), NOT(ISNUMBER(VALUE(LEFT(D1568,FIND(" - ",D1568)-1)))) ) ) ), "", B1568 &amp; "|" &amp; E1568 &amp; "|" &amp; (IF(ISBLANK(C1568), "", IFERROR(VALUE(LEFT(TRIM(C1568), FIND(" ", TRIM(C1568)&amp;" ")-1)), ""))) &amp; "|" &amp; D1568 )</f>
        <v/>
      </c>
      <c r="K1568" s="18" t="n">
        <f aca="false">IF(OR(C1568="", J1568="",G1568=""), 0, IF(COUNTIF($J$6:J1568, J1568)=1, 1, 0))</f>
        <v>0</v>
      </c>
      <c r="L1568" s="16" t="str">
        <f aca="false">IF(B1568="Inscripción de nuevo registro patronal",B1568 &amp; "|" &amp; E1568 &amp; "|" &amp; C1568,"")</f>
        <v/>
      </c>
      <c r="M1568" s="18" t="n">
        <f aca="false">IF(OR(C1568="", L1568=""), 0, IF(COUNTIF($L$6:L1568, L1568)=1, 1, 0))</f>
        <v>0</v>
      </c>
    </row>
    <row r="1569" customFormat="false" ht="28.35" hidden="false" customHeight="true" outlineLevel="0" collapsed="false">
      <c r="A1569" s="48" t="str">
        <f aca="false">IF(AND(NOT(ISBLANK(C1569)),NOT(ISBLANK(B1569)),NOT(ISBLANK(E1569))),(_xlfn.AGGREGATE(2,7,A$5:A1569))+1,"")</f>
        <v/>
      </c>
      <c r="B1569" s="49"/>
      <c r="C1569" s="49"/>
      <c r="D1569" s="50"/>
      <c r="E1569" s="51"/>
      <c r="F1569" s="52" t="str">
        <f aca="false">IFERROR(VLOOKUP(B1569,LISTAS!$Q$2:$R$58,2,0),"")</f>
        <v/>
      </c>
      <c r="G1569" s="34" t="str">
        <f aca="false">IF(ISBLANK(C1569),"",  IF(F1569="RAZÓN SOCIAL","NUEVO_RP",   IF(F1569="NUMERO",      IF(ISNUMBER(VALUE(C1569)),VALUE(C1569),""),   IF(OR(F1569="NSS - NOMBRE",F1569="RP - NOMBRE"),      IF(         AND(           NOT(ISERROR(FIND(" - ",C1569))),           ISERROR(FIND("  ",C1569)),           ISERROR(FIND("–",C1569)),           ISERROR(FIND("—",C1569)),           ISNUMBER(VALUE(LEFT(C1569,FIND(" - ",C1569)-1)))         ),         VALUE(LEFT(C1569,FIND(" - ",C1569)-1)),         ""      ),   ""   )  )))</f>
        <v/>
      </c>
      <c r="H1569" s="34" t="str">
        <f aca="false">B1569 &amp; "|" &amp; E1569 &amp; "|" &amp;(IF(ISBLANK(C1569),"",IFERROR(VALUE(LEFT(TRIM(C1569),FIND(" ",TRIM(C1569)&amp;" ")-1)),"")))</f>
        <v>||</v>
      </c>
      <c r="I1569" s="18" t="n">
        <f aca="false">IF(G1569="",0, IF(COUNTIF($H$6:H1569,H1569)=1,1,0))</f>
        <v>0</v>
      </c>
      <c r="J1569" s="34" t="str">
        <f aca="false">IF( OR( ISBLANK(D1569), C1569=D1569, AND( LEFT(D1569,7)&lt;&gt;"NOMINA ", OR( ISERROR(FIND(" - ",D1569)), NOT(ISNUMBER(VALUE(LEFT(D1569,FIND(" - ",D1569)-1)))) ) ) ), "", B1569 &amp; "|" &amp; E1569 &amp; "|" &amp; (IF(ISBLANK(C1569), "", IFERROR(VALUE(LEFT(TRIM(C1569), FIND(" ", TRIM(C1569)&amp;" ")-1)), ""))) &amp; "|" &amp; D1569 )</f>
        <v/>
      </c>
      <c r="K1569" s="18" t="n">
        <f aca="false">IF(OR(C1569="", J1569="",G1569=""), 0, IF(COUNTIF($J$6:J1569, J1569)=1, 1, 0))</f>
        <v>0</v>
      </c>
      <c r="L1569" s="16" t="str">
        <f aca="false">IF(B1569="Inscripción de nuevo registro patronal",B1569 &amp; "|" &amp; E1569 &amp; "|" &amp; C1569,"")</f>
        <v/>
      </c>
      <c r="M1569" s="18" t="n">
        <f aca="false">IF(OR(C1569="", L1569=""), 0, IF(COUNTIF($L$6:L1569, L1569)=1, 1, 0))</f>
        <v>0</v>
      </c>
    </row>
    <row r="1570" customFormat="false" ht="28.35" hidden="false" customHeight="true" outlineLevel="0" collapsed="false">
      <c r="A1570" s="48" t="str">
        <f aca="false">IF(AND(NOT(ISBLANK(C1570)),NOT(ISBLANK(B1570)),NOT(ISBLANK(E1570))),(_xlfn.AGGREGATE(2,7,A$5:A1570))+1,"")</f>
        <v/>
      </c>
      <c r="B1570" s="49"/>
      <c r="C1570" s="49"/>
      <c r="D1570" s="50"/>
      <c r="E1570" s="51"/>
      <c r="F1570" s="52" t="str">
        <f aca="false">IFERROR(VLOOKUP(B1570,LISTAS!$Q$2:$R$58,2,0),"")</f>
        <v/>
      </c>
      <c r="G1570" s="34" t="str">
        <f aca="false">IF(ISBLANK(C1570),"",  IF(F1570="RAZÓN SOCIAL","NUEVO_RP",   IF(F1570="NUMERO",      IF(ISNUMBER(VALUE(C1570)),VALUE(C1570),""),   IF(OR(F1570="NSS - NOMBRE",F1570="RP - NOMBRE"),      IF(         AND(           NOT(ISERROR(FIND(" - ",C1570))),           ISERROR(FIND("  ",C1570)),           ISERROR(FIND("–",C1570)),           ISERROR(FIND("—",C1570)),           ISNUMBER(VALUE(LEFT(C1570,FIND(" - ",C1570)-1)))         ),         VALUE(LEFT(C1570,FIND(" - ",C1570)-1)),         ""      ),   ""   )  )))</f>
        <v/>
      </c>
      <c r="H1570" s="34" t="str">
        <f aca="false">B1570 &amp; "|" &amp; E1570 &amp; "|" &amp;(IF(ISBLANK(C1570),"",IFERROR(VALUE(LEFT(TRIM(C1570),FIND(" ",TRIM(C1570)&amp;" ")-1)),"")))</f>
        <v>||</v>
      </c>
      <c r="I1570" s="18" t="n">
        <f aca="false">IF(G1570="",0, IF(COUNTIF($H$6:H1570,H1570)=1,1,0))</f>
        <v>0</v>
      </c>
      <c r="J1570" s="34" t="str">
        <f aca="false">IF( OR( ISBLANK(D1570), C1570=D1570, AND( LEFT(D1570,7)&lt;&gt;"NOMINA ", OR( ISERROR(FIND(" - ",D1570)), NOT(ISNUMBER(VALUE(LEFT(D1570,FIND(" - ",D1570)-1)))) ) ) ), "", B1570 &amp; "|" &amp; E1570 &amp; "|" &amp; (IF(ISBLANK(C1570), "", IFERROR(VALUE(LEFT(TRIM(C1570), FIND(" ", TRIM(C1570)&amp;" ")-1)), ""))) &amp; "|" &amp; D1570 )</f>
        <v/>
      </c>
      <c r="K1570" s="18" t="n">
        <f aca="false">IF(OR(C1570="", J1570="",G1570=""), 0, IF(COUNTIF($J$6:J1570, J1570)=1, 1, 0))</f>
        <v>0</v>
      </c>
      <c r="L1570" s="16" t="str">
        <f aca="false">IF(B1570="Inscripción de nuevo registro patronal",B1570 &amp; "|" &amp; E1570 &amp; "|" &amp; C1570,"")</f>
        <v/>
      </c>
      <c r="M1570" s="18" t="n">
        <f aca="false">IF(OR(C1570="", L1570=""), 0, IF(COUNTIF($L$6:L1570, L1570)=1, 1, 0))</f>
        <v>0</v>
      </c>
    </row>
    <row r="1571" customFormat="false" ht="28.35" hidden="false" customHeight="true" outlineLevel="0" collapsed="false">
      <c r="A1571" s="48" t="str">
        <f aca="false">IF(AND(NOT(ISBLANK(C1571)),NOT(ISBLANK(B1571)),NOT(ISBLANK(E1571))),(_xlfn.AGGREGATE(2,7,A$5:A1571))+1,"")</f>
        <v/>
      </c>
      <c r="B1571" s="49"/>
      <c r="C1571" s="49"/>
      <c r="D1571" s="50"/>
      <c r="E1571" s="51"/>
      <c r="F1571" s="52" t="str">
        <f aca="false">IFERROR(VLOOKUP(B1571,LISTAS!$Q$2:$R$58,2,0),"")</f>
        <v/>
      </c>
      <c r="G1571" s="34" t="str">
        <f aca="false">IF(ISBLANK(C1571),"",  IF(F1571="RAZÓN SOCIAL","NUEVO_RP",   IF(F1571="NUMERO",      IF(ISNUMBER(VALUE(C1571)),VALUE(C1571),""),   IF(OR(F1571="NSS - NOMBRE",F1571="RP - NOMBRE"),      IF(         AND(           NOT(ISERROR(FIND(" - ",C1571))),           ISERROR(FIND("  ",C1571)),           ISERROR(FIND("–",C1571)),           ISERROR(FIND("—",C1571)),           ISNUMBER(VALUE(LEFT(C1571,FIND(" - ",C1571)-1)))         ),         VALUE(LEFT(C1571,FIND(" - ",C1571)-1)),         ""      ),   ""   )  )))</f>
        <v/>
      </c>
      <c r="H1571" s="34" t="str">
        <f aca="false">B1571 &amp; "|" &amp; E1571 &amp; "|" &amp;(IF(ISBLANK(C1571),"",IFERROR(VALUE(LEFT(TRIM(C1571),FIND(" ",TRIM(C1571)&amp;" ")-1)),"")))</f>
        <v>||</v>
      </c>
      <c r="I1571" s="18" t="n">
        <f aca="false">IF(G1571="",0, IF(COUNTIF($H$6:H1571,H1571)=1,1,0))</f>
        <v>0</v>
      </c>
      <c r="J1571" s="34" t="str">
        <f aca="false">IF( OR( ISBLANK(D1571), C1571=D1571, AND( LEFT(D1571,7)&lt;&gt;"NOMINA ", OR( ISERROR(FIND(" - ",D1571)), NOT(ISNUMBER(VALUE(LEFT(D1571,FIND(" - ",D1571)-1)))) ) ) ), "", B1571 &amp; "|" &amp; E1571 &amp; "|" &amp; (IF(ISBLANK(C1571), "", IFERROR(VALUE(LEFT(TRIM(C1571), FIND(" ", TRIM(C1571)&amp;" ")-1)), ""))) &amp; "|" &amp; D1571 )</f>
        <v/>
      </c>
      <c r="K1571" s="18" t="n">
        <f aca="false">IF(OR(C1571="", J1571="",G1571=""), 0, IF(COUNTIF($J$6:J1571, J1571)=1, 1, 0))</f>
        <v>0</v>
      </c>
      <c r="L1571" s="16" t="str">
        <f aca="false">IF(B1571="Inscripción de nuevo registro patronal",B1571 &amp; "|" &amp; E1571 &amp; "|" &amp; C1571,"")</f>
        <v/>
      </c>
      <c r="M1571" s="18" t="n">
        <f aca="false">IF(OR(C1571="", L1571=""), 0, IF(COUNTIF($L$6:L1571, L1571)=1, 1, 0))</f>
        <v>0</v>
      </c>
    </row>
    <row r="1572" customFormat="false" ht="28.35" hidden="false" customHeight="true" outlineLevel="0" collapsed="false">
      <c r="A1572" s="48" t="str">
        <f aca="false">IF(AND(NOT(ISBLANK(C1572)),NOT(ISBLANK(B1572)),NOT(ISBLANK(E1572))),(_xlfn.AGGREGATE(2,7,A$5:A1572))+1,"")</f>
        <v/>
      </c>
      <c r="B1572" s="49"/>
      <c r="C1572" s="49"/>
      <c r="D1572" s="50"/>
      <c r="E1572" s="51"/>
      <c r="F1572" s="52" t="str">
        <f aca="false">IFERROR(VLOOKUP(B1572,LISTAS!$Q$2:$R$58,2,0),"")</f>
        <v/>
      </c>
      <c r="G1572" s="34" t="str">
        <f aca="false">IF(ISBLANK(C1572),"",  IF(F1572="RAZÓN SOCIAL","NUEVO_RP",   IF(F1572="NUMERO",      IF(ISNUMBER(VALUE(C1572)),VALUE(C1572),""),   IF(OR(F1572="NSS - NOMBRE",F1572="RP - NOMBRE"),      IF(         AND(           NOT(ISERROR(FIND(" - ",C1572))),           ISERROR(FIND("  ",C1572)),           ISERROR(FIND("–",C1572)),           ISERROR(FIND("—",C1572)),           ISNUMBER(VALUE(LEFT(C1572,FIND(" - ",C1572)-1)))         ),         VALUE(LEFT(C1572,FIND(" - ",C1572)-1)),         ""      ),   ""   )  )))</f>
        <v/>
      </c>
      <c r="H1572" s="34" t="str">
        <f aca="false">B1572 &amp; "|" &amp; E1572 &amp; "|" &amp;(IF(ISBLANK(C1572),"",IFERROR(VALUE(LEFT(TRIM(C1572),FIND(" ",TRIM(C1572)&amp;" ")-1)),"")))</f>
        <v>||</v>
      </c>
      <c r="I1572" s="18" t="n">
        <f aca="false">IF(G1572="",0, IF(COUNTIF($H$6:H1572,H1572)=1,1,0))</f>
        <v>0</v>
      </c>
      <c r="J1572" s="34" t="str">
        <f aca="false">IF( OR( ISBLANK(D1572), C1572=D1572, AND( LEFT(D1572,7)&lt;&gt;"NOMINA ", OR( ISERROR(FIND(" - ",D1572)), NOT(ISNUMBER(VALUE(LEFT(D1572,FIND(" - ",D1572)-1)))) ) ) ), "", B1572 &amp; "|" &amp; E1572 &amp; "|" &amp; (IF(ISBLANK(C1572), "", IFERROR(VALUE(LEFT(TRIM(C1572), FIND(" ", TRIM(C1572)&amp;" ")-1)), ""))) &amp; "|" &amp; D1572 )</f>
        <v/>
      </c>
      <c r="K1572" s="18" t="n">
        <f aca="false">IF(OR(C1572="", J1572="",G1572=""), 0, IF(COUNTIF($J$6:J1572, J1572)=1, 1, 0))</f>
        <v>0</v>
      </c>
      <c r="L1572" s="16" t="str">
        <f aca="false">IF(B1572="Inscripción de nuevo registro patronal",B1572 &amp; "|" &amp; E1572 &amp; "|" &amp; C1572,"")</f>
        <v/>
      </c>
      <c r="M1572" s="18" t="n">
        <f aca="false">IF(OR(C1572="", L1572=""), 0, IF(COUNTIF($L$6:L1572, L1572)=1, 1, 0))</f>
        <v>0</v>
      </c>
    </row>
    <row r="1573" customFormat="false" ht="28.35" hidden="false" customHeight="true" outlineLevel="0" collapsed="false">
      <c r="A1573" s="48" t="str">
        <f aca="false">IF(AND(NOT(ISBLANK(C1573)),NOT(ISBLANK(B1573)),NOT(ISBLANK(E1573))),(_xlfn.AGGREGATE(2,7,A$5:A1573))+1,"")</f>
        <v/>
      </c>
      <c r="B1573" s="49"/>
      <c r="C1573" s="49"/>
      <c r="D1573" s="50"/>
      <c r="E1573" s="51"/>
      <c r="F1573" s="52" t="str">
        <f aca="false">IFERROR(VLOOKUP(B1573,LISTAS!$Q$2:$R$58,2,0),"")</f>
        <v/>
      </c>
      <c r="G1573" s="34" t="str">
        <f aca="false">IF(ISBLANK(C1573),"",  IF(F1573="RAZÓN SOCIAL","NUEVO_RP",   IF(F1573="NUMERO",      IF(ISNUMBER(VALUE(C1573)),VALUE(C1573),""),   IF(OR(F1573="NSS - NOMBRE",F1573="RP - NOMBRE"),      IF(         AND(           NOT(ISERROR(FIND(" - ",C1573))),           ISERROR(FIND("  ",C1573)),           ISERROR(FIND("–",C1573)),           ISERROR(FIND("—",C1573)),           ISNUMBER(VALUE(LEFT(C1573,FIND(" - ",C1573)-1)))         ),         VALUE(LEFT(C1573,FIND(" - ",C1573)-1)),         ""      ),   ""   )  )))</f>
        <v/>
      </c>
      <c r="H1573" s="34" t="str">
        <f aca="false">B1573 &amp; "|" &amp; E1573 &amp; "|" &amp;(IF(ISBLANK(C1573),"",IFERROR(VALUE(LEFT(TRIM(C1573),FIND(" ",TRIM(C1573)&amp;" ")-1)),"")))</f>
        <v>||</v>
      </c>
      <c r="I1573" s="18" t="n">
        <f aca="false">IF(G1573="",0, IF(COUNTIF($H$6:H1573,H1573)=1,1,0))</f>
        <v>0</v>
      </c>
      <c r="J1573" s="34" t="str">
        <f aca="false">IF( OR( ISBLANK(D1573), C1573=D1573, AND( LEFT(D1573,7)&lt;&gt;"NOMINA ", OR( ISERROR(FIND(" - ",D1573)), NOT(ISNUMBER(VALUE(LEFT(D1573,FIND(" - ",D1573)-1)))) ) ) ), "", B1573 &amp; "|" &amp; E1573 &amp; "|" &amp; (IF(ISBLANK(C1573), "", IFERROR(VALUE(LEFT(TRIM(C1573), FIND(" ", TRIM(C1573)&amp;" ")-1)), ""))) &amp; "|" &amp; D1573 )</f>
        <v/>
      </c>
      <c r="K1573" s="18" t="n">
        <f aca="false">IF(OR(C1573="", J1573="",G1573=""), 0, IF(COUNTIF($J$6:J1573, J1573)=1, 1, 0))</f>
        <v>0</v>
      </c>
      <c r="L1573" s="16" t="str">
        <f aca="false">IF(B1573="Inscripción de nuevo registro patronal",B1573 &amp; "|" &amp; E1573 &amp; "|" &amp; C1573,"")</f>
        <v/>
      </c>
      <c r="M1573" s="18" t="n">
        <f aca="false">IF(OR(C1573="", L1573=""), 0, IF(COUNTIF($L$6:L1573, L1573)=1, 1, 0))</f>
        <v>0</v>
      </c>
    </row>
    <row r="1574" customFormat="false" ht="28.35" hidden="false" customHeight="true" outlineLevel="0" collapsed="false">
      <c r="A1574" s="48" t="str">
        <f aca="false">IF(AND(NOT(ISBLANK(C1574)),NOT(ISBLANK(B1574)),NOT(ISBLANK(E1574))),(_xlfn.AGGREGATE(2,7,A$5:A1574))+1,"")</f>
        <v/>
      </c>
      <c r="B1574" s="49"/>
      <c r="C1574" s="49"/>
      <c r="D1574" s="50"/>
      <c r="E1574" s="51"/>
      <c r="F1574" s="52" t="str">
        <f aca="false">IFERROR(VLOOKUP(B1574,LISTAS!$Q$2:$R$58,2,0),"")</f>
        <v/>
      </c>
      <c r="G1574" s="34" t="str">
        <f aca="false">IF(ISBLANK(C1574),"",  IF(F1574="RAZÓN SOCIAL","NUEVO_RP",   IF(F1574="NUMERO",      IF(ISNUMBER(VALUE(C1574)),VALUE(C1574),""),   IF(OR(F1574="NSS - NOMBRE",F1574="RP - NOMBRE"),      IF(         AND(           NOT(ISERROR(FIND(" - ",C1574))),           ISERROR(FIND("  ",C1574)),           ISERROR(FIND("–",C1574)),           ISERROR(FIND("—",C1574)),           ISNUMBER(VALUE(LEFT(C1574,FIND(" - ",C1574)-1)))         ),         VALUE(LEFT(C1574,FIND(" - ",C1574)-1)),         ""      ),   ""   )  )))</f>
        <v/>
      </c>
      <c r="H1574" s="34" t="str">
        <f aca="false">B1574 &amp; "|" &amp; E1574 &amp; "|" &amp;(IF(ISBLANK(C1574),"",IFERROR(VALUE(LEFT(TRIM(C1574),FIND(" ",TRIM(C1574)&amp;" ")-1)),"")))</f>
        <v>||</v>
      </c>
      <c r="I1574" s="18" t="n">
        <f aca="false">IF(G1574="",0, IF(COUNTIF($H$6:H1574,H1574)=1,1,0))</f>
        <v>0</v>
      </c>
      <c r="J1574" s="34" t="str">
        <f aca="false">IF( OR( ISBLANK(D1574), C1574=D1574, AND( LEFT(D1574,7)&lt;&gt;"NOMINA ", OR( ISERROR(FIND(" - ",D1574)), NOT(ISNUMBER(VALUE(LEFT(D1574,FIND(" - ",D1574)-1)))) ) ) ), "", B1574 &amp; "|" &amp; E1574 &amp; "|" &amp; (IF(ISBLANK(C1574), "", IFERROR(VALUE(LEFT(TRIM(C1574), FIND(" ", TRIM(C1574)&amp;" ")-1)), ""))) &amp; "|" &amp; D1574 )</f>
        <v/>
      </c>
      <c r="K1574" s="18" t="n">
        <f aca="false">IF(OR(C1574="", J1574="",G1574=""), 0, IF(COUNTIF($J$6:J1574, J1574)=1, 1, 0))</f>
        <v>0</v>
      </c>
      <c r="L1574" s="16" t="str">
        <f aca="false">IF(B1574="Inscripción de nuevo registro patronal",B1574 &amp; "|" &amp; E1574 &amp; "|" &amp; C1574,"")</f>
        <v/>
      </c>
      <c r="M1574" s="18" t="n">
        <f aca="false">IF(OR(C1574="", L1574=""), 0, IF(COUNTIF($L$6:L1574, L1574)=1, 1, 0))</f>
        <v>0</v>
      </c>
    </row>
    <row r="1575" customFormat="false" ht="28.35" hidden="false" customHeight="true" outlineLevel="0" collapsed="false">
      <c r="A1575" s="48" t="str">
        <f aca="false">IF(AND(NOT(ISBLANK(C1575)),NOT(ISBLANK(B1575)),NOT(ISBLANK(E1575))),(_xlfn.AGGREGATE(2,7,A$5:A1575))+1,"")</f>
        <v/>
      </c>
      <c r="B1575" s="49"/>
      <c r="C1575" s="49"/>
      <c r="D1575" s="50"/>
      <c r="E1575" s="51"/>
      <c r="F1575" s="52" t="str">
        <f aca="false">IFERROR(VLOOKUP(B1575,LISTAS!$Q$2:$R$58,2,0),"")</f>
        <v/>
      </c>
      <c r="G1575" s="34" t="str">
        <f aca="false">IF(ISBLANK(C1575),"",  IF(F1575="RAZÓN SOCIAL","NUEVO_RP",   IF(F1575="NUMERO",      IF(ISNUMBER(VALUE(C1575)),VALUE(C1575),""),   IF(OR(F1575="NSS - NOMBRE",F1575="RP - NOMBRE"),      IF(         AND(           NOT(ISERROR(FIND(" - ",C1575))),           ISERROR(FIND("  ",C1575)),           ISERROR(FIND("–",C1575)),           ISERROR(FIND("—",C1575)),           ISNUMBER(VALUE(LEFT(C1575,FIND(" - ",C1575)-1)))         ),         VALUE(LEFT(C1575,FIND(" - ",C1575)-1)),         ""      ),   ""   )  )))</f>
        <v/>
      </c>
      <c r="H1575" s="34" t="str">
        <f aca="false">B1575 &amp; "|" &amp; E1575 &amp; "|" &amp;(IF(ISBLANK(C1575),"",IFERROR(VALUE(LEFT(TRIM(C1575),FIND(" ",TRIM(C1575)&amp;" ")-1)),"")))</f>
        <v>||</v>
      </c>
      <c r="I1575" s="18" t="n">
        <f aca="false">IF(G1575="",0, IF(COUNTIF($H$6:H1575,H1575)=1,1,0))</f>
        <v>0</v>
      </c>
      <c r="J1575" s="34" t="str">
        <f aca="false">IF( OR( ISBLANK(D1575), C1575=D1575, AND( LEFT(D1575,7)&lt;&gt;"NOMINA ", OR( ISERROR(FIND(" - ",D1575)), NOT(ISNUMBER(VALUE(LEFT(D1575,FIND(" - ",D1575)-1)))) ) ) ), "", B1575 &amp; "|" &amp; E1575 &amp; "|" &amp; (IF(ISBLANK(C1575), "", IFERROR(VALUE(LEFT(TRIM(C1575), FIND(" ", TRIM(C1575)&amp;" ")-1)), ""))) &amp; "|" &amp; D1575 )</f>
        <v/>
      </c>
      <c r="K1575" s="18" t="n">
        <f aca="false">IF(OR(C1575="", J1575="",G1575=""), 0, IF(COUNTIF($J$6:J1575, J1575)=1, 1, 0))</f>
        <v>0</v>
      </c>
      <c r="L1575" s="16" t="str">
        <f aca="false">IF(B1575="Inscripción de nuevo registro patronal",B1575 &amp; "|" &amp; E1575 &amp; "|" &amp; C1575,"")</f>
        <v/>
      </c>
      <c r="M1575" s="18" t="n">
        <f aca="false">IF(OR(C1575="", L1575=""), 0, IF(COUNTIF($L$6:L1575, L1575)=1, 1, 0))</f>
        <v>0</v>
      </c>
    </row>
    <row r="1576" customFormat="false" ht="28.35" hidden="false" customHeight="true" outlineLevel="0" collapsed="false">
      <c r="A1576" s="48" t="str">
        <f aca="false">IF(AND(NOT(ISBLANK(C1576)),NOT(ISBLANK(B1576)),NOT(ISBLANK(E1576))),(_xlfn.AGGREGATE(2,7,A$5:A1576))+1,"")</f>
        <v/>
      </c>
      <c r="B1576" s="49"/>
      <c r="C1576" s="49"/>
      <c r="D1576" s="50"/>
      <c r="E1576" s="51"/>
      <c r="F1576" s="52" t="str">
        <f aca="false">IFERROR(VLOOKUP(B1576,LISTAS!$Q$2:$R$58,2,0),"")</f>
        <v/>
      </c>
      <c r="G1576" s="34" t="str">
        <f aca="false">IF(ISBLANK(C1576),"",  IF(F1576="RAZÓN SOCIAL","NUEVO_RP",   IF(F1576="NUMERO",      IF(ISNUMBER(VALUE(C1576)),VALUE(C1576),""),   IF(OR(F1576="NSS - NOMBRE",F1576="RP - NOMBRE"),      IF(         AND(           NOT(ISERROR(FIND(" - ",C1576))),           ISERROR(FIND("  ",C1576)),           ISERROR(FIND("–",C1576)),           ISERROR(FIND("—",C1576)),           ISNUMBER(VALUE(LEFT(C1576,FIND(" - ",C1576)-1)))         ),         VALUE(LEFT(C1576,FIND(" - ",C1576)-1)),         ""      ),   ""   )  )))</f>
        <v/>
      </c>
      <c r="H1576" s="34" t="str">
        <f aca="false">B1576 &amp; "|" &amp; E1576 &amp; "|" &amp;(IF(ISBLANK(C1576),"",IFERROR(VALUE(LEFT(TRIM(C1576),FIND(" ",TRIM(C1576)&amp;" ")-1)),"")))</f>
        <v>||</v>
      </c>
      <c r="I1576" s="18" t="n">
        <f aca="false">IF(G1576="",0, IF(COUNTIF($H$6:H1576,H1576)=1,1,0))</f>
        <v>0</v>
      </c>
      <c r="J1576" s="34" t="str">
        <f aca="false">IF( OR( ISBLANK(D1576), C1576=D1576, AND( LEFT(D1576,7)&lt;&gt;"NOMINA ", OR( ISERROR(FIND(" - ",D1576)), NOT(ISNUMBER(VALUE(LEFT(D1576,FIND(" - ",D1576)-1)))) ) ) ), "", B1576 &amp; "|" &amp; E1576 &amp; "|" &amp; (IF(ISBLANK(C1576), "", IFERROR(VALUE(LEFT(TRIM(C1576), FIND(" ", TRIM(C1576)&amp;" ")-1)), ""))) &amp; "|" &amp; D1576 )</f>
        <v/>
      </c>
      <c r="K1576" s="18" t="n">
        <f aca="false">IF(OR(C1576="", J1576="",G1576=""), 0, IF(COUNTIF($J$6:J1576, J1576)=1, 1, 0))</f>
        <v>0</v>
      </c>
      <c r="L1576" s="16" t="str">
        <f aca="false">IF(B1576="Inscripción de nuevo registro patronal",B1576 &amp; "|" &amp; E1576 &amp; "|" &amp; C1576,"")</f>
        <v/>
      </c>
      <c r="M1576" s="18" t="n">
        <f aca="false">IF(OR(C1576="", L1576=""), 0, IF(COUNTIF($L$6:L1576, L1576)=1, 1, 0))</f>
        <v>0</v>
      </c>
    </row>
    <row r="1577" customFormat="false" ht="28.35" hidden="false" customHeight="true" outlineLevel="0" collapsed="false">
      <c r="A1577" s="48" t="str">
        <f aca="false">IF(AND(NOT(ISBLANK(C1577)),NOT(ISBLANK(B1577)),NOT(ISBLANK(E1577))),(_xlfn.AGGREGATE(2,7,A$5:A1577))+1,"")</f>
        <v/>
      </c>
      <c r="B1577" s="49"/>
      <c r="C1577" s="49"/>
      <c r="D1577" s="50"/>
      <c r="E1577" s="51"/>
      <c r="F1577" s="52" t="str">
        <f aca="false">IFERROR(VLOOKUP(B1577,LISTAS!$Q$2:$R$58,2,0),"")</f>
        <v/>
      </c>
      <c r="G1577" s="34" t="str">
        <f aca="false">IF(ISBLANK(C1577),"",  IF(F1577="RAZÓN SOCIAL","NUEVO_RP",   IF(F1577="NUMERO",      IF(ISNUMBER(VALUE(C1577)),VALUE(C1577),""),   IF(OR(F1577="NSS - NOMBRE",F1577="RP - NOMBRE"),      IF(         AND(           NOT(ISERROR(FIND(" - ",C1577))),           ISERROR(FIND("  ",C1577)),           ISERROR(FIND("–",C1577)),           ISERROR(FIND("—",C1577)),           ISNUMBER(VALUE(LEFT(C1577,FIND(" - ",C1577)-1)))         ),         VALUE(LEFT(C1577,FIND(" - ",C1577)-1)),         ""      ),   ""   )  )))</f>
        <v/>
      </c>
      <c r="H1577" s="34" t="str">
        <f aca="false">B1577 &amp; "|" &amp; E1577 &amp; "|" &amp;(IF(ISBLANK(C1577),"",IFERROR(VALUE(LEFT(TRIM(C1577),FIND(" ",TRIM(C1577)&amp;" ")-1)),"")))</f>
        <v>||</v>
      </c>
      <c r="I1577" s="18" t="n">
        <f aca="false">IF(G1577="",0, IF(COUNTIF($H$6:H1577,H1577)=1,1,0))</f>
        <v>0</v>
      </c>
      <c r="J1577" s="34" t="str">
        <f aca="false">IF( OR( ISBLANK(D1577), C1577=D1577, AND( LEFT(D1577,7)&lt;&gt;"NOMINA ", OR( ISERROR(FIND(" - ",D1577)), NOT(ISNUMBER(VALUE(LEFT(D1577,FIND(" - ",D1577)-1)))) ) ) ), "", B1577 &amp; "|" &amp; E1577 &amp; "|" &amp; (IF(ISBLANK(C1577), "", IFERROR(VALUE(LEFT(TRIM(C1577), FIND(" ", TRIM(C1577)&amp;" ")-1)), ""))) &amp; "|" &amp; D1577 )</f>
        <v/>
      </c>
      <c r="K1577" s="18" t="n">
        <f aca="false">IF(OR(C1577="", J1577="",G1577=""), 0, IF(COUNTIF($J$6:J1577, J1577)=1, 1, 0))</f>
        <v>0</v>
      </c>
      <c r="L1577" s="16" t="str">
        <f aca="false">IF(B1577="Inscripción de nuevo registro patronal",B1577 &amp; "|" &amp; E1577 &amp; "|" &amp; C1577,"")</f>
        <v/>
      </c>
      <c r="M1577" s="18" t="n">
        <f aca="false">IF(OR(C1577="", L1577=""), 0, IF(COUNTIF($L$6:L1577, L1577)=1, 1, 0))</f>
        <v>0</v>
      </c>
    </row>
    <row r="1578" customFormat="false" ht="28.35" hidden="false" customHeight="true" outlineLevel="0" collapsed="false">
      <c r="A1578" s="48" t="str">
        <f aca="false">IF(AND(NOT(ISBLANK(C1578)),NOT(ISBLANK(B1578)),NOT(ISBLANK(E1578))),(_xlfn.AGGREGATE(2,7,A$5:A1578))+1,"")</f>
        <v/>
      </c>
      <c r="B1578" s="49"/>
      <c r="C1578" s="49"/>
      <c r="D1578" s="50"/>
      <c r="E1578" s="51"/>
      <c r="F1578" s="52" t="str">
        <f aca="false">IFERROR(VLOOKUP(B1578,LISTAS!$Q$2:$R$58,2,0),"")</f>
        <v/>
      </c>
      <c r="G1578" s="34" t="str">
        <f aca="false">IF(ISBLANK(C1578),"",  IF(F1578="RAZÓN SOCIAL","NUEVO_RP",   IF(F1578="NUMERO",      IF(ISNUMBER(VALUE(C1578)),VALUE(C1578),""),   IF(OR(F1578="NSS - NOMBRE",F1578="RP - NOMBRE"),      IF(         AND(           NOT(ISERROR(FIND(" - ",C1578))),           ISERROR(FIND("  ",C1578)),           ISERROR(FIND("–",C1578)),           ISERROR(FIND("—",C1578)),           ISNUMBER(VALUE(LEFT(C1578,FIND(" - ",C1578)-1)))         ),         VALUE(LEFT(C1578,FIND(" - ",C1578)-1)),         ""      ),   ""   )  )))</f>
        <v/>
      </c>
      <c r="H1578" s="34" t="str">
        <f aca="false">B1578 &amp; "|" &amp; E1578 &amp; "|" &amp;(IF(ISBLANK(C1578),"",IFERROR(VALUE(LEFT(TRIM(C1578),FIND(" ",TRIM(C1578)&amp;" ")-1)),"")))</f>
        <v>||</v>
      </c>
      <c r="I1578" s="18" t="n">
        <f aca="false">IF(G1578="",0, IF(COUNTIF($H$6:H1578,H1578)=1,1,0))</f>
        <v>0</v>
      </c>
      <c r="J1578" s="34" t="str">
        <f aca="false">IF( OR( ISBLANK(D1578), C1578=D1578, AND( LEFT(D1578,7)&lt;&gt;"NOMINA ", OR( ISERROR(FIND(" - ",D1578)), NOT(ISNUMBER(VALUE(LEFT(D1578,FIND(" - ",D1578)-1)))) ) ) ), "", B1578 &amp; "|" &amp; E1578 &amp; "|" &amp; (IF(ISBLANK(C1578), "", IFERROR(VALUE(LEFT(TRIM(C1578), FIND(" ", TRIM(C1578)&amp;" ")-1)), ""))) &amp; "|" &amp; D1578 )</f>
        <v/>
      </c>
      <c r="K1578" s="18" t="n">
        <f aca="false">IF(OR(C1578="", J1578="",G1578=""), 0, IF(COUNTIF($J$6:J1578, J1578)=1, 1, 0))</f>
        <v>0</v>
      </c>
      <c r="L1578" s="16" t="str">
        <f aca="false">IF(B1578="Inscripción de nuevo registro patronal",B1578 &amp; "|" &amp; E1578 &amp; "|" &amp; C1578,"")</f>
        <v/>
      </c>
      <c r="M1578" s="18" t="n">
        <f aca="false">IF(OR(C1578="", L1578=""), 0, IF(COUNTIF($L$6:L1578, L1578)=1, 1, 0))</f>
        <v>0</v>
      </c>
    </row>
    <row r="1579" customFormat="false" ht="28.35" hidden="false" customHeight="true" outlineLevel="0" collapsed="false">
      <c r="A1579" s="48" t="str">
        <f aca="false">IF(AND(NOT(ISBLANK(C1579)),NOT(ISBLANK(B1579)),NOT(ISBLANK(E1579))),(_xlfn.AGGREGATE(2,7,A$5:A1579))+1,"")</f>
        <v/>
      </c>
      <c r="B1579" s="49"/>
      <c r="C1579" s="49"/>
      <c r="D1579" s="50"/>
      <c r="E1579" s="51"/>
      <c r="F1579" s="52" t="str">
        <f aca="false">IFERROR(VLOOKUP(B1579,LISTAS!$Q$2:$R$58,2,0),"")</f>
        <v/>
      </c>
      <c r="G1579" s="34" t="str">
        <f aca="false">IF(ISBLANK(C1579),"",  IF(F1579="RAZÓN SOCIAL","NUEVO_RP",   IF(F1579="NUMERO",      IF(ISNUMBER(VALUE(C1579)),VALUE(C1579),""),   IF(OR(F1579="NSS - NOMBRE",F1579="RP - NOMBRE"),      IF(         AND(           NOT(ISERROR(FIND(" - ",C1579))),           ISERROR(FIND("  ",C1579)),           ISERROR(FIND("–",C1579)),           ISERROR(FIND("—",C1579)),           ISNUMBER(VALUE(LEFT(C1579,FIND(" - ",C1579)-1)))         ),         VALUE(LEFT(C1579,FIND(" - ",C1579)-1)),         ""      ),   ""   )  )))</f>
        <v/>
      </c>
      <c r="H1579" s="34" t="str">
        <f aca="false">B1579 &amp; "|" &amp; E1579 &amp; "|" &amp;(IF(ISBLANK(C1579),"",IFERROR(VALUE(LEFT(TRIM(C1579),FIND(" ",TRIM(C1579)&amp;" ")-1)),"")))</f>
        <v>||</v>
      </c>
      <c r="I1579" s="18" t="n">
        <f aca="false">IF(G1579="",0, IF(COUNTIF($H$6:H1579,H1579)=1,1,0))</f>
        <v>0</v>
      </c>
      <c r="J1579" s="34" t="str">
        <f aca="false">IF( OR( ISBLANK(D1579), C1579=D1579, AND( LEFT(D1579,7)&lt;&gt;"NOMINA ", OR( ISERROR(FIND(" - ",D1579)), NOT(ISNUMBER(VALUE(LEFT(D1579,FIND(" - ",D1579)-1)))) ) ) ), "", B1579 &amp; "|" &amp; E1579 &amp; "|" &amp; (IF(ISBLANK(C1579), "", IFERROR(VALUE(LEFT(TRIM(C1579), FIND(" ", TRIM(C1579)&amp;" ")-1)), ""))) &amp; "|" &amp; D1579 )</f>
        <v/>
      </c>
      <c r="K1579" s="18" t="n">
        <f aca="false">IF(OR(C1579="", J1579="",G1579=""), 0, IF(COUNTIF($J$6:J1579, J1579)=1, 1, 0))</f>
        <v>0</v>
      </c>
      <c r="L1579" s="16" t="str">
        <f aca="false">IF(B1579="Inscripción de nuevo registro patronal",B1579 &amp; "|" &amp; E1579 &amp; "|" &amp; C1579,"")</f>
        <v/>
      </c>
      <c r="M1579" s="18" t="n">
        <f aca="false">IF(OR(C1579="", L1579=""), 0, IF(COUNTIF($L$6:L1579, L1579)=1, 1, 0))</f>
        <v>0</v>
      </c>
    </row>
    <row r="1580" customFormat="false" ht="28.35" hidden="false" customHeight="true" outlineLevel="0" collapsed="false">
      <c r="A1580" s="48" t="str">
        <f aca="false">IF(AND(NOT(ISBLANK(C1580)),NOT(ISBLANK(B1580)),NOT(ISBLANK(E1580))),(_xlfn.AGGREGATE(2,7,A$5:A1580))+1,"")</f>
        <v/>
      </c>
      <c r="B1580" s="49"/>
      <c r="C1580" s="49"/>
      <c r="D1580" s="50"/>
      <c r="E1580" s="51"/>
      <c r="F1580" s="52" t="str">
        <f aca="false">IFERROR(VLOOKUP(B1580,LISTAS!$Q$2:$R$58,2,0),"")</f>
        <v/>
      </c>
      <c r="G1580" s="34" t="str">
        <f aca="false">IF(ISBLANK(C1580),"",  IF(F1580="RAZÓN SOCIAL","NUEVO_RP",   IF(F1580="NUMERO",      IF(ISNUMBER(VALUE(C1580)),VALUE(C1580),""),   IF(OR(F1580="NSS - NOMBRE",F1580="RP - NOMBRE"),      IF(         AND(           NOT(ISERROR(FIND(" - ",C1580))),           ISERROR(FIND("  ",C1580)),           ISERROR(FIND("–",C1580)),           ISERROR(FIND("—",C1580)),           ISNUMBER(VALUE(LEFT(C1580,FIND(" - ",C1580)-1)))         ),         VALUE(LEFT(C1580,FIND(" - ",C1580)-1)),         ""      ),   ""   )  )))</f>
        <v/>
      </c>
      <c r="H1580" s="34" t="str">
        <f aca="false">B1580 &amp; "|" &amp; E1580 &amp; "|" &amp;(IF(ISBLANK(C1580),"",IFERROR(VALUE(LEFT(TRIM(C1580),FIND(" ",TRIM(C1580)&amp;" ")-1)),"")))</f>
        <v>||</v>
      </c>
      <c r="I1580" s="18" t="n">
        <f aca="false">IF(G1580="",0, IF(COUNTIF($H$6:H1580,H1580)=1,1,0))</f>
        <v>0</v>
      </c>
      <c r="J1580" s="34" t="str">
        <f aca="false">IF( OR( ISBLANK(D1580), C1580=D1580, AND( LEFT(D1580,7)&lt;&gt;"NOMINA ", OR( ISERROR(FIND(" - ",D1580)), NOT(ISNUMBER(VALUE(LEFT(D1580,FIND(" - ",D1580)-1)))) ) ) ), "", B1580 &amp; "|" &amp; E1580 &amp; "|" &amp; (IF(ISBLANK(C1580), "", IFERROR(VALUE(LEFT(TRIM(C1580), FIND(" ", TRIM(C1580)&amp;" ")-1)), ""))) &amp; "|" &amp; D1580 )</f>
        <v/>
      </c>
      <c r="K1580" s="18" t="n">
        <f aca="false">IF(OR(C1580="", J1580="",G1580=""), 0, IF(COUNTIF($J$6:J1580, J1580)=1, 1, 0))</f>
        <v>0</v>
      </c>
      <c r="L1580" s="16" t="str">
        <f aca="false">IF(B1580="Inscripción de nuevo registro patronal",B1580 &amp; "|" &amp; E1580 &amp; "|" &amp; C1580,"")</f>
        <v/>
      </c>
      <c r="M1580" s="18" t="n">
        <f aca="false">IF(OR(C1580="", L1580=""), 0, IF(COUNTIF($L$6:L1580, L1580)=1, 1, 0))</f>
        <v>0</v>
      </c>
    </row>
    <row r="1581" customFormat="false" ht="28.35" hidden="false" customHeight="true" outlineLevel="0" collapsed="false">
      <c r="A1581" s="48" t="str">
        <f aca="false">IF(AND(NOT(ISBLANK(C1581)),NOT(ISBLANK(B1581)),NOT(ISBLANK(E1581))),(_xlfn.AGGREGATE(2,7,A$5:A1581))+1,"")</f>
        <v/>
      </c>
      <c r="B1581" s="49"/>
      <c r="C1581" s="49"/>
      <c r="D1581" s="50"/>
      <c r="E1581" s="51"/>
      <c r="F1581" s="52" t="str">
        <f aca="false">IFERROR(VLOOKUP(B1581,LISTAS!$Q$2:$R$58,2,0),"")</f>
        <v/>
      </c>
      <c r="G1581" s="34" t="str">
        <f aca="false">IF(ISBLANK(C1581),"",  IF(F1581="RAZÓN SOCIAL","NUEVO_RP",   IF(F1581="NUMERO",      IF(ISNUMBER(VALUE(C1581)),VALUE(C1581),""),   IF(OR(F1581="NSS - NOMBRE",F1581="RP - NOMBRE"),      IF(         AND(           NOT(ISERROR(FIND(" - ",C1581))),           ISERROR(FIND("  ",C1581)),           ISERROR(FIND("–",C1581)),           ISERROR(FIND("—",C1581)),           ISNUMBER(VALUE(LEFT(C1581,FIND(" - ",C1581)-1)))         ),         VALUE(LEFT(C1581,FIND(" - ",C1581)-1)),         ""      ),   ""   )  )))</f>
        <v/>
      </c>
      <c r="H1581" s="34" t="str">
        <f aca="false">B1581 &amp; "|" &amp; E1581 &amp; "|" &amp;(IF(ISBLANK(C1581),"",IFERROR(VALUE(LEFT(TRIM(C1581),FIND(" ",TRIM(C1581)&amp;" ")-1)),"")))</f>
        <v>||</v>
      </c>
      <c r="I1581" s="18" t="n">
        <f aca="false">IF(G1581="",0, IF(COUNTIF($H$6:H1581,H1581)=1,1,0))</f>
        <v>0</v>
      </c>
      <c r="J1581" s="34" t="str">
        <f aca="false">IF( OR( ISBLANK(D1581), C1581=D1581, AND( LEFT(D1581,7)&lt;&gt;"NOMINA ", OR( ISERROR(FIND(" - ",D1581)), NOT(ISNUMBER(VALUE(LEFT(D1581,FIND(" - ",D1581)-1)))) ) ) ), "", B1581 &amp; "|" &amp; E1581 &amp; "|" &amp; (IF(ISBLANK(C1581), "", IFERROR(VALUE(LEFT(TRIM(C1581), FIND(" ", TRIM(C1581)&amp;" ")-1)), ""))) &amp; "|" &amp; D1581 )</f>
        <v/>
      </c>
      <c r="K1581" s="18" t="n">
        <f aca="false">IF(OR(C1581="", J1581="",G1581=""), 0, IF(COUNTIF($J$6:J1581, J1581)=1, 1, 0))</f>
        <v>0</v>
      </c>
      <c r="L1581" s="16" t="str">
        <f aca="false">IF(B1581="Inscripción de nuevo registro patronal",B1581 &amp; "|" &amp; E1581 &amp; "|" &amp; C1581,"")</f>
        <v/>
      </c>
      <c r="M1581" s="18" t="n">
        <f aca="false">IF(OR(C1581="", L1581=""), 0, IF(COUNTIF($L$6:L1581, L1581)=1, 1, 0))</f>
        <v>0</v>
      </c>
    </row>
    <row r="1582" customFormat="false" ht="28.35" hidden="false" customHeight="true" outlineLevel="0" collapsed="false">
      <c r="A1582" s="48" t="str">
        <f aca="false">IF(AND(NOT(ISBLANK(C1582)),NOT(ISBLANK(B1582)),NOT(ISBLANK(E1582))),(_xlfn.AGGREGATE(2,7,A$5:A1582))+1,"")</f>
        <v/>
      </c>
      <c r="B1582" s="49"/>
      <c r="C1582" s="49"/>
      <c r="D1582" s="50"/>
      <c r="E1582" s="51"/>
      <c r="F1582" s="52" t="str">
        <f aca="false">IFERROR(VLOOKUP(B1582,LISTAS!$Q$2:$R$58,2,0),"")</f>
        <v/>
      </c>
      <c r="G1582" s="34" t="str">
        <f aca="false">IF(ISBLANK(C1582),"",  IF(F1582="RAZÓN SOCIAL","NUEVO_RP",   IF(F1582="NUMERO",      IF(ISNUMBER(VALUE(C1582)),VALUE(C1582),""),   IF(OR(F1582="NSS - NOMBRE",F1582="RP - NOMBRE"),      IF(         AND(           NOT(ISERROR(FIND(" - ",C1582))),           ISERROR(FIND("  ",C1582)),           ISERROR(FIND("–",C1582)),           ISERROR(FIND("—",C1582)),           ISNUMBER(VALUE(LEFT(C1582,FIND(" - ",C1582)-1)))         ),         VALUE(LEFT(C1582,FIND(" - ",C1582)-1)),         ""      ),   ""   )  )))</f>
        <v/>
      </c>
      <c r="H1582" s="34" t="str">
        <f aca="false">B1582 &amp; "|" &amp; E1582 &amp; "|" &amp;(IF(ISBLANK(C1582),"",IFERROR(VALUE(LEFT(TRIM(C1582),FIND(" ",TRIM(C1582)&amp;" ")-1)),"")))</f>
        <v>||</v>
      </c>
      <c r="I1582" s="18" t="n">
        <f aca="false">IF(G1582="",0, IF(COUNTIF($H$6:H1582,H1582)=1,1,0))</f>
        <v>0</v>
      </c>
      <c r="J1582" s="34" t="str">
        <f aca="false">IF( OR( ISBLANK(D1582), C1582=D1582, AND( LEFT(D1582,7)&lt;&gt;"NOMINA ", OR( ISERROR(FIND(" - ",D1582)), NOT(ISNUMBER(VALUE(LEFT(D1582,FIND(" - ",D1582)-1)))) ) ) ), "", B1582 &amp; "|" &amp; E1582 &amp; "|" &amp; (IF(ISBLANK(C1582), "", IFERROR(VALUE(LEFT(TRIM(C1582), FIND(" ", TRIM(C1582)&amp;" ")-1)), ""))) &amp; "|" &amp; D1582 )</f>
        <v/>
      </c>
      <c r="K1582" s="18" t="n">
        <f aca="false">IF(OR(C1582="", J1582="",G1582=""), 0, IF(COUNTIF($J$6:J1582, J1582)=1, 1, 0))</f>
        <v>0</v>
      </c>
      <c r="L1582" s="16" t="str">
        <f aca="false">IF(B1582="Inscripción de nuevo registro patronal",B1582 &amp; "|" &amp; E1582 &amp; "|" &amp; C1582,"")</f>
        <v/>
      </c>
      <c r="M1582" s="18" t="n">
        <f aca="false">IF(OR(C1582="", L1582=""), 0, IF(COUNTIF($L$6:L1582, L1582)=1, 1, 0))</f>
        <v>0</v>
      </c>
    </row>
    <row r="1583" customFormat="false" ht="28.35" hidden="false" customHeight="true" outlineLevel="0" collapsed="false">
      <c r="A1583" s="48" t="str">
        <f aca="false">IF(AND(NOT(ISBLANK(C1583)),NOT(ISBLANK(B1583)),NOT(ISBLANK(E1583))),(_xlfn.AGGREGATE(2,7,A$5:A1583))+1,"")</f>
        <v/>
      </c>
      <c r="B1583" s="49"/>
      <c r="C1583" s="49"/>
      <c r="D1583" s="50"/>
      <c r="E1583" s="51"/>
      <c r="F1583" s="52" t="str">
        <f aca="false">IFERROR(VLOOKUP(B1583,LISTAS!$Q$2:$R$58,2,0),"")</f>
        <v/>
      </c>
      <c r="G1583" s="34" t="str">
        <f aca="false">IF(ISBLANK(C1583),"",  IF(F1583="RAZÓN SOCIAL","NUEVO_RP",   IF(F1583="NUMERO",      IF(ISNUMBER(VALUE(C1583)),VALUE(C1583),""),   IF(OR(F1583="NSS - NOMBRE",F1583="RP - NOMBRE"),      IF(         AND(           NOT(ISERROR(FIND(" - ",C1583))),           ISERROR(FIND("  ",C1583)),           ISERROR(FIND("–",C1583)),           ISERROR(FIND("—",C1583)),           ISNUMBER(VALUE(LEFT(C1583,FIND(" - ",C1583)-1)))         ),         VALUE(LEFT(C1583,FIND(" - ",C1583)-1)),         ""      ),   ""   )  )))</f>
        <v/>
      </c>
      <c r="H1583" s="34" t="str">
        <f aca="false">B1583 &amp; "|" &amp; E1583 &amp; "|" &amp;(IF(ISBLANK(C1583),"",IFERROR(VALUE(LEFT(TRIM(C1583),FIND(" ",TRIM(C1583)&amp;" ")-1)),"")))</f>
        <v>||</v>
      </c>
      <c r="I1583" s="18" t="n">
        <f aca="false">IF(G1583="",0, IF(COUNTIF($H$6:H1583,H1583)=1,1,0))</f>
        <v>0</v>
      </c>
      <c r="J1583" s="34" t="str">
        <f aca="false">IF( OR( ISBLANK(D1583), C1583=D1583, AND( LEFT(D1583,7)&lt;&gt;"NOMINA ", OR( ISERROR(FIND(" - ",D1583)), NOT(ISNUMBER(VALUE(LEFT(D1583,FIND(" - ",D1583)-1)))) ) ) ), "", B1583 &amp; "|" &amp; E1583 &amp; "|" &amp; (IF(ISBLANK(C1583), "", IFERROR(VALUE(LEFT(TRIM(C1583), FIND(" ", TRIM(C1583)&amp;" ")-1)), ""))) &amp; "|" &amp; D1583 )</f>
        <v/>
      </c>
      <c r="K1583" s="18" t="n">
        <f aca="false">IF(OR(C1583="", J1583="",G1583=""), 0, IF(COUNTIF($J$6:J1583, J1583)=1, 1, 0))</f>
        <v>0</v>
      </c>
      <c r="L1583" s="16" t="str">
        <f aca="false">IF(B1583="Inscripción de nuevo registro patronal",B1583 &amp; "|" &amp; E1583 &amp; "|" &amp; C1583,"")</f>
        <v/>
      </c>
      <c r="M1583" s="18" t="n">
        <f aca="false">IF(OR(C1583="", L1583=""), 0, IF(COUNTIF($L$6:L1583, L1583)=1, 1, 0))</f>
        <v>0</v>
      </c>
    </row>
    <row r="1584" customFormat="false" ht="28.35" hidden="false" customHeight="true" outlineLevel="0" collapsed="false">
      <c r="A1584" s="48" t="str">
        <f aca="false">IF(AND(NOT(ISBLANK(C1584)),NOT(ISBLANK(B1584)),NOT(ISBLANK(E1584))),(_xlfn.AGGREGATE(2,7,A$5:A1584))+1,"")</f>
        <v/>
      </c>
      <c r="B1584" s="49"/>
      <c r="C1584" s="49"/>
      <c r="D1584" s="50"/>
      <c r="E1584" s="51"/>
      <c r="F1584" s="52" t="str">
        <f aca="false">IFERROR(VLOOKUP(B1584,LISTAS!$Q$2:$R$58,2,0),"")</f>
        <v/>
      </c>
      <c r="G1584" s="34" t="str">
        <f aca="false">IF(ISBLANK(C1584),"",  IF(F1584="RAZÓN SOCIAL","NUEVO_RP",   IF(F1584="NUMERO",      IF(ISNUMBER(VALUE(C1584)),VALUE(C1584),""),   IF(OR(F1584="NSS - NOMBRE",F1584="RP - NOMBRE"),      IF(         AND(           NOT(ISERROR(FIND(" - ",C1584))),           ISERROR(FIND("  ",C1584)),           ISERROR(FIND("–",C1584)),           ISERROR(FIND("—",C1584)),           ISNUMBER(VALUE(LEFT(C1584,FIND(" - ",C1584)-1)))         ),         VALUE(LEFT(C1584,FIND(" - ",C1584)-1)),         ""      ),   ""   )  )))</f>
        <v/>
      </c>
      <c r="H1584" s="34" t="str">
        <f aca="false">B1584 &amp; "|" &amp; E1584 &amp; "|" &amp;(IF(ISBLANK(C1584),"",IFERROR(VALUE(LEFT(TRIM(C1584),FIND(" ",TRIM(C1584)&amp;" ")-1)),"")))</f>
        <v>||</v>
      </c>
      <c r="I1584" s="18" t="n">
        <f aca="false">IF(G1584="",0, IF(COUNTIF($H$6:H1584,H1584)=1,1,0))</f>
        <v>0</v>
      </c>
      <c r="J1584" s="34" t="str">
        <f aca="false">IF( OR( ISBLANK(D1584), C1584=D1584, AND( LEFT(D1584,7)&lt;&gt;"NOMINA ", OR( ISERROR(FIND(" - ",D1584)), NOT(ISNUMBER(VALUE(LEFT(D1584,FIND(" - ",D1584)-1)))) ) ) ), "", B1584 &amp; "|" &amp; E1584 &amp; "|" &amp; (IF(ISBLANK(C1584), "", IFERROR(VALUE(LEFT(TRIM(C1584), FIND(" ", TRIM(C1584)&amp;" ")-1)), ""))) &amp; "|" &amp; D1584 )</f>
        <v/>
      </c>
      <c r="K1584" s="18" t="n">
        <f aca="false">IF(OR(C1584="", J1584="",G1584=""), 0, IF(COUNTIF($J$6:J1584, J1584)=1, 1, 0))</f>
        <v>0</v>
      </c>
      <c r="L1584" s="16" t="str">
        <f aca="false">IF(B1584="Inscripción de nuevo registro patronal",B1584 &amp; "|" &amp; E1584 &amp; "|" &amp; C1584,"")</f>
        <v/>
      </c>
      <c r="M1584" s="18" t="n">
        <f aca="false">IF(OR(C1584="", L1584=""), 0, IF(COUNTIF($L$6:L1584, L1584)=1, 1, 0))</f>
        <v>0</v>
      </c>
    </row>
    <row r="1585" customFormat="false" ht="28.35" hidden="false" customHeight="true" outlineLevel="0" collapsed="false">
      <c r="A1585" s="48" t="str">
        <f aca="false">IF(AND(NOT(ISBLANK(C1585)),NOT(ISBLANK(B1585)),NOT(ISBLANK(E1585))),(_xlfn.AGGREGATE(2,7,A$5:A1585))+1,"")</f>
        <v/>
      </c>
      <c r="B1585" s="49"/>
      <c r="C1585" s="49"/>
      <c r="D1585" s="50"/>
      <c r="E1585" s="51"/>
      <c r="F1585" s="52" t="str">
        <f aca="false">IFERROR(VLOOKUP(B1585,LISTAS!$Q$2:$R$58,2,0),"")</f>
        <v/>
      </c>
      <c r="G1585" s="34" t="str">
        <f aca="false">IF(ISBLANK(C1585),"",  IF(F1585="RAZÓN SOCIAL","NUEVO_RP",   IF(F1585="NUMERO",      IF(ISNUMBER(VALUE(C1585)),VALUE(C1585),""),   IF(OR(F1585="NSS - NOMBRE",F1585="RP - NOMBRE"),      IF(         AND(           NOT(ISERROR(FIND(" - ",C1585))),           ISERROR(FIND("  ",C1585)),           ISERROR(FIND("–",C1585)),           ISERROR(FIND("—",C1585)),           ISNUMBER(VALUE(LEFT(C1585,FIND(" - ",C1585)-1)))         ),         VALUE(LEFT(C1585,FIND(" - ",C1585)-1)),         ""      ),   ""   )  )))</f>
        <v/>
      </c>
      <c r="H1585" s="34" t="str">
        <f aca="false">B1585 &amp; "|" &amp; E1585 &amp; "|" &amp;(IF(ISBLANK(C1585),"",IFERROR(VALUE(LEFT(TRIM(C1585),FIND(" ",TRIM(C1585)&amp;" ")-1)),"")))</f>
        <v>||</v>
      </c>
      <c r="I1585" s="18" t="n">
        <f aca="false">IF(G1585="",0, IF(COUNTIF($H$6:H1585,H1585)=1,1,0))</f>
        <v>0</v>
      </c>
      <c r="J1585" s="34" t="str">
        <f aca="false">IF( OR( ISBLANK(D1585), C1585=D1585, AND( LEFT(D1585,7)&lt;&gt;"NOMINA ", OR( ISERROR(FIND(" - ",D1585)), NOT(ISNUMBER(VALUE(LEFT(D1585,FIND(" - ",D1585)-1)))) ) ) ), "", B1585 &amp; "|" &amp; E1585 &amp; "|" &amp; (IF(ISBLANK(C1585), "", IFERROR(VALUE(LEFT(TRIM(C1585), FIND(" ", TRIM(C1585)&amp;" ")-1)), ""))) &amp; "|" &amp; D1585 )</f>
        <v/>
      </c>
      <c r="K1585" s="18" t="n">
        <f aca="false">IF(OR(C1585="", J1585="",G1585=""), 0, IF(COUNTIF($J$6:J1585, J1585)=1, 1, 0))</f>
        <v>0</v>
      </c>
      <c r="L1585" s="16" t="str">
        <f aca="false">IF(B1585="Inscripción de nuevo registro patronal",B1585 &amp; "|" &amp; E1585 &amp; "|" &amp; C1585,"")</f>
        <v/>
      </c>
      <c r="M1585" s="18" t="n">
        <f aca="false">IF(OR(C1585="", L1585=""), 0, IF(COUNTIF($L$6:L1585, L1585)=1, 1, 0))</f>
        <v>0</v>
      </c>
    </row>
    <row r="1586" customFormat="false" ht="28.35" hidden="false" customHeight="true" outlineLevel="0" collapsed="false">
      <c r="A1586" s="48" t="str">
        <f aca="false">IF(AND(NOT(ISBLANK(C1586)),NOT(ISBLANK(B1586)),NOT(ISBLANK(E1586))),(_xlfn.AGGREGATE(2,7,A$5:A1586))+1,"")</f>
        <v/>
      </c>
      <c r="B1586" s="49"/>
      <c r="C1586" s="49"/>
      <c r="D1586" s="50"/>
      <c r="E1586" s="51"/>
      <c r="F1586" s="52" t="str">
        <f aca="false">IFERROR(VLOOKUP(B1586,LISTAS!$Q$2:$R$58,2,0),"")</f>
        <v/>
      </c>
      <c r="G1586" s="34" t="str">
        <f aca="false">IF(ISBLANK(C1586),"",  IF(F1586="RAZÓN SOCIAL","NUEVO_RP",   IF(F1586="NUMERO",      IF(ISNUMBER(VALUE(C1586)),VALUE(C1586),""),   IF(OR(F1586="NSS - NOMBRE",F1586="RP - NOMBRE"),      IF(         AND(           NOT(ISERROR(FIND(" - ",C1586))),           ISERROR(FIND("  ",C1586)),           ISERROR(FIND("–",C1586)),           ISERROR(FIND("—",C1586)),           ISNUMBER(VALUE(LEFT(C1586,FIND(" - ",C1586)-1)))         ),         VALUE(LEFT(C1586,FIND(" - ",C1586)-1)),         ""      ),   ""   )  )))</f>
        <v/>
      </c>
      <c r="H1586" s="34" t="str">
        <f aca="false">B1586 &amp; "|" &amp; E1586 &amp; "|" &amp;(IF(ISBLANK(C1586),"",IFERROR(VALUE(LEFT(TRIM(C1586),FIND(" ",TRIM(C1586)&amp;" ")-1)),"")))</f>
        <v>||</v>
      </c>
      <c r="I1586" s="18" t="n">
        <f aca="false">IF(G1586="",0, IF(COUNTIF($H$6:H1586,H1586)=1,1,0))</f>
        <v>0</v>
      </c>
      <c r="J1586" s="34" t="str">
        <f aca="false">IF( OR( ISBLANK(D1586), C1586=D1586, AND( LEFT(D1586,7)&lt;&gt;"NOMINA ", OR( ISERROR(FIND(" - ",D1586)), NOT(ISNUMBER(VALUE(LEFT(D1586,FIND(" - ",D1586)-1)))) ) ) ), "", B1586 &amp; "|" &amp; E1586 &amp; "|" &amp; (IF(ISBLANK(C1586), "", IFERROR(VALUE(LEFT(TRIM(C1586), FIND(" ", TRIM(C1586)&amp;" ")-1)), ""))) &amp; "|" &amp; D1586 )</f>
        <v/>
      </c>
      <c r="K1586" s="18" t="n">
        <f aca="false">IF(OR(C1586="", J1586="",G1586=""), 0, IF(COUNTIF($J$6:J1586, J1586)=1, 1, 0))</f>
        <v>0</v>
      </c>
      <c r="L1586" s="16" t="str">
        <f aca="false">IF(B1586="Inscripción de nuevo registro patronal",B1586 &amp; "|" &amp; E1586 &amp; "|" &amp; C1586,"")</f>
        <v/>
      </c>
      <c r="M1586" s="18" t="n">
        <f aca="false">IF(OR(C1586="", L1586=""), 0, IF(COUNTIF($L$6:L1586, L1586)=1, 1, 0))</f>
        <v>0</v>
      </c>
    </row>
    <row r="1587" customFormat="false" ht="28.35" hidden="false" customHeight="true" outlineLevel="0" collapsed="false">
      <c r="A1587" s="48" t="str">
        <f aca="false">IF(AND(NOT(ISBLANK(C1587)),NOT(ISBLANK(B1587)),NOT(ISBLANK(E1587))),(_xlfn.AGGREGATE(2,7,A$5:A1587))+1,"")</f>
        <v/>
      </c>
      <c r="B1587" s="49"/>
      <c r="C1587" s="49"/>
      <c r="D1587" s="50"/>
      <c r="E1587" s="51"/>
      <c r="F1587" s="52" t="str">
        <f aca="false">IFERROR(VLOOKUP(B1587,LISTAS!$Q$2:$R$58,2,0),"")</f>
        <v/>
      </c>
      <c r="G1587" s="34" t="str">
        <f aca="false">IF(ISBLANK(C1587),"",  IF(F1587="RAZÓN SOCIAL","NUEVO_RP",   IF(F1587="NUMERO",      IF(ISNUMBER(VALUE(C1587)),VALUE(C1587),""),   IF(OR(F1587="NSS - NOMBRE",F1587="RP - NOMBRE"),      IF(         AND(           NOT(ISERROR(FIND(" - ",C1587))),           ISERROR(FIND("  ",C1587)),           ISERROR(FIND("–",C1587)),           ISERROR(FIND("—",C1587)),           ISNUMBER(VALUE(LEFT(C1587,FIND(" - ",C1587)-1)))         ),         VALUE(LEFT(C1587,FIND(" - ",C1587)-1)),         ""      ),   ""   )  )))</f>
        <v/>
      </c>
      <c r="H1587" s="34" t="str">
        <f aca="false">B1587 &amp; "|" &amp; E1587 &amp; "|" &amp;(IF(ISBLANK(C1587),"",IFERROR(VALUE(LEFT(TRIM(C1587),FIND(" ",TRIM(C1587)&amp;" ")-1)),"")))</f>
        <v>||</v>
      </c>
      <c r="I1587" s="18" t="n">
        <f aca="false">IF(G1587="",0, IF(COUNTIF($H$6:H1587,H1587)=1,1,0))</f>
        <v>0</v>
      </c>
      <c r="J1587" s="34" t="str">
        <f aca="false">IF( OR( ISBLANK(D1587), C1587=D1587, AND( LEFT(D1587,7)&lt;&gt;"NOMINA ", OR( ISERROR(FIND(" - ",D1587)), NOT(ISNUMBER(VALUE(LEFT(D1587,FIND(" - ",D1587)-1)))) ) ) ), "", B1587 &amp; "|" &amp; E1587 &amp; "|" &amp; (IF(ISBLANK(C1587), "", IFERROR(VALUE(LEFT(TRIM(C1587), FIND(" ", TRIM(C1587)&amp;" ")-1)), ""))) &amp; "|" &amp; D1587 )</f>
        <v/>
      </c>
      <c r="K1587" s="18" t="n">
        <f aca="false">IF(OR(C1587="", J1587="",G1587=""), 0, IF(COUNTIF($J$6:J1587, J1587)=1, 1, 0))</f>
        <v>0</v>
      </c>
      <c r="L1587" s="16" t="str">
        <f aca="false">IF(B1587="Inscripción de nuevo registro patronal",B1587 &amp; "|" &amp; E1587 &amp; "|" &amp; C1587,"")</f>
        <v/>
      </c>
      <c r="M1587" s="18" t="n">
        <f aca="false">IF(OR(C1587="", L1587=""), 0, IF(COUNTIF($L$6:L1587, L1587)=1, 1, 0))</f>
        <v>0</v>
      </c>
    </row>
    <row r="1588" customFormat="false" ht="28.35" hidden="false" customHeight="true" outlineLevel="0" collapsed="false">
      <c r="A1588" s="48" t="str">
        <f aca="false">IF(AND(NOT(ISBLANK(C1588)),NOT(ISBLANK(B1588)),NOT(ISBLANK(E1588))),(_xlfn.AGGREGATE(2,7,A$5:A1588))+1,"")</f>
        <v/>
      </c>
      <c r="B1588" s="49"/>
      <c r="C1588" s="49"/>
      <c r="D1588" s="50"/>
      <c r="E1588" s="51"/>
      <c r="F1588" s="52" t="str">
        <f aca="false">IFERROR(VLOOKUP(B1588,LISTAS!$Q$2:$R$58,2,0),"")</f>
        <v/>
      </c>
      <c r="G1588" s="34" t="str">
        <f aca="false">IF(ISBLANK(C1588),"",  IF(F1588="RAZÓN SOCIAL","NUEVO_RP",   IF(F1588="NUMERO",      IF(ISNUMBER(VALUE(C1588)),VALUE(C1588),""),   IF(OR(F1588="NSS - NOMBRE",F1588="RP - NOMBRE"),      IF(         AND(           NOT(ISERROR(FIND(" - ",C1588))),           ISERROR(FIND("  ",C1588)),           ISERROR(FIND("–",C1588)),           ISERROR(FIND("—",C1588)),           ISNUMBER(VALUE(LEFT(C1588,FIND(" - ",C1588)-1)))         ),         VALUE(LEFT(C1588,FIND(" - ",C1588)-1)),         ""      ),   ""   )  )))</f>
        <v/>
      </c>
      <c r="H1588" s="34" t="str">
        <f aca="false">B1588 &amp; "|" &amp; E1588 &amp; "|" &amp;(IF(ISBLANK(C1588),"",IFERROR(VALUE(LEFT(TRIM(C1588),FIND(" ",TRIM(C1588)&amp;" ")-1)),"")))</f>
        <v>||</v>
      </c>
      <c r="I1588" s="18" t="n">
        <f aca="false">IF(G1588="",0, IF(COUNTIF($H$6:H1588,H1588)=1,1,0))</f>
        <v>0</v>
      </c>
      <c r="J1588" s="34" t="str">
        <f aca="false">IF( OR( ISBLANK(D1588), C1588=D1588, AND( LEFT(D1588,7)&lt;&gt;"NOMINA ", OR( ISERROR(FIND(" - ",D1588)), NOT(ISNUMBER(VALUE(LEFT(D1588,FIND(" - ",D1588)-1)))) ) ) ), "", B1588 &amp; "|" &amp; E1588 &amp; "|" &amp; (IF(ISBLANK(C1588), "", IFERROR(VALUE(LEFT(TRIM(C1588), FIND(" ", TRIM(C1588)&amp;" ")-1)), ""))) &amp; "|" &amp; D1588 )</f>
        <v/>
      </c>
      <c r="K1588" s="18" t="n">
        <f aca="false">IF(OR(C1588="", J1588="",G1588=""), 0, IF(COUNTIF($J$6:J1588, J1588)=1, 1, 0))</f>
        <v>0</v>
      </c>
      <c r="L1588" s="16" t="str">
        <f aca="false">IF(B1588="Inscripción de nuevo registro patronal",B1588 &amp; "|" &amp; E1588 &amp; "|" &amp; C1588,"")</f>
        <v/>
      </c>
      <c r="M1588" s="18" t="n">
        <f aca="false">IF(OR(C1588="", L1588=""), 0, IF(COUNTIF($L$6:L1588, L1588)=1, 1, 0))</f>
        <v>0</v>
      </c>
    </row>
    <row r="1589" customFormat="false" ht="28.35" hidden="false" customHeight="true" outlineLevel="0" collapsed="false">
      <c r="A1589" s="48" t="str">
        <f aca="false">IF(AND(NOT(ISBLANK(C1589)),NOT(ISBLANK(B1589)),NOT(ISBLANK(E1589))),(_xlfn.AGGREGATE(2,7,A$5:A1589))+1,"")</f>
        <v/>
      </c>
      <c r="B1589" s="49"/>
      <c r="C1589" s="49"/>
      <c r="D1589" s="50"/>
      <c r="E1589" s="51"/>
      <c r="F1589" s="52" t="str">
        <f aca="false">IFERROR(VLOOKUP(B1589,LISTAS!$Q$2:$R$58,2,0),"")</f>
        <v/>
      </c>
      <c r="G1589" s="34" t="str">
        <f aca="false">IF(ISBLANK(C1589),"",  IF(F1589="RAZÓN SOCIAL","NUEVO_RP",   IF(F1589="NUMERO",      IF(ISNUMBER(VALUE(C1589)),VALUE(C1589),""),   IF(OR(F1589="NSS - NOMBRE",F1589="RP - NOMBRE"),      IF(         AND(           NOT(ISERROR(FIND(" - ",C1589))),           ISERROR(FIND("  ",C1589)),           ISERROR(FIND("–",C1589)),           ISERROR(FIND("—",C1589)),           ISNUMBER(VALUE(LEFT(C1589,FIND(" - ",C1589)-1)))         ),         VALUE(LEFT(C1589,FIND(" - ",C1589)-1)),         ""      ),   ""   )  )))</f>
        <v/>
      </c>
      <c r="H1589" s="34" t="str">
        <f aca="false">B1589 &amp; "|" &amp; E1589 &amp; "|" &amp;(IF(ISBLANK(C1589),"",IFERROR(VALUE(LEFT(TRIM(C1589),FIND(" ",TRIM(C1589)&amp;" ")-1)),"")))</f>
        <v>||</v>
      </c>
      <c r="I1589" s="18" t="n">
        <f aca="false">IF(G1589="",0, IF(COUNTIF($H$6:H1589,H1589)=1,1,0))</f>
        <v>0</v>
      </c>
      <c r="J1589" s="34" t="str">
        <f aca="false">IF( OR( ISBLANK(D1589), C1589=D1589, AND( LEFT(D1589,7)&lt;&gt;"NOMINA ", OR( ISERROR(FIND(" - ",D1589)), NOT(ISNUMBER(VALUE(LEFT(D1589,FIND(" - ",D1589)-1)))) ) ) ), "", B1589 &amp; "|" &amp; E1589 &amp; "|" &amp; (IF(ISBLANK(C1589), "", IFERROR(VALUE(LEFT(TRIM(C1589), FIND(" ", TRIM(C1589)&amp;" ")-1)), ""))) &amp; "|" &amp; D1589 )</f>
        <v/>
      </c>
      <c r="K1589" s="18" t="n">
        <f aca="false">IF(OR(C1589="", J1589="",G1589=""), 0, IF(COUNTIF($J$6:J1589, J1589)=1, 1, 0))</f>
        <v>0</v>
      </c>
      <c r="L1589" s="16" t="str">
        <f aca="false">IF(B1589="Inscripción de nuevo registro patronal",B1589 &amp; "|" &amp; E1589 &amp; "|" &amp; C1589,"")</f>
        <v/>
      </c>
      <c r="M1589" s="18" t="n">
        <f aca="false">IF(OR(C1589="", L1589=""), 0, IF(COUNTIF($L$6:L1589, L1589)=1, 1, 0))</f>
        <v>0</v>
      </c>
    </row>
    <row r="1590" customFormat="false" ht="28.35" hidden="false" customHeight="true" outlineLevel="0" collapsed="false">
      <c r="A1590" s="48" t="str">
        <f aca="false">IF(AND(NOT(ISBLANK(C1590)),NOT(ISBLANK(B1590)),NOT(ISBLANK(E1590))),(_xlfn.AGGREGATE(2,7,A$5:A1590))+1,"")</f>
        <v/>
      </c>
      <c r="B1590" s="49"/>
      <c r="C1590" s="49"/>
      <c r="D1590" s="50"/>
      <c r="E1590" s="51"/>
      <c r="F1590" s="52" t="str">
        <f aca="false">IFERROR(VLOOKUP(B1590,LISTAS!$Q$2:$R$58,2,0),"")</f>
        <v/>
      </c>
      <c r="G1590" s="34" t="str">
        <f aca="false">IF(ISBLANK(C1590),"",  IF(F1590="RAZÓN SOCIAL","NUEVO_RP",   IF(F1590="NUMERO",      IF(ISNUMBER(VALUE(C1590)),VALUE(C1590),""),   IF(OR(F1590="NSS - NOMBRE",F1590="RP - NOMBRE"),      IF(         AND(           NOT(ISERROR(FIND(" - ",C1590))),           ISERROR(FIND("  ",C1590)),           ISERROR(FIND("–",C1590)),           ISERROR(FIND("—",C1590)),           ISNUMBER(VALUE(LEFT(C1590,FIND(" - ",C1590)-1)))         ),         VALUE(LEFT(C1590,FIND(" - ",C1590)-1)),         ""      ),   ""   )  )))</f>
        <v/>
      </c>
      <c r="H1590" s="34" t="str">
        <f aca="false">B1590 &amp; "|" &amp; E1590 &amp; "|" &amp;(IF(ISBLANK(C1590),"",IFERROR(VALUE(LEFT(TRIM(C1590),FIND(" ",TRIM(C1590)&amp;" ")-1)),"")))</f>
        <v>||</v>
      </c>
      <c r="I1590" s="18" t="n">
        <f aca="false">IF(G1590="",0, IF(COUNTIF($H$6:H1590,H1590)=1,1,0))</f>
        <v>0</v>
      </c>
      <c r="J1590" s="34" t="str">
        <f aca="false">IF( OR( ISBLANK(D1590), C1590=D1590, AND( LEFT(D1590,7)&lt;&gt;"NOMINA ", OR( ISERROR(FIND(" - ",D1590)), NOT(ISNUMBER(VALUE(LEFT(D1590,FIND(" - ",D1590)-1)))) ) ) ), "", B1590 &amp; "|" &amp; E1590 &amp; "|" &amp; (IF(ISBLANK(C1590), "", IFERROR(VALUE(LEFT(TRIM(C1590), FIND(" ", TRIM(C1590)&amp;" ")-1)), ""))) &amp; "|" &amp; D1590 )</f>
        <v/>
      </c>
      <c r="K1590" s="18" t="n">
        <f aca="false">IF(OR(C1590="", J1590="",G1590=""), 0, IF(COUNTIF($J$6:J1590, J1590)=1, 1, 0))</f>
        <v>0</v>
      </c>
      <c r="L1590" s="16" t="str">
        <f aca="false">IF(B1590="Inscripción de nuevo registro patronal",B1590 &amp; "|" &amp; E1590 &amp; "|" &amp; C1590,"")</f>
        <v/>
      </c>
      <c r="M1590" s="18" t="n">
        <f aca="false">IF(OR(C1590="", L1590=""), 0, IF(COUNTIF($L$6:L1590, L1590)=1, 1, 0))</f>
        <v>0</v>
      </c>
    </row>
    <row r="1591" customFormat="false" ht="28.35" hidden="false" customHeight="true" outlineLevel="0" collapsed="false">
      <c r="A1591" s="48" t="str">
        <f aca="false">IF(AND(NOT(ISBLANK(C1591)),NOT(ISBLANK(B1591)),NOT(ISBLANK(E1591))),(_xlfn.AGGREGATE(2,7,A$5:A1591))+1,"")</f>
        <v/>
      </c>
      <c r="B1591" s="49"/>
      <c r="C1591" s="49"/>
      <c r="D1591" s="50"/>
      <c r="E1591" s="51"/>
      <c r="F1591" s="52" t="str">
        <f aca="false">IFERROR(VLOOKUP(B1591,LISTAS!$Q$2:$R$58,2,0),"")</f>
        <v/>
      </c>
      <c r="G1591" s="34" t="str">
        <f aca="false">IF(ISBLANK(C1591),"",  IF(F1591="RAZÓN SOCIAL","NUEVO_RP",   IF(F1591="NUMERO",      IF(ISNUMBER(VALUE(C1591)),VALUE(C1591),""),   IF(OR(F1591="NSS - NOMBRE",F1591="RP - NOMBRE"),      IF(         AND(           NOT(ISERROR(FIND(" - ",C1591))),           ISERROR(FIND("  ",C1591)),           ISERROR(FIND("–",C1591)),           ISERROR(FIND("—",C1591)),           ISNUMBER(VALUE(LEFT(C1591,FIND(" - ",C1591)-1)))         ),         VALUE(LEFT(C1591,FIND(" - ",C1591)-1)),         ""      ),   ""   )  )))</f>
        <v/>
      </c>
      <c r="H1591" s="34" t="str">
        <f aca="false">B1591 &amp; "|" &amp; E1591 &amp; "|" &amp;(IF(ISBLANK(C1591),"",IFERROR(VALUE(LEFT(TRIM(C1591),FIND(" ",TRIM(C1591)&amp;" ")-1)),"")))</f>
        <v>||</v>
      </c>
      <c r="I1591" s="18" t="n">
        <f aca="false">IF(G1591="",0, IF(COUNTIF($H$6:H1591,H1591)=1,1,0))</f>
        <v>0</v>
      </c>
      <c r="J1591" s="34" t="str">
        <f aca="false">IF( OR( ISBLANK(D1591), C1591=D1591, AND( LEFT(D1591,7)&lt;&gt;"NOMINA ", OR( ISERROR(FIND(" - ",D1591)), NOT(ISNUMBER(VALUE(LEFT(D1591,FIND(" - ",D1591)-1)))) ) ) ), "", B1591 &amp; "|" &amp; E1591 &amp; "|" &amp; (IF(ISBLANK(C1591), "", IFERROR(VALUE(LEFT(TRIM(C1591), FIND(" ", TRIM(C1591)&amp;" ")-1)), ""))) &amp; "|" &amp; D1591 )</f>
        <v/>
      </c>
      <c r="K1591" s="18" t="n">
        <f aca="false">IF(OR(C1591="", J1591="",G1591=""), 0, IF(COUNTIF($J$6:J1591, J1591)=1, 1, 0))</f>
        <v>0</v>
      </c>
      <c r="L1591" s="16" t="str">
        <f aca="false">IF(B1591="Inscripción de nuevo registro patronal",B1591 &amp; "|" &amp; E1591 &amp; "|" &amp; C1591,"")</f>
        <v/>
      </c>
      <c r="M1591" s="18" t="n">
        <f aca="false">IF(OR(C1591="", L1591=""), 0, IF(COUNTIF($L$6:L1591, L1591)=1, 1, 0))</f>
        <v>0</v>
      </c>
    </row>
    <row r="1592" customFormat="false" ht="28.35" hidden="false" customHeight="true" outlineLevel="0" collapsed="false">
      <c r="A1592" s="48" t="str">
        <f aca="false">IF(AND(NOT(ISBLANK(C1592)),NOT(ISBLANK(B1592)),NOT(ISBLANK(E1592))),(_xlfn.AGGREGATE(2,7,A$5:A1592))+1,"")</f>
        <v/>
      </c>
      <c r="B1592" s="49"/>
      <c r="C1592" s="49"/>
      <c r="D1592" s="50"/>
      <c r="E1592" s="51"/>
      <c r="F1592" s="52" t="str">
        <f aca="false">IFERROR(VLOOKUP(B1592,LISTAS!$Q$2:$R$58,2,0),"")</f>
        <v/>
      </c>
      <c r="G1592" s="34" t="str">
        <f aca="false">IF(ISBLANK(C1592),"",  IF(F1592="RAZÓN SOCIAL","NUEVO_RP",   IF(F1592="NUMERO",      IF(ISNUMBER(VALUE(C1592)),VALUE(C1592),""),   IF(OR(F1592="NSS - NOMBRE",F1592="RP - NOMBRE"),      IF(         AND(           NOT(ISERROR(FIND(" - ",C1592))),           ISERROR(FIND("  ",C1592)),           ISERROR(FIND("–",C1592)),           ISERROR(FIND("—",C1592)),           ISNUMBER(VALUE(LEFT(C1592,FIND(" - ",C1592)-1)))         ),         VALUE(LEFT(C1592,FIND(" - ",C1592)-1)),         ""      ),   ""   )  )))</f>
        <v/>
      </c>
      <c r="H1592" s="34" t="str">
        <f aca="false">B1592 &amp; "|" &amp; E1592 &amp; "|" &amp;(IF(ISBLANK(C1592),"",IFERROR(VALUE(LEFT(TRIM(C1592),FIND(" ",TRIM(C1592)&amp;" ")-1)),"")))</f>
        <v>||</v>
      </c>
      <c r="I1592" s="18" t="n">
        <f aca="false">IF(G1592="",0, IF(COUNTIF($H$6:H1592,H1592)=1,1,0))</f>
        <v>0</v>
      </c>
      <c r="J1592" s="34" t="str">
        <f aca="false">IF( OR( ISBLANK(D1592), C1592=D1592, AND( LEFT(D1592,7)&lt;&gt;"NOMINA ", OR( ISERROR(FIND(" - ",D1592)), NOT(ISNUMBER(VALUE(LEFT(D1592,FIND(" - ",D1592)-1)))) ) ) ), "", B1592 &amp; "|" &amp; E1592 &amp; "|" &amp; (IF(ISBLANK(C1592), "", IFERROR(VALUE(LEFT(TRIM(C1592), FIND(" ", TRIM(C1592)&amp;" ")-1)), ""))) &amp; "|" &amp; D1592 )</f>
        <v/>
      </c>
      <c r="K1592" s="18" t="n">
        <f aca="false">IF(OR(C1592="", J1592="",G1592=""), 0, IF(COUNTIF($J$6:J1592, J1592)=1, 1, 0))</f>
        <v>0</v>
      </c>
      <c r="L1592" s="16" t="str">
        <f aca="false">IF(B1592="Inscripción de nuevo registro patronal",B1592 &amp; "|" &amp; E1592 &amp; "|" &amp; C1592,"")</f>
        <v/>
      </c>
      <c r="M1592" s="18" t="n">
        <f aca="false">IF(OR(C1592="", L1592=""), 0, IF(COUNTIF($L$6:L1592, L1592)=1, 1, 0))</f>
        <v>0</v>
      </c>
    </row>
    <row r="1593" customFormat="false" ht="28.35" hidden="false" customHeight="true" outlineLevel="0" collapsed="false">
      <c r="A1593" s="48" t="str">
        <f aca="false">IF(AND(NOT(ISBLANK(C1593)),NOT(ISBLANK(B1593)),NOT(ISBLANK(E1593))),(_xlfn.AGGREGATE(2,7,A$5:A1593))+1,"")</f>
        <v/>
      </c>
      <c r="B1593" s="49"/>
      <c r="C1593" s="49"/>
      <c r="D1593" s="50"/>
      <c r="E1593" s="51"/>
      <c r="F1593" s="52" t="str">
        <f aca="false">IFERROR(VLOOKUP(B1593,LISTAS!$Q$2:$R$58,2,0),"")</f>
        <v/>
      </c>
      <c r="G1593" s="34" t="str">
        <f aca="false">IF(ISBLANK(C1593),"",  IF(F1593="RAZÓN SOCIAL","NUEVO_RP",   IF(F1593="NUMERO",      IF(ISNUMBER(VALUE(C1593)),VALUE(C1593),""),   IF(OR(F1593="NSS - NOMBRE",F1593="RP - NOMBRE"),      IF(         AND(           NOT(ISERROR(FIND(" - ",C1593))),           ISERROR(FIND("  ",C1593)),           ISERROR(FIND("–",C1593)),           ISERROR(FIND("—",C1593)),           ISNUMBER(VALUE(LEFT(C1593,FIND(" - ",C1593)-1)))         ),         VALUE(LEFT(C1593,FIND(" - ",C1593)-1)),         ""      ),   ""   )  )))</f>
        <v/>
      </c>
      <c r="H1593" s="34" t="str">
        <f aca="false">B1593 &amp; "|" &amp; E1593 &amp; "|" &amp;(IF(ISBLANK(C1593),"",IFERROR(VALUE(LEFT(TRIM(C1593),FIND(" ",TRIM(C1593)&amp;" ")-1)),"")))</f>
        <v>||</v>
      </c>
      <c r="I1593" s="18" t="n">
        <f aca="false">IF(G1593="",0, IF(COUNTIF($H$6:H1593,H1593)=1,1,0))</f>
        <v>0</v>
      </c>
      <c r="J1593" s="34" t="str">
        <f aca="false">IF( OR( ISBLANK(D1593), C1593=D1593, AND( LEFT(D1593,7)&lt;&gt;"NOMINA ", OR( ISERROR(FIND(" - ",D1593)), NOT(ISNUMBER(VALUE(LEFT(D1593,FIND(" - ",D1593)-1)))) ) ) ), "", B1593 &amp; "|" &amp; E1593 &amp; "|" &amp; (IF(ISBLANK(C1593), "", IFERROR(VALUE(LEFT(TRIM(C1593), FIND(" ", TRIM(C1593)&amp;" ")-1)), ""))) &amp; "|" &amp; D1593 )</f>
        <v/>
      </c>
      <c r="K1593" s="18" t="n">
        <f aca="false">IF(OR(C1593="", J1593="",G1593=""), 0, IF(COUNTIF($J$6:J1593, J1593)=1, 1, 0))</f>
        <v>0</v>
      </c>
      <c r="L1593" s="16" t="str">
        <f aca="false">IF(B1593="Inscripción de nuevo registro patronal",B1593 &amp; "|" &amp; E1593 &amp; "|" &amp; C1593,"")</f>
        <v/>
      </c>
      <c r="M1593" s="18" t="n">
        <f aca="false">IF(OR(C1593="", L1593=""), 0, IF(COUNTIF($L$6:L1593, L1593)=1, 1, 0))</f>
        <v>0</v>
      </c>
    </row>
    <row r="1594" customFormat="false" ht="28.35" hidden="false" customHeight="true" outlineLevel="0" collapsed="false">
      <c r="A1594" s="48" t="str">
        <f aca="false">IF(AND(NOT(ISBLANK(C1594)),NOT(ISBLANK(B1594)),NOT(ISBLANK(E1594))),(_xlfn.AGGREGATE(2,7,A$5:A1594))+1,"")</f>
        <v/>
      </c>
      <c r="B1594" s="49"/>
      <c r="C1594" s="49"/>
      <c r="D1594" s="50"/>
      <c r="E1594" s="51"/>
      <c r="F1594" s="52" t="str">
        <f aca="false">IFERROR(VLOOKUP(B1594,LISTAS!$Q$2:$R$58,2,0),"")</f>
        <v/>
      </c>
      <c r="G1594" s="34" t="str">
        <f aca="false">IF(ISBLANK(C1594),"",  IF(F1594="RAZÓN SOCIAL","NUEVO_RP",   IF(F1594="NUMERO",      IF(ISNUMBER(VALUE(C1594)),VALUE(C1594),""),   IF(OR(F1594="NSS - NOMBRE",F1594="RP - NOMBRE"),      IF(         AND(           NOT(ISERROR(FIND(" - ",C1594))),           ISERROR(FIND("  ",C1594)),           ISERROR(FIND("–",C1594)),           ISERROR(FIND("—",C1594)),           ISNUMBER(VALUE(LEFT(C1594,FIND(" - ",C1594)-1)))         ),         VALUE(LEFT(C1594,FIND(" - ",C1594)-1)),         ""      ),   ""   )  )))</f>
        <v/>
      </c>
      <c r="H1594" s="34" t="str">
        <f aca="false">B1594 &amp; "|" &amp; E1594 &amp; "|" &amp;(IF(ISBLANK(C1594),"",IFERROR(VALUE(LEFT(TRIM(C1594),FIND(" ",TRIM(C1594)&amp;" ")-1)),"")))</f>
        <v>||</v>
      </c>
      <c r="I1594" s="18" t="n">
        <f aca="false">IF(G1594="",0, IF(COUNTIF($H$6:H1594,H1594)=1,1,0))</f>
        <v>0</v>
      </c>
      <c r="J1594" s="34" t="str">
        <f aca="false">IF( OR( ISBLANK(D1594), C1594=D1594, AND( LEFT(D1594,7)&lt;&gt;"NOMINA ", OR( ISERROR(FIND(" - ",D1594)), NOT(ISNUMBER(VALUE(LEFT(D1594,FIND(" - ",D1594)-1)))) ) ) ), "", B1594 &amp; "|" &amp; E1594 &amp; "|" &amp; (IF(ISBLANK(C1594), "", IFERROR(VALUE(LEFT(TRIM(C1594), FIND(" ", TRIM(C1594)&amp;" ")-1)), ""))) &amp; "|" &amp; D1594 )</f>
        <v/>
      </c>
      <c r="K1594" s="18" t="n">
        <f aca="false">IF(OR(C1594="", J1594="",G1594=""), 0, IF(COUNTIF($J$6:J1594, J1594)=1, 1, 0))</f>
        <v>0</v>
      </c>
      <c r="L1594" s="16" t="str">
        <f aca="false">IF(B1594="Inscripción de nuevo registro patronal",B1594 &amp; "|" &amp; E1594 &amp; "|" &amp; C1594,"")</f>
        <v/>
      </c>
      <c r="M1594" s="18" t="n">
        <f aca="false">IF(OR(C1594="", L1594=""), 0, IF(COUNTIF($L$6:L1594, L1594)=1, 1, 0))</f>
        <v>0</v>
      </c>
    </row>
    <row r="1595" customFormat="false" ht="28.35" hidden="false" customHeight="true" outlineLevel="0" collapsed="false">
      <c r="A1595" s="48" t="str">
        <f aca="false">IF(AND(NOT(ISBLANK(C1595)),NOT(ISBLANK(B1595)),NOT(ISBLANK(E1595))),(_xlfn.AGGREGATE(2,7,A$5:A1595))+1,"")</f>
        <v/>
      </c>
      <c r="B1595" s="49"/>
      <c r="C1595" s="49"/>
      <c r="D1595" s="50"/>
      <c r="E1595" s="51"/>
      <c r="F1595" s="52" t="str">
        <f aca="false">IFERROR(VLOOKUP(B1595,LISTAS!$Q$2:$R$58,2,0),"")</f>
        <v/>
      </c>
      <c r="G1595" s="34" t="str">
        <f aca="false">IF(ISBLANK(C1595),"",  IF(F1595="RAZÓN SOCIAL","NUEVO_RP",   IF(F1595="NUMERO",      IF(ISNUMBER(VALUE(C1595)),VALUE(C1595),""),   IF(OR(F1595="NSS - NOMBRE",F1595="RP - NOMBRE"),      IF(         AND(           NOT(ISERROR(FIND(" - ",C1595))),           ISERROR(FIND("  ",C1595)),           ISERROR(FIND("–",C1595)),           ISERROR(FIND("—",C1595)),           ISNUMBER(VALUE(LEFT(C1595,FIND(" - ",C1595)-1)))         ),         VALUE(LEFT(C1595,FIND(" - ",C1595)-1)),         ""      ),   ""   )  )))</f>
        <v/>
      </c>
      <c r="H1595" s="34" t="str">
        <f aca="false">B1595 &amp; "|" &amp; E1595 &amp; "|" &amp;(IF(ISBLANK(C1595),"",IFERROR(VALUE(LEFT(TRIM(C1595),FIND(" ",TRIM(C1595)&amp;" ")-1)),"")))</f>
        <v>||</v>
      </c>
      <c r="I1595" s="18" t="n">
        <f aca="false">IF(G1595="",0, IF(COUNTIF($H$6:H1595,H1595)=1,1,0))</f>
        <v>0</v>
      </c>
      <c r="J1595" s="34" t="str">
        <f aca="false">IF( OR( ISBLANK(D1595), C1595=D1595, AND( LEFT(D1595,7)&lt;&gt;"NOMINA ", OR( ISERROR(FIND(" - ",D1595)), NOT(ISNUMBER(VALUE(LEFT(D1595,FIND(" - ",D1595)-1)))) ) ) ), "", B1595 &amp; "|" &amp; E1595 &amp; "|" &amp; (IF(ISBLANK(C1595), "", IFERROR(VALUE(LEFT(TRIM(C1595), FIND(" ", TRIM(C1595)&amp;" ")-1)), ""))) &amp; "|" &amp; D1595 )</f>
        <v/>
      </c>
      <c r="K1595" s="18" t="n">
        <f aca="false">IF(OR(C1595="", J1595="",G1595=""), 0, IF(COUNTIF($J$6:J1595, J1595)=1, 1, 0))</f>
        <v>0</v>
      </c>
      <c r="L1595" s="16" t="str">
        <f aca="false">IF(B1595="Inscripción de nuevo registro patronal",B1595 &amp; "|" &amp; E1595 &amp; "|" &amp; C1595,"")</f>
        <v/>
      </c>
      <c r="M1595" s="18" t="n">
        <f aca="false">IF(OR(C1595="", L1595=""), 0, IF(COUNTIF($L$6:L1595, L1595)=1, 1, 0))</f>
        <v>0</v>
      </c>
    </row>
    <row r="1596" customFormat="false" ht="28.35" hidden="false" customHeight="true" outlineLevel="0" collapsed="false">
      <c r="A1596" s="48" t="str">
        <f aca="false">IF(AND(NOT(ISBLANK(C1596)),NOT(ISBLANK(B1596)),NOT(ISBLANK(E1596))),(_xlfn.AGGREGATE(2,7,A$5:A1596))+1,"")</f>
        <v/>
      </c>
      <c r="B1596" s="49"/>
      <c r="C1596" s="49"/>
      <c r="D1596" s="50"/>
      <c r="E1596" s="51"/>
      <c r="F1596" s="52" t="str">
        <f aca="false">IFERROR(VLOOKUP(B1596,LISTAS!$Q$2:$R$58,2,0),"")</f>
        <v/>
      </c>
      <c r="G1596" s="34" t="str">
        <f aca="false">IF(ISBLANK(C1596),"",  IF(F1596="RAZÓN SOCIAL","NUEVO_RP",   IF(F1596="NUMERO",      IF(ISNUMBER(VALUE(C1596)),VALUE(C1596),""),   IF(OR(F1596="NSS - NOMBRE",F1596="RP - NOMBRE"),      IF(         AND(           NOT(ISERROR(FIND(" - ",C1596))),           ISERROR(FIND("  ",C1596)),           ISERROR(FIND("–",C1596)),           ISERROR(FIND("—",C1596)),           ISNUMBER(VALUE(LEFT(C1596,FIND(" - ",C1596)-1)))         ),         VALUE(LEFT(C1596,FIND(" - ",C1596)-1)),         ""      ),   ""   )  )))</f>
        <v/>
      </c>
      <c r="H1596" s="34" t="str">
        <f aca="false">B1596 &amp; "|" &amp; E1596 &amp; "|" &amp;(IF(ISBLANK(C1596),"",IFERROR(VALUE(LEFT(TRIM(C1596),FIND(" ",TRIM(C1596)&amp;" ")-1)),"")))</f>
        <v>||</v>
      </c>
      <c r="I1596" s="18" t="n">
        <f aca="false">IF(G1596="",0, IF(COUNTIF($H$6:H1596,H1596)=1,1,0))</f>
        <v>0</v>
      </c>
      <c r="J1596" s="34" t="str">
        <f aca="false">IF( OR( ISBLANK(D1596), C1596=D1596, AND( LEFT(D1596,7)&lt;&gt;"NOMINA ", OR( ISERROR(FIND(" - ",D1596)), NOT(ISNUMBER(VALUE(LEFT(D1596,FIND(" - ",D1596)-1)))) ) ) ), "", B1596 &amp; "|" &amp; E1596 &amp; "|" &amp; (IF(ISBLANK(C1596), "", IFERROR(VALUE(LEFT(TRIM(C1596), FIND(" ", TRIM(C1596)&amp;" ")-1)), ""))) &amp; "|" &amp; D1596 )</f>
        <v/>
      </c>
      <c r="K1596" s="18" t="n">
        <f aca="false">IF(OR(C1596="", J1596="",G1596=""), 0, IF(COUNTIF($J$6:J1596, J1596)=1, 1, 0))</f>
        <v>0</v>
      </c>
      <c r="L1596" s="16" t="str">
        <f aca="false">IF(B1596="Inscripción de nuevo registro patronal",B1596 &amp; "|" &amp; E1596 &amp; "|" &amp; C1596,"")</f>
        <v/>
      </c>
      <c r="M1596" s="18" t="n">
        <f aca="false">IF(OR(C1596="", L1596=""), 0, IF(COUNTIF($L$6:L1596, L1596)=1, 1, 0))</f>
        <v>0</v>
      </c>
    </row>
    <row r="1597" customFormat="false" ht="28.35" hidden="false" customHeight="true" outlineLevel="0" collapsed="false">
      <c r="A1597" s="48" t="str">
        <f aca="false">IF(AND(NOT(ISBLANK(C1597)),NOT(ISBLANK(B1597)),NOT(ISBLANK(E1597))),(_xlfn.AGGREGATE(2,7,A$5:A1597))+1,"")</f>
        <v/>
      </c>
      <c r="B1597" s="49"/>
      <c r="C1597" s="49"/>
      <c r="D1597" s="50"/>
      <c r="E1597" s="51"/>
      <c r="F1597" s="52" t="str">
        <f aca="false">IFERROR(VLOOKUP(B1597,LISTAS!$Q$2:$R$58,2,0),"")</f>
        <v/>
      </c>
      <c r="G1597" s="34" t="str">
        <f aca="false">IF(ISBLANK(C1597),"",  IF(F1597="RAZÓN SOCIAL","NUEVO_RP",   IF(F1597="NUMERO",      IF(ISNUMBER(VALUE(C1597)),VALUE(C1597),""),   IF(OR(F1597="NSS - NOMBRE",F1597="RP - NOMBRE"),      IF(         AND(           NOT(ISERROR(FIND(" - ",C1597))),           ISERROR(FIND("  ",C1597)),           ISERROR(FIND("–",C1597)),           ISERROR(FIND("—",C1597)),           ISNUMBER(VALUE(LEFT(C1597,FIND(" - ",C1597)-1)))         ),         VALUE(LEFT(C1597,FIND(" - ",C1597)-1)),         ""      ),   ""   )  )))</f>
        <v/>
      </c>
      <c r="H1597" s="34" t="str">
        <f aca="false">B1597 &amp; "|" &amp; E1597 &amp; "|" &amp;(IF(ISBLANK(C1597),"",IFERROR(VALUE(LEFT(TRIM(C1597),FIND(" ",TRIM(C1597)&amp;" ")-1)),"")))</f>
        <v>||</v>
      </c>
      <c r="I1597" s="18" t="n">
        <f aca="false">IF(G1597="",0, IF(COUNTIF($H$6:H1597,H1597)=1,1,0))</f>
        <v>0</v>
      </c>
      <c r="J1597" s="34" t="str">
        <f aca="false">IF( OR( ISBLANK(D1597), C1597=D1597, AND( LEFT(D1597,7)&lt;&gt;"NOMINA ", OR( ISERROR(FIND(" - ",D1597)), NOT(ISNUMBER(VALUE(LEFT(D1597,FIND(" - ",D1597)-1)))) ) ) ), "", B1597 &amp; "|" &amp; E1597 &amp; "|" &amp; (IF(ISBLANK(C1597), "", IFERROR(VALUE(LEFT(TRIM(C1597), FIND(" ", TRIM(C1597)&amp;" ")-1)), ""))) &amp; "|" &amp; D1597 )</f>
        <v/>
      </c>
      <c r="K1597" s="18" t="n">
        <f aca="false">IF(OR(C1597="", J1597="",G1597=""), 0, IF(COUNTIF($J$6:J1597, J1597)=1, 1, 0))</f>
        <v>0</v>
      </c>
      <c r="L1597" s="16" t="str">
        <f aca="false">IF(B1597="Inscripción de nuevo registro patronal",B1597 &amp; "|" &amp; E1597 &amp; "|" &amp; C1597,"")</f>
        <v/>
      </c>
      <c r="M1597" s="18" t="n">
        <f aca="false">IF(OR(C1597="", L1597=""), 0, IF(COUNTIF($L$6:L1597, L1597)=1, 1, 0))</f>
        <v>0</v>
      </c>
    </row>
    <row r="1598" customFormat="false" ht="28.35" hidden="false" customHeight="true" outlineLevel="0" collapsed="false">
      <c r="A1598" s="48" t="str">
        <f aca="false">IF(AND(NOT(ISBLANK(C1598)),NOT(ISBLANK(B1598)),NOT(ISBLANK(E1598))),(_xlfn.AGGREGATE(2,7,A$5:A1598))+1,"")</f>
        <v/>
      </c>
      <c r="B1598" s="49"/>
      <c r="C1598" s="49"/>
      <c r="D1598" s="50"/>
      <c r="E1598" s="51"/>
      <c r="F1598" s="52" t="str">
        <f aca="false">IFERROR(VLOOKUP(B1598,LISTAS!$Q$2:$R$58,2,0),"")</f>
        <v/>
      </c>
      <c r="G1598" s="34" t="str">
        <f aca="false">IF(ISBLANK(C1598),"",  IF(F1598="RAZÓN SOCIAL","NUEVO_RP",   IF(F1598="NUMERO",      IF(ISNUMBER(VALUE(C1598)),VALUE(C1598),""),   IF(OR(F1598="NSS - NOMBRE",F1598="RP - NOMBRE"),      IF(         AND(           NOT(ISERROR(FIND(" - ",C1598))),           ISERROR(FIND("  ",C1598)),           ISERROR(FIND("–",C1598)),           ISERROR(FIND("—",C1598)),           ISNUMBER(VALUE(LEFT(C1598,FIND(" - ",C1598)-1)))         ),         VALUE(LEFT(C1598,FIND(" - ",C1598)-1)),         ""      ),   ""   )  )))</f>
        <v/>
      </c>
      <c r="H1598" s="34" t="str">
        <f aca="false">B1598 &amp; "|" &amp; E1598 &amp; "|" &amp;(IF(ISBLANK(C1598),"",IFERROR(VALUE(LEFT(TRIM(C1598),FIND(" ",TRIM(C1598)&amp;" ")-1)),"")))</f>
        <v>||</v>
      </c>
      <c r="I1598" s="18" t="n">
        <f aca="false">IF(G1598="",0, IF(COUNTIF($H$6:H1598,H1598)=1,1,0))</f>
        <v>0</v>
      </c>
      <c r="J1598" s="34" t="str">
        <f aca="false">IF( OR( ISBLANK(D1598), C1598=D1598, AND( LEFT(D1598,7)&lt;&gt;"NOMINA ", OR( ISERROR(FIND(" - ",D1598)), NOT(ISNUMBER(VALUE(LEFT(D1598,FIND(" - ",D1598)-1)))) ) ) ), "", B1598 &amp; "|" &amp; E1598 &amp; "|" &amp; (IF(ISBLANK(C1598), "", IFERROR(VALUE(LEFT(TRIM(C1598), FIND(" ", TRIM(C1598)&amp;" ")-1)), ""))) &amp; "|" &amp; D1598 )</f>
        <v/>
      </c>
      <c r="K1598" s="18" t="n">
        <f aca="false">IF(OR(C1598="", J1598="",G1598=""), 0, IF(COUNTIF($J$6:J1598, J1598)=1, 1, 0))</f>
        <v>0</v>
      </c>
      <c r="L1598" s="16" t="str">
        <f aca="false">IF(B1598="Inscripción de nuevo registro patronal",B1598 &amp; "|" &amp; E1598 &amp; "|" &amp; C1598,"")</f>
        <v/>
      </c>
      <c r="M1598" s="18" t="n">
        <f aca="false">IF(OR(C1598="", L1598=""), 0, IF(COUNTIF($L$6:L1598, L1598)=1, 1, 0))</f>
        <v>0</v>
      </c>
    </row>
    <row r="1599" customFormat="false" ht="28.35" hidden="false" customHeight="true" outlineLevel="0" collapsed="false">
      <c r="A1599" s="48" t="str">
        <f aca="false">IF(AND(NOT(ISBLANK(C1599)),NOT(ISBLANK(B1599)),NOT(ISBLANK(E1599))),(_xlfn.AGGREGATE(2,7,A$5:A1599))+1,"")</f>
        <v/>
      </c>
      <c r="B1599" s="49"/>
      <c r="C1599" s="49"/>
      <c r="D1599" s="50"/>
      <c r="E1599" s="51"/>
      <c r="F1599" s="52" t="str">
        <f aca="false">IFERROR(VLOOKUP(B1599,LISTAS!$Q$2:$R$58,2,0),"")</f>
        <v/>
      </c>
      <c r="G1599" s="34" t="str">
        <f aca="false">IF(ISBLANK(C1599),"",  IF(F1599="RAZÓN SOCIAL","NUEVO_RP",   IF(F1599="NUMERO",      IF(ISNUMBER(VALUE(C1599)),VALUE(C1599),""),   IF(OR(F1599="NSS - NOMBRE",F1599="RP - NOMBRE"),      IF(         AND(           NOT(ISERROR(FIND(" - ",C1599))),           ISERROR(FIND("  ",C1599)),           ISERROR(FIND("–",C1599)),           ISERROR(FIND("—",C1599)),           ISNUMBER(VALUE(LEFT(C1599,FIND(" - ",C1599)-1)))         ),         VALUE(LEFT(C1599,FIND(" - ",C1599)-1)),         ""      ),   ""   )  )))</f>
        <v/>
      </c>
      <c r="H1599" s="34" t="str">
        <f aca="false">B1599 &amp; "|" &amp; E1599 &amp; "|" &amp;(IF(ISBLANK(C1599),"",IFERROR(VALUE(LEFT(TRIM(C1599),FIND(" ",TRIM(C1599)&amp;" ")-1)),"")))</f>
        <v>||</v>
      </c>
      <c r="I1599" s="18" t="n">
        <f aca="false">IF(G1599="",0, IF(COUNTIF($H$6:H1599,H1599)=1,1,0))</f>
        <v>0</v>
      </c>
      <c r="J1599" s="34" t="str">
        <f aca="false">IF( OR( ISBLANK(D1599), C1599=D1599, AND( LEFT(D1599,7)&lt;&gt;"NOMINA ", OR( ISERROR(FIND(" - ",D1599)), NOT(ISNUMBER(VALUE(LEFT(D1599,FIND(" - ",D1599)-1)))) ) ) ), "", B1599 &amp; "|" &amp; E1599 &amp; "|" &amp; (IF(ISBLANK(C1599), "", IFERROR(VALUE(LEFT(TRIM(C1599), FIND(" ", TRIM(C1599)&amp;" ")-1)), ""))) &amp; "|" &amp; D1599 )</f>
        <v/>
      </c>
      <c r="K1599" s="18" t="n">
        <f aca="false">IF(OR(C1599="", J1599="",G1599=""), 0, IF(COUNTIF($J$6:J1599, J1599)=1, 1, 0))</f>
        <v>0</v>
      </c>
      <c r="L1599" s="16" t="str">
        <f aca="false">IF(B1599="Inscripción de nuevo registro patronal",B1599 &amp; "|" &amp; E1599 &amp; "|" &amp; C1599,"")</f>
        <v/>
      </c>
      <c r="M1599" s="18" t="n">
        <f aca="false">IF(OR(C1599="", L1599=""), 0, IF(COUNTIF($L$6:L1599, L1599)=1, 1, 0))</f>
        <v>0</v>
      </c>
    </row>
    <row r="1600" customFormat="false" ht="28.35" hidden="false" customHeight="true" outlineLevel="0" collapsed="false">
      <c r="A1600" s="48" t="str">
        <f aca="false">IF(AND(NOT(ISBLANK(C1600)),NOT(ISBLANK(B1600)),NOT(ISBLANK(E1600))),(_xlfn.AGGREGATE(2,7,A$5:A1600))+1,"")</f>
        <v/>
      </c>
      <c r="B1600" s="49"/>
      <c r="C1600" s="49"/>
      <c r="D1600" s="50"/>
      <c r="E1600" s="51"/>
      <c r="F1600" s="52" t="str">
        <f aca="false">IFERROR(VLOOKUP(B1600,LISTAS!$Q$2:$R$58,2,0),"")</f>
        <v/>
      </c>
      <c r="G1600" s="34" t="str">
        <f aca="false">IF(ISBLANK(C1600),"",  IF(F1600="RAZÓN SOCIAL","NUEVO_RP",   IF(F1600="NUMERO",      IF(ISNUMBER(VALUE(C1600)),VALUE(C1600),""),   IF(OR(F1600="NSS - NOMBRE",F1600="RP - NOMBRE"),      IF(         AND(           NOT(ISERROR(FIND(" - ",C1600))),           ISERROR(FIND("  ",C1600)),           ISERROR(FIND("–",C1600)),           ISERROR(FIND("—",C1600)),           ISNUMBER(VALUE(LEFT(C1600,FIND(" - ",C1600)-1)))         ),         VALUE(LEFT(C1600,FIND(" - ",C1600)-1)),         ""      ),   ""   )  )))</f>
        <v/>
      </c>
      <c r="H1600" s="34" t="str">
        <f aca="false">B1600 &amp; "|" &amp; E1600 &amp; "|" &amp;(IF(ISBLANK(C1600),"",IFERROR(VALUE(LEFT(TRIM(C1600),FIND(" ",TRIM(C1600)&amp;" ")-1)),"")))</f>
        <v>||</v>
      </c>
      <c r="I1600" s="18" t="n">
        <f aca="false">IF(G1600="",0, IF(COUNTIF($H$6:H1600,H1600)=1,1,0))</f>
        <v>0</v>
      </c>
      <c r="J1600" s="34" t="str">
        <f aca="false">IF( OR( ISBLANK(D1600), C1600=D1600, AND( LEFT(D1600,7)&lt;&gt;"NOMINA ", OR( ISERROR(FIND(" - ",D1600)), NOT(ISNUMBER(VALUE(LEFT(D1600,FIND(" - ",D1600)-1)))) ) ) ), "", B1600 &amp; "|" &amp; E1600 &amp; "|" &amp; (IF(ISBLANK(C1600), "", IFERROR(VALUE(LEFT(TRIM(C1600), FIND(" ", TRIM(C1600)&amp;" ")-1)), ""))) &amp; "|" &amp; D1600 )</f>
        <v/>
      </c>
      <c r="K1600" s="18" t="n">
        <f aca="false">IF(OR(C1600="", J1600="",G1600=""), 0, IF(COUNTIF($J$6:J1600, J1600)=1, 1, 0))</f>
        <v>0</v>
      </c>
      <c r="L1600" s="16" t="str">
        <f aca="false">IF(B1600="Inscripción de nuevo registro patronal",B1600 &amp; "|" &amp; E1600 &amp; "|" &amp; C1600,"")</f>
        <v/>
      </c>
      <c r="M1600" s="18" t="n">
        <f aca="false">IF(OR(C1600="", L1600=""), 0, IF(COUNTIF($L$6:L1600, L1600)=1, 1, 0))</f>
        <v>0</v>
      </c>
    </row>
    <row r="1601" customFormat="false" ht="28.35" hidden="false" customHeight="true" outlineLevel="0" collapsed="false">
      <c r="A1601" s="48" t="str">
        <f aca="false">IF(AND(NOT(ISBLANK(C1601)),NOT(ISBLANK(B1601)),NOT(ISBLANK(E1601))),(_xlfn.AGGREGATE(2,7,A$5:A1601))+1,"")</f>
        <v/>
      </c>
      <c r="B1601" s="49"/>
      <c r="C1601" s="49"/>
      <c r="D1601" s="50"/>
      <c r="E1601" s="51"/>
      <c r="F1601" s="52" t="str">
        <f aca="false">IFERROR(VLOOKUP(B1601,LISTAS!$Q$2:$R$58,2,0),"")</f>
        <v/>
      </c>
      <c r="G1601" s="34" t="str">
        <f aca="false">IF(ISBLANK(C1601),"",  IF(F1601="RAZÓN SOCIAL","NUEVO_RP",   IF(F1601="NUMERO",      IF(ISNUMBER(VALUE(C1601)),VALUE(C1601),""),   IF(OR(F1601="NSS - NOMBRE",F1601="RP - NOMBRE"),      IF(         AND(           NOT(ISERROR(FIND(" - ",C1601))),           ISERROR(FIND("  ",C1601)),           ISERROR(FIND("–",C1601)),           ISERROR(FIND("—",C1601)),           ISNUMBER(VALUE(LEFT(C1601,FIND(" - ",C1601)-1)))         ),         VALUE(LEFT(C1601,FIND(" - ",C1601)-1)),         ""      ),   ""   )  )))</f>
        <v/>
      </c>
      <c r="H1601" s="34" t="str">
        <f aca="false">B1601 &amp; "|" &amp; E1601 &amp; "|" &amp;(IF(ISBLANK(C1601),"",IFERROR(VALUE(LEFT(TRIM(C1601),FIND(" ",TRIM(C1601)&amp;" ")-1)),"")))</f>
        <v>||</v>
      </c>
      <c r="I1601" s="18" t="n">
        <f aca="false">IF(G1601="",0, IF(COUNTIF($H$6:H1601,H1601)=1,1,0))</f>
        <v>0</v>
      </c>
      <c r="J1601" s="34" t="str">
        <f aca="false">IF( OR( ISBLANK(D1601), C1601=D1601, AND( LEFT(D1601,7)&lt;&gt;"NOMINA ", OR( ISERROR(FIND(" - ",D1601)), NOT(ISNUMBER(VALUE(LEFT(D1601,FIND(" - ",D1601)-1)))) ) ) ), "", B1601 &amp; "|" &amp; E1601 &amp; "|" &amp; (IF(ISBLANK(C1601), "", IFERROR(VALUE(LEFT(TRIM(C1601), FIND(" ", TRIM(C1601)&amp;" ")-1)), ""))) &amp; "|" &amp; D1601 )</f>
        <v/>
      </c>
      <c r="K1601" s="18" t="n">
        <f aca="false">IF(OR(C1601="", J1601="",G1601=""), 0, IF(COUNTIF($J$6:J1601, J1601)=1, 1, 0))</f>
        <v>0</v>
      </c>
      <c r="L1601" s="16" t="str">
        <f aca="false">IF(B1601="Inscripción de nuevo registro patronal",B1601 &amp; "|" &amp; E1601 &amp; "|" &amp; C1601,"")</f>
        <v/>
      </c>
      <c r="M1601" s="18" t="n">
        <f aca="false">IF(OR(C1601="", L1601=""), 0, IF(COUNTIF($L$6:L1601, L1601)=1, 1, 0))</f>
        <v>0</v>
      </c>
    </row>
    <row r="1602" customFormat="false" ht="28.35" hidden="false" customHeight="true" outlineLevel="0" collapsed="false">
      <c r="A1602" s="48" t="str">
        <f aca="false">IF(AND(NOT(ISBLANK(C1602)),NOT(ISBLANK(B1602)),NOT(ISBLANK(E1602))),(_xlfn.AGGREGATE(2,7,A$5:A1602))+1,"")</f>
        <v/>
      </c>
      <c r="B1602" s="49"/>
      <c r="C1602" s="49"/>
      <c r="D1602" s="50"/>
      <c r="E1602" s="51"/>
      <c r="F1602" s="52" t="str">
        <f aca="false">IFERROR(VLOOKUP(B1602,LISTAS!$Q$2:$R$58,2,0),"")</f>
        <v/>
      </c>
      <c r="G1602" s="34" t="str">
        <f aca="false">IF(ISBLANK(C1602),"",  IF(F1602="RAZÓN SOCIAL","NUEVO_RP",   IF(F1602="NUMERO",      IF(ISNUMBER(VALUE(C1602)),VALUE(C1602),""),   IF(OR(F1602="NSS - NOMBRE",F1602="RP - NOMBRE"),      IF(         AND(           NOT(ISERROR(FIND(" - ",C1602))),           ISERROR(FIND("  ",C1602)),           ISERROR(FIND("–",C1602)),           ISERROR(FIND("—",C1602)),           ISNUMBER(VALUE(LEFT(C1602,FIND(" - ",C1602)-1)))         ),         VALUE(LEFT(C1602,FIND(" - ",C1602)-1)),         ""      ),   ""   )  )))</f>
        <v/>
      </c>
      <c r="H1602" s="34" t="str">
        <f aca="false">B1602 &amp; "|" &amp; E1602 &amp; "|" &amp;(IF(ISBLANK(C1602),"",IFERROR(VALUE(LEFT(TRIM(C1602),FIND(" ",TRIM(C1602)&amp;" ")-1)),"")))</f>
        <v>||</v>
      </c>
      <c r="I1602" s="18" t="n">
        <f aca="false">IF(G1602="",0, IF(COUNTIF($H$6:H1602,H1602)=1,1,0))</f>
        <v>0</v>
      </c>
      <c r="J1602" s="34" t="str">
        <f aca="false">IF( OR( ISBLANK(D1602), C1602=D1602, AND( LEFT(D1602,7)&lt;&gt;"NOMINA ", OR( ISERROR(FIND(" - ",D1602)), NOT(ISNUMBER(VALUE(LEFT(D1602,FIND(" - ",D1602)-1)))) ) ) ), "", B1602 &amp; "|" &amp; E1602 &amp; "|" &amp; (IF(ISBLANK(C1602), "", IFERROR(VALUE(LEFT(TRIM(C1602), FIND(" ", TRIM(C1602)&amp;" ")-1)), ""))) &amp; "|" &amp; D1602 )</f>
        <v/>
      </c>
      <c r="K1602" s="18" t="n">
        <f aca="false">IF(OR(C1602="", J1602="",G1602=""), 0, IF(COUNTIF($J$6:J1602, J1602)=1, 1, 0))</f>
        <v>0</v>
      </c>
      <c r="L1602" s="16" t="str">
        <f aca="false">IF(B1602="Inscripción de nuevo registro patronal",B1602 &amp; "|" &amp; E1602 &amp; "|" &amp; C1602,"")</f>
        <v/>
      </c>
      <c r="M1602" s="18" t="n">
        <f aca="false">IF(OR(C1602="", L1602=""), 0, IF(COUNTIF($L$6:L1602, L1602)=1, 1, 0))</f>
        <v>0</v>
      </c>
    </row>
    <row r="1603" customFormat="false" ht="28.35" hidden="false" customHeight="true" outlineLevel="0" collapsed="false">
      <c r="A1603" s="48" t="str">
        <f aca="false">IF(AND(NOT(ISBLANK(C1603)),NOT(ISBLANK(B1603)),NOT(ISBLANK(E1603))),(_xlfn.AGGREGATE(2,7,A$5:A1603))+1,"")</f>
        <v/>
      </c>
      <c r="B1603" s="49"/>
      <c r="C1603" s="49"/>
      <c r="D1603" s="50"/>
      <c r="E1603" s="51"/>
      <c r="F1603" s="52" t="str">
        <f aca="false">IFERROR(VLOOKUP(B1603,LISTAS!$Q$2:$R$58,2,0),"")</f>
        <v/>
      </c>
      <c r="G1603" s="34" t="str">
        <f aca="false">IF(ISBLANK(C1603),"",  IF(F1603="RAZÓN SOCIAL","NUEVO_RP",   IF(F1603="NUMERO",      IF(ISNUMBER(VALUE(C1603)),VALUE(C1603),""),   IF(OR(F1603="NSS - NOMBRE",F1603="RP - NOMBRE"),      IF(         AND(           NOT(ISERROR(FIND(" - ",C1603))),           ISERROR(FIND("  ",C1603)),           ISERROR(FIND("–",C1603)),           ISERROR(FIND("—",C1603)),           ISNUMBER(VALUE(LEFT(C1603,FIND(" - ",C1603)-1)))         ),         VALUE(LEFT(C1603,FIND(" - ",C1603)-1)),         ""      ),   ""   )  )))</f>
        <v/>
      </c>
      <c r="H1603" s="34" t="str">
        <f aca="false">B1603 &amp; "|" &amp; E1603 &amp; "|" &amp;(IF(ISBLANK(C1603),"",IFERROR(VALUE(LEFT(TRIM(C1603),FIND(" ",TRIM(C1603)&amp;" ")-1)),"")))</f>
        <v>||</v>
      </c>
      <c r="I1603" s="18" t="n">
        <f aca="false">IF(G1603="",0, IF(COUNTIF($H$6:H1603,H1603)=1,1,0))</f>
        <v>0</v>
      </c>
      <c r="J1603" s="34" t="str">
        <f aca="false">IF( OR( ISBLANK(D1603), C1603=D1603, AND( LEFT(D1603,7)&lt;&gt;"NOMINA ", OR( ISERROR(FIND(" - ",D1603)), NOT(ISNUMBER(VALUE(LEFT(D1603,FIND(" - ",D1603)-1)))) ) ) ), "", B1603 &amp; "|" &amp; E1603 &amp; "|" &amp; (IF(ISBLANK(C1603), "", IFERROR(VALUE(LEFT(TRIM(C1603), FIND(" ", TRIM(C1603)&amp;" ")-1)), ""))) &amp; "|" &amp; D1603 )</f>
        <v/>
      </c>
      <c r="K1603" s="18" t="n">
        <f aca="false">IF(OR(C1603="", J1603="",G1603=""), 0, IF(COUNTIF($J$6:J1603, J1603)=1, 1, 0))</f>
        <v>0</v>
      </c>
      <c r="L1603" s="16" t="str">
        <f aca="false">IF(B1603="Inscripción de nuevo registro patronal",B1603 &amp; "|" &amp; E1603 &amp; "|" &amp; C1603,"")</f>
        <v/>
      </c>
      <c r="M1603" s="18" t="n">
        <f aca="false">IF(OR(C1603="", L1603=""), 0, IF(COUNTIF($L$6:L1603, L1603)=1, 1, 0))</f>
        <v>0</v>
      </c>
    </row>
    <row r="1604" customFormat="false" ht="28.35" hidden="false" customHeight="true" outlineLevel="0" collapsed="false">
      <c r="A1604" s="48" t="str">
        <f aca="false">IF(AND(NOT(ISBLANK(C1604)),NOT(ISBLANK(B1604)),NOT(ISBLANK(E1604))),(_xlfn.AGGREGATE(2,7,A$5:A1604))+1,"")</f>
        <v/>
      </c>
      <c r="B1604" s="49"/>
      <c r="C1604" s="49"/>
      <c r="D1604" s="50"/>
      <c r="E1604" s="51"/>
      <c r="F1604" s="52" t="str">
        <f aca="false">IFERROR(VLOOKUP(B1604,LISTAS!$Q$2:$R$58,2,0),"")</f>
        <v/>
      </c>
      <c r="G1604" s="34" t="str">
        <f aca="false">IF(ISBLANK(C1604),"",  IF(F1604="RAZÓN SOCIAL","NUEVO_RP",   IF(F1604="NUMERO",      IF(ISNUMBER(VALUE(C1604)),VALUE(C1604),""),   IF(OR(F1604="NSS - NOMBRE",F1604="RP - NOMBRE"),      IF(         AND(           NOT(ISERROR(FIND(" - ",C1604))),           ISERROR(FIND("  ",C1604)),           ISERROR(FIND("–",C1604)),           ISERROR(FIND("—",C1604)),           ISNUMBER(VALUE(LEFT(C1604,FIND(" - ",C1604)-1)))         ),         VALUE(LEFT(C1604,FIND(" - ",C1604)-1)),         ""      ),   ""   )  )))</f>
        <v/>
      </c>
      <c r="H1604" s="34" t="str">
        <f aca="false">B1604 &amp; "|" &amp; E1604 &amp; "|" &amp;(IF(ISBLANK(C1604),"",IFERROR(VALUE(LEFT(TRIM(C1604),FIND(" ",TRIM(C1604)&amp;" ")-1)),"")))</f>
        <v>||</v>
      </c>
      <c r="I1604" s="18" t="n">
        <f aca="false">IF(G1604="",0, IF(COUNTIF($H$6:H1604,H1604)=1,1,0))</f>
        <v>0</v>
      </c>
      <c r="J1604" s="34" t="str">
        <f aca="false">IF( OR( ISBLANK(D1604), C1604=D1604, AND( LEFT(D1604,7)&lt;&gt;"NOMINA ", OR( ISERROR(FIND(" - ",D1604)), NOT(ISNUMBER(VALUE(LEFT(D1604,FIND(" - ",D1604)-1)))) ) ) ), "", B1604 &amp; "|" &amp; E1604 &amp; "|" &amp; (IF(ISBLANK(C1604), "", IFERROR(VALUE(LEFT(TRIM(C1604), FIND(" ", TRIM(C1604)&amp;" ")-1)), ""))) &amp; "|" &amp; D1604 )</f>
        <v/>
      </c>
      <c r="K1604" s="18" t="n">
        <f aca="false">IF(OR(C1604="", J1604="",G1604=""), 0, IF(COUNTIF($J$6:J1604, J1604)=1, 1, 0))</f>
        <v>0</v>
      </c>
      <c r="L1604" s="16" t="str">
        <f aca="false">IF(B1604="Inscripción de nuevo registro patronal",B1604 &amp; "|" &amp; E1604 &amp; "|" &amp; C1604,"")</f>
        <v/>
      </c>
      <c r="M1604" s="18" t="n">
        <f aca="false">IF(OR(C1604="", L1604=""), 0, IF(COUNTIF($L$6:L1604, L1604)=1, 1, 0))</f>
        <v>0</v>
      </c>
    </row>
    <row r="1605" customFormat="false" ht="28.35" hidden="false" customHeight="true" outlineLevel="0" collapsed="false">
      <c r="A1605" s="48" t="str">
        <f aca="false">IF(AND(NOT(ISBLANK(C1605)),NOT(ISBLANK(B1605)),NOT(ISBLANK(E1605))),(_xlfn.AGGREGATE(2,7,A$5:A1605))+1,"")</f>
        <v/>
      </c>
      <c r="B1605" s="49"/>
      <c r="C1605" s="49"/>
      <c r="D1605" s="50"/>
      <c r="E1605" s="51"/>
      <c r="F1605" s="52" t="str">
        <f aca="false">IFERROR(VLOOKUP(B1605,LISTAS!$Q$2:$R$58,2,0),"")</f>
        <v/>
      </c>
      <c r="G1605" s="34" t="str">
        <f aca="false">IF(ISBLANK(C1605),"",  IF(F1605="RAZÓN SOCIAL","NUEVO_RP",   IF(F1605="NUMERO",      IF(ISNUMBER(VALUE(C1605)),VALUE(C1605),""),   IF(OR(F1605="NSS - NOMBRE",F1605="RP - NOMBRE"),      IF(         AND(           NOT(ISERROR(FIND(" - ",C1605))),           ISERROR(FIND("  ",C1605)),           ISERROR(FIND("–",C1605)),           ISERROR(FIND("—",C1605)),           ISNUMBER(VALUE(LEFT(C1605,FIND(" - ",C1605)-1)))         ),         VALUE(LEFT(C1605,FIND(" - ",C1605)-1)),         ""      ),   ""   )  )))</f>
        <v/>
      </c>
      <c r="H1605" s="34" t="str">
        <f aca="false">B1605 &amp; "|" &amp; E1605 &amp; "|" &amp;(IF(ISBLANK(C1605),"",IFERROR(VALUE(LEFT(TRIM(C1605),FIND(" ",TRIM(C1605)&amp;" ")-1)),"")))</f>
        <v>||</v>
      </c>
      <c r="I1605" s="18" t="n">
        <f aca="false">IF(G1605="",0, IF(COUNTIF($H$6:H1605,H1605)=1,1,0))</f>
        <v>0</v>
      </c>
      <c r="J1605" s="34" t="str">
        <f aca="false">IF( OR( ISBLANK(D1605), C1605=D1605, AND( LEFT(D1605,7)&lt;&gt;"NOMINA ", OR( ISERROR(FIND(" - ",D1605)), NOT(ISNUMBER(VALUE(LEFT(D1605,FIND(" - ",D1605)-1)))) ) ) ), "", B1605 &amp; "|" &amp; E1605 &amp; "|" &amp; (IF(ISBLANK(C1605), "", IFERROR(VALUE(LEFT(TRIM(C1605), FIND(" ", TRIM(C1605)&amp;" ")-1)), ""))) &amp; "|" &amp; D1605 )</f>
        <v/>
      </c>
      <c r="K1605" s="18" t="n">
        <f aca="false">IF(OR(C1605="", J1605="",G1605=""), 0, IF(COUNTIF($J$6:J1605, J1605)=1, 1, 0))</f>
        <v>0</v>
      </c>
      <c r="L1605" s="16" t="str">
        <f aca="false">IF(B1605="Inscripción de nuevo registro patronal",B1605 &amp; "|" &amp; E1605 &amp; "|" &amp; C1605,"")</f>
        <v/>
      </c>
      <c r="M1605" s="18" t="n">
        <f aca="false">IF(OR(C1605="", L1605=""), 0, IF(COUNTIF($L$6:L1605, L1605)=1, 1, 0))</f>
        <v>0</v>
      </c>
    </row>
    <row r="1606" customFormat="false" ht="28.35" hidden="false" customHeight="true" outlineLevel="0" collapsed="false">
      <c r="A1606" s="48" t="str">
        <f aca="false">IF(AND(NOT(ISBLANK(C1606)),NOT(ISBLANK(B1606)),NOT(ISBLANK(E1606))),(_xlfn.AGGREGATE(2,7,A$5:A1606))+1,"")</f>
        <v/>
      </c>
      <c r="B1606" s="49"/>
      <c r="C1606" s="49"/>
      <c r="D1606" s="50"/>
      <c r="E1606" s="51"/>
      <c r="F1606" s="52" t="str">
        <f aca="false">IFERROR(VLOOKUP(B1606,LISTAS!$Q$2:$R$58,2,0),"")</f>
        <v/>
      </c>
      <c r="G1606" s="34" t="str">
        <f aca="false">IF(ISBLANK(C1606),"",  IF(F1606="RAZÓN SOCIAL","NUEVO_RP",   IF(F1606="NUMERO",      IF(ISNUMBER(VALUE(C1606)),VALUE(C1606),""),   IF(OR(F1606="NSS - NOMBRE",F1606="RP - NOMBRE"),      IF(         AND(           NOT(ISERROR(FIND(" - ",C1606))),           ISERROR(FIND("  ",C1606)),           ISERROR(FIND("–",C1606)),           ISERROR(FIND("—",C1606)),           ISNUMBER(VALUE(LEFT(C1606,FIND(" - ",C1606)-1)))         ),         VALUE(LEFT(C1606,FIND(" - ",C1606)-1)),         ""      ),   ""   )  )))</f>
        <v/>
      </c>
      <c r="H1606" s="34" t="str">
        <f aca="false">B1606 &amp; "|" &amp; E1606 &amp; "|" &amp;(IF(ISBLANK(C1606),"",IFERROR(VALUE(LEFT(TRIM(C1606),FIND(" ",TRIM(C1606)&amp;" ")-1)),"")))</f>
        <v>||</v>
      </c>
      <c r="I1606" s="18" t="n">
        <f aca="false">IF(G1606="",0, IF(COUNTIF($H$6:H1606,H1606)=1,1,0))</f>
        <v>0</v>
      </c>
      <c r="J1606" s="34" t="str">
        <f aca="false">IF( OR( ISBLANK(D1606), C1606=D1606, AND( LEFT(D1606,7)&lt;&gt;"NOMINA ", OR( ISERROR(FIND(" - ",D1606)), NOT(ISNUMBER(VALUE(LEFT(D1606,FIND(" - ",D1606)-1)))) ) ) ), "", B1606 &amp; "|" &amp; E1606 &amp; "|" &amp; (IF(ISBLANK(C1606), "", IFERROR(VALUE(LEFT(TRIM(C1606), FIND(" ", TRIM(C1606)&amp;" ")-1)), ""))) &amp; "|" &amp; D1606 )</f>
        <v/>
      </c>
      <c r="K1606" s="18" t="n">
        <f aca="false">IF(OR(C1606="", J1606="",G1606=""), 0, IF(COUNTIF($J$6:J1606, J1606)=1, 1, 0))</f>
        <v>0</v>
      </c>
      <c r="L1606" s="16" t="str">
        <f aca="false">IF(B1606="Inscripción de nuevo registro patronal",B1606 &amp; "|" &amp; E1606 &amp; "|" &amp; C1606,"")</f>
        <v/>
      </c>
      <c r="M1606" s="18" t="n">
        <f aca="false">IF(OR(C1606="", L1606=""), 0, IF(COUNTIF($L$6:L1606, L1606)=1, 1, 0))</f>
        <v>0</v>
      </c>
    </row>
    <row r="1607" customFormat="false" ht="28.35" hidden="false" customHeight="true" outlineLevel="0" collapsed="false">
      <c r="A1607" s="48" t="str">
        <f aca="false">IF(AND(NOT(ISBLANK(C1607)),NOT(ISBLANK(B1607)),NOT(ISBLANK(E1607))),(_xlfn.AGGREGATE(2,7,A$5:A1607))+1,"")</f>
        <v/>
      </c>
      <c r="B1607" s="49"/>
      <c r="C1607" s="49"/>
      <c r="D1607" s="50"/>
      <c r="E1607" s="51"/>
      <c r="F1607" s="52" t="str">
        <f aca="false">IFERROR(VLOOKUP(B1607,LISTAS!$Q$2:$R$58,2,0),"")</f>
        <v/>
      </c>
      <c r="G1607" s="34" t="str">
        <f aca="false">IF(ISBLANK(C1607),"",  IF(F1607="RAZÓN SOCIAL","NUEVO_RP",   IF(F1607="NUMERO",      IF(ISNUMBER(VALUE(C1607)),VALUE(C1607),""),   IF(OR(F1607="NSS - NOMBRE",F1607="RP - NOMBRE"),      IF(         AND(           NOT(ISERROR(FIND(" - ",C1607))),           ISERROR(FIND("  ",C1607)),           ISERROR(FIND("–",C1607)),           ISERROR(FIND("—",C1607)),           ISNUMBER(VALUE(LEFT(C1607,FIND(" - ",C1607)-1)))         ),         VALUE(LEFT(C1607,FIND(" - ",C1607)-1)),         ""      ),   ""   )  )))</f>
        <v/>
      </c>
      <c r="H1607" s="34" t="str">
        <f aca="false">B1607 &amp; "|" &amp; E1607 &amp; "|" &amp;(IF(ISBLANK(C1607),"",IFERROR(VALUE(LEFT(TRIM(C1607),FIND(" ",TRIM(C1607)&amp;" ")-1)),"")))</f>
        <v>||</v>
      </c>
      <c r="I1607" s="18" t="n">
        <f aca="false">IF(G1607="",0, IF(COUNTIF($H$6:H1607,H1607)=1,1,0))</f>
        <v>0</v>
      </c>
      <c r="J1607" s="34" t="str">
        <f aca="false">IF( OR( ISBLANK(D1607), C1607=D1607, AND( LEFT(D1607,7)&lt;&gt;"NOMINA ", OR( ISERROR(FIND(" - ",D1607)), NOT(ISNUMBER(VALUE(LEFT(D1607,FIND(" - ",D1607)-1)))) ) ) ), "", B1607 &amp; "|" &amp; E1607 &amp; "|" &amp; (IF(ISBLANK(C1607), "", IFERROR(VALUE(LEFT(TRIM(C1607), FIND(" ", TRIM(C1607)&amp;" ")-1)), ""))) &amp; "|" &amp; D1607 )</f>
        <v/>
      </c>
      <c r="K1607" s="18" t="n">
        <f aca="false">IF(OR(C1607="", J1607="",G1607=""), 0, IF(COUNTIF($J$6:J1607, J1607)=1, 1, 0))</f>
        <v>0</v>
      </c>
      <c r="L1607" s="16" t="str">
        <f aca="false">IF(B1607="Inscripción de nuevo registro patronal",B1607 &amp; "|" &amp; E1607 &amp; "|" &amp; C1607,"")</f>
        <v/>
      </c>
      <c r="M1607" s="18" t="n">
        <f aca="false">IF(OR(C1607="", L1607=""), 0, IF(COUNTIF($L$6:L1607, L1607)=1, 1, 0))</f>
        <v>0</v>
      </c>
    </row>
    <row r="1608" customFormat="false" ht="28.35" hidden="false" customHeight="true" outlineLevel="0" collapsed="false">
      <c r="A1608" s="48" t="str">
        <f aca="false">IF(AND(NOT(ISBLANK(C1608)),NOT(ISBLANK(B1608)),NOT(ISBLANK(E1608))),(_xlfn.AGGREGATE(2,7,A$5:A1608))+1,"")</f>
        <v/>
      </c>
      <c r="B1608" s="49"/>
      <c r="C1608" s="49"/>
      <c r="D1608" s="50"/>
      <c r="E1608" s="51"/>
      <c r="F1608" s="52" t="str">
        <f aca="false">IFERROR(VLOOKUP(B1608,LISTAS!$Q$2:$R$58,2,0),"")</f>
        <v/>
      </c>
      <c r="G1608" s="34" t="str">
        <f aca="false">IF(ISBLANK(C1608),"",  IF(F1608="RAZÓN SOCIAL","NUEVO_RP",   IF(F1608="NUMERO",      IF(ISNUMBER(VALUE(C1608)),VALUE(C1608),""),   IF(OR(F1608="NSS - NOMBRE",F1608="RP - NOMBRE"),      IF(         AND(           NOT(ISERROR(FIND(" - ",C1608))),           ISERROR(FIND("  ",C1608)),           ISERROR(FIND("–",C1608)),           ISERROR(FIND("—",C1608)),           ISNUMBER(VALUE(LEFT(C1608,FIND(" - ",C1608)-1)))         ),         VALUE(LEFT(C1608,FIND(" - ",C1608)-1)),         ""      ),   ""   )  )))</f>
        <v/>
      </c>
      <c r="H1608" s="34" t="str">
        <f aca="false">B1608 &amp; "|" &amp; E1608 &amp; "|" &amp;(IF(ISBLANK(C1608),"",IFERROR(VALUE(LEFT(TRIM(C1608),FIND(" ",TRIM(C1608)&amp;" ")-1)),"")))</f>
        <v>||</v>
      </c>
      <c r="I1608" s="18" t="n">
        <f aca="false">IF(G1608="",0, IF(COUNTIF($H$6:H1608,H1608)=1,1,0))</f>
        <v>0</v>
      </c>
      <c r="J1608" s="34" t="str">
        <f aca="false">IF( OR( ISBLANK(D1608), C1608=D1608, AND( LEFT(D1608,7)&lt;&gt;"NOMINA ", OR( ISERROR(FIND(" - ",D1608)), NOT(ISNUMBER(VALUE(LEFT(D1608,FIND(" - ",D1608)-1)))) ) ) ), "", B1608 &amp; "|" &amp; E1608 &amp; "|" &amp; (IF(ISBLANK(C1608), "", IFERROR(VALUE(LEFT(TRIM(C1608), FIND(" ", TRIM(C1608)&amp;" ")-1)), ""))) &amp; "|" &amp; D1608 )</f>
        <v/>
      </c>
      <c r="K1608" s="18" t="n">
        <f aca="false">IF(OR(C1608="", J1608="",G1608=""), 0, IF(COUNTIF($J$6:J1608, J1608)=1, 1, 0))</f>
        <v>0</v>
      </c>
      <c r="L1608" s="16" t="str">
        <f aca="false">IF(B1608="Inscripción de nuevo registro patronal",B1608 &amp; "|" &amp; E1608 &amp; "|" &amp; C1608,"")</f>
        <v/>
      </c>
      <c r="M1608" s="18" t="n">
        <f aca="false">IF(OR(C1608="", L1608=""), 0, IF(COUNTIF($L$6:L1608, L1608)=1, 1, 0))</f>
        <v>0</v>
      </c>
    </row>
    <row r="1609" customFormat="false" ht="28.35" hidden="false" customHeight="true" outlineLevel="0" collapsed="false">
      <c r="A1609" s="48" t="str">
        <f aca="false">IF(AND(NOT(ISBLANK(C1609)),NOT(ISBLANK(B1609)),NOT(ISBLANK(E1609))),(_xlfn.AGGREGATE(2,7,A$5:A1609))+1,"")</f>
        <v/>
      </c>
      <c r="B1609" s="49"/>
      <c r="C1609" s="49"/>
      <c r="D1609" s="50"/>
      <c r="E1609" s="51"/>
      <c r="F1609" s="52" t="str">
        <f aca="false">IFERROR(VLOOKUP(B1609,LISTAS!$Q$2:$R$58,2,0),"")</f>
        <v/>
      </c>
      <c r="G1609" s="34" t="str">
        <f aca="false">IF(ISBLANK(C1609),"",  IF(F1609="RAZÓN SOCIAL","NUEVO_RP",   IF(F1609="NUMERO",      IF(ISNUMBER(VALUE(C1609)),VALUE(C1609),""),   IF(OR(F1609="NSS - NOMBRE",F1609="RP - NOMBRE"),      IF(         AND(           NOT(ISERROR(FIND(" - ",C1609))),           ISERROR(FIND("  ",C1609)),           ISERROR(FIND("–",C1609)),           ISERROR(FIND("—",C1609)),           ISNUMBER(VALUE(LEFT(C1609,FIND(" - ",C1609)-1)))         ),         VALUE(LEFT(C1609,FIND(" - ",C1609)-1)),         ""      ),   ""   )  )))</f>
        <v/>
      </c>
      <c r="H1609" s="34" t="str">
        <f aca="false">B1609 &amp; "|" &amp; E1609 &amp; "|" &amp;(IF(ISBLANK(C1609),"",IFERROR(VALUE(LEFT(TRIM(C1609),FIND(" ",TRIM(C1609)&amp;" ")-1)),"")))</f>
        <v>||</v>
      </c>
      <c r="I1609" s="18" t="n">
        <f aca="false">IF(G1609="",0, IF(COUNTIF($H$6:H1609,H1609)=1,1,0))</f>
        <v>0</v>
      </c>
      <c r="J1609" s="34" t="str">
        <f aca="false">IF( OR( ISBLANK(D1609), C1609=D1609, AND( LEFT(D1609,7)&lt;&gt;"NOMINA ", OR( ISERROR(FIND(" - ",D1609)), NOT(ISNUMBER(VALUE(LEFT(D1609,FIND(" - ",D1609)-1)))) ) ) ), "", B1609 &amp; "|" &amp; E1609 &amp; "|" &amp; (IF(ISBLANK(C1609), "", IFERROR(VALUE(LEFT(TRIM(C1609), FIND(" ", TRIM(C1609)&amp;" ")-1)), ""))) &amp; "|" &amp; D1609 )</f>
        <v/>
      </c>
      <c r="K1609" s="18" t="n">
        <f aca="false">IF(OR(C1609="", J1609="",G1609=""), 0, IF(COUNTIF($J$6:J1609, J1609)=1, 1, 0))</f>
        <v>0</v>
      </c>
      <c r="L1609" s="16" t="str">
        <f aca="false">IF(B1609="Inscripción de nuevo registro patronal",B1609 &amp; "|" &amp; E1609 &amp; "|" &amp; C1609,"")</f>
        <v/>
      </c>
      <c r="M1609" s="18" t="n">
        <f aca="false">IF(OR(C1609="", L1609=""), 0, IF(COUNTIF($L$6:L1609, L1609)=1, 1, 0))</f>
        <v>0</v>
      </c>
    </row>
    <row r="1610" customFormat="false" ht="28.35" hidden="false" customHeight="true" outlineLevel="0" collapsed="false">
      <c r="A1610" s="48" t="str">
        <f aca="false">IF(AND(NOT(ISBLANK(C1610)),NOT(ISBLANK(B1610)),NOT(ISBLANK(E1610))),(_xlfn.AGGREGATE(2,7,A$5:A1610))+1,"")</f>
        <v/>
      </c>
      <c r="B1610" s="49"/>
      <c r="C1610" s="49"/>
      <c r="D1610" s="50"/>
      <c r="E1610" s="51"/>
      <c r="F1610" s="52" t="str">
        <f aca="false">IFERROR(VLOOKUP(B1610,LISTAS!$Q$2:$R$58,2,0),"")</f>
        <v/>
      </c>
      <c r="G1610" s="34" t="str">
        <f aca="false">IF(ISBLANK(C1610),"",  IF(F1610="RAZÓN SOCIAL","NUEVO_RP",   IF(F1610="NUMERO",      IF(ISNUMBER(VALUE(C1610)),VALUE(C1610),""),   IF(OR(F1610="NSS - NOMBRE",F1610="RP - NOMBRE"),      IF(         AND(           NOT(ISERROR(FIND(" - ",C1610))),           ISERROR(FIND("  ",C1610)),           ISERROR(FIND("–",C1610)),           ISERROR(FIND("—",C1610)),           ISNUMBER(VALUE(LEFT(C1610,FIND(" - ",C1610)-1)))         ),         VALUE(LEFT(C1610,FIND(" - ",C1610)-1)),         ""      ),   ""   )  )))</f>
        <v/>
      </c>
      <c r="H1610" s="34" t="str">
        <f aca="false">B1610 &amp; "|" &amp; E1610 &amp; "|" &amp;(IF(ISBLANK(C1610),"",IFERROR(VALUE(LEFT(TRIM(C1610),FIND(" ",TRIM(C1610)&amp;" ")-1)),"")))</f>
        <v>||</v>
      </c>
      <c r="I1610" s="18" t="n">
        <f aca="false">IF(G1610="",0, IF(COUNTIF($H$6:H1610,H1610)=1,1,0))</f>
        <v>0</v>
      </c>
      <c r="J1610" s="34" t="str">
        <f aca="false">IF( OR( ISBLANK(D1610), C1610=D1610, AND( LEFT(D1610,7)&lt;&gt;"NOMINA ", OR( ISERROR(FIND(" - ",D1610)), NOT(ISNUMBER(VALUE(LEFT(D1610,FIND(" - ",D1610)-1)))) ) ) ), "", B1610 &amp; "|" &amp; E1610 &amp; "|" &amp; (IF(ISBLANK(C1610), "", IFERROR(VALUE(LEFT(TRIM(C1610), FIND(" ", TRIM(C1610)&amp;" ")-1)), ""))) &amp; "|" &amp; D1610 )</f>
        <v/>
      </c>
      <c r="K1610" s="18" t="n">
        <f aca="false">IF(OR(C1610="", J1610="",G1610=""), 0, IF(COUNTIF($J$6:J1610, J1610)=1, 1, 0))</f>
        <v>0</v>
      </c>
      <c r="L1610" s="16" t="str">
        <f aca="false">IF(B1610="Inscripción de nuevo registro patronal",B1610 &amp; "|" &amp; E1610 &amp; "|" &amp; C1610,"")</f>
        <v/>
      </c>
      <c r="M1610" s="18" t="n">
        <f aca="false">IF(OR(C1610="", L1610=""), 0, IF(COUNTIF($L$6:L1610, L1610)=1, 1, 0))</f>
        <v>0</v>
      </c>
    </row>
    <row r="1611" customFormat="false" ht="28.35" hidden="false" customHeight="true" outlineLevel="0" collapsed="false">
      <c r="A1611" s="48" t="str">
        <f aca="false">IF(AND(NOT(ISBLANK(C1611)),NOT(ISBLANK(B1611)),NOT(ISBLANK(E1611))),(_xlfn.AGGREGATE(2,7,A$5:A1611))+1,"")</f>
        <v/>
      </c>
      <c r="B1611" s="49"/>
      <c r="C1611" s="49"/>
      <c r="D1611" s="50"/>
      <c r="E1611" s="51"/>
      <c r="F1611" s="52" t="str">
        <f aca="false">IFERROR(VLOOKUP(B1611,LISTAS!$Q$2:$R$58,2,0),"")</f>
        <v/>
      </c>
      <c r="G1611" s="34" t="str">
        <f aca="false">IF(ISBLANK(C1611),"",  IF(F1611="RAZÓN SOCIAL","NUEVO_RP",   IF(F1611="NUMERO",      IF(ISNUMBER(VALUE(C1611)),VALUE(C1611),""),   IF(OR(F1611="NSS - NOMBRE",F1611="RP - NOMBRE"),      IF(         AND(           NOT(ISERROR(FIND(" - ",C1611))),           ISERROR(FIND("  ",C1611)),           ISERROR(FIND("–",C1611)),           ISERROR(FIND("—",C1611)),           ISNUMBER(VALUE(LEFT(C1611,FIND(" - ",C1611)-1)))         ),         VALUE(LEFT(C1611,FIND(" - ",C1611)-1)),         ""      ),   ""   )  )))</f>
        <v/>
      </c>
      <c r="H1611" s="34" t="str">
        <f aca="false">B1611 &amp; "|" &amp; E1611 &amp; "|" &amp;(IF(ISBLANK(C1611),"",IFERROR(VALUE(LEFT(TRIM(C1611),FIND(" ",TRIM(C1611)&amp;" ")-1)),"")))</f>
        <v>||</v>
      </c>
      <c r="I1611" s="18" t="n">
        <f aca="false">IF(G1611="",0, IF(COUNTIF($H$6:H1611,H1611)=1,1,0))</f>
        <v>0</v>
      </c>
      <c r="J1611" s="34" t="str">
        <f aca="false">IF( OR( ISBLANK(D1611), C1611=D1611, AND( LEFT(D1611,7)&lt;&gt;"NOMINA ", OR( ISERROR(FIND(" - ",D1611)), NOT(ISNUMBER(VALUE(LEFT(D1611,FIND(" - ",D1611)-1)))) ) ) ), "", B1611 &amp; "|" &amp; E1611 &amp; "|" &amp; (IF(ISBLANK(C1611), "", IFERROR(VALUE(LEFT(TRIM(C1611), FIND(" ", TRIM(C1611)&amp;" ")-1)), ""))) &amp; "|" &amp; D1611 )</f>
        <v/>
      </c>
      <c r="K1611" s="18" t="n">
        <f aca="false">IF(OR(C1611="", J1611="",G1611=""), 0, IF(COUNTIF($J$6:J1611, J1611)=1, 1, 0))</f>
        <v>0</v>
      </c>
      <c r="L1611" s="16" t="str">
        <f aca="false">IF(B1611="Inscripción de nuevo registro patronal",B1611 &amp; "|" &amp; E1611 &amp; "|" &amp; C1611,"")</f>
        <v/>
      </c>
      <c r="M1611" s="18" t="n">
        <f aca="false">IF(OR(C1611="", L1611=""), 0, IF(COUNTIF($L$6:L1611, L1611)=1, 1, 0))</f>
        <v>0</v>
      </c>
    </row>
    <row r="1612" customFormat="false" ht="28.35" hidden="false" customHeight="true" outlineLevel="0" collapsed="false">
      <c r="A1612" s="48" t="str">
        <f aca="false">IF(AND(NOT(ISBLANK(C1612)),NOT(ISBLANK(B1612)),NOT(ISBLANK(E1612))),(_xlfn.AGGREGATE(2,7,A$5:A1612))+1,"")</f>
        <v/>
      </c>
      <c r="B1612" s="49"/>
      <c r="C1612" s="49"/>
      <c r="D1612" s="50"/>
      <c r="E1612" s="51"/>
      <c r="F1612" s="52" t="str">
        <f aca="false">IFERROR(VLOOKUP(B1612,LISTAS!$Q$2:$R$58,2,0),"")</f>
        <v/>
      </c>
      <c r="G1612" s="34" t="str">
        <f aca="false">IF(ISBLANK(C1612),"",  IF(F1612="RAZÓN SOCIAL","NUEVO_RP",   IF(F1612="NUMERO",      IF(ISNUMBER(VALUE(C1612)),VALUE(C1612),""),   IF(OR(F1612="NSS - NOMBRE",F1612="RP - NOMBRE"),      IF(         AND(           NOT(ISERROR(FIND(" - ",C1612))),           ISERROR(FIND("  ",C1612)),           ISERROR(FIND("–",C1612)),           ISERROR(FIND("—",C1612)),           ISNUMBER(VALUE(LEFT(C1612,FIND(" - ",C1612)-1)))         ),         VALUE(LEFT(C1612,FIND(" - ",C1612)-1)),         ""      ),   ""   )  )))</f>
        <v/>
      </c>
      <c r="H1612" s="34" t="str">
        <f aca="false">B1612 &amp; "|" &amp; E1612 &amp; "|" &amp;(IF(ISBLANK(C1612),"",IFERROR(VALUE(LEFT(TRIM(C1612),FIND(" ",TRIM(C1612)&amp;" ")-1)),"")))</f>
        <v>||</v>
      </c>
      <c r="I1612" s="18" t="n">
        <f aca="false">IF(G1612="",0, IF(COUNTIF($H$6:H1612,H1612)=1,1,0))</f>
        <v>0</v>
      </c>
      <c r="J1612" s="34" t="str">
        <f aca="false">IF( OR( ISBLANK(D1612), C1612=D1612, AND( LEFT(D1612,7)&lt;&gt;"NOMINA ", OR( ISERROR(FIND(" - ",D1612)), NOT(ISNUMBER(VALUE(LEFT(D1612,FIND(" - ",D1612)-1)))) ) ) ), "", B1612 &amp; "|" &amp; E1612 &amp; "|" &amp; (IF(ISBLANK(C1612), "", IFERROR(VALUE(LEFT(TRIM(C1612), FIND(" ", TRIM(C1612)&amp;" ")-1)), ""))) &amp; "|" &amp; D1612 )</f>
        <v/>
      </c>
      <c r="K1612" s="18" t="n">
        <f aca="false">IF(OR(C1612="", J1612="",G1612=""), 0, IF(COUNTIF($J$6:J1612, J1612)=1, 1, 0))</f>
        <v>0</v>
      </c>
      <c r="L1612" s="16" t="str">
        <f aca="false">IF(B1612="Inscripción de nuevo registro patronal",B1612 &amp; "|" &amp; E1612 &amp; "|" &amp; C1612,"")</f>
        <v/>
      </c>
      <c r="M1612" s="18" t="n">
        <f aca="false">IF(OR(C1612="", L1612=""), 0, IF(COUNTIF($L$6:L1612, L1612)=1, 1, 0))</f>
        <v>0</v>
      </c>
    </row>
    <row r="1613" customFormat="false" ht="28.35" hidden="false" customHeight="true" outlineLevel="0" collapsed="false">
      <c r="A1613" s="48" t="str">
        <f aca="false">IF(AND(NOT(ISBLANK(C1613)),NOT(ISBLANK(B1613)),NOT(ISBLANK(E1613))),(_xlfn.AGGREGATE(2,7,A$5:A1613))+1,"")</f>
        <v/>
      </c>
      <c r="B1613" s="49"/>
      <c r="C1613" s="49"/>
      <c r="D1613" s="50"/>
      <c r="E1613" s="51"/>
      <c r="F1613" s="52" t="str">
        <f aca="false">IFERROR(VLOOKUP(B1613,LISTAS!$Q$2:$R$58,2,0),"")</f>
        <v/>
      </c>
      <c r="G1613" s="34" t="str">
        <f aca="false">IF(ISBLANK(C1613),"",  IF(F1613="RAZÓN SOCIAL","NUEVO_RP",   IF(F1613="NUMERO",      IF(ISNUMBER(VALUE(C1613)),VALUE(C1613),""),   IF(OR(F1613="NSS - NOMBRE",F1613="RP - NOMBRE"),      IF(         AND(           NOT(ISERROR(FIND(" - ",C1613))),           ISERROR(FIND("  ",C1613)),           ISERROR(FIND("–",C1613)),           ISERROR(FIND("—",C1613)),           ISNUMBER(VALUE(LEFT(C1613,FIND(" - ",C1613)-1)))         ),         VALUE(LEFT(C1613,FIND(" - ",C1613)-1)),         ""      ),   ""   )  )))</f>
        <v/>
      </c>
      <c r="H1613" s="34" t="str">
        <f aca="false">B1613 &amp; "|" &amp; E1613 &amp; "|" &amp;(IF(ISBLANK(C1613),"",IFERROR(VALUE(LEFT(TRIM(C1613),FIND(" ",TRIM(C1613)&amp;" ")-1)),"")))</f>
        <v>||</v>
      </c>
      <c r="I1613" s="18" t="n">
        <f aca="false">IF(G1613="",0, IF(COUNTIF($H$6:H1613,H1613)=1,1,0))</f>
        <v>0</v>
      </c>
      <c r="J1613" s="34" t="str">
        <f aca="false">IF( OR( ISBLANK(D1613), C1613=D1613, AND( LEFT(D1613,7)&lt;&gt;"NOMINA ", OR( ISERROR(FIND(" - ",D1613)), NOT(ISNUMBER(VALUE(LEFT(D1613,FIND(" - ",D1613)-1)))) ) ) ), "", B1613 &amp; "|" &amp; E1613 &amp; "|" &amp; (IF(ISBLANK(C1613), "", IFERROR(VALUE(LEFT(TRIM(C1613), FIND(" ", TRIM(C1613)&amp;" ")-1)), ""))) &amp; "|" &amp; D1613 )</f>
        <v/>
      </c>
      <c r="K1613" s="18" t="n">
        <f aca="false">IF(OR(C1613="", J1613="",G1613=""), 0, IF(COUNTIF($J$6:J1613, J1613)=1, 1, 0))</f>
        <v>0</v>
      </c>
      <c r="L1613" s="16" t="str">
        <f aca="false">IF(B1613="Inscripción de nuevo registro patronal",B1613 &amp; "|" &amp; E1613 &amp; "|" &amp; C1613,"")</f>
        <v/>
      </c>
      <c r="M1613" s="18" t="n">
        <f aca="false">IF(OR(C1613="", L1613=""), 0, IF(COUNTIF($L$6:L1613, L1613)=1, 1, 0))</f>
        <v>0</v>
      </c>
    </row>
    <row r="1614" customFormat="false" ht="28.35" hidden="false" customHeight="true" outlineLevel="0" collapsed="false">
      <c r="A1614" s="48" t="str">
        <f aca="false">IF(AND(NOT(ISBLANK(C1614)),NOT(ISBLANK(B1614)),NOT(ISBLANK(E1614))),(_xlfn.AGGREGATE(2,7,A$5:A1614))+1,"")</f>
        <v/>
      </c>
      <c r="B1614" s="49"/>
      <c r="C1614" s="49"/>
      <c r="D1614" s="50"/>
      <c r="E1614" s="51"/>
      <c r="F1614" s="52" t="str">
        <f aca="false">IFERROR(VLOOKUP(B1614,LISTAS!$Q$2:$R$58,2,0),"")</f>
        <v/>
      </c>
      <c r="G1614" s="34" t="str">
        <f aca="false">IF(ISBLANK(C1614),"",  IF(F1614="RAZÓN SOCIAL","NUEVO_RP",   IF(F1614="NUMERO",      IF(ISNUMBER(VALUE(C1614)),VALUE(C1614),""),   IF(OR(F1614="NSS - NOMBRE",F1614="RP - NOMBRE"),      IF(         AND(           NOT(ISERROR(FIND(" - ",C1614))),           ISERROR(FIND("  ",C1614)),           ISERROR(FIND("–",C1614)),           ISERROR(FIND("—",C1614)),           ISNUMBER(VALUE(LEFT(C1614,FIND(" - ",C1614)-1)))         ),         VALUE(LEFT(C1614,FIND(" - ",C1614)-1)),         ""      ),   ""   )  )))</f>
        <v/>
      </c>
      <c r="H1614" s="34" t="str">
        <f aca="false">B1614 &amp; "|" &amp; E1614 &amp; "|" &amp;(IF(ISBLANK(C1614),"",IFERROR(VALUE(LEFT(TRIM(C1614),FIND(" ",TRIM(C1614)&amp;" ")-1)),"")))</f>
        <v>||</v>
      </c>
      <c r="I1614" s="18" t="n">
        <f aca="false">IF(G1614="",0, IF(COUNTIF($H$6:H1614,H1614)=1,1,0))</f>
        <v>0</v>
      </c>
      <c r="J1614" s="34" t="str">
        <f aca="false">IF( OR( ISBLANK(D1614), C1614=D1614, AND( LEFT(D1614,7)&lt;&gt;"NOMINA ", OR( ISERROR(FIND(" - ",D1614)), NOT(ISNUMBER(VALUE(LEFT(D1614,FIND(" - ",D1614)-1)))) ) ) ), "", B1614 &amp; "|" &amp; E1614 &amp; "|" &amp; (IF(ISBLANK(C1614), "", IFERROR(VALUE(LEFT(TRIM(C1614), FIND(" ", TRIM(C1614)&amp;" ")-1)), ""))) &amp; "|" &amp; D1614 )</f>
        <v/>
      </c>
      <c r="K1614" s="18" t="n">
        <f aca="false">IF(OR(C1614="", J1614="",G1614=""), 0, IF(COUNTIF($J$6:J1614, J1614)=1, 1, 0))</f>
        <v>0</v>
      </c>
      <c r="L1614" s="16" t="str">
        <f aca="false">IF(B1614="Inscripción de nuevo registro patronal",B1614 &amp; "|" &amp; E1614 &amp; "|" &amp; C1614,"")</f>
        <v/>
      </c>
      <c r="M1614" s="18" t="n">
        <f aca="false">IF(OR(C1614="", L1614=""), 0, IF(COUNTIF($L$6:L1614, L1614)=1, 1, 0))</f>
        <v>0</v>
      </c>
    </row>
    <row r="1615" customFormat="false" ht="28.35" hidden="false" customHeight="true" outlineLevel="0" collapsed="false">
      <c r="A1615" s="48" t="str">
        <f aca="false">IF(AND(NOT(ISBLANK(C1615)),NOT(ISBLANK(B1615)),NOT(ISBLANK(E1615))),(_xlfn.AGGREGATE(2,7,A$5:A1615))+1,"")</f>
        <v/>
      </c>
      <c r="B1615" s="49"/>
      <c r="C1615" s="49"/>
      <c r="D1615" s="50"/>
      <c r="E1615" s="51"/>
      <c r="F1615" s="52" t="str">
        <f aca="false">IFERROR(VLOOKUP(B1615,LISTAS!$Q$2:$R$58,2,0),"")</f>
        <v/>
      </c>
      <c r="G1615" s="34" t="str">
        <f aca="false">IF(ISBLANK(C1615),"",  IF(F1615="RAZÓN SOCIAL","NUEVO_RP",   IF(F1615="NUMERO",      IF(ISNUMBER(VALUE(C1615)),VALUE(C1615),""),   IF(OR(F1615="NSS - NOMBRE",F1615="RP - NOMBRE"),      IF(         AND(           NOT(ISERROR(FIND(" - ",C1615))),           ISERROR(FIND("  ",C1615)),           ISERROR(FIND("–",C1615)),           ISERROR(FIND("—",C1615)),           ISNUMBER(VALUE(LEFT(C1615,FIND(" - ",C1615)-1)))         ),         VALUE(LEFT(C1615,FIND(" - ",C1615)-1)),         ""      ),   ""   )  )))</f>
        <v/>
      </c>
      <c r="H1615" s="34" t="str">
        <f aca="false">B1615 &amp; "|" &amp; E1615 &amp; "|" &amp;(IF(ISBLANK(C1615),"",IFERROR(VALUE(LEFT(TRIM(C1615),FIND(" ",TRIM(C1615)&amp;" ")-1)),"")))</f>
        <v>||</v>
      </c>
      <c r="I1615" s="18" t="n">
        <f aca="false">IF(G1615="",0, IF(COUNTIF($H$6:H1615,H1615)=1,1,0))</f>
        <v>0</v>
      </c>
      <c r="J1615" s="34" t="str">
        <f aca="false">IF( OR( ISBLANK(D1615), C1615=D1615, AND( LEFT(D1615,7)&lt;&gt;"NOMINA ", OR( ISERROR(FIND(" - ",D1615)), NOT(ISNUMBER(VALUE(LEFT(D1615,FIND(" - ",D1615)-1)))) ) ) ), "", B1615 &amp; "|" &amp; E1615 &amp; "|" &amp; (IF(ISBLANK(C1615), "", IFERROR(VALUE(LEFT(TRIM(C1615), FIND(" ", TRIM(C1615)&amp;" ")-1)), ""))) &amp; "|" &amp; D1615 )</f>
        <v/>
      </c>
      <c r="K1615" s="18" t="n">
        <f aca="false">IF(OR(C1615="", J1615="",G1615=""), 0, IF(COUNTIF($J$6:J1615, J1615)=1, 1, 0))</f>
        <v>0</v>
      </c>
      <c r="L1615" s="16" t="str">
        <f aca="false">IF(B1615="Inscripción de nuevo registro patronal",B1615 &amp; "|" &amp; E1615 &amp; "|" &amp; C1615,"")</f>
        <v/>
      </c>
      <c r="M1615" s="18" t="n">
        <f aca="false">IF(OR(C1615="", L1615=""), 0, IF(COUNTIF($L$6:L1615, L1615)=1, 1, 0))</f>
        <v>0</v>
      </c>
    </row>
    <row r="1616" customFormat="false" ht="28.35" hidden="false" customHeight="true" outlineLevel="0" collapsed="false">
      <c r="A1616" s="48" t="str">
        <f aca="false">IF(AND(NOT(ISBLANK(C1616)),NOT(ISBLANK(B1616)),NOT(ISBLANK(E1616))),(_xlfn.AGGREGATE(2,7,A$5:A1616))+1,"")</f>
        <v/>
      </c>
      <c r="B1616" s="49"/>
      <c r="C1616" s="49"/>
      <c r="D1616" s="50"/>
      <c r="E1616" s="51"/>
      <c r="F1616" s="52" t="str">
        <f aca="false">IFERROR(VLOOKUP(B1616,LISTAS!$Q$2:$R$58,2,0),"")</f>
        <v/>
      </c>
      <c r="G1616" s="34" t="str">
        <f aca="false">IF(ISBLANK(C1616),"",  IF(F1616="RAZÓN SOCIAL","NUEVO_RP",   IF(F1616="NUMERO",      IF(ISNUMBER(VALUE(C1616)),VALUE(C1616),""),   IF(OR(F1616="NSS - NOMBRE",F1616="RP - NOMBRE"),      IF(         AND(           NOT(ISERROR(FIND(" - ",C1616))),           ISERROR(FIND("  ",C1616)),           ISERROR(FIND("–",C1616)),           ISERROR(FIND("—",C1616)),           ISNUMBER(VALUE(LEFT(C1616,FIND(" - ",C1616)-1)))         ),         VALUE(LEFT(C1616,FIND(" - ",C1616)-1)),         ""      ),   ""   )  )))</f>
        <v/>
      </c>
      <c r="H1616" s="34" t="str">
        <f aca="false">B1616 &amp; "|" &amp; E1616 &amp; "|" &amp;(IF(ISBLANK(C1616),"",IFERROR(VALUE(LEFT(TRIM(C1616),FIND(" ",TRIM(C1616)&amp;" ")-1)),"")))</f>
        <v>||</v>
      </c>
      <c r="I1616" s="18" t="n">
        <f aca="false">IF(G1616="",0, IF(COUNTIF($H$6:H1616,H1616)=1,1,0))</f>
        <v>0</v>
      </c>
      <c r="J1616" s="34" t="str">
        <f aca="false">IF( OR( ISBLANK(D1616), C1616=D1616, AND( LEFT(D1616,7)&lt;&gt;"NOMINA ", OR( ISERROR(FIND(" - ",D1616)), NOT(ISNUMBER(VALUE(LEFT(D1616,FIND(" - ",D1616)-1)))) ) ) ), "", B1616 &amp; "|" &amp; E1616 &amp; "|" &amp; (IF(ISBLANK(C1616), "", IFERROR(VALUE(LEFT(TRIM(C1616), FIND(" ", TRIM(C1616)&amp;" ")-1)), ""))) &amp; "|" &amp; D1616 )</f>
        <v/>
      </c>
      <c r="K1616" s="18" t="n">
        <f aca="false">IF(OR(C1616="", J1616="",G1616=""), 0, IF(COUNTIF($J$6:J1616, J1616)=1, 1, 0))</f>
        <v>0</v>
      </c>
      <c r="L1616" s="16" t="str">
        <f aca="false">IF(B1616="Inscripción de nuevo registro patronal",B1616 &amp; "|" &amp; E1616 &amp; "|" &amp; C1616,"")</f>
        <v/>
      </c>
      <c r="M1616" s="18" t="n">
        <f aca="false">IF(OR(C1616="", L1616=""), 0, IF(COUNTIF($L$6:L1616, L1616)=1, 1, 0))</f>
        <v>0</v>
      </c>
    </row>
    <row r="1617" customFormat="false" ht="28.35" hidden="false" customHeight="true" outlineLevel="0" collapsed="false">
      <c r="A1617" s="48" t="str">
        <f aca="false">IF(AND(NOT(ISBLANK(C1617)),NOT(ISBLANK(B1617)),NOT(ISBLANK(E1617))),(_xlfn.AGGREGATE(2,7,A$5:A1617))+1,"")</f>
        <v/>
      </c>
      <c r="B1617" s="49"/>
      <c r="C1617" s="49"/>
      <c r="D1617" s="50"/>
      <c r="E1617" s="51"/>
      <c r="F1617" s="52" t="str">
        <f aca="false">IFERROR(VLOOKUP(B1617,LISTAS!$Q$2:$R$58,2,0),"")</f>
        <v/>
      </c>
      <c r="G1617" s="34" t="str">
        <f aca="false">IF(ISBLANK(C1617),"",  IF(F1617="RAZÓN SOCIAL","NUEVO_RP",   IF(F1617="NUMERO",      IF(ISNUMBER(VALUE(C1617)),VALUE(C1617),""),   IF(OR(F1617="NSS - NOMBRE",F1617="RP - NOMBRE"),      IF(         AND(           NOT(ISERROR(FIND(" - ",C1617))),           ISERROR(FIND("  ",C1617)),           ISERROR(FIND("–",C1617)),           ISERROR(FIND("—",C1617)),           ISNUMBER(VALUE(LEFT(C1617,FIND(" - ",C1617)-1)))         ),         VALUE(LEFT(C1617,FIND(" - ",C1617)-1)),         ""      ),   ""   )  )))</f>
        <v/>
      </c>
      <c r="H1617" s="34" t="str">
        <f aca="false">B1617 &amp; "|" &amp; E1617 &amp; "|" &amp;(IF(ISBLANK(C1617),"",IFERROR(VALUE(LEFT(TRIM(C1617),FIND(" ",TRIM(C1617)&amp;" ")-1)),"")))</f>
        <v>||</v>
      </c>
      <c r="I1617" s="18" t="n">
        <f aca="false">IF(G1617="",0, IF(COUNTIF($H$6:H1617,H1617)=1,1,0))</f>
        <v>0</v>
      </c>
      <c r="J1617" s="34" t="str">
        <f aca="false">IF( OR( ISBLANK(D1617), C1617=D1617, AND( LEFT(D1617,7)&lt;&gt;"NOMINA ", OR( ISERROR(FIND(" - ",D1617)), NOT(ISNUMBER(VALUE(LEFT(D1617,FIND(" - ",D1617)-1)))) ) ) ), "", B1617 &amp; "|" &amp; E1617 &amp; "|" &amp; (IF(ISBLANK(C1617), "", IFERROR(VALUE(LEFT(TRIM(C1617), FIND(" ", TRIM(C1617)&amp;" ")-1)), ""))) &amp; "|" &amp; D1617 )</f>
        <v/>
      </c>
      <c r="K1617" s="18" t="n">
        <f aca="false">IF(OR(C1617="", J1617="",G1617=""), 0, IF(COUNTIF($J$6:J1617, J1617)=1, 1, 0))</f>
        <v>0</v>
      </c>
      <c r="L1617" s="16" t="str">
        <f aca="false">IF(B1617="Inscripción de nuevo registro patronal",B1617 &amp; "|" &amp; E1617 &amp; "|" &amp; C1617,"")</f>
        <v/>
      </c>
      <c r="M1617" s="18" t="n">
        <f aca="false">IF(OR(C1617="", L1617=""), 0, IF(COUNTIF($L$6:L1617, L1617)=1, 1, 0))</f>
        <v>0</v>
      </c>
    </row>
    <row r="1618" customFormat="false" ht="28.35" hidden="false" customHeight="true" outlineLevel="0" collapsed="false">
      <c r="A1618" s="48" t="str">
        <f aca="false">IF(AND(NOT(ISBLANK(C1618)),NOT(ISBLANK(B1618)),NOT(ISBLANK(E1618))),(_xlfn.AGGREGATE(2,7,A$5:A1618))+1,"")</f>
        <v/>
      </c>
      <c r="B1618" s="49"/>
      <c r="C1618" s="49"/>
      <c r="D1618" s="50"/>
      <c r="E1618" s="51"/>
      <c r="F1618" s="52" t="str">
        <f aca="false">IFERROR(VLOOKUP(B1618,LISTAS!$Q$2:$R$58,2,0),"")</f>
        <v/>
      </c>
      <c r="G1618" s="34" t="str">
        <f aca="false">IF(ISBLANK(C1618),"",  IF(F1618="RAZÓN SOCIAL","NUEVO_RP",   IF(F1618="NUMERO",      IF(ISNUMBER(VALUE(C1618)),VALUE(C1618),""),   IF(OR(F1618="NSS - NOMBRE",F1618="RP - NOMBRE"),      IF(         AND(           NOT(ISERROR(FIND(" - ",C1618))),           ISERROR(FIND("  ",C1618)),           ISERROR(FIND("–",C1618)),           ISERROR(FIND("—",C1618)),           ISNUMBER(VALUE(LEFT(C1618,FIND(" - ",C1618)-1)))         ),         VALUE(LEFT(C1618,FIND(" - ",C1618)-1)),         ""      ),   ""   )  )))</f>
        <v/>
      </c>
      <c r="H1618" s="34" t="str">
        <f aca="false">B1618 &amp; "|" &amp; E1618 &amp; "|" &amp;(IF(ISBLANK(C1618),"",IFERROR(VALUE(LEFT(TRIM(C1618),FIND(" ",TRIM(C1618)&amp;" ")-1)),"")))</f>
        <v>||</v>
      </c>
      <c r="I1618" s="18" t="n">
        <f aca="false">IF(G1618="",0, IF(COUNTIF($H$6:H1618,H1618)=1,1,0))</f>
        <v>0</v>
      </c>
      <c r="J1618" s="34" t="str">
        <f aca="false">IF( OR( ISBLANK(D1618), C1618=D1618, AND( LEFT(D1618,7)&lt;&gt;"NOMINA ", OR( ISERROR(FIND(" - ",D1618)), NOT(ISNUMBER(VALUE(LEFT(D1618,FIND(" - ",D1618)-1)))) ) ) ), "", B1618 &amp; "|" &amp; E1618 &amp; "|" &amp; (IF(ISBLANK(C1618), "", IFERROR(VALUE(LEFT(TRIM(C1618), FIND(" ", TRIM(C1618)&amp;" ")-1)), ""))) &amp; "|" &amp; D1618 )</f>
        <v/>
      </c>
      <c r="K1618" s="18" t="n">
        <f aca="false">IF(OR(C1618="", J1618="",G1618=""), 0, IF(COUNTIF($J$6:J1618, J1618)=1, 1, 0))</f>
        <v>0</v>
      </c>
      <c r="L1618" s="16" t="str">
        <f aca="false">IF(B1618="Inscripción de nuevo registro patronal",B1618 &amp; "|" &amp; E1618 &amp; "|" &amp; C1618,"")</f>
        <v/>
      </c>
      <c r="M1618" s="18" t="n">
        <f aca="false">IF(OR(C1618="", L1618=""), 0, IF(COUNTIF($L$6:L1618, L1618)=1, 1, 0))</f>
        <v>0</v>
      </c>
    </row>
    <row r="1619" customFormat="false" ht="28.35" hidden="false" customHeight="true" outlineLevel="0" collapsed="false">
      <c r="A1619" s="48" t="str">
        <f aca="false">IF(AND(NOT(ISBLANK(C1619)),NOT(ISBLANK(B1619)),NOT(ISBLANK(E1619))),(_xlfn.AGGREGATE(2,7,A$5:A1619))+1,"")</f>
        <v/>
      </c>
      <c r="B1619" s="49"/>
      <c r="C1619" s="49"/>
      <c r="D1619" s="50"/>
      <c r="E1619" s="51"/>
      <c r="F1619" s="52" t="str">
        <f aca="false">IFERROR(VLOOKUP(B1619,LISTAS!$Q$2:$R$58,2,0),"")</f>
        <v/>
      </c>
      <c r="G1619" s="34" t="str">
        <f aca="false">IF(ISBLANK(C1619),"",  IF(F1619="RAZÓN SOCIAL","NUEVO_RP",   IF(F1619="NUMERO",      IF(ISNUMBER(VALUE(C1619)),VALUE(C1619),""),   IF(OR(F1619="NSS - NOMBRE",F1619="RP - NOMBRE"),      IF(         AND(           NOT(ISERROR(FIND(" - ",C1619))),           ISERROR(FIND("  ",C1619)),           ISERROR(FIND("–",C1619)),           ISERROR(FIND("—",C1619)),           ISNUMBER(VALUE(LEFT(C1619,FIND(" - ",C1619)-1)))         ),         VALUE(LEFT(C1619,FIND(" - ",C1619)-1)),         ""      ),   ""   )  )))</f>
        <v/>
      </c>
      <c r="H1619" s="34" t="str">
        <f aca="false">B1619 &amp; "|" &amp; E1619 &amp; "|" &amp;(IF(ISBLANK(C1619),"",IFERROR(VALUE(LEFT(TRIM(C1619),FIND(" ",TRIM(C1619)&amp;" ")-1)),"")))</f>
        <v>||</v>
      </c>
      <c r="I1619" s="18" t="n">
        <f aca="false">IF(G1619="",0, IF(COUNTIF($H$6:H1619,H1619)=1,1,0))</f>
        <v>0</v>
      </c>
      <c r="J1619" s="34" t="str">
        <f aca="false">IF( OR( ISBLANK(D1619), C1619=D1619, AND( LEFT(D1619,7)&lt;&gt;"NOMINA ", OR( ISERROR(FIND(" - ",D1619)), NOT(ISNUMBER(VALUE(LEFT(D1619,FIND(" - ",D1619)-1)))) ) ) ), "", B1619 &amp; "|" &amp; E1619 &amp; "|" &amp; (IF(ISBLANK(C1619), "", IFERROR(VALUE(LEFT(TRIM(C1619), FIND(" ", TRIM(C1619)&amp;" ")-1)), ""))) &amp; "|" &amp; D1619 )</f>
        <v/>
      </c>
      <c r="K1619" s="18" t="n">
        <f aca="false">IF(OR(C1619="", J1619="",G1619=""), 0, IF(COUNTIF($J$6:J1619, J1619)=1, 1, 0))</f>
        <v>0</v>
      </c>
      <c r="L1619" s="16" t="str">
        <f aca="false">IF(B1619="Inscripción de nuevo registro patronal",B1619 &amp; "|" &amp; E1619 &amp; "|" &amp; C1619,"")</f>
        <v/>
      </c>
      <c r="M1619" s="18" t="n">
        <f aca="false">IF(OR(C1619="", L1619=""), 0, IF(COUNTIF($L$6:L1619, L1619)=1, 1, 0))</f>
        <v>0</v>
      </c>
    </row>
    <row r="1620" customFormat="false" ht="28.35" hidden="false" customHeight="true" outlineLevel="0" collapsed="false">
      <c r="A1620" s="48" t="str">
        <f aca="false">IF(AND(NOT(ISBLANK(C1620)),NOT(ISBLANK(B1620)),NOT(ISBLANK(E1620))),(_xlfn.AGGREGATE(2,7,A$5:A1620))+1,"")</f>
        <v/>
      </c>
      <c r="B1620" s="49"/>
      <c r="C1620" s="49"/>
      <c r="D1620" s="50"/>
      <c r="E1620" s="51"/>
      <c r="F1620" s="52" t="str">
        <f aca="false">IFERROR(VLOOKUP(B1620,LISTAS!$Q$2:$R$58,2,0),"")</f>
        <v/>
      </c>
      <c r="G1620" s="34" t="str">
        <f aca="false">IF(ISBLANK(C1620),"",  IF(F1620="RAZÓN SOCIAL","NUEVO_RP",   IF(F1620="NUMERO",      IF(ISNUMBER(VALUE(C1620)),VALUE(C1620),""),   IF(OR(F1620="NSS - NOMBRE",F1620="RP - NOMBRE"),      IF(         AND(           NOT(ISERROR(FIND(" - ",C1620))),           ISERROR(FIND("  ",C1620)),           ISERROR(FIND("–",C1620)),           ISERROR(FIND("—",C1620)),           ISNUMBER(VALUE(LEFT(C1620,FIND(" - ",C1620)-1)))         ),         VALUE(LEFT(C1620,FIND(" - ",C1620)-1)),         ""      ),   ""   )  )))</f>
        <v/>
      </c>
      <c r="H1620" s="34" t="str">
        <f aca="false">B1620 &amp; "|" &amp; E1620 &amp; "|" &amp;(IF(ISBLANK(C1620),"",IFERROR(VALUE(LEFT(TRIM(C1620),FIND(" ",TRIM(C1620)&amp;" ")-1)),"")))</f>
        <v>||</v>
      </c>
      <c r="I1620" s="18" t="n">
        <f aca="false">IF(G1620="",0, IF(COUNTIF($H$6:H1620,H1620)=1,1,0))</f>
        <v>0</v>
      </c>
      <c r="J1620" s="34" t="str">
        <f aca="false">IF( OR( ISBLANK(D1620), C1620=D1620, AND( LEFT(D1620,7)&lt;&gt;"NOMINA ", OR( ISERROR(FIND(" - ",D1620)), NOT(ISNUMBER(VALUE(LEFT(D1620,FIND(" - ",D1620)-1)))) ) ) ), "", B1620 &amp; "|" &amp; E1620 &amp; "|" &amp; (IF(ISBLANK(C1620), "", IFERROR(VALUE(LEFT(TRIM(C1620), FIND(" ", TRIM(C1620)&amp;" ")-1)), ""))) &amp; "|" &amp; D1620 )</f>
        <v/>
      </c>
      <c r="K1620" s="18" t="n">
        <f aca="false">IF(OR(C1620="", J1620="",G1620=""), 0, IF(COUNTIF($J$6:J1620, J1620)=1, 1, 0))</f>
        <v>0</v>
      </c>
      <c r="L1620" s="16" t="str">
        <f aca="false">IF(B1620="Inscripción de nuevo registro patronal",B1620 &amp; "|" &amp; E1620 &amp; "|" &amp; C1620,"")</f>
        <v/>
      </c>
      <c r="M1620" s="18" t="n">
        <f aca="false">IF(OR(C1620="", L1620=""), 0, IF(COUNTIF($L$6:L1620, L1620)=1, 1, 0))</f>
        <v>0</v>
      </c>
    </row>
    <row r="1621" customFormat="false" ht="28.35" hidden="false" customHeight="true" outlineLevel="0" collapsed="false">
      <c r="A1621" s="48" t="str">
        <f aca="false">IF(AND(NOT(ISBLANK(C1621)),NOT(ISBLANK(B1621)),NOT(ISBLANK(E1621))),(_xlfn.AGGREGATE(2,7,A$5:A1621))+1,"")</f>
        <v/>
      </c>
      <c r="B1621" s="49"/>
      <c r="C1621" s="49"/>
      <c r="D1621" s="50"/>
      <c r="E1621" s="51"/>
      <c r="F1621" s="52" t="str">
        <f aca="false">IFERROR(VLOOKUP(B1621,LISTAS!$Q$2:$R$58,2,0),"")</f>
        <v/>
      </c>
      <c r="G1621" s="34" t="str">
        <f aca="false">IF(ISBLANK(C1621),"",  IF(F1621="RAZÓN SOCIAL","NUEVO_RP",   IF(F1621="NUMERO",      IF(ISNUMBER(VALUE(C1621)),VALUE(C1621),""),   IF(OR(F1621="NSS - NOMBRE",F1621="RP - NOMBRE"),      IF(         AND(           NOT(ISERROR(FIND(" - ",C1621))),           ISERROR(FIND("  ",C1621)),           ISERROR(FIND("–",C1621)),           ISERROR(FIND("—",C1621)),           ISNUMBER(VALUE(LEFT(C1621,FIND(" - ",C1621)-1)))         ),         VALUE(LEFT(C1621,FIND(" - ",C1621)-1)),         ""      ),   ""   )  )))</f>
        <v/>
      </c>
      <c r="H1621" s="34" t="str">
        <f aca="false">B1621 &amp; "|" &amp; E1621 &amp; "|" &amp;(IF(ISBLANK(C1621),"",IFERROR(VALUE(LEFT(TRIM(C1621),FIND(" ",TRIM(C1621)&amp;" ")-1)),"")))</f>
        <v>||</v>
      </c>
      <c r="I1621" s="18" t="n">
        <f aca="false">IF(G1621="",0, IF(COUNTIF($H$6:H1621,H1621)=1,1,0))</f>
        <v>0</v>
      </c>
      <c r="J1621" s="34" t="str">
        <f aca="false">IF( OR( ISBLANK(D1621), C1621=D1621, AND( LEFT(D1621,7)&lt;&gt;"NOMINA ", OR( ISERROR(FIND(" - ",D1621)), NOT(ISNUMBER(VALUE(LEFT(D1621,FIND(" - ",D1621)-1)))) ) ) ), "", B1621 &amp; "|" &amp; E1621 &amp; "|" &amp; (IF(ISBLANK(C1621), "", IFERROR(VALUE(LEFT(TRIM(C1621), FIND(" ", TRIM(C1621)&amp;" ")-1)), ""))) &amp; "|" &amp; D1621 )</f>
        <v/>
      </c>
      <c r="K1621" s="18" t="n">
        <f aca="false">IF(OR(C1621="", J1621="",G1621=""), 0, IF(COUNTIF($J$6:J1621, J1621)=1, 1, 0))</f>
        <v>0</v>
      </c>
      <c r="L1621" s="16" t="str">
        <f aca="false">IF(B1621="Inscripción de nuevo registro patronal",B1621 &amp; "|" &amp; E1621 &amp; "|" &amp; C1621,"")</f>
        <v/>
      </c>
      <c r="M1621" s="18" t="n">
        <f aca="false">IF(OR(C1621="", L1621=""), 0, IF(COUNTIF($L$6:L1621, L1621)=1, 1, 0))</f>
        <v>0</v>
      </c>
    </row>
    <row r="1622" customFormat="false" ht="28.35" hidden="false" customHeight="true" outlineLevel="0" collapsed="false">
      <c r="A1622" s="48" t="str">
        <f aca="false">IF(AND(NOT(ISBLANK(C1622)),NOT(ISBLANK(B1622)),NOT(ISBLANK(E1622))),(_xlfn.AGGREGATE(2,7,A$5:A1622))+1,"")</f>
        <v/>
      </c>
      <c r="B1622" s="49"/>
      <c r="C1622" s="49"/>
      <c r="D1622" s="50"/>
      <c r="E1622" s="51"/>
      <c r="F1622" s="52" t="str">
        <f aca="false">IFERROR(VLOOKUP(B1622,LISTAS!$Q$2:$R$58,2,0),"")</f>
        <v/>
      </c>
      <c r="G1622" s="34" t="str">
        <f aca="false">IF(ISBLANK(C1622),"",  IF(F1622="RAZÓN SOCIAL","NUEVO_RP",   IF(F1622="NUMERO",      IF(ISNUMBER(VALUE(C1622)),VALUE(C1622),""),   IF(OR(F1622="NSS - NOMBRE",F1622="RP - NOMBRE"),      IF(         AND(           NOT(ISERROR(FIND(" - ",C1622))),           ISERROR(FIND("  ",C1622)),           ISERROR(FIND("–",C1622)),           ISERROR(FIND("—",C1622)),           ISNUMBER(VALUE(LEFT(C1622,FIND(" - ",C1622)-1)))         ),         VALUE(LEFT(C1622,FIND(" - ",C1622)-1)),         ""      ),   ""   )  )))</f>
        <v/>
      </c>
      <c r="H1622" s="34" t="str">
        <f aca="false">B1622 &amp; "|" &amp; E1622 &amp; "|" &amp;(IF(ISBLANK(C1622),"",IFERROR(VALUE(LEFT(TRIM(C1622),FIND(" ",TRIM(C1622)&amp;" ")-1)),"")))</f>
        <v>||</v>
      </c>
      <c r="I1622" s="18" t="n">
        <f aca="false">IF(G1622="",0, IF(COUNTIF($H$6:H1622,H1622)=1,1,0))</f>
        <v>0</v>
      </c>
      <c r="J1622" s="34" t="str">
        <f aca="false">IF( OR( ISBLANK(D1622), C1622=D1622, AND( LEFT(D1622,7)&lt;&gt;"NOMINA ", OR( ISERROR(FIND(" - ",D1622)), NOT(ISNUMBER(VALUE(LEFT(D1622,FIND(" - ",D1622)-1)))) ) ) ), "", B1622 &amp; "|" &amp; E1622 &amp; "|" &amp; (IF(ISBLANK(C1622), "", IFERROR(VALUE(LEFT(TRIM(C1622), FIND(" ", TRIM(C1622)&amp;" ")-1)), ""))) &amp; "|" &amp; D1622 )</f>
        <v/>
      </c>
      <c r="K1622" s="18" t="n">
        <f aca="false">IF(OR(C1622="", J1622="",G1622=""), 0, IF(COUNTIF($J$6:J1622, J1622)=1, 1, 0))</f>
        <v>0</v>
      </c>
      <c r="L1622" s="16" t="str">
        <f aca="false">IF(B1622="Inscripción de nuevo registro patronal",B1622 &amp; "|" &amp; E1622 &amp; "|" &amp; C1622,"")</f>
        <v/>
      </c>
      <c r="M1622" s="18" t="n">
        <f aca="false">IF(OR(C1622="", L1622=""), 0, IF(COUNTIF($L$6:L1622, L1622)=1, 1, 0))</f>
        <v>0</v>
      </c>
    </row>
    <row r="1623" customFormat="false" ht="28.35" hidden="false" customHeight="true" outlineLevel="0" collapsed="false">
      <c r="A1623" s="48" t="str">
        <f aca="false">IF(AND(NOT(ISBLANK(C1623)),NOT(ISBLANK(B1623)),NOT(ISBLANK(E1623))),(_xlfn.AGGREGATE(2,7,A$5:A1623))+1,"")</f>
        <v/>
      </c>
      <c r="B1623" s="49"/>
      <c r="C1623" s="49"/>
      <c r="D1623" s="50"/>
      <c r="E1623" s="51"/>
      <c r="F1623" s="52" t="str">
        <f aca="false">IFERROR(VLOOKUP(B1623,LISTAS!$Q$2:$R$58,2,0),"")</f>
        <v/>
      </c>
      <c r="G1623" s="34" t="str">
        <f aca="false">IF(ISBLANK(C1623),"",  IF(F1623="RAZÓN SOCIAL","NUEVO_RP",   IF(F1623="NUMERO",      IF(ISNUMBER(VALUE(C1623)),VALUE(C1623),""),   IF(OR(F1623="NSS - NOMBRE",F1623="RP - NOMBRE"),      IF(         AND(           NOT(ISERROR(FIND(" - ",C1623))),           ISERROR(FIND("  ",C1623)),           ISERROR(FIND("–",C1623)),           ISERROR(FIND("—",C1623)),           ISNUMBER(VALUE(LEFT(C1623,FIND(" - ",C1623)-1)))         ),         VALUE(LEFT(C1623,FIND(" - ",C1623)-1)),         ""      ),   ""   )  )))</f>
        <v/>
      </c>
      <c r="H1623" s="34" t="str">
        <f aca="false">B1623 &amp; "|" &amp; E1623 &amp; "|" &amp;(IF(ISBLANK(C1623),"",IFERROR(VALUE(LEFT(TRIM(C1623),FIND(" ",TRIM(C1623)&amp;" ")-1)),"")))</f>
        <v>||</v>
      </c>
      <c r="I1623" s="18" t="n">
        <f aca="false">IF(G1623="",0, IF(COUNTIF($H$6:H1623,H1623)=1,1,0))</f>
        <v>0</v>
      </c>
      <c r="J1623" s="34" t="str">
        <f aca="false">IF( OR( ISBLANK(D1623), C1623=D1623, AND( LEFT(D1623,7)&lt;&gt;"NOMINA ", OR( ISERROR(FIND(" - ",D1623)), NOT(ISNUMBER(VALUE(LEFT(D1623,FIND(" - ",D1623)-1)))) ) ) ), "", B1623 &amp; "|" &amp; E1623 &amp; "|" &amp; (IF(ISBLANK(C1623), "", IFERROR(VALUE(LEFT(TRIM(C1623), FIND(" ", TRIM(C1623)&amp;" ")-1)), ""))) &amp; "|" &amp; D1623 )</f>
        <v/>
      </c>
      <c r="K1623" s="18" t="n">
        <f aca="false">IF(OR(C1623="", J1623="",G1623=""), 0, IF(COUNTIF($J$6:J1623, J1623)=1, 1, 0))</f>
        <v>0</v>
      </c>
      <c r="L1623" s="16" t="str">
        <f aca="false">IF(B1623="Inscripción de nuevo registro patronal",B1623 &amp; "|" &amp; E1623 &amp; "|" &amp; C1623,"")</f>
        <v/>
      </c>
      <c r="M1623" s="18" t="n">
        <f aca="false">IF(OR(C1623="", L1623=""), 0, IF(COUNTIF($L$6:L1623, L1623)=1, 1, 0))</f>
        <v>0</v>
      </c>
    </row>
    <row r="1624" customFormat="false" ht="28.35" hidden="false" customHeight="true" outlineLevel="0" collapsed="false">
      <c r="A1624" s="48" t="str">
        <f aca="false">IF(AND(NOT(ISBLANK(C1624)),NOT(ISBLANK(B1624)),NOT(ISBLANK(E1624))),(_xlfn.AGGREGATE(2,7,A$5:A1624))+1,"")</f>
        <v/>
      </c>
      <c r="B1624" s="49"/>
      <c r="C1624" s="49"/>
      <c r="D1624" s="50"/>
      <c r="E1624" s="51"/>
      <c r="F1624" s="52" t="str">
        <f aca="false">IFERROR(VLOOKUP(B1624,LISTAS!$Q$2:$R$58,2,0),"")</f>
        <v/>
      </c>
      <c r="G1624" s="34" t="str">
        <f aca="false">IF(ISBLANK(C1624),"",  IF(F1624="RAZÓN SOCIAL","NUEVO_RP",   IF(F1624="NUMERO",      IF(ISNUMBER(VALUE(C1624)),VALUE(C1624),""),   IF(OR(F1624="NSS - NOMBRE",F1624="RP - NOMBRE"),      IF(         AND(           NOT(ISERROR(FIND(" - ",C1624))),           ISERROR(FIND("  ",C1624)),           ISERROR(FIND("–",C1624)),           ISERROR(FIND("—",C1624)),           ISNUMBER(VALUE(LEFT(C1624,FIND(" - ",C1624)-1)))         ),         VALUE(LEFT(C1624,FIND(" - ",C1624)-1)),         ""      ),   ""   )  )))</f>
        <v/>
      </c>
      <c r="H1624" s="34" t="str">
        <f aca="false">B1624 &amp; "|" &amp; E1624 &amp; "|" &amp;(IF(ISBLANK(C1624),"",IFERROR(VALUE(LEFT(TRIM(C1624),FIND(" ",TRIM(C1624)&amp;" ")-1)),"")))</f>
        <v>||</v>
      </c>
      <c r="I1624" s="18" t="n">
        <f aca="false">IF(G1624="",0, IF(COUNTIF($H$6:H1624,H1624)=1,1,0))</f>
        <v>0</v>
      </c>
      <c r="J1624" s="34" t="str">
        <f aca="false">IF( OR( ISBLANK(D1624), C1624=D1624, AND( LEFT(D1624,7)&lt;&gt;"NOMINA ", OR( ISERROR(FIND(" - ",D1624)), NOT(ISNUMBER(VALUE(LEFT(D1624,FIND(" - ",D1624)-1)))) ) ) ), "", B1624 &amp; "|" &amp; E1624 &amp; "|" &amp; (IF(ISBLANK(C1624), "", IFERROR(VALUE(LEFT(TRIM(C1624), FIND(" ", TRIM(C1624)&amp;" ")-1)), ""))) &amp; "|" &amp; D1624 )</f>
        <v/>
      </c>
      <c r="K1624" s="18" t="n">
        <f aca="false">IF(OR(C1624="", J1624="",G1624=""), 0, IF(COUNTIF($J$6:J1624, J1624)=1, 1, 0))</f>
        <v>0</v>
      </c>
      <c r="L1624" s="16" t="str">
        <f aca="false">IF(B1624="Inscripción de nuevo registro patronal",B1624 &amp; "|" &amp; E1624 &amp; "|" &amp; C1624,"")</f>
        <v/>
      </c>
      <c r="M1624" s="18" t="n">
        <f aca="false">IF(OR(C1624="", L1624=""), 0, IF(COUNTIF($L$6:L1624, L1624)=1, 1, 0))</f>
        <v>0</v>
      </c>
    </row>
    <row r="1625" customFormat="false" ht="28.35" hidden="false" customHeight="true" outlineLevel="0" collapsed="false">
      <c r="A1625" s="48" t="str">
        <f aca="false">IF(AND(NOT(ISBLANK(C1625)),NOT(ISBLANK(B1625)),NOT(ISBLANK(E1625))),(_xlfn.AGGREGATE(2,7,A$5:A1625))+1,"")</f>
        <v/>
      </c>
      <c r="B1625" s="49"/>
      <c r="C1625" s="49"/>
      <c r="D1625" s="50"/>
      <c r="E1625" s="51"/>
      <c r="F1625" s="52" t="str">
        <f aca="false">IFERROR(VLOOKUP(B1625,LISTAS!$Q$2:$R$58,2,0),"")</f>
        <v/>
      </c>
      <c r="G1625" s="34" t="str">
        <f aca="false">IF(ISBLANK(C1625),"",  IF(F1625="RAZÓN SOCIAL","NUEVO_RP",   IF(F1625="NUMERO",      IF(ISNUMBER(VALUE(C1625)),VALUE(C1625),""),   IF(OR(F1625="NSS - NOMBRE",F1625="RP - NOMBRE"),      IF(         AND(           NOT(ISERROR(FIND(" - ",C1625))),           ISERROR(FIND("  ",C1625)),           ISERROR(FIND("–",C1625)),           ISERROR(FIND("—",C1625)),           ISNUMBER(VALUE(LEFT(C1625,FIND(" - ",C1625)-1)))         ),         VALUE(LEFT(C1625,FIND(" - ",C1625)-1)),         ""      ),   ""   )  )))</f>
        <v/>
      </c>
      <c r="H1625" s="34" t="str">
        <f aca="false">B1625 &amp; "|" &amp; E1625 &amp; "|" &amp;(IF(ISBLANK(C1625),"",IFERROR(VALUE(LEFT(TRIM(C1625),FIND(" ",TRIM(C1625)&amp;" ")-1)),"")))</f>
        <v>||</v>
      </c>
      <c r="I1625" s="18" t="n">
        <f aca="false">IF(G1625="",0, IF(COUNTIF($H$6:H1625,H1625)=1,1,0))</f>
        <v>0</v>
      </c>
      <c r="J1625" s="34" t="str">
        <f aca="false">IF( OR( ISBLANK(D1625), C1625=D1625, AND( LEFT(D1625,7)&lt;&gt;"NOMINA ", OR( ISERROR(FIND(" - ",D1625)), NOT(ISNUMBER(VALUE(LEFT(D1625,FIND(" - ",D1625)-1)))) ) ) ), "", B1625 &amp; "|" &amp; E1625 &amp; "|" &amp; (IF(ISBLANK(C1625), "", IFERROR(VALUE(LEFT(TRIM(C1625), FIND(" ", TRIM(C1625)&amp;" ")-1)), ""))) &amp; "|" &amp; D1625 )</f>
        <v/>
      </c>
      <c r="K1625" s="18" t="n">
        <f aca="false">IF(OR(C1625="", J1625="",G1625=""), 0, IF(COUNTIF($J$6:J1625, J1625)=1, 1, 0))</f>
        <v>0</v>
      </c>
      <c r="L1625" s="16" t="str">
        <f aca="false">IF(B1625="Inscripción de nuevo registro patronal",B1625 &amp; "|" &amp; E1625 &amp; "|" &amp; C1625,"")</f>
        <v/>
      </c>
      <c r="M1625" s="18" t="n">
        <f aca="false">IF(OR(C1625="", L1625=""), 0, IF(COUNTIF($L$6:L1625, L1625)=1, 1, 0))</f>
        <v>0</v>
      </c>
    </row>
    <row r="1626" customFormat="false" ht="28.35" hidden="false" customHeight="true" outlineLevel="0" collapsed="false">
      <c r="A1626" s="48" t="str">
        <f aca="false">IF(AND(NOT(ISBLANK(C1626)),NOT(ISBLANK(B1626)),NOT(ISBLANK(E1626))),(_xlfn.AGGREGATE(2,7,A$5:A1626))+1,"")</f>
        <v/>
      </c>
      <c r="B1626" s="49"/>
      <c r="C1626" s="49"/>
      <c r="D1626" s="50"/>
      <c r="E1626" s="51"/>
      <c r="F1626" s="52" t="str">
        <f aca="false">IFERROR(VLOOKUP(B1626,LISTAS!$Q$2:$R$58,2,0),"")</f>
        <v/>
      </c>
      <c r="G1626" s="34" t="str">
        <f aca="false">IF(ISBLANK(C1626),"",  IF(F1626="RAZÓN SOCIAL","NUEVO_RP",   IF(F1626="NUMERO",      IF(ISNUMBER(VALUE(C1626)),VALUE(C1626),""),   IF(OR(F1626="NSS - NOMBRE",F1626="RP - NOMBRE"),      IF(         AND(           NOT(ISERROR(FIND(" - ",C1626))),           ISERROR(FIND("  ",C1626)),           ISERROR(FIND("–",C1626)),           ISERROR(FIND("—",C1626)),           ISNUMBER(VALUE(LEFT(C1626,FIND(" - ",C1626)-1)))         ),         VALUE(LEFT(C1626,FIND(" - ",C1626)-1)),         ""      ),   ""   )  )))</f>
        <v/>
      </c>
      <c r="H1626" s="34" t="str">
        <f aca="false">B1626 &amp; "|" &amp; E1626 &amp; "|" &amp;(IF(ISBLANK(C1626),"",IFERROR(VALUE(LEFT(TRIM(C1626),FIND(" ",TRIM(C1626)&amp;" ")-1)),"")))</f>
        <v>||</v>
      </c>
      <c r="I1626" s="18" t="n">
        <f aca="false">IF(G1626="",0, IF(COUNTIF($H$6:H1626,H1626)=1,1,0))</f>
        <v>0</v>
      </c>
      <c r="J1626" s="34" t="str">
        <f aca="false">IF( OR( ISBLANK(D1626), C1626=D1626, AND( LEFT(D1626,7)&lt;&gt;"NOMINA ", OR( ISERROR(FIND(" - ",D1626)), NOT(ISNUMBER(VALUE(LEFT(D1626,FIND(" - ",D1626)-1)))) ) ) ), "", B1626 &amp; "|" &amp; E1626 &amp; "|" &amp; (IF(ISBLANK(C1626), "", IFERROR(VALUE(LEFT(TRIM(C1626), FIND(" ", TRIM(C1626)&amp;" ")-1)), ""))) &amp; "|" &amp; D1626 )</f>
        <v/>
      </c>
      <c r="K1626" s="18" t="n">
        <f aca="false">IF(OR(C1626="", J1626="",G1626=""), 0, IF(COUNTIF($J$6:J1626, J1626)=1, 1, 0))</f>
        <v>0</v>
      </c>
      <c r="L1626" s="16" t="str">
        <f aca="false">IF(B1626="Inscripción de nuevo registro patronal",B1626 &amp; "|" &amp; E1626 &amp; "|" &amp; C1626,"")</f>
        <v/>
      </c>
      <c r="M1626" s="18" t="n">
        <f aca="false">IF(OR(C1626="", L1626=""), 0, IF(COUNTIF($L$6:L1626, L1626)=1, 1, 0))</f>
        <v>0</v>
      </c>
    </row>
    <row r="1627" customFormat="false" ht="28.35" hidden="false" customHeight="true" outlineLevel="0" collapsed="false">
      <c r="A1627" s="48" t="str">
        <f aca="false">IF(AND(NOT(ISBLANK(C1627)),NOT(ISBLANK(B1627)),NOT(ISBLANK(E1627))),(_xlfn.AGGREGATE(2,7,A$5:A1627))+1,"")</f>
        <v/>
      </c>
      <c r="B1627" s="49"/>
      <c r="C1627" s="49"/>
      <c r="D1627" s="50"/>
      <c r="E1627" s="51"/>
      <c r="F1627" s="52" t="str">
        <f aca="false">IFERROR(VLOOKUP(B1627,LISTAS!$Q$2:$R$58,2,0),"")</f>
        <v/>
      </c>
      <c r="G1627" s="34" t="str">
        <f aca="false">IF(ISBLANK(C1627),"",  IF(F1627="RAZÓN SOCIAL","NUEVO_RP",   IF(F1627="NUMERO",      IF(ISNUMBER(VALUE(C1627)),VALUE(C1627),""),   IF(OR(F1627="NSS - NOMBRE",F1627="RP - NOMBRE"),      IF(         AND(           NOT(ISERROR(FIND(" - ",C1627))),           ISERROR(FIND("  ",C1627)),           ISERROR(FIND("–",C1627)),           ISERROR(FIND("—",C1627)),           ISNUMBER(VALUE(LEFT(C1627,FIND(" - ",C1627)-1)))         ),         VALUE(LEFT(C1627,FIND(" - ",C1627)-1)),         ""      ),   ""   )  )))</f>
        <v/>
      </c>
      <c r="H1627" s="34" t="str">
        <f aca="false">B1627 &amp; "|" &amp; E1627 &amp; "|" &amp;(IF(ISBLANK(C1627),"",IFERROR(VALUE(LEFT(TRIM(C1627),FIND(" ",TRIM(C1627)&amp;" ")-1)),"")))</f>
        <v>||</v>
      </c>
      <c r="I1627" s="18" t="n">
        <f aca="false">IF(G1627="",0, IF(COUNTIF($H$6:H1627,H1627)=1,1,0))</f>
        <v>0</v>
      </c>
      <c r="J1627" s="34" t="str">
        <f aca="false">IF( OR( ISBLANK(D1627), C1627=D1627, AND( LEFT(D1627,7)&lt;&gt;"NOMINA ", OR( ISERROR(FIND(" - ",D1627)), NOT(ISNUMBER(VALUE(LEFT(D1627,FIND(" - ",D1627)-1)))) ) ) ), "", B1627 &amp; "|" &amp; E1627 &amp; "|" &amp; (IF(ISBLANK(C1627), "", IFERROR(VALUE(LEFT(TRIM(C1627), FIND(" ", TRIM(C1627)&amp;" ")-1)), ""))) &amp; "|" &amp; D1627 )</f>
        <v/>
      </c>
      <c r="K1627" s="18" t="n">
        <f aca="false">IF(OR(C1627="", J1627="",G1627=""), 0, IF(COUNTIF($J$6:J1627, J1627)=1, 1, 0))</f>
        <v>0</v>
      </c>
      <c r="L1627" s="16" t="str">
        <f aca="false">IF(B1627="Inscripción de nuevo registro patronal",B1627 &amp; "|" &amp; E1627 &amp; "|" &amp; C1627,"")</f>
        <v/>
      </c>
      <c r="M1627" s="18" t="n">
        <f aca="false">IF(OR(C1627="", L1627=""), 0, IF(COUNTIF($L$6:L1627, L1627)=1, 1, 0))</f>
        <v>0</v>
      </c>
    </row>
    <row r="1628" customFormat="false" ht="28.35" hidden="false" customHeight="true" outlineLevel="0" collapsed="false">
      <c r="A1628" s="48" t="str">
        <f aca="false">IF(AND(NOT(ISBLANK(C1628)),NOT(ISBLANK(B1628)),NOT(ISBLANK(E1628))),(_xlfn.AGGREGATE(2,7,A$5:A1628))+1,"")</f>
        <v/>
      </c>
      <c r="B1628" s="49"/>
      <c r="C1628" s="49"/>
      <c r="D1628" s="50"/>
      <c r="E1628" s="51"/>
      <c r="F1628" s="52" t="str">
        <f aca="false">IFERROR(VLOOKUP(B1628,LISTAS!$Q$2:$R$58,2,0),"")</f>
        <v/>
      </c>
      <c r="G1628" s="34" t="str">
        <f aca="false">IF(ISBLANK(C1628),"",  IF(F1628="RAZÓN SOCIAL","NUEVO_RP",   IF(F1628="NUMERO",      IF(ISNUMBER(VALUE(C1628)),VALUE(C1628),""),   IF(OR(F1628="NSS - NOMBRE",F1628="RP - NOMBRE"),      IF(         AND(           NOT(ISERROR(FIND(" - ",C1628))),           ISERROR(FIND("  ",C1628)),           ISERROR(FIND("–",C1628)),           ISERROR(FIND("—",C1628)),           ISNUMBER(VALUE(LEFT(C1628,FIND(" - ",C1628)-1)))         ),         VALUE(LEFT(C1628,FIND(" - ",C1628)-1)),         ""      ),   ""   )  )))</f>
        <v/>
      </c>
      <c r="H1628" s="34" t="str">
        <f aca="false">B1628 &amp; "|" &amp; E1628 &amp; "|" &amp;(IF(ISBLANK(C1628),"",IFERROR(VALUE(LEFT(TRIM(C1628),FIND(" ",TRIM(C1628)&amp;" ")-1)),"")))</f>
        <v>||</v>
      </c>
      <c r="I1628" s="18" t="n">
        <f aca="false">IF(G1628="",0, IF(COUNTIF($H$6:H1628,H1628)=1,1,0))</f>
        <v>0</v>
      </c>
      <c r="J1628" s="34" t="str">
        <f aca="false">IF( OR( ISBLANK(D1628), C1628=D1628, AND( LEFT(D1628,7)&lt;&gt;"NOMINA ", OR( ISERROR(FIND(" - ",D1628)), NOT(ISNUMBER(VALUE(LEFT(D1628,FIND(" - ",D1628)-1)))) ) ) ), "", B1628 &amp; "|" &amp; E1628 &amp; "|" &amp; (IF(ISBLANK(C1628), "", IFERROR(VALUE(LEFT(TRIM(C1628), FIND(" ", TRIM(C1628)&amp;" ")-1)), ""))) &amp; "|" &amp; D1628 )</f>
        <v/>
      </c>
      <c r="K1628" s="18" t="n">
        <f aca="false">IF(OR(C1628="", J1628="",G1628=""), 0, IF(COUNTIF($J$6:J1628, J1628)=1, 1, 0))</f>
        <v>0</v>
      </c>
      <c r="L1628" s="16" t="str">
        <f aca="false">IF(B1628="Inscripción de nuevo registro patronal",B1628 &amp; "|" &amp; E1628 &amp; "|" &amp; C1628,"")</f>
        <v/>
      </c>
      <c r="M1628" s="18" t="n">
        <f aca="false">IF(OR(C1628="", L1628=""), 0, IF(COUNTIF($L$6:L1628, L1628)=1, 1, 0))</f>
        <v>0</v>
      </c>
    </row>
    <row r="1629" customFormat="false" ht="28.35" hidden="false" customHeight="true" outlineLevel="0" collapsed="false">
      <c r="A1629" s="48" t="str">
        <f aca="false">IF(AND(NOT(ISBLANK(C1629)),NOT(ISBLANK(B1629)),NOT(ISBLANK(E1629))),(_xlfn.AGGREGATE(2,7,A$5:A1629))+1,"")</f>
        <v/>
      </c>
      <c r="B1629" s="49"/>
      <c r="C1629" s="49"/>
      <c r="D1629" s="50"/>
      <c r="E1629" s="51"/>
      <c r="F1629" s="52" t="str">
        <f aca="false">IFERROR(VLOOKUP(B1629,LISTAS!$Q$2:$R$58,2,0),"")</f>
        <v/>
      </c>
      <c r="G1629" s="34" t="str">
        <f aca="false">IF(ISBLANK(C1629),"",  IF(F1629="RAZÓN SOCIAL","NUEVO_RP",   IF(F1629="NUMERO",      IF(ISNUMBER(VALUE(C1629)),VALUE(C1629),""),   IF(OR(F1629="NSS - NOMBRE",F1629="RP - NOMBRE"),      IF(         AND(           NOT(ISERROR(FIND(" - ",C1629))),           ISERROR(FIND("  ",C1629)),           ISERROR(FIND("–",C1629)),           ISERROR(FIND("—",C1629)),           ISNUMBER(VALUE(LEFT(C1629,FIND(" - ",C1629)-1)))         ),         VALUE(LEFT(C1629,FIND(" - ",C1629)-1)),         ""      ),   ""   )  )))</f>
        <v/>
      </c>
      <c r="H1629" s="34" t="str">
        <f aca="false">B1629 &amp; "|" &amp; E1629 &amp; "|" &amp;(IF(ISBLANK(C1629),"",IFERROR(VALUE(LEFT(TRIM(C1629),FIND(" ",TRIM(C1629)&amp;" ")-1)),"")))</f>
        <v>||</v>
      </c>
      <c r="I1629" s="18" t="n">
        <f aca="false">IF(G1629="",0, IF(COUNTIF($H$6:H1629,H1629)=1,1,0))</f>
        <v>0</v>
      </c>
      <c r="J1629" s="34" t="str">
        <f aca="false">IF( OR( ISBLANK(D1629), C1629=D1629, AND( LEFT(D1629,7)&lt;&gt;"NOMINA ", OR( ISERROR(FIND(" - ",D1629)), NOT(ISNUMBER(VALUE(LEFT(D1629,FIND(" - ",D1629)-1)))) ) ) ), "", B1629 &amp; "|" &amp; E1629 &amp; "|" &amp; (IF(ISBLANK(C1629), "", IFERROR(VALUE(LEFT(TRIM(C1629), FIND(" ", TRIM(C1629)&amp;" ")-1)), ""))) &amp; "|" &amp; D1629 )</f>
        <v/>
      </c>
      <c r="K1629" s="18" t="n">
        <f aca="false">IF(OR(C1629="", J1629="",G1629=""), 0, IF(COUNTIF($J$6:J1629, J1629)=1, 1, 0))</f>
        <v>0</v>
      </c>
      <c r="L1629" s="16" t="str">
        <f aca="false">IF(B1629="Inscripción de nuevo registro patronal",B1629 &amp; "|" &amp; E1629 &amp; "|" &amp; C1629,"")</f>
        <v/>
      </c>
      <c r="M1629" s="18" t="n">
        <f aca="false">IF(OR(C1629="", L1629=""), 0, IF(COUNTIF($L$6:L1629, L1629)=1, 1, 0))</f>
        <v>0</v>
      </c>
    </row>
    <row r="1630" customFormat="false" ht="28.35" hidden="false" customHeight="true" outlineLevel="0" collapsed="false">
      <c r="A1630" s="48" t="str">
        <f aca="false">IF(AND(NOT(ISBLANK(C1630)),NOT(ISBLANK(B1630)),NOT(ISBLANK(E1630))),(_xlfn.AGGREGATE(2,7,A$5:A1630))+1,"")</f>
        <v/>
      </c>
      <c r="B1630" s="49"/>
      <c r="C1630" s="49"/>
      <c r="D1630" s="50"/>
      <c r="E1630" s="51"/>
      <c r="F1630" s="52" t="str">
        <f aca="false">IFERROR(VLOOKUP(B1630,LISTAS!$Q$2:$R$58,2,0),"")</f>
        <v/>
      </c>
      <c r="G1630" s="34" t="str">
        <f aca="false">IF(ISBLANK(C1630),"",  IF(F1630="RAZÓN SOCIAL","NUEVO_RP",   IF(F1630="NUMERO",      IF(ISNUMBER(VALUE(C1630)),VALUE(C1630),""),   IF(OR(F1630="NSS - NOMBRE",F1630="RP - NOMBRE"),      IF(         AND(           NOT(ISERROR(FIND(" - ",C1630))),           ISERROR(FIND("  ",C1630)),           ISERROR(FIND("–",C1630)),           ISERROR(FIND("—",C1630)),           ISNUMBER(VALUE(LEFT(C1630,FIND(" - ",C1630)-1)))         ),         VALUE(LEFT(C1630,FIND(" - ",C1630)-1)),         ""      ),   ""   )  )))</f>
        <v/>
      </c>
      <c r="H1630" s="34" t="str">
        <f aca="false">B1630 &amp; "|" &amp; E1630 &amp; "|" &amp;(IF(ISBLANK(C1630),"",IFERROR(VALUE(LEFT(TRIM(C1630),FIND(" ",TRIM(C1630)&amp;" ")-1)),"")))</f>
        <v>||</v>
      </c>
      <c r="I1630" s="18" t="n">
        <f aca="false">IF(G1630="",0, IF(COUNTIF($H$6:H1630,H1630)=1,1,0))</f>
        <v>0</v>
      </c>
      <c r="J1630" s="34" t="str">
        <f aca="false">IF( OR( ISBLANK(D1630), C1630=D1630, AND( LEFT(D1630,7)&lt;&gt;"NOMINA ", OR( ISERROR(FIND(" - ",D1630)), NOT(ISNUMBER(VALUE(LEFT(D1630,FIND(" - ",D1630)-1)))) ) ) ), "", B1630 &amp; "|" &amp; E1630 &amp; "|" &amp; (IF(ISBLANK(C1630), "", IFERROR(VALUE(LEFT(TRIM(C1630), FIND(" ", TRIM(C1630)&amp;" ")-1)), ""))) &amp; "|" &amp; D1630 )</f>
        <v/>
      </c>
      <c r="K1630" s="18" t="n">
        <f aca="false">IF(OR(C1630="", J1630="",G1630=""), 0, IF(COUNTIF($J$6:J1630, J1630)=1, 1, 0))</f>
        <v>0</v>
      </c>
      <c r="L1630" s="16" t="str">
        <f aca="false">IF(B1630="Inscripción de nuevo registro patronal",B1630 &amp; "|" &amp; E1630 &amp; "|" &amp; C1630,"")</f>
        <v/>
      </c>
      <c r="M1630" s="18" t="n">
        <f aca="false">IF(OR(C1630="", L1630=""), 0, IF(COUNTIF($L$6:L1630, L1630)=1, 1, 0))</f>
        <v>0</v>
      </c>
    </row>
    <row r="1631" customFormat="false" ht="28.35" hidden="false" customHeight="true" outlineLevel="0" collapsed="false">
      <c r="A1631" s="48" t="str">
        <f aca="false">IF(AND(NOT(ISBLANK(C1631)),NOT(ISBLANK(B1631)),NOT(ISBLANK(E1631))),(_xlfn.AGGREGATE(2,7,A$5:A1631))+1,"")</f>
        <v/>
      </c>
      <c r="B1631" s="49"/>
      <c r="C1631" s="49"/>
      <c r="D1631" s="50"/>
      <c r="E1631" s="51"/>
      <c r="F1631" s="52" t="str">
        <f aca="false">IFERROR(VLOOKUP(B1631,LISTAS!$Q$2:$R$58,2,0),"")</f>
        <v/>
      </c>
      <c r="G1631" s="34" t="str">
        <f aca="false">IF(ISBLANK(C1631),"",  IF(F1631="RAZÓN SOCIAL","NUEVO_RP",   IF(F1631="NUMERO",      IF(ISNUMBER(VALUE(C1631)),VALUE(C1631),""),   IF(OR(F1631="NSS - NOMBRE",F1631="RP - NOMBRE"),      IF(         AND(           NOT(ISERROR(FIND(" - ",C1631))),           ISERROR(FIND("  ",C1631)),           ISERROR(FIND("–",C1631)),           ISERROR(FIND("—",C1631)),           ISNUMBER(VALUE(LEFT(C1631,FIND(" - ",C1631)-1)))         ),         VALUE(LEFT(C1631,FIND(" - ",C1631)-1)),         ""      ),   ""   )  )))</f>
        <v/>
      </c>
      <c r="H1631" s="34" t="str">
        <f aca="false">B1631 &amp; "|" &amp; E1631 &amp; "|" &amp;(IF(ISBLANK(C1631),"",IFERROR(VALUE(LEFT(TRIM(C1631),FIND(" ",TRIM(C1631)&amp;" ")-1)),"")))</f>
        <v>||</v>
      </c>
      <c r="I1631" s="18" t="n">
        <f aca="false">IF(G1631="",0, IF(COUNTIF($H$6:H1631,H1631)=1,1,0))</f>
        <v>0</v>
      </c>
      <c r="J1631" s="34" t="str">
        <f aca="false">IF( OR( ISBLANK(D1631), C1631=D1631, AND( LEFT(D1631,7)&lt;&gt;"NOMINA ", OR( ISERROR(FIND(" - ",D1631)), NOT(ISNUMBER(VALUE(LEFT(D1631,FIND(" - ",D1631)-1)))) ) ) ), "", B1631 &amp; "|" &amp; E1631 &amp; "|" &amp; (IF(ISBLANK(C1631), "", IFERROR(VALUE(LEFT(TRIM(C1631), FIND(" ", TRIM(C1631)&amp;" ")-1)), ""))) &amp; "|" &amp; D1631 )</f>
        <v/>
      </c>
      <c r="K1631" s="18" t="n">
        <f aca="false">IF(OR(C1631="", J1631="",G1631=""), 0, IF(COUNTIF($J$6:J1631, J1631)=1, 1, 0))</f>
        <v>0</v>
      </c>
      <c r="L1631" s="16" t="str">
        <f aca="false">IF(B1631="Inscripción de nuevo registro patronal",B1631 &amp; "|" &amp; E1631 &amp; "|" &amp; C1631,"")</f>
        <v/>
      </c>
      <c r="M1631" s="18" t="n">
        <f aca="false">IF(OR(C1631="", L1631=""), 0, IF(COUNTIF($L$6:L1631, L1631)=1, 1, 0))</f>
        <v>0</v>
      </c>
    </row>
    <row r="1632" customFormat="false" ht="28.35" hidden="false" customHeight="true" outlineLevel="0" collapsed="false">
      <c r="A1632" s="48" t="str">
        <f aca="false">IF(AND(NOT(ISBLANK(C1632)),NOT(ISBLANK(B1632)),NOT(ISBLANK(E1632))),(_xlfn.AGGREGATE(2,7,A$5:A1632))+1,"")</f>
        <v/>
      </c>
      <c r="B1632" s="49"/>
      <c r="C1632" s="49"/>
      <c r="D1632" s="50"/>
      <c r="E1632" s="51"/>
      <c r="F1632" s="52" t="str">
        <f aca="false">IFERROR(VLOOKUP(B1632,LISTAS!$Q$2:$R$58,2,0),"")</f>
        <v/>
      </c>
      <c r="G1632" s="34" t="str">
        <f aca="false">IF(ISBLANK(C1632),"",  IF(F1632="RAZÓN SOCIAL","NUEVO_RP",   IF(F1632="NUMERO",      IF(ISNUMBER(VALUE(C1632)),VALUE(C1632),""),   IF(OR(F1632="NSS - NOMBRE",F1632="RP - NOMBRE"),      IF(         AND(           NOT(ISERROR(FIND(" - ",C1632))),           ISERROR(FIND("  ",C1632)),           ISERROR(FIND("–",C1632)),           ISERROR(FIND("—",C1632)),           ISNUMBER(VALUE(LEFT(C1632,FIND(" - ",C1632)-1)))         ),         VALUE(LEFT(C1632,FIND(" - ",C1632)-1)),         ""      ),   ""   )  )))</f>
        <v/>
      </c>
      <c r="H1632" s="34" t="str">
        <f aca="false">B1632 &amp; "|" &amp; E1632 &amp; "|" &amp;(IF(ISBLANK(C1632),"",IFERROR(VALUE(LEFT(TRIM(C1632),FIND(" ",TRIM(C1632)&amp;" ")-1)),"")))</f>
        <v>||</v>
      </c>
      <c r="I1632" s="18" t="n">
        <f aca="false">IF(G1632="",0, IF(COUNTIF($H$6:H1632,H1632)=1,1,0))</f>
        <v>0</v>
      </c>
      <c r="J1632" s="34" t="str">
        <f aca="false">IF( OR( ISBLANK(D1632), C1632=D1632, AND( LEFT(D1632,7)&lt;&gt;"NOMINA ", OR( ISERROR(FIND(" - ",D1632)), NOT(ISNUMBER(VALUE(LEFT(D1632,FIND(" - ",D1632)-1)))) ) ) ), "", B1632 &amp; "|" &amp; E1632 &amp; "|" &amp; (IF(ISBLANK(C1632), "", IFERROR(VALUE(LEFT(TRIM(C1632), FIND(" ", TRIM(C1632)&amp;" ")-1)), ""))) &amp; "|" &amp; D1632 )</f>
        <v/>
      </c>
      <c r="K1632" s="18" t="n">
        <f aca="false">IF(OR(C1632="", J1632="",G1632=""), 0, IF(COUNTIF($J$6:J1632, J1632)=1, 1, 0))</f>
        <v>0</v>
      </c>
      <c r="L1632" s="16" t="str">
        <f aca="false">IF(B1632="Inscripción de nuevo registro patronal",B1632 &amp; "|" &amp; E1632 &amp; "|" &amp; C1632,"")</f>
        <v/>
      </c>
      <c r="M1632" s="18" t="n">
        <f aca="false">IF(OR(C1632="", L1632=""), 0, IF(COUNTIF($L$6:L1632, L1632)=1, 1, 0))</f>
        <v>0</v>
      </c>
    </row>
    <row r="1633" customFormat="false" ht="28.35" hidden="false" customHeight="true" outlineLevel="0" collapsed="false">
      <c r="A1633" s="48" t="str">
        <f aca="false">IF(AND(NOT(ISBLANK(C1633)),NOT(ISBLANK(B1633)),NOT(ISBLANK(E1633))),(_xlfn.AGGREGATE(2,7,A$5:A1633))+1,"")</f>
        <v/>
      </c>
      <c r="B1633" s="49"/>
      <c r="C1633" s="49"/>
      <c r="D1633" s="50"/>
      <c r="E1633" s="51"/>
      <c r="F1633" s="52" t="str">
        <f aca="false">IFERROR(VLOOKUP(B1633,LISTAS!$Q$2:$R$58,2,0),"")</f>
        <v/>
      </c>
      <c r="G1633" s="34" t="str">
        <f aca="false">IF(ISBLANK(C1633),"",  IF(F1633="RAZÓN SOCIAL","NUEVO_RP",   IF(F1633="NUMERO",      IF(ISNUMBER(VALUE(C1633)),VALUE(C1633),""),   IF(OR(F1633="NSS - NOMBRE",F1633="RP - NOMBRE"),      IF(         AND(           NOT(ISERROR(FIND(" - ",C1633))),           ISERROR(FIND("  ",C1633)),           ISERROR(FIND("–",C1633)),           ISERROR(FIND("—",C1633)),           ISNUMBER(VALUE(LEFT(C1633,FIND(" - ",C1633)-1)))         ),         VALUE(LEFT(C1633,FIND(" - ",C1633)-1)),         ""      ),   ""   )  )))</f>
        <v/>
      </c>
      <c r="H1633" s="34" t="str">
        <f aca="false">B1633 &amp; "|" &amp; E1633 &amp; "|" &amp;(IF(ISBLANK(C1633),"",IFERROR(VALUE(LEFT(TRIM(C1633),FIND(" ",TRIM(C1633)&amp;" ")-1)),"")))</f>
        <v>||</v>
      </c>
      <c r="I1633" s="18" t="n">
        <f aca="false">IF(G1633="",0, IF(COUNTIF($H$6:H1633,H1633)=1,1,0))</f>
        <v>0</v>
      </c>
      <c r="J1633" s="34" t="str">
        <f aca="false">IF( OR( ISBLANK(D1633), C1633=D1633, AND( LEFT(D1633,7)&lt;&gt;"NOMINA ", OR( ISERROR(FIND(" - ",D1633)), NOT(ISNUMBER(VALUE(LEFT(D1633,FIND(" - ",D1633)-1)))) ) ) ), "", B1633 &amp; "|" &amp; E1633 &amp; "|" &amp; (IF(ISBLANK(C1633), "", IFERROR(VALUE(LEFT(TRIM(C1633), FIND(" ", TRIM(C1633)&amp;" ")-1)), ""))) &amp; "|" &amp; D1633 )</f>
        <v/>
      </c>
      <c r="K1633" s="18" t="n">
        <f aca="false">IF(OR(C1633="", J1633="",G1633=""), 0, IF(COUNTIF($J$6:J1633, J1633)=1, 1, 0))</f>
        <v>0</v>
      </c>
      <c r="L1633" s="16" t="str">
        <f aca="false">IF(B1633="Inscripción de nuevo registro patronal",B1633 &amp; "|" &amp; E1633 &amp; "|" &amp; C1633,"")</f>
        <v/>
      </c>
      <c r="M1633" s="18" t="n">
        <f aca="false">IF(OR(C1633="", L1633=""), 0, IF(COUNTIF($L$6:L1633, L1633)=1, 1, 0))</f>
        <v>0</v>
      </c>
    </row>
    <row r="1634" customFormat="false" ht="28.35" hidden="false" customHeight="true" outlineLevel="0" collapsed="false">
      <c r="A1634" s="48" t="str">
        <f aca="false">IF(AND(NOT(ISBLANK(C1634)),NOT(ISBLANK(B1634)),NOT(ISBLANK(E1634))),(_xlfn.AGGREGATE(2,7,A$5:A1634))+1,"")</f>
        <v/>
      </c>
      <c r="B1634" s="49"/>
      <c r="C1634" s="49"/>
      <c r="D1634" s="50"/>
      <c r="E1634" s="51"/>
      <c r="F1634" s="52" t="str">
        <f aca="false">IFERROR(VLOOKUP(B1634,LISTAS!$Q$2:$R$58,2,0),"")</f>
        <v/>
      </c>
      <c r="G1634" s="34" t="str">
        <f aca="false">IF(ISBLANK(C1634),"",  IF(F1634="RAZÓN SOCIAL","NUEVO_RP",   IF(F1634="NUMERO",      IF(ISNUMBER(VALUE(C1634)),VALUE(C1634),""),   IF(OR(F1634="NSS - NOMBRE",F1634="RP - NOMBRE"),      IF(         AND(           NOT(ISERROR(FIND(" - ",C1634))),           ISERROR(FIND("  ",C1634)),           ISERROR(FIND("–",C1634)),           ISERROR(FIND("—",C1634)),           ISNUMBER(VALUE(LEFT(C1634,FIND(" - ",C1634)-1)))         ),         VALUE(LEFT(C1634,FIND(" - ",C1634)-1)),         ""      ),   ""   )  )))</f>
        <v/>
      </c>
      <c r="H1634" s="34" t="str">
        <f aca="false">B1634 &amp; "|" &amp; E1634 &amp; "|" &amp;(IF(ISBLANK(C1634),"",IFERROR(VALUE(LEFT(TRIM(C1634),FIND(" ",TRIM(C1634)&amp;" ")-1)),"")))</f>
        <v>||</v>
      </c>
      <c r="I1634" s="18" t="n">
        <f aca="false">IF(G1634="",0, IF(COUNTIF($H$6:H1634,H1634)=1,1,0))</f>
        <v>0</v>
      </c>
      <c r="J1634" s="34" t="str">
        <f aca="false">IF( OR( ISBLANK(D1634), C1634=D1634, AND( LEFT(D1634,7)&lt;&gt;"NOMINA ", OR( ISERROR(FIND(" - ",D1634)), NOT(ISNUMBER(VALUE(LEFT(D1634,FIND(" - ",D1634)-1)))) ) ) ), "", B1634 &amp; "|" &amp; E1634 &amp; "|" &amp; (IF(ISBLANK(C1634), "", IFERROR(VALUE(LEFT(TRIM(C1634), FIND(" ", TRIM(C1634)&amp;" ")-1)), ""))) &amp; "|" &amp; D1634 )</f>
        <v/>
      </c>
      <c r="K1634" s="18" t="n">
        <f aca="false">IF(OR(C1634="", J1634="",G1634=""), 0, IF(COUNTIF($J$6:J1634, J1634)=1, 1, 0))</f>
        <v>0</v>
      </c>
      <c r="L1634" s="16" t="str">
        <f aca="false">IF(B1634="Inscripción de nuevo registro patronal",B1634 &amp; "|" &amp; E1634 &amp; "|" &amp; C1634,"")</f>
        <v/>
      </c>
      <c r="M1634" s="18" t="n">
        <f aca="false">IF(OR(C1634="", L1634=""), 0, IF(COUNTIF($L$6:L1634, L1634)=1, 1, 0))</f>
        <v>0</v>
      </c>
    </row>
    <row r="1635" customFormat="false" ht="28.35" hidden="false" customHeight="true" outlineLevel="0" collapsed="false">
      <c r="A1635" s="48" t="str">
        <f aca="false">IF(AND(NOT(ISBLANK(C1635)),NOT(ISBLANK(B1635)),NOT(ISBLANK(E1635))),(_xlfn.AGGREGATE(2,7,A$5:A1635))+1,"")</f>
        <v/>
      </c>
      <c r="B1635" s="49"/>
      <c r="C1635" s="49"/>
      <c r="D1635" s="50"/>
      <c r="E1635" s="51"/>
      <c r="F1635" s="52" t="str">
        <f aca="false">IFERROR(VLOOKUP(B1635,LISTAS!$Q$2:$R$58,2,0),"")</f>
        <v/>
      </c>
      <c r="G1635" s="34" t="str">
        <f aca="false">IF(ISBLANK(C1635),"",  IF(F1635="RAZÓN SOCIAL","NUEVO_RP",   IF(F1635="NUMERO",      IF(ISNUMBER(VALUE(C1635)),VALUE(C1635),""),   IF(OR(F1635="NSS - NOMBRE",F1635="RP - NOMBRE"),      IF(         AND(           NOT(ISERROR(FIND(" - ",C1635))),           ISERROR(FIND("  ",C1635)),           ISERROR(FIND("–",C1635)),           ISERROR(FIND("—",C1635)),           ISNUMBER(VALUE(LEFT(C1635,FIND(" - ",C1635)-1)))         ),         VALUE(LEFT(C1635,FIND(" - ",C1635)-1)),         ""      ),   ""   )  )))</f>
        <v/>
      </c>
      <c r="H1635" s="34" t="str">
        <f aca="false">B1635 &amp; "|" &amp; E1635 &amp; "|" &amp;(IF(ISBLANK(C1635),"",IFERROR(VALUE(LEFT(TRIM(C1635),FIND(" ",TRIM(C1635)&amp;" ")-1)),"")))</f>
        <v>||</v>
      </c>
      <c r="I1635" s="18" t="n">
        <f aca="false">IF(G1635="",0, IF(COUNTIF($H$6:H1635,H1635)=1,1,0))</f>
        <v>0</v>
      </c>
      <c r="J1635" s="34" t="str">
        <f aca="false">IF( OR( ISBLANK(D1635), C1635=D1635, AND( LEFT(D1635,7)&lt;&gt;"NOMINA ", OR( ISERROR(FIND(" - ",D1635)), NOT(ISNUMBER(VALUE(LEFT(D1635,FIND(" - ",D1635)-1)))) ) ) ), "", B1635 &amp; "|" &amp; E1635 &amp; "|" &amp; (IF(ISBLANK(C1635), "", IFERROR(VALUE(LEFT(TRIM(C1635), FIND(" ", TRIM(C1635)&amp;" ")-1)), ""))) &amp; "|" &amp; D1635 )</f>
        <v/>
      </c>
      <c r="K1635" s="18" t="n">
        <f aca="false">IF(OR(C1635="", J1635="",G1635=""), 0, IF(COUNTIF($J$6:J1635, J1635)=1, 1, 0))</f>
        <v>0</v>
      </c>
      <c r="L1635" s="16" t="str">
        <f aca="false">IF(B1635="Inscripción de nuevo registro patronal",B1635 &amp; "|" &amp; E1635 &amp; "|" &amp; C1635,"")</f>
        <v/>
      </c>
      <c r="M1635" s="18" t="n">
        <f aca="false">IF(OR(C1635="", L1635=""), 0, IF(COUNTIF($L$6:L1635, L1635)=1, 1, 0))</f>
        <v>0</v>
      </c>
    </row>
    <row r="1636" customFormat="false" ht="28.35" hidden="false" customHeight="true" outlineLevel="0" collapsed="false">
      <c r="A1636" s="48" t="str">
        <f aca="false">IF(AND(NOT(ISBLANK(C1636)),NOT(ISBLANK(B1636)),NOT(ISBLANK(E1636))),(_xlfn.AGGREGATE(2,7,A$5:A1636))+1,"")</f>
        <v/>
      </c>
      <c r="B1636" s="49"/>
      <c r="C1636" s="49"/>
      <c r="D1636" s="50"/>
      <c r="E1636" s="51"/>
      <c r="F1636" s="52" t="str">
        <f aca="false">IFERROR(VLOOKUP(B1636,LISTAS!$Q$2:$R$58,2,0),"")</f>
        <v/>
      </c>
      <c r="G1636" s="34" t="str">
        <f aca="false">IF(ISBLANK(C1636),"",  IF(F1636="RAZÓN SOCIAL","NUEVO_RP",   IF(F1636="NUMERO",      IF(ISNUMBER(VALUE(C1636)),VALUE(C1636),""),   IF(OR(F1636="NSS - NOMBRE",F1636="RP - NOMBRE"),      IF(         AND(           NOT(ISERROR(FIND(" - ",C1636))),           ISERROR(FIND("  ",C1636)),           ISERROR(FIND("–",C1636)),           ISERROR(FIND("—",C1636)),           ISNUMBER(VALUE(LEFT(C1636,FIND(" - ",C1636)-1)))         ),         VALUE(LEFT(C1636,FIND(" - ",C1636)-1)),         ""      ),   ""   )  )))</f>
        <v/>
      </c>
      <c r="H1636" s="34" t="str">
        <f aca="false">B1636 &amp; "|" &amp; E1636 &amp; "|" &amp;(IF(ISBLANK(C1636),"",IFERROR(VALUE(LEFT(TRIM(C1636),FIND(" ",TRIM(C1636)&amp;" ")-1)),"")))</f>
        <v>||</v>
      </c>
      <c r="I1636" s="18" t="n">
        <f aca="false">IF(G1636="",0, IF(COUNTIF($H$6:H1636,H1636)=1,1,0))</f>
        <v>0</v>
      </c>
      <c r="J1636" s="34" t="str">
        <f aca="false">IF( OR( ISBLANK(D1636), C1636=D1636, AND( LEFT(D1636,7)&lt;&gt;"NOMINA ", OR( ISERROR(FIND(" - ",D1636)), NOT(ISNUMBER(VALUE(LEFT(D1636,FIND(" - ",D1636)-1)))) ) ) ), "", B1636 &amp; "|" &amp; E1636 &amp; "|" &amp; (IF(ISBLANK(C1636), "", IFERROR(VALUE(LEFT(TRIM(C1636), FIND(" ", TRIM(C1636)&amp;" ")-1)), ""))) &amp; "|" &amp; D1636 )</f>
        <v/>
      </c>
      <c r="K1636" s="18" t="n">
        <f aca="false">IF(OR(C1636="", J1636="",G1636=""), 0, IF(COUNTIF($J$6:J1636, J1636)=1, 1, 0))</f>
        <v>0</v>
      </c>
      <c r="L1636" s="16" t="str">
        <f aca="false">IF(B1636="Inscripción de nuevo registro patronal",B1636 &amp; "|" &amp; E1636 &amp; "|" &amp; C1636,"")</f>
        <v/>
      </c>
      <c r="M1636" s="18" t="n">
        <f aca="false">IF(OR(C1636="", L1636=""), 0, IF(COUNTIF($L$6:L1636, L1636)=1, 1, 0))</f>
        <v>0</v>
      </c>
    </row>
    <row r="1637" customFormat="false" ht="28.35" hidden="false" customHeight="true" outlineLevel="0" collapsed="false">
      <c r="A1637" s="48" t="str">
        <f aca="false">IF(AND(NOT(ISBLANK(C1637)),NOT(ISBLANK(B1637)),NOT(ISBLANK(E1637))),(_xlfn.AGGREGATE(2,7,A$5:A1637))+1,"")</f>
        <v/>
      </c>
      <c r="B1637" s="49"/>
      <c r="C1637" s="49"/>
      <c r="D1637" s="50"/>
      <c r="E1637" s="51"/>
      <c r="F1637" s="52" t="str">
        <f aca="false">IFERROR(VLOOKUP(B1637,LISTAS!$Q$2:$R$58,2,0),"")</f>
        <v/>
      </c>
      <c r="G1637" s="34" t="str">
        <f aca="false">IF(ISBLANK(C1637),"",  IF(F1637="RAZÓN SOCIAL","NUEVO_RP",   IF(F1637="NUMERO",      IF(ISNUMBER(VALUE(C1637)),VALUE(C1637),""),   IF(OR(F1637="NSS - NOMBRE",F1637="RP - NOMBRE"),      IF(         AND(           NOT(ISERROR(FIND(" - ",C1637))),           ISERROR(FIND("  ",C1637)),           ISERROR(FIND("–",C1637)),           ISERROR(FIND("—",C1637)),           ISNUMBER(VALUE(LEFT(C1637,FIND(" - ",C1637)-1)))         ),         VALUE(LEFT(C1637,FIND(" - ",C1637)-1)),         ""      ),   ""   )  )))</f>
        <v/>
      </c>
      <c r="H1637" s="34" t="str">
        <f aca="false">B1637 &amp; "|" &amp; E1637 &amp; "|" &amp;(IF(ISBLANK(C1637),"",IFERROR(VALUE(LEFT(TRIM(C1637),FIND(" ",TRIM(C1637)&amp;" ")-1)),"")))</f>
        <v>||</v>
      </c>
      <c r="I1637" s="18" t="n">
        <f aca="false">IF(G1637="",0, IF(COUNTIF($H$6:H1637,H1637)=1,1,0))</f>
        <v>0</v>
      </c>
      <c r="J1637" s="34" t="str">
        <f aca="false">IF( OR( ISBLANK(D1637), C1637=D1637, AND( LEFT(D1637,7)&lt;&gt;"NOMINA ", OR( ISERROR(FIND(" - ",D1637)), NOT(ISNUMBER(VALUE(LEFT(D1637,FIND(" - ",D1637)-1)))) ) ) ), "", B1637 &amp; "|" &amp; E1637 &amp; "|" &amp; (IF(ISBLANK(C1637), "", IFERROR(VALUE(LEFT(TRIM(C1637), FIND(" ", TRIM(C1637)&amp;" ")-1)), ""))) &amp; "|" &amp; D1637 )</f>
        <v/>
      </c>
      <c r="K1637" s="18" t="n">
        <f aca="false">IF(OR(C1637="", J1637="",G1637=""), 0, IF(COUNTIF($J$6:J1637, J1637)=1, 1, 0))</f>
        <v>0</v>
      </c>
      <c r="L1637" s="16" t="str">
        <f aca="false">IF(B1637="Inscripción de nuevo registro patronal",B1637 &amp; "|" &amp; E1637 &amp; "|" &amp; C1637,"")</f>
        <v/>
      </c>
      <c r="M1637" s="18" t="n">
        <f aca="false">IF(OR(C1637="", L1637=""), 0, IF(COUNTIF($L$6:L1637, L1637)=1, 1, 0))</f>
        <v>0</v>
      </c>
    </row>
    <row r="1638" customFormat="false" ht="28.35" hidden="false" customHeight="true" outlineLevel="0" collapsed="false">
      <c r="A1638" s="48" t="str">
        <f aca="false">IF(AND(NOT(ISBLANK(C1638)),NOT(ISBLANK(B1638)),NOT(ISBLANK(E1638))),(_xlfn.AGGREGATE(2,7,A$5:A1638))+1,"")</f>
        <v/>
      </c>
      <c r="B1638" s="49"/>
      <c r="C1638" s="49"/>
      <c r="D1638" s="50"/>
      <c r="E1638" s="51"/>
      <c r="F1638" s="52" t="str">
        <f aca="false">IFERROR(VLOOKUP(B1638,LISTAS!$Q$2:$R$58,2,0),"")</f>
        <v/>
      </c>
      <c r="G1638" s="34" t="str">
        <f aca="false">IF(ISBLANK(C1638),"",  IF(F1638="RAZÓN SOCIAL","NUEVO_RP",   IF(F1638="NUMERO",      IF(ISNUMBER(VALUE(C1638)),VALUE(C1638),""),   IF(OR(F1638="NSS - NOMBRE",F1638="RP - NOMBRE"),      IF(         AND(           NOT(ISERROR(FIND(" - ",C1638))),           ISERROR(FIND("  ",C1638)),           ISERROR(FIND("–",C1638)),           ISERROR(FIND("—",C1638)),           ISNUMBER(VALUE(LEFT(C1638,FIND(" - ",C1638)-1)))         ),         VALUE(LEFT(C1638,FIND(" - ",C1638)-1)),         ""      ),   ""   )  )))</f>
        <v/>
      </c>
      <c r="H1638" s="34" t="str">
        <f aca="false">B1638 &amp; "|" &amp; E1638 &amp; "|" &amp;(IF(ISBLANK(C1638),"",IFERROR(VALUE(LEFT(TRIM(C1638),FIND(" ",TRIM(C1638)&amp;" ")-1)),"")))</f>
        <v>||</v>
      </c>
      <c r="I1638" s="18" t="n">
        <f aca="false">IF(G1638="",0, IF(COUNTIF($H$6:H1638,H1638)=1,1,0))</f>
        <v>0</v>
      </c>
      <c r="J1638" s="34" t="str">
        <f aca="false">IF( OR( ISBLANK(D1638), C1638=D1638, AND( LEFT(D1638,7)&lt;&gt;"NOMINA ", OR( ISERROR(FIND(" - ",D1638)), NOT(ISNUMBER(VALUE(LEFT(D1638,FIND(" - ",D1638)-1)))) ) ) ), "", B1638 &amp; "|" &amp; E1638 &amp; "|" &amp; (IF(ISBLANK(C1638), "", IFERROR(VALUE(LEFT(TRIM(C1638), FIND(" ", TRIM(C1638)&amp;" ")-1)), ""))) &amp; "|" &amp; D1638 )</f>
        <v/>
      </c>
      <c r="K1638" s="18" t="n">
        <f aca="false">IF(OR(C1638="", J1638="",G1638=""), 0, IF(COUNTIF($J$6:J1638, J1638)=1, 1, 0))</f>
        <v>0</v>
      </c>
      <c r="L1638" s="16" t="str">
        <f aca="false">IF(B1638="Inscripción de nuevo registro patronal",B1638 &amp; "|" &amp; E1638 &amp; "|" &amp; C1638,"")</f>
        <v/>
      </c>
      <c r="M1638" s="18" t="n">
        <f aca="false">IF(OR(C1638="", L1638=""), 0, IF(COUNTIF($L$6:L1638, L1638)=1, 1, 0))</f>
        <v>0</v>
      </c>
    </row>
    <row r="1639" customFormat="false" ht="28.35" hidden="false" customHeight="true" outlineLevel="0" collapsed="false">
      <c r="A1639" s="48" t="str">
        <f aca="false">IF(AND(NOT(ISBLANK(C1639)),NOT(ISBLANK(B1639)),NOT(ISBLANK(E1639))),(_xlfn.AGGREGATE(2,7,A$5:A1639))+1,"")</f>
        <v/>
      </c>
      <c r="B1639" s="49"/>
      <c r="C1639" s="49"/>
      <c r="D1639" s="50"/>
      <c r="E1639" s="51"/>
      <c r="F1639" s="52" t="str">
        <f aca="false">IFERROR(VLOOKUP(B1639,LISTAS!$Q$2:$R$58,2,0),"")</f>
        <v/>
      </c>
      <c r="G1639" s="34" t="str">
        <f aca="false">IF(ISBLANK(C1639),"",  IF(F1639="RAZÓN SOCIAL","NUEVO_RP",   IF(F1639="NUMERO",      IF(ISNUMBER(VALUE(C1639)),VALUE(C1639),""),   IF(OR(F1639="NSS - NOMBRE",F1639="RP - NOMBRE"),      IF(         AND(           NOT(ISERROR(FIND(" - ",C1639))),           ISERROR(FIND("  ",C1639)),           ISERROR(FIND("–",C1639)),           ISERROR(FIND("—",C1639)),           ISNUMBER(VALUE(LEFT(C1639,FIND(" - ",C1639)-1)))         ),         VALUE(LEFT(C1639,FIND(" - ",C1639)-1)),         ""      ),   ""   )  )))</f>
        <v/>
      </c>
      <c r="H1639" s="34" t="str">
        <f aca="false">B1639 &amp; "|" &amp; E1639 &amp; "|" &amp;(IF(ISBLANK(C1639),"",IFERROR(VALUE(LEFT(TRIM(C1639),FIND(" ",TRIM(C1639)&amp;" ")-1)),"")))</f>
        <v>||</v>
      </c>
      <c r="I1639" s="18" t="n">
        <f aca="false">IF(G1639="",0, IF(COUNTIF($H$6:H1639,H1639)=1,1,0))</f>
        <v>0</v>
      </c>
      <c r="J1639" s="34" t="str">
        <f aca="false">IF( OR( ISBLANK(D1639), C1639=D1639, AND( LEFT(D1639,7)&lt;&gt;"NOMINA ", OR( ISERROR(FIND(" - ",D1639)), NOT(ISNUMBER(VALUE(LEFT(D1639,FIND(" - ",D1639)-1)))) ) ) ), "", B1639 &amp; "|" &amp; E1639 &amp; "|" &amp; (IF(ISBLANK(C1639), "", IFERROR(VALUE(LEFT(TRIM(C1639), FIND(" ", TRIM(C1639)&amp;" ")-1)), ""))) &amp; "|" &amp; D1639 )</f>
        <v/>
      </c>
      <c r="K1639" s="18" t="n">
        <f aca="false">IF(OR(C1639="", J1639="",G1639=""), 0, IF(COUNTIF($J$6:J1639, J1639)=1, 1, 0))</f>
        <v>0</v>
      </c>
      <c r="L1639" s="16" t="str">
        <f aca="false">IF(B1639="Inscripción de nuevo registro patronal",B1639 &amp; "|" &amp; E1639 &amp; "|" &amp; C1639,"")</f>
        <v/>
      </c>
      <c r="M1639" s="18" t="n">
        <f aca="false">IF(OR(C1639="", L1639=""), 0, IF(COUNTIF($L$6:L1639, L1639)=1, 1, 0))</f>
        <v>0</v>
      </c>
    </row>
    <row r="1640" customFormat="false" ht="28.35" hidden="false" customHeight="true" outlineLevel="0" collapsed="false">
      <c r="A1640" s="48" t="str">
        <f aca="false">IF(AND(NOT(ISBLANK(C1640)),NOT(ISBLANK(B1640)),NOT(ISBLANK(E1640))),(_xlfn.AGGREGATE(2,7,A$5:A1640))+1,"")</f>
        <v/>
      </c>
      <c r="B1640" s="49"/>
      <c r="C1640" s="49"/>
      <c r="D1640" s="50"/>
      <c r="E1640" s="51"/>
      <c r="F1640" s="52" t="str">
        <f aca="false">IFERROR(VLOOKUP(B1640,LISTAS!$Q$2:$R$58,2,0),"")</f>
        <v/>
      </c>
      <c r="G1640" s="34" t="str">
        <f aca="false">IF(ISBLANK(C1640),"",  IF(F1640="RAZÓN SOCIAL","NUEVO_RP",   IF(F1640="NUMERO",      IF(ISNUMBER(VALUE(C1640)),VALUE(C1640),""),   IF(OR(F1640="NSS - NOMBRE",F1640="RP - NOMBRE"),      IF(         AND(           NOT(ISERROR(FIND(" - ",C1640))),           ISERROR(FIND("  ",C1640)),           ISERROR(FIND("–",C1640)),           ISERROR(FIND("—",C1640)),           ISNUMBER(VALUE(LEFT(C1640,FIND(" - ",C1640)-1)))         ),         VALUE(LEFT(C1640,FIND(" - ",C1640)-1)),         ""      ),   ""   )  )))</f>
        <v/>
      </c>
      <c r="H1640" s="34" t="str">
        <f aca="false">B1640 &amp; "|" &amp; E1640 &amp; "|" &amp;(IF(ISBLANK(C1640),"",IFERROR(VALUE(LEFT(TRIM(C1640),FIND(" ",TRIM(C1640)&amp;" ")-1)),"")))</f>
        <v>||</v>
      </c>
      <c r="I1640" s="18" t="n">
        <f aca="false">IF(G1640="",0, IF(COUNTIF($H$6:H1640,H1640)=1,1,0))</f>
        <v>0</v>
      </c>
      <c r="J1640" s="34" t="str">
        <f aca="false">IF( OR( ISBLANK(D1640), C1640=D1640, AND( LEFT(D1640,7)&lt;&gt;"NOMINA ", OR( ISERROR(FIND(" - ",D1640)), NOT(ISNUMBER(VALUE(LEFT(D1640,FIND(" - ",D1640)-1)))) ) ) ), "", B1640 &amp; "|" &amp; E1640 &amp; "|" &amp; (IF(ISBLANK(C1640), "", IFERROR(VALUE(LEFT(TRIM(C1640), FIND(" ", TRIM(C1640)&amp;" ")-1)), ""))) &amp; "|" &amp; D1640 )</f>
        <v/>
      </c>
      <c r="K1640" s="18" t="n">
        <f aca="false">IF(OR(C1640="", J1640="",G1640=""), 0, IF(COUNTIF($J$6:J1640, J1640)=1, 1, 0))</f>
        <v>0</v>
      </c>
      <c r="L1640" s="16" t="str">
        <f aca="false">IF(B1640="Inscripción de nuevo registro patronal",B1640 &amp; "|" &amp; E1640 &amp; "|" &amp; C1640,"")</f>
        <v/>
      </c>
      <c r="M1640" s="18" t="n">
        <f aca="false">IF(OR(C1640="", L1640=""), 0, IF(COUNTIF($L$6:L1640, L1640)=1, 1, 0))</f>
        <v>0</v>
      </c>
    </row>
    <row r="1641" customFormat="false" ht="28.35" hidden="false" customHeight="true" outlineLevel="0" collapsed="false">
      <c r="A1641" s="48" t="str">
        <f aca="false">IF(AND(NOT(ISBLANK(C1641)),NOT(ISBLANK(B1641)),NOT(ISBLANK(E1641))),(_xlfn.AGGREGATE(2,7,A$5:A1641))+1,"")</f>
        <v/>
      </c>
      <c r="B1641" s="49"/>
      <c r="C1641" s="49"/>
      <c r="D1641" s="50"/>
      <c r="E1641" s="51"/>
      <c r="F1641" s="52" t="str">
        <f aca="false">IFERROR(VLOOKUP(B1641,LISTAS!$Q$2:$R$58,2,0),"")</f>
        <v/>
      </c>
      <c r="G1641" s="34" t="str">
        <f aca="false">IF(ISBLANK(C1641),"",  IF(F1641="RAZÓN SOCIAL","NUEVO_RP",   IF(F1641="NUMERO",      IF(ISNUMBER(VALUE(C1641)),VALUE(C1641),""),   IF(OR(F1641="NSS - NOMBRE",F1641="RP - NOMBRE"),      IF(         AND(           NOT(ISERROR(FIND(" - ",C1641))),           ISERROR(FIND("  ",C1641)),           ISERROR(FIND("–",C1641)),           ISERROR(FIND("—",C1641)),           ISNUMBER(VALUE(LEFT(C1641,FIND(" - ",C1641)-1)))         ),         VALUE(LEFT(C1641,FIND(" - ",C1641)-1)),         ""      ),   ""   )  )))</f>
        <v/>
      </c>
      <c r="H1641" s="34" t="str">
        <f aca="false">B1641 &amp; "|" &amp; E1641 &amp; "|" &amp;(IF(ISBLANK(C1641),"",IFERROR(VALUE(LEFT(TRIM(C1641),FIND(" ",TRIM(C1641)&amp;" ")-1)),"")))</f>
        <v>||</v>
      </c>
      <c r="I1641" s="18" t="n">
        <f aca="false">IF(G1641="",0, IF(COUNTIF($H$6:H1641,H1641)=1,1,0))</f>
        <v>0</v>
      </c>
      <c r="J1641" s="34" t="str">
        <f aca="false">IF( OR( ISBLANK(D1641), C1641=D1641, AND( LEFT(D1641,7)&lt;&gt;"NOMINA ", OR( ISERROR(FIND(" - ",D1641)), NOT(ISNUMBER(VALUE(LEFT(D1641,FIND(" - ",D1641)-1)))) ) ) ), "", B1641 &amp; "|" &amp; E1641 &amp; "|" &amp; (IF(ISBLANK(C1641), "", IFERROR(VALUE(LEFT(TRIM(C1641), FIND(" ", TRIM(C1641)&amp;" ")-1)), ""))) &amp; "|" &amp; D1641 )</f>
        <v/>
      </c>
      <c r="K1641" s="18" t="n">
        <f aca="false">IF(OR(C1641="", J1641="",G1641=""), 0, IF(COUNTIF($J$6:J1641, J1641)=1, 1, 0))</f>
        <v>0</v>
      </c>
      <c r="L1641" s="16" t="str">
        <f aca="false">IF(B1641="Inscripción de nuevo registro patronal",B1641 &amp; "|" &amp; E1641 &amp; "|" &amp; C1641,"")</f>
        <v/>
      </c>
      <c r="M1641" s="18" t="n">
        <f aca="false">IF(OR(C1641="", L1641=""), 0, IF(COUNTIF($L$6:L1641, L1641)=1, 1, 0))</f>
        <v>0</v>
      </c>
    </row>
    <row r="1642" customFormat="false" ht="28.35" hidden="false" customHeight="true" outlineLevel="0" collapsed="false">
      <c r="A1642" s="48" t="str">
        <f aca="false">IF(AND(NOT(ISBLANK(C1642)),NOT(ISBLANK(B1642)),NOT(ISBLANK(E1642))),(_xlfn.AGGREGATE(2,7,A$5:A1642))+1,"")</f>
        <v/>
      </c>
      <c r="B1642" s="49"/>
      <c r="C1642" s="49"/>
      <c r="D1642" s="50"/>
      <c r="E1642" s="51"/>
      <c r="F1642" s="52" t="str">
        <f aca="false">IFERROR(VLOOKUP(B1642,LISTAS!$Q$2:$R$58,2,0),"")</f>
        <v/>
      </c>
      <c r="G1642" s="34" t="str">
        <f aca="false">IF(ISBLANK(C1642),"",  IF(F1642="RAZÓN SOCIAL","NUEVO_RP",   IF(F1642="NUMERO",      IF(ISNUMBER(VALUE(C1642)),VALUE(C1642),""),   IF(OR(F1642="NSS - NOMBRE",F1642="RP - NOMBRE"),      IF(         AND(           NOT(ISERROR(FIND(" - ",C1642))),           ISERROR(FIND("  ",C1642)),           ISERROR(FIND("–",C1642)),           ISERROR(FIND("—",C1642)),           ISNUMBER(VALUE(LEFT(C1642,FIND(" - ",C1642)-1)))         ),         VALUE(LEFT(C1642,FIND(" - ",C1642)-1)),         ""      ),   ""   )  )))</f>
        <v/>
      </c>
      <c r="H1642" s="34" t="str">
        <f aca="false">B1642 &amp; "|" &amp; E1642 &amp; "|" &amp;(IF(ISBLANK(C1642),"",IFERROR(VALUE(LEFT(TRIM(C1642),FIND(" ",TRIM(C1642)&amp;" ")-1)),"")))</f>
        <v>||</v>
      </c>
      <c r="I1642" s="18" t="n">
        <f aca="false">IF(G1642="",0, IF(COUNTIF($H$6:H1642,H1642)=1,1,0))</f>
        <v>0</v>
      </c>
      <c r="J1642" s="34" t="str">
        <f aca="false">IF( OR( ISBLANK(D1642), C1642=D1642, AND( LEFT(D1642,7)&lt;&gt;"NOMINA ", OR( ISERROR(FIND(" - ",D1642)), NOT(ISNUMBER(VALUE(LEFT(D1642,FIND(" - ",D1642)-1)))) ) ) ), "", B1642 &amp; "|" &amp; E1642 &amp; "|" &amp; (IF(ISBLANK(C1642), "", IFERROR(VALUE(LEFT(TRIM(C1642), FIND(" ", TRIM(C1642)&amp;" ")-1)), ""))) &amp; "|" &amp; D1642 )</f>
        <v/>
      </c>
      <c r="K1642" s="18" t="n">
        <f aca="false">IF(OR(C1642="", J1642="",G1642=""), 0, IF(COUNTIF($J$6:J1642, J1642)=1, 1, 0))</f>
        <v>0</v>
      </c>
      <c r="L1642" s="16" t="str">
        <f aca="false">IF(B1642="Inscripción de nuevo registro patronal",B1642 &amp; "|" &amp; E1642 &amp; "|" &amp; C1642,"")</f>
        <v/>
      </c>
      <c r="M1642" s="18" t="n">
        <f aca="false">IF(OR(C1642="", L1642=""), 0, IF(COUNTIF($L$6:L1642, L1642)=1, 1, 0))</f>
        <v>0</v>
      </c>
    </row>
    <row r="1643" customFormat="false" ht="28.35" hidden="false" customHeight="true" outlineLevel="0" collapsed="false">
      <c r="A1643" s="48" t="str">
        <f aca="false">IF(AND(NOT(ISBLANK(C1643)),NOT(ISBLANK(B1643)),NOT(ISBLANK(E1643))),(_xlfn.AGGREGATE(2,7,A$5:A1643))+1,"")</f>
        <v/>
      </c>
      <c r="B1643" s="49"/>
      <c r="C1643" s="49"/>
      <c r="D1643" s="50"/>
      <c r="E1643" s="51"/>
      <c r="F1643" s="52" t="str">
        <f aca="false">IFERROR(VLOOKUP(B1643,LISTAS!$Q$2:$R$58,2,0),"")</f>
        <v/>
      </c>
      <c r="G1643" s="34" t="str">
        <f aca="false">IF(ISBLANK(C1643),"",  IF(F1643="RAZÓN SOCIAL","NUEVO_RP",   IF(F1643="NUMERO",      IF(ISNUMBER(VALUE(C1643)),VALUE(C1643),""),   IF(OR(F1643="NSS - NOMBRE",F1643="RP - NOMBRE"),      IF(         AND(           NOT(ISERROR(FIND(" - ",C1643))),           ISERROR(FIND("  ",C1643)),           ISERROR(FIND("–",C1643)),           ISERROR(FIND("—",C1643)),           ISNUMBER(VALUE(LEFT(C1643,FIND(" - ",C1643)-1)))         ),         VALUE(LEFT(C1643,FIND(" - ",C1643)-1)),         ""      ),   ""   )  )))</f>
        <v/>
      </c>
      <c r="H1643" s="34" t="str">
        <f aca="false">B1643 &amp; "|" &amp; E1643 &amp; "|" &amp;(IF(ISBLANK(C1643),"",IFERROR(VALUE(LEFT(TRIM(C1643),FIND(" ",TRIM(C1643)&amp;" ")-1)),"")))</f>
        <v>||</v>
      </c>
      <c r="I1643" s="18" t="n">
        <f aca="false">IF(G1643="",0, IF(COUNTIF($H$6:H1643,H1643)=1,1,0))</f>
        <v>0</v>
      </c>
      <c r="J1643" s="34" t="str">
        <f aca="false">IF( OR( ISBLANK(D1643), C1643=D1643, AND( LEFT(D1643,7)&lt;&gt;"NOMINA ", OR( ISERROR(FIND(" - ",D1643)), NOT(ISNUMBER(VALUE(LEFT(D1643,FIND(" - ",D1643)-1)))) ) ) ), "", B1643 &amp; "|" &amp; E1643 &amp; "|" &amp; (IF(ISBLANK(C1643), "", IFERROR(VALUE(LEFT(TRIM(C1643), FIND(" ", TRIM(C1643)&amp;" ")-1)), ""))) &amp; "|" &amp; D1643 )</f>
        <v/>
      </c>
      <c r="K1643" s="18" t="n">
        <f aca="false">IF(OR(C1643="", J1643="",G1643=""), 0, IF(COUNTIF($J$6:J1643, J1643)=1, 1, 0))</f>
        <v>0</v>
      </c>
      <c r="L1643" s="16" t="str">
        <f aca="false">IF(B1643="Inscripción de nuevo registro patronal",B1643 &amp; "|" &amp; E1643 &amp; "|" &amp; C1643,"")</f>
        <v/>
      </c>
      <c r="M1643" s="18" t="n">
        <f aca="false">IF(OR(C1643="", L1643=""), 0, IF(COUNTIF($L$6:L1643, L1643)=1, 1, 0))</f>
        <v>0</v>
      </c>
    </row>
    <row r="1644" customFormat="false" ht="28.35" hidden="false" customHeight="true" outlineLevel="0" collapsed="false">
      <c r="A1644" s="48" t="str">
        <f aca="false">IF(AND(NOT(ISBLANK(C1644)),NOT(ISBLANK(B1644)),NOT(ISBLANK(E1644))),(_xlfn.AGGREGATE(2,7,A$5:A1644))+1,"")</f>
        <v/>
      </c>
      <c r="B1644" s="49"/>
      <c r="C1644" s="49"/>
      <c r="D1644" s="50"/>
      <c r="E1644" s="51"/>
      <c r="F1644" s="52" t="str">
        <f aca="false">IFERROR(VLOOKUP(B1644,LISTAS!$Q$2:$R$58,2,0),"")</f>
        <v/>
      </c>
      <c r="G1644" s="34" t="str">
        <f aca="false">IF(ISBLANK(C1644),"",  IF(F1644="RAZÓN SOCIAL","NUEVO_RP",   IF(F1644="NUMERO",      IF(ISNUMBER(VALUE(C1644)),VALUE(C1644),""),   IF(OR(F1644="NSS - NOMBRE",F1644="RP - NOMBRE"),      IF(         AND(           NOT(ISERROR(FIND(" - ",C1644))),           ISERROR(FIND("  ",C1644)),           ISERROR(FIND("–",C1644)),           ISERROR(FIND("—",C1644)),           ISNUMBER(VALUE(LEFT(C1644,FIND(" - ",C1644)-1)))         ),         VALUE(LEFT(C1644,FIND(" - ",C1644)-1)),         ""      ),   ""   )  )))</f>
        <v/>
      </c>
      <c r="H1644" s="34" t="str">
        <f aca="false">B1644 &amp; "|" &amp; E1644 &amp; "|" &amp;(IF(ISBLANK(C1644),"",IFERROR(VALUE(LEFT(TRIM(C1644),FIND(" ",TRIM(C1644)&amp;" ")-1)),"")))</f>
        <v>||</v>
      </c>
      <c r="I1644" s="18" t="n">
        <f aca="false">IF(G1644="",0, IF(COUNTIF($H$6:H1644,H1644)=1,1,0))</f>
        <v>0</v>
      </c>
      <c r="J1644" s="34" t="str">
        <f aca="false">IF( OR( ISBLANK(D1644), C1644=D1644, AND( LEFT(D1644,7)&lt;&gt;"NOMINA ", OR( ISERROR(FIND(" - ",D1644)), NOT(ISNUMBER(VALUE(LEFT(D1644,FIND(" - ",D1644)-1)))) ) ) ), "", B1644 &amp; "|" &amp; E1644 &amp; "|" &amp; (IF(ISBLANK(C1644), "", IFERROR(VALUE(LEFT(TRIM(C1644), FIND(" ", TRIM(C1644)&amp;" ")-1)), ""))) &amp; "|" &amp; D1644 )</f>
        <v/>
      </c>
      <c r="K1644" s="18" t="n">
        <f aca="false">IF(OR(C1644="", J1644="",G1644=""), 0, IF(COUNTIF($J$6:J1644, J1644)=1, 1, 0))</f>
        <v>0</v>
      </c>
      <c r="L1644" s="16" t="str">
        <f aca="false">IF(B1644="Inscripción de nuevo registro patronal",B1644 &amp; "|" &amp; E1644 &amp; "|" &amp; C1644,"")</f>
        <v/>
      </c>
      <c r="M1644" s="18" t="n">
        <f aca="false">IF(OR(C1644="", L1644=""), 0, IF(COUNTIF($L$6:L1644, L1644)=1, 1, 0))</f>
        <v>0</v>
      </c>
    </row>
    <row r="1645" customFormat="false" ht="28.35" hidden="false" customHeight="true" outlineLevel="0" collapsed="false">
      <c r="A1645" s="48" t="str">
        <f aca="false">IF(AND(NOT(ISBLANK(C1645)),NOT(ISBLANK(B1645)),NOT(ISBLANK(E1645))),(_xlfn.AGGREGATE(2,7,A$5:A1645))+1,"")</f>
        <v/>
      </c>
      <c r="B1645" s="49"/>
      <c r="C1645" s="49"/>
      <c r="D1645" s="50"/>
      <c r="E1645" s="51"/>
      <c r="F1645" s="52" t="str">
        <f aca="false">IFERROR(VLOOKUP(B1645,LISTAS!$Q$2:$R$58,2,0),"")</f>
        <v/>
      </c>
      <c r="G1645" s="34" t="str">
        <f aca="false">IF(ISBLANK(C1645),"",  IF(F1645="RAZÓN SOCIAL","NUEVO_RP",   IF(F1645="NUMERO",      IF(ISNUMBER(VALUE(C1645)),VALUE(C1645),""),   IF(OR(F1645="NSS - NOMBRE",F1645="RP - NOMBRE"),      IF(         AND(           NOT(ISERROR(FIND(" - ",C1645))),           ISERROR(FIND("  ",C1645)),           ISERROR(FIND("–",C1645)),           ISERROR(FIND("—",C1645)),           ISNUMBER(VALUE(LEFT(C1645,FIND(" - ",C1645)-1)))         ),         VALUE(LEFT(C1645,FIND(" - ",C1645)-1)),         ""      ),   ""   )  )))</f>
        <v/>
      </c>
      <c r="H1645" s="34" t="str">
        <f aca="false">B1645 &amp; "|" &amp; E1645 &amp; "|" &amp;(IF(ISBLANK(C1645),"",IFERROR(VALUE(LEFT(TRIM(C1645),FIND(" ",TRIM(C1645)&amp;" ")-1)),"")))</f>
        <v>||</v>
      </c>
      <c r="I1645" s="18" t="n">
        <f aca="false">IF(G1645="",0, IF(COUNTIF($H$6:H1645,H1645)=1,1,0))</f>
        <v>0</v>
      </c>
      <c r="J1645" s="34" t="str">
        <f aca="false">IF( OR( ISBLANK(D1645), C1645=D1645, AND( LEFT(D1645,7)&lt;&gt;"NOMINA ", OR( ISERROR(FIND(" - ",D1645)), NOT(ISNUMBER(VALUE(LEFT(D1645,FIND(" - ",D1645)-1)))) ) ) ), "", B1645 &amp; "|" &amp; E1645 &amp; "|" &amp; (IF(ISBLANK(C1645), "", IFERROR(VALUE(LEFT(TRIM(C1645), FIND(" ", TRIM(C1645)&amp;" ")-1)), ""))) &amp; "|" &amp; D1645 )</f>
        <v/>
      </c>
      <c r="K1645" s="18" t="n">
        <f aca="false">IF(OR(C1645="", J1645="",G1645=""), 0, IF(COUNTIF($J$6:J1645, J1645)=1, 1, 0))</f>
        <v>0</v>
      </c>
      <c r="L1645" s="16" t="str">
        <f aca="false">IF(B1645="Inscripción de nuevo registro patronal",B1645 &amp; "|" &amp; E1645 &amp; "|" &amp; C1645,"")</f>
        <v/>
      </c>
      <c r="M1645" s="18" t="n">
        <f aca="false">IF(OR(C1645="", L1645=""), 0, IF(COUNTIF($L$6:L1645, L1645)=1, 1, 0))</f>
        <v>0</v>
      </c>
    </row>
    <row r="1646" customFormat="false" ht="28.35" hidden="false" customHeight="true" outlineLevel="0" collapsed="false">
      <c r="A1646" s="48" t="str">
        <f aca="false">IF(AND(NOT(ISBLANK(C1646)),NOT(ISBLANK(B1646)),NOT(ISBLANK(E1646))),(_xlfn.AGGREGATE(2,7,A$5:A1646))+1,"")</f>
        <v/>
      </c>
      <c r="B1646" s="49"/>
      <c r="C1646" s="49"/>
      <c r="D1646" s="50"/>
      <c r="E1646" s="51"/>
      <c r="F1646" s="52" t="str">
        <f aca="false">IFERROR(VLOOKUP(B1646,LISTAS!$Q$2:$R$58,2,0),"")</f>
        <v/>
      </c>
      <c r="G1646" s="34" t="str">
        <f aca="false">IF(ISBLANK(C1646),"",  IF(F1646="RAZÓN SOCIAL","NUEVO_RP",   IF(F1646="NUMERO",      IF(ISNUMBER(VALUE(C1646)),VALUE(C1646),""),   IF(OR(F1646="NSS - NOMBRE",F1646="RP - NOMBRE"),      IF(         AND(           NOT(ISERROR(FIND(" - ",C1646))),           ISERROR(FIND("  ",C1646)),           ISERROR(FIND("–",C1646)),           ISERROR(FIND("—",C1646)),           ISNUMBER(VALUE(LEFT(C1646,FIND(" - ",C1646)-1)))         ),         VALUE(LEFT(C1646,FIND(" - ",C1646)-1)),         ""      ),   ""   )  )))</f>
        <v/>
      </c>
      <c r="H1646" s="34" t="str">
        <f aca="false">B1646 &amp; "|" &amp; E1646 &amp; "|" &amp;(IF(ISBLANK(C1646),"",IFERROR(VALUE(LEFT(TRIM(C1646),FIND(" ",TRIM(C1646)&amp;" ")-1)),"")))</f>
        <v>||</v>
      </c>
      <c r="I1646" s="18" t="n">
        <f aca="false">IF(G1646="",0, IF(COUNTIF($H$6:H1646,H1646)=1,1,0))</f>
        <v>0</v>
      </c>
      <c r="J1646" s="34" t="str">
        <f aca="false">IF( OR( ISBLANK(D1646), C1646=D1646, AND( LEFT(D1646,7)&lt;&gt;"NOMINA ", OR( ISERROR(FIND(" - ",D1646)), NOT(ISNUMBER(VALUE(LEFT(D1646,FIND(" - ",D1646)-1)))) ) ) ), "", B1646 &amp; "|" &amp; E1646 &amp; "|" &amp; (IF(ISBLANK(C1646), "", IFERROR(VALUE(LEFT(TRIM(C1646), FIND(" ", TRIM(C1646)&amp;" ")-1)), ""))) &amp; "|" &amp; D1646 )</f>
        <v/>
      </c>
      <c r="K1646" s="18" t="n">
        <f aca="false">IF(OR(C1646="", J1646="",G1646=""), 0, IF(COUNTIF($J$6:J1646, J1646)=1, 1, 0))</f>
        <v>0</v>
      </c>
      <c r="L1646" s="16" t="str">
        <f aca="false">IF(B1646="Inscripción de nuevo registro patronal",B1646 &amp; "|" &amp; E1646 &amp; "|" &amp; C1646,"")</f>
        <v/>
      </c>
      <c r="M1646" s="18" t="n">
        <f aca="false">IF(OR(C1646="", L1646=""), 0, IF(COUNTIF($L$6:L1646, L1646)=1, 1, 0))</f>
        <v>0</v>
      </c>
    </row>
    <row r="1647" customFormat="false" ht="28.35" hidden="false" customHeight="true" outlineLevel="0" collapsed="false">
      <c r="A1647" s="48" t="str">
        <f aca="false">IF(AND(NOT(ISBLANK(C1647)),NOT(ISBLANK(B1647)),NOT(ISBLANK(E1647))),(_xlfn.AGGREGATE(2,7,A$5:A1647))+1,"")</f>
        <v/>
      </c>
      <c r="B1647" s="49"/>
      <c r="C1647" s="49"/>
      <c r="D1647" s="50"/>
      <c r="E1647" s="51"/>
      <c r="F1647" s="52" t="str">
        <f aca="false">IFERROR(VLOOKUP(B1647,LISTAS!$Q$2:$R$58,2,0),"")</f>
        <v/>
      </c>
      <c r="G1647" s="34" t="str">
        <f aca="false">IF(ISBLANK(C1647),"",  IF(F1647="RAZÓN SOCIAL","NUEVO_RP",   IF(F1647="NUMERO",      IF(ISNUMBER(VALUE(C1647)),VALUE(C1647),""),   IF(OR(F1647="NSS - NOMBRE",F1647="RP - NOMBRE"),      IF(         AND(           NOT(ISERROR(FIND(" - ",C1647))),           ISERROR(FIND("  ",C1647)),           ISERROR(FIND("–",C1647)),           ISERROR(FIND("—",C1647)),           ISNUMBER(VALUE(LEFT(C1647,FIND(" - ",C1647)-1)))         ),         VALUE(LEFT(C1647,FIND(" - ",C1647)-1)),         ""      ),   ""   )  )))</f>
        <v/>
      </c>
      <c r="H1647" s="34" t="str">
        <f aca="false">B1647 &amp; "|" &amp; E1647 &amp; "|" &amp;(IF(ISBLANK(C1647),"",IFERROR(VALUE(LEFT(TRIM(C1647),FIND(" ",TRIM(C1647)&amp;" ")-1)),"")))</f>
        <v>||</v>
      </c>
      <c r="I1647" s="18" t="n">
        <f aca="false">IF(G1647="",0, IF(COUNTIF($H$6:H1647,H1647)=1,1,0))</f>
        <v>0</v>
      </c>
      <c r="J1647" s="34" t="str">
        <f aca="false">IF( OR( ISBLANK(D1647), C1647=D1647, AND( LEFT(D1647,7)&lt;&gt;"NOMINA ", OR( ISERROR(FIND(" - ",D1647)), NOT(ISNUMBER(VALUE(LEFT(D1647,FIND(" - ",D1647)-1)))) ) ) ), "", B1647 &amp; "|" &amp; E1647 &amp; "|" &amp; (IF(ISBLANK(C1647), "", IFERROR(VALUE(LEFT(TRIM(C1647), FIND(" ", TRIM(C1647)&amp;" ")-1)), ""))) &amp; "|" &amp; D1647 )</f>
        <v/>
      </c>
      <c r="K1647" s="18" t="n">
        <f aca="false">IF(OR(C1647="", J1647="",G1647=""), 0, IF(COUNTIF($J$6:J1647, J1647)=1, 1, 0))</f>
        <v>0</v>
      </c>
      <c r="L1647" s="16" t="str">
        <f aca="false">IF(B1647="Inscripción de nuevo registro patronal",B1647 &amp; "|" &amp; E1647 &amp; "|" &amp; C1647,"")</f>
        <v/>
      </c>
      <c r="M1647" s="18" t="n">
        <f aca="false">IF(OR(C1647="", L1647=""), 0, IF(COUNTIF($L$6:L1647, L1647)=1, 1, 0))</f>
        <v>0</v>
      </c>
    </row>
    <row r="1648" customFormat="false" ht="28.35" hidden="false" customHeight="true" outlineLevel="0" collapsed="false">
      <c r="A1648" s="48" t="str">
        <f aca="false">IF(AND(NOT(ISBLANK(C1648)),NOT(ISBLANK(B1648)),NOT(ISBLANK(E1648))),(_xlfn.AGGREGATE(2,7,A$5:A1648))+1,"")</f>
        <v/>
      </c>
      <c r="B1648" s="49"/>
      <c r="C1648" s="49"/>
      <c r="D1648" s="50"/>
      <c r="E1648" s="51"/>
      <c r="F1648" s="52" t="str">
        <f aca="false">IFERROR(VLOOKUP(B1648,LISTAS!$Q$2:$R$58,2,0),"")</f>
        <v/>
      </c>
      <c r="G1648" s="34" t="str">
        <f aca="false">IF(ISBLANK(C1648),"",  IF(F1648="RAZÓN SOCIAL","NUEVO_RP",   IF(F1648="NUMERO",      IF(ISNUMBER(VALUE(C1648)),VALUE(C1648),""),   IF(OR(F1648="NSS - NOMBRE",F1648="RP - NOMBRE"),      IF(         AND(           NOT(ISERROR(FIND(" - ",C1648))),           ISERROR(FIND("  ",C1648)),           ISERROR(FIND("–",C1648)),           ISERROR(FIND("—",C1648)),           ISNUMBER(VALUE(LEFT(C1648,FIND(" - ",C1648)-1)))         ),         VALUE(LEFT(C1648,FIND(" - ",C1648)-1)),         ""      ),   ""   )  )))</f>
        <v/>
      </c>
      <c r="H1648" s="34" t="str">
        <f aca="false">B1648 &amp; "|" &amp; E1648 &amp; "|" &amp;(IF(ISBLANK(C1648),"",IFERROR(VALUE(LEFT(TRIM(C1648),FIND(" ",TRIM(C1648)&amp;" ")-1)),"")))</f>
        <v>||</v>
      </c>
      <c r="I1648" s="18" t="n">
        <f aca="false">IF(G1648="",0, IF(COUNTIF($H$6:H1648,H1648)=1,1,0))</f>
        <v>0</v>
      </c>
      <c r="J1648" s="34" t="str">
        <f aca="false">IF( OR( ISBLANK(D1648), C1648=D1648, AND( LEFT(D1648,7)&lt;&gt;"NOMINA ", OR( ISERROR(FIND(" - ",D1648)), NOT(ISNUMBER(VALUE(LEFT(D1648,FIND(" - ",D1648)-1)))) ) ) ), "", B1648 &amp; "|" &amp; E1648 &amp; "|" &amp; (IF(ISBLANK(C1648), "", IFERROR(VALUE(LEFT(TRIM(C1648), FIND(" ", TRIM(C1648)&amp;" ")-1)), ""))) &amp; "|" &amp; D1648 )</f>
        <v/>
      </c>
      <c r="K1648" s="18" t="n">
        <f aca="false">IF(OR(C1648="", J1648="",G1648=""), 0, IF(COUNTIF($J$6:J1648, J1648)=1, 1, 0))</f>
        <v>0</v>
      </c>
      <c r="L1648" s="16" t="str">
        <f aca="false">IF(B1648="Inscripción de nuevo registro patronal",B1648 &amp; "|" &amp; E1648 &amp; "|" &amp; C1648,"")</f>
        <v/>
      </c>
      <c r="M1648" s="18" t="n">
        <f aca="false">IF(OR(C1648="", L1648=""), 0, IF(COUNTIF($L$6:L1648, L1648)=1, 1, 0))</f>
        <v>0</v>
      </c>
    </row>
    <row r="1649" customFormat="false" ht="28.35" hidden="false" customHeight="true" outlineLevel="0" collapsed="false">
      <c r="A1649" s="48" t="str">
        <f aca="false">IF(AND(NOT(ISBLANK(C1649)),NOT(ISBLANK(B1649)),NOT(ISBLANK(E1649))),(_xlfn.AGGREGATE(2,7,A$5:A1649))+1,"")</f>
        <v/>
      </c>
      <c r="B1649" s="49"/>
      <c r="C1649" s="49"/>
      <c r="D1649" s="50"/>
      <c r="E1649" s="51"/>
      <c r="F1649" s="52" t="str">
        <f aca="false">IFERROR(VLOOKUP(B1649,LISTAS!$Q$2:$R$58,2,0),"")</f>
        <v/>
      </c>
      <c r="G1649" s="34" t="str">
        <f aca="false">IF(ISBLANK(C1649),"",  IF(F1649="RAZÓN SOCIAL","NUEVO_RP",   IF(F1649="NUMERO",      IF(ISNUMBER(VALUE(C1649)),VALUE(C1649),""),   IF(OR(F1649="NSS - NOMBRE",F1649="RP - NOMBRE"),      IF(         AND(           NOT(ISERROR(FIND(" - ",C1649))),           ISERROR(FIND("  ",C1649)),           ISERROR(FIND("–",C1649)),           ISERROR(FIND("—",C1649)),           ISNUMBER(VALUE(LEFT(C1649,FIND(" - ",C1649)-1)))         ),         VALUE(LEFT(C1649,FIND(" - ",C1649)-1)),         ""      ),   ""   )  )))</f>
        <v/>
      </c>
      <c r="H1649" s="34" t="str">
        <f aca="false">B1649 &amp; "|" &amp; E1649 &amp; "|" &amp;(IF(ISBLANK(C1649),"",IFERROR(VALUE(LEFT(TRIM(C1649),FIND(" ",TRIM(C1649)&amp;" ")-1)),"")))</f>
        <v>||</v>
      </c>
      <c r="I1649" s="18" t="n">
        <f aca="false">IF(G1649="",0, IF(COUNTIF($H$6:H1649,H1649)=1,1,0))</f>
        <v>0</v>
      </c>
      <c r="J1649" s="34" t="str">
        <f aca="false">IF( OR( ISBLANK(D1649), C1649=D1649, AND( LEFT(D1649,7)&lt;&gt;"NOMINA ", OR( ISERROR(FIND(" - ",D1649)), NOT(ISNUMBER(VALUE(LEFT(D1649,FIND(" - ",D1649)-1)))) ) ) ), "", B1649 &amp; "|" &amp; E1649 &amp; "|" &amp; (IF(ISBLANK(C1649), "", IFERROR(VALUE(LEFT(TRIM(C1649), FIND(" ", TRIM(C1649)&amp;" ")-1)), ""))) &amp; "|" &amp; D1649 )</f>
        <v/>
      </c>
      <c r="K1649" s="18" t="n">
        <f aca="false">IF(OR(C1649="", J1649="",G1649=""), 0, IF(COUNTIF($J$6:J1649, J1649)=1, 1, 0))</f>
        <v>0</v>
      </c>
      <c r="L1649" s="16" t="str">
        <f aca="false">IF(B1649="Inscripción de nuevo registro patronal",B1649 &amp; "|" &amp; E1649 &amp; "|" &amp; C1649,"")</f>
        <v/>
      </c>
      <c r="M1649" s="18" t="n">
        <f aca="false">IF(OR(C1649="", L1649=""), 0, IF(COUNTIF($L$6:L1649, L1649)=1, 1, 0))</f>
        <v>0</v>
      </c>
    </row>
    <row r="1650" customFormat="false" ht="28.35" hidden="false" customHeight="true" outlineLevel="0" collapsed="false">
      <c r="A1650" s="48" t="str">
        <f aca="false">IF(AND(NOT(ISBLANK(C1650)),NOT(ISBLANK(B1650)),NOT(ISBLANK(E1650))),(_xlfn.AGGREGATE(2,7,A$5:A1650))+1,"")</f>
        <v/>
      </c>
      <c r="B1650" s="49"/>
      <c r="C1650" s="49"/>
      <c r="D1650" s="50"/>
      <c r="E1650" s="51"/>
      <c r="F1650" s="52" t="str">
        <f aca="false">IFERROR(VLOOKUP(B1650,LISTAS!$Q$2:$R$58,2,0),"")</f>
        <v/>
      </c>
      <c r="G1650" s="34" t="str">
        <f aca="false">IF(ISBLANK(C1650),"",  IF(F1650="RAZÓN SOCIAL","NUEVO_RP",   IF(F1650="NUMERO",      IF(ISNUMBER(VALUE(C1650)),VALUE(C1650),""),   IF(OR(F1650="NSS - NOMBRE",F1650="RP - NOMBRE"),      IF(         AND(           NOT(ISERROR(FIND(" - ",C1650))),           ISERROR(FIND("  ",C1650)),           ISERROR(FIND("–",C1650)),           ISERROR(FIND("—",C1650)),           ISNUMBER(VALUE(LEFT(C1650,FIND(" - ",C1650)-1)))         ),         VALUE(LEFT(C1650,FIND(" - ",C1650)-1)),         ""      ),   ""   )  )))</f>
        <v/>
      </c>
      <c r="H1650" s="34" t="str">
        <f aca="false">B1650 &amp; "|" &amp; E1650 &amp; "|" &amp;(IF(ISBLANK(C1650),"",IFERROR(VALUE(LEFT(TRIM(C1650),FIND(" ",TRIM(C1650)&amp;" ")-1)),"")))</f>
        <v>||</v>
      </c>
      <c r="I1650" s="18" t="n">
        <f aca="false">IF(G1650="",0, IF(COUNTIF($H$6:H1650,H1650)=1,1,0))</f>
        <v>0</v>
      </c>
      <c r="J1650" s="34" t="str">
        <f aca="false">IF( OR( ISBLANK(D1650), C1650=D1650, AND( LEFT(D1650,7)&lt;&gt;"NOMINA ", OR( ISERROR(FIND(" - ",D1650)), NOT(ISNUMBER(VALUE(LEFT(D1650,FIND(" - ",D1650)-1)))) ) ) ), "", B1650 &amp; "|" &amp; E1650 &amp; "|" &amp; (IF(ISBLANK(C1650), "", IFERROR(VALUE(LEFT(TRIM(C1650), FIND(" ", TRIM(C1650)&amp;" ")-1)), ""))) &amp; "|" &amp; D1650 )</f>
        <v/>
      </c>
      <c r="K1650" s="18" t="n">
        <f aca="false">IF(OR(C1650="", J1650="",G1650=""), 0, IF(COUNTIF($J$6:J1650, J1650)=1, 1, 0))</f>
        <v>0</v>
      </c>
      <c r="L1650" s="16" t="str">
        <f aca="false">IF(B1650="Inscripción de nuevo registro patronal",B1650 &amp; "|" &amp; E1650 &amp; "|" &amp; C1650,"")</f>
        <v/>
      </c>
      <c r="M1650" s="18" t="n">
        <f aca="false">IF(OR(C1650="", L1650=""), 0, IF(COUNTIF($L$6:L1650, L1650)=1, 1, 0))</f>
        <v>0</v>
      </c>
    </row>
    <row r="1651" customFormat="false" ht="28.35" hidden="false" customHeight="true" outlineLevel="0" collapsed="false">
      <c r="A1651" s="48" t="str">
        <f aca="false">IF(AND(NOT(ISBLANK(C1651)),NOT(ISBLANK(B1651)),NOT(ISBLANK(E1651))),(_xlfn.AGGREGATE(2,7,A$5:A1651))+1,"")</f>
        <v/>
      </c>
      <c r="B1651" s="49"/>
      <c r="C1651" s="49"/>
      <c r="D1651" s="50"/>
      <c r="E1651" s="51"/>
      <c r="F1651" s="52" t="str">
        <f aca="false">IFERROR(VLOOKUP(B1651,LISTAS!$Q$2:$R$58,2,0),"")</f>
        <v/>
      </c>
      <c r="G1651" s="34" t="str">
        <f aca="false">IF(ISBLANK(C1651),"",  IF(F1651="RAZÓN SOCIAL","NUEVO_RP",   IF(F1651="NUMERO",      IF(ISNUMBER(VALUE(C1651)),VALUE(C1651),""),   IF(OR(F1651="NSS - NOMBRE",F1651="RP - NOMBRE"),      IF(         AND(           NOT(ISERROR(FIND(" - ",C1651))),           ISERROR(FIND("  ",C1651)),           ISERROR(FIND("–",C1651)),           ISERROR(FIND("—",C1651)),           ISNUMBER(VALUE(LEFT(C1651,FIND(" - ",C1651)-1)))         ),         VALUE(LEFT(C1651,FIND(" - ",C1651)-1)),         ""      ),   ""   )  )))</f>
        <v/>
      </c>
      <c r="H1651" s="34" t="str">
        <f aca="false">B1651 &amp; "|" &amp; E1651 &amp; "|" &amp;(IF(ISBLANK(C1651),"",IFERROR(VALUE(LEFT(TRIM(C1651),FIND(" ",TRIM(C1651)&amp;" ")-1)),"")))</f>
        <v>||</v>
      </c>
      <c r="I1651" s="18" t="n">
        <f aca="false">IF(G1651="",0, IF(COUNTIF($H$6:H1651,H1651)=1,1,0))</f>
        <v>0</v>
      </c>
      <c r="J1651" s="34" t="str">
        <f aca="false">IF( OR( ISBLANK(D1651), C1651=D1651, AND( LEFT(D1651,7)&lt;&gt;"NOMINA ", OR( ISERROR(FIND(" - ",D1651)), NOT(ISNUMBER(VALUE(LEFT(D1651,FIND(" - ",D1651)-1)))) ) ) ), "", B1651 &amp; "|" &amp; E1651 &amp; "|" &amp; (IF(ISBLANK(C1651), "", IFERROR(VALUE(LEFT(TRIM(C1651), FIND(" ", TRIM(C1651)&amp;" ")-1)), ""))) &amp; "|" &amp; D1651 )</f>
        <v/>
      </c>
      <c r="K1651" s="18" t="n">
        <f aca="false">IF(OR(C1651="", J1651="",G1651=""), 0, IF(COUNTIF($J$6:J1651, J1651)=1, 1, 0))</f>
        <v>0</v>
      </c>
      <c r="L1651" s="16" t="str">
        <f aca="false">IF(B1651="Inscripción de nuevo registro patronal",B1651 &amp; "|" &amp; E1651 &amp; "|" &amp; C1651,"")</f>
        <v/>
      </c>
      <c r="M1651" s="18" t="n">
        <f aca="false">IF(OR(C1651="", L1651=""), 0, IF(COUNTIF($L$6:L1651, L1651)=1, 1, 0))</f>
        <v>0</v>
      </c>
    </row>
    <row r="1652" customFormat="false" ht="28.35" hidden="false" customHeight="true" outlineLevel="0" collapsed="false">
      <c r="A1652" s="48" t="str">
        <f aca="false">IF(AND(NOT(ISBLANK(C1652)),NOT(ISBLANK(B1652)),NOT(ISBLANK(E1652))),(_xlfn.AGGREGATE(2,7,A$5:A1652))+1,"")</f>
        <v/>
      </c>
      <c r="B1652" s="49"/>
      <c r="C1652" s="49"/>
      <c r="D1652" s="50"/>
      <c r="E1652" s="51"/>
      <c r="F1652" s="52" t="str">
        <f aca="false">IFERROR(VLOOKUP(B1652,LISTAS!$Q$2:$R$58,2,0),"")</f>
        <v/>
      </c>
      <c r="G1652" s="34" t="str">
        <f aca="false">IF(ISBLANK(C1652),"",  IF(F1652="RAZÓN SOCIAL","NUEVO_RP",   IF(F1652="NUMERO",      IF(ISNUMBER(VALUE(C1652)),VALUE(C1652),""),   IF(OR(F1652="NSS - NOMBRE",F1652="RP - NOMBRE"),      IF(         AND(           NOT(ISERROR(FIND(" - ",C1652))),           ISERROR(FIND("  ",C1652)),           ISERROR(FIND("–",C1652)),           ISERROR(FIND("—",C1652)),           ISNUMBER(VALUE(LEFT(C1652,FIND(" - ",C1652)-1)))         ),         VALUE(LEFT(C1652,FIND(" - ",C1652)-1)),         ""      ),   ""   )  )))</f>
        <v/>
      </c>
      <c r="H1652" s="34" t="str">
        <f aca="false">B1652 &amp; "|" &amp; E1652 &amp; "|" &amp;(IF(ISBLANK(C1652),"",IFERROR(VALUE(LEFT(TRIM(C1652),FIND(" ",TRIM(C1652)&amp;" ")-1)),"")))</f>
        <v>||</v>
      </c>
      <c r="I1652" s="18" t="n">
        <f aca="false">IF(G1652="",0, IF(COUNTIF($H$6:H1652,H1652)=1,1,0))</f>
        <v>0</v>
      </c>
      <c r="J1652" s="34" t="str">
        <f aca="false">IF( OR( ISBLANK(D1652), C1652=D1652, AND( LEFT(D1652,7)&lt;&gt;"NOMINA ", OR( ISERROR(FIND(" - ",D1652)), NOT(ISNUMBER(VALUE(LEFT(D1652,FIND(" - ",D1652)-1)))) ) ) ), "", B1652 &amp; "|" &amp; E1652 &amp; "|" &amp; (IF(ISBLANK(C1652), "", IFERROR(VALUE(LEFT(TRIM(C1652), FIND(" ", TRIM(C1652)&amp;" ")-1)), ""))) &amp; "|" &amp; D1652 )</f>
        <v/>
      </c>
      <c r="K1652" s="18" t="n">
        <f aca="false">IF(OR(C1652="", J1652="",G1652=""), 0, IF(COUNTIF($J$6:J1652, J1652)=1, 1, 0))</f>
        <v>0</v>
      </c>
      <c r="L1652" s="16" t="str">
        <f aca="false">IF(B1652="Inscripción de nuevo registro patronal",B1652 &amp; "|" &amp; E1652 &amp; "|" &amp; C1652,"")</f>
        <v/>
      </c>
      <c r="M1652" s="18" t="n">
        <f aca="false">IF(OR(C1652="", L1652=""), 0, IF(COUNTIF($L$6:L1652, L1652)=1, 1, 0))</f>
        <v>0</v>
      </c>
    </row>
    <row r="1653" customFormat="false" ht="28.35" hidden="false" customHeight="true" outlineLevel="0" collapsed="false">
      <c r="A1653" s="48" t="str">
        <f aca="false">IF(AND(NOT(ISBLANK(C1653)),NOT(ISBLANK(B1653)),NOT(ISBLANK(E1653))),(_xlfn.AGGREGATE(2,7,A$5:A1653))+1,"")</f>
        <v/>
      </c>
      <c r="B1653" s="49"/>
      <c r="C1653" s="49"/>
      <c r="D1653" s="50"/>
      <c r="E1653" s="51"/>
      <c r="F1653" s="52" t="str">
        <f aca="false">IFERROR(VLOOKUP(B1653,LISTAS!$Q$2:$R$58,2,0),"")</f>
        <v/>
      </c>
      <c r="G1653" s="34" t="str">
        <f aca="false">IF(ISBLANK(C1653),"",  IF(F1653="RAZÓN SOCIAL","NUEVO_RP",   IF(F1653="NUMERO",      IF(ISNUMBER(VALUE(C1653)),VALUE(C1653),""),   IF(OR(F1653="NSS - NOMBRE",F1653="RP - NOMBRE"),      IF(         AND(           NOT(ISERROR(FIND(" - ",C1653))),           ISERROR(FIND("  ",C1653)),           ISERROR(FIND("–",C1653)),           ISERROR(FIND("—",C1653)),           ISNUMBER(VALUE(LEFT(C1653,FIND(" - ",C1653)-1)))         ),         VALUE(LEFT(C1653,FIND(" - ",C1653)-1)),         ""      ),   ""   )  )))</f>
        <v/>
      </c>
      <c r="H1653" s="34" t="str">
        <f aca="false">B1653 &amp; "|" &amp; E1653 &amp; "|" &amp;(IF(ISBLANK(C1653),"",IFERROR(VALUE(LEFT(TRIM(C1653),FIND(" ",TRIM(C1653)&amp;" ")-1)),"")))</f>
        <v>||</v>
      </c>
      <c r="I1653" s="18" t="n">
        <f aca="false">IF(G1653="",0, IF(COUNTIF($H$6:H1653,H1653)=1,1,0))</f>
        <v>0</v>
      </c>
      <c r="J1653" s="34" t="str">
        <f aca="false">IF( OR( ISBLANK(D1653), C1653=D1653, AND( LEFT(D1653,7)&lt;&gt;"NOMINA ", OR( ISERROR(FIND(" - ",D1653)), NOT(ISNUMBER(VALUE(LEFT(D1653,FIND(" - ",D1653)-1)))) ) ) ), "", B1653 &amp; "|" &amp; E1653 &amp; "|" &amp; (IF(ISBLANK(C1653), "", IFERROR(VALUE(LEFT(TRIM(C1653), FIND(" ", TRIM(C1653)&amp;" ")-1)), ""))) &amp; "|" &amp; D1653 )</f>
        <v/>
      </c>
      <c r="K1653" s="18" t="n">
        <f aca="false">IF(OR(C1653="", J1653="",G1653=""), 0, IF(COUNTIF($J$6:J1653, J1653)=1, 1, 0))</f>
        <v>0</v>
      </c>
      <c r="L1653" s="16" t="str">
        <f aca="false">IF(B1653="Inscripción de nuevo registro patronal",B1653 &amp; "|" &amp; E1653 &amp; "|" &amp; C1653,"")</f>
        <v/>
      </c>
      <c r="M1653" s="18" t="n">
        <f aca="false">IF(OR(C1653="", L1653=""), 0, IF(COUNTIF($L$6:L1653, L1653)=1, 1, 0))</f>
        <v>0</v>
      </c>
    </row>
    <row r="1654" customFormat="false" ht="28.35" hidden="false" customHeight="true" outlineLevel="0" collapsed="false">
      <c r="A1654" s="48" t="str">
        <f aca="false">IF(AND(NOT(ISBLANK(C1654)),NOT(ISBLANK(B1654)),NOT(ISBLANK(E1654))),(_xlfn.AGGREGATE(2,7,A$5:A1654))+1,"")</f>
        <v/>
      </c>
      <c r="B1654" s="49"/>
      <c r="C1654" s="49"/>
      <c r="D1654" s="50"/>
      <c r="E1654" s="51"/>
      <c r="F1654" s="52" t="str">
        <f aca="false">IFERROR(VLOOKUP(B1654,LISTAS!$Q$2:$R$58,2,0),"")</f>
        <v/>
      </c>
      <c r="G1654" s="34" t="str">
        <f aca="false">IF(ISBLANK(C1654),"",  IF(F1654="RAZÓN SOCIAL","NUEVO_RP",   IF(F1654="NUMERO",      IF(ISNUMBER(VALUE(C1654)),VALUE(C1654),""),   IF(OR(F1654="NSS - NOMBRE",F1654="RP - NOMBRE"),      IF(         AND(           NOT(ISERROR(FIND(" - ",C1654))),           ISERROR(FIND("  ",C1654)),           ISERROR(FIND("–",C1654)),           ISERROR(FIND("—",C1654)),           ISNUMBER(VALUE(LEFT(C1654,FIND(" - ",C1654)-1)))         ),         VALUE(LEFT(C1654,FIND(" - ",C1654)-1)),         ""      ),   ""   )  )))</f>
        <v/>
      </c>
      <c r="H1654" s="34" t="str">
        <f aca="false">B1654 &amp; "|" &amp; E1654 &amp; "|" &amp;(IF(ISBLANK(C1654),"",IFERROR(VALUE(LEFT(TRIM(C1654),FIND(" ",TRIM(C1654)&amp;" ")-1)),"")))</f>
        <v>||</v>
      </c>
      <c r="I1654" s="18" t="n">
        <f aca="false">IF(G1654="",0, IF(COUNTIF($H$6:H1654,H1654)=1,1,0))</f>
        <v>0</v>
      </c>
      <c r="J1654" s="34" t="str">
        <f aca="false">IF( OR( ISBLANK(D1654), C1654=D1654, AND( LEFT(D1654,7)&lt;&gt;"NOMINA ", OR( ISERROR(FIND(" - ",D1654)), NOT(ISNUMBER(VALUE(LEFT(D1654,FIND(" - ",D1654)-1)))) ) ) ), "", B1654 &amp; "|" &amp; E1654 &amp; "|" &amp; (IF(ISBLANK(C1654), "", IFERROR(VALUE(LEFT(TRIM(C1654), FIND(" ", TRIM(C1654)&amp;" ")-1)), ""))) &amp; "|" &amp; D1654 )</f>
        <v/>
      </c>
      <c r="K1654" s="18" t="n">
        <f aca="false">IF(OR(C1654="", J1654="",G1654=""), 0, IF(COUNTIF($J$6:J1654, J1654)=1, 1, 0))</f>
        <v>0</v>
      </c>
      <c r="L1654" s="16" t="str">
        <f aca="false">IF(B1654="Inscripción de nuevo registro patronal",B1654 &amp; "|" &amp; E1654 &amp; "|" &amp; C1654,"")</f>
        <v/>
      </c>
      <c r="M1654" s="18" t="n">
        <f aca="false">IF(OR(C1654="", L1654=""), 0, IF(COUNTIF($L$6:L1654, L1654)=1, 1, 0))</f>
        <v>0</v>
      </c>
    </row>
    <row r="1655" customFormat="false" ht="28.35" hidden="false" customHeight="true" outlineLevel="0" collapsed="false">
      <c r="A1655" s="48" t="str">
        <f aca="false">IF(AND(NOT(ISBLANK(C1655)),NOT(ISBLANK(B1655)),NOT(ISBLANK(E1655))),(_xlfn.AGGREGATE(2,7,A$5:A1655))+1,"")</f>
        <v/>
      </c>
      <c r="B1655" s="49"/>
      <c r="C1655" s="49"/>
      <c r="D1655" s="50"/>
      <c r="E1655" s="51"/>
      <c r="F1655" s="52" t="str">
        <f aca="false">IFERROR(VLOOKUP(B1655,LISTAS!$Q$2:$R$58,2,0),"")</f>
        <v/>
      </c>
      <c r="G1655" s="34" t="str">
        <f aca="false">IF(ISBLANK(C1655),"",  IF(F1655="RAZÓN SOCIAL","NUEVO_RP",   IF(F1655="NUMERO",      IF(ISNUMBER(VALUE(C1655)),VALUE(C1655),""),   IF(OR(F1655="NSS - NOMBRE",F1655="RP - NOMBRE"),      IF(         AND(           NOT(ISERROR(FIND(" - ",C1655))),           ISERROR(FIND("  ",C1655)),           ISERROR(FIND("–",C1655)),           ISERROR(FIND("—",C1655)),           ISNUMBER(VALUE(LEFT(C1655,FIND(" - ",C1655)-1)))         ),         VALUE(LEFT(C1655,FIND(" - ",C1655)-1)),         ""      ),   ""   )  )))</f>
        <v/>
      </c>
      <c r="H1655" s="34" t="str">
        <f aca="false">B1655 &amp; "|" &amp; E1655 &amp; "|" &amp;(IF(ISBLANK(C1655),"",IFERROR(VALUE(LEFT(TRIM(C1655),FIND(" ",TRIM(C1655)&amp;" ")-1)),"")))</f>
        <v>||</v>
      </c>
      <c r="I1655" s="18" t="n">
        <f aca="false">IF(G1655="",0, IF(COUNTIF($H$6:H1655,H1655)=1,1,0))</f>
        <v>0</v>
      </c>
      <c r="J1655" s="34" t="str">
        <f aca="false">IF( OR( ISBLANK(D1655), C1655=D1655, AND( LEFT(D1655,7)&lt;&gt;"NOMINA ", OR( ISERROR(FIND(" - ",D1655)), NOT(ISNUMBER(VALUE(LEFT(D1655,FIND(" - ",D1655)-1)))) ) ) ), "", B1655 &amp; "|" &amp; E1655 &amp; "|" &amp; (IF(ISBLANK(C1655), "", IFERROR(VALUE(LEFT(TRIM(C1655), FIND(" ", TRIM(C1655)&amp;" ")-1)), ""))) &amp; "|" &amp; D1655 )</f>
        <v/>
      </c>
      <c r="K1655" s="18" t="n">
        <f aca="false">IF(OR(C1655="", J1655="",G1655=""), 0, IF(COUNTIF($J$6:J1655, J1655)=1, 1, 0))</f>
        <v>0</v>
      </c>
      <c r="L1655" s="16" t="str">
        <f aca="false">IF(B1655="Inscripción de nuevo registro patronal",B1655 &amp; "|" &amp; E1655 &amp; "|" &amp; C1655,"")</f>
        <v/>
      </c>
      <c r="M1655" s="18" t="n">
        <f aca="false">IF(OR(C1655="", L1655=""), 0, IF(COUNTIF($L$6:L1655, L1655)=1, 1, 0))</f>
        <v>0</v>
      </c>
    </row>
    <row r="1656" customFormat="false" ht="28.35" hidden="false" customHeight="true" outlineLevel="0" collapsed="false">
      <c r="A1656" s="48" t="str">
        <f aca="false">IF(AND(NOT(ISBLANK(C1656)),NOT(ISBLANK(B1656)),NOT(ISBLANK(E1656))),(_xlfn.AGGREGATE(2,7,A$5:A1656))+1,"")</f>
        <v/>
      </c>
      <c r="B1656" s="49"/>
      <c r="C1656" s="49"/>
      <c r="D1656" s="50"/>
      <c r="E1656" s="51"/>
      <c r="F1656" s="52" t="str">
        <f aca="false">IFERROR(VLOOKUP(B1656,LISTAS!$Q$2:$R$58,2,0),"")</f>
        <v/>
      </c>
      <c r="G1656" s="34" t="str">
        <f aca="false">IF(ISBLANK(C1656),"",  IF(F1656="RAZÓN SOCIAL","NUEVO_RP",   IF(F1656="NUMERO",      IF(ISNUMBER(VALUE(C1656)),VALUE(C1656),""),   IF(OR(F1656="NSS - NOMBRE",F1656="RP - NOMBRE"),      IF(         AND(           NOT(ISERROR(FIND(" - ",C1656))),           ISERROR(FIND("  ",C1656)),           ISERROR(FIND("–",C1656)),           ISERROR(FIND("—",C1656)),           ISNUMBER(VALUE(LEFT(C1656,FIND(" - ",C1656)-1)))         ),         VALUE(LEFT(C1656,FIND(" - ",C1656)-1)),         ""      ),   ""   )  )))</f>
        <v/>
      </c>
      <c r="H1656" s="34" t="str">
        <f aca="false">B1656 &amp; "|" &amp; E1656 &amp; "|" &amp;(IF(ISBLANK(C1656),"",IFERROR(VALUE(LEFT(TRIM(C1656),FIND(" ",TRIM(C1656)&amp;" ")-1)),"")))</f>
        <v>||</v>
      </c>
      <c r="I1656" s="18" t="n">
        <f aca="false">IF(G1656="",0, IF(COUNTIF($H$6:H1656,H1656)=1,1,0))</f>
        <v>0</v>
      </c>
      <c r="J1656" s="34" t="str">
        <f aca="false">IF( OR( ISBLANK(D1656), C1656=D1656, AND( LEFT(D1656,7)&lt;&gt;"NOMINA ", OR( ISERROR(FIND(" - ",D1656)), NOT(ISNUMBER(VALUE(LEFT(D1656,FIND(" - ",D1656)-1)))) ) ) ), "", B1656 &amp; "|" &amp; E1656 &amp; "|" &amp; (IF(ISBLANK(C1656), "", IFERROR(VALUE(LEFT(TRIM(C1656), FIND(" ", TRIM(C1656)&amp;" ")-1)), ""))) &amp; "|" &amp; D1656 )</f>
        <v/>
      </c>
      <c r="K1656" s="18" t="n">
        <f aca="false">IF(OR(C1656="", J1656="",G1656=""), 0, IF(COUNTIF($J$6:J1656, J1656)=1, 1, 0))</f>
        <v>0</v>
      </c>
      <c r="L1656" s="16" t="str">
        <f aca="false">IF(B1656="Inscripción de nuevo registro patronal",B1656 &amp; "|" &amp; E1656 &amp; "|" &amp; C1656,"")</f>
        <v/>
      </c>
      <c r="M1656" s="18" t="n">
        <f aca="false">IF(OR(C1656="", L1656=""), 0, IF(COUNTIF($L$6:L1656, L1656)=1, 1, 0))</f>
        <v>0</v>
      </c>
    </row>
    <row r="1657" customFormat="false" ht="28.35" hidden="false" customHeight="true" outlineLevel="0" collapsed="false">
      <c r="A1657" s="48" t="str">
        <f aca="false">IF(AND(NOT(ISBLANK(C1657)),NOT(ISBLANK(B1657)),NOT(ISBLANK(E1657))),(_xlfn.AGGREGATE(2,7,A$5:A1657))+1,"")</f>
        <v/>
      </c>
      <c r="B1657" s="49"/>
      <c r="C1657" s="49"/>
      <c r="D1657" s="50"/>
      <c r="E1657" s="51"/>
      <c r="F1657" s="52" t="str">
        <f aca="false">IFERROR(VLOOKUP(B1657,LISTAS!$Q$2:$R$58,2,0),"")</f>
        <v/>
      </c>
      <c r="G1657" s="34" t="str">
        <f aca="false">IF(ISBLANK(C1657),"",  IF(F1657="RAZÓN SOCIAL","NUEVO_RP",   IF(F1657="NUMERO",      IF(ISNUMBER(VALUE(C1657)),VALUE(C1657),""),   IF(OR(F1657="NSS - NOMBRE",F1657="RP - NOMBRE"),      IF(         AND(           NOT(ISERROR(FIND(" - ",C1657))),           ISERROR(FIND("  ",C1657)),           ISERROR(FIND("–",C1657)),           ISERROR(FIND("—",C1657)),           ISNUMBER(VALUE(LEFT(C1657,FIND(" - ",C1657)-1)))         ),         VALUE(LEFT(C1657,FIND(" - ",C1657)-1)),         ""      ),   ""   )  )))</f>
        <v/>
      </c>
      <c r="H1657" s="34" t="str">
        <f aca="false">B1657 &amp; "|" &amp; E1657 &amp; "|" &amp;(IF(ISBLANK(C1657),"",IFERROR(VALUE(LEFT(TRIM(C1657),FIND(" ",TRIM(C1657)&amp;" ")-1)),"")))</f>
        <v>||</v>
      </c>
      <c r="I1657" s="18" t="n">
        <f aca="false">IF(G1657="",0, IF(COUNTIF($H$6:H1657,H1657)=1,1,0))</f>
        <v>0</v>
      </c>
      <c r="J1657" s="34" t="str">
        <f aca="false">IF( OR( ISBLANK(D1657), C1657=D1657, AND( LEFT(D1657,7)&lt;&gt;"NOMINA ", OR( ISERROR(FIND(" - ",D1657)), NOT(ISNUMBER(VALUE(LEFT(D1657,FIND(" - ",D1657)-1)))) ) ) ), "", B1657 &amp; "|" &amp; E1657 &amp; "|" &amp; (IF(ISBLANK(C1657), "", IFERROR(VALUE(LEFT(TRIM(C1657), FIND(" ", TRIM(C1657)&amp;" ")-1)), ""))) &amp; "|" &amp; D1657 )</f>
        <v/>
      </c>
      <c r="K1657" s="18" t="n">
        <f aca="false">IF(OR(C1657="", J1657="",G1657=""), 0, IF(COUNTIF($J$6:J1657, J1657)=1, 1, 0))</f>
        <v>0</v>
      </c>
      <c r="L1657" s="16" t="str">
        <f aca="false">IF(B1657="Inscripción de nuevo registro patronal",B1657 &amp; "|" &amp; E1657 &amp; "|" &amp; C1657,"")</f>
        <v/>
      </c>
      <c r="M1657" s="18" t="n">
        <f aca="false">IF(OR(C1657="", L1657=""), 0, IF(COUNTIF($L$6:L1657, L1657)=1, 1, 0))</f>
        <v>0</v>
      </c>
    </row>
    <row r="1658" customFormat="false" ht="28.35" hidden="false" customHeight="true" outlineLevel="0" collapsed="false">
      <c r="A1658" s="48" t="str">
        <f aca="false">IF(AND(NOT(ISBLANK(C1658)),NOT(ISBLANK(B1658)),NOT(ISBLANK(E1658))),(_xlfn.AGGREGATE(2,7,A$5:A1658))+1,"")</f>
        <v/>
      </c>
      <c r="B1658" s="49"/>
      <c r="C1658" s="49"/>
      <c r="D1658" s="50"/>
      <c r="E1658" s="51"/>
      <c r="F1658" s="52" t="str">
        <f aca="false">IFERROR(VLOOKUP(B1658,LISTAS!$Q$2:$R$58,2,0),"")</f>
        <v/>
      </c>
      <c r="G1658" s="34" t="str">
        <f aca="false">IF(ISBLANK(C1658),"",  IF(F1658="RAZÓN SOCIAL","NUEVO_RP",   IF(F1658="NUMERO",      IF(ISNUMBER(VALUE(C1658)),VALUE(C1658),""),   IF(OR(F1658="NSS - NOMBRE",F1658="RP - NOMBRE"),      IF(         AND(           NOT(ISERROR(FIND(" - ",C1658))),           ISERROR(FIND("  ",C1658)),           ISERROR(FIND("–",C1658)),           ISERROR(FIND("—",C1658)),           ISNUMBER(VALUE(LEFT(C1658,FIND(" - ",C1658)-1)))         ),         VALUE(LEFT(C1658,FIND(" - ",C1658)-1)),         ""      ),   ""   )  )))</f>
        <v/>
      </c>
      <c r="H1658" s="34" t="str">
        <f aca="false">B1658 &amp; "|" &amp; E1658 &amp; "|" &amp;(IF(ISBLANK(C1658),"",IFERROR(VALUE(LEFT(TRIM(C1658),FIND(" ",TRIM(C1658)&amp;" ")-1)),"")))</f>
        <v>||</v>
      </c>
      <c r="I1658" s="18" t="n">
        <f aca="false">IF(G1658="",0, IF(COUNTIF($H$6:H1658,H1658)=1,1,0))</f>
        <v>0</v>
      </c>
      <c r="J1658" s="34" t="str">
        <f aca="false">IF( OR( ISBLANK(D1658), C1658=D1658, AND( LEFT(D1658,7)&lt;&gt;"NOMINA ", OR( ISERROR(FIND(" - ",D1658)), NOT(ISNUMBER(VALUE(LEFT(D1658,FIND(" - ",D1658)-1)))) ) ) ), "", B1658 &amp; "|" &amp; E1658 &amp; "|" &amp; (IF(ISBLANK(C1658), "", IFERROR(VALUE(LEFT(TRIM(C1658), FIND(" ", TRIM(C1658)&amp;" ")-1)), ""))) &amp; "|" &amp; D1658 )</f>
        <v/>
      </c>
      <c r="K1658" s="18" t="n">
        <f aca="false">IF(OR(C1658="", J1658="",G1658=""), 0, IF(COUNTIF($J$6:J1658, J1658)=1, 1, 0))</f>
        <v>0</v>
      </c>
      <c r="L1658" s="16" t="str">
        <f aca="false">IF(B1658="Inscripción de nuevo registro patronal",B1658 &amp; "|" &amp; E1658 &amp; "|" &amp; C1658,"")</f>
        <v/>
      </c>
      <c r="M1658" s="18" t="n">
        <f aca="false">IF(OR(C1658="", L1658=""), 0, IF(COUNTIF($L$6:L1658, L1658)=1, 1, 0))</f>
        <v>0</v>
      </c>
    </row>
    <row r="1659" customFormat="false" ht="28.35" hidden="false" customHeight="true" outlineLevel="0" collapsed="false">
      <c r="A1659" s="48" t="str">
        <f aca="false">IF(AND(NOT(ISBLANK(C1659)),NOT(ISBLANK(B1659)),NOT(ISBLANK(E1659))),(_xlfn.AGGREGATE(2,7,A$5:A1659))+1,"")</f>
        <v/>
      </c>
      <c r="B1659" s="49"/>
      <c r="C1659" s="49"/>
      <c r="D1659" s="50"/>
      <c r="E1659" s="51"/>
      <c r="F1659" s="52" t="str">
        <f aca="false">IFERROR(VLOOKUP(B1659,LISTAS!$Q$2:$R$58,2,0),"")</f>
        <v/>
      </c>
      <c r="G1659" s="34" t="str">
        <f aca="false">IF(ISBLANK(C1659),"",  IF(F1659="RAZÓN SOCIAL","NUEVO_RP",   IF(F1659="NUMERO",      IF(ISNUMBER(VALUE(C1659)),VALUE(C1659),""),   IF(OR(F1659="NSS - NOMBRE",F1659="RP - NOMBRE"),      IF(         AND(           NOT(ISERROR(FIND(" - ",C1659))),           ISERROR(FIND("  ",C1659)),           ISERROR(FIND("–",C1659)),           ISERROR(FIND("—",C1659)),           ISNUMBER(VALUE(LEFT(C1659,FIND(" - ",C1659)-1)))         ),         VALUE(LEFT(C1659,FIND(" - ",C1659)-1)),         ""      ),   ""   )  )))</f>
        <v/>
      </c>
      <c r="H1659" s="34" t="str">
        <f aca="false">B1659 &amp; "|" &amp; E1659 &amp; "|" &amp;(IF(ISBLANK(C1659),"",IFERROR(VALUE(LEFT(TRIM(C1659),FIND(" ",TRIM(C1659)&amp;" ")-1)),"")))</f>
        <v>||</v>
      </c>
      <c r="I1659" s="18" t="n">
        <f aca="false">IF(G1659="",0, IF(COUNTIF($H$6:H1659,H1659)=1,1,0))</f>
        <v>0</v>
      </c>
      <c r="J1659" s="34" t="str">
        <f aca="false">IF( OR( ISBLANK(D1659), C1659=D1659, AND( LEFT(D1659,7)&lt;&gt;"NOMINA ", OR( ISERROR(FIND(" - ",D1659)), NOT(ISNUMBER(VALUE(LEFT(D1659,FIND(" - ",D1659)-1)))) ) ) ), "", B1659 &amp; "|" &amp; E1659 &amp; "|" &amp; (IF(ISBLANK(C1659), "", IFERROR(VALUE(LEFT(TRIM(C1659), FIND(" ", TRIM(C1659)&amp;" ")-1)), ""))) &amp; "|" &amp; D1659 )</f>
        <v/>
      </c>
      <c r="K1659" s="18" t="n">
        <f aca="false">IF(OR(C1659="", J1659="",G1659=""), 0, IF(COUNTIF($J$6:J1659, J1659)=1, 1, 0))</f>
        <v>0</v>
      </c>
      <c r="L1659" s="16" t="str">
        <f aca="false">IF(B1659="Inscripción de nuevo registro patronal",B1659 &amp; "|" &amp; E1659 &amp; "|" &amp; C1659,"")</f>
        <v/>
      </c>
      <c r="M1659" s="18" t="n">
        <f aca="false">IF(OR(C1659="", L1659=""), 0, IF(COUNTIF($L$6:L1659, L1659)=1, 1, 0))</f>
        <v>0</v>
      </c>
    </row>
    <row r="1660" customFormat="false" ht="28.35" hidden="false" customHeight="true" outlineLevel="0" collapsed="false">
      <c r="A1660" s="48" t="str">
        <f aca="false">IF(AND(NOT(ISBLANK(C1660)),NOT(ISBLANK(B1660)),NOT(ISBLANK(E1660))),(_xlfn.AGGREGATE(2,7,A$5:A1660))+1,"")</f>
        <v/>
      </c>
      <c r="B1660" s="49"/>
      <c r="C1660" s="49"/>
      <c r="D1660" s="50"/>
      <c r="E1660" s="51"/>
      <c r="F1660" s="52" t="str">
        <f aca="false">IFERROR(VLOOKUP(B1660,LISTAS!$Q$2:$R$58,2,0),"")</f>
        <v/>
      </c>
      <c r="G1660" s="34" t="str">
        <f aca="false">IF(ISBLANK(C1660),"",  IF(F1660="RAZÓN SOCIAL","NUEVO_RP",   IF(F1660="NUMERO",      IF(ISNUMBER(VALUE(C1660)),VALUE(C1660),""),   IF(OR(F1660="NSS - NOMBRE",F1660="RP - NOMBRE"),      IF(         AND(           NOT(ISERROR(FIND(" - ",C1660))),           ISERROR(FIND("  ",C1660)),           ISERROR(FIND("–",C1660)),           ISERROR(FIND("—",C1660)),           ISNUMBER(VALUE(LEFT(C1660,FIND(" - ",C1660)-1)))         ),         VALUE(LEFT(C1660,FIND(" - ",C1660)-1)),         ""      ),   ""   )  )))</f>
        <v/>
      </c>
      <c r="H1660" s="34" t="str">
        <f aca="false">B1660 &amp; "|" &amp; E1660 &amp; "|" &amp;(IF(ISBLANK(C1660),"",IFERROR(VALUE(LEFT(TRIM(C1660),FIND(" ",TRIM(C1660)&amp;" ")-1)),"")))</f>
        <v>||</v>
      </c>
      <c r="I1660" s="18" t="n">
        <f aca="false">IF(G1660="",0, IF(COUNTIF($H$6:H1660,H1660)=1,1,0))</f>
        <v>0</v>
      </c>
      <c r="J1660" s="34" t="str">
        <f aca="false">IF( OR( ISBLANK(D1660), C1660=D1660, AND( LEFT(D1660,7)&lt;&gt;"NOMINA ", OR( ISERROR(FIND(" - ",D1660)), NOT(ISNUMBER(VALUE(LEFT(D1660,FIND(" - ",D1660)-1)))) ) ) ), "", B1660 &amp; "|" &amp; E1660 &amp; "|" &amp; (IF(ISBLANK(C1660), "", IFERROR(VALUE(LEFT(TRIM(C1660), FIND(" ", TRIM(C1660)&amp;" ")-1)), ""))) &amp; "|" &amp; D1660 )</f>
        <v/>
      </c>
      <c r="K1660" s="18" t="n">
        <f aca="false">IF(OR(C1660="", J1660="",G1660=""), 0, IF(COUNTIF($J$6:J1660, J1660)=1, 1, 0))</f>
        <v>0</v>
      </c>
      <c r="L1660" s="16" t="str">
        <f aca="false">IF(B1660="Inscripción de nuevo registro patronal",B1660 &amp; "|" &amp; E1660 &amp; "|" &amp; C1660,"")</f>
        <v/>
      </c>
      <c r="M1660" s="18" t="n">
        <f aca="false">IF(OR(C1660="", L1660=""), 0, IF(COUNTIF($L$6:L1660, L1660)=1, 1, 0))</f>
        <v>0</v>
      </c>
    </row>
    <row r="1661" customFormat="false" ht="28.35" hidden="false" customHeight="true" outlineLevel="0" collapsed="false">
      <c r="A1661" s="48" t="str">
        <f aca="false">IF(AND(NOT(ISBLANK(C1661)),NOT(ISBLANK(B1661)),NOT(ISBLANK(E1661))),(_xlfn.AGGREGATE(2,7,A$5:A1661))+1,"")</f>
        <v/>
      </c>
      <c r="B1661" s="49"/>
      <c r="C1661" s="49"/>
      <c r="D1661" s="50"/>
      <c r="E1661" s="51"/>
      <c r="F1661" s="52" t="str">
        <f aca="false">IFERROR(VLOOKUP(B1661,LISTAS!$Q$2:$R$58,2,0),"")</f>
        <v/>
      </c>
      <c r="G1661" s="34" t="str">
        <f aca="false">IF(ISBLANK(C1661),"",  IF(F1661="RAZÓN SOCIAL","NUEVO_RP",   IF(F1661="NUMERO",      IF(ISNUMBER(VALUE(C1661)),VALUE(C1661),""),   IF(OR(F1661="NSS - NOMBRE",F1661="RP - NOMBRE"),      IF(         AND(           NOT(ISERROR(FIND(" - ",C1661))),           ISERROR(FIND("  ",C1661)),           ISERROR(FIND("–",C1661)),           ISERROR(FIND("—",C1661)),           ISNUMBER(VALUE(LEFT(C1661,FIND(" - ",C1661)-1)))         ),         VALUE(LEFT(C1661,FIND(" - ",C1661)-1)),         ""      ),   ""   )  )))</f>
        <v/>
      </c>
      <c r="H1661" s="34" t="str">
        <f aca="false">B1661 &amp; "|" &amp; E1661 &amp; "|" &amp;(IF(ISBLANK(C1661),"",IFERROR(VALUE(LEFT(TRIM(C1661),FIND(" ",TRIM(C1661)&amp;" ")-1)),"")))</f>
        <v>||</v>
      </c>
      <c r="I1661" s="18" t="n">
        <f aca="false">IF(G1661="",0, IF(COUNTIF($H$6:H1661,H1661)=1,1,0))</f>
        <v>0</v>
      </c>
      <c r="J1661" s="34" t="str">
        <f aca="false">IF( OR( ISBLANK(D1661), C1661=D1661, AND( LEFT(D1661,7)&lt;&gt;"NOMINA ", OR( ISERROR(FIND(" - ",D1661)), NOT(ISNUMBER(VALUE(LEFT(D1661,FIND(" - ",D1661)-1)))) ) ) ), "", B1661 &amp; "|" &amp; E1661 &amp; "|" &amp; (IF(ISBLANK(C1661), "", IFERROR(VALUE(LEFT(TRIM(C1661), FIND(" ", TRIM(C1661)&amp;" ")-1)), ""))) &amp; "|" &amp; D1661 )</f>
        <v/>
      </c>
      <c r="K1661" s="18" t="n">
        <f aca="false">IF(OR(C1661="", J1661="",G1661=""), 0, IF(COUNTIF($J$6:J1661, J1661)=1, 1, 0))</f>
        <v>0</v>
      </c>
      <c r="L1661" s="16" t="str">
        <f aca="false">IF(B1661="Inscripción de nuevo registro patronal",B1661 &amp; "|" &amp; E1661 &amp; "|" &amp; C1661,"")</f>
        <v/>
      </c>
      <c r="M1661" s="18" t="n">
        <f aca="false">IF(OR(C1661="", L1661=""), 0, IF(COUNTIF($L$6:L1661, L1661)=1, 1, 0))</f>
        <v>0</v>
      </c>
    </row>
    <row r="1662" customFormat="false" ht="28.35" hidden="false" customHeight="true" outlineLevel="0" collapsed="false">
      <c r="A1662" s="48" t="str">
        <f aca="false">IF(AND(NOT(ISBLANK(C1662)),NOT(ISBLANK(B1662)),NOT(ISBLANK(E1662))),(_xlfn.AGGREGATE(2,7,A$5:A1662))+1,"")</f>
        <v/>
      </c>
      <c r="B1662" s="49"/>
      <c r="C1662" s="49"/>
      <c r="D1662" s="50"/>
      <c r="E1662" s="51"/>
      <c r="F1662" s="52" t="str">
        <f aca="false">IFERROR(VLOOKUP(B1662,LISTAS!$Q$2:$R$58,2,0),"")</f>
        <v/>
      </c>
      <c r="G1662" s="34" t="str">
        <f aca="false">IF(ISBLANK(C1662),"",  IF(F1662="RAZÓN SOCIAL","NUEVO_RP",   IF(F1662="NUMERO",      IF(ISNUMBER(VALUE(C1662)),VALUE(C1662),""),   IF(OR(F1662="NSS - NOMBRE",F1662="RP - NOMBRE"),      IF(         AND(           NOT(ISERROR(FIND(" - ",C1662))),           ISERROR(FIND("  ",C1662)),           ISERROR(FIND("–",C1662)),           ISERROR(FIND("—",C1662)),           ISNUMBER(VALUE(LEFT(C1662,FIND(" - ",C1662)-1)))         ),         VALUE(LEFT(C1662,FIND(" - ",C1662)-1)),         ""      ),   ""   )  )))</f>
        <v/>
      </c>
      <c r="H1662" s="34" t="str">
        <f aca="false">B1662 &amp; "|" &amp; E1662 &amp; "|" &amp;(IF(ISBLANK(C1662),"",IFERROR(VALUE(LEFT(TRIM(C1662),FIND(" ",TRIM(C1662)&amp;" ")-1)),"")))</f>
        <v>||</v>
      </c>
      <c r="I1662" s="18" t="n">
        <f aca="false">IF(G1662="",0, IF(COUNTIF($H$6:H1662,H1662)=1,1,0))</f>
        <v>0</v>
      </c>
      <c r="J1662" s="34" t="str">
        <f aca="false">IF( OR( ISBLANK(D1662), C1662=D1662, AND( LEFT(D1662,7)&lt;&gt;"NOMINA ", OR( ISERROR(FIND(" - ",D1662)), NOT(ISNUMBER(VALUE(LEFT(D1662,FIND(" - ",D1662)-1)))) ) ) ), "", B1662 &amp; "|" &amp; E1662 &amp; "|" &amp; (IF(ISBLANK(C1662), "", IFERROR(VALUE(LEFT(TRIM(C1662), FIND(" ", TRIM(C1662)&amp;" ")-1)), ""))) &amp; "|" &amp; D1662 )</f>
        <v/>
      </c>
      <c r="K1662" s="18" t="n">
        <f aca="false">IF(OR(C1662="", J1662="",G1662=""), 0, IF(COUNTIF($J$6:J1662, J1662)=1, 1, 0))</f>
        <v>0</v>
      </c>
      <c r="L1662" s="16" t="str">
        <f aca="false">IF(B1662="Inscripción de nuevo registro patronal",B1662 &amp; "|" &amp; E1662 &amp; "|" &amp; C1662,"")</f>
        <v/>
      </c>
      <c r="M1662" s="18" t="n">
        <f aca="false">IF(OR(C1662="", L1662=""), 0, IF(COUNTIF($L$6:L1662, L1662)=1, 1, 0))</f>
        <v>0</v>
      </c>
    </row>
    <row r="1663" customFormat="false" ht="28.35" hidden="false" customHeight="true" outlineLevel="0" collapsed="false">
      <c r="A1663" s="48" t="str">
        <f aca="false">IF(AND(NOT(ISBLANK(C1663)),NOT(ISBLANK(B1663)),NOT(ISBLANK(E1663))),(_xlfn.AGGREGATE(2,7,A$5:A1663))+1,"")</f>
        <v/>
      </c>
      <c r="B1663" s="49"/>
      <c r="C1663" s="49"/>
      <c r="D1663" s="50"/>
      <c r="E1663" s="51"/>
      <c r="F1663" s="52" t="str">
        <f aca="false">IFERROR(VLOOKUP(B1663,LISTAS!$Q$2:$R$58,2,0),"")</f>
        <v/>
      </c>
      <c r="G1663" s="34" t="str">
        <f aca="false">IF(ISBLANK(C1663),"",  IF(F1663="RAZÓN SOCIAL","NUEVO_RP",   IF(F1663="NUMERO",      IF(ISNUMBER(VALUE(C1663)),VALUE(C1663),""),   IF(OR(F1663="NSS - NOMBRE",F1663="RP - NOMBRE"),      IF(         AND(           NOT(ISERROR(FIND(" - ",C1663))),           ISERROR(FIND("  ",C1663)),           ISERROR(FIND("–",C1663)),           ISERROR(FIND("—",C1663)),           ISNUMBER(VALUE(LEFT(C1663,FIND(" - ",C1663)-1)))         ),         VALUE(LEFT(C1663,FIND(" - ",C1663)-1)),         ""      ),   ""   )  )))</f>
        <v/>
      </c>
      <c r="H1663" s="34" t="str">
        <f aca="false">B1663 &amp; "|" &amp; E1663 &amp; "|" &amp;(IF(ISBLANK(C1663),"",IFERROR(VALUE(LEFT(TRIM(C1663),FIND(" ",TRIM(C1663)&amp;" ")-1)),"")))</f>
        <v>||</v>
      </c>
      <c r="I1663" s="18" t="n">
        <f aca="false">IF(G1663="",0, IF(COUNTIF($H$6:H1663,H1663)=1,1,0))</f>
        <v>0</v>
      </c>
      <c r="J1663" s="34" t="str">
        <f aca="false">IF( OR( ISBLANK(D1663), C1663=D1663, AND( LEFT(D1663,7)&lt;&gt;"NOMINA ", OR( ISERROR(FIND(" - ",D1663)), NOT(ISNUMBER(VALUE(LEFT(D1663,FIND(" - ",D1663)-1)))) ) ) ), "", B1663 &amp; "|" &amp; E1663 &amp; "|" &amp; (IF(ISBLANK(C1663), "", IFERROR(VALUE(LEFT(TRIM(C1663), FIND(" ", TRIM(C1663)&amp;" ")-1)), ""))) &amp; "|" &amp; D1663 )</f>
        <v/>
      </c>
      <c r="K1663" s="18" t="n">
        <f aca="false">IF(OR(C1663="", J1663="",G1663=""), 0, IF(COUNTIF($J$6:J1663, J1663)=1, 1, 0))</f>
        <v>0</v>
      </c>
      <c r="L1663" s="16" t="str">
        <f aca="false">IF(B1663="Inscripción de nuevo registro patronal",B1663 &amp; "|" &amp; E1663 &amp; "|" &amp; C1663,"")</f>
        <v/>
      </c>
      <c r="M1663" s="18" t="n">
        <f aca="false">IF(OR(C1663="", L1663=""), 0, IF(COUNTIF($L$6:L1663, L1663)=1, 1, 0))</f>
        <v>0</v>
      </c>
    </row>
    <row r="1664" customFormat="false" ht="28.35" hidden="false" customHeight="true" outlineLevel="0" collapsed="false">
      <c r="A1664" s="48" t="str">
        <f aca="false">IF(AND(NOT(ISBLANK(C1664)),NOT(ISBLANK(B1664)),NOT(ISBLANK(E1664))),(_xlfn.AGGREGATE(2,7,A$5:A1664))+1,"")</f>
        <v/>
      </c>
      <c r="B1664" s="49"/>
      <c r="C1664" s="49"/>
      <c r="D1664" s="50"/>
      <c r="E1664" s="51"/>
      <c r="F1664" s="52" t="str">
        <f aca="false">IFERROR(VLOOKUP(B1664,LISTAS!$Q$2:$R$58,2,0),"")</f>
        <v/>
      </c>
      <c r="G1664" s="34" t="str">
        <f aca="false">IF(ISBLANK(C1664),"",  IF(F1664="RAZÓN SOCIAL","NUEVO_RP",   IF(F1664="NUMERO",      IF(ISNUMBER(VALUE(C1664)),VALUE(C1664),""),   IF(OR(F1664="NSS - NOMBRE",F1664="RP - NOMBRE"),      IF(         AND(           NOT(ISERROR(FIND(" - ",C1664))),           ISERROR(FIND("  ",C1664)),           ISERROR(FIND("–",C1664)),           ISERROR(FIND("—",C1664)),           ISNUMBER(VALUE(LEFT(C1664,FIND(" - ",C1664)-1)))         ),         VALUE(LEFT(C1664,FIND(" - ",C1664)-1)),         ""      ),   ""   )  )))</f>
        <v/>
      </c>
      <c r="H1664" s="34" t="str">
        <f aca="false">B1664 &amp; "|" &amp; E1664 &amp; "|" &amp;(IF(ISBLANK(C1664),"",IFERROR(VALUE(LEFT(TRIM(C1664),FIND(" ",TRIM(C1664)&amp;" ")-1)),"")))</f>
        <v>||</v>
      </c>
      <c r="I1664" s="18" t="n">
        <f aca="false">IF(G1664="",0, IF(COUNTIF($H$6:H1664,H1664)=1,1,0))</f>
        <v>0</v>
      </c>
      <c r="J1664" s="34" t="str">
        <f aca="false">IF( OR( ISBLANK(D1664), C1664=D1664, AND( LEFT(D1664,7)&lt;&gt;"NOMINA ", OR( ISERROR(FIND(" - ",D1664)), NOT(ISNUMBER(VALUE(LEFT(D1664,FIND(" - ",D1664)-1)))) ) ) ), "", B1664 &amp; "|" &amp; E1664 &amp; "|" &amp; (IF(ISBLANK(C1664), "", IFERROR(VALUE(LEFT(TRIM(C1664), FIND(" ", TRIM(C1664)&amp;" ")-1)), ""))) &amp; "|" &amp; D1664 )</f>
        <v/>
      </c>
      <c r="K1664" s="18" t="n">
        <f aca="false">IF(OR(C1664="", J1664="",G1664=""), 0, IF(COUNTIF($J$6:J1664, J1664)=1, 1, 0))</f>
        <v>0</v>
      </c>
      <c r="L1664" s="16" t="str">
        <f aca="false">IF(B1664="Inscripción de nuevo registro patronal",B1664 &amp; "|" &amp; E1664 &amp; "|" &amp; C1664,"")</f>
        <v/>
      </c>
      <c r="M1664" s="18" t="n">
        <f aca="false">IF(OR(C1664="", L1664=""), 0, IF(COUNTIF($L$6:L1664, L1664)=1, 1, 0))</f>
        <v>0</v>
      </c>
    </row>
    <row r="1665" customFormat="false" ht="28.35" hidden="false" customHeight="true" outlineLevel="0" collapsed="false">
      <c r="A1665" s="48" t="str">
        <f aca="false">IF(AND(NOT(ISBLANK(C1665)),NOT(ISBLANK(B1665)),NOT(ISBLANK(E1665))),(_xlfn.AGGREGATE(2,7,A$5:A1665))+1,"")</f>
        <v/>
      </c>
      <c r="B1665" s="49"/>
      <c r="C1665" s="49"/>
      <c r="D1665" s="50"/>
      <c r="E1665" s="51"/>
      <c r="F1665" s="52" t="str">
        <f aca="false">IFERROR(VLOOKUP(B1665,LISTAS!$Q$2:$R$58,2,0),"")</f>
        <v/>
      </c>
      <c r="G1665" s="34" t="str">
        <f aca="false">IF(ISBLANK(C1665),"",  IF(F1665="RAZÓN SOCIAL","NUEVO_RP",   IF(F1665="NUMERO",      IF(ISNUMBER(VALUE(C1665)),VALUE(C1665),""),   IF(OR(F1665="NSS - NOMBRE",F1665="RP - NOMBRE"),      IF(         AND(           NOT(ISERROR(FIND(" - ",C1665))),           ISERROR(FIND("  ",C1665)),           ISERROR(FIND("–",C1665)),           ISERROR(FIND("—",C1665)),           ISNUMBER(VALUE(LEFT(C1665,FIND(" - ",C1665)-1)))         ),         VALUE(LEFT(C1665,FIND(" - ",C1665)-1)),         ""      ),   ""   )  )))</f>
        <v/>
      </c>
      <c r="H1665" s="34" t="str">
        <f aca="false">B1665 &amp; "|" &amp; E1665 &amp; "|" &amp;(IF(ISBLANK(C1665),"",IFERROR(VALUE(LEFT(TRIM(C1665),FIND(" ",TRIM(C1665)&amp;" ")-1)),"")))</f>
        <v>||</v>
      </c>
      <c r="I1665" s="18" t="n">
        <f aca="false">IF(G1665="",0, IF(COUNTIF($H$6:H1665,H1665)=1,1,0))</f>
        <v>0</v>
      </c>
      <c r="J1665" s="34" t="str">
        <f aca="false">IF( OR( ISBLANK(D1665), C1665=D1665, AND( LEFT(D1665,7)&lt;&gt;"NOMINA ", OR( ISERROR(FIND(" - ",D1665)), NOT(ISNUMBER(VALUE(LEFT(D1665,FIND(" - ",D1665)-1)))) ) ) ), "", B1665 &amp; "|" &amp; E1665 &amp; "|" &amp; (IF(ISBLANK(C1665), "", IFERROR(VALUE(LEFT(TRIM(C1665), FIND(" ", TRIM(C1665)&amp;" ")-1)), ""))) &amp; "|" &amp; D1665 )</f>
        <v/>
      </c>
      <c r="K1665" s="18" t="n">
        <f aca="false">IF(OR(C1665="", J1665="",G1665=""), 0, IF(COUNTIF($J$6:J1665, J1665)=1, 1, 0))</f>
        <v>0</v>
      </c>
      <c r="L1665" s="16" t="str">
        <f aca="false">IF(B1665="Inscripción de nuevo registro patronal",B1665 &amp; "|" &amp; E1665 &amp; "|" &amp; C1665,"")</f>
        <v/>
      </c>
      <c r="M1665" s="18" t="n">
        <f aca="false">IF(OR(C1665="", L1665=""), 0, IF(COUNTIF($L$6:L1665, L1665)=1, 1, 0))</f>
        <v>0</v>
      </c>
    </row>
    <row r="1666" customFormat="false" ht="28.35" hidden="false" customHeight="true" outlineLevel="0" collapsed="false">
      <c r="A1666" s="48" t="str">
        <f aca="false">IF(AND(NOT(ISBLANK(C1666)),NOT(ISBLANK(B1666)),NOT(ISBLANK(E1666))),(_xlfn.AGGREGATE(2,7,A$5:A1666))+1,"")</f>
        <v/>
      </c>
      <c r="B1666" s="49"/>
      <c r="C1666" s="49"/>
      <c r="D1666" s="50"/>
      <c r="E1666" s="51"/>
      <c r="F1666" s="52" t="str">
        <f aca="false">IFERROR(VLOOKUP(B1666,LISTAS!$Q$2:$R$58,2,0),"")</f>
        <v/>
      </c>
      <c r="G1666" s="34" t="str">
        <f aca="false">IF(ISBLANK(C1666),"",  IF(F1666="RAZÓN SOCIAL","NUEVO_RP",   IF(F1666="NUMERO",      IF(ISNUMBER(VALUE(C1666)),VALUE(C1666),""),   IF(OR(F1666="NSS - NOMBRE",F1666="RP - NOMBRE"),      IF(         AND(           NOT(ISERROR(FIND(" - ",C1666))),           ISERROR(FIND("  ",C1666)),           ISERROR(FIND("–",C1666)),           ISERROR(FIND("—",C1666)),           ISNUMBER(VALUE(LEFT(C1666,FIND(" - ",C1666)-1)))         ),         VALUE(LEFT(C1666,FIND(" - ",C1666)-1)),         ""      ),   ""   )  )))</f>
        <v/>
      </c>
      <c r="H1666" s="34" t="str">
        <f aca="false">B1666 &amp; "|" &amp; E1666 &amp; "|" &amp;(IF(ISBLANK(C1666),"",IFERROR(VALUE(LEFT(TRIM(C1666),FIND(" ",TRIM(C1666)&amp;" ")-1)),"")))</f>
        <v>||</v>
      </c>
      <c r="I1666" s="18" t="n">
        <f aca="false">IF(G1666="",0, IF(COUNTIF($H$6:H1666,H1666)=1,1,0))</f>
        <v>0</v>
      </c>
      <c r="J1666" s="34" t="str">
        <f aca="false">IF( OR( ISBLANK(D1666), C1666=D1666, AND( LEFT(D1666,7)&lt;&gt;"NOMINA ", OR( ISERROR(FIND(" - ",D1666)), NOT(ISNUMBER(VALUE(LEFT(D1666,FIND(" - ",D1666)-1)))) ) ) ), "", B1666 &amp; "|" &amp; E1666 &amp; "|" &amp; (IF(ISBLANK(C1666), "", IFERROR(VALUE(LEFT(TRIM(C1666), FIND(" ", TRIM(C1666)&amp;" ")-1)), ""))) &amp; "|" &amp; D1666 )</f>
        <v/>
      </c>
      <c r="K1666" s="18" t="n">
        <f aca="false">IF(OR(C1666="", J1666="",G1666=""), 0, IF(COUNTIF($J$6:J1666, J1666)=1, 1, 0))</f>
        <v>0</v>
      </c>
      <c r="L1666" s="16" t="str">
        <f aca="false">IF(B1666="Inscripción de nuevo registro patronal",B1666 &amp; "|" &amp; E1666 &amp; "|" &amp; C1666,"")</f>
        <v/>
      </c>
      <c r="M1666" s="18" t="n">
        <f aca="false">IF(OR(C1666="", L1666=""), 0, IF(COUNTIF($L$6:L1666, L1666)=1, 1, 0))</f>
        <v>0</v>
      </c>
    </row>
    <row r="1667" customFormat="false" ht="28.35" hidden="false" customHeight="true" outlineLevel="0" collapsed="false">
      <c r="A1667" s="48" t="str">
        <f aca="false">IF(AND(NOT(ISBLANK(C1667)),NOT(ISBLANK(B1667)),NOT(ISBLANK(E1667))),(_xlfn.AGGREGATE(2,7,A$5:A1667))+1,"")</f>
        <v/>
      </c>
      <c r="B1667" s="49"/>
      <c r="C1667" s="49"/>
      <c r="D1667" s="50"/>
      <c r="E1667" s="51"/>
      <c r="F1667" s="52" t="str">
        <f aca="false">IFERROR(VLOOKUP(B1667,LISTAS!$Q$2:$R$58,2,0),"")</f>
        <v/>
      </c>
      <c r="G1667" s="34" t="str">
        <f aca="false">IF(ISBLANK(C1667),"",  IF(F1667="RAZÓN SOCIAL","NUEVO_RP",   IF(F1667="NUMERO",      IF(ISNUMBER(VALUE(C1667)),VALUE(C1667),""),   IF(OR(F1667="NSS - NOMBRE",F1667="RP - NOMBRE"),      IF(         AND(           NOT(ISERROR(FIND(" - ",C1667))),           ISERROR(FIND("  ",C1667)),           ISERROR(FIND("–",C1667)),           ISERROR(FIND("—",C1667)),           ISNUMBER(VALUE(LEFT(C1667,FIND(" - ",C1667)-1)))         ),         VALUE(LEFT(C1667,FIND(" - ",C1667)-1)),         ""      ),   ""   )  )))</f>
        <v/>
      </c>
      <c r="H1667" s="34" t="str">
        <f aca="false">B1667 &amp; "|" &amp; E1667 &amp; "|" &amp;(IF(ISBLANK(C1667),"",IFERROR(VALUE(LEFT(TRIM(C1667),FIND(" ",TRIM(C1667)&amp;" ")-1)),"")))</f>
        <v>||</v>
      </c>
      <c r="I1667" s="18" t="n">
        <f aca="false">IF(G1667="",0, IF(COUNTIF($H$6:H1667,H1667)=1,1,0))</f>
        <v>0</v>
      </c>
      <c r="J1667" s="34" t="str">
        <f aca="false">IF( OR( ISBLANK(D1667), C1667=D1667, AND( LEFT(D1667,7)&lt;&gt;"NOMINA ", OR( ISERROR(FIND(" - ",D1667)), NOT(ISNUMBER(VALUE(LEFT(D1667,FIND(" - ",D1667)-1)))) ) ) ), "", B1667 &amp; "|" &amp; E1667 &amp; "|" &amp; (IF(ISBLANK(C1667), "", IFERROR(VALUE(LEFT(TRIM(C1667), FIND(" ", TRIM(C1667)&amp;" ")-1)), ""))) &amp; "|" &amp; D1667 )</f>
        <v/>
      </c>
      <c r="K1667" s="18" t="n">
        <f aca="false">IF(OR(C1667="", J1667="",G1667=""), 0, IF(COUNTIF($J$6:J1667, J1667)=1, 1, 0))</f>
        <v>0</v>
      </c>
      <c r="L1667" s="16" t="str">
        <f aca="false">IF(B1667="Inscripción de nuevo registro patronal",B1667 &amp; "|" &amp; E1667 &amp; "|" &amp; C1667,"")</f>
        <v/>
      </c>
      <c r="M1667" s="18" t="n">
        <f aca="false">IF(OR(C1667="", L1667=""), 0, IF(COUNTIF($L$6:L1667, L1667)=1, 1, 0))</f>
        <v>0</v>
      </c>
    </row>
    <row r="1668" customFormat="false" ht="28.35" hidden="false" customHeight="true" outlineLevel="0" collapsed="false">
      <c r="A1668" s="48" t="str">
        <f aca="false">IF(AND(NOT(ISBLANK(C1668)),NOT(ISBLANK(B1668)),NOT(ISBLANK(E1668))),(_xlfn.AGGREGATE(2,7,A$5:A1668))+1,"")</f>
        <v/>
      </c>
      <c r="B1668" s="49"/>
      <c r="C1668" s="49"/>
      <c r="D1668" s="50"/>
      <c r="E1668" s="51"/>
      <c r="F1668" s="52" t="str">
        <f aca="false">IFERROR(VLOOKUP(B1668,LISTAS!$Q$2:$R$58,2,0),"")</f>
        <v/>
      </c>
      <c r="G1668" s="34" t="str">
        <f aca="false">IF(ISBLANK(C1668),"",  IF(F1668="RAZÓN SOCIAL","NUEVO_RP",   IF(F1668="NUMERO",      IF(ISNUMBER(VALUE(C1668)),VALUE(C1668),""),   IF(OR(F1668="NSS - NOMBRE",F1668="RP - NOMBRE"),      IF(         AND(           NOT(ISERROR(FIND(" - ",C1668))),           ISERROR(FIND("  ",C1668)),           ISERROR(FIND("–",C1668)),           ISERROR(FIND("—",C1668)),           ISNUMBER(VALUE(LEFT(C1668,FIND(" - ",C1668)-1)))         ),         VALUE(LEFT(C1668,FIND(" - ",C1668)-1)),         ""      ),   ""   )  )))</f>
        <v/>
      </c>
      <c r="H1668" s="34" t="str">
        <f aca="false">B1668 &amp; "|" &amp; E1668 &amp; "|" &amp;(IF(ISBLANK(C1668),"",IFERROR(VALUE(LEFT(TRIM(C1668),FIND(" ",TRIM(C1668)&amp;" ")-1)),"")))</f>
        <v>||</v>
      </c>
      <c r="I1668" s="18" t="n">
        <f aca="false">IF(G1668="",0, IF(COUNTIF($H$6:H1668,H1668)=1,1,0))</f>
        <v>0</v>
      </c>
      <c r="J1668" s="34" t="str">
        <f aca="false">IF( OR( ISBLANK(D1668), C1668=D1668, AND( LEFT(D1668,7)&lt;&gt;"NOMINA ", OR( ISERROR(FIND(" - ",D1668)), NOT(ISNUMBER(VALUE(LEFT(D1668,FIND(" - ",D1668)-1)))) ) ) ), "", B1668 &amp; "|" &amp; E1668 &amp; "|" &amp; (IF(ISBLANK(C1668), "", IFERROR(VALUE(LEFT(TRIM(C1668), FIND(" ", TRIM(C1668)&amp;" ")-1)), ""))) &amp; "|" &amp; D1668 )</f>
        <v/>
      </c>
      <c r="K1668" s="18" t="n">
        <f aca="false">IF(OR(C1668="", J1668="",G1668=""), 0, IF(COUNTIF($J$6:J1668, J1668)=1, 1, 0))</f>
        <v>0</v>
      </c>
      <c r="L1668" s="16" t="str">
        <f aca="false">IF(B1668="Inscripción de nuevo registro patronal",B1668 &amp; "|" &amp; E1668 &amp; "|" &amp; C1668,"")</f>
        <v/>
      </c>
      <c r="M1668" s="18" t="n">
        <f aca="false">IF(OR(C1668="", L1668=""), 0, IF(COUNTIF($L$6:L1668, L1668)=1, 1, 0))</f>
        <v>0</v>
      </c>
    </row>
    <row r="1669" customFormat="false" ht="28.35" hidden="false" customHeight="true" outlineLevel="0" collapsed="false">
      <c r="A1669" s="48" t="str">
        <f aca="false">IF(AND(NOT(ISBLANK(C1669)),NOT(ISBLANK(B1669)),NOT(ISBLANK(E1669))),(_xlfn.AGGREGATE(2,7,A$5:A1669))+1,"")</f>
        <v/>
      </c>
      <c r="B1669" s="49"/>
      <c r="C1669" s="49"/>
      <c r="D1669" s="50"/>
      <c r="E1669" s="51"/>
      <c r="F1669" s="52" t="str">
        <f aca="false">IFERROR(VLOOKUP(B1669,LISTAS!$Q$2:$R$58,2,0),"")</f>
        <v/>
      </c>
      <c r="G1669" s="34" t="str">
        <f aca="false">IF(ISBLANK(C1669),"",  IF(F1669="RAZÓN SOCIAL","NUEVO_RP",   IF(F1669="NUMERO",      IF(ISNUMBER(VALUE(C1669)),VALUE(C1669),""),   IF(OR(F1669="NSS - NOMBRE",F1669="RP - NOMBRE"),      IF(         AND(           NOT(ISERROR(FIND(" - ",C1669))),           ISERROR(FIND("  ",C1669)),           ISERROR(FIND("–",C1669)),           ISERROR(FIND("—",C1669)),           ISNUMBER(VALUE(LEFT(C1669,FIND(" - ",C1669)-1)))         ),         VALUE(LEFT(C1669,FIND(" - ",C1669)-1)),         ""      ),   ""   )  )))</f>
        <v/>
      </c>
      <c r="H1669" s="34" t="str">
        <f aca="false">B1669 &amp; "|" &amp; E1669 &amp; "|" &amp;(IF(ISBLANK(C1669),"",IFERROR(VALUE(LEFT(TRIM(C1669),FIND(" ",TRIM(C1669)&amp;" ")-1)),"")))</f>
        <v>||</v>
      </c>
      <c r="I1669" s="18" t="n">
        <f aca="false">IF(G1669="",0, IF(COUNTIF($H$6:H1669,H1669)=1,1,0))</f>
        <v>0</v>
      </c>
      <c r="J1669" s="34" t="str">
        <f aca="false">IF( OR( ISBLANK(D1669), C1669=D1669, AND( LEFT(D1669,7)&lt;&gt;"NOMINA ", OR( ISERROR(FIND(" - ",D1669)), NOT(ISNUMBER(VALUE(LEFT(D1669,FIND(" - ",D1669)-1)))) ) ) ), "", B1669 &amp; "|" &amp; E1669 &amp; "|" &amp; (IF(ISBLANK(C1669), "", IFERROR(VALUE(LEFT(TRIM(C1669), FIND(" ", TRIM(C1669)&amp;" ")-1)), ""))) &amp; "|" &amp; D1669 )</f>
        <v/>
      </c>
      <c r="K1669" s="18" t="n">
        <f aca="false">IF(OR(C1669="", J1669="",G1669=""), 0, IF(COUNTIF($J$6:J1669, J1669)=1, 1, 0))</f>
        <v>0</v>
      </c>
      <c r="L1669" s="16" t="str">
        <f aca="false">IF(B1669="Inscripción de nuevo registro patronal",B1669 &amp; "|" &amp; E1669 &amp; "|" &amp; C1669,"")</f>
        <v/>
      </c>
      <c r="M1669" s="18" t="n">
        <f aca="false">IF(OR(C1669="", L1669=""), 0, IF(COUNTIF($L$6:L1669, L1669)=1, 1, 0))</f>
        <v>0</v>
      </c>
    </row>
    <row r="1670" customFormat="false" ht="28.35" hidden="false" customHeight="true" outlineLevel="0" collapsed="false">
      <c r="A1670" s="48" t="str">
        <f aca="false">IF(AND(NOT(ISBLANK(C1670)),NOT(ISBLANK(B1670)),NOT(ISBLANK(E1670))),(_xlfn.AGGREGATE(2,7,A$5:A1670))+1,"")</f>
        <v/>
      </c>
      <c r="B1670" s="49"/>
      <c r="C1670" s="49"/>
      <c r="D1670" s="50"/>
      <c r="E1670" s="51"/>
      <c r="F1670" s="52" t="str">
        <f aca="false">IFERROR(VLOOKUP(B1670,LISTAS!$Q$2:$R$58,2,0),"")</f>
        <v/>
      </c>
      <c r="G1670" s="34" t="str">
        <f aca="false">IF(ISBLANK(C1670),"",  IF(F1670="RAZÓN SOCIAL","NUEVO_RP",   IF(F1670="NUMERO",      IF(ISNUMBER(VALUE(C1670)),VALUE(C1670),""),   IF(OR(F1670="NSS - NOMBRE",F1670="RP - NOMBRE"),      IF(         AND(           NOT(ISERROR(FIND(" - ",C1670))),           ISERROR(FIND("  ",C1670)),           ISERROR(FIND("–",C1670)),           ISERROR(FIND("—",C1670)),           ISNUMBER(VALUE(LEFT(C1670,FIND(" - ",C1670)-1)))         ),         VALUE(LEFT(C1670,FIND(" - ",C1670)-1)),         ""      ),   ""   )  )))</f>
        <v/>
      </c>
      <c r="H1670" s="34" t="str">
        <f aca="false">B1670 &amp; "|" &amp; E1670 &amp; "|" &amp;(IF(ISBLANK(C1670),"",IFERROR(VALUE(LEFT(TRIM(C1670),FIND(" ",TRIM(C1670)&amp;" ")-1)),"")))</f>
        <v>||</v>
      </c>
      <c r="I1670" s="18" t="n">
        <f aca="false">IF(G1670="",0, IF(COUNTIF($H$6:H1670,H1670)=1,1,0))</f>
        <v>0</v>
      </c>
      <c r="J1670" s="34" t="str">
        <f aca="false">IF( OR( ISBLANK(D1670), C1670=D1670, AND( LEFT(D1670,7)&lt;&gt;"NOMINA ", OR( ISERROR(FIND(" - ",D1670)), NOT(ISNUMBER(VALUE(LEFT(D1670,FIND(" - ",D1670)-1)))) ) ) ), "", B1670 &amp; "|" &amp; E1670 &amp; "|" &amp; (IF(ISBLANK(C1670), "", IFERROR(VALUE(LEFT(TRIM(C1670), FIND(" ", TRIM(C1670)&amp;" ")-1)), ""))) &amp; "|" &amp; D1670 )</f>
        <v/>
      </c>
      <c r="K1670" s="18" t="n">
        <f aca="false">IF(OR(C1670="", J1670="",G1670=""), 0, IF(COUNTIF($J$6:J1670, J1670)=1, 1, 0))</f>
        <v>0</v>
      </c>
      <c r="L1670" s="16" t="str">
        <f aca="false">IF(B1670="Inscripción de nuevo registro patronal",B1670 &amp; "|" &amp; E1670 &amp; "|" &amp; C1670,"")</f>
        <v/>
      </c>
      <c r="M1670" s="18" t="n">
        <f aca="false">IF(OR(C1670="", L1670=""), 0, IF(COUNTIF($L$6:L1670, L1670)=1, 1, 0))</f>
        <v>0</v>
      </c>
    </row>
    <row r="1671" customFormat="false" ht="28.35" hidden="false" customHeight="true" outlineLevel="0" collapsed="false">
      <c r="A1671" s="48" t="str">
        <f aca="false">IF(AND(NOT(ISBLANK(C1671)),NOT(ISBLANK(B1671)),NOT(ISBLANK(E1671))),(_xlfn.AGGREGATE(2,7,A$5:A1671))+1,"")</f>
        <v/>
      </c>
      <c r="B1671" s="49"/>
      <c r="C1671" s="49"/>
      <c r="D1671" s="50"/>
      <c r="E1671" s="51"/>
      <c r="F1671" s="52" t="str">
        <f aca="false">IFERROR(VLOOKUP(B1671,LISTAS!$Q$2:$R$58,2,0),"")</f>
        <v/>
      </c>
      <c r="G1671" s="34" t="str">
        <f aca="false">IF(ISBLANK(C1671),"",  IF(F1671="RAZÓN SOCIAL","NUEVO_RP",   IF(F1671="NUMERO",      IF(ISNUMBER(VALUE(C1671)),VALUE(C1671),""),   IF(OR(F1671="NSS - NOMBRE",F1671="RP - NOMBRE"),      IF(         AND(           NOT(ISERROR(FIND(" - ",C1671))),           ISERROR(FIND("  ",C1671)),           ISERROR(FIND("–",C1671)),           ISERROR(FIND("—",C1671)),           ISNUMBER(VALUE(LEFT(C1671,FIND(" - ",C1671)-1)))         ),         VALUE(LEFT(C1671,FIND(" - ",C1671)-1)),         ""      ),   ""   )  )))</f>
        <v/>
      </c>
      <c r="H1671" s="34" t="str">
        <f aca="false">B1671 &amp; "|" &amp; E1671 &amp; "|" &amp;(IF(ISBLANK(C1671),"",IFERROR(VALUE(LEFT(TRIM(C1671),FIND(" ",TRIM(C1671)&amp;" ")-1)),"")))</f>
        <v>||</v>
      </c>
      <c r="I1671" s="18" t="n">
        <f aca="false">IF(G1671="",0, IF(COUNTIF($H$6:H1671,H1671)=1,1,0))</f>
        <v>0</v>
      </c>
      <c r="J1671" s="34" t="str">
        <f aca="false">IF( OR( ISBLANK(D1671), C1671=D1671, AND( LEFT(D1671,7)&lt;&gt;"NOMINA ", OR( ISERROR(FIND(" - ",D1671)), NOT(ISNUMBER(VALUE(LEFT(D1671,FIND(" - ",D1671)-1)))) ) ) ), "", B1671 &amp; "|" &amp; E1671 &amp; "|" &amp; (IF(ISBLANK(C1671), "", IFERROR(VALUE(LEFT(TRIM(C1671), FIND(" ", TRIM(C1671)&amp;" ")-1)), ""))) &amp; "|" &amp; D1671 )</f>
        <v/>
      </c>
      <c r="K1671" s="18" t="n">
        <f aca="false">IF(OR(C1671="", J1671="",G1671=""), 0, IF(COUNTIF($J$6:J1671, J1671)=1, 1, 0))</f>
        <v>0</v>
      </c>
      <c r="L1671" s="16" t="str">
        <f aca="false">IF(B1671="Inscripción de nuevo registro patronal",B1671 &amp; "|" &amp; E1671 &amp; "|" &amp; C1671,"")</f>
        <v/>
      </c>
      <c r="M1671" s="18" t="n">
        <f aca="false">IF(OR(C1671="", L1671=""), 0, IF(COUNTIF($L$6:L1671, L1671)=1, 1, 0))</f>
        <v>0</v>
      </c>
    </row>
    <row r="1672" customFormat="false" ht="28.35" hidden="false" customHeight="true" outlineLevel="0" collapsed="false">
      <c r="A1672" s="48" t="str">
        <f aca="false">IF(AND(NOT(ISBLANK(C1672)),NOT(ISBLANK(B1672)),NOT(ISBLANK(E1672))),(_xlfn.AGGREGATE(2,7,A$5:A1672))+1,"")</f>
        <v/>
      </c>
      <c r="B1672" s="49"/>
      <c r="C1672" s="49"/>
      <c r="D1672" s="50"/>
      <c r="E1672" s="51"/>
      <c r="F1672" s="52" t="str">
        <f aca="false">IFERROR(VLOOKUP(B1672,LISTAS!$Q$2:$R$58,2,0),"")</f>
        <v/>
      </c>
      <c r="G1672" s="34" t="str">
        <f aca="false">IF(ISBLANK(C1672),"",  IF(F1672="RAZÓN SOCIAL","NUEVO_RP",   IF(F1672="NUMERO",      IF(ISNUMBER(VALUE(C1672)),VALUE(C1672),""),   IF(OR(F1672="NSS - NOMBRE",F1672="RP - NOMBRE"),      IF(         AND(           NOT(ISERROR(FIND(" - ",C1672))),           ISERROR(FIND("  ",C1672)),           ISERROR(FIND("–",C1672)),           ISERROR(FIND("—",C1672)),           ISNUMBER(VALUE(LEFT(C1672,FIND(" - ",C1672)-1)))         ),         VALUE(LEFT(C1672,FIND(" - ",C1672)-1)),         ""      ),   ""   )  )))</f>
        <v/>
      </c>
      <c r="H1672" s="34" t="str">
        <f aca="false">B1672 &amp; "|" &amp; E1672 &amp; "|" &amp;(IF(ISBLANK(C1672),"",IFERROR(VALUE(LEFT(TRIM(C1672),FIND(" ",TRIM(C1672)&amp;" ")-1)),"")))</f>
        <v>||</v>
      </c>
      <c r="I1672" s="18" t="n">
        <f aca="false">IF(G1672="",0, IF(COUNTIF($H$6:H1672,H1672)=1,1,0))</f>
        <v>0</v>
      </c>
      <c r="J1672" s="34" t="str">
        <f aca="false">IF( OR( ISBLANK(D1672), C1672=D1672, AND( LEFT(D1672,7)&lt;&gt;"NOMINA ", OR( ISERROR(FIND(" - ",D1672)), NOT(ISNUMBER(VALUE(LEFT(D1672,FIND(" - ",D1672)-1)))) ) ) ), "", B1672 &amp; "|" &amp; E1672 &amp; "|" &amp; (IF(ISBLANK(C1672), "", IFERROR(VALUE(LEFT(TRIM(C1672), FIND(" ", TRIM(C1672)&amp;" ")-1)), ""))) &amp; "|" &amp; D1672 )</f>
        <v/>
      </c>
      <c r="K1672" s="18" t="n">
        <f aca="false">IF(OR(C1672="", J1672="",G1672=""), 0, IF(COUNTIF($J$6:J1672, J1672)=1, 1, 0))</f>
        <v>0</v>
      </c>
      <c r="L1672" s="16" t="str">
        <f aca="false">IF(B1672="Inscripción de nuevo registro patronal",B1672 &amp; "|" &amp; E1672 &amp; "|" &amp; C1672,"")</f>
        <v/>
      </c>
      <c r="M1672" s="18" t="n">
        <f aca="false">IF(OR(C1672="", L1672=""), 0, IF(COUNTIF($L$6:L1672, L1672)=1, 1, 0))</f>
        <v>0</v>
      </c>
    </row>
    <row r="1673" customFormat="false" ht="28.35" hidden="false" customHeight="true" outlineLevel="0" collapsed="false">
      <c r="A1673" s="48" t="str">
        <f aca="false">IF(AND(NOT(ISBLANK(C1673)),NOT(ISBLANK(B1673)),NOT(ISBLANK(E1673))),(_xlfn.AGGREGATE(2,7,A$5:A1673))+1,"")</f>
        <v/>
      </c>
      <c r="B1673" s="49"/>
      <c r="C1673" s="49"/>
      <c r="D1673" s="50"/>
      <c r="E1673" s="51"/>
      <c r="F1673" s="52" t="str">
        <f aca="false">IFERROR(VLOOKUP(B1673,LISTAS!$Q$2:$R$58,2,0),"")</f>
        <v/>
      </c>
      <c r="G1673" s="34" t="str">
        <f aca="false">IF(ISBLANK(C1673),"",  IF(F1673="RAZÓN SOCIAL","NUEVO_RP",   IF(F1673="NUMERO",      IF(ISNUMBER(VALUE(C1673)),VALUE(C1673),""),   IF(OR(F1673="NSS - NOMBRE",F1673="RP - NOMBRE"),      IF(         AND(           NOT(ISERROR(FIND(" - ",C1673))),           ISERROR(FIND("  ",C1673)),           ISERROR(FIND("–",C1673)),           ISERROR(FIND("—",C1673)),           ISNUMBER(VALUE(LEFT(C1673,FIND(" - ",C1673)-1)))         ),         VALUE(LEFT(C1673,FIND(" - ",C1673)-1)),         ""      ),   ""   )  )))</f>
        <v/>
      </c>
      <c r="H1673" s="34" t="str">
        <f aca="false">B1673 &amp; "|" &amp; E1673 &amp; "|" &amp;(IF(ISBLANK(C1673),"",IFERROR(VALUE(LEFT(TRIM(C1673),FIND(" ",TRIM(C1673)&amp;" ")-1)),"")))</f>
        <v>||</v>
      </c>
      <c r="I1673" s="18" t="n">
        <f aca="false">IF(G1673="",0, IF(COUNTIF($H$6:H1673,H1673)=1,1,0))</f>
        <v>0</v>
      </c>
      <c r="J1673" s="34" t="str">
        <f aca="false">IF( OR( ISBLANK(D1673), C1673=D1673, AND( LEFT(D1673,7)&lt;&gt;"NOMINA ", OR( ISERROR(FIND(" - ",D1673)), NOT(ISNUMBER(VALUE(LEFT(D1673,FIND(" - ",D1673)-1)))) ) ) ), "", B1673 &amp; "|" &amp; E1673 &amp; "|" &amp; (IF(ISBLANK(C1673), "", IFERROR(VALUE(LEFT(TRIM(C1673), FIND(" ", TRIM(C1673)&amp;" ")-1)), ""))) &amp; "|" &amp; D1673 )</f>
        <v/>
      </c>
      <c r="K1673" s="18" t="n">
        <f aca="false">IF(OR(C1673="", J1673="",G1673=""), 0, IF(COUNTIF($J$6:J1673, J1673)=1, 1, 0))</f>
        <v>0</v>
      </c>
      <c r="L1673" s="16" t="str">
        <f aca="false">IF(B1673="Inscripción de nuevo registro patronal",B1673 &amp; "|" &amp; E1673 &amp; "|" &amp; C1673,"")</f>
        <v/>
      </c>
      <c r="M1673" s="18" t="n">
        <f aca="false">IF(OR(C1673="", L1673=""), 0, IF(COUNTIF($L$6:L1673, L1673)=1, 1, 0))</f>
        <v>0</v>
      </c>
    </row>
    <row r="1674" customFormat="false" ht="28.35" hidden="false" customHeight="true" outlineLevel="0" collapsed="false">
      <c r="A1674" s="48" t="str">
        <f aca="false">IF(AND(NOT(ISBLANK(C1674)),NOT(ISBLANK(B1674)),NOT(ISBLANK(E1674))),(_xlfn.AGGREGATE(2,7,A$5:A1674))+1,"")</f>
        <v/>
      </c>
      <c r="B1674" s="49"/>
      <c r="C1674" s="49"/>
      <c r="D1674" s="50"/>
      <c r="E1674" s="51"/>
      <c r="F1674" s="52" t="str">
        <f aca="false">IFERROR(VLOOKUP(B1674,LISTAS!$Q$2:$R$58,2,0),"")</f>
        <v/>
      </c>
      <c r="G1674" s="34" t="str">
        <f aca="false">IF(ISBLANK(C1674),"",  IF(F1674="RAZÓN SOCIAL","NUEVO_RP",   IF(F1674="NUMERO",      IF(ISNUMBER(VALUE(C1674)),VALUE(C1674),""),   IF(OR(F1674="NSS - NOMBRE",F1674="RP - NOMBRE"),      IF(         AND(           NOT(ISERROR(FIND(" - ",C1674))),           ISERROR(FIND("  ",C1674)),           ISERROR(FIND("–",C1674)),           ISERROR(FIND("—",C1674)),           ISNUMBER(VALUE(LEFT(C1674,FIND(" - ",C1674)-1)))         ),         VALUE(LEFT(C1674,FIND(" - ",C1674)-1)),         ""      ),   ""   )  )))</f>
        <v/>
      </c>
      <c r="H1674" s="34" t="str">
        <f aca="false">B1674 &amp; "|" &amp; E1674 &amp; "|" &amp;(IF(ISBLANK(C1674),"",IFERROR(VALUE(LEFT(TRIM(C1674),FIND(" ",TRIM(C1674)&amp;" ")-1)),"")))</f>
        <v>||</v>
      </c>
      <c r="I1674" s="18" t="n">
        <f aca="false">IF(G1674="",0, IF(COUNTIF($H$6:H1674,H1674)=1,1,0))</f>
        <v>0</v>
      </c>
      <c r="J1674" s="34" t="str">
        <f aca="false">IF( OR( ISBLANK(D1674), C1674=D1674, AND( LEFT(D1674,7)&lt;&gt;"NOMINA ", OR( ISERROR(FIND(" - ",D1674)), NOT(ISNUMBER(VALUE(LEFT(D1674,FIND(" - ",D1674)-1)))) ) ) ), "", B1674 &amp; "|" &amp; E1674 &amp; "|" &amp; (IF(ISBLANK(C1674), "", IFERROR(VALUE(LEFT(TRIM(C1674), FIND(" ", TRIM(C1674)&amp;" ")-1)), ""))) &amp; "|" &amp; D1674 )</f>
        <v/>
      </c>
      <c r="K1674" s="18" t="n">
        <f aca="false">IF(OR(C1674="", J1674="",G1674=""), 0, IF(COUNTIF($J$6:J1674, J1674)=1, 1, 0))</f>
        <v>0</v>
      </c>
      <c r="L1674" s="16" t="str">
        <f aca="false">IF(B1674="Inscripción de nuevo registro patronal",B1674 &amp; "|" &amp; E1674 &amp; "|" &amp; C1674,"")</f>
        <v/>
      </c>
      <c r="M1674" s="18" t="n">
        <f aca="false">IF(OR(C1674="", L1674=""), 0, IF(COUNTIF($L$6:L1674, L1674)=1, 1, 0))</f>
        <v>0</v>
      </c>
    </row>
    <row r="1675" customFormat="false" ht="28.35" hidden="false" customHeight="true" outlineLevel="0" collapsed="false">
      <c r="A1675" s="48" t="str">
        <f aca="false">IF(AND(NOT(ISBLANK(C1675)),NOT(ISBLANK(B1675)),NOT(ISBLANK(E1675))),(_xlfn.AGGREGATE(2,7,A$5:A1675))+1,"")</f>
        <v/>
      </c>
      <c r="B1675" s="49"/>
      <c r="C1675" s="49"/>
      <c r="D1675" s="50"/>
      <c r="E1675" s="51"/>
      <c r="F1675" s="52" t="str">
        <f aca="false">IFERROR(VLOOKUP(B1675,LISTAS!$Q$2:$R$58,2,0),"")</f>
        <v/>
      </c>
      <c r="G1675" s="34" t="str">
        <f aca="false">IF(ISBLANK(C1675),"",  IF(F1675="RAZÓN SOCIAL","NUEVO_RP",   IF(F1675="NUMERO",      IF(ISNUMBER(VALUE(C1675)),VALUE(C1675),""),   IF(OR(F1675="NSS - NOMBRE",F1675="RP - NOMBRE"),      IF(         AND(           NOT(ISERROR(FIND(" - ",C1675))),           ISERROR(FIND("  ",C1675)),           ISERROR(FIND("–",C1675)),           ISERROR(FIND("—",C1675)),           ISNUMBER(VALUE(LEFT(C1675,FIND(" - ",C1675)-1)))         ),         VALUE(LEFT(C1675,FIND(" - ",C1675)-1)),         ""      ),   ""   )  )))</f>
        <v/>
      </c>
      <c r="H1675" s="34" t="str">
        <f aca="false">B1675 &amp; "|" &amp; E1675 &amp; "|" &amp;(IF(ISBLANK(C1675),"",IFERROR(VALUE(LEFT(TRIM(C1675),FIND(" ",TRIM(C1675)&amp;" ")-1)),"")))</f>
        <v>||</v>
      </c>
      <c r="I1675" s="18" t="n">
        <f aca="false">IF(G1675="",0, IF(COUNTIF($H$6:H1675,H1675)=1,1,0))</f>
        <v>0</v>
      </c>
      <c r="J1675" s="34" t="str">
        <f aca="false">IF( OR( ISBLANK(D1675), C1675=D1675, AND( LEFT(D1675,7)&lt;&gt;"NOMINA ", OR( ISERROR(FIND(" - ",D1675)), NOT(ISNUMBER(VALUE(LEFT(D1675,FIND(" - ",D1675)-1)))) ) ) ), "", B1675 &amp; "|" &amp; E1675 &amp; "|" &amp; (IF(ISBLANK(C1675), "", IFERROR(VALUE(LEFT(TRIM(C1675), FIND(" ", TRIM(C1675)&amp;" ")-1)), ""))) &amp; "|" &amp; D1675 )</f>
        <v/>
      </c>
      <c r="K1675" s="18" t="n">
        <f aca="false">IF(OR(C1675="", J1675="",G1675=""), 0, IF(COUNTIF($J$6:J1675, J1675)=1, 1, 0))</f>
        <v>0</v>
      </c>
      <c r="L1675" s="16" t="str">
        <f aca="false">IF(B1675="Inscripción de nuevo registro patronal",B1675 &amp; "|" &amp; E1675 &amp; "|" &amp; C1675,"")</f>
        <v/>
      </c>
      <c r="M1675" s="18" t="n">
        <f aca="false">IF(OR(C1675="", L1675=""), 0, IF(COUNTIF($L$6:L1675, L1675)=1, 1, 0))</f>
        <v>0</v>
      </c>
    </row>
    <row r="1676" customFormat="false" ht="28.35" hidden="false" customHeight="true" outlineLevel="0" collapsed="false">
      <c r="A1676" s="48" t="str">
        <f aca="false">IF(AND(NOT(ISBLANK(C1676)),NOT(ISBLANK(B1676)),NOT(ISBLANK(E1676))),(_xlfn.AGGREGATE(2,7,A$5:A1676))+1,"")</f>
        <v/>
      </c>
      <c r="B1676" s="49"/>
      <c r="C1676" s="49"/>
      <c r="D1676" s="50"/>
      <c r="E1676" s="51"/>
      <c r="F1676" s="52" t="str">
        <f aca="false">IFERROR(VLOOKUP(B1676,LISTAS!$Q$2:$R$58,2,0),"")</f>
        <v/>
      </c>
      <c r="G1676" s="34" t="str">
        <f aca="false">IF(ISBLANK(C1676),"",  IF(F1676="RAZÓN SOCIAL","NUEVO_RP",   IF(F1676="NUMERO",      IF(ISNUMBER(VALUE(C1676)),VALUE(C1676),""),   IF(OR(F1676="NSS - NOMBRE",F1676="RP - NOMBRE"),      IF(         AND(           NOT(ISERROR(FIND(" - ",C1676))),           ISERROR(FIND("  ",C1676)),           ISERROR(FIND("–",C1676)),           ISERROR(FIND("—",C1676)),           ISNUMBER(VALUE(LEFT(C1676,FIND(" - ",C1676)-1)))         ),         VALUE(LEFT(C1676,FIND(" - ",C1676)-1)),         ""      ),   ""   )  )))</f>
        <v/>
      </c>
      <c r="H1676" s="34" t="str">
        <f aca="false">B1676 &amp; "|" &amp; E1676 &amp; "|" &amp;(IF(ISBLANK(C1676),"",IFERROR(VALUE(LEFT(TRIM(C1676),FIND(" ",TRIM(C1676)&amp;" ")-1)),"")))</f>
        <v>||</v>
      </c>
      <c r="I1676" s="18" t="n">
        <f aca="false">IF(G1676="",0, IF(COUNTIF($H$6:H1676,H1676)=1,1,0))</f>
        <v>0</v>
      </c>
      <c r="J1676" s="34" t="str">
        <f aca="false">IF( OR( ISBLANK(D1676), C1676=D1676, AND( LEFT(D1676,7)&lt;&gt;"NOMINA ", OR( ISERROR(FIND(" - ",D1676)), NOT(ISNUMBER(VALUE(LEFT(D1676,FIND(" - ",D1676)-1)))) ) ) ), "", B1676 &amp; "|" &amp; E1676 &amp; "|" &amp; (IF(ISBLANK(C1676), "", IFERROR(VALUE(LEFT(TRIM(C1676), FIND(" ", TRIM(C1676)&amp;" ")-1)), ""))) &amp; "|" &amp; D1676 )</f>
        <v/>
      </c>
      <c r="K1676" s="18" t="n">
        <f aca="false">IF(OR(C1676="", J1676="",G1676=""), 0, IF(COUNTIF($J$6:J1676, J1676)=1, 1, 0))</f>
        <v>0</v>
      </c>
      <c r="L1676" s="16" t="str">
        <f aca="false">IF(B1676="Inscripción de nuevo registro patronal",B1676 &amp; "|" &amp; E1676 &amp; "|" &amp; C1676,"")</f>
        <v/>
      </c>
      <c r="M1676" s="18" t="n">
        <f aca="false">IF(OR(C1676="", L1676=""), 0, IF(COUNTIF($L$6:L1676, L1676)=1, 1, 0))</f>
        <v>0</v>
      </c>
    </row>
    <row r="1677" customFormat="false" ht="28.35" hidden="false" customHeight="true" outlineLevel="0" collapsed="false">
      <c r="A1677" s="48" t="str">
        <f aca="false">IF(AND(NOT(ISBLANK(C1677)),NOT(ISBLANK(B1677)),NOT(ISBLANK(E1677))),(_xlfn.AGGREGATE(2,7,A$5:A1677))+1,"")</f>
        <v/>
      </c>
      <c r="B1677" s="49"/>
      <c r="C1677" s="49"/>
      <c r="D1677" s="50"/>
      <c r="E1677" s="51"/>
      <c r="F1677" s="52" t="str">
        <f aca="false">IFERROR(VLOOKUP(B1677,LISTAS!$Q$2:$R$58,2,0),"")</f>
        <v/>
      </c>
      <c r="G1677" s="34" t="str">
        <f aca="false">IF(ISBLANK(C1677),"",  IF(F1677="RAZÓN SOCIAL","NUEVO_RP",   IF(F1677="NUMERO",      IF(ISNUMBER(VALUE(C1677)),VALUE(C1677),""),   IF(OR(F1677="NSS - NOMBRE",F1677="RP - NOMBRE"),      IF(         AND(           NOT(ISERROR(FIND(" - ",C1677))),           ISERROR(FIND("  ",C1677)),           ISERROR(FIND("–",C1677)),           ISERROR(FIND("—",C1677)),           ISNUMBER(VALUE(LEFT(C1677,FIND(" - ",C1677)-1)))         ),         VALUE(LEFT(C1677,FIND(" - ",C1677)-1)),         ""      ),   ""   )  )))</f>
        <v/>
      </c>
      <c r="H1677" s="34" t="str">
        <f aca="false">B1677 &amp; "|" &amp; E1677 &amp; "|" &amp;(IF(ISBLANK(C1677),"",IFERROR(VALUE(LEFT(TRIM(C1677),FIND(" ",TRIM(C1677)&amp;" ")-1)),"")))</f>
        <v>||</v>
      </c>
      <c r="I1677" s="18" t="n">
        <f aca="false">IF(G1677="",0, IF(COUNTIF($H$6:H1677,H1677)=1,1,0))</f>
        <v>0</v>
      </c>
      <c r="J1677" s="34" t="str">
        <f aca="false">IF( OR( ISBLANK(D1677), C1677=D1677, AND( LEFT(D1677,7)&lt;&gt;"NOMINA ", OR( ISERROR(FIND(" - ",D1677)), NOT(ISNUMBER(VALUE(LEFT(D1677,FIND(" - ",D1677)-1)))) ) ) ), "", B1677 &amp; "|" &amp; E1677 &amp; "|" &amp; (IF(ISBLANK(C1677), "", IFERROR(VALUE(LEFT(TRIM(C1677), FIND(" ", TRIM(C1677)&amp;" ")-1)), ""))) &amp; "|" &amp; D1677 )</f>
        <v/>
      </c>
      <c r="K1677" s="18" t="n">
        <f aca="false">IF(OR(C1677="", J1677="",G1677=""), 0, IF(COUNTIF($J$6:J1677, J1677)=1, 1, 0))</f>
        <v>0</v>
      </c>
      <c r="L1677" s="16" t="str">
        <f aca="false">IF(B1677="Inscripción de nuevo registro patronal",B1677 &amp; "|" &amp; E1677 &amp; "|" &amp; C1677,"")</f>
        <v/>
      </c>
      <c r="M1677" s="18" t="n">
        <f aca="false">IF(OR(C1677="", L1677=""), 0, IF(COUNTIF($L$6:L1677, L1677)=1, 1, 0))</f>
        <v>0</v>
      </c>
    </row>
    <row r="1678" customFormat="false" ht="28.35" hidden="false" customHeight="true" outlineLevel="0" collapsed="false">
      <c r="A1678" s="48" t="str">
        <f aca="false">IF(AND(NOT(ISBLANK(C1678)),NOT(ISBLANK(B1678)),NOT(ISBLANK(E1678))),(_xlfn.AGGREGATE(2,7,A$5:A1678))+1,"")</f>
        <v/>
      </c>
      <c r="B1678" s="49"/>
      <c r="C1678" s="49"/>
      <c r="D1678" s="50"/>
      <c r="E1678" s="51"/>
      <c r="F1678" s="52" t="str">
        <f aca="false">IFERROR(VLOOKUP(B1678,LISTAS!$Q$2:$R$58,2,0),"")</f>
        <v/>
      </c>
      <c r="G1678" s="34" t="str">
        <f aca="false">IF(ISBLANK(C1678),"",  IF(F1678="RAZÓN SOCIAL","NUEVO_RP",   IF(F1678="NUMERO",      IF(ISNUMBER(VALUE(C1678)),VALUE(C1678),""),   IF(OR(F1678="NSS - NOMBRE",F1678="RP - NOMBRE"),      IF(         AND(           NOT(ISERROR(FIND(" - ",C1678))),           ISERROR(FIND("  ",C1678)),           ISERROR(FIND("–",C1678)),           ISERROR(FIND("—",C1678)),           ISNUMBER(VALUE(LEFT(C1678,FIND(" - ",C1678)-1)))         ),         VALUE(LEFT(C1678,FIND(" - ",C1678)-1)),         ""      ),   ""   )  )))</f>
        <v/>
      </c>
      <c r="H1678" s="34" t="str">
        <f aca="false">B1678 &amp; "|" &amp; E1678 &amp; "|" &amp;(IF(ISBLANK(C1678),"",IFERROR(VALUE(LEFT(TRIM(C1678),FIND(" ",TRIM(C1678)&amp;" ")-1)),"")))</f>
        <v>||</v>
      </c>
      <c r="I1678" s="18" t="n">
        <f aca="false">IF(G1678="",0, IF(COUNTIF($H$6:H1678,H1678)=1,1,0))</f>
        <v>0</v>
      </c>
      <c r="J1678" s="34" t="str">
        <f aca="false">IF( OR( ISBLANK(D1678), C1678=D1678, AND( LEFT(D1678,7)&lt;&gt;"NOMINA ", OR( ISERROR(FIND(" - ",D1678)), NOT(ISNUMBER(VALUE(LEFT(D1678,FIND(" - ",D1678)-1)))) ) ) ), "", B1678 &amp; "|" &amp; E1678 &amp; "|" &amp; (IF(ISBLANK(C1678), "", IFERROR(VALUE(LEFT(TRIM(C1678), FIND(" ", TRIM(C1678)&amp;" ")-1)), ""))) &amp; "|" &amp; D1678 )</f>
        <v/>
      </c>
      <c r="K1678" s="18" t="n">
        <f aca="false">IF(OR(C1678="", J1678="",G1678=""), 0, IF(COUNTIF($J$6:J1678, J1678)=1, 1, 0))</f>
        <v>0</v>
      </c>
      <c r="L1678" s="16" t="str">
        <f aca="false">IF(B1678="Inscripción de nuevo registro patronal",B1678 &amp; "|" &amp; E1678 &amp; "|" &amp; C1678,"")</f>
        <v/>
      </c>
      <c r="M1678" s="18" t="n">
        <f aca="false">IF(OR(C1678="", L1678=""), 0, IF(COUNTIF($L$6:L1678, L1678)=1, 1, 0))</f>
        <v>0</v>
      </c>
    </row>
    <row r="1679" customFormat="false" ht="28.35" hidden="false" customHeight="true" outlineLevel="0" collapsed="false">
      <c r="A1679" s="48" t="str">
        <f aca="false">IF(AND(NOT(ISBLANK(C1679)),NOT(ISBLANK(B1679)),NOT(ISBLANK(E1679))),(_xlfn.AGGREGATE(2,7,A$5:A1679))+1,"")</f>
        <v/>
      </c>
      <c r="B1679" s="49"/>
      <c r="C1679" s="49"/>
      <c r="D1679" s="50"/>
      <c r="E1679" s="51"/>
      <c r="F1679" s="52" t="str">
        <f aca="false">IFERROR(VLOOKUP(B1679,LISTAS!$Q$2:$R$58,2,0),"")</f>
        <v/>
      </c>
      <c r="G1679" s="34" t="str">
        <f aca="false">IF(ISBLANK(C1679),"",  IF(F1679="RAZÓN SOCIAL","NUEVO_RP",   IF(F1679="NUMERO",      IF(ISNUMBER(VALUE(C1679)),VALUE(C1679),""),   IF(OR(F1679="NSS - NOMBRE",F1679="RP - NOMBRE"),      IF(         AND(           NOT(ISERROR(FIND(" - ",C1679))),           ISERROR(FIND("  ",C1679)),           ISERROR(FIND("–",C1679)),           ISERROR(FIND("—",C1679)),           ISNUMBER(VALUE(LEFT(C1679,FIND(" - ",C1679)-1)))         ),         VALUE(LEFT(C1679,FIND(" - ",C1679)-1)),         ""      ),   ""   )  )))</f>
        <v/>
      </c>
      <c r="H1679" s="34" t="str">
        <f aca="false">B1679 &amp; "|" &amp; E1679 &amp; "|" &amp;(IF(ISBLANK(C1679),"",IFERROR(VALUE(LEFT(TRIM(C1679),FIND(" ",TRIM(C1679)&amp;" ")-1)),"")))</f>
        <v>||</v>
      </c>
      <c r="I1679" s="18" t="n">
        <f aca="false">IF(G1679="",0, IF(COUNTIF($H$6:H1679,H1679)=1,1,0))</f>
        <v>0</v>
      </c>
      <c r="J1679" s="34" t="str">
        <f aca="false">IF( OR( ISBLANK(D1679), C1679=D1679, AND( LEFT(D1679,7)&lt;&gt;"NOMINA ", OR( ISERROR(FIND(" - ",D1679)), NOT(ISNUMBER(VALUE(LEFT(D1679,FIND(" - ",D1679)-1)))) ) ) ), "", B1679 &amp; "|" &amp; E1679 &amp; "|" &amp; (IF(ISBLANK(C1679), "", IFERROR(VALUE(LEFT(TRIM(C1679), FIND(" ", TRIM(C1679)&amp;" ")-1)), ""))) &amp; "|" &amp; D1679 )</f>
        <v/>
      </c>
      <c r="K1679" s="18" t="n">
        <f aca="false">IF(OR(C1679="", J1679="",G1679=""), 0, IF(COUNTIF($J$6:J1679, J1679)=1, 1, 0))</f>
        <v>0</v>
      </c>
      <c r="L1679" s="16" t="str">
        <f aca="false">IF(B1679="Inscripción de nuevo registro patronal",B1679 &amp; "|" &amp; E1679 &amp; "|" &amp; C1679,"")</f>
        <v/>
      </c>
      <c r="M1679" s="18" t="n">
        <f aca="false">IF(OR(C1679="", L1679=""), 0, IF(COUNTIF($L$6:L1679, L1679)=1, 1, 0))</f>
        <v>0</v>
      </c>
    </row>
    <row r="1680" customFormat="false" ht="28.35" hidden="false" customHeight="true" outlineLevel="0" collapsed="false">
      <c r="A1680" s="48" t="str">
        <f aca="false">IF(AND(NOT(ISBLANK(C1680)),NOT(ISBLANK(B1680)),NOT(ISBLANK(E1680))),(_xlfn.AGGREGATE(2,7,A$5:A1680))+1,"")</f>
        <v/>
      </c>
      <c r="B1680" s="49"/>
      <c r="C1680" s="49"/>
      <c r="D1680" s="50"/>
      <c r="E1680" s="51"/>
      <c r="F1680" s="52" t="str">
        <f aca="false">IFERROR(VLOOKUP(B1680,LISTAS!$Q$2:$R$58,2,0),"")</f>
        <v/>
      </c>
      <c r="G1680" s="34" t="str">
        <f aca="false">IF(ISBLANK(C1680),"",  IF(F1680="RAZÓN SOCIAL","NUEVO_RP",   IF(F1680="NUMERO",      IF(ISNUMBER(VALUE(C1680)),VALUE(C1680),""),   IF(OR(F1680="NSS - NOMBRE",F1680="RP - NOMBRE"),      IF(         AND(           NOT(ISERROR(FIND(" - ",C1680))),           ISERROR(FIND("  ",C1680)),           ISERROR(FIND("–",C1680)),           ISERROR(FIND("—",C1680)),           ISNUMBER(VALUE(LEFT(C1680,FIND(" - ",C1680)-1)))         ),         VALUE(LEFT(C1680,FIND(" - ",C1680)-1)),         ""      ),   ""   )  )))</f>
        <v/>
      </c>
      <c r="H1680" s="34" t="str">
        <f aca="false">B1680 &amp; "|" &amp; E1680 &amp; "|" &amp;(IF(ISBLANK(C1680),"",IFERROR(VALUE(LEFT(TRIM(C1680),FIND(" ",TRIM(C1680)&amp;" ")-1)),"")))</f>
        <v>||</v>
      </c>
      <c r="I1680" s="18" t="n">
        <f aca="false">IF(G1680="",0, IF(COUNTIF($H$6:H1680,H1680)=1,1,0))</f>
        <v>0</v>
      </c>
      <c r="J1680" s="34" t="str">
        <f aca="false">IF( OR( ISBLANK(D1680), C1680=D1680, AND( LEFT(D1680,7)&lt;&gt;"NOMINA ", OR( ISERROR(FIND(" - ",D1680)), NOT(ISNUMBER(VALUE(LEFT(D1680,FIND(" - ",D1680)-1)))) ) ) ), "", B1680 &amp; "|" &amp; E1680 &amp; "|" &amp; (IF(ISBLANK(C1680), "", IFERROR(VALUE(LEFT(TRIM(C1680), FIND(" ", TRIM(C1680)&amp;" ")-1)), ""))) &amp; "|" &amp; D1680 )</f>
        <v/>
      </c>
      <c r="K1680" s="18" t="n">
        <f aca="false">IF(OR(C1680="", J1680="",G1680=""), 0, IF(COUNTIF($J$6:J1680, J1680)=1, 1, 0))</f>
        <v>0</v>
      </c>
      <c r="L1680" s="16" t="str">
        <f aca="false">IF(B1680="Inscripción de nuevo registro patronal",B1680 &amp; "|" &amp; E1680 &amp; "|" &amp; C1680,"")</f>
        <v/>
      </c>
      <c r="M1680" s="18" t="n">
        <f aca="false">IF(OR(C1680="", L1680=""), 0, IF(COUNTIF($L$6:L1680, L1680)=1, 1, 0))</f>
        <v>0</v>
      </c>
    </row>
    <row r="1681" customFormat="false" ht="28.35" hidden="false" customHeight="true" outlineLevel="0" collapsed="false">
      <c r="A1681" s="48" t="str">
        <f aca="false">IF(AND(NOT(ISBLANK(C1681)),NOT(ISBLANK(B1681)),NOT(ISBLANK(E1681))),(_xlfn.AGGREGATE(2,7,A$5:A1681))+1,"")</f>
        <v/>
      </c>
      <c r="B1681" s="49"/>
      <c r="C1681" s="49"/>
      <c r="D1681" s="50"/>
      <c r="E1681" s="51"/>
      <c r="F1681" s="52" t="str">
        <f aca="false">IFERROR(VLOOKUP(B1681,LISTAS!$Q$2:$R$58,2,0),"")</f>
        <v/>
      </c>
      <c r="G1681" s="34" t="str">
        <f aca="false">IF(ISBLANK(C1681),"",  IF(F1681="RAZÓN SOCIAL","NUEVO_RP",   IF(F1681="NUMERO",      IF(ISNUMBER(VALUE(C1681)),VALUE(C1681),""),   IF(OR(F1681="NSS - NOMBRE",F1681="RP - NOMBRE"),      IF(         AND(           NOT(ISERROR(FIND(" - ",C1681))),           ISERROR(FIND("  ",C1681)),           ISERROR(FIND("–",C1681)),           ISERROR(FIND("—",C1681)),           ISNUMBER(VALUE(LEFT(C1681,FIND(" - ",C1681)-1)))         ),         VALUE(LEFT(C1681,FIND(" - ",C1681)-1)),         ""      ),   ""   )  )))</f>
        <v/>
      </c>
      <c r="H1681" s="34" t="str">
        <f aca="false">B1681 &amp; "|" &amp; E1681 &amp; "|" &amp;(IF(ISBLANK(C1681),"",IFERROR(VALUE(LEFT(TRIM(C1681),FIND(" ",TRIM(C1681)&amp;" ")-1)),"")))</f>
        <v>||</v>
      </c>
      <c r="I1681" s="18" t="n">
        <f aca="false">IF(G1681="",0, IF(COUNTIF($H$6:H1681,H1681)=1,1,0))</f>
        <v>0</v>
      </c>
      <c r="J1681" s="34" t="str">
        <f aca="false">IF( OR( ISBLANK(D1681), C1681=D1681, AND( LEFT(D1681,7)&lt;&gt;"NOMINA ", OR( ISERROR(FIND(" - ",D1681)), NOT(ISNUMBER(VALUE(LEFT(D1681,FIND(" - ",D1681)-1)))) ) ) ), "", B1681 &amp; "|" &amp; E1681 &amp; "|" &amp; (IF(ISBLANK(C1681), "", IFERROR(VALUE(LEFT(TRIM(C1681), FIND(" ", TRIM(C1681)&amp;" ")-1)), ""))) &amp; "|" &amp; D1681 )</f>
        <v/>
      </c>
      <c r="K1681" s="18" t="n">
        <f aca="false">IF(OR(C1681="", J1681="",G1681=""), 0, IF(COUNTIF($J$6:J1681, J1681)=1, 1, 0))</f>
        <v>0</v>
      </c>
      <c r="L1681" s="16" t="str">
        <f aca="false">IF(B1681="Inscripción de nuevo registro patronal",B1681 &amp; "|" &amp; E1681 &amp; "|" &amp; C1681,"")</f>
        <v/>
      </c>
      <c r="M1681" s="18" t="n">
        <f aca="false">IF(OR(C1681="", L1681=""), 0, IF(COUNTIF($L$6:L1681, L1681)=1, 1, 0))</f>
        <v>0</v>
      </c>
    </row>
    <row r="1682" customFormat="false" ht="28.35" hidden="false" customHeight="true" outlineLevel="0" collapsed="false">
      <c r="A1682" s="48" t="str">
        <f aca="false">IF(AND(NOT(ISBLANK(C1682)),NOT(ISBLANK(B1682)),NOT(ISBLANK(E1682))),(_xlfn.AGGREGATE(2,7,A$5:A1682))+1,"")</f>
        <v/>
      </c>
      <c r="B1682" s="49"/>
      <c r="C1682" s="49"/>
      <c r="D1682" s="50"/>
      <c r="E1682" s="51"/>
      <c r="F1682" s="52" t="str">
        <f aca="false">IFERROR(VLOOKUP(B1682,LISTAS!$Q$2:$R$58,2,0),"")</f>
        <v/>
      </c>
      <c r="G1682" s="34" t="str">
        <f aca="false">IF(ISBLANK(C1682),"",  IF(F1682="RAZÓN SOCIAL","NUEVO_RP",   IF(F1682="NUMERO",      IF(ISNUMBER(VALUE(C1682)),VALUE(C1682),""),   IF(OR(F1682="NSS - NOMBRE",F1682="RP - NOMBRE"),      IF(         AND(           NOT(ISERROR(FIND(" - ",C1682))),           ISERROR(FIND("  ",C1682)),           ISERROR(FIND("–",C1682)),           ISERROR(FIND("—",C1682)),           ISNUMBER(VALUE(LEFT(C1682,FIND(" - ",C1682)-1)))         ),         VALUE(LEFT(C1682,FIND(" - ",C1682)-1)),         ""      ),   ""   )  )))</f>
        <v/>
      </c>
      <c r="H1682" s="34" t="str">
        <f aca="false">B1682 &amp; "|" &amp; E1682 &amp; "|" &amp;(IF(ISBLANK(C1682),"",IFERROR(VALUE(LEFT(TRIM(C1682),FIND(" ",TRIM(C1682)&amp;" ")-1)),"")))</f>
        <v>||</v>
      </c>
      <c r="I1682" s="18" t="n">
        <f aca="false">IF(G1682="",0, IF(COUNTIF($H$6:H1682,H1682)=1,1,0))</f>
        <v>0</v>
      </c>
      <c r="J1682" s="34" t="str">
        <f aca="false">IF( OR( ISBLANK(D1682), C1682=D1682, AND( LEFT(D1682,7)&lt;&gt;"NOMINA ", OR( ISERROR(FIND(" - ",D1682)), NOT(ISNUMBER(VALUE(LEFT(D1682,FIND(" - ",D1682)-1)))) ) ) ), "", B1682 &amp; "|" &amp; E1682 &amp; "|" &amp; (IF(ISBLANK(C1682), "", IFERROR(VALUE(LEFT(TRIM(C1682), FIND(" ", TRIM(C1682)&amp;" ")-1)), ""))) &amp; "|" &amp; D1682 )</f>
        <v/>
      </c>
      <c r="K1682" s="18" t="n">
        <f aca="false">IF(OR(C1682="", J1682="",G1682=""), 0, IF(COUNTIF($J$6:J1682, J1682)=1, 1, 0))</f>
        <v>0</v>
      </c>
      <c r="L1682" s="16" t="str">
        <f aca="false">IF(B1682="Inscripción de nuevo registro patronal",B1682 &amp; "|" &amp; E1682 &amp; "|" &amp; C1682,"")</f>
        <v/>
      </c>
      <c r="M1682" s="18" t="n">
        <f aca="false">IF(OR(C1682="", L1682=""), 0, IF(COUNTIF($L$6:L1682, L1682)=1, 1, 0))</f>
        <v>0</v>
      </c>
    </row>
    <row r="1683" customFormat="false" ht="28.35" hidden="false" customHeight="true" outlineLevel="0" collapsed="false">
      <c r="A1683" s="48" t="str">
        <f aca="false">IF(AND(NOT(ISBLANK(C1683)),NOT(ISBLANK(B1683)),NOT(ISBLANK(E1683))),(_xlfn.AGGREGATE(2,7,A$5:A1683))+1,"")</f>
        <v/>
      </c>
      <c r="B1683" s="49"/>
      <c r="C1683" s="49"/>
      <c r="D1683" s="50"/>
      <c r="E1683" s="51"/>
      <c r="F1683" s="52" t="str">
        <f aca="false">IFERROR(VLOOKUP(B1683,LISTAS!$Q$2:$R$58,2,0),"")</f>
        <v/>
      </c>
      <c r="G1683" s="34" t="str">
        <f aca="false">IF(ISBLANK(C1683),"",  IF(F1683="RAZÓN SOCIAL","NUEVO_RP",   IF(F1683="NUMERO",      IF(ISNUMBER(VALUE(C1683)),VALUE(C1683),""),   IF(OR(F1683="NSS - NOMBRE",F1683="RP - NOMBRE"),      IF(         AND(           NOT(ISERROR(FIND(" - ",C1683))),           ISERROR(FIND("  ",C1683)),           ISERROR(FIND("–",C1683)),           ISERROR(FIND("—",C1683)),           ISNUMBER(VALUE(LEFT(C1683,FIND(" - ",C1683)-1)))         ),         VALUE(LEFT(C1683,FIND(" - ",C1683)-1)),         ""      ),   ""   )  )))</f>
        <v/>
      </c>
      <c r="H1683" s="34" t="str">
        <f aca="false">B1683 &amp; "|" &amp; E1683 &amp; "|" &amp;(IF(ISBLANK(C1683),"",IFERROR(VALUE(LEFT(TRIM(C1683),FIND(" ",TRIM(C1683)&amp;" ")-1)),"")))</f>
        <v>||</v>
      </c>
      <c r="I1683" s="18" t="n">
        <f aca="false">IF(G1683="",0, IF(COUNTIF($H$6:H1683,H1683)=1,1,0))</f>
        <v>0</v>
      </c>
      <c r="J1683" s="34" t="str">
        <f aca="false">IF( OR( ISBLANK(D1683), C1683=D1683, AND( LEFT(D1683,7)&lt;&gt;"NOMINA ", OR( ISERROR(FIND(" - ",D1683)), NOT(ISNUMBER(VALUE(LEFT(D1683,FIND(" - ",D1683)-1)))) ) ) ), "", B1683 &amp; "|" &amp; E1683 &amp; "|" &amp; (IF(ISBLANK(C1683), "", IFERROR(VALUE(LEFT(TRIM(C1683), FIND(" ", TRIM(C1683)&amp;" ")-1)), ""))) &amp; "|" &amp; D1683 )</f>
        <v/>
      </c>
      <c r="K1683" s="18" t="n">
        <f aca="false">IF(OR(C1683="", J1683="",G1683=""), 0, IF(COUNTIF($J$6:J1683, J1683)=1, 1, 0))</f>
        <v>0</v>
      </c>
      <c r="L1683" s="16" t="str">
        <f aca="false">IF(B1683="Inscripción de nuevo registro patronal",B1683 &amp; "|" &amp; E1683 &amp; "|" &amp; C1683,"")</f>
        <v/>
      </c>
      <c r="M1683" s="18" t="n">
        <f aca="false">IF(OR(C1683="", L1683=""), 0, IF(COUNTIF($L$6:L1683, L1683)=1, 1, 0))</f>
        <v>0</v>
      </c>
    </row>
    <row r="1684" customFormat="false" ht="28.35" hidden="false" customHeight="true" outlineLevel="0" collapsed="false">
      <c r="A1684" s="48" t="str">
        <f aca="false">IF(AND(NOT(ISBLANK(C1684)),NOT(ISBLANK(B1684)),NOT(ISBLANK(E1684))),(_xlfn.AGGREGATE(2,7,A$5:A1684))+1,"")</f>
        <v/>
      </c>
      <c r="B1684" s="49"/>
      <c r="C1684" s="49"/>
      <c r="D1684" s="50"/>
      <c r="E1684" s="51"/>
      <c r="F1684" s="52" t="str">
        <f aca="false">IFERROR(VLOOKUP(B1684,LISTAS!$Q$2:$R$58,2,0),"")</f>
        <v/>
      </c>
      <c r="G1684" s="34" t="str">
        <f aca="false">IF(ISBLANK(C1684),"",  IF(F1684="RAZÓN SOCIAL","NUEVO_RP",   IF(F1684="NUMERO",      IF(ISNUMBER(VALUE(C1684)),VALUE(C1684),""),   IF(OR(F1684="NSS - NOMBRE",F1684="RP - NOMBRE"),      IF(         AND(           NOT(ISERROR(FIND(" - ",C1684))),           ISERROR(FIND("  ",C1684)),           ISERROR(FIND("–",C1684)),           ISERROR(FIND("—",C1684)),           ISNUMBER(VALUE(LEFT(C1684,FIND(" - ",C1684)-1)))         ),         VALUE(LEFT(C1684,FIND(" - ",C1684)-1)),         ""      ),   ""   )  )))</f>
        <v/>
      </c>
      <c r="H1684" s="34" t="str">
        <f aca="false">B1684 &amp; "|" &amp; E1684 &amp; "|" &amp;(IF(ISBLANK(C1684),"",IFERROR(VALUE(LEFT(TRIM(C1684),FIND(" ",TRIM(C1684)&amp;" ")-1)),"")))</f>
        <v>||</v>
      </c>
      <c r="I1684" s="18" t="n">
        <f aca="false">IF(G1684="",0, IF(COUNTIF($H$6:H1684,H1684)=1,1,0))</f>
        <v>0</v>
      </c>
      <c r="J1684" s="34" t="str">
        <f aca="false">IF( OR( ISBLANK(D1684), C1684=D1684, AND( LEFT(D1684,7)&lt;&gt;"NOMINA ", OR( ISERROR(FIND(" - ",D1684)), NOT(ISNUMBER(VALUE(LEFT(D1684,FIND(" - ",D1684)-1)))) ) ) ), "", B1684 &amp; "|" &amp; E1684 &amp; "|" &amp; (IF(ISBLANK(C1684), "", IFERROR(VALUE(LEFT(TRIM(C1684), FIND(" ", TRIM(C1684)&amp;" ")-1)), ""))) &amp; "|" &amp; D1684 )</f>
        <v/>
      </c>
      <c r="K1684" s="18" t="n">
        <f aca="false">IF(OR(C1684="", J1684="",G1684=""), 0, IF(COUNTIF($J$6:J1684, J1684)=1, 1, 0))</f>
        <v>0</v>
      </c>
      <c r="L1684" s="16" t="str">
        <f aca="false">IF(B1684="Inscripción de nuevo registro patronal",B1684 &amp; "|" &amp; E1684 &amp; "|" &amp; C1684,"")</f>
        <v/>
      </c>
      <c r="M1684" s="18" t="n">
        <f aca="false">IF(OR(C1684="", L1684=""), 0, IF(COUNTIF($L$6:L1684, L1684)=1, 1, 0))</f>
        <v>0</v>
      </c>
    </row>
    <row r="1685" customFormat="false" ht="28.35" hidden="false" customHeight="true" outlineLevel="0" collapsed="false">
      <c r="A1685" s="48" t="str">
        <f aca="false">IF(AND(NOT(ISBLANK(C1685)),NOT(ISBLANK(B1685)),NOT(ISBLANK(E1685))),(_xlfn.AGGREGATE(2,7,A$5:A1685))+1,"")</f>
        <v/>
      </c>
      <c r="B1685" s="49"/>
      <c r="C1685" s="49"/>
      <c r="D1685" s="50"/>
      <c r="E1685" s="51"/>
      <c r="F1685" s="52" t="str">
        <f aca="false">IFERROR(VLOOKUP(B1685,LISTAS!$Q$2:$R$58,2,0),"")</f>
        <v/>
      </c>
      <c r="G1685" s="34" t="str">
        <f aca="false">IF(ISBLANK(C1685),"",  IF(F1685="RAZÓN SOCIAL","NUEVO_RP",   IF(F1685="NUMERO",      IF(ISNUMBER(VALUE(C1685)),VALUE(C1685),""),   IF(OR(F1685="NSS - NOMBRE",F1685="RP - NOMBRE"),      IF(         AND(           NOT(ISERROR(FIND(" - ",C1685))),           ISERROR(FIND("  ",C1685)),           ISERROR(FIND("–",C1685)),           ISERROR(FIND("—",C1685)),           ISNUMBER(VALUE(LEFT(C1685,FIND(" - ",C1685)-1)))         ),         VALUE(LEFT(C1685,FIND(" - ",C1685)-1)),         ""      ),   ""   )  )))</f>
        <v/>
      </c>
      <c r="H1685" s="34" t="str">
        <f aca="false">B1685 &amp; "|" &amp; E1685 &amp; "|" &amp;(IF(ISBLANK(C1685),"",IFERROR(VALUE(LEFT(TRIM(C1685),FIND(" ",TRIM(C1685)&amp;" ")-1)),"")))</f>
        <v>||</v>
      </c>
      <c r="I1685" s="18" t="n">
        <f aca="false">IF(G1685="",0, IF(COUNTIF($H$6:H1685,H1685)=1,1,0))</f>
        <v>0</v>
      </c>
      <c r="J1685" s="34" t="str">
        <f aca="false">IF( OR( ISBLANK(D1685), C1685=D1685, AND( LEFT(D1685,7)&lt;&gt;"NOMINA ", OR( ISERROR(FIND(" - ",D1685)), NOT(ISNUMBER(VALUE(LEFT(D1685,FIND(" - ",D1685)-1)))) ) ) ), "", B1685 &amp; "|" &amp; E1685 &amp; "|" &amp; (IF(ISBLANK(C1685), "", IFERROR(VALUE(LEFT(TRIM(C1685), FIND(" ", TRIM(C1685)&amp;" ")-1)), ""))) &amp; "|" &amp; D1685 )</f>
        <v/>
      </c>
      <c r="K1685" s="18" t="n">
        <f aca="false">IF(OR(C1685="", J1685="",G1685=""), 0, IF(COUNTIF($J$6:J1685, J1685)=1, 1, 0))</f>
        <v>0</v>
      </c>
      <c r="L1685" s="16" t="str">
        <f aca="false">IF(B1685="Inscripción de nuevo registro patronal",B1685 &amp; "|" &amp; E1685 &amp; "|" &amp; C1685,"")</f>
        <v/>
      </c>
      <c r="M1685" s="18" t="n">
        <f aca="false">IF(OR(C1685="", L1685=""), 0, IF(COUNTIF($L$6:L1685, L1685)=1, 1, 0))</f>
        <v>0</v>
      </c>
    </row>
    <row r="1686" customFormat="false" ht="28.35" hidden="false" customHeight="true" outlineLevel="0" collapsed="false">
      <c r="A1686" s="48" t="str">
        <f aca="false">IF(AND(NOT(ISBLANK(C1686)),NOT(ISBLANK(B1686)),NOT(ISBLANK(E1686))),(_xlfn.AGGREGATE(2,7,A$5:A1686))+1,"")</f>
        <v/>
      </c>
      <c r="B1686" s="49"/>
      <c r="C1686" s="49"/>
      <c r="D1686" s="50"/>
      <c r="E1686" s="51"/>
      <c r="F1686" s="52" t="str">
        <f aca="false">IFERROR(VLOOKUP(B1686,LISTAS!$Q$2:$R$58,2,0),"")</f>
        <v/>
      </c>
      <c r="G1686" s="34" t="str">
        <f aca="false">IF(ISBLANK(C1686),"",  IF(F1686="RAZÓN SOCIAL","NUEVO_RP",   IF(F1686="NUMERO",      IF(ISNUMBER(VALUE(C1686)),VALUE(C1686),""),   IF(OR(F1686="NSS - NOMBRE",F1686="RP - NOMBRE"),      IF(         AND(           NOT(ISERROR(FIND(" - ",C1686))),           ISERROR(FIND("  ",C1686)),           ISERROR(FIND("–",C1686)),           ISERROR(FIND("—",C1686)),           ISNUMBER(VALUE(LEFT(C1686,FIND(" - ",C1686)-1)))         ),         VALUE(LEFT(C1686,FIND(" - ",C1686)-1)),         ""      ),   ""   )  )))</f>
        <v/>
      </c>
      <c r="H1686" s="34" t="str">
        <f aca="false">B1686 &amp; "|" &amp; E1686 &amp; "|" &amp;(IF(ISBLANK(C1686),"",IFERROR(VALUE(LEFT(TRIM(C1686),FIND(" ",TRIM(C1686)&amp;" ")-1)),"")))</f>
        <v>||</v>
      </c>
      <c r="I1686" s="18" t="n">
        <f aca="false">IF(G1686="",0, IF(COUNTIF($H$6:H1686,H1686)=1,1,0))</f>
        <v>0</v>
      </c>
      <c r="J1686" s="34" t="str">
        <f aca="false">IF( OR( ISBLANK(D1686), C1686=D1686, AND( LEFT(D1686,7)&lt;&gt;"NOMINA ", OR( ISERROR(FIND(" - ",D1686)), NOT(ISNUMBER(VALUE(LEFT(D1686,FIND(" - ",D1686)-1)))) ) ) ), "", B1686 &amp; "|" &amp; E1686 &amp; "|" &amp; (IF(ISBLANK(C1686), "", IFERROR(VALUE(LEFT(TRIM(C1686), FIND(" ", TRIM(C1686)&amp;" ")-1)), ""))) &amp; "|" &amp; D1686 )</f>
        <v/>
      </c>
      <c r="K1686" s="18" t="n">
        <f aca="false">IF(OR(C1686="", J1686="",G1686=""), 0, IF(COUNTIF($J$6:J1686, J1686)=1, 1, 0))</f>
        <v>0</v>
      </c>
      <c r="L1686" s="16" t="str">
        <f aca="false">IF(B1686="Inscripción de nuevo registro patronal",B1686 &amp; "|" &amp; E1686 &amp; "|" &amp; C1686,"")</f>
        <v/>
      </c>
      <c r="M1686" s="18" t="n">
        <f aca="false">IF(OR(C1686="", L1686=""), 0, IF(COUNTIF($L$6:L1686, L1686)=1, 1, 0))</f>
        <v>0</v>
      </c>
    </row>
    <row r="1687" customFormat="false" ht="28.35" hidden="false" customHeight="true" outlineLevel="0" collapsed="false">
      <c r="A1687" s="48" t="str">
        <f aca="false">IF(AND(NOT(ISBLANK(C1687)),NOT(ISBLANK(B1687)),NOT(ISBLANK(E1687))),(_xlfn.AGGREGATE(2,7,A$5:A1687))+1,"")</f>
        <v/>
      </c>
      <c r="B1687" s="49"/>
      <c r="C1687" s="49"/>
      <c r="D1687" s="50"/>
      <c r="E1687" s="51"/>
      <c r="F1687" s="52" t="str">
        <f aca="false">IFERROR(VLOOKUP(B1687,LISTAS!$Q$2:$R$58,2,0),"")</f>
        <v/>
      </c>
      <c r="G1687" s="34" t="str">
        <f aca="false">IF(ISBLANK(C1687),"",  IF(F1687="RAZÓN SOCIAL","NUEVO_RP",   IF(F1687="NUMERO",      IF(ISNUMBER(VALUE(C1687)),VALUE(C1687),""),   IF(OR(F1687="NSS - NOMBRE",F1687="RP - NOMBRE"),      IF(         AND(           NOT(ISERROR(FIND(" - ",C1687))),           ISERROR(FIND("  ",C1687)),           ISERROR(FIND("–",C1687)),           ISERROR(FIND("—",C1687)),           ISNUMBER(VALUE(LEFT(C1687,FIND(" - ",C1687)-1)))         ),         VALUE(LEFT(C1687,FIND(" - ",C1687)-1)),         ""      ),   ""   )  )))</f>
        <v/>
      </c>
      <c r="H1687" s="34" t="str">
        <f aca="false">B1687 &amp; "|" &amp; E1687 &amp; "|" &amp;(IF(ISBLANK(C1687),"",IFERROR(VALUE(LEFT(TRIM(C1687),FIND(" ",TRIM(C1687)&amp;" ")-1)),"")))</f>
        <v>||</v>
      </c>
      <c r="I1687" s="18" t="n">
        <f aca="false">IF(G1687="",0, IF(COUNTIF($H$6:H1687,H1687)=1,1,0))</f>
        <v>0</v>
      </c>
      <c r="J1687" s="34" t="str">
        <f aca="false">IF( OR( ISBLANK(D1687), C1687=D1687, AND( LEFT(D1687,7)&lt;&gt;"NOMINA ", OR( ISERROR(FIND(" - ",D1687)), NOT(ISNUMBER(VALUE(LEFT(D1687,FIND(" - ",D1687)-1)))) ) ) ), "", B1687 &amp; "|" &amp; E1687 &amp; "|" &amp; (IF(ISBLANK(C1687), "", IFERROR(VALUE(LEFT(TRIM(C1687), FIND(" ", TRIM(C1687)&amp;" ")-1)), ""))) &amp; "|" &amp; D1687 )</f>
        <v/>
      </c>
      <c r="K1687" s="18" t="n">
        <f aca="false">IF(OR(C1687="", J1687="",G1687=""), 0, IF(COUNTIF($J$6:J1687, J1687)=1, 1, 0))</f>
        <v>0</v>
      </c>
      <c r="L1687" s="16" t="str">
        <f aca="false">IF(B1687="Inscripción de nuevo registro patronal",B1687 &amp; "|" &amp; E1687 &amp; "|" &amp; C1687,"")</f>
        <v/>
      </c>
      <c r="M1687" s="18" t="n">
        <f aca="false">IF(OR(C1687="", L1687=""), 0, IF(COUNTIF($L$6:L1687, L1687)=1, 1, 0))</f>
        <v>0</v>
      </c>
    </row>
    <row r="1688" customFormat="false" ht="28.35" hidden="false" customHeight="true" outlineLevel="0" collapsed="false">
      <c r="A1688" s="48" t="str">
        <f aca="false">IF(AND(NOT(ISBLANK(C1688)),NOT(ISBLANK(B1688)),NOT(ISBLANK(E1688))),(_xlfn.AGGREGATE(2,7,A$5:A1688))+1,"")</f>
        <v/>
      </c>
      <c r="B1688" s="49"/>
      <c r="C1688" s="49"/>
      <c r="D1688" s="50"/>
      <c r="E1688" s="51"/>
      <c r="F1688" s="52" t="str">
        <f aca="false">IFERROR(VLOOKUP(B1688,LISTAS!$Q$2:$R$58,2,0),"")</f>
        <v/>
      </c>
      <c r="G1688" s="34" t="str">
        <f aca="false">IF(ISBLANK(C1688),"",  IF(F1688="RAZÓN SOCIAL","NUEVO_RP",   IF(F1688="NUMERO",      IF(ISNUMBER(VALUE(C1688)),VALUE(C1688),""),   IF(OR(F1688="NSS - NOMBRE",F1688="RP - NOMBRE"),      IF(         AND(           NOT(ISERROR(FIND(" - ",C1688))),           ISERROR(FIND("  ",C1688)),           ISERROR(FIND("–",C1688)),           ISERROR(FIND("—",C1688)),           ISNUMBER(VALUE(LEFT(C1688,FIND(" - ",C1688)-1)))         ),         VALUE(LEFT(C1688,FIND(" - ",C1688)-1)),         ""      ),   ""   )  )))</f>
        <v/>
      </c>
      <c r="H1688" s="34" t="str">
        <f aca="false">B1688 &amp; "|" &amp; E1688 &amp; "|" &amp;(IF(ISBLANK(C1688),"",IFERROR(VALUE(LEFT(TRIM(C1688),FIND(" ",TRIM(C1688)&amp;" ")-1)),"")))</f>
        <v>||</v>
      </c>
      <c r="I1688" s="18" t="n">
        <f aca="false">IF(G1688="",0, IF(COUNTIF($H$6:H1688,H1688)=1,1,0))</f>
        <v>0</v>
      </c>
      <c r="J1688" s="34" t="str">
        <f aca="false">IF( OR( ISBLANK(D1688), C1688=D1688, AND( LEFT(D1688,7)&lt;&gt;"NOMINA ", OR( ISERROR(FIND(" - ",D1688)), NOT(ISNUMBER(VALUE(LEFT(D1688,FIND(" - ",D1688)-1)))) ) ) ), "", B1688 &amp; "|" &amp; E1688 &amp; "|" &amp; (IF(ISBLANK(C1688), "", IFERROR(VALUE(LEFT(TRIM(C1688), FIND(" ", TRIM(C1688)&amp;" ")-1)), ""))) &amp; "|" &amp; D1688 )</f>
        <v/>
      </c>
      <c r="K1688" s="18" t="n">
        <f aca="false">IF(OR(C1688="", J1688="",G1688=""), 0, IF(COUNTIF($J$6:J1688, J1688)=1, 1, 0))</f>
        <v>0</v>
      </c>
      <c r="L1688" s="16" t="str">
        <f aca="false">IF(B1688="Inscripción de nuevo registro patronal",B1688 &amp; "|" &amp; E1688 &amp; "|" &amp; C1688,"")</f>
        <v/>
      </c>
      <c r="M1688" s="18" t="n">
        <f aca="false">IF(OR(C1688="", L1688=""), 0, IF(COUNTIF($L$6:L1688, L1688)=1, 1, 0))</f>
        <v>0</v>
      </c>
    </row>
    <row r="1689" customFormat="false" ht="28.35" hidden="false" customHeight="true" outlineLevel="0" collapsed="false">
      <c r="A1689" s="48" t="str">
        <f aca="false">IF(AND(NOT(ISBLANK(C1689)),NOT(ISBLANK(B1689)),NOT(ISBLANK(E1689))),(_xlfn.AGGREGATE(2,7,A$5:A1689))+1,"")</f>
        <v/>
      </c>
      <c r="B1689" s="49"/>
      <c r="C1689" s="49"/>
      <c r="D1689" s="50"/>
      <c r="E1689" s="51"/>
      <c r="F1689" s="52" t="str">
        <f aca="false">IFERROR(VLOOKUP(B1689,LISTAS!$Q$2:$R$58,2,0),"")</f>
        <v/>
      </c>
      <c r="G1689" s="34" t="str">
        <f aca="false">IF(ISBLANK(C1689),"",  IF(F1689="RAZÓN SOCIAL","NUEVO_RP",   IF(F1689="NUMERO",      IF(ISNUMBER(VALUE(C1689)),VALUE(C1689),""),   IF(OR(F1689="NSS - NOMBRE",F1689="RP - NOMBRE"),      IF(         AND(           NOT(ISERROR(FIND(" - ",C1689))),           ISERROR(FIND("  ",C1689)),           ISERROR(FIND("–",C1689)),           ISERROR(FIND("—",C1689)),           ISNUMBER(VALUE(LEFT(C1689,FIND(" - ",C1689)-1)))         ),         VALUE(LEFT(C1689,FIND(" - ",C1689)-1)),         ""      ),   ""   )  )))</f>
        <v/>
      </c>
      <c r="H1689" s="34" t="str">
        <f aca="false">B1689 &amp; "|" &amp; E1689 &amp; "|" &amp;(IF(ISBLANK(C1689),"",IFERROR(VALUE(LEFT(TRIM(C1689),FIND(" ",TRIM(C1689)&amp;" ")-1)),"")))</f>
        <v>||</v>
      </c>
      <c r="I1689" s="18" t="n">
        <f aca="false">IF(G1689="",0, IF(COUNTIF($H$6:H1689,H1689)=1,1,0))</f>
        <v>0</v>
      </c>
      <c r="J1689" s="34" t="str">
        <f aca="false">IF( OR( ISBLANK(D1689), C1689=D1689, AND( LEFT(D1689,7)&lt;&gt;"NOMINA ", OR( ISERROR(FIND(" - ",D1689)), NOT(ISNUMBER(VALUE(LEFT(D1689,FIND(" - ",D1689)-1)))) ) ) ), "", B1689 &amp; "|" &amp; E1689 &amp; "|" &amp; (IF(ISBLANK(C1689), "", IFERROR(VALUE(LEFT(TRIM(C1689), FIND(" ", TRIM(C1689)&amp;" ")-1)), ""))) &amp; "|" &amp; D1689 )</f>
        <v/>
      </c>
      <c r="K1689" s="18" t="n">
        <f aca="false">IF(OR(C1689="", J1689="",G1689=""), 0, IF(COUNTIF($J$6:J1689, J1689)=1, 1, 0))</f>
        <v>0</v>
      </c>
      <c r="L1689" s="16" t="str">
        <f aca="false">IF(B1689="Inscripción de nuevo registro patronal",B1689 &amp; "|" &amp; E1689 &amp; "|" &amp; C1689,"")</f>
        <v/>
      </c>
      <c r="M1689" s="18" t="n">
        <f aca="false">IF(OR(C1689="", L1689=""), 0, IF(COUNTIF($L$6:L1689, L1689)=1, 1, 0))</f>
        <v>0</v>
      </c>
    </row>
    <row r="1690" customFormat="false" ht="28.35" hidden="false" customHeight="true" outlineLevel="0" collapsed="false">
      <c r="A1690" s="48" t="str">
        <f aca="false">IF(AND(NOT(ISBLANK(C1690)),NOT(ISBLANK(B1690)),NOT(ISBLANK(E1690))),(_xlfn.AGGREGATE(2,7,A$5:A1690))+1,"")</f>
        <v/>
      </c>
      <c r="B1690" s="49"/>
      <c r="C1690" s="49"/>
      <c r="D1690" s="50"/>
      <c r="E1690" s="51"/>
      <c r="F1690" s="52" t="str">
        <f aca="false">IFERROR(VLOOKUP(B1690,LISTAS!$Q$2:$R$58,2,0),"")</f>
        <v/>
      </c>
      <c r="G1690" s="34" t="str">
        <f aca="false">IF(ISBLANK(C1690),"",  IF(F1690="RAZÓN SOCIAL","NUEVO_RP",   IF(F1690="NUMERO",      IF(ISNUMBER(VALUE(C1690)),VALUE(C1690),""),   IF(OR(F1690="NSS - NOMBRE",F1690="RP - NOMBRE"),      IF(         AND(           NOT(ISERROR(FIND(" - ",C1690))),           ISERROR(FIND("  ",C1690)),           ISERROR(FIND("–",C1690)),           ISERROR(FIND("—",C1690)),           ISNUMBER(VALUE(LEFT(C1690,FIND(" - ",C1690)-1)))         ),         VALUE(LEFT(C1690,FIND(" - ",C1690)-1)),         ""      ),   ""   )  )))</f>
        <v/>
      </c>
      <c r="H1690" s="34" t="str">
        <f aca="false">B1690 &amp; "|" &amp; E1690 &amp; "|" &amp;(IF(ISBLANK(C1690),"",IFERROR(VALUE(LEFT(TRIM(C1690),FIND(" ",TRIM(C1690)&amp;" ")-1)),"")))</f>
        <v>||</v>
      </c>
      <c r="I1690" s="18" t="n">
        <f aca="false">IF(G1690="",0, IF(COUNTIF($H$6:H1690,H1690)=1,1,0))</f>
        <v>0</v>
      </c>
      <c r="J1690" s="34" t="str">
        <f aca="false">IF( OR( ISBLANK(D1690), C1690=D1690, AND( LEFT(D1690,7)&lt;&gt;"NOMINA ", OR( ISERROR(FIND(" - ",D1690)), NOT(ISNUMBER(VALUE(LEFT(D1690,FIND(" - ",D1690)-1)))) ) ) ), "", B1690 &amp; "|" &amp; E1690 &amp; "|" &amp; (IF(ISBLANK(C1690), "", IFERROR(VALUE(LEFT(TRIM(C1690), FIND(" ", TRIM(C1690)&amp;" ")-1)), ""))) &amp; "|" &amp; D1690 )</f>
        <v/>
      </c>
      <c r="K1690" s="18" t="n">
        <f aca="false">IF(OR(C1690="", J1690="",G1690=""), 0, IF(COUNTIF($J$6:J1690, J1690)=1, 1, 0))</f>
        <v>0</v>
      </c>
      <c r="L1690" s="16" t="str">
        <f aca="false">IF(B1690="Inscripción de nuevo registro patronal",B1690 &amp; "|" &amp; E1690 &amp; "|" &amp; C1690,"")</f>
        <v/>
      </c>
      <c r="M1690" s="18" t="n">
        <f aca="false">IF(OR(C1690="", L1690=""), 0, IF(COUNTIF($L$6:L1690, L1690)=1, 1, 0))</f>
        <v>0</v>
      </c>
    </row>
    <row r="1691" customFormat="false" ht="28.35" hidden="false" customHeight="true" outlineLevel="0" collapsed="false">
      <c r="A1691" s="48" t="str">
        <f aca="false">IF(AND(NOT(ISBLANK(C1691)),NOT(ISBLANK(B1691)),NOT(ISBLANK(E1691))),(_xlfn.AGGREGATE(2,7,A$5:A1691))+1,"")</f>
        <v/>
      </c>
      <c r="B1691" s="49"/>
      <c r="C1691" s="49"/>
      <c r="D1691" s="50"/>
      <c r="E1691" s="51"/>
      <c r="F1691" s="52" t="str">
        <f aca="false">IFERROR(VLOOKUP(B1691,LISTAS!$Q$2:$R$58,2,0),"")</f>
        <v/>
      </c>
      <c r="G1691" s="34" t="str">
        <f aca="false">IF(ISBLANK(C1691),"",  IF(F1691="RAZÓN SOCIAL","NUEVO_RP",   IF(F1691="NUMERO",      IF(ISNUMBER(VALUE(C1691)),VALUE(C1691),""),   IF(OR(F1691="NSS - NOMBRE",F1691="RP - NOMBRE"),      IF(         AND(           NOT(ISERROR(FIND(" - ",C1691))),           ISERROR(FIND("  ",C1691)),           ISERROR(FIND("–",C1691)),           ISERROR(FIND("—",C1691)),           ISNUMBER(VALUE(LEFT(C1691,FIND(" - ",C1691)-1)))         ),         VALUE(LEFT(C1691,FIND(" - ",C1691)-1)),         ""      ),   ""   )  )))</f>
        <v/>
      </c>
      <c r="H1691" s="34" t="str">
        <f aca="false">B1691 &amp; "|" &amp; E1691 &amp; "|" &amp;(IF(ISBLANK(C1691),"",IFERROR(VALUE(LEFT(TRIM(C1691),FIND(" ",TRIM(C1691)&amp;" ")-1)),"")))</f>
        <v>||</v>
      </c>
      <c r="I1691" s="18" t="n">
        <f aca="false">IF(G1691="",0, IF(COUNTIF($H$6:H1691,H1691)=1,1,0))</f>
        <v>0</v>
      </c>
      <c r="J1691" s="34" t="str">
        <f aca="false">IF( OR( ISBLANK(D1691), C1691=D1691, AND( LEFT(D1691,7)&lt;&gt;"NOMINA ", OR( ISERROR(FIND(" - ",D1691)), NOT(ISNUMBER(VALUE(LEFT(D1691,FIND(" - ",D1691)-1)))) ) ) ), "", B1691 &amp; "|" &amp; E1691 &amp; "|" &amp; (IF(ISBLANK(C1691), "", IFERROR(VALUE(LEFT(TRIM(C1691), FIND(" ", TRIM(C1691)&amp;" ")-1)), ""))) &amp; "|" &amp; D1691 )</f>
        <v/>
      </c>
      <c r="K1691" s="18" t="n">
        <f aca="false">IF(OR(C1691="", J1691="",G1691=""), 0, IF(COUNTIF($J$6:J1691, J1691)=1, 1, 0))</f>
        <v>0</v>
      </c>
      <c r="L1691" s="16" t="str">
        <f aca="false">IF(B1691="Inscripción de nuevo registro patronal",B1691 &amp; "|" &amp; E1691 &amp; "|" &amp; C1691,"")</f>
        <v/>
      </c>
      <c r="M1691" s="18" t="n">
        <f aca="false">IF(OR(C1691="", L1691=""), 0, IF(COUNTIF($L$6:L1691, L1691)=1, 1, 0))</f>
        <v>0</v>
      </c>
    </row>
    <row r="1692" customFormat="false" ht="28.35" hidden="false" customHeight="true" outlineLevel="0" collapsed="false">
      <c r="A1692" s="48" t="str">
        <f aca="false">IF(AND(NOT(ISBLANK(C1692)),NOT(ISBLANK(B1692)),NOT(ISBLANK(E1692))),(_xlfn.AGGREGATE(2,7,A$5:A1692))+1,"")</f>
        <v/>
      </c>
      <c r="B1692" s="49"/>
      <c r="C1692" s="49"/>
      <c r="D1692" s="50"/>
      <c r="E1692" s="51"/>
      <c r="F1692" s="52" t="str">
        <f aca="false">IFERROR(VLOOKUP(B1692,LISTAS!$Q$2:$R$58,2,0),"")</f>
        <v/>
      </c>
      <c r="G1692" s="34" t="str">
        <f aca="false">IF(ISBLANK(C1692),"",  IF(F1692="RAZÓN SOCIAL","NUEVO_RP",   IF(F1692="NUMERO",      IF(ISNUMBER(VALUE(C1692)),VALUE(C1692),""),   IF(OR(F1692="NSS - NOMBRE",F1692="RP - NOMBRE"),      IF(         AND(           NOT(ISERROR(FIND(" - ",C1692))),           ISERROR(FIND("  ",C1692)),           ISERROR(FIND("–",C1692)),           ISERROR(FIND("—",C1692)),           ISNUMBER(VALUE(LEFT(C1692,FIND(" - ",C1692)-1)))         ),         VALUE(LEFT(C1692,FIND(" - ",C1692)-1)),         ""      ),   ""   )  )))</f>
        <v/>
      </c>
      <c r="H1692" s="34" t="str">
        <f aca="false">B1692 &amp; "|" &amp; E1692 &amp; "|" &amp;(IF(ISBLANK(C1692),"",IFERROR(VALUE(LEFT(TRIM(C1692),FIND(" ",TRIM(C1692)&amp;" ")-1)),"")))</f>
        <v>||</v>
      </c>
      <c r="I1692" s="18" t="n">
        <f aca="false">IF(G1692="",0, IF(COUNTIF($H$6:H1692,H1692)=1,1,0))</f>
        <v>0</v>
      </c>
      <c r="J1692" s="34" t="str">
        <f aca="false">IF( OR( ISBLANK(D1692), C1692=D1692, AND( LEFT(D1692,7)&lt;&gt;"NOMINA ", OR( ISERROR(FIND(" - ",D1692)), NOT(ISNUMBER(VALUE(LEFT(D1692,FIND(" - ",D1692)-1)))) ) ) ), "", B1692 &amp; "|" &amp; E1692 &amp; "|" &amp; (IF(ISBLANK(C1692), "", IFERROR(VALUE(LEFT(TRIM(C1692), FIND(" ", TRIM(C1692)&amp;" ")-1)), ""))) &amp; "|" &amp; D1692 )</f>
        <v/>
      </c>
      <c r="K1692" s="18" t="n">
        <f aca="false">IF(OR(C1692="", J1692="",G1692=""), 0, IF(COUNTIF($J$6:J1692, J1692)=1, 1, 0))</f>
        <v>0</v>
      </c>
      <c r="L1692" s="16" t="str">
        <f aca="false">IF(B1692="Inscripción de nuevo registro patronal",B1692 &amp; "|" &amp; E1692 &amp; "|" &amp; C1692,"")</f>
        <v/>
      </c>
      <c r="M1692" s="18" t="n">
        <f aca="false">IF(OR(C1692="", L1692=""), 0, IF(COUNTIF($L$6:L1692, L1692)=1, 1, 0))</f>
        <v>0</v>
      </c>
    </row>
    <row r="1693" customFormat="false" ht="28.35" hidden="false" customHeight="true" outlineLevel="0" collapsed="false">
      <c r="A1693" s="48" t="str">
        <f aca="false">IF(AND(NOT(ISBLANK(C1693)),NOT(ISBLANK(B1693)),NOT(ISBLANK(E1693))),(_xlfn.AGGREGATE(2,7,A$5:A1693))+1,"")</f>
        <v/>
      </c>
      <c r="B1693" s="49"/>
      <c r="C1693" s="49"/>
      <c r="D1693" s="50"/>
      <c r="E1693" s="51"/>
      <c r="F1693" s="52" t="str">
        <f aca="false">IFERROR(VLOOKUP(B1693,LISTAS!$Q$2:$R$58,2,0),"")</f>
        <v/>
      </c>
      <c r="G1693" s="34" t="str">
        <f aca="false">IF(ISBLANK(C1693),"",  IF(F1693="RAZÓN SOCIAL","NUEVO_RP",   IF(F1693="NUMERO",      IF(ISNUMBER(VALUE(C1693)),VALUE(C1693),""),   IF(OR(F1693="NSS - NOMBRE",F1693="RP - NOMBRE"),      IF(         AND(           NOT(ISERROR(FIND(" - ",C1693))),           ISERROR(FIND("  ",C1693)),           ISERROR(FIND("–",C1693)),           ISERROR(FIND("—",C1693)),           ISNUMBER(VALUE(LEFT(C1693,FIND(" - ",C1693)-1)))         ),         VALUE(LEFT(C1693,FIND(" - ",C1693)-1)),         ""      ),   ""   )  )))</f>
        <v/>
      </c>
      <c r="H1693" s="34" t="str">
        <f aca="false">B1693 &amp; "|" &amp; E1693 &amp; "|" &amp;(IF(ISBLANK(C1693),"",IFERROR(VALUE(LEFT(TRIM(C1693),FIND(" ",TRIM(C1693)&amp;" ")-1)),"")))</f>
        <v>||</v>
      </c>
      <c r="I1693" s="18" t="n">
        <f aca="false">IF(G1693="",0, IF(COUNTIF($H$6:H1693,H1693)=1,1,0))</f>
        <v>0</v>
      </c>
      <c r="J1693" s="34" t="str">
        <f aca="false">IF( OR( ISBLANK(D1693), C1693=D1693, AND( LEFT(D1693,7)&lt;&gt;"NOMINA ", OR( ISERROR(FIND(" - ",D1693)), NOT(ISNUMBER(VALUE(LEFT(D1693,FIND(" - ",D1693)-1)))) ) ) ), "", B1693 &amp; "|" &amp; E1693 &amp; "|" &amp; (IF(ISBLANK(C1693), "", IFERROR(VALUE(LEFT(TRIM(C1693), FIND(" ", TRIM(C1693)&amp;" ")-1)), ""))) &amp; "|" &amp; D1693 )</f>
        <v/>
      </c>
      <c r="K1693" s="18" t="n">
        <f aca="false">IF(OR(C1693="", J1693="",G1693=""), 0, IF(COUNTIF($J$6:J1693, J1693)=1, 1, 0))</f>
        <v>0</v>
      </c>
      <c r="L1693" s="16" t="str">
        <f aca="false">IF(B1693="Inscripción de nuevo registro patronal",B1693 &amp; "|" &amp; E1693 &amp; "|" &amp; C1693,"")</f>
        <v/>
      </c>
      <c r="M1693" s="18" t="n">
        <f aca="false">IF(OR(C1693="", L1693=""), 0, IF(COUNTIF($L$6:L1693, L1693)=1, 1, 0))</f>
        <v>0</v>
      </c>
    </row>
    <row r="1694" customFormat="false" ht="28.35" hidden="false" customHeight="true" outlineLevel="0" collapsed="false">
      <c r="A1694" s="48" t="str">
        <f aca="false">IF(AND(NOT(ISBLANK(C1694)),NOT(ISBLANK(B1694)),NOT(ISBLANK(E1694))),(_xlfn.AGGREGATE(2,7,A$5:A1694))+1,"")</f>
        <v/>
      </c>
      <c r="B1694" s="49"/>
      <c r="C1694" s="49"/>
      <c r="D1694" s="50"/>
      <c r="E1694" s="51"/>
      <c r="F1694" s="52" t="str">
        <f aca="false">IFERROR(VLOOKUP(B1694,LISTAS!$Q$2:$R$58,2,0),"")</f>
        <v/>
      </c>
      <c r="G1694" s="34" t="str">
        <f aca="false">IF(ISBLANK(C1694),"",  IF(F1694="RAZÓN SOCIAL","NUEVO_RP",   IF(F1694="NUMERO",      IF(ISNUMBER(VALUE(C1694)),VALUE(C1694),""),   IF(OR(F1694="NSS - NOMBRE",F1694="RP - NOMBRE"),      IF(         AND(           NOT(ISERROR(FIND(" - ",C1694))),           ISERROR(FIND("  ",C1694)),           ISERROR(FIND("–",C1694)),           ISERROR(FIND("—",C1694)),           ISNUMBER(VALUE(LEFT(C1694,FIND(" - ",C1694)-1)))         ),         VALUE(LEFT(C1694,FIND(" - ",C1694)-1)),         ""      ),   ""   )  )))</f>
        <v/>
      </c>
      <c r="H1694" s="34" t="str">
        <f aca="false">B1694 &amp; "|" &amp; E1694 &amp; "|" &amp;(IF(ISBLANK(C1694),"",IFERROR(VALUE(LEFT(TRIM(C1694),FIND(" ",TRIM(C1694)&amp;" ")-1)),"")))</f>
        <v>||</v>
      </c>
      <c r="I1694" s="18" t="n">
        <f aca="false">IF(G1694="",0, IF(COUNTIF($H$6:H1694,H1694)=1,1,0))</f>
        <v>0</v>
      </c>
      <c r="J1694" s="34" t="str">
        <f aca="false">IF( OR( ISBLANK(D1694), C1694=D1694, AND( LEFT(D1694,7)&lt;&gt;"NOMINA ", OR( ISERROR(FIND(" - ",D1694)), NOT(ISNUMBER(VALUE(LEFT(D1694,FIND(" - ",D1694)-1)))) ) ) ), "", B1694 &amp; "|" &amp; E1694 &amp; "|" &amp; (IF(ISBLANK(C1694), "", IFERROR(VALUE(LEFT(TRIM(C1694), FIND(" ", TRIM(C1694)&amp;" ")-1)), ""))) &amp; "|" &amp; D1694 )</f>
        <v/>
      </c>
      <c r="K1694" s="18" t="n">
        <f aca="false">IF(OR(C1694="", J1694="",G1694=""), 0, IF(COUNTIF($J$6:J1694, J1694)=1, 1, 0))</f>
        <v>0</v>
      </c>
      <c r="L1694" s="16" t="str">
        <f aca="false">IF(B1694="Inscripción de nuevo registro patronal",B1694 &amp; "|" &amp; E1694 &amp; "|" &amp; C1694,"")</f>
        <v/>
      </c>
      <c r="M1694" s="18" t="n">
        <f aca="false">IF(OR(C1694="", L1694=""), 0, IF(COUNTIF($L$6:L1694, L1694)=1, 1, 0))</f>
        <v>0</v>
      </c>
    </row>
    <row r="1695" customFormat="false" ht="28.35" hidden="false" customHeight="true" outlineLevel="0" collapsed="false">
      <c r="A1695" s="48" t="str">
        <f aca="false">IF(AND(NOT(ISBLANK(C1695)),NOT(ISBLANK(B1695)),NOT(ISBLANK(E1695))),(_xlfn.AGGREGATE(2,7,A$5:A1695))+1,"")</f>
        <v/>
      </c>
      <c r="B1695" s="49"/>
      <c r="C1695" s="49"/>
      <c r="D1695" s="50"/>
      <c r="E1695" s="51"/>
      <c r="F1695" s="52" t="str">
        <f aca="false">IFERROR(VLOOKUP(B1695,LISTAS!$Q$2:$R$58,2,0),"")</f>
        <v/>
      </c>
      <c r="G1695" s="34" t="str">
        <f aca="false">IF(ISBLANK(C1695),"",  IF(F1695="RAZÓN SOCIAL","NUEVO_RP",   IF(F1695="NUMERO",      IF(ISNUMBER(VALUE(C1695)),VALUE(C1695),""),   IF(OR(F1695="NSS - NOMBRE",F1695="RP - NOMBRE"),      IF(         AND(           NOT(ISERROR(FIND(" - ",C1695))),           ISERROR(FIND("  ",C1695)),           ISERROR(FIND("–",C1695)),           ISERROR(FIND("—",C1695)),           ISNUMBER(VALUE(LEFT(C1695,FIND(" - ",C1695)-1)))         ),         VALUE(LEFT(C1695,FIND(" - ",C1695)-1)),         ""      ),   ""   )  )))</f>
        <v/>
      </c>
      <c r="H1695" s="34" t="str">
        <f aca="false">B1695 &amp; "|" &amp; E1695 &amp; "|" &amp;(IF(ISBLANK(C1695),"",IFERROR(VALUE(LEFT(TRIM(C1695),FIND(" ",TRIM(C1695)&amp;" ")-1)),"")))</f>
        <v>||</v>
      </c>
      <c r="I1695" s="18" t="n">
        <f aca="false">IF(G1695="",0, IF(COUNTIF($H$6:H1695,H1695)=1,1,0))</f>
        <v>0</v>
      </c>
      <c r="J1695" s="34" t="str">
        <f aca="false">IF( OR( ISBLANK(D1695), C1695=D1695, AND( LEFT(D1695,7)&lt;&gt;"NOMINA ", OR( ISERROR(FIND(" - ",D1695)), NOT(ISNUMBER(VALUE(LEFT(D1695,FIND(" - ",D1695)-1)))) ) ) ), "", B1695 &amp; "|" &amp; E1695 &amp; "|" &amp; (IF(ISBLANK(C1695), "", IFERROR(VALUE(LEFT(TRIM(C1695), FIND(" ", TRIM(C1695)&amp;" ")-1)), ""))) &amp; "|" &amp; D1695 )</f>
        <v/>
      </c>
      <c r="K1695" s="18" t="n">
        <f aca="false">IF(OR(C1695="", J1695="",G1695=""), 0, IF(COUNTIF($J$6:J1695, J1695)=1, 1, 0))</f>
        <v>0</v>
      </c>
      <c r="L1695" s="16" t="str">
        <f aca="false">IF(B1695="Inscripción de nuevo registro patronal",B1695 &amp; "|" &amp; E1695 &amp; "|" &amp; C1695,"")</f>
        <v/>
      </c>
      <c r="M1695" s="18" t="n">
        <f aca="false">IF(OR(C1695="", L1695=""), 0, IF(COUNTIF($L$6:L1695, L1695)=1, 1, 0))</f>
        <v>0</v>
      </c>
    </row>
    <row r="1696" customFormat="false" ht="28.35" hidden="false" customHeight="true" outlineLevel="0" collapsed="false">
      <c r="A1696" s="48" t="str">
        <f aca="false">IF(AND(NOT(ISBLANK(C1696)),NOT(ISBLANK(B1696)),NOT(ISBLANK(E1696))),(_xlfn.AGGREGATE(2,7,A$5:A1696))+1,"")</f>
        <v/>
      </c>
      <c r="B1696" s="49"/>
      <c r="C1696" s="49"/>
      <c r="D1696" s="50"/>
      <c r="E1696" s="51"/>
      <c r="F1696" s="52" t="str">
        <f aca="false">IFERROR(VLOOKUP(B1696,LISTAS!$Q$2:$R$58,2,0),"")</f>
        <v/>
      </c>
      <c r="G1696" s="34" t="str">
        <f aca="false">IF(ISBLANK(C1696),"",  IF(F1696="RAZÓN SOCIAL","NUEVO_RP",   IF(F1696="NUMERO",      IF(ISNUMBER(VALUE(C1696)),VALUE(C1696),""),   IF(OR(F1696="NSS - NOMBRE",F1696="RP - NOMBRE"),      IF(         AND(           NOT(ISERROR(FIND(" - ",C1696))),           ISERROR(FIND("  ",C1696)),           ISERROR(FIND("–",C1696)),           ISERROR(FIND("—",C1696)),           ISNUMBER(VALUE(LEFT(C1696,FIND(" - ",C1696)-1)))         ),         VALUE(LEFT(C1696,FIND(" - ",C1696)-1)),         ""      ),   ""   )  )))</f>
        <v/>
      </c>
      <c r="H1696" s="34" t="str">
        <f aca="false">B1696 &amp; "|" &amp; E1696 &amp; "|" &amp;(IF(ISBLANK(C1696),"",IFERROR(VALUE(LEFT(TRIM(C1696),FIND(" ",TRIM(C1696)&amp;" ")-1)),"")))</f>
        <v>||</v>
      </c>
      <c r="I1696" s="18" t="n">
        <f aca="false">IF(G1696="",0, IF(COUNTIF($H$6:H1696,H1696)=1,1,0))</f>
        <v>0</v>
      </c>
      <c r="J1696" s="34" t="str">
        <f aca="false">IF( OR( ISBLANK(D1696), C1696=D1696, AND( LEFT(D1696,7)&lt;&gt;"NOMINA ", OR( ISERROR(FIND(" - ",D1696)), NOT(ISNUMBER(VALUE(LEFT(D1696,FIND(" - ",D1696)-1)))) ) ) ), "", B1696 &amp; "|" &amp; E1696 &amp; "|" &amp; (IF(ISBLANK(C1696), "", IFERROR(VALUE(LEFT(TRIM(C1696), FIND(" ", TRIM(C1696)&amp;" ")-1)), ""))) &amp; "|" &amp; D1696 )</f>
        <v/>
      </c>
      <c r="K1696" s="18" t="n">
        <f aca="false">IF(OR(C1696="", J1696="",G1696=""), 0, IF(COUNTIF($J$6:J1696, J1696)=1, 1, 0))</f>
        <v>0</v>
      </c>
      <c r="L1696" s="16" t="str">
        <f aca="false">IF(B1696="Inscripción de nuevo registro patronal",B1696 &amp; "|" &amp; E1696 &amp; "|" &amp; C1696,"")</f>
        <v/>
      </c>
      <c r="M1696" s="18" t="n">
        <f aca="false">IF(OR(C1696="", L1696=""), 0, IF(COUNTIF($L$6:L1696, L1696)=1, 1, 0))</f>
        <v>0</v>
      </c>
    </row>
    <row r="1697" customFormat="false" ht="28.35" hidden="false" customHeight="true" outlineLevel="0" collapsed="false">
      <c r="A1697" s="48" t="str">
        <f aca="false">IF(AND(NOT(ISBLANK(C1697)),NOT(ISBLANK(B1697)),NOT(ISBLANK(E1697))),(_xlfn.AGGREGATE(2,7,A$5:A1697))+1,"")</f>
        <v/>
      </c>
      <c r="B1697" s="49"/>
      <c r="C1697" s="49"/>
      <c r="D1697" s="50"/>
      <c r="E1697" s="51"/>
      <c r="F1697" s="52" t="str">
        <f aca="false">IFERROR(VLOOKUP(B1697,LISTAS!$Q$2:$R$58,2,0),"")</f>
        <v/>
      </c>
      <c r="G1697" s="34" t="str">
        <f aca="false">IF(ISBLANK(C1697),"",  IF(F1697="RAZÓN SOCIAL","NUEVO_RP",   IF(F1697="NUMERO",      IF(ISNUMBER(VALUE(C1697)),VALUE(C1697),""),   IF(OR(F1697="NSS - NOMBRE",F1697="RP - NOMBRE"),      IF(         AND(           NOT(ISERROR(FIND(" - ",C1697))),           ISERROR(FIND("  ",C1697)),           ISERROR(FIND("–",C1697)),           ISERROR(FIND("—",C1697)),           ISNUMBER(VALUE(LEFT(C1697,FIND(" - ",C1697)-1)))         ),         VALUE(LEFT(C1697,FIND(" - ",C1697)-1)),         ""      ),   ""   )  )))</f>
        <v/>
      </c>
      <c r="H1697" s="34" t="str">
        <f aca="false">B1697 &amp; "|" &amp; E1697 &amp; "|" &amp;(IF(ISBLANK(C1697),"",IFERROR(VALUE(LEFT(TRIM(C1697),FIND(" ",TRIM(C1697)&amp;" ")-1)),"")))</f>
        <v>||</v>
      </c>
      <c r="I1697" s="18" t="n">
        <f aca="false">IF(G1697="",0, IF(COUNTIF($H$6:H1697,H1697)=1,1,0))</f>
        <v>0</v>
      </c>
      <c r="J1697" s="34" t="str">
        <f aca="false">IF( OR( ISBLANK(D1697), C1697=D1697, AND( LEFT(D1697,7)&lt;&gt;"NOMINA ", OR( ISERROR(FIND(" - ",D1697)), NOT(ISNUMBER(VALUE(LEFT(D1697,FIND(" - ",D1697)-1)))) ) ) ), "", B1697 &amp; "|" &amp; E1697 &amp; "|" &amp; (IF(ISBLANK(C1697), "", IFERROR(VALUE(LEFT(TRIM(C1697), FIND(" ", TRIM(C1697)&amp;" ")-1)), ""))) &amp; "|" &amp; D1697 )</f>
        <v/>
      </c>
      <c r="K1697" s="18" t="n">
        <f aca="false">IF(OR(C1697="", J1697="",G1697=""), 0, IF(COUNTIF($J$6:J1697, J1697)=1, 1, 0))</f>
        <v>0</v>
      </c>
      <c r="L1697" s="16" t="str">
        <f aca="false">IF(B1697="Inscripción de nuevo registro patronal",B1697 &amp; "|" &amp; E1697 &amp; "|" &amp; C1697,"")</f>
        <v/>
      </c>
      <c r="M1697" s="18" t="n">
        <f aca="false">IF(OR(C1697="", L1697=""), 0, IF(COUNTIF($L$6:L1697, L1697)=1, 1, 0))</f>
        <v>0</v>
      </c>
    </row>
    <row r="1698" customFormat="false" ht="28.35" hidden="false" customHeight="true" outlineLevel="0" collapsed="false">
      <c r="A1698" s="48" t="str">
        <f aca="false">IF(AND(NOT(ISBLANK(C1698)),NOT(ISBLANK(B1698)),NOT(ISBLANK(E1698))),(_xlfn.AGGREGATE(2,7,A$5:A1698))+1,"")</f>
        <v/>
      </c>
      <c r="B1698" s="49"/>
      <c r="C1698" s="49"/>
      <c r="D1698" s="50"/>
      <c r="E1698" s="51"/>
      <c r="F1698" s="52" t="str">
        <f aca="false">IFERROR(VLOOKUP(B1698,LISTAS!$Q$2:$R$58,2,0),"")</f>
        <v/>
      </c>
      <c r="G1698" s="34" t="str">
        <f aca="false">IF(ISBLANK(C1698),"",  IF(F1698="RAZÓN SOCIAL","NUEVO_RP",   IF(F1698="NUMERO",      IF(ISNUMBER(VALUE(C1698)),VALUE(C1698),""),   IF(OR(F1698="NSS - NOMBRE",F1698="RP - NOMBRE"),      IF(         AND(           NOT(ISERROR(FIND(" - ",C1698))),           ISERROR(FIND("  ",C1698)),           ISERROR(FIND("–",C1698)),           ISERROR(FIND("—",C1698)),           ISNUMBER(VALUE(LEFT(C1698,FIND(" - ",C1698)-1)))         ),         VALUE(LEFT(C1698,FIND(" - ",C1698)-1)),         ""      ),   ""   )  )))</f>
        <v/>
      </c>
      <c r="H1698" s="34" t="str">
        <f aca="false">B1698 &amp; "|" &amp; E1698 &amp; "|" &amp;(IF(ISBLANK(C1698),"",IFERROR(VALUE(LEFT(TRIM(C1698),FIND(" ",TRIM(C1698)&amp;" ")-1)),"")))</f>
        <v>||</v>
      </c>
      <c r="I1698" s="18" t="n">
        <f aca="false">IF(G1698="",0, IF(COUNTIF($H$6:H1698,H1698)=1,1,0))</f>
        <v>0</v>
      </c>
      <c r="J1698" s="34" t="str">
        <f aca="false">IF( OR( ISBLANK(D1698), C1698=D1698, AND( LEFT(D1698,7)&lt;&gt;"NOMINA ", OR( ISERROR(FIND(" - ",D1698)), NOT(ISNUMBER(VALUE(LEFT(D1698,FIND(" - ",D1698)-1)))) ) ) ), "", B1698 &amp; "|" &amp; E1698 &amp; "|" &amp; (IF(ISBLANK(C1698), "", IFERROR(VALUE(LEFT(TRIM(C1698), FIND(" ", TRIM(C1698)&amp;" ")-1)), ""))) &amp; "|" &amp; D1698 )</f>
        <v/>
      </c>
      <c r="K1698" s="18" t="n">
        <f aca="false">IF(OR(C1698="", J1698="",G1698=""), 0, IF(COUNTIF($J$6:J1698, J1698)=1, 1, 0))</f>
        <v>0</v>
      </c>
      <c r="L1698" s="16" t="str">
        <f aca="false">IF(B1698="Inscripción de nuevo registro patronal",B1698 &amp; "|" &amp; E1698 &amp; "|" &amp; C1698,"")</f>
        <v/>
      </c>
      <c r="M1698" s="18" t="n">
        <f aca="false">IF(OR(C1698="", L1698=""), 0, IF(COUNTIF($L$6:L1698, L1698)=1, 1, 0))</f>
        <v>0</v>
      </c>
    </row>
    <row r="1699" customFormat="false" ht="28.35" hidden="false" customHeight="true" outlineLevel="0" collapsed="false">
      <c r="A1699" s="48" t="str">
        <f aca="false">IF(AND(NOT(ISBLANK(C1699)),NOT(ISBLANK(B1699)),NOT(ISBLANK(E1699))),(_xlfn.AGGREGATE(2,7,A$5:A1699))+1,"")</f>
        <v/>
      </c>
      <c r="B1699" s="49"/>
      <c r="C1699" s="49"/>
      <c r="D1699" s="50"/>
      <c r="E1699" s="51"/>
      <c r="F1699" s="52" t="str">
        <f aca="false">IFERROR(VLOOKUP(B1699,LISTAS!$Q$2:$R$58,2,0),"")</f>
        <v/>
      </c>
      <c r="G1699" s="34" t="str">
        <f aca="false">IF(ISBLANK(C1699),"",  IF(F1699="RAZÓN SOCIAL","NUEVO_RP",   IF(F1699="NUMERO",      IF(ISNUMBER(VALUE(C1699)),VALUE(C1699),""),   IF(OR(F1699="NSS - NOMBRE",F1699="RP - NOMBRE"),      IF(         AND(           NOT(ISERROR(FIND(" - ",C1699))),           ISERROR(FIND("  ",C1699)),           ISERROR(FIND("–",C1699)),           ISERROR(FIND("—",C1699)),           ISNUMBER(VALUE(LEFT(C1699,FIND(" - ",C1699)-1)))         ),         VALUE(LEFT(C1699,FIND(" - ",C1699)-1)),         ""      ),   ""   )  )))</f>
        <v/>
      </c>
      <c r="H1699" s="34" t="str">
        <f aca="false">B1699 &amp; "|" &amp; E1699 &amp; "|" &amp;(IF(ISBLANK(C1699),"",IFERROR(VALUE(LEFT(TRIM(C1699),FIND(" ",TRIM(C1699)&amp;" ")-1)),"")))</f>
        <v>||</v>
      </c>
      <c r="I1699" s="18" t="n">
        <f aca="false">IF(G1699="",0, IF(COUNTIF($H$6:H1699,H1699)=1,1,0))</f>
        <v>0</v>
      </c>
      <c r="J1699" s="34" t="str">
        <f aca="false">IF( OR( ISBLANK(D1699), C1699=D1699, AND( LEFT(D1699,7)&lt;&gt;"NOMINA ", OR( ISERROR(FIND(" - ",D1699)), NOT(ISNUMBER(VALUE(LEFT(D1699,FIND(" - ",D1699)-1)))) ) ) ), "", B1699 &amp; "|" &amp; E1699 &amp; "|" &amp; (IF(ISBLANK(C1699), "", IFERROR(VALUE(LEFT(TRIM(C1699), FIND(" ", TRIM(C1699)&amp;" ")-1)), ""))) &amp; "|" &amp; D1699 )</f>
        <v/>
      </c>
      <c r="K1699" s="18" t="n">
        <f aca="false">IF(OR(C1699="", J1699="",G1699=""), 0, IF(COUNTIF($J$6:J1699, J1699)=1, 1, 0))</f>
        <v>0</v>
      </c>
      <c r="L1699" s="16" t="str">
        <f aca="false">IF(B1699="Inscripción de nuevo registro patronal",B1699 &amp; "|" &amp; E1699 &amp; "|" &amp; C1699,"")</f>
        <v/>
      </c>
      <c r="M1699" s="18" t="n">
        <f aca="false">IF(OR(C1699="", L1699=""), 0, IF(COUNTIF($L$6:L1699, L1699)=1, 1, 0))</f>
        <v>0</v>
      </c>
    </row>
    <row r="1700" customFormat="false" ht="28.35" hidden="false" customHeight="true" outlineLevel="0" collapsed="false">
      <c r="A1700" s="48" t="str">
        <f aca="false">IF(AND(NOT(ISBLANK(C1700)),NOT(ISBLANK(B1700)),NOT(ISBLANK(E1700))),(_xlfn.AGGREGATE(2,7,A$5:A1700))+1,"")</f>
        <v/>
      </c>
      <c r="B1700" s="49"/>
      <c r="C1700" s="49"/>
      <c r="D1700" s="50"/>
      <c r="E1700" s="51"/>
      <c r="F1700" s="52" t="str">
        <f aca="false">IFERROR(VLOOKUP(B1700,LISTAS!$Q$2:$R$58,2,0),"")</f>
        <v/>
      </c>
      <c r="G1700" s="34" t="str">
        <f aca="false">IF(ISBLANK(C1700),"",  IF(F1700="RAZÓN SOCIAL","NUEVO_RP",   IF(F1700="NUMERO",      IF(ISNUMBER(VALUE(C1700)),VALUE(C1700),""),   IF(OR(F1700="NSS - NOMBRE",F1700="RP - NOMBRE"),      IF(         AND(           NOT(ISERROR(FIND(" - ",C1700))),           ISERROR(FIND("  ",C1700)),           ISERROR(FIND("–",C1700)),           ISERROR(FIND("—",C1700)),           ISNUMBER(VALUE(LEFT(C1700,FIND(" - ",C1700)-1)))         ),         VALUE(LEFT(C1700,FIND(" - ",C1700)-1)),         ""      ),   ""   )  )))</f>
        <v/>
      </c>
      <c r="H1700" s="34" t="str">
        <f aca="false">B1700 &amp; "|" &amp; E1700 &amp; "|" &amp;(IF(ISBLANK(C1700),"",IFERROR(VALUE(LEFT(TRIM(C1700),FIND(" ",TRIM(C1700)&amp;" ")-1)),"")))</f>
        <v>||</v>
      </c>
      <c r="I1700" s="18" t="n">
        <f aca="false">IF(G1700="",0, IF(COUNTIF($H$6:H1700,H1700)=1,1,0))</f>
        <v>0</v>
      </c>
      <c r="J1700" s="34" t="str">
        <f aca="false">IF( OR( ISBLANK(D1700), C1700=D1700, AND( LEFT(D1700,7)&lt;&gt;"NOMINA ", OR( ISERROR(FIND(" - ",D1700)), NOT(ISNUMBER(VALUE(LEFT(D1700,FIND(" - ",D1700)-1)))) ) ) ), "", B1700 &amp; "|" &amp; E1700 &amp; "|" &amp; (IF(ISBLANK(C1700), "", IFERROR(VALUE(LEFT(TRIM(C1700), FIND(" ", TRIM(C1700)&amp;" ")-1)), ""))) &amp; "|" &amp; D1700 )</f>
        <v/>
      </c>
      <c r="K1700" s="18" t="n">
        <f aca="false">IF(OR(C1700="", J1700="",G1700=""), 0, IF(COUNTIF($J$6:J1700, J1700)=1, 1, 0))</f>
        <v>0</v>
      </c>
      <c r="L1700" s="16" t="str">
        <f aca="false">IF(B1700="Inscripción de nuevo registro patronal",B1700 &amp; "|" &amp; E1700 &amp; "|" &amp; C1700,"")</f>
        <v/>
      </c>
      <c r="M1700" s="18" t="n">
        <f aca="false">IF(OR(C1700="", L1700=""), 0, IF(COUNTIF($L$6:L1700, L1700)=1, 1, 0))</f>
        <v>0</v>
      </c>
    </row>
    <row r="1701" customFormat="false" ht="28.35" hidden="false" customHeight="true" outlineLevel="0" collapsed="false">
      <c r="A1701" s="48" t="str">
        <f aca="false">IF(AND(NOT(ISBLANK(C1701)),NOT(ISBLANK(B1701)),NOT(ISBLANK(E1701))),(_xlfn.AGGREGATE(2,7,A$5:A1701))+1,"")</f>
        <v/>
      </c>
      <c r="B1701" s="49"/>
      <c r="C1701" s="49"/>
      <c r="D1701" s="50"/>
      <c r="E1701" s="51"/>
      <c r="F1701" s="52" t="str">
        <f aca="false">IFERROR(VLOOKUP(B1701,LISTAS!$Q$2:$R$58,2,0),"")</f>
        <v/>
      </c>
      <c r="G1701" s="34" t="str">
        <f aca="false">IF(ISBLANK(C1701),"",  IF(F1701="RAZÓN SOCIAL","NUEVO_RP",   IF(F1701="NUMERO",      IF(ISNUMBER(VALUE(C1701)),VALUE(C1701),""),   IF(OR(F1701="NSS - NOMBRE",F1701="RP - NOMBRE"),      IF(         AND(           NOT(ISERROR(FIND(" - ",C1701))),           ISERROR(FIND("  ",C1701)),           ISERROR(FIND("–",C1701)),           ISERROR(FIND("—",C1701)),           ISNUMBER(VALUE(LEFT(C1701,FIND(" - ",C1701)-1)))         ),         VALUE(LEFT(C1701,FIND(" - ",C1701)-1)),         ""      ),   ""   )  )))</f>
        <v/>
      </c>
      <c r="H1701" s="34" t="str">
        <f aca="false">B1701 &amp; "|" &amp; E1701 &amp; "|" &amp;(IF(ISBLANK(C1701),"",IFERROR(VALUE(LEFT(TRIM(C1701),FIND(" ",TRIM(C1701)&amp;" ")-1)),"")))</f>
        <v>||</v>
      </c>
      <c r="I1701" s="18" t="n">
        <f aca="false">IF(G1701="",0, IF(COUNTIF($H$6:H1701,H1701)=1,1,0))</f>
        <v>0</v>
      </c>
      <c r="J1701" s="34" t="str">
        <f aca="false">IF( OR( ISBLANK(D1701), C1701=D1701, AND( LEFT(D1701,7)&lt;&gt;"NOMINA ", OR( ISERROR(FIND(" - ",D1701)), NOT(ISNUMBER(VALUE(LEFT(D1701,FIND(" - ",D1701)-1)))) ) ) ), "", B1701 &amp; "|" &amp; E1701 &amp; "|" &amp; (IF(ISBLANK(C1701), "", IFERROR(VALUE(LEFT(TRIM(C1701), FIND(" ", TRIM(C1701)&amp;" ")-1)), ""))) &amp; "|" &amp; D1701 )</f>
        <v/>
      </c>
      <c r="K1701" s="18" t="n">
        <f aca="false">IF(OR(C1701="", J1701="",G1701=""), 0, IF(COUNTIF($J$6:J1701, J1701)=1, 1, 0))</f>
        <v>0</v>
      </c>
      <c r="L1701" s="16" t="str">
        <f aca="false">IF(B1701="Inscripción de nuevo registro patronal",B1701 &amp; "|" &amp; E1701 &amp; "|" &amp; C1701,"")</f>
        <v/>
      </c>
      <c r="M1701" s="18" t="n">
        <f aca="false">IF(OR(C1701="", L1701=""), 0, IF(COUNTIF($L$6:L1701, L1701)=1, 1, 0))</f>
        <v>0</v>
      </c>
    </row>
    <row r="1702" customFormat="false" ht="28.35" hidden="false" customHeight="true" outlineLevel="0" collapsed="false">
      <c r="A1702" s="48" t="str">
        <f aca="false">IF(AND(NOT(ISBLANK(C1702)),NOT(ISBLANK(B1702)),NOT(ISBLANK(E1702))),(_xlfn.AGGREGATE(2,7,A$5:A1702))+1,"")</f>
        <v/>
      </c>
      <c r="B1702" s="49"/>
      <c r="C1702" s="49"/>
      <c r="D1702" s="50"/>
      <c r="E1702" s="51"/>
      <c r="F1702" s="52" t="str">
        <f aca="false">IFERROR(VLOOKUP(B1702,LISTAS!$Q$2:$R$58,2,0),"")</f>
        <v/>
      </c>
      <c r="G1702" s="34" t="str">
        <f aca="false">IF(ISBLANK(C1702),"",  IF(F1702="RAZÓN SOCIAL","NUEVO_RP",   IF(F1702="NUMERO",      IF(ISNUMBER(VALUE(C1702)),VALUE(C1702),""),   IF(OR(F1702="NSS - NOMBRE",F1702="RP - NOMBRE"),      IF(         AND(           NOT(ISERROR(FIND(" - ",C1702))),           ISERROR(FIND("  ",C1702)),           ISERROR(FIND("–",C1702)),           ISERROR(FIND("—",C1702)),           ISNUMBER(VALUE(LEFT(C1702,FIND(" - ",C1702)-1)))         ),         VALUE(LEFT(C1702,FIND(" - ",C1702)-1)),         ""      ),   ""   )  )))</f>
        <v/>
      </c>
      <c r="H1702" s="34" t="str">
        <f aca="false">B1702 &amp; "|" &amp; E1702 &amp; "|" &amp;(IF(ISBLANK(C1702),"",IFERROR(VALUE(LEFT(TRIM(C1702),FIND(" ",TRIM(C1702)&amp;" ")-1)),"")))</f>
        <v>||</v>
      </c>
      <c r="I1702" s="18" t="n">
        <f aca="false">IF(G1702="",0, IF(COUNTIF($H$6:H1702,H1702)=1,1,0))</f>
        <v>0</v>
      </c>
      <c r="J1702" s="34" t="str">
        <f aca="false">IF( OR( ISBLANK(D1702), C1702=D1702, AND( LEFT(D1702,7)&lt;&gt;"NOMINA ", OR( ISERROR(FIND(" - ",D1702)), NOT(ISNUMBER(VALUE(LEFT(D1702,FIND(" - ",D1702)-1)))) ) ) ), "", B1702 &amp; "|" &amp; E1702 &amp; "|" &amp; (IF(ISBLANK(C1702), "", IFERROR(VALUE(LEFT(TRIM(C1702), FIND(" ", TRIM(C1702)&amp;" ")-1)), ""))) &amp; "|" &amp; D1702 )</f>
        <v/>
      </c>
      <c r="K1702" s="18" t="n">
        <f aca="false">IF(OR(C1702="", J1702="",G1702=""), 0, IF(COUNTIF($J$6:J1702, J1702)=1, 1, 0))</f>
        <v>0</v>
      </c>
      <c r="L1702" s="16" t="str">
        <f aca="false">IF(B1702="Inscripción de nuevo registro patronal",B1702 &amp; "|" &amp; E1702 &amp; "|" &amp; C1702,"")</f>
        <v/>
      </c>
      <c r="M1702" s="18" t="n">
        <f aca="false">IF(OR(C1702="", L1702=""), 0, IF(COUNTIF($L$6:L1702, L1702)=1, 1, 0))</f>
        <v>0</v>
      </c>
    </row>
    <row r="1703" customFormat="false" ht="28.35" hidden="false" customHeight="true" outlineLevel="0" collapsed="false">
      <c r="A1703" s="48" t="str">
        <f aca="false">IF(AND(NOT(ISBLANK(C1703)),NOT(ISBLANK(B1703)),NOT(ISBLANK(E1703))),(_xlfn.AGGREGATE(2,7,A$5:A1703))+1,"")</f>
        <v/>
      </c>
      <c r="B1703" s="49"/>
      <c r="C1703" s="49"/>
      <c r="D1703" s="50"/>
      <c r="E1703" s="51"/>
      <c r="F1703" s="52" t="str">
        <f aca="false">IFERROR(VLOOKUP(B1703,LISTAS!$Q$2:$R$58,2,0),"")</f>
        <v/>
      </c>
      <c r="G1703" s="34" t="str">
        <f aca="false">IF(ISBLANK(C1703),"",  IF(F1703="RAZÓN SOCIAL","NUEVO_RP",   IF(F1703="NUMERO",      IF(ISNUMBER(VALUE(C1703)),VALUE(C1703),""),   IF(OR(F1703="NSS - NOMBRE",F1703="RP - NOMBRE"),      IF(         AND(           NOT(ISERROR(FIND(" - ",C1703))),           ISERROR(FIND("  ",C1703)),           ISERROR(FIND("–",C1703)),           ISERROR(FIND("—",C1703)),           ISNUMBER(VALUE(LEFT(C1703,FIND(" - ",C1703)-1)))         ),         VALUE(LEFT(C1703,FIND(" - ",C1703)-1)),         ""      ),   ""   )  )))</f>
        <v/>
      </c>
      <c r="H1703" s="34" t="str">
        <f aca="false">B1703 &amp; "|" &amp; E1703 &amp; "|" &amp;(IF(ISBLANK(C1703),"",IFERROR(VALUE(LEFT(TRIM(C1703),FIND(" ",TRIM(C1703)&amp;" ")-1)),"")))</f>
        <v>||</v>
      </c>
      <c r="I1703" s="18" t="n">
        <f aca="false">IF(G1703="",0, IF(COUNTIF($H$6:H1703,H1703)=1,1,0))</f>
        <v>0</v>
      </c>
      <c r="J1703" s="34" t="str">
        <f aca="false">IF( OR( ISBLANK(D1703), C1703=D1703, AND( LEFT(D1703,7)&lt;&gt;"NOMINA ", OR( ISERROR(FIND(" - ",D1703)), NOT(ISNUMBER(VALUE(LEFT(D1703,FIND(" - ",D1703)-1)))) ) ) ), "", B1703 &amp; "|" &amp; E1703 &amp; "|" &amp; (IF(ISBLANK(C1703), "", IFERROR(VALUE(LEFT(TRIM(C1703), FIND(" ", TRIM(C1703)&amp;" ")-1)), ""))) &amp; "|" &amp; D1703 )</f>
        <v/>
      </c>
      <c r="K1703" s="18" t="n">
        <f aca="false">IF(OR(C1703="", J1703="",G1703=""), 0, IF(COUNTIF($J$6:J1703, J1703)=1, 1, 0))</f>
        <v>0</v>
      </c>
      <c r="L1703" s="16" t="str">
        <f aca="false">IF(B1703="Inscripción de nuevo registro patronal",B1703 &amp; "|" &amp; E1703 &amp; "|" &amp; C1703,"")</f>
        <v/>
      </c>
      <c r="M1703" s="18" t="n">
        <f aca="false">IF(OR(C1703="", L1703=""), 0, IF(COUNTIF($L$6:L1703, L1703)=1, 1, 0))</f>
        <v>0</v>
      </c>
    </row>
    <row r="1704" customFormat="false" ht="28.35" hidden="false" customHeight="true" outlineLevel="0" collapsed="false">
      <c r="A1704" s="48" t="str">
        <f aca="false">IF(AND(NOT(ISBLANK(C1704)),NOT(ISBLANK(B1704)),NOT(ISBLANK(E1704))),(_xlfn.AGGREGATE(2,7,A$5:A1704))+1,"")</f>
        <v/>
      </c>
      <c r="B1704" s="49"/>
      <c r="C1704" s="49"/>
      <c r="D1704" s="50"/>
      <c r="E1704" s="51"/>
      <c r="F1704" s="52" t="str">
        <f aca="false">IFERROR(VLOOKUP(B1704,LISTAS!$Q$2:$R$58,2,0),"")</f>
        <v/>
      </c>
      <c r="G1704" s="34" t="str">
        <f aca="false">IF(ISBLANK(C1704),"",  IF(F1704="RAZÓN SOCIAL","NUEVO_RP",   IF(F1704="NUMERO",      IF(ISNUMBER(VALUE(C1704)),VALUE(C1704),""),   IF(OR(F1704="NSS - NOMBRE",F1704="RP - NOMBRE"),      IF(         AND(           NOT(ISERROR(FIND(" - ",C1704))),           ISERROR(FIND("  ",C1704)),           ISERROR(FIND("–",C1704)),           ISERROR(FIND("—",C1704)),           ISNUMBER(VALUE(LEFT(C1704,FIND(" - ",C1704)-1)))         ),         VALUE(LEFT(C1704,FIND(" - ",C1704)-1)),         ""      ),   ""   )  )))</f>
        <v/>
      </c>
      <c r="H1704" s="34" t="str">
        <f aca="false">B1704 &amp; "|" &amp; E1704 &amp; "|" &amp;(IF(ISBLANK(C1704),"",IFERROR(VALUE(LEFT(TRIM(C1704),FIND(" ",TRIM(C1704)&amp;" ")-1)),"")))</f>
        <v>||</v>
      </c>
      <c r="I1704" s="18" t="n">
        <f aca="false">IF(G1704="",0, IF(COUNTIF($H$6:H1704,H1704)=1,1,0))</f>
        <v>0</v>
      </c>
      <c r="J1704" s="34" t="str">
        <f aca="false">IF( OR( ISBLANK(D1704), C1704=D1704, AND( LEFT(D1704,7)&lt;&gt;"NOMINA ", OR( ISERROR(FIND(" - ",D1704)), NOT(ISNUMBER(VALUE(LEFT(D1704,FIND(" - ",D1704)-1)))) ) ) ), "", B1704 &amp; "|" &amp; E1704 &amp; "|" &amp; (IF(ISBLANK(C1704), "", IFERROR(VALUE(LEFT(TRIM(C1704), FIND(" ", TRIM(C1704)&amp;" ")-1)), ""))) &amp; "|" &amp; D1704 )</f>
        <v/>
      </c>
      <c r="K1704" s="18" t="n">
        <f aca="false">IF(OR(C1704="", J1704="",G1704=""), 0, IF(COUNTIF($J$6:J1704, J1704)=1, 1, 0))</f>
        <v>0</v>
      </c>
      <c r="L1704" s="16" t="str">
        <f aca="false">IF(B1704="Inscripción de nuevo registro patronal",B1704 &amp; "|" &amp; E1704 &amp; "|" &amp; C1704,"")</f>
        <v/>
      </c>
      <c r="M1704" s="18" t="n">
        <f aca="false">IF(OR(C1704="", L1704=""), 0, IF(COUNTIF($L$6:L1704, L1704)=1, 1, 0))</f>
        <v>0</v>
      </c>
    </row>
    <row r="1705" customFormat="false" ht="28.35" hidden="false" customHeight="true" outlineLevel="0" collapsed="false">
      <c r="A1705" s="48" t="str">
        <f aca="false">IF(AND(NOT(ISBLANK(C1705)),NOT(ISBLANK(B1705)),NOT(ISBLANK(E1705))),(_xlfn.AGGREGATE(2,7,A$5:A1705))+1,"")</f>
        <v/>
      </c>
      <c r="B1705" s="49"/>
      <c r="C1705" s="49"/>
      <c r="D1705" s="50"/>
      <c r="E1705" s="51"/>
      <c r="F1705" s="52" t="str">
        <f aca="false">IFERROR(VLOOKUP(B1705,LISTAS!$Q$2:$R$58,2,0),"")</f>
        <v/>
      </c>
      <c r="G1705" s="34" t="str">
        <f aca="false">IF(ISBLANK(C1705),"",  IF(F1705="RAZÓN SOCIAL","NUEVO_RP",   IF(F1705="NUMERO",      IF(ISNUMBER(VALUE(C1705)),VALUE(C1705),""),   IF(OR(F1705="NSS - NOMBRE",F1705="RP - NOMBRE"),      IF(         AND(           NOT(ISERROR(FIND(" - ",C1705))),           ISERROR(FIND("  ",C1705)),           ISERROR(FIND("–",C1705)),           ISERROR(FIND("—",C1705)),           ISNUMBER(VALUE(LEFT(C1705,FIND(" - ",C1705)-1)))         ),         VALUE(LEFT(C1705,FIND(" - ",C1705)-1)),         ""      ),   ""   )  )))</f>
        <v/>
      </c>
      <c r="H1705" s="34" t="str">
        <f aca="false">B1705 &amp; "|" &amp; E1705 &amp; "|" &amp;(IF(ISBLANK(C1705),"",IFERROR(VALUE(LEFT(TRIM(C1705),FIND(" ",TRIM(C1705)&amp;" ")-1)),"")))</f>
        <v>||</v>
      </c>
      <c r="I1705" s="18" t="n">
        <f aca="false">IF(G1705="",0, IF(COUNTIF($H$6:H1705,H1705)=1,1,0))</f>
        <v>0</v>
      </c>
      <c r="J1705" s="34" t="str">
        <f aca="false">IF( OR( ISBLANK(D1705), C1705=D1705, AND( LEFT(D1705,7)&lt;&gt;"NOMINA ", OR( ISERROR(FIND(" - ",D1705)), NOT(ISNUMBER(VALUE(LEFT(D1705,FIND(" - ",D1705)-1)))) ) ) ), "", B1705 &amp; "|" &amp; E1705 &amp; "|" &amp; (IF(ISBLANK(C1705), "", IFERROR(VALUE(LEFT(TRIM(C1705), FIND(" ", TRIM(C1705)&amp;" ")-1)), ""))) &amp; "|" &amp; D1705 )</f>
        <v/>
      </c>
      <c r="K1705" s="18" t="n">
        <f aca="false">IF(OR(C1705="", J1705="",G1705=""), 0, IF(COUNTIF($J$6:J1705, J1705)=1, 1, 0))</f>
        <v>0</v>
      </c>
      <c r="L1705" s="16" t="str">
        <f aca="false">IF(B1705="Inscripción de nuevo registro patronal",B1705 &amp; "|" &amp; E1705 &amp; "|" &amp; C1705,"")</f>
        <v/>
      </c>
      <c r="M1705" s="18" t="n">
        <f aca="false">IF(OR(C1705="", L1705=""), 0, IF(COUNTIF($L$6:L1705, L1705)=1, 1, 0))</f>
        <v>0</v>
      </c>
    </row>
    <row r="1706" customFormat="false" ht="28.35" hidden="false" customHeight="true" outlineLevel="0" collapsed="false">
      <c r="A1706" s="48" t="str">
        <f aca="false">IF(AND(NOT(ISBLANK(C1706)),NOT(ISBLANK(B1706)),NOT(ISBLANK(E1706))),(_xlfn.AGGREGATE(2,7,A$5:A1706))+1,"")</f>
        <v/>
      </c>
      <c r="B1706" s="49"/>
      <c r="C1706" s="49"/>
      <c r="D1706" s="50"/>
      <c r="E1706" s="51"/>
      <c r="F1706" s="52" t="str">
        <f aca="false">IFERROR(VLOOKUP(B1706,LISTAS!$Q$2:$R$58,2,0),"")</f>
        <v/>
      </c>
      <c r="G1706" s="34" t="str">
        <f aca="false">IF(ISBLANK(C1706),"",  IF(F1706="RAZÓN SOCIAL","NUEVO_RP",   IF(F1706="NUMERO",      IF(ISNUMBER(VALUE(C1706)),VALUE(C1706),""),   IF(OR(F1706="NSS - NOMBRE",F1706="RP - NOMBRE"),      IF(         AND(           NOT(ISERROR(FIND(" - ",C1706))),           ISERROR(FIND("  ",C1706)),           ISERROR(FIND("–",C1706)),           ISERROR(FIND("—",C1706)),           ISNUMBER(VALUE(LEFT(C1706,FIND(" - ",C1706)-1)))         ),         VALUE(LEFT(C1706,FIND(" - ",C1706)-1)),         ""      ),   ""   )  )))</f>
        <v/>
      </c>
      <c r="H1706" s="34" t="str">
        <f aca="false">B1706 &amp; "|" &amp; E1706 &amp; "|" &amp;(IF(ISBLANK(C1706),"",IFERROR(VALUE(LEFT(TRIM(C1706),FIND(" ",TRIM(C1706)&amp;" ")-1)),"")))</f>
        <v>||</v>
      </c>
      <c r="I1706" s="18" t="n">
        <f aca="false">IF(G1706="",0, IF(COUNTIF($H$6:H1706,H1706)=1,1,0))</f>
        <v>0</v>
      </c>
      <c r="J1706" s="34" t="str">
        <f aca="false">IF( OR( ISBLANK(D1706), C1706=D1706, AND( LEFT(D1706,7)&lt;&gt;"NOMINA ", OR( ISERROR(FIND(" - ",D1706)), NOT(ISNUMBER(VALUE(LEFT(D1706,FIND(" - ",D1706)-1)))) ) ) ), "", B1706 &amp; "|" &amp; E1706 &amp; "|" &amp; (IF(ISBLANK(C1706), "", IFERROR(VALUE(LEFT(TRIM(C1706), FIND(" ", TRIM(C1706)&amp;" ")-1)), ""))) &amp; "|" &amp; D1706 )</f>
        <v/>
      </c>
      <c r="K1706" s="18" t="n">
        <f aca="false">IF(OR(C1706="", J1706="",G1706=""), 0, IF(COUNTIF($J$6:J1706, J1706)=1, 1, 0))</f>
        <v>0</v>
      </c>
      <c r="L1706" s="16" t="str">
        <f aca="false">IF(B1706="Inscripción de nuevo registro patronal",B1706 &amp; "|" &amp; E1706 &amp; "|" &amp; C1706,"")</f>
        <v/>
      </c>
      <c r="M1706" s="18" t="n">
        <f aca="false">IF(OR(C1706="", L1706=""), 0, IF(COUNTIF($L$6:L1706, L1706)=1, 1, 0))</f>
        <v>0</v>
      </c>
    </row>
    <row r="1707" customFormat="false" ht="28.35" hidden="false" customHeight="true" outlineLevel="0" collapsed="false">
      <c r="A1707" s="48" t="str">
        <f aca="false">IF(AND(NOT(ISBLANK(C1707)),NOT(ISBLANK(B1707)),NOT(ISBLANK(E1707))),(_xlfn.AGGREGATE(2,7,A$5:A1707))+1,"")</f>
        <v/>
      </c>
      <c r="B1707" s="49"/>
      <c r="C1707" s="49"/>
      <c r="D1707" s="50"/>
      <c r="E1707" s="51"/>
      <c r="F1707" s="52" t="str">
        <f aca="false">IFERROR(VLOOKUP(B1707,LISTAS!$Q$2:$R$58,2,0),"")</f>
        <v/>
      </c>
      <c r="G1707" s="34" t="str">
        <f aca="false">IF(ISBLANK(C1707),"",  IF(F1707="RAZÓN SOCIAL","NUEVO_RP",   IF(F1707="NUMERO",      IF(ISNUMBER(VALUE(C1707)),VALUE(C1707),""),   IF(OR(F1707="NSS - NOMBRE",F1707="RP - NOMBRE"),      IF(         AND(           NOT(ISERROR(FIND(" - ",C1707))),           ISERROR(FIND("  ",C1707)),           ISERROR(FIND("–",C1707)),           ISERROR(FIND("—",C1707)),           ISNUMBER(VALUE(LEFT(C1707,FIND(" - ",C1707)-1)))         ),         VALUE(LEFT(C1707,FIND(" - ",C1707)-1)),         ""      ),   ""   )  )))</f>
        <v/>
      </c>
      <c r="H1707" s="34" t="str">
        <f aca="false">B1707 &amp; "|" &amp; E1707 &amp; "|" &amp;(IF(ISBLANK(C1707),"",IFERROR(VALUE(LEFT(TRIM(C1707),FIND(" ",TRIM(C1707)&amp;" ")-1)),"")))</f>
        <v>||</v>
      </c>
      <c r="I1707" s="18" t="n">
        <f aca="false">IF(G1707="",0, IF(COUNTIF($H$6:H1707,H1707)=1,1,0))</f>
        <v>0</v>
      </c>
      <c r="J1707" s="34" t="str">
        <f aca="false">IF( OR( ISBLANK(D1707), C1707=D1707, AND( LEFT(D1707,7)&lt;&gt;"NOMINA ", OR( ISERROR(FIND(" - ",D1707)), NOT(ISNUMBER(VALUE(LEFT(D1707,FIND(" - ",D1707)-1)))) ) ) ), "", B1707 &amp; "|" &amp; E1707 &amp; "|" &amp; (IF(ISBLANK(C1707), "", IFERROR(VALUE(LEFT(TRIM(C1707), FIND(" ", TRIM(C1707)&amp;" ")-1)), ""))) &amp; "|" &amp; D1707 )</f>
        <v/>
      </c>
      <c r="K1707" s="18" t="n">
        <f aca="false">IF(OR(C1707="", J1707="",G1707=""), 0, IF(COUNTIF($J$6:J1707, J1707)=1, 1, 0))</f>
        <v>0</v>
      </c>
      <c r="L1707" s="16" t="str">
        <f aca="false">IF(B1707="Inscripción de nuevo registro patronal",B1707 &amp; "|" &amp; E1707 &amp; "|" &amp; C1707,"")</f>
        <v/>
      </c>
      <c r="M1707" s="18" t="n">
        <f aca="false">IF(OR(C1707="", L1707=""), 0, IF(COUNTIF($L$6:L1707, L1707)=1, 1, 0))</f>
        <v>0</v>
      </c>
    </row>
    <row r="1708" customFormat="false" ht="28.35" hidden="false" customHeight="true" outlineLevel="0" collapsed="false">
      <c r="A1708" s="48" t="str">
        <f aca="false">IF(AND(NOT(ISBLANK(C1708)),NOT(ISBLANK(B1708)),NOT(ISBLANK(E1708))),(_xlfn.AGGREGATE(2,7,A$5:A1708))+1,"")</f>
        <v/>
      </c>
      <c r="B1708" s="49"/>
      <c r="C1708" s="49"/>
      <c r="D1708" s="50"/>
      <c r="E1708" s="51"/>
      <c r="F1708" s="52" t="str">
        <f aca="false">IFERROR(VLOOKUP(B1708,LISTAS!$Q$2:$R$58,2,0),"")</f>
        <v/>
      </c>
      <c r="G1708" s="34" t="str">
        <f aca="false">IF(ISBLANK(C1708),"",  IF(F1708="RAZÓN SOCIAL","NUEVO_RP",   IF(F1708="NUMERO",      IF(ISNUMBER(VALUE(C1708)),VALUE(C1708),""),   IF(OR(F1708="NSS - NOMBRE",F1708="RP - NOMBRE"),      IF(         AND(           NOT(ISERROR(FIND(" - ",C1708))),           ISERROR(FIND("  ",C1708)),           ISERROR(FIND("–",C1708)),           ISERROR(FIND("—",C1708)),           ISNUMBER(VALUE(LEFT(C1708,FIND(" - ",C1708)-1)))         ),         VALUE(LEFT(C1708,FIND(" - ",C1708)-1)),         ""      ),   ""   )  )))</f>
        <v/>
      </c>
      <c r="H1708" s="34" t="str">
        <f aca="false">B1708 &amp; "|" &amp; E1708 &amp; "|" &amp;(IF(ISBLANK(C1708),"",IFERROR(VALUE(LEFT(TRIM(C1708),FIND(" ",TRIM(C1708)&amp;" ")-1)),"")))</f>
        <v>||</v>
      </c>
      <c r="I1708" s="18" t="n">
        <f aca="false">IF(G1708="",0, IF(COUNTIF($H$6:H1708,H1708)=1,1,0))</f>
        <v>0</v>
      </c>
      <c r="J1708" s="34" t="str">
        <f aca="false">IF( OR( ISBLANK(D1708), C1708=D1708, AND( LEFT(D1708,7)&lt;&gt;"NOMINA ", OR( ISERROR(FIND(" - ",D1708)), NOT(ISNUMBER(VALUE(LEFT(D1708,FIND(" - ",D1708)-1)))) ) ) ), "", B1708 &amp; "|" &amp; E1708 &amp; "|" &amp; (IF(ISBLANK(C1708), "", IFERROR(VALUE(LEFT(TRIM(C1708), FIND(" ", TRIM(C1708)&amp;" ")-1)), ""))) &amp; "|" &amp; D1708 )</f>
        <v/>
      </c>
      <c r="K1708" s="18" t="n">
        <f aca="false">IF(OR(C1708="", J1708="",G1708=""), 0, IF(COUNTIF($J$6:J1708, J1708)=1, 1, 0))</f>
        <v>0</v>
      </c>
      <c r="L1708" s="16" t="str">
        <f aca="false">IF(B1708="Inscripción de nuevo registro patronal",B1708 &amp; "|" &amp; E1708 &amp; "|" &amp; C1708,"")</f>
        <v/>
      </c>
      <c r="M1708" s="18" t="n">
        <f aca="false">IF(OR(C1708="", L1708=""), 0, IF(COUNTIF($L$6:L1708, L1708)=1, 1, 0))</f>
        <v>0</v>
      </c>
    </row>
    <row r="1709" customFormat="false" ht="28.35" hidden="false" customHeight="true" outlineLevel="0" collapsed="false">
      <c r="A1709" s="48" t="str">
        <f aca="false">IF(AND(NOT(ISBLANK(C1709)),NOT(ISBLANK(B1709)),NOT(ISBLANK(E1709))),(_xlfn.AGGREGATE(2,7,A$5:A1709))+1,"")</f>
        <v/>
      </c>
      <c r="B1709" s="49"/>
      <c r="C1709" s="49"/>
      <c r="D1709" s="50"/>
      <c r="E1709" s="51"/>
      <c r="F1709" s="52" t="str">
        <f aca="false">IFERROR(VLOOKUP(B1709,LISTAS!$Q$2:$R$58,2,0),"")</f>
        <v/>
      </c>
      <c r="G1709" s="34" t="str">
        <f aca="false">IF(ISBLANK(C1709),"",  IF(F1709="RAZÓN SOCIAL","NUEVO_RP",   IF(F1709="NUMERO",      IF(ISNUMBER(VALUE(C1709)),VALUE(C1709),""),   IF(OR(F1709="NSS - NOMBRE",F1709="RP - NOMBRE"),      IF(         AND(           NOT(ISERROR(FIND(" - ",C1709))),           ISERROR(FIND("  ",C1709)),           ISERROR(FIND("–",C1709)),           ISERROR(FIND("—",C1709)),           ISNUMBER(VALUE(LEFT(C1709,FIND(" - ",C1709)-1)))         ),         VALUE(LEFT(C1709,FIND(" - ",C1709)-1)),         ""      ),   ""   )  )))</f>
        <v/>
      </c>
      <c r="H1709" s="34" t="str">
        <f aca="false">B1709 &amp; "|" &amp; E1709 &amp; "|" &amp;(IF(ISBLANK(C1709),"",IFERROR(VALUE(LEFT(TRIM(C1709),FIND(" ",TRIM(C1709)&amp;" ")-1)),"")))</f>
        <v>||</v>
      </c>
      <c r="I1709" s="18" t="n">
        <f aca="false">IF(G1709="",0, IF(COUNTIF($H$6:H1709,H1709)=1,1,0))</f>
        <v>0</v>
      </c>
      <c r="J1709" s="34" t="str">
        <f aca="false">IF( OR( ISBLANK(D1709), C1709=D1709, AND( LEFT(D1709,7)&lt;&gt;"NOMINA ", OR( ISERROR(FIND(" - ",D1709)), NOT(ISNUMBER(VALUE(LEFT(D1709,FIND(" - ",D1709)-1)))) ) ) ), "", B1709 &amp; "|" &amp; E1709 &amp; "|" &amp; (IF(ISBLANK(C1709), "", IFERROR(VALUE(LEFT(TRIM(C1709), FIND(" ", TRIM(C1709)&amp;" ")-1)), ""))) &amp; "|" &amp; D1709 )</f>
        <v/>
      </c>
      <c r="K1709" s="18" t="n">
        <f aca="false">IF(OR(C1709="", J1709="",G1709=""), 0, IF(COUNTIF($J$6:J1709, J1709)=1, 1, 0))</f>
        <v>0</v>
      </c>
      <c r="L1709" s="16" t="str">
        <f aca="false">IF(B1709="Inscripción de nuevo registro patronal",B1709 &amp; "|" &amp; E1709 &amp; "|" &amp; C1709,"")</f>
        <v/>
      </c>
      <c r="M1709" s="18" t="n">
        <f aca="false">IF(OR(C1709="", L1709=""), 0, IF(COUNTIF($L$6:L1709, L1709)=1, 1, 0))</f>
        <v>0</v>
      </c>
    </row>
    <row r="1710" customFormat="false" ht="28.35" hidden="false" customHeight="true" outlineLevel="0" collapsed="false">
      <c r="A1710" s="48" t="str">
        <f aca="false">IF(AND(NOT(ISBLANK(C1710)),NOT(ISBLANK(B1710)),NOT(ISBLANK(E1710))),(_xlfn.AGGREGATE(2,7,A$5:A1710))+1,"")</f>
        <v/>
      </c>
      <c r="B1710" s="49"/>
      <c r="C1710" s="49"/>
      <c r="D1710" s="50"/>
      <c r="E1710" s="51"/>
      <c r="F1710" s="52" t="str">
        <f aca="false">IFERROR(VLOOKUP(B1710,LISTAS!$Q$2:$R$58,2,0),"")</f>
        <v/>
      </c>
      <c r="G1710" s="34" t="str">
        <f aca="false">IF(ISBLANK(C1710),"",  IF(F1710="RAZÓN SOCIAL","NUEVO_RP",   IF(F1710="NUMERO",      IF(ISNUMBER(VALUE(C1710)),VALUE(C1710),""),   IF(OR(F1710="NSS - NOMBRE",F1710="RP - NOMBRE"),      IF(         AND(           NOT(ISERROR(FIND(" - ",C1710))),           ISERROR(FIND("  ",C1710)),           ISERROR(FIND("–",C1710)),           ISERROR(FIND("—",C1710)),           ISNUMBER(VALUE(LEFT(C1710,FIND(" - ",C1710)-1)))         ),         VALUE(LEFT(C1710,FIND(" - ",C1710)-1)),         ""      ),   ""   )  )))</f>
        <v/>
      </c>
      <c r="H1710" s="34" t="str">
        <f aca="false">B1710 &amp; "|" &amp; E1710 &amp; "|" &amp;(IF(ISBLANK(C1710),"",IFERROR(VALUE(LEFT(TRIM(C1710),FIND(" ",TRIM(C1710)&amp;" ")-1)),"")))</f>
        <v>||</v>
      </c>
      <c r="I1710" s="18" t="n">
        <f aca="false">IF(G1710="",0, IF(COUNTIF($H$6:H1710,H1710)=1,1,0))</f>
        <v>0</v>
      </c>
      <c r="J1710" s="34" t="str">
        <f aca="false">IF( OR( ISBLANK(D1710), C1710=D1710, AND( LEFT(D1710,7)&lt;&gt;"NOMINA ", OR( ISERROR(FIND(" - ",D1710)), NOT(ISNUMBER(VALUE(LEFT(D1710,FIND(" - ",D1710)-1)))) ) ) ), "", B1710 &amp; "|" &amp; E1710 &amp; "|" &amp; (IF(ISBLANK(C1710), "", IFERROR(VALUE(LEFT(TRIM(C1710), FIND(" ", TRIM(C1710)&amp;" ")-1)), ""))) &amp; "|" &amp; D1710 )</f>
        <v/>
      </c>
      <c r="K1710" s="18" t="n">
        <f aca="false">IF(OR(C1710="", J1710="",G1710=""), 0, IF(COUNTIF($J$6:J1710, J1710)=1, 1, 0))</f>
        <v>0</v>
      </c>
      <c r="L1710" s="16" t="str">
        <f aca="false">IF(B1710="Inscripción de nuevo registro patronal",B1710 &amp; "|" &amp; E1710 &amp; "|" &amp; C1710,"")</f>
        <v/>
      </c>
      <c r="M1710" s="18" t="n">
        <f aca="false">IF(OR(C1710="", L1710=""), 0, IF(COUNTIF($L$6:L1710, L1710)=1, 1, 0))</f>
        <v>0</v>
      </c>
    </row>
    <row r="1711" customFormat="false" ht="28.35" hidden="false" customHeight="true" outlineLevel="0" collapsed="false">
      <c r="A1711" s="48" t="str">
        <f aca="false">IF(AND(NOT(ISBLANK(C1711)),NOT(ISBLANK(B1711)),NOT(ISBLANK(E1711))),(_xlfn.AGGREGATE(2,7,A$5:A1711))+1,"")</f>
        <v/>
      </c>
      <c r="B1711" s="49"/>
      <c r="C1711" s="49"/>
      <c r="D1711" s="50"/>
      <c r="E1711" s="51"/>
      <c r="F1711" s="52" t="str">
        <f aca="false">IFERROR(VLOOKUP(B1711,LISTAS!$Q$2:$R$58,2,0),"")</f>
        <v/>
      </c>
      <c r="G1711" s="34" t="str">
        <f aca="false">IF(ISBLANK(C1711),"",  IF(F1711="RAZÓN SOCIAL","NUEVO_RP",   IF(F1711="NUMERO",      IF(ISNUMBER(VALUE(C1711)),VALUE(C1711),""),   IF(OR(F1711="NSS - NOMBRE",F1711="RP - NOMBRE"),      IF(         AND(           NOT(ISERROR(FIND(" - ",C1711))),           ISERROR(FIND("  ",C1711)),           ISERROR(FIND("–",C1711)),           ISERROR(FIND("—",C1711)),           ISNUMBER(VALUE(LEFT(C1711,FIND(" - ",C1711)-1)))         ),         VALUE(LEFT(C1711,FIND(" - ",C1711)-1)),         ""      ),   ""   )  )))</f>
        <v/>
      </c>
      <c r="H1711" s="34" t="str">
        <f aca="false">B1711 &amp; "|" &amp; E1711 &amp; "|" &amp;(IF(ISBLANK(C1711),"",IFERROR(VALUE(LEFT(TRIM(C1711),FIND(" ",TRIM(C1711)&amp;" ")-1)),"")))</f>
        <v>||</v>
      </c>
      <c r="I1711" s="18" t="n">
        <f aca="false">IF(G1711="",0, IF(COUNTIF($H$6:H1711,H1711)=1,1,0))</f>
        <v>0</v>
      </c>
      <c r="J1711" s="34" t="str">
        <f aca="false">IF( OR( ISBLANK(D1711), C1711=D1711, AND( LEFT(D1711,7)&lt;&gt;"NOMINA ", OR( ISERROR(FIND(" - ",D1711)), NOT(ISNUMBER(VALUE(LEFT(D1711,FIND(" - ",D1711)-1)))) ) ) ), "", B1711 &amp; "|" &amp; E1711 &amp; "|" &amp; (IF(ISBLANK(C1711), "", IFERROR(VALUE(LEFT(TRIM(C1711), FIND(" ", TRIM(C1711)&amp;" ")-1)), ""))) &amp; "|" &amp; D1711 )</f>
        <v/>
      </c>
      <c r="K1711" s="18" t="n">
        <f aca="false">IF(OR(C1711="", J1711="",G1711=""), 0, IF(COUNTIF($J$6:J1711, J1711)=1, 1, 0))</f>
        <v>0</v>
      </c>
      <c r="L1711" s="16" t="str">
        <f aca="false">IF(B1711="Inscripción de nuevo registro patronal",B1711 &amp; "|" &amp; E1711 &amp; "|" &amp; C1711,"")</f>
        <v/>
      </c>
      <c r="M1711" s="18" t="n">
        <f aca="false">IF(OR(C1711="", L1711=""), 0, IF(COUNTIF($L$6:L1711, L1711)=1, 1, 0))</f>
        <v>0</v>
      </c>
    </row>
    <row r="1712" customFormat="false" ht="28.35" hidden="false" customHeight="true" outlineLevel="0" collapsed="false">
      <c r="A1712" s="48" t="str">
        <f aca="false">IF(AND(NOT(ISBLANK(C1712)),NOT(ISBLANK(B1712)),NOT(ISBLANK(E1712))),(_xlfn.AGGREGATE(2,7,A$5:A1712))+1,"")</f>
        <v/>
      </c>
      <c r="B1712" s="49"/>
      <c r="C1712" s="49"/>
      <c r="D1712" s="50"/>
      <c r="E1712" s="51"/>
      <c r="F1712" s="52" t="str">
        <f aca="false">IFERROR(VLOOKUP(B1712,LISTAS!$Q$2:$R$58,2,0),"")</f>
        <v/>
      </c>
      <c r="G1712" s="34" t="str">
        <f aca="false">IF(ISBLANK(C1712),"",  IF(F1712="RAZÓN SOCIAL","NUEVO_RP",   IF(F1712="NUMERO",      IF(ISNUMBER(VALUE(C1712)),VALUE(C1712),""),   IF(OR(F1712="NSS - NOMBRE",F1712="RP - NOMBRE"),      IF(         AND(           NOT(ISERROR(FIND(" - ",C1712))),           ISERROR(FIND("  ",C1712)),           ISERROR(FIND("–",C1712)),           ISERROR(FIND("—",C1712)),           ISNUMBER(VALUE(LEFT(C1712,FIND(" - ",C1712)-1)))         ),         VALUE(LEFT(C1712,FIND(" - ",C1712)-1)),         ""      ),   ""   )  )))</f>
        <v/>
      </c>
      <c r="H1712" s="34" t="str">
        <f aca="false">B1712 &amp; "|" &amp; E1712 &amp; "|" &amp;(IF(ISBLANK(C1712),"",IFERROR(VALUE(LEFT(TRIM(C1712),FIND(" ",TRIM(C1712)&amp;" ")-1)),"")))</f>
        <v>||</v>
      </c>
      <c r="I1712" s="18" t="n">
        <f aca="false">IF(G1712="",0, IF(COUNTIF($H$6:H1712,H1712)=1,1,0))</f>
        <v>0</v>
      </c>
      <c r="J1712" s="34" t="str">
        <f aca="false">IF( OR( ISBLANK(D1712), C1712=D1712, AND( LEFT(D1712,7)&lt;&gt;"NOMINA ", OR( ISERROR(FIND(" - ",D1712)), NOT(ISNUMBER(VALUE(LEFT(D1712,FIND(" - ",D1712)-1)))) ) ) ), "", B1712 &amp; "|" &amp; E1712 &amp; "|" &amp; (IF(ISBLANK(C1712), "", IFERROR(VALUE(LEFT(TRIM(C1712), FIND(" ", TRIM(C1712)&amp;" ")-1)), ""))) &amp; "|" &amp; D1712 )</f>
        <v/>
      </c>
      <c r="K1712" s="18" t="n">
        <f aca="false">IF(OR(C1712="", J1712="",G1712=""), 0, IF(COUNTIF($J$6:J1712, J1712)=1, 1, 0))</f>
        <v>0</v>
      </c>
      <c r="L1712" s="16" t="str">
        <f aca="false">IF(B1712="Inscripción de nuevo registro patronal",B1712 &amp; "|" &amp; E1712 &amp; "|" &amp; C1712,"")</f>
        <v/>
      </c>
      <c r="M1712" s="18" t="n">
        <f aca="false">IF(OR(C1712="", L1712=""), 0, IF(COUNTIF($L$6:L1712, L1712)=1, 1, 0))</f>
        <v>0</v>
      </c>
    </row>
    <row r="1713" customFormat="false" ht="28.35" hidden="false" customHeight="true" outlineLevel="0" collapsed="false">
      <c r="A1713" s="48" t="str">
        <f aca="false">IF(AND(NOT(ISBLANK(C1713)),NOT(ISBLANK(B1713)),NOT(ISBLANK(E1713))),(_xlfn.AGGREGATE(2,7,A$5:A1713))+1,"")</f>
        <v/>
      </c>
      <c r="B1713" s="49"/>
      <c r="C1713" s="49"/>
      <c r="D1713" s="50"/>
      <c r="E1713" s="51"/>
      <c r="F1713" s="52" t="str">
        <f aca="false">IFERROR(VLOOKUP(B1713,LISTAS!$Q$2:$R$58,2,0),"")</f>
        <v/>
      </c>
      <c r="G1713" s="34" t="str">
        <f aca="false">IF(ISBLANK(C1713),"",  IF(F1713="RAZÓN SOCIAL","NUEVO_RP",   IF(F1713="NUMERO",      IF(ISNUMBER(VALUE(C1713)),VALUE(C1713),""),   IF(OR(F1713="NSS - NOMBRE",F1713="RP - NOMBRE"),      IF(         AND(           NOT(ISERROR(FIND(" - ",C1713))),           ISERROR(FIND("  ",C1713)),           ISERROR(FIND("–",C1713)),           ISERROR(FIND("—",C1713)),           ISNUMBER(VALUE(LEFT(C1713,FIND(" - ",C1713)-1)))         ),         VALUE(LEFT(C1713,FIND(" - ",C1713)-1)),         ""      ),   ""   )  )))</f>
        <v/>
      </c>
      <c r="H1713" s="34" t="str">
        <f aca="false">B1713 &amp; "|" &amp; E1713 &amp; "|" &amp;(IF(ISBLANK(C1713),"",IFERROR(VALUE(LEFT(TRIM(C1713),FIND(" ",TRIM(C1713)&amp;" ")-1)),"")))</f>
        <v>||</v>
      </c>
      <c r="I1713" s="18" t="n">
        <f aca="false">IF(G1713="",0, IF(COUNTIF($H$6:H1713,H1713)=1,1,0))</f>
        <v>0</v>
      </c>
      <c r="J1713" s="34" t="str">
        <f aca="false">IF( OR( ISBLANK(D1713), C1713=D1713, AND( LEFT(D1713,7)&lt;&gt;"NOMINA ", OR( ISERROR(FIND(" - ",D1713)), NOT(ISNUMBER(VALUE(LEFT(D1713,FIND(" - ",D1713)-1)))) ) ) ), "", B1713 &amp; "|" &amp; E1713 &amp; "|" &amp; (IF(ISBLANK(C1713), "", IFERROR(VALUE(LEFT(TRIM(C1713), FIND(" ", TRIM(C1713)&amp;" ")-1)), ""))) &amp; "|" &amp; D1713 )</f>
        <v/>
      </c>
      <c r="K1713" s="18" t="n">
        <f aca="false">IF(OR(C1713="", J1713="",G1713=""), 0, IF(COUNTIF($J$6:J1713, J1713)=1, 1, 0))</f>
        <v>0</v>
      </c>
      <c r="L1713" s="16" t="str">
        <f aca="false">IF(B1713="Inscripción de nuevo registro patronal",B1713 &amp; "|" &amp; E1713 &amp; "|" &amp; C1713,"")</f>
        <v/>
      </c>
      <c r="M1713" s="18" t="n">
        <f aca="false">IF(OR(C1713="", L1713=""), 0, IF(COUNTIF($L$6:L1713, L1713)=1, 1, 0))</f>
        <v>0</v>
      </c>
    </row>
    <row r="1714" customFormat="false" ht="28.35" hidden="false" customHeight="true" outlineLevel="0" collapsed="false">
      <c r="A1714" s="48" t="str">
        <f aca="false">IF(AND(NOT(ISBLANK(C1714)),NOT(ISBLANK(B1714)),NOT(ISBLANK(E1714))),(_xlfn.AGGREGATE(2,7,A$5:A1714))+1,"")</f>
        <v/>
      </c>
      <c r="B1714" s="49"/>
      <c r="C1714" s="49"/>
      <c r="D1714" s="50"/>
      <c r="E1714" s="51"/>
      <c r="F1714" s="52" t="str">
        <f aca="false">IFERROR(VLOOKUP(B1714,LISTAS!$Q$2:$R$58,2,0),"")</f>
        <v/>
      </c>
      <c r="G1714" s="34" t="str">
        <f aca="false">IF(ISBLANK(C1714),"",  IF(F1714="RAZÓN SOCIAL","NUEVO_RP",   IF(F1714="NUMERO",      IF(ISNUMBER(VALUE(C1714)),VALUE(C1714),""),   IF(OR(F1714="NSS - NOMBRE",F1714="RP - NOMBRE"),      IF(         AND(           NOT(ISERROR(FIND(" - ",C1714))),           ISERROR(FIND("  ",C1714)),           ISERROR(FIND("–",C1714)),           ISERROR(FIND("—",C1714)),           ISNUMBER(VALUE(LEFT(C1714,FIND(" - ",C1714)-1)))         ),         VALUE(LEFT(C1714,FIND(" - ",C1714)-1)),         ""      ),   ""   )  )))</f>
        <v/>
      </c>
      <c r="H1714" s="34" t="str">
        <f aca="false">B1714 &amp; "|" &amp; E1714 &amp; "|" &amp;(IF(ISBLANK(C1714),"",IFERROR(VALUE(LEFT(TRIM(C1714),FIND(" ",TRIM(C1714)&amp;" ")-1)),"")))</f>
        <v>||</v>
      </c>
      <c r="I1714" s="18" t="n">
        <f aca="false">IF(G1714="",0, IF(COUNTIF($H$6:H1714,H1714)=1,1,0))</f>
        <v>0</v>
      </c>
      <c r="J1714" s="34" t="str">
        <f aca="false">IF( OR( ISBLANK(D1714), C1714=D1714, AND( LEFT(D1714,7)&lt;&gt;"NOMINA ", OR( ISERROR(FIND(" - ",D1714)), NOT(ISNUMBER(VALUE(LEFT(D1714,FIND(" - ",D1714)-1)))) ) ) ), "", B1714 &amp; "|" &amp; E1714 &amp; "|" &amp; (IF(ISBLANK(C1714), "", IFERROR(VALUE(LEFT(TRIM(C1714), FIND(" ", TRIM(C1714)&amp;" ")-1)), ""))) &amp; "|" &amp; D1714 )</f>
        <v/>
      </c>
      <c r="K1714" s="18" t="n">
        <f aca="false">IF(OR(C1714="", J1714="",G1714=""), 0, IF(COUNTIF($J$6:J1714, J1714)=1, 1, 0))</f>
        <v>0</v>
      </c>
      <c r="L1714" s="16" t="str">
        <f aca="false">IF(B1714="Inscripción de nuevo registro patronal",B1714 &amp; "|" &amp; E1714 &amp; "|" &amp; C1714,"")</f>
        <v/>
      </c>
      <c r="M1714" s="18" t="n">
        <f aca="false">IF(OR(C1714="", L1714=""), 0, IF(COUNTIF($L$6:L1714, L1714)=1, 1, 0))</f>
        <v>0</v>
      </c>
    </row>
    <row r="1715" customFormat="false" ht="28.35" hidden="false" customHeight="true" outlineLevel="0" collapsed="false">
      <c r="A1715" s="48" t="str">
        <f aca="false">IF(AND(NOT(ISBLANK(C1715)),NOT(ISBLANK(B1715)),NOT(ISBLANK(E1715))),(_xlfn.AGGREGATE(2,7,A$5:A1715))+1,"")</f>
        <v/>
      </c>
      <c r="B1715" s="49"/>
      <c r="C1715" s="49"/>
      <c r="D1715" s="50"/>
      <c r="E1715" s="51"/>
      <c r="F1715" s="52" t="str">
        <f aca="false">IFERROR(VLOOKUP(B1715,LISTAS!$Q$2:$R$58,2,0),"")</f>
        <v/>
      </c>
      <c r="G1715" s="34" t="str">
        <f aca="false">IF(ISBLANK(C1715),"",  IF(F1715="RAZÓN SOCIAL","NUEVO_RP",   IF(F1715="NUMERO",      IF(ISNUMBER(VALUE(C1715)),VALUE(C1715),""),   IF(OR(F1715="NSS - NOMBRE",F1715="RP - NOMBRE"),      IF(         AND(           NOT(ISERROR(FIND(" - ",C1715))),           ISERROR(FIND("  ",C1715)),           ISERROR(FIND("–",C1715)),           ISERROR(FIND("—",C1715)),           ISNUMBER(VALUE(LEFT(C1715,FIND(" - ",C1715)-1)))         ),         VALUE(LEFT(C1715,FIND(" - ",C1715)-1)),         ""      ),   ""   )  )))</f>
        <v/>
      </c>
      <c r="H1715" s="34" t="str">
        <f aca="false">B1715 &amp; "|" &amp; E1715 &amp; "|" &amp;(IF(ISBLANK(C1715),"",IFERROR(VALUE(LEFT(TRIM(C1715),FIND(" ",TRIM(C1715)&amp;" ")-1)),"")))</f>
        <v>||</v>
      </c>
      <c r="I1715" s="18" t="n">
        <f aca="false">IF(G1715="",0, IF(COUNTIF($H$6:H1715,H1715)=1,1,0))</f>
        <v>0</v>
      </c>
      <c r="J1715" s="34" t="str">
        <f aca="false">IF( OR( ISBLANK(D1715), C1715=D1715, AND( LEFT(D1715,7)&lt;&gt;"NOMINA ", OR( ISERROR(FIND(" - ",D1715)), NOT(ISNUMBER(VALUE(LEFT(D1715,FIND(" - ",D1715)-1)))) ) ) ), "", B1715 &amp; "|" &amp; E1715 &amp; "|" &amp; (IF(ISBLANK(C1715), "", IFERROR(VALUE(LEFT(TRIM(C1715), FIND(" ", TRIM(C1715)&amp;" ")-1)), ""))) &amp; "|" &amp; D1715 )</f>
        <v/>
      </c>
      <c r="K1715" s="18" t="n">
        <f aca="false">IF(OR(C1715="", J1715="",G1715=""), 0, IF(COUNTIF($J$6:J1715, J1715)=1, 1, 0))</f>
        <v>0</v>
      </c>
      <c r="L1715" s="16" t="str">
        <f aca="false">IF(B1715="Inscripción de nuevo registro patronal",B1715 &amp; "|" &amp; E1715 &amp; "|" &amp; C1715,"")</f>
        <v/>
      </c>
      <c r="M1715" s="18" t="n">
        <f aca="false">IF(OR(C1715="", L1715=""), 0, IF(COUNTIF($L$6:L1715, L1715)=1, 1, 0))</f>
        <v>0</v>
      </c>
    </row>
    <row r="1716" customFormat="false" ht="28.35" hidden="false" customHeight="true" outlineLevel="0" collapsed="false">
      <c r="A1716" s="48" t="str">
        <f aca="false">IF(AND(NOT(ISBLANK(C1716)),NOT(ISBLANK(B1716)),NOT(ISBLANK(E1716))),(_xlfn.AGGREGATE(2,7,A$5:A1716))+1,"")</f>
        <v/>
      </c>
      <c r="B1716" s="49"/>
      <c r="C1716" s="49"/>
      <c r="D1716" s="50"/>
      <c r="E1716" s="51"/>
      <c r="F1716" s="52" t="str">
        <f aca="false">IFERROR(VLOOKUP(B1716,LISTAS!$Q$2:$R$58,2,0),"")</f>
        <v/>
      </c>
      <c r="G1716" s="34" t="str">
        <f aca="false">IF(ISBLANK(C1716),"",  IF(F1716="RAZÓN SOCIAL","NUEVO_RP",   IF(F1716="NUMERO",      IF(ISNUMBER(VALUE(C1716)),VALUE(C1716),""),   IF(OR(F1716="NSS - NOMBRE",F1716="RP - NOMBRE"),      IF(         AND(           NOT(ISERROR(FIND(" - ",C1716))),           ISERROR(FIND("  ",C1716)),           ISERROR(FIND("–",C1716)),           ISERROR(FIND("—",C1716)),           ISNUMBER(VALUE(LEFT(C1716,FIND(" - ",C1716)-1)))         ),         VALUE(LEFT(C1716,FIND(" - ",C1716)-1)),         ""      ),   ""   )  )))</f>
        <v/>
      </c>
      <c r="H1716" s="34" t="str">
        <f aca="false">B1716 &amp; "|" &amp; E1716 &amp; "|" &amp;(IF(ISBLANK(C1716),"",IFERROR(VALUE(LEFT(TRIM(C1716),FIND(" ",TRIM(C1716)&amp;" ")-1)),"")))</f>
        <v>||</v>
      </c>
      <c r="I1716" s="18" t="n">
        <f aca="false">IF(G1716="",0, IF(COUNTIF($H$6:H1716,H1716)=1,1,0))</f>
        <v>0</v>
      </c>
      <c r="J1716" s="34" t="str">
        <f aca="false">IF( OR( ISBLANK(D1716), C1716=D1716, AND( LEFT(D1716,7)&lt;&gt;"NOMINA ", OR( ISERROR(FIND(" - ",D1716)), NOT(ISNUMBER(VALUE(LEFT(D1716,FIND(" - ",D1716)-1)))) ) ) ), "", B1716 &amp; "|" &amp; E1716 &amp; "|" &amp; (IF(ISBLANK(C1716), "", IFERROR(VALUE(LEFT(TRIM(C1716), FIND(" ", TRIM(C1716)&amp;" ")-1)), ""))) &amp; "|" &amp; D1716 )</f>
        <v/>
      </c>
      <c r="K1716" s="18" t="n">
        <f aca="false">IF(OR(C1716="", J1716="",G1716=""), 0, IF(COUNTIF($J$6:J1716, J1716)=1, 1, 0))</f>
        <v>0</v>
      </c>
      <c r="L1716" s="16" t="str">
        <f aca="false">IF(B1716="Inscripción de nuevo registro patronal",B1716 &amp; "|" &amp; E1716 &amp; "|" &amp; C1716,"")</f>
        <v/>
      </c>
      <c r="M1716" s="18" t="n">
        <f aca="false">IF(OR(C1716="", L1716=""), 0, IF(COUNTIF($L$6:L1716, L1716)=1, 1, 0))</f>
        <v>0</v>
      </c>
    </row>
    <row r="1717" customFormat="false" ht="28.35" hidden="false" customHeight="true" outlineLevel="0" collapsed="false">
      <c r="A1717" s="48" t="str">
        <f aca="false">IF(AND(NOT(ISBLANK(C1717)),NOT(ISBLANK(B1717)),NOT(ISBLANK(E1717))),(_xlfn.AGGREGATE(2,7,A$5:A1717))+1,"")</f>
        <v/>
      </c>
      <c r="B1717" s="49"/>
      <c r="C1717" s="49"/>
      <c r="D1717" s="50"/>
      <c r="E1717" s="51"/>
      <c r="F1717" s="52" t="str">
        <f aca="false">IFERROR(VLOOKUP(B1717,LISTAS!$Q$2:$R$58,2,0),"")</f>
        <v/>
      </c>
      <c r="G1717" s="34" t="str">
        <f aca="false">IF(ISBLANK(C1717),"",  IF(F1717="RAZÓN SOCIAL","NUEVO_RP",   IF(F1717="NUMERO",      IF(ISNUMBER(VALUE(C1717)),VALUE(C1717),""),   IF(OR(F1717="NSS - NOMBRE",F1717="RP - NOMBRE"),      IF(         AND(           NOT(ISERROR(FIND(" - ",C1717))),           ISERROR(FIND("  ",C1717)),           ISERROR(FIND("–",C1717)),           ISERROR(FIND("—",C1717)),           ISNUMBER(VALUE(LEFT(C1717,FIND(" - ",C1717)-1)))         ),         VALUE(LEFT(C1717,FIND(" - ",C1717)-1)),         ""      ),   ""   )  )))</f>
        <v/>
      </c>
      <c r="H1717" s="34" t="str">
        <f aca="false">B1717 &amp; "|" &amp; E1717 &amp; "|" &amp;(IF(ISBLANK(C1717),"",IFERROR(VALUE(LEFT(TRIM(C1717),FIND(" ",TRIM(C1717)&amp;" ")-1)),"")))</f>
        <v>||</v>
      </c>
      <c r="I1717" s="18" t="n">
        <f aca="false">IF(G1717="",0, IF(COUNTIF($H$6:H1717,H1717)=1,1,0))</f>
        <v>0</v>
      </c>
      <c r="J1717" s="34" t="str">
        <f aca="false">IF( OR( ISBLANK(D1717), C1717=D1717, AND( LEFT(D1717,7)&lt;&gt;"NOMINA ", OR( ISERROR(FIND(" - ",D1717)), NOT(ISNUMBER(VALUE(LEFT(D1717,FIND(" - ",D1717)-1)))) ) ) ), "", B1717 &amp; "|" &amp; E1717 &amp; "|" &amp; (IF(ISBLANK(C1717), "", IFERROR(VALUE(LEFT(TRIM(C1717), FIND(" ", TRIM(C1717)&amp;" ")-1)), ""))) &amp; "|" &amp; D1717 )</f>
        <v/>
      </c>
      <c r="K1717" s="18" t="n">
        <f aca="false">IF(OR(C1717="", J1717="",G1717=""), 0, IF(COUNTIF($J$6:J1717, J1717)=1, 1, 0))</f>
        <v>0</v>
      </c>
      <c r="L1717" s="16" t="str">
        <f aca="false">IF(B1717="Inscripción de nuevo registro patronal",B1717 &amp; "|" &amp; E1717 &amp; "|" &amp; C1717,"")</f>
        <v/>
      </c>
      <c r="M1717" s="18" t="n">
        <f aca="false">IF(OR(C1717="", L1717=""), 0, IF(COUNTIF($L$6:L1717, L1717)=1, 1, 0))</f>
        <v>0</v>
      </c>
    </row>
    <row r="1718" customFormat="false" ht="28.35" hidden="false" customHeight="true" outlineLevel="0" collapsed="false">
      <c r="A1718" s="48" t="str">
        <f aca="false">IF(AND(NOT(ISBLANK(C1718)),NOT(ISBLANK(B1718)),NOT(ISBLANK(E1718))),(_xlfn.AGGREGATE(2,7,A$5:A1718))+1,"")</f>
        <v/>
      </c>
      <c r="B1718" s="49"/>
      <c r="C1718" s="49"/>
      <c r="D1718" s="50"/>
      <c r="E1718" s="51"/>
      <c r="F1718" s="52" t="str">
        <f aca="false">IFERROR(VLOOKUP(B1718,LISTAS!$Q$2:$R$58,2,0),"")</f>
        <v/>
      </c>
      <c r="G1718" s="34" t="str">
        <f aca="false">IF(ISBLANK(C1718),"",  IF(F1718="RAZÓN SOCIAL","NUEVO_RP",   IF(F1718="NUMERO",      IF(ISNUMBER(VALUE(C1718)),VALUE(C1718),""),   IF(OR(F1718="NSS - NOMBRE",F1718="RP - NOMBRE"),      IF(         AND(           NOT(ISERROR(FIND(" - ",C1718))),           ISERROR(FIND("  ",C1718)),           ISERROR(FIND("–",C1718)),           ISERROR(FIND("—",C1718)),           ISNUMBER(VALUE(LEFT(C1718,FIND(" - ",C1718)-1)))         ),         VALUE(LEFT(C1718,FIND(" - ",C1718)-1)),         ""      ),   ""   )  )))</f>
        <v/>
      </c>
      <c r="H1718" s="34" t="str">
        <f aca="false">B1718 &amp; "|" &amp; E1718 &amp; "|" &amp;(IF(ISBLANK(C1718),"",IFERROR(VALUE(LEFT(TRIM(C1718),FIND(" ",TRIM(C1718)&amp;" ")-1)),"")))</f>
        <v>||</v>
      </c>
      <c r="I1718" s="18" t="n">
        <f aca="false">IF(G1718="",0, IF(COUNTIF($H$6:H1718,H1718)=1,1,0))</f>
        <v>0</v>
      </c>
      <c r="J1718" s="34" t="str">
        <f aca="false">IF( OR( ISBLANK(D1718), C1718=D1718, AND( LEFT(D1718,7)&lt;&gt;"NOMINA ", OR( ISERROR(FIND(" - ",D1718)), NOT(ISNUMBER(VALUE(LEFT(D1718,FIND(" - ",D1718)-1)))) ) ) ), "", B1718 &amp; "|" &amp; E1718 &amp; "|" &amp; (IF(ISBLANK(C1718), "", IFERROR(VALUE(LEFT(TRIM(C1718), FIND(" ", TRIM(C1718)&amp;" ")-1)), ""))) &amp; "|" &amp; D1718 )</f>
        <v/>
      </c>
      <c r="K1718" s="18" t="n">
        <f aca="false">IF(OR(C1718="", J1718="",G1718=""), 0, IF(COUNTIF($J$6:J1718, J1718)=1, 1, 0))</f>
        <v>0</v>
      </c>
      <c r="L1718" s="16" t="str">
        <f aca="false">IF(B1718="Inscripción de nuevo registro patronal",B1718 &amp; "|" &amp; E1718 &amp; "|" &amp; C1718,"")</f>
        <v/>
      </c>
      <c r="M1718" s="18" t="n">
        <f aca="false">IF(OR(C1718="", L1718=""), 0, IF(COUNTIF($L$6:L1718, L1718)=1, 1, 0))</f>
        <v>0</v>
      </c>
    </row>
    <row r="1719" customFormat="false" ht="28.35" hidden="false" customHeight="true" outlineLevel="0" collapsed="false">
      <c r="A1719" s="48" t="str">
        <f aca="false">IF(AND(NOT(ISBLANK(C1719)),NOT(ISBLANK(B1719)),NOT(ISBLANK(E1719))),(_xlfn.AGGREGATE(2,7,A$5:A1719))+1,"")</f>
        <v/>
      </c>
      <c r="B1719" s="49"/>
      <c r="C1719" s="49"/>
      <c r="D1719" s="50"/>
      <c r="E1719" s="51"/>
      <c r="F1719" s="52" t="str">
        <f aca="false">IFERROR(VLOOKUP(B1719,LISTAS!$Q$2:$R$58,2,0),"")</f>
        <v/>
      </c>
      <c r="G1719" s="34" t="str">
        <f aca="false">IF(ISBLANK(C1719),"",  IF(F1719="RAZÓN SOCIAL","NUEVO_RP",   IF(F1719="NUMERO",      IF(ISNUMBER(VALUE(C1719)),VALUE(C1719),""),   IF(OR(F1719="NSS - NOMBRE",F1719="RP - NOMBRE"),      IF(         AND(           NOT(ISERROR(FIND(" - ",C1719))),           ISERROR(FIND("  ",C1719)),           ISERROR(FIND("–",C1719)),           ISERROR(FIND("—",C1719)),           ISNUMBER(VALUE(LEFT(C1719,FIND(" - ",C1719)-1)))         ),         VALUE(LEFT(C1719,FIND(" - ",C1719)-1)),         ""      ),   ""   )  )))</f>
        <v/>
      </c>
      <c r="H1719" s="34" t="str">
        <f aca="false">B1719 &amp; "|" &amp; E1719 &amp; "|" &amp;(IF(ISBLANK(C1719),"",IFERROR(VALUE(LEFT(TRIM(C1719),FIND(" ",TRIM(C1719)&amp;" ")-1)),"")))</f>
        <v>||</v>
      </c>
      <c r="I1719" s="18" t="n">
        <f aca="false">IF(G1719="",0, IF(COUNTIF($H$6:H1719,H1719)=1,1,0))</f>
        <v>0</v>
      </c>
      <c r="J1719" s="34" t="str">
        <f aca="false">IF( OR( ISBLANK(D1719), C1719=D1719, AND( LEFT(D1719,7)&lt;&gt;"NOMINA ", OR( ISERROR(FIND(" - ",D1719)), NOT(ISNUMBER(VALUE(LEFT(D1719,FIND(" - ",D1719)-1)))) ) ) ), "", B1719 &amp; "|" &amp; E1719 &amp; "|" &amp; (IF(ISBLANK(C1719), "", IFERROR(VALUE(LEFT(TRIM(C1719), FIND(" ", TRIM(C1719)&amp;" ")-1)), ""))) &amp; "|" &amp; D1719 )</f>
        <v/>
      </c>
      <c r="K1719" s="18" t="n">
        <f aca="false">IF(OR(C1719="", J1719="",G1719=""), 0, IF(COUNTIF($J$6:J1719, J1719)=1, 1, 0))</f>
        <v>0</v>
      </c>
      <c r="L1719" s="16" t="str">
        <f aca="false">IF(B1719="Inscripción de nuevo registro patronal",B1719 &amp; "|" &amp; E1719 &amp; "|" &amp; C1719,"")</f>
        <v/>
      </c>
      <c r="M1719" s="18" t="n">
        <f aca="false">IF(OR(C1719="", L1719=""), 0, IF(COUNTIF($L$6:L1719, L1719)=1, 1, 0))</f>
        <v>0</v>
      </c>
    </row>
    <row r="1720" customFormat="false" ht="28.35" hidden="false" customHeight="true" outlineLevel="0" collapsed="false">
      <c r="A1720" s="48" t="str">
        <f aca="false">IF(AND(NOT(ISBLANK(C1720)),NOT(ISBLANK(B1720)),NOT(ISBLANK(E1720))),(_xlfn.AGGREGATE(2,7,A$5:A1720))+1,"")</f>
        <v/>
      </c>
      <c r="B1720" s="49"/>
      <c r="C1720" s="49"/>
      <c r="D1720" s="50"/>
      <c r="E1720" s="51"/>
      <c r="F1720" s="52" t="str">
        <f aca="false">IFERROR(VLOOKUP(B1720,LISTAS!$Q$2:$R$58,2,0),"")</f>
        <v/>
      </c>
      <c r="G1720" s="34" t="str">
        <f aca="false">IF(ISBLANK(C1720),"",  IF(F1720="RAZÓN SOCIAL","NUEVO_RP",   IF(F1720="NUMERO",      IF(ISNUMBER(VALUE(C1720)),VALUE(C1720),""),   IF(OR(F1720="NSS - NOMBRE",F1720="RP - NOMBRE"),      IF(         AND(           NOT(ISERROR(FIND(" - ",C1720))),           ISERROR(FIND("  ",C1720)),           ISERROR(FIND("–",C1720)),           ISERROR(FIND("—",C1720)),           ISNUMBER(VALUE(LEFT(C1720,FIND(" - ",C1720)-1)))         ),         VALUE(LEFT(C1720,FIND(" - ",C1720)-1)),         ""      ),   ""   )  )))</f>
        <v/>
      </c>
      <c r="H1720" s="34" t="str">
        <f aca="false">B1720 &amp; "|" &amp; E1720 &amp; "|" &amp;(IF(ISBLANK(C1720),"",IFERROR(VALUE(LEFT(TRIM(C1720),FIND(" ",TRIM(C1720)&amp;" ")-1)),"")))</f>
        <v>||</v>
      </c>
      <c r="I1720" s="18" t="n">
        <f aca="false">IF(G1720="",0, IF(COUNTIF($H$6:H1720,H1720)=1,1,0))</f>
        <v>0</v>
      </c>
      <c r="J1720" s="34" t="str">
        <f aca="false">IF( OR( ISBLANK(D1720), C1720=D1720, AND( LEFT(D1720,7)&lt;&gt;"NOMINA ", OR( ISERROR(FIND(" - ",D1720)), NOT(ISNUMBER(VALUE(LEFT(D1720,FIND(" - ",D1720)-1)))) ) ) ), "", B1720 &amp; "|" &amp; E1720 &amp; "|" &amp; (IF(ISBLANK(C1720), "", IFERROR(VALUE(LEFT(TRIM(C1720), FIND(" ", TRIM(C1720)&amp;" ")-1)), ""))) &amp; "|" &amp; D1720 )</f>
        <v/>
      </c>
      <c r="K1720" s="18" t="n">
        <f aca="false">IF(OR(C1720="", J1720="",G1720=""), 0, IF(COUNTIF($J$6:J1720, J1720)=1, 1, 0))</f>
        <v>0</v>
      </c>
      <c r="L1720" s="16" t="str">
        <f aca="false">IF(B1720="Inscripción de nuevo registro patronal",B1720 &amp; "|" &amp; E1720 &amp; "|" &amp; C1720,"")</f>
        <v/>
      </c>
      <c r="M1720" s="18" t="n">
        <f aca="false">IF(OR(C1720="", L1720=""), 0, IF(COUNTIF($L$6:L1720, L1720)=1, 1, 0))</f>
        <v>0</v>
      </c>
    </row>
    <row r="1721" customFormat="false" ht="28.35" hidden="false" customHeight="true" outlineLevel="0" collapsed="false">
      <c r="A1721" s="48" t="str">
        <f aca="false">IF(AND(NOT(ISBLANK(C1721)),NOT(ISBLANK(B1721)),NOT(ISBLANK(E1721))),(_xlfn.AGGREGATE(2,7,A$5:A1721))+1,"")</f>
        <v/>
      </c>
      <c r="B1721" s="49"/>
      <c r="C1721" s="49"/>
      <c r="D1721" s="50"/>
      <c r="E1721" s="51"/>
      <c r="F1721" s="52" t="str">
        <f aca="false">IFERROR(VLOOKUP(B1721,LISTAS!$Q$2:$R$58,2,0),"")</f>
        <v/>
      </c>
      <c r="G1721" s="34" t="str">
        <f aca="false">IF(ISBLANK(C1721),"",  IF(F1721="RAZÓN SOCIAL","NUEVO_RP",   IF(F1721="NUMERO",      IF(ISNUMBER(VALUE(C1721)),VALUE(C1721),""),   IF(OR(F1721="NSS - NOMBRE",F1721="RP - NOMBRE"),      IF(         AND(           NOT(ISERROR(FIND(" - ",C1721))),           ISERROR(FIND("  ",C1721)),           ISERROR(FIND("–",C1721)),           ISERROR(FIND("—",C1721)),           ISNUMBER(VALUE(LEFT(C1721,FIND(" - ",C1721)-1)))         ),         VALUE(LEFT(C1721,FIND(" - ",C1721)-1)),         ""      ),   ""   )  )))</f>
        <v/>
      </c>
      <c r="H1721" s="34" t="str">
        <f aca="false">B1721 &amp; "|" &amp; E1721 &amp; "|" &amp;(IF(ISBLANK(C1721),"",IFERROR(VALUE(LEFT(TRIM(C1721),FIND(" ",TRIM(C1721)&amp;" ")-1)),"")))</f>
        <v>||</v>
      </c>
      <c r="I1721" s="18" t="n">
        <f aca="false">IF(G1721="",0, IF(COUNTIF($H$6:H1721,H1721)=1,1,0))</f>
        <v>0</v>
      </c>
      <c r="J1721" s="34" t="str">
        <f aca="false">IF( OR( ISBLANK(D1721), C1721=D1721, AND( LEFT(D1721,7)&lt;&gt;"NOMINA ", OR( ISERROR(FIND(" - ",D1721)), NOT(ISNUMBER(VALUE(LEFT(D1721,FIND(" - ",D1721)-1)))) ) ) ), "", B1721 &amp; "|" &amp; E1721 &amp; "|" &amp; (IF(ISBLANK(C1721), "", IFERROR(VALUE(LEFT(TRIM(C1721), FIND(" ", TRIM(C1721)&amp;" ")-1)), ""))) &amp; "|" &amp; D1721 )</f>
        <v/>
      </c>
      <c r="K1721" s="18" t="n">
        <f aca="false">IF(OR(C1721="", J1721="",G1721=""), 0, IF(COUNTIF($J$6:J1721, J1721)=1, 1, 0))</f>
        <v>0</v>
      </c>
      <c r="L1721" s="16" t="str">
        <f aca="false">IF(B1721="Inscripción de nuevo registro patronal",B1721 &amp; "|" &amp; E1721 &amp; "|" &amp; C1721,"")</f>
        <v/>
      </c>
      <c r="M1721" s="18" t="n">
        <f aca="false">IF(OR(C1721="", L1721=""), 0, IF(COUNTIF($L$6:L1721, L1721)=1, 1, 0))</f>
        <v>0</v>
      </c>
    </row>
    <row r="1722" customFormat="false" ht="28.35" hidden="false" customHeight="true" outlineLevel="0" collapsed="false">
      <c r="A1722" s="48" t="str">
        <f aca="false">IF(AND(NOT(ISBLANK(C1722)),NOT(ISBLANK(B1722)),NOT(ISBLANK(E1722))),(_xlfn.AGGREGATE(2,7,A$5:A1722))+1,"")</f>
        <v/>
      </c>
      <c r="B1722" s="49"/>
      <c r="C1722" s="49"/>
      <c r="D1722" s="50"/>
      <c r="E1722" s="51"/>
      <c r="F1722" s="52" t="str">
        <f aca="false">IFERROR(VLOOKUP(B1722,LISTAS!$Q$2:$R$58,2,0),"")</f>
        <v/>
      </c>
      <c r="G1722" s="34" t="str">
        <f aca="false">IF(ISBLANK(C1722),"",  IF(F1722="RAZÓN SOCIAL","NUEVO_RP",   IF(F1722="NUMERO",      IF(ISNUMBER(VALUE(C1722)),VALUE(C1722),""),   IF(OR(F1722="NSS - NOMBRE",F1722="RP - NOMBRE"),      IF(         AND(           NOT(ISERROR(FIND(" - ",C1722))),           ISERROR(FIND("  ",C1722)),           ISERROR(FIND("–",C1722)),           ISERROR(FIND("—",C1722)),           ISNUMBER(VALUE(LEFT(C1722,FIND(" - ",C1722)-1)))         ),         VALUE(LEFT(C1722,FIND(" - ",C1722)-1)),         ""      ),   ""   )  )))</f>
        <v/>
      </c>
      <c r="H1722" s="34" t="str">
        <f aca="false">B1722 &amp; "|" &amp; E1722 &amp; "|" &amp;(IF(ISBLANK(C1722),"",IFERROR(VALUE(LEFT(TRIM(C1722),FIND(" ",TRIM(C1722)&amp;" ")-1)),"")))</f>
        <v>||</v>
      </c>
      <c r="I1722" s="18" t="n">
        <f aca="false">IF(G1722="",0, IF(COUNTIF($H$6:H1722,H1722)=1,1,0))</f>
        <v>0</v>
      </c>
      <c r="J1722" s="34" t="str">
        <f aca="false">IF( OR( ISBLANK(D1722), C1722=D1722, AND( LEFT(D1722,7)&lt;&gt;"NOMINA ", OR( ISERROR(FIND(" - ",D1722)), NOT(ISNUMBER(VALUE(LEFT(D1722,FIND(" - ",D1722)-1)))) ) ) ), "", B1722 &amp; "|" &amp; E1722 &amp; "|" &amp; (IF(ISBLANK(C1722), "", IFERROR(VALUE(LEFT(TRIM(C1722), FIND(" ", TRIM(C1722)&amp;" ")-1)), ""))) &amp; "|" &amp; D1722 )</f>
        <v/>
      </c>
      <c r="K1722" s="18" t="n">
        <f aca="false">IF(OR(C1722="", J1722="",G1722=""), 0, IF(COUNTIF($J$6:J1722, J1722)=1, 1, 0))</f>
        <v>0</v>
      </c>
      <c r="L1722" s="16" t="str">
        <f aca="false">IF(B1722="Inscripción de nuevo registro patronal",B1722 &amp; "|" &amp; E1722 &amp; "|" &amp; C1722,"")</f>
        <v/>
      </c>
      <c r="M1722" s="18" t="n">
        <f aca="false">IF(OR(C1722="", L1722=""), 0, IF(COUNTIF($L$6:L1722, L1722)=1, 1, 0))</f>
        <v>0</v>
      </c>
    </row>
    <row r="1723" customFormat="false" ht="28.35" hidden="false" customHeight="true" outlineLevel="0" collapsed="false">
      <c r="A1723" s="48" t="str">
        <f aca="false">IF(AND(NOT(ISBLANK(C1723)),NOT(ISBLANK(B1723)),NOT(ISBLANK(E1723))),(_xlfn.AGGREGATE(2,7,A$5:A1723))+1,"")</f>
        <v/>
      </c>
      <c r="B1723" s="49"/>
      <c r="C1723" s="49"/>
      <c r="D1723" s="50"/>
      <c r="E1723" s="51"/>
      <c r="F1723" s="52" t="str">
        <f aca="false">IFERROR(VLOOKUP(B1723,LISTAS!$Q$2:$R$58,2,0),"")</f>
        <v/>
      </c>
      <c r="G1723" s="34" t="str">
        <f aca="false">IF(ISBLANK(C1723),"",  IF(F1723="RAZÓN SOCIAL","NUEVO_RP",   IF(F1723="NUMERO",      IF(ISNUMBER(VALUE(C1723)),VALUE(C1723),""),   IF(OR(F1723="NSS - NOMBRE",F1723="RP - NOMBRE"),      IF(         AND(           NOT(ISERROR(FIND(" - ",C1723))),           ISERROR(FIND("  ",C1723)),           ISERROR(FIND("–",C1723)),           ISERROR(FIND("—",C1723)),           ISNUMBER(VALUE(LEFT(C1723,FIND(" - ",C1723)-1)))         ),         VALUE(LEFT(C1723,FIND(" - ",C1723)-1)),         ""      ),   ""   )  )))</f>
        <v/>
      </c>
      <c r="H1723" s="34" t="str">
        <f aca="false">B1723 &amp; "|" &amp; E1723 &amp; "|" &amp;(IF(ISBLANK(C1723),"",IFERROR(VALUE(LEFT(TRIM(C1723),FIND(" ",TRIM(C1723)&amp;" ")-1)),"")))</f>
        <v>||</v>
      </c>
      <c r="I1723" s="18" t="n">
        <f aca="false">IF(G1723="",0, IF(COUNTIF($H$6:H1723,H1723)=1,1,0))</f>
        <v>0</v>
      </c>
      <c r="J1723" s="34" t="str">
        <f aca="false">IF( OR( ISBLANK(D1723), C1723=D1723, AND( LEFT(D1723,7)&lt;&gt;"NOMINA ", OR( ISERROR(FIND(" - ",D1723)), NOT(ISNUMBER(VALUE(LEFT(D1723,FIND(" - ",D1723)-1)))) ) ) ), "", B1723 &amp; "|" &amp; E1723 &amp; "|" &amp; (IF(ISBLANK(C1723), "", IFERROR(VALUE(LEFT(TRIM(C1723), FIND(" ", TRIM(C1723)&amp;" ")-1)), ""))) &amp; "|" &amp; D1723 )</f>
        <v/>
      </c>
      <c r="K1723" s="18" t="n">
        <f aca="false">IF(OR(C1723="", J1723="",G1723=""), 0, IF(COUNTIF($J$6:J1723, J1723)=1, 1, 0))</f>
        <v>0</v>
      </c>
      <c r="L1723" s="16" t="str">
        <f aca="false">IF(B1723="Inscripción de nuevo registro patronal",B1723 &amp; "|" &amp; E1723 &amp; "|" &amp; C1723,"")</f>
        <v/>
      </c>
      <c r="M1723" s="18" t="n">
        <f aca="false">IF(OR(C1723="", L1723=""), 0, IF(COUNTIF($L$6:L1723, L1723)=1, 1, 0))</f>
        <v>0</v>
      </c>
    </row>
    <row r="1724" customFormat="false" ht="28.35" hidden="false" customHeight="true" outlineLevel="0" collapsed="false">
      <c r="A1724" s="48" t="str">
        <f aca="false">IF(AND(NOT(ISBLANK(C1724)),NOT(ISBLANK(B1724)),NOT(ISBLANK(E1724))),(_xlfn.AGGREGATE(2,7,A$5:A1724))+1,"")</f>
        <v/>
      </c>
      <c r="B1724" s="49"/>
      <c r="C1724" s="49"/>
      <c r="D1724" s="50"/>
      <c r="E1724" s="51"/>
      <c r="F1724" s="52" t="str">
        <f aca="false">IFERROR(VLOOKUP(B1724,LISTAS!$Q$2:$R$58,2,0),"")</f>
        <v/>
      </c>
      <c r="G1724" s="34" t="str">
        <f aca="false">IF(ISBLANK(C1724),"",  IF(F1724="RAZÓN SOCIAL","NUEVO_RP",   IF(F1724="NUMERO",      IF(ISNUMBER(VALUE(C1724)),VALUE(C1724),""),   IF(OR(F1724="NSS - NOMBRE",F1724="RP - NOMBRE"),      IF(         AND(           NOT(ISERROR(FIND(" - ",C1724))),           ISERROR(FIND("  ",C1724)),           ISERROR(FIND("–",C1724)),           ISERROR(FIND("—",C1724)),           ISNUMBER(VALUE(LEFT(C1724,FIND(" - ",C1724)-1)))         ),         VALUE(LEFT(C1724,FIND(" - ",C1724)-1)),         ""      ),   ""   )  )))</f>
        <v/>
      </c>
      <c r="H1724" s="34" t="str">
        <f aca="false">B1724 &amp; "|" &amp; E1724 &amp; "|" &amp;(IF(ISBLANK(C1724),"",IFERROR(VALUE(LEFT(TRIM(C1724),FIND(" ",TRIM(C1724)&amp;" ")-1)),"")))</f>
        <v>||</v>
      </c>
      <c r="I1724" s="18" t="n">
        <f aca="false">IF(G1724="",0, IF(COUNTIF($H$6:H1724,H1724)=1,1,0))</f>
        <v>0</v>
      </c>
      <c r="J1724" s="34" t="str">
        <f aca="false">IF( OR( ISBLANK(D1724), C1724=D1724, AND( LEFT(D1724,7)&lt;&gt;"NOMINA ", OR( ISERROR(FIND(" - ",D1724)), NOT(ISNUMBER(VALUE(LEFT(D1724,FIND(" - ",D1724)-1)))) ) ) ), "", B1724 &amp; "|" &amp; E1724 &amp; "|" &amp; (IF(ISBLANK(C1724), "", IFERROR(VALUE(LEFT(TRIM(C1724), FIND(" ", TRIM(C1724)&amp;" ")-1)), ""))) &amp; "|" &amp; D1724 )</f>
        <v/>
      </c>
      <c r="K1724" s="18" t="n">
        <f aca="false">IF(OR(C1724="", J1724="",G1724=""), 0, IF(COUNTIF($J$6:J1724, J1724)=1, 1, 0))</f>
        <v>0</v>
      </c>
      <c r="L1724" s="16" t="str">
        <f aca="false">IF(B1724="Inscripción de nuevo registro patronal",B1724 &amp; "|" &amp; E1724 &amp; "|" &amp; C1724,"")</f>
        <v/>
      </c>
      <c r="M1724" s="18" t="n">
        <f aca="false">IF(OR(C1724="", L1724=""), 0, IF(COUNTIF($L$6:L1724, L1724)=1, 1, 0))</f>
        <v>0</v>
      </c>
    </row>
    <row r="1725" customFormat="false" ht="28.35" hidden="false" customHeight="true" outlineLevel="0" collapsed="false">
      <c r="A1725" s="48" t="str">
        <f aca="false">IF(AND(NOT(ISBLANK(C1725)),NOT(ISBLANK(B1725)),NOT(ISBLANK(E1725))),(_xlfn.AGGREGATE(2,7,A$5:A1725))+1,"")</f>
        <v/>
      </c>
      <c r="B1725" s="49"/>
      <c r="C1725" s="49"/>
      <c r="D1725" s="50"/>
      <c r="E1725" s="51"/>
      <c r="F1725" s="52" t="str">
        <f aca="false">IFERROR(VLOOKUP(B1725,LISTAS!$Q$2:$R$58,2,0),"")</f>
        <v/>
      </c>
      <c r="G1725" s="34" t="str">
        <f aca="false">IF(ISBLANK(C1725),"",  IF(F1725="RAZÓN SOCIAL","NUEVO_RP",   IF(F1725="NUMERO",      IF(ISNUMBER(VALUE(C1725)),VALUE(C1725),""),   IF(OR(F1725="NSS - NOMBRE",F1725="RP - NOMBRE"),      IF(         AND(           NOT(ISERROR(FIND(" - ",C1725))),           ISERROR(FIND("  ",C1725)),           ISERROR(FIND("–",C1725)),           ISERROR(FIND("—",C1725)),           ISNUMBER(VALUE(LEFT(C1725,FIND(" - ",C1725)-1)))         ),         VALUE(LEFT(C1725,FIND(" - ",C1725)-1)),         ""      ),   ""   )  )))</f>
        <v/>
      </c>
      <c r="H1725" s="34" t="str">
        <f aca="false">B1725 &amp; "|" &amp; E1725 &amp; "|" &amp;(IF(ISBLANK(C1725),"",IFERROR(VALUE(LEFT(TRIM(C1725),FIND(" ",TRIM(C1725)&amp;" ")-1)),"")))</f>
        <v>||</v>
      </c>
      <c r="I1725" s="18" t="n">
        <f aca="false">IF(G1725="",0, IF(COUNTIF($H$6:H1725,H1725)=1,1,0))</f>
        <v>0</v>
      </c>
      <c r="J1725" s="34" t="str">
        <f aca="false">IF( OR( ISBLANK(D1725), C1725=D1725, AND( LEFT(D1725,7)&lt;&gt;"NOMINA ", OR( ISERROR(FIND(" - ",D1725)), NOT(ISNUMBER(VALUE(LEFT(D1725,FIND(" - ",D1725)-1)))) ) ) ), "", B1725 &amp; "|" &amp; E1725 &amp; "|" &amp; (IF(ISBLANK(C1725), "", IFERROR(VALUE(LEFT(TRIM(C1725), FIND(" ", TRIM(C1725)&amp;" ")-1)), ""))) &amp; "|" &amp; D1725 )</f>
        <v/>
      </c>
      <c r="K1725" s="18" t="n">
        <f aca="false">IF(OR(C1725="", J1725="",G1725=""), 0, IF(COUNTIF($J$6:J1725, J1725)=1, 1, 0))</f>
        <v>0</v>
      </c>
      <c r="L1725" s="16" t="str">
        <f aca="false">IF(B1725="Inscripción de nuevo registro patronal",B1725 &amp; "|" &amp; E1725 &amp; "|" &amp; C1725,"")</f>
        <v/>
      </c>
      <c r="M1725" s="18" t="n">
        <f aca="false">IF(OR(C1725="", L1725=""), 0, IF(COUNTIF($L$6:L1725, L1725)=1, 1, 0))</f>
        <v>0</v>
      </c>
    </row>
    <row r="1726" customFormat="false" ht="28.35" hidden="false" customHeight="true" outlineLevel="0" collapsed="false">
      <c r="A1726" s="48" t="str">
        <f aca="false">IF(AND(NOT(ISBLANK(C1726)),NOT(ISBLANK(B1726)),NOT(ISBLANK(E1726))),(_xlfn.AGGREGATE(2,7,A$5:A1726))+1,"")</f>
        <v/>
      </c>
      <c r="B1726" s="49"/>
      <c r="C1726" s="49"/>
      <c r="D1726" s="50"/>
      <c r="E1726" s="51"/>
      <c r="F1726" s="52" t="str">
        <f aca="false">IFERROR(VLOOKUP(B1726,LISTAS!$Q$2:$R$58,2,0),"")</f>
        <v/>
      </c>
      <c r="G1726" s="34" t="str">
        <f aca="false">IF(ISBLANK(C1726),"",  IF(F1726="RAZÓN SOCIAL","NUEVO_RP",   IF(F1726="NUMERO",      IF(ISNUMBER(VALUE(C1726)),VALUE(C1726),""),   IF(OR(F1726="NSS - NOMBRE",F1726="RP - NOMBRE"),      IF(         AND(           NOT(ISERROR(FIND(" - ",C1726))),           ISERROR(FIND("  ",C1726)),           ISERROR(FIND("–",C1726)),           ISERROR(FIND("—",C1726)),           ISNUMBER(VALUE(LEFT(C1726,FIND(" - ",C1726)-1)))         ),         VALUE(LEFT(C1726,FIND(" - ",C1726)-1)),         ""      ),   ""   )  )))</f>
        <v/>
      </c>
      <c r="H1726" s="34" t="str">
        <f aca="false">B1726 &amp; "|" &amp; E1726 &amp; "|" &amp;(IF(ISBLANK(C1726),"",IFERROR(VALUE(LEFT(TRIM(C1726),FIND(" ",TRIM(C1726)&amp;" ")-1)),"")))</f>
        <v>||</v>
      </c>
      <c r="I1726" s="18" t="n">
        <f aca="false">IF(G1726="",0, IF(COUNTIF($H$6:H1726,H1726)=1,1,0))</f>
        <v>0</v>
      </c>
      <c r="J1726" s="34" t="str">
        <f aca="false">IF( OR( ISBLANK(D1726), C1726=D1726, AND( LEFT(D1726,7)&lt;&gt;"NOMINA ", OR( ISERROR(FIND(" - ",D1726)), NOT(ISNUMBER(VALUE(LEFT(D1726,FIND(" - ",D1726)-1)))) ) ) ), "", B1726 &amp; "|" &amp; E1726 &amp; "|" &amp; (IF(ISBLANK(C1726), "", IFERROR(VALUE(LEFT(TRIM(C1726), FIND(" ", TRIM(C1726)&amp;" ")-1)), ""))) &amp; "|" &amp; D1726 )</f>
        <v/>
      </c>
      <c r="K1726" s="18" t="n">
        <f aca="false">IF(OR(C1726="", J1726="",G1726=""), 0, IF(COUNTIF($J$6:J1726, J1726)=1, 1, 0))</f>
        <v>0</v>
      </c>
      <c r="L1726" s="16" t="str">
        <f aca="false">IF(B1726="Inscripción de nuevo registro patronal",B1726 &amp; "|" &amp; E1726 &amp; "|" &amp; C1726,"")</f>
        <v/>
      </c>
      <c r="M1726" s="18" t="n">
        <f aca="false">IF(OR(C1726="", L1726=""), 0, IF(COUNTIF($L$6:L1726, L1726)=1, 1, 0))</f>
        <v>0</v>
      </c>
    </row>
    <row r="1727" customFormat="false" ht="28.35" hidden="false" customHeight="true" outlineLevel="0" collapsed="false">
      <c r="A1727" s="48" t="str">
        <f aca="false">IF(AND(NOT(ISBLANK(C1727)),NOT(ISBLANK(B1727)),NOT(ISBLANK(E1727))),(_xlfn.AGGREGATE(2,7,A$5:A1727))+1,"")</f>
        <v/>
      </c>
      <c r="B1727" s="49"/>
      <c r="C1727" s="49"/>
      <c r="D1727" s="50"/>
      <c r="E1727" s="51"/>
      <c r="F1727" s="52" t="str">
        <f aca="false">IFERROR(VLOOKUP(B1727,LISTAS!$Q$2:$R$58,2,0),"")</f>
        <v/>
      </c>
      <c r="G1727" s="34" t="str">
        <f aca="false">IF(ISBLANK(C1727),"",  IF(F1727="RAZÓN SOCIAL","NUEVO_RP",   IF(F1727="NUMERO",      IF(ISNUMBER(VALUE(C1727)),VALUE(C1727),""),   IF(OR(F1727="NSS - NOMBRE",F1727="RP - NOMBRE"),      IF(         AND(           NOT(ISERROR(FIND(" - ",C1727))),           ISERROR(FIND("  ",C1727)),           ISERROR(FIND("–",C1727)),           ISERROR(FIND("—",C1727)),           ISNUMBER(VALUE(LEFT(C1727,FIND(" - ",C1727)-1)))         ),         VALUE(LEFT(C1727,FIND(" - ",C1727)-1)),         ""      ),   ""   )  )))</f>
        <v/>
      </c>
      <c r="H1727" s="34" t="str">
        <f aca="false">B1727 &amp; "|" &amp; E1727 &amp; "|" &amp;(IF(ISBLANK(C1727),"",IFERROR(VALUE(LEFT(TRIM(C1727),FIND(" ",TRIM(C1727)&amp;" ")-1)),"")))</f>
        <v>||</v>
      </c>
      <c r="I1727" s="18" t="n">
        <f aca="false">IF(G1727="",0, IF(COUNTIF($H$6:H1727,H1727)=1,1,0))</f>
        <v>0</v>
      </c>
      <c r="J1727" s="34" t="str">
        <f aca="false">IF( OR( ISBLANK(D1727), C1727=D1727, AND( LEFT(D1727,7)&lt;&gt;"NOMINA ", OR( ISERROR(FIND(" - ",D1727)), NOT(ISNUMBER(VALUE(LEFT(D1727,FIND(" - ",D1727)-1)))) ) ) ), "", B1727 &amp; "|" &amp; E1727 &amp; "|" &amp; (IF(ISBLANK(C1727), "", IFERROR(VALUE(LEFT(TRIM(C1727), FIND(" ", TRIM(C1727)&amp;" ")-1)), ""))) &amp; "|" &amp; D1727 )</f>
        <v/>
      </c>
      <c r="K1727" s="18" t="n">
        <f aca="false">IF(OR(C1727="", J1727="",G1727=""), 0, IF(COUNTIF($J$6:J1727, J1727)=1, 1, 0))</f>
        <v>0</v>
      </c>
      <c r="L1727" s="16" t="str">
        <f aca="false">IF(B1727="Inscripción de nuevo registro patronal",B1727 &amp; "|" &amp; E1727 &amp; "|" &amp; C1727,"")</f>
        <v/>
      </c>
      <c r="M1727" s="18" t="n">
        <f aca="false">IF(OR(C1727="", L1727=""), 0, IF(COUNTIF($L$6:L1727, L1727)=1, 1, 0))</f>
        <v>0</v>
      </c>
    </row>
    <row r="1728" customFormat="false" ht="28.35" hidden="false" customHeight="true" outlineLevel="0" collapsed="false">
      <c r="A1728" s="48" t="str">
        <f aca="false">IF(AND(NOT(ISBLANK(C1728)),NOT(ISBLANK(B1728)),NOT(ISBLANK(E1728))),(_xlfn.AGGREGATE(2,7,A$5:A1728))+1,"")</f>
        <v/>
      </c>
      <c r="B1728" s="49"/>
      <c r="C1728" s="49"/>
      <c r="D1728" s="50"/>
      <c r="E1728" s="51"/>
      <c r="F1728" s="52" t="str">
        <f aca="false">IFERROR(VLOOKUP(B1728,LISTAS!$Q$2:$R$58,2,0),"")</f>
        <v/>
      </c>
      <c r="G1728" s="34" t="str">
        <f aca="false">IF(ISBLANK(C1728),"",  IF(F1728="RAZÓN SOCIAL","NUEVO_RP",   IF(F1728="NUMERO",      IF(ISNUMBER(VALUE(C1728)),VALUE(C1728),""),   IF(OR(F1728="NSS - NOMBRE",F1728="RP - NOMBRE"),      IF(         AND(           NOT(ISERROR(FIND(" - ",C1728))),           ISERROR(FIND("  ",C1728)),           ISERROR(FIND("–",C1728)),           ISERROR(FIND("—",C1728)),           ISNUMBER(VALUE(LEFT(C1728,FIND(" - ",C1728)-1)))         ),         VALUE(LEFT(C1728,FIND(" - ",C1728)-1)),         ""      ),   ""   )  )))</f>
        <v/>
      </c>
      <c r="H1728" s="34" t="str">
        <f aca="false">B1728 &amp; "|" &amp; E1728 &amp; "|" &amp;(IF(ISBLANK(C1728),"",IFERROR(VALUE(LEFT(TRIM(C1728),FIND(" ",TRIM(C1728)&amp;" ")-1)),"")))</f>
        <v>||</v>
      </c>
      <c r="I1728" s="18" t="n">
        <f aca="false">IF(G1728="",0, IF(COUNTIF($H$6:H1728,H1728)=1,1,0))</f>
        <v>0</v>
      </c>
      <c r="J1728" s="34" t="str">
        <f aca="false">IF( OR( ISBLANK(D1728), C1728=D1728, AND( LEFT(D1728,7)&lt;&gt;"NOMINA ", OR( ISERROR(FIND(" - ",D1728)), NOT(ISNUMBER(VALUE(LEFT(D1728,FIND(" - ",D1728)-1)))) ) ) ), "", B1728 &amp; "|" &amp; E1728 &amp; "|" &amp; (IF(ISBLANK(C1728), "", IFERROR(VALUE(LEFT(TRIM(C1728), FIND(" ", TRIM(C1728)&amp;" ")-1)), ""))) &amp; "|" &amp; D1728 )</f>
        <v/>
      </c>
      <c r="K1728" s="18" t="n">
        <f aca="false">IF(OR(C1728="", J1728="",G1728=""), 0, IF(COUNTIF($J$6:J1728, J1728)=1, 1, 0))</f>
        <v>0</v>
      </c>
      <c r="L1728" s="16" t="str">
        <f aca="false">IF(B1728="Inscripción de nuevo registro patronal",B1728 &amp; "|" &amp; E1728 &amp; "|" &amp; C1728,"")</f>
        <v/>
      </c>
      <c r="M1728" s="18" t="n">
        <f aca="false">IF(OR(C1728="", L1728=""), 0, IF(COUNTIF($L$6:L1728, L1728)=1, 1, 0))</f>
        <v>0</v>
      </c>
    </row>
    <row r="1729" customFormat="false" ht="28.35" hidden="false" customHeight="true" outlineLevel="0" collapsed="false">
      <c r="A1729" s="48" t="str">
        <f aca="false">IF(AND(NOT(ISBLANK(C1729)),NOT(ISBLANK(B1729)),NOT(ISBLANK(E1729))),(_xlfn.AGGREGATE(2,7,A$5:A1729))+1,"")</f>
        <v/>
      </c>
      <c r="B1729" s="49"/>
      <c r="C1729" s="49"/>
      <c r="D1729" s="50"/>
      <c r="E1729" s="51"/>
      <c r="F1729" s="52" t="str">
        <f aca="false">IFERROR(VLOOKUP(B1729,LISTAS!$Q$2:$R$58,2,0),"")</f>
        <v/>
      </c>
      <c r="G1729" s="34" t="str">
        <f aca="false">IF(ISBLANK(C1729),"",  IF(F1729="RAZÓN SOCIAL","NUEVO_RP",   IF(F1729="NUMERO",      IF(ISNUMBER(VALUE(C1729)),VALUE(C1729),""),   IF(OR(F1729="NSS - NOMBRE",F1729="RP - NOMBRE"),      IF(         AND(           NOT(ISERROR(FIND(" - ",C1729))),           ISERROR(FIND("  ",C1729)),           ISERROR(FIND("–",C1729)),           ISERROR(FIND("—",C1729)),           ISNUMBER(VALUE(LEFT(C1729,FIND(" - ",C1729)-1)))         ),         VALUE(LEFT(C1729,FIND(" - ",C1729)-1)),         ""      ),   ""   )  )))</f>
        <v/>
      </c>
      <c r="H1729" s="34" t="str">
        <f aca="false">B1729 &amp; "|" &amp; E1729 &amp; "|" &amp;(IF(ISBLANK(C1729),"",IFERROR(VALUE(LEFT(TRIM(C1729),FIND(" ",TRIM(C1729)&amp;" ")-1)),"")))</f>
        <v>||</v>
      </c>
      <c r="I1729" s="18" t="n">
        <f aca="false">IF(G1729="",0, IF(COUNTIF($H$6:H1729,H1729)=1,1,0))</f>
        <v>0</v>
      </c>
      <c r="J1729" s="34" t="str">
        <f aca="false">IF( OR( ISBLANK(D1729), C1729=D1729, AND( LEFT(D1729,7)&lt;&gt;"NOMINA ", OR( ISERROR(FIND(" - ",D1729)), NOT(ISNUMBER(VALUE(LEFT(D1729,FIND(" - ",D1729)-1)))) ) ) ), "", B1729 &amp; "|" &amp; E1729 &amp; "|" &amp; (IF(ISBLANK(C1729), "", IFERROR(VALUE(LEFT(TRIM(C1729), FIND(" ", TRIM(C1729)&amp;" ")-1)), ""))) &amp; "|" &amp; D1729 )</f>
        <v/>
      </c>
      <c r="K1729" s="18" t="n">
        <f aca="false">IF(OR(C1729="", J1729="",G1729=""), 0, IF(COUNTIF($J$6:J1729, J1729)=1, 1, 0))</f>
        <v>0</v>
      </c>
      <c r="L1729" s="16" t="str">
        <f aca="false">IF(B1729="Inscripción de nuevo registro patronal",B1729 &amp; "|" &amp; E1729 &amp; "|" &amp; C1729,"")</f>
        <v/>
      </c>
      <c r="M1729" s="18" t="n">
        <f aca="false">IF(OR(C1729="", L1729=""), 0, IF(COUNTIF($L$6:L1729, L1729)=1, 1, 0))</f>
        <v>0</v>
      </c>
    </row>
    <row r="1730" customFormat="false" ht="28.35" hidden="false" customHeight="true" outlineLevel="0" collapsed="false">
      <c r="A1730" s="48" t="str">
        <f aca="false">IF(AND(NOT(ISBLANK(C1730)),NOT(ISBLANK(B1730)),NOT(ISBLANK(E1730))),(_xlfn.AGGREGATE(2,7,A$5:A1730))+1,"")</f>
        <v/>
      </c>
      <c r="B1730" s="49"/>
      <c r="C1730" s="49"/>
      <c r="D1730" s="50"/>
      <c r="E1730" s="51"/>
      <c r="F1730" s="52" t="str">
        <f aca="false">IFERROR(VLOOKUP(B1730,LISTAS!$Q$2:$R$58,2,0),"")</f>
        <v/>
      </c>
      <c r="G1730" s="34" t="str">
        <f aca="false">IF(ISBLANK(C1730),"",  IF(F1730="RAZÓN SOCIAL","NUEVO_RP",   IF(F1730="NUMERO",      IF(ISNUMBER(VALUE(C1730)),VALUE(C1730),""),   IF(OR(F1730="NSS - NOMBRE",F1730="RP - NOMBRE"),      IF(         AND(           NOT(ISERROR(FIND(" - ",C1730))),           ISERROR(FIND("  ",C1730)),           ISERROR(FIND("–",C1730)),           ISERROR(FIND("—",C1730)),           ISNUMBER(VALUE(LEFT(C1730,FIND(" - ",C1730)-1)))         ),         VALUE(LEFT(C1730,FIND(" - ",C1730)-1)),         ""      ),   ""   )  )))</f>
        <v/>
      </c>
      <c r="H1730" s="34" t="str">
        <f aca="false">B1730 &amp; "|" &amp; E1730 &amp; "|" &amp;(IF(ISBLANK(C1730),"",IFERROR(VALUE(LEFT(TRIM(C1730),FIND(" ",TRIM(C1730)&amp;" ")-1)),"")))</f>
        <v>||</v>
      </c>
      <c r="I1730" s="18" t="n">
        <f aca="false">IF(G1730="",0, IF(COUNTIF($H$6:H1730,H1730)=1,1,0))</f>
        <v>0</v>
      </c>
      <c r="J1730" s="34" t="str">
        <f aca="false">IF( OR( ISBLANK(D1730), C1730=D1730, AND( LEFT(D1730,7)&lt;&gt;"NOMINA ", OR( ISERROR(FIND(" - ",D1730)), NOT(ISNUMBER(VALUE(LEFT(D1730,FIND(" - ",D1730)-1)))) ) ) ), "", B1730 &amp; "|" &amp; E1730 &amp; "|" &amp; (IF(ISBLANK(C1730), "", IFERROR(VALUE(LEFT(TRIM(C1730), FIND(" ", TRIM(C1730)&amp;" ")-1)), ""))) &amp; "|" &amp; D1730 )</f>
        <v/>
      </c>
      <c r="K1730" s="18" t="n">
        <f aca="false">IF(OR(C1730="", J1730="",G1730=""), 0, IF(COUNTIF($J$6:J1730, J1730)=1, 1, 0))</f>
        <v>0</v>
      </c>
      <c r="L1730" s="16" t="str">
        <f aca="false">IF(B1730="Inscripción de nuevo registro patronal",B1730 &amp; "|" &amp; E1730 &amp; "|" &amp; C1730,"")</f>
        <v/>
      </c>
      <c r="M1730" s="18" t="n">
        <f aca="false">IF(OR(C1730="", L1730=""), 0, IF(COUNTIF($L$6:L1730, L1730)=1, 1, 0))</f>
        <v>0</v>
      </c>
    </row>
    <row r="1731" customFormat="false" ht="28.35" hidden="false" customHeight="true" outlineLevel="0" collapsed="false">
      <c r="A1731" s="48" t="str">
        <f aca="false">IF(AND(NOT(ISBLANK(C1731)),NOT(ISBLANK(B1731)),NOT(ISBLANK(E1731))),(_xlfn.AGGREGATE(2,7,A$5:A1731))+1,"")</f>
        <v/>
      </c>
      <c r="B1731" s="49"/>
      <c r="C1731" s="49"/>
      <c r="D1731" s="50"/>
      <c r="E1731" s="51"/>
      <c r="F1731" s="52" t="str">
        <f aca="false">IFERROR(VLOOKUP(B1731,LISTAS!$Q$2:$R$58,2,0),"")</f>
        <v/>
      </c>
      <c r="G1731" s="34" t="str">
        <f aca="false">IF(ISBLANK(C1731),"",  IF(F1731="RAZÓN SOCIAL","NUEVO_RP",   IF(F1731="NUMERO",      IF(ISNUMBER(VALUE(C1731)),VALUE(C1731),""),   IF(OR(F1731="NSS - NOMBRE",F1731="RP - NOMBRE"),      IF(         AND(           NOT(ISERROR(FIND(" - ",C1731))),           ISERROR(FIND("  ",C1731)),           ISERROR(FIND("–",C1731)),           ISERROR(FIND("—",C1731)),           ISNUMBER(VALUE(LEFT(C1731,FIND(" - ",C1731)-1)))         ),         VALUE(LEFT(C1731,FIND(" - ",C1731)-1)),         ""      ),   ""   )  )))</f>
        <v/>
      </c>
      <c r="H1731" s="34" t="str">
        <f aca="false">B1731 &amp; "|" &amp; E1731 &amp; "|" &amp;(IF(ISBLANK(C1731),"",IFERROR(VALUE(LEFT(TRIM(C1731),FIND(" ",TRIM(C1731)&amp;" ")-1)),"")))</f>
        <v>||</v>
      </c>
      <c r="I1731" s="18" t="n">
        <f aca="false">IF(G1731="",0, IF(COUNTIF($H$6:H1731,H1731)=1,1,0))</f>
        <v>0</v>
      </c>
      <c r="J1731" s="34" t="str">
        <f aca="false">IF( OR( ISBLANK(D1731), C1731=D1731, AND( LEFT(D1731,7)&lt;&gt;"NOMINA ", OR( ISERROR(FIND(" - ",D1731)), NOT(ISNUMBER(VALUE(LEFT(D1731,FIND(" - ",D1731)-1)))) ) ) ), "", B1731 &amp; "|" &amp; E1731 &amp; "|" &amp; (IF(ISBLANK(C1731), "", IFERROR(VALUE(LEFT(TRIM(C1731), FIND(" ", TRIM(C1731)&amp;" ")-1)), ""))) &amp; "|" &amp; D1731 )</f>
        <v/>
      </c>
      <c r="K1731" s="18" t="n">
        <f aca="false">IF(OR(C1731="", J1731="",G1731=""), 0, IF(COUNTIF($J$6:J1731, J1731)=1, 1, 0))</f>
        <v>0</v>
      </c>
      <c r="L1731" s="16" t="str">
        <f aca="false">IF(B1731="Inscripción de nuevo registro patronal",B1731 &amp; "|" &amp; E1731 &amp; "|" &amp; C1731,"")</f>
        <v/>
      </c>
      <c r="M1731" s="18" t="n">
        <f aca="false">IF(OR(C1731="", L1731=""), 0, IF(COUNTIF($L$6:L1731, L1731)=1, 1, 0))</f>
        <v>0</v>
      </c>
    </row>
    <row r="1732" customFormat="false" ht="28.35" hidden="false" customHeight="true" outlineLevel="0" collapsed="false">
      <c r="A1732" s="48" t="str">
        <f aca="false">IF(AND(NOT(ISBLANK(C1732)),NOT(ISBLANK(B1732)),NOT(ISBLANK(E1732))),(_xlfn.AGGREGATE(2,7,A$5:A1732))+1,"")</f>
        <v/>
      </c>
      <c r="B1732" s="49"/>
      <c r="C1732" s="49"/>
      <c r="D1732" s="50"/>
      <c r="E1732" s="51"/>
      <c r="F1732" s="52" t="str">
        <f aca="false">IFERROR(VLOOKUP(B1732,LISTAS!$Q$2:$R$58,2,0),"")</f>
        <v/>
      </c>
      <c r="G1732" s="34" t="str">
        <f aca="false">IF(ISBLANK(C1732),"",  IF(F1732="RAZÓN SOCIAL","NUEVO_RP",   IF(F1732="NUMERO",      IF(ISNUMBER(VALUE(C1732)),VALUE(C1732),""),   IF(OR(F1732="NSS - NOMBRE",F1732="RP - NOMBRE"),      IF(         AND(           NOT(ISERROR(FIND(" - ",C1732))),           ISERROR(FIND("  ",C1732)),           ISERROR(FIND("–",C1732)),           ISERROR(FIND("—",C1732)),           ISNUMBER(VALUE(LEFT(C1732,FIND(" - ",C1732)-1)))         ),         VALUE(LEFT(C1732,FIND(" - ",C1732)-1)),         ""      ),   ""   )  )))</f>
        <v/>
      </c>
      <c r="H1732" s="34" t="str">
        <f aca="false">B1732 &amp; "|" &amp; E1732 &amp; "|" &amp;(IF(ISBLANK(C1732),"",IFERROR(VALUE(LEFT(TRIM(C1732),FIND(" ",TRIM(C1732)&amp;" ")-1)),"")))</f>
        <v>||</v>
      </c>
      <c r="I1732" s="18" t="n">
        <f aca="false">IF(G1732="",0, IF(COUNTIF($H$6:H1732,H1732)=1,1,0))</f>
        <v>0</v>
      </c>
      <c r="J1732" s="34" t="str">
        <f aca="false">IF( OR( ISBLANK(D1732), C1732=D1732, AND( LEFT(D1732,7)&lt;&gt;"NOMINA ", OR( ISERROR(FIND(" - ",D1732)), NOT(ISNUMBER(VALUE(LEFT(D1732,FIND(" - ",D1732)-1)))) ) ) ), "", B1732 &amp; "|" &amp; E1732 &amp; "|" &amp; (IF(ISBLANK(C1732), "", IFERROR(VALUE(LEFT(TRIM(C1732), FIND(" ", TRIM(C1732)&amp;" ")-1)), ""))) &amp; "|" &amp; D1732 )</f>
        <v/>
      </c>
      <c r="K1732" s="18" t="n">
        <f aca="false">IF(OR(C1732="", J1732="",G1732=""), 0, IF(COUNTIF($J$6:J1732, J1732)=1, 1, 0))</f>
        <v>0</v>
      </c>
      <c r="L1732" s="16" t="str">
        <f aca="false">IF(B1732="Inscripción de nuevo registro patronal",B1732 &amp; "|" &amp; E1732 &amp; "|" &amp; C1732,"")</f>
        <v/>
      </c>
      <c r="M1732" s="18" t="n">
        <f aca="false">IF(OR(C1732="", L1732=""), 0, IF(COUNTIF($L$6:L1732, L1732)=1, 1, 0))</f>
        <v>0</v>
      </c>
    </row>
    <row r="1733" customFormat="false" ht="28.35" hidden="false" customHeight="true" outlineLevel="0" collapsed="false">
      <c r="A1733" s="48" t="str">
        <f aca="false">IF(AND(NOT(ISBLANK(C1733)),NOT(ISBLANK(B1733)),NOT(ISBLANK(E1733))),(_xlfn.AGGREGATE(2,7,A$5:A1733))+1,"")</f>
        <v/>
      </c>
      <c r="B1733" s="49"/>
      <c r="C1733" s="49"/>
      <c r="D1733" s="50"/>
      <c r="E1733" s="51"/>
      <c r="F1733" s="52" t="str">
        <f aca="false">IFERROR(VLOOKUP(B1733,LISTAS!$Q$2:$R$58,2,0),"")</f>
        <v/>
      </c>
      <c r="G1733" s="34" t="str">
        <f aca="false">IF(ISBLANK(C1733),"",  IF(F1733="RAZÓN SOCIAL","NUEVO_RP",   IF(F1733="NUMERO",      IF(ISNUMBER(VALUE(C1733)),VALUE(C1733),""),   IF(OR(F1733="NSS - NOMBRE",F1733="RP - NOMBRE"),      IF(         AND(           NOT(ISERROR(FIND(" - ",C1733))),           ISERROR(FIND("  ",C1733)),           ISERROR(FIND("–",C1733)),           ISERROR(FIND("—",C1733)),           ISNUMBER(VALUE(LEFT(C1733,FIND(" - ",C1733)-1)))         ),         VALUE(LEFT(C1733,FIND(" - ",C1733)-1)),         ""      ),   ""   )  )))</f>
        <v/>
      </c>
      <c r="H1733" s="34" t="str">
        <f aca="false">B1733 &amp; "|" &amp; E1733 &amp; "|" &amp;(IF(ISBLANK(C1733),"",IFERROR(VALUE(LEFT(TRIM(C1733),FIND(" ",TRIM(C1733)&amp;" ")-1)),"")))</f>
        <v>||</v>
      </c>
      <c r="I1733" s="18" t="n">
        <f aca="false">IF(G1733="",0, IF(COUNTIF($H$6:H1733,H1733)=1,1,0))</f>
        <v>0</v>
      </c>
      <c r="J1733" s="34" t="str">
        <f aca="false">IF( OR( ISBLANK(D1733), C1733=D1733, AND( LEFT(D1733,7)&lt;&gt;"NOMINA ", OR( ISERROR(FIND(" - ",D1733)), NOT(ISNUMBER(VALUE(LEFT(D1733,FIND(" - ",D1733)-1)))) ) ) ), "", B1733 &amp; "|" &amp; E1733 &amp; "|" &amp; (IF(ISBLANK(C1733), "", IFERROR(VALUE(LEFT(TRIM(C1733), FIND(" ", TRIM(C1733)&amp;" ")-1)), ""))) &amp; "|" &amp; D1733 )</f>
        <v/>
      </c>
      <c r="K1733" s="18" t="n">
        <f aca="false">IF(OR(C1733="", J1733="",G1733=""), 0, IF(COUNTIF($J$6:J1733, J1733)=1, 1, 0))</f>
        <v>0</v>
      </c>
      <c r="L1733" s="16" t="str">
        <f aca="false">IF(B1733="Inscripción de nuevo registro patronal",B1733 &amp; "|" &amp; E1733 &amp; "|" &amp; C1733,"")</f>
        <v/>
      </c>
      <c r="M1733" s="18" t="n">
        <f aca="false">IF(OR(C1733="", L1733=""), 0, IF(COUNTIF($L$6:L1733, L1733)=1, 1, 0))</f>
        <v>0</v>
      </c>
    </row>
    <row r="1734" customFormat="false" ht="28.35" hidden="false" customHeight="true" outlineLevel="0" collapsed="false">
      <c r="A1734" s="48" t="str">
        <f aca="false">IF(AND(NOT(ISBLANK(C1734)),NOT(ISBLANK(B1734)),NOT(ISBLANK(E1734))),(_xlfn.AGGREGATE(2,7,A$5:A1734))+1,"")</f>
        <v/>
      </c>
      <c r="B1734" s="49"/>
      <c r="C1734" s="49"/>
      <c r="D1734" s="50"/>
      <c r="E1734" s="51"/>
      <c r="F1734" s="52" t="str">
        <f aca="false">IFERROR(VLOOKUP(B1734,LISTAS!$Q$2:$R$58,2,0),"")</f>
        <v/>
      </c>
      <c r="G1734" s="34" t="str">
        <f aca="false">IF(ISBLANK(C1734),"",  IF(F1734="RAZÓN SOCIAL","NUEVO_RP",   IF(F1734="NUMERO",      IF(ISNUMBER(VALUE(C1734)),VALUE(C1734),""),   IF(OR(F1734="NSS - NOMBRE",F1734="RP - NOMBRE"),      IF(         AND(           NOT(ISERROR(FIND(" - ",C1734))),           ISERROR(FIND("  ",C1734)),           ISERROR(FIND("–",C1734)),           ISERROR(FIND("—",C1734)),           ISNUMBER(VALUE(LEFT(C1734,FIND(" - ",C1734)-1)))         ),         VALUE(LEFT(C1734,FIND(" - ",C1734)-1)),         ""      ),   ""   )  )))</f>
        <v/>
      </c>
      <c r="H1734" s="34" t="str">
        <f aca="false">B1734 &amp; "|" &amp; E1734 &amp; "|" &amp;(IF(ISBLANK(C1734),"",IFERROR(VALUE(LEFT(TRIM(C1734),FIND(" ",TRIM(C1734)&amp;" ")-1)),"")))</f>
        <v>||</v>
      </c>
      <c r="I1734" s="18" t="n">
        <f aca="false">IF(G1734="",0, IF(COUNTIF($H$6:H1734,H1734)=1,1,0))</f>
        <v>0</v>
      </c>
      <c r="J1734" s="34" t="str">
        <f aca="false">IF( OR( ISBLANK(D1734), C1734=D1734, AND( LEFT(D1734,7)&lt;&gt;"NOMINA ", OR( ISERROR(FIND(" - ",D1734)), NOT(ISNUMBER(VALUE(LEFT(D1734,FIND(" - ",D1734)-1)))) ) ) ), "", B1734 &amp; "|" &amp; E1734 &amp; "|" &amp; (IF(ISBLANK(C1734), "", IFERROR(VALUE(LEFT(TRIM(C1734), FIND(" ", TRIM(C1734)&amp;" ")-1)), ""))) &amp; "|" &amp; D1734 )</f>
        <v/>
      </c>
      <c r="K1734" s="18" t="n">
        <f aca="false">IF(OR(C1734="", J1734="",G1734=""), 0, IF(COUNTIF($J$6:J1734, J1734)=1, 1, 0))</f>
        <v>0</v>
      </c>
      <c r="L1734" s="16" t="str">
        <f aca="false">IF(B1734="Inscripción de nuevo registro patronal",B1734 &amp; "|" &amp; E1734 &amp; "|" &amp; C1734,"")</f>
        <v/>
      </c>
      <c r="M1734" s="18" t="n">
        <f aca="false">IF(OR(C1734="", L1734=""), 0, IF(COUNTIF($L$6:L1734, L1734)=1, 1, 0))</f>
        <v>0</v>
      </c>
    </row>
    <row r="1735" customFormat="false" ht="28.35" hidden="false" customHeight="true" outlineLevel="0" collapsed="false">
      <c r="A1735" s="48" t="str">
        <f aca="false">IF(AND(NOT(ISBLANK(C1735)),NOT(ISBLANK(B1735)),NOT(ISBLANK(E1735))),(_xlfn.AGGREGATE(2,7,A$5:A1735))+1,"")</f>
        <v/>
      </c>
      <c r="B1735" s="49"/>
      <c r="C1735" s="49"/>
      <c r="D1735" s="50"/>
      <c r="E1735" s="51"/>
      <c r="F1735" s="52" t="str">
        <f aca="false">IFERROR(VLOOKUP(B1735,LISTAS!$Q$2:$R$58,2,0),"")</f>
        <v/>
      </c>
      <c r="G1735" s="34" t="str">
        <f aca="false">IF(ISBLANK(C1735),"",  IF(F1735="RAZÓN SOCIAL","NUEVO_RP",   IF(F1735="NUMERO",      IF(ISNUMBER(VALUE(C1735)),VALUE(C1735),""),   IF(OR(F1735="NSS - NOMBRE",F1735="RP - NOMBRE"),      IF(         AND(           NOT(ISERROR(FIND(" - ",C1735))),           ISERROR(FIND("  ",C1735)),           ISERROR(FIND("–",C1735)),           ISERROR(FIND("—",C1735)),           ISNUMBER(VALUE(LEFT(C1735,FIND(" - ",C1735)-1)))         ),         VALUE(LEFT(C1735,FIND(" - ",C1735)-1)),         ""      ),   ""   )  )))</f>
        <v/>
      </c>
      <c r="H1735" s="34" t="str">
        <f aca="false">B1735 &amp; "|" &amp; E1735 &amp; "|" &amp;(IF(ISBLANK(C1735),"",IFERROR(VALUE(LEFT(TRIM(C1735),FIND(" ",TRIM(C1735)&amp;" ")-1)),"")))</f>
        <v>||</v>
      </c>
      <c r="I1735" s="18" t="n">
        <f aca="false">IF(G1735="",0, IF(COUNTIF($H$6:H1735,H1735)=1,1,0))</f>
        <v>0</v>
      </c>
      <c r="J1735" s="34" t="str">
        <f aca="false">IF( OR( ISBLANK(D1735), C1735=D1735, AND( LEFT(D1735,7)&lt;&gt;"NOMINA ", OR( ISERROR(FIND(" - ",D1735)), NOT(ISNUMBER(VALUE(LEFT(D1735,FIND(" - ",D1735)-1)))) ) ) ), "", B1735 &amp; "|" &amp; E1735 &amp; "|" &amp; (IF(ISBLANK(C1735), "", IFERROR(VALUE(LEFT(TRIM(C1735), FIND(" ", TRIM(C1735)&amp;" ")-1)), ""))) &amp; "|" &amp; D1735 )</f>
        <v/>
      </c>
      <c r="K1735" s="18" t="n">
        <f aca="false">IF(OR(C1735="", J1735="",G1735=""), 0, IF(COUNTIF($J$6:J1735, J1735)=1, 1, 0))</f>
        <v>0</v>
      </c>
      <c r="L1735" s="16" t="str">
        <f aca="false">IF(B1735="Inscripción de nuevo registro patronal",B1735 &amp; "|" &amp; E1735 &amp; "|" &amp; C1735,"")</f>
        <v/>
      </c>
      <c r="M1735" s="18" t="n">
        <f aca="false">IF(OR(C1735="", L1735=""), 0, IF(COUNTIF($L$6:L1735, L1735)=1, 1, 0))</f>
        <v>0</v>
      </c>
    </row>
    <row r="1736" customFormat="false" ht="28.35" hidden="false" customHeight="true" outlineLevel="0" collapsed="false">
      <c r="A1736" s="48" t="str">
        <f aca="false">IF(AND(NOT(ISBLANK(C1736)),NOT(ISBLANK(B1736)),NOT(ISBLANK(E1736))),(_xlfn.AGGREGATE(2,7,A$5:A1736))+1,"")</f>
        <v/>
      </c>
      <c r="B1736" s="49"/>
      <c r="C1736" s="49"/>
      <c r="D1736" s="50"/>
      <c r="E1736" s="51"/>
      <c r="F1736" s="52" t="str">
        <f aca="false">IFERROR(VLOOKUP(B1736,LISTAS!$Q$2:$R$58,2,0),"")</f>
        <v/>
      </c>
      <c r="G1736" s="34" t="str">
        <f aca="false">IF(ISBLANK(C1736),"",  IF(F1736="RAZÓN SOCIAL","NUEVO_RP",   IF(F1736="NUMERO",      IF(ISNUMBER(VALUE(C1736)),VALUE(C1736),""),   IF(OR(F1736="NSS - NOMBRE",F1736="RP - NOMBRE"),      IF(         AND(           NOT(ISERROR(FIND(" - ",C1736))),           ISERROR(FIND("  ",C1736)),           ISERROR(FIND("–",C1736)),           ISERROR(FIND("—",C1736)),           ISNUMBER(VALUE(LEFT(C1736,FIND(" - ",C1736)-1)))         ),         VALUE(LEFT(C1736,FIND(" - ",C1736)-1)),         ""      ),   ""   )  )))</f>
        <v/>
      </c>
      <c r="H1736" s="34" t="str">
        <f aca="false">B1736 &amp; "|" &amp; E1736 &amp; "|" &amp;(IF(ISBLANK(C1736),"",IFERROR(VALUE(LEFT(TRIM(C1736),FIND(" ",TRIM(C1736)&amp;" ")-1)),"")))</f>
        <v>||</v>
      </c>
      <c r="I1736" s="18" t="n">
        <f aca="false">IF(G1736="",0, IF(COUNTIF($H$6:H1736,H1736)=1,1,0))</f>
        <v>0</v>
      </c>
      <c r="J1736" s="34" t="str">
        <f aca="false">IF( OR( ISBLANK(D1736), C1736=D1736, AND( LEFT(D1736,7)&lt;&gt;"NOMINA ", OR( ISERROR(FIND(" - ",D1736)), NOT(ISNUMBER(VALUE(LEFT(D1736,FIND(" - ",D1736)-1)))) ) ) ), "", B1736 &amp; "|" &amp; E1736 &amp; "|" &amp; (IF(ISBLANK(C1736), "", IFERROR(VALUE(LEFT(TRIM(C1736), FIND(" ", TRIM(C1736)&amp;" ")-1)), ""))) &amp; "|" &amp; D1736 )</f>
        <v/>
      </c>
      <c r="K1736" s="18" t="n">
        <f aca="false">IF(OR(C1736="", J1736="",G1736=""), 0, IF(COUNTIF($J$6:J1736, J1736)=1, 1, 0))</f>
        <v>0</v>
      </c>
      <c r="L1736" s="16" t="str">
        <f aca="false">IF(B1736="Inscripción de nuevo registro patronal",B1736 &amp; "|" &amp; E1736 &amp; "|" &amp; C1736,"")</f>
        <v/>
      </c>
      <c r="M1736" s="18" t="n">
        <f aca="false">IF(OR(C1736="", L1736=""), 0, IF(COUNTIF($L$6:L1736, L1736)=1, 1, 0))</f>
        <v>0</v>
      </c>
    </row>
    <row r="1737" customFormat="false" ht="28.35" hidden="false" customHeight="true" outlineLevel="0" collapsed="false">
      <c r="A1737" s="48" t="str">
        <f aca="false">IF(AND(NOT(ISBLANK(C1737)),NOT(ISBLANK(B1737)),NOT(ISBLANK(E1737))),(_xlfn.AGGREGATE(2,7,A$5:A1737))+1,"")</f>
        <v/>
      </c>
      <c r="B1737" s="49"/>
      <c r="C1737" s="49"/>
      <c r="D1737" s="50"/>
      <c r="E1737" s="51"/>
      <c r="F1737" s="52" t="str">
        <f aca="false">IFERROR(VLOOKUP(B1737,LISTAS!$Q$2:$R$58,2,0),"")</f>
        <v/>
      </c>
      <c r="G1737" s="34" t="str">
        <f aca="false">IF(ISBLANK(C1737),"",  IF(F1737="RAZÓN SOCIAL","NUEVO_RP",   IF(F1737="NUMERO",      IF(ISNUMBER(VALUE(C1737)),VALUE(C1737),""),   IF(OR(F1737="NSS - NOMBRE",F1737="RP - NOMBRE"),      IF(         AND(           NOT(ISERROR(FIND(" - ",C1737))),           ISERROR(FIND("  ",C1737)),           ISERROR(FIND("–",C1737)),           ISERROR(FIND("—",C1737)),           ISNUMBER(VALUE(LEFT(C1737,FIND(" - ",C1737)-1)))         ),         VALUE(LEFT(C1737,FIND(" - ",C1737)-1)),         ""      ),   ""   )  )))</f>
        <v/>
      </c>
      <c r="H1737" s="34" t="str">
        <f aca="false">B1737 &amp; "|" &amp; E1737 &amp; "|" &amp;(IF(ISBLANK(C1737),"",IFERROR(VALUE(LEFT(TRIM(C1737),FIND(" ",TRIM(C1737)&amp;" ")-1)),"")))</f>
        <v>||</v>
      </c>
      <c r="I1737" s="18" t="n">
        <f aca="false">IF(G1737="",0, IF(COUNTIF($H$6:H1737,H1737)=1,1,0))</f>
        <v>0</v>
      </c>
      <c r="J1737" s="34" t="str">
        <f aca="false">IF( OR( ISBLANK(D1737), C1737=D1737, AND( LEFT(D1737,7)&lt;&gt;"NOMINA ", OR( ISERROR(FIND(" - ",D1737)), NOT(ISNUMBER(VALUE(LEFT(D1737,FIND(" - ",D1737)-1)))) ) ) ), "", B1737 &amp; "|" &amp; E1737 &amp; "|" &amp; (IF(ISBLANK(C1737), "", IFERROR(VALUE(LEFT(TRIM(C1737), FIND(" ", TRIM(C1737)&amp;" ")-1)), ""))) &amp; "|" &amp; D1737 )</f>
        <v/>
      </c>
      <c r="K1737" s="18" t="n">
        <f aca="false">IF(OR(C1737="", J1737="",G1737=""), 0, IF(COUNTIF($J$6:J1737, J1737)=1, 1, 0))</f>
        <v>0</v>
      </c>
      <c r="L1737" s="16" t="str">
        <f aca="false">IF(B1737="Inscripción de nuevo registro patronal",B1737 &amp; "|" &amp; E1737 &amp; "|" &amp; C1737,"")</f>
        <v/>
      </c>
      <c r="M1737" s="18" t="n">
        <f aca="false">IF(OR(C1737="", L1737=""), 0, IF(COUNTIF($L$6:L1737, L1737)=1, 1, 0))</f>
        <v>0</v>
      </c>
    </row>
    <row r="1738" customFormat="false" ht="28.35" hidden="false" customHeight="true" outlineLevel="0" collapsed="false">
      <c r="A1738" s="48" t="str">
        <f aca="false">IF(AND(NOT(ISBLANK(C1738)),NOT(ISBLANK(B1738)),NOT(ISBLANK(E1738))),(_xlfn.AGGREGATE(2,7,A$5:A1738))+1,"")</f>
        <v/>
      </c>
      <c r="B1738" s="49"/>
      <c r="C1738" s="49"/>
      <c r="D1738" s="50"/>
      <c r="E1738" s="51"/>
      <c r="F1738" s="52" t="str">
        <f aca="false">IFERROR(VLOOKUP(B1738,LISTAS!$Q$2:$R$58,2,0),"")</f>
        <v/>
      </c>
      <c r="G1738" s="34" t="str">
        <f aca="false">IF(ISBLANK(C1738),"",  IF(F1738="RAZÓN SOCIAL","NUEVO_RP",   IF(F1738="NUMERO",      IF(ISNUMBER(VALUE(C1738)),VALUE(C1738),""),   IF(OR(F1738="NSS - NOMBRE",F1738="RP - NOMBRE"),      IF(         AND(           NOT(ISERROR(FIND(" - ",C1738))),           ISERROR(FIND("  ",C1738)),           ISERROR(FIND("–",C1738)),           ISERROR(FIND("—",C1738)),           ISNUMBER(VALUE(LEFT(C1738,FIND(" - ",C1738)-1)))         ),         VALUE(LEFT(C1738,FIND(" - ",C1738)-1)),         ""      ),   ""   )  )))</f>
        <v/>
      </c>
      <c r="H1738" s="34" t="str">
        <f aca="false">B1738 &amp; "|" &amp; E1738 &amp; "|" &amp;(IF(ISBLANK(C1738),"",IFERROR(VALUE(LEFT(TRIM(C1738),FIND(" ",TRIM(C1738)&amp;" ")-1)),"")))</f>
        <v>||</v>
      </c>
      <c r="I1738" s="18" t="n">
        <f aca="false">IF(G1738="",0, IF(COUNTIF($H$6:H1738,H1738)=1,1,0))</f>
        <v>0</v>
      </c>
      <c r="J1738" s="34" t="str">
        <f aca="false">IF( OR( ISBLANK(D1738), C1738=D1738, AND( LEFT(D1738,7)&lt;&gt;"NOMINA ", OR( ISERROR(FIND(" - ",D1738)), NOT(ISNUMBER(VALUE(LEFT(D1738,FIND(" - ",D1738)-1)))) ) ) ), "", B1738 &amp; "|" &amp; E1738 &amp; "|" &amp; (IF(ISBLANK(C1738), "", IFERROR(VALUE(LEFT(TRIM(C1738), FIND(" ", TRIM(C1738)&amp;" ")-1)), ""))) &amp; "|" &amp; D1738 )</f>
        <v/>
      </c>
      <c r="K1738" s="18" t="n">
        <f aca="false">IF(OR(C1738="", J1738="",G1738=""), 0, IF(COUNTIF($J$6:J1738, J1738)=1, 1, 0))</f>
        <v>0</v>
      </c>
      <c r="L1738" s="16" t="str">
        <f aca="false">IF(B1738="Inscripción de nuevo registro patronal",B1738 &amp; "|" &amp; E1738 &amp; "|" &amp; C1738,"")</f>
        <v/>
      </c>
      <c r="M1738" s="18" t="n">
        <f aca="false">IF(OR(C1738="", L1738=""), 0, IF(COUNTIF($L$6:L1738, L1738)=1, 1, 0))</f>
        <v>0</v>
      </c>
    </row>
    <row r="1739" customFormat="false" ht="28.35" hidden="false" customHeight="true" outlineLevel="0" collapsed="false">
      <c r="A1739" s="48" t="str">
        <f aca="false">IF(AND(NOT(ISBLANK(C1739)),NOT(ISBLANK(B1739)),NOT(ISBLANK(E1739))),(_xlfn.AGGREGATE(2,7,A$5:A1739))+1,"")</f>
        <v/>
      </c>
      <c r="B1739" s="49"/>
      <c r="C1739" s="49"/>
      <c r="D1739" s="50"/>
      <c r="E1739" s="51"/>
      <c r="F1739" s="52" t="str">
        <f aca="false">IFERROR(VLOOKUP(B1739,LISTAS!$Q$2:$R$58,2,0),"")</f>
        <v/>
      </c>
      <c r="G1739" s="34" t="str">
        <f aca="false">IF(ISBLANK(C1739),"",  IF(F1739="RAZÓN SOCIAL","NUEVO_RP",   IF(F1739="NUMERO",      IF(ISNUMBER(VALUE(C1739)),VALUE(C1739),""),   IF(OR(F1739="NSS - NOMBRE",F1739="RP - NOMBRE"),      IF(         AND(           NOT(ISERROR(FIND(" - ",C1739))),           ISERROR(FIND("  ",C1739)),           ISERROR(FIND("–",C1739)),           ISERROR(FIND("—",C1739)),           ISNUMBER(VALUE(LEFT(C1739,FIND(" - ",C1739)-1)))         ),         VALUE(LEFT(C1739,FIND(" - ",C1739)-1)),         ""      ),   ""   )  )))</f>
        <v/>
      </c>
      <c r="H1739" s="34" t="str">
        <f aca="false">B1739 &amp; "|" &amp; E1739 &amp; "|" &amp;(IF(ISBLANK(C1739),"",IFERROR(VALUE(LEFT(TRIM(C1739),FIND(" ",TRIM(C1739)&amp;" ")-1)),"")))</f>
        <v>||</v>
      </c>
      <c r="I1739" s="18" t="n">
        <f aca="false">IF(G1739="",0, IF(COUNTIF($H$6:H1739,H1739)=1,1,0))</f>
        <v>0</v>
      </c>
      <c r="J1739" s="34" t="str">
        <f aca="false">IF( OR( ISBLANK(D1739), C1739=D1739, AND( LEFT(D1739,7)&lt;&gt;"NOMINA ", OR( ISERROR(FIND(" - ",D1739)), NOT(ISNUMBER(VALUE(LEFT(D1739,FIND(" - ",D1739)-1)))) ) ) ), "", B1739 &amp; "|" &amp; E1739 &amp; "|" &amp; (IF(ISBLANK(C1739), "", IFERROR(VALUE(LEFT(TRIM(C1739), FIND(" ", TRIM(C1739)&amp;" ")-1)), ""))) &amp; "|" &amp; D1739 )</f>
        <v/>
      </c>
      <c r="K1739" s="18" t="n">
        <f aca="false">IF(OR(C1739="", J1739="",G1739=""), 0, IF(COUNTIF($J$6:J1739, J1739)=1, 1, 0))</f>
        <v>0</v>
      </c>
      <c r="L1739" s="16" t="str">
        <f aca="false">IF(B1739="Inscripción de nuevo registro patronal",B1739 &amp; "|" &amp; E1739 &amp; "|" &amp; C1739,"")</f>
        <v/>
      </c>
      <c r="M1739" s="18" t="n">
        <f aca="false">IF(OR(C1739="", L1739=""), 0, IF(COUNTIF($L$6:L1739, L1739)=1, 1, 0))</f>
        <v>0</v>
      </c>
    </row>
    <row r="1740" customFormat="false" ht="28.35" hidden="false" customHeight="true" outlineLevel="0" collapsed="false">
      <c r="A1740" s="48" t="str">
        <f aca="false">IF(AND(NOT(ISBLANK(C1740)),NOT(ISBLANK(B1740)),NOT(ISBLANK(E1740))),(_xlfn.AGGREGATE(2,7,A$5:A1740))+1,"")</f>
        <v/>
      </c>
      <c r="B1740" s="49"/>
      <c r="C1740" s="49"/>
      <c r="D1740" s="50"/>
      <c r="E1740" s="51"/>
      <c r="F1740" s="52" t="str">
        <f aca="false">IFERROR(VLOOKUP(B1740,LISTAS!$Q$2:$R$58,2,0),"")</f>
        <v/>
      </c>
      <c r="G1740" s="34" t="str">
        <f aca="false">IF(ISBLANK(C1740),"",  IF(F1740="RAZÓN SOCIAL","NUEVO_RP",   IF(F1740="NUMERO",      IF(ISNUMBER(VALUE(C1740)),VALUE(C1740),""),   IF(OR(F1740="NSS - NOMBRE",F1740="RP - NOMBRE"),      IF(         AND(           NOT(ISERROR(FIND(" - ",C1740))),           ISERROR(FIND("  ",C1740)),           ISERROR(FIND("–",C1740)),           ISERROR(FIND("—",C1740)),           ISNUMBER(VALUE(LEFT(C1740,FIND(" - ",C1740)-1)))         ),         VALUE(LEFT(C1740,FIND(" - ",C1740)-1)),         ""      ),   ""   )  )))</f>
        <v/>
      </c>
      <c r="H1740" s="34" t="str">
        <f aca="false">B1740 &amp; "|" &amp; E1740 &amp; "|" &amp;(IF(ISBLANK(C1740),"",IFERROR(VALUE(LEFT(TRIM(C1740),FIND(" ",TRIM(C1740)&amp;" ")-1)),"")))</f>
        <v>||</v>
      </c>
      <c r="I1740" s="18" t="n">
        <f aca="false">IF(G1740="",0, IF(COUNTIF($H$6:H1740,H1740)=1,1,0))</f>
        <v>0</v>
      </c>
      <c r="J1740" s="34" t="str">
        <f aca="false">IF( OR( ISBLANK(D1740), C1740=D1740, AND( LEFT(D1740,7)&lt;&gt;"NOMINA ", OR( ISERROR(FIND(" - ",D1740)), NOT(ISNUMBER(VALUE(LEFT(D1740,FIND(" - ",D1740)-1)))) ) ) ), "", B1740 &amp; "|" &amp; E1740 &amp; "|" &amp; (IF(ISBLANK(C1740), "", IFERROR(VALUE(LEFT(TRIM(C1740), FIND(" ", TRIM(C1740)&amp;" ")-1)), ""))) &amp; "|" &amp; D1740 )</f>
        <v/>
      </c>
      <c r="K1740" s="18" t="n">
        <f aca="false">IF(OR(C1740="", J1740="",G1740=""), 0, IF(COUNTIF($J$6:J1740, J1740)=1, 1, 0))</f>
        <v>0</v>
      </c>
      <c r="L1740" s="16" t="str">
        <f aca="false">IF(B1740="Inscripción de nuevo registro patronal",B1740 &amp; "|" &amp; E1740 &amp; "|" &amp; C1740,"")</f>
        <v/>
      </c>
      <c r="M1740" s="18" t="n">
        <f aca="false">IF(OR(C1740="", L1740=""), 0, IF(COUNTIF($L$6:L1740, L1740)=1, 1, 0))</f>
        <v>0</v>
      </c>
    </row>
    <row r="1741" customFormat="false" ht="28.35" hidden="false" customHeight="true" outlineLevel="0" collapsed="false">
      <c r="A1741" s="48" t="str">
        <f aca="false">IF(AND(NOT(ISBLANK(C1741)),NOT(ISBLANK(B1741)),NOT(ISBLANK(E1741))),(_xlfn.AGGREGATE(2,7,A$5:A1741))+1,"")</f>
        <v/>
      </c>
      <c r="B1741" s="49"/>
      <c r="C1741" s="49"/>
      <c r="D1741" s="50"/>
      <c r="E1741" s="51"/>
      <c r="F1741" s="52" t="str">
        <f aca="false">IFERROR(VLOOKUP(B1741,LISTAS!$Q$2:$R$58,2,0),"")</f>
        <v/>
      </c>
      <c r="G1741" s="34" t="str">
        <f aca="false">IF(ISBLANK(C1741),"",  IF(F1741="RAZÓN SOCIAL","NUEVO_RP",   IF(F1741="NUMERO",      IF(ISNUMBER(VALUE(C1741)),VALUE(C1741),""),   IF(OR(F1741="NSS - NOMBRE",F1741="RP - NOMBRE"),      IF(         AND(           NOT(ISERROR(FIND(" - ",C1741))),           ISERROR(FIND("  ",C1741)),           ISERROR(FIND("–",C1741)),           ISERROR(FIND("—",C1741)),           ISNUMBER(VALUE(LEFT(C1741,FIND(" - ",C1741)-1)))         ),         VALUE(LEFT(C1741,FIND(" - ",C1741)-1)),         ""      ),   ""   )  )))</f>
        <v/>
      </c>
      <c r="H1741" s="34" t="str">
        <f aca="false">B1741 &amp; "|" &amp; E1741 &amp; "|" &amp;(IF(ISBLANK(C1741),"",IFERROR(VALUE(LEFT(TRIM(C1741),FIND(" ",TRIM(C1741)&amp;" ")-1)),"")))</f>
        <v>||</v>
      </c>
      <c r="I1741" s="18" t="n">
        <f aca="false">IF(G1741="",0, IF(COUNTIF($H$6:H1741,H1741)=1,1,0))</f>
        <v>0</v>
      </c>
      <c r="J1741" s="34" t="str">
        <f aca="false">IF( OR( ISBLANK(D1741), C1741=D1741, AND( LEFT(D1741,7)&lt;&gt;"NOMINA ", OR( ISERROR(FIND(" - ",D1741)), NOT(ISNUMBER(VALUE(LEFT(D1741,FIND(" - ",D1741)-1)))) ) ) ), "", B1741 &amp; "|" &amp; E1741 &amp; "|" &amp; (IF(ISBLANK(C1741), "", IFERROR(VALUE(LEFT(TRIM(C1741), FIND(" ", TRIM(C1741)&amp;" ")-1)), ""))) &amp; "|" &amp; D1741 )</f>
        <v/>
      </c>
      <c r="K1741" s="18" t="n">
        <f aca="false">IF(OR(C1741="", J1741="",G1741=""), 0, IF(COUNTIF($J$6:J1741, J1741)=1, 1, 0))</f>
        <v>0</v>
      </c>
      <c r="L1741" s="16" t="str">
        <f aca="false">IF(B1741="Inscripción de nuevo registro patronal",B1741 &amp; "|" &amp; E1741 &amp; "|" &amp; C1741,"")</f>
        <v/>
      </c>
      <c r="M1741" s="18" t="n">
        <f aca="false">IF(OR(C1741="", L1741=""), 0, IF(COUNTIF($L$6:L1741, L1741)=1, 1, 0))</f>
        <v>0</v>
      </c>
    </row>
    <row r="1742" customFormat="false" ht="28.35" hidden="false" customHeight="true" outlineLevel="0" collapsed="false">
      <c r="A1742" s="48" t="str">
        <f aca="false">IF(AND(NOT(ISBLANK(C1742)),NOT(ISBLANK(B1742)),NOT(ISBLANK(E1742))),(_xlfn.AGGREGATE(2,7,A$5:A1742))+1,"")</f>
        <v/>
      </c>
      <c r="B1742" s="49"/>
      <c r="C1742" s="49"/>
      <c r="D1742" s="50"/>
      <c r="E1742" s="51"/>
      <c r="F1742" s="52" t="str">
        <f aca="false">IFERROR(VLOOKUP(B1742,LISTAS!$Q$2:$R$58,2,0),"")</f>
        <v/>
      </c>
      <c r="G1742" s="34" t="str">
        <f aca="false">IF(ISBLANK(C1742),"",  IF(F1742="RAZÓN SOCIAL","NUEVO_RP",   IF(F1742="NUMERO",      IF(ISNUMBER(VALUE(C1742)),VALUE(C1742),""),   IF(OR(F1742="NSS - NOMBRE",F1742="RP - NOMBRE"),      IF(         AND(           NOT(ISERROR(FIND(" - ",C1742))),           ISERROR(FIND("  ",C1742)),           ISERROR(FIND("–",C1742)),           ISERROR(FIND("—",C1742)),           ISNUMBER(VALUE(LEFT(C1742,FIND(" - ",C1742)-1)))         ),         VALUE(LEFT(C1742,FIND(" - ",C1742)-1)),         ""      ),   ""   )  )))</f>
        <v/>
      </c>
      <c r="H1742" s="34" t="str">
        <f aca="false">B1742 &amp; "|" &amp; E1742 &amp; "|" &amp;(IF(ISBLANK(C1742),"",IFERROR(VALUE(LEFT(TRIM(C1742),FIND(" ",TRIM(C1742)&amp;" ")-1)),"")))</f>
        <v>||</v>
      </c>
      <c r="I1742" s="18" t="n">
        <f aca="false">IF(G1742="",0, IF(COUNTIF($H$6:H1742,H1742)=1,1,0))</f>
        <v>0</v>
      </c>
      <c r="J1742" s="34" t="str">
        <f aca="false">IF( OR( ISBLANK(D1742), C1742=D1742, AND( LEFT(D1742,7)&lt;&gt;"NOMINA ", OR( ISERROR(FIND(" - ",D1742)), NOT(ISNUMBER(VALUE(LEFT(D1742,FIND(" - ",D1742)-1)))) ) ) ), "", B1742 &amp; "|" &amp; E1742 &amp; "|" &amp; (IF(ISBLANK(C1742), "", IFERROR(VALUE(LEFT(TRIM(C1742), FIND(" ", TRIM(C1742)&amp;" ")-1)), ""))) &amp; "|" &amp; D1742 )</f>
        <v/>
      </c>
      <c r="K1742" s="18" t="n">
        <f aca="false">IF(OR(C1742="", J1742="",G1742=""), 0, IF(COUNTIF($J$6:J1742, J1742)=1, 1, 0))</f>
        <v>0</v>
      </c>
      <c r="L1742" s="16" t="str">
        <f aca="false">IF(B1742="Inscripción de nuevo registro patronal",B1742 &amp; "|" &amp; E1742 &amp; "|" &amp; C1742,"")</f>
        <v/>
      </c>
      <c r="M1742" s="18" t="n">
        <f aca="false">IF(OR(C1742="", L1742=""), 0, IF(COUNTIF($L$6:L1742, L1742)=1, 1, 0))</f>
        <v>0</v>
      </c>
    </row>
    <row r="1743" customFormat="false" ht="28.35" hidden="false" customHeight="true" outlineLevel="0" collapsed="false">
      <c r="A1743" s="48" t="str">
        <f aca="false">IF(AND(NOT(ISBLANK(C1743)),NOT(ISBLANK(B1743)),NOT(ISBLANK(E1743))),(_xlfn.AGGREGATE(2,7,A$5:A1743))+1,"")</f>
        <v/>
      </c>
      <c r="B1743" s="49"/>
      <c r="C1743" s="49"/>
      <c r="D1743" s="50"/>
      <c r="E1743" s="51"/>
      <c r="F1743" s="52" t="str">
        <f aca="false">IFERROR(VLOOKUP(B1743,LISTAS!$Q$2:$R$58,2,0),"")</f>
        <v/>
      </c>
      <c r="G1743" s="34" t="str">
        <f aca="false">IF(ISBLANK(C1743),"",  IF(F1743="RAZÓN SOCIAL","NUEVO_RP",   IF(F1743="NUMERO",      IF(ISNUMBER(VALUE(C1743)),VALUE(C1743),""),   IF(OR(F1743="NSS - NOMBRE",F1743="RP - NOMBRE"),      IF(         AND(           NOT(ISERROR(FIND(" - ",C1743))),           ISERROR(FIND("  ",C1743)),           ISERROR(FIND("–",C1743)),           ISERROR(FIND("—",C1743)),           ISNUMBER(VALUE(LEFT(C1743,FIND(" - ",C1743)-1)))         ),         VALUE(LEFT(C1743,FIND(" - ",C1743)-1)),         ""      ),   ""   )  )))</f>
        <v/>
      </c>
      <c r="H1743" s="34" t="str">
        <f aca="false">B1743 &amp; "|" &amp; E1743 &amp; "|" &amp;(IF(ISBLANK(C1743),"",IFERROR(VALUE(LEFT(TRIM(C1743),FIND(" ",TRIM(C1743)&amp;" ")-1)),"")))</f>
        <v>||</v>
      </c>
      <c r="I1743" s="18" t="n">
        <f aca="false">IF(G1743="",0, IF(COUNTIF($H$6:H1743,H1743)=1,1,0))</f>
        <v>0</v>
      </c>
      <c r="J1743" s="34" t="str">
        <f aca="false">IF( OR( ISBLANK(D1743), C1743=D1743, AND( LEFT(D1743,7)&lt;&gt;"NOMINA ", OR( ISERROR(FIND(" - ",D1743)), NOT(ISNUMBER(VALUE(LEFT(D1743,FIND(" - ",D1743)-1)))) ) ) ), "", B1743 &amp; "|" &amp; E1743 &amp; "|" &amp; (IF(ISBLANK(C1743), "", IFERROR(VALUE(LEFT(TRIM(C1743), FIND(" ", TRIM(C1743)&amp;" ")-1)), ""))) &amp; "|" &amp; D1743 )</f>
        <v/>
      </c>
      <c r="K1743" s="18" t="n">
        <f aca="false">IF(OR(C1743="", J1743="",G1743=""), 0, IF(COUNTIF($J$6:J1743, J1743)=1, 1, 0))</f>
        <v>0</v>
      </c>
      <c r="L1743" s="16" t="str">
        <f aca="false">IF(B1743="Inscripción de nuevo registro patronal",B1743 &amp; "|" &amp; E1743 &amp; "|" &amp; C1743,"")</f>
        <v/>
      </c>
      <c r="M1743" s="18" t="n">
        <f aca="false">IF(OR(C1743="", L1743=""), 0, IF(COUNTIF($L$6:L1743, L1743)=1, 1, 0))</f>
        <v>0</v>
      </c>
    </row>
    <row r="1744" customFormat="false" ht="28.35" hidden="false" customHeight="true" outlineLevel="0" collapsed="false">
      <c r="A1744" s="48" t="str">
        <f aca="false">IF(AND(NOT(ISBLANK(C1744)),NOT(ISBLANK(B1744)),NOT(ISBLANK(E1744))),(_xlfn.AGGREGATE(2,7,A$5:A1744))+1,"")</f>
        <v/>
      </c>
      <c r="B1744" s="49"/>
      <c r="C1744" s="49"/>
      <c r="D1744" s="50"/>
      <c r="E1744" s="51"/>
      <c r="F1744" s="52" t="str">
        <f aca="false">IFERROR(VLOOKUP(B1744,LISTAS!$Q$2:$R$58,2,0),"")</f>
        <v/>
      </c>
      <c r="G1744" s="34" t="str">
        <f aca="false">IF(ISBLANK(C1744),"",  IF(F1744="RAZÓN SOCIAL","NUEVO_RP",   IF(F1744="NUMERO",      IF(ISNUMBER(VALUE(C1744)),VALUE(C1744),""),   IF(OR(F1744="NSS - NOMBRE",F1744="RP - NOMBRE"),      IF(         AND(           NOT(ISERROR(FIND(" - ",C1744))),           ISERROR(FIND("  ",C1744)),           ISERROR(FIND("–",C1744)),           ISERROR(FIND("—",C1744)),           ISNUMBER(VALUE(LEFT(C1744,FIND(" - ",C1744)-1)))         ),         VALUE(LEFT(C1744,FIND(" - ",C1744)-1)),         ""      ),   ""   )  )))</f>
        <v/>
      </c>
      <c r="H1744" s="34" t="str">
        <f aca="false">B1744 &amp; "|" &amp; E1744 &amp; "|" &amp;(IF(ISBLANK(C1744),"",IFERROR(VALUE(LEFT(TRIM(C1744),FIND(" ",TRIM(C1744)&amp;" ")-1)),"")))</f>
        <v>||</v>
      </c>
      <c r="I1744" s="18" t="n">
        <f aca="false">IF(G1744="",0, IF(COUNTIF($H$6:H1744,H1744)=1,1,0))</f>
        <v>0</v>
      </c>
      <c r="J1744" s="34" t="str">
        <f aca="false">IF( OR( ISBLANK(D1744), C1744=D1744, AND( LEFT(D1744,7)&lt;&gt;"NOMINA ", OR( ISERROR(FIND(" - ",D1744)), NOT(ISNUMBER(VALUE(LEFT(D1744,FIND(" - ",D1744)-1)))) ) ) ), "", B1744 &amp; "|" &amp; E1744 &amp; "|" &amp; (IF(ISBLANK(C1744), "", IFERROR(VALUE(LEFT(TRIM(C1744), FIND(" ", TRIM(C1744)&amp;" ")-1)), ""))) &amp; "|" &amp; D1744 )</f>
        <v/>
      </c>
      <c r="K1744" s="18" t="n">
        <f aca="false">IF(OR(C1744="", J1744="",G1744=""), 0, IF(COUNTIF($J$6:J1744, J1744)=1, 1, 0))</f>
        <v>0</v>
      </c>
      <c r="L1744" s="16" t="str">
        <f aca="false">IF(B1744="Inscripción de nuevo registro patronal",B1744 &amp; "|" &amp; E1744 &amp; "|" &amp; C1744,"")</f>
        <v/>
      </c>
      <c r="M1744" s="18" t="n">
        <f aca="false">IF(OR(C1744="", L1744=""), 0, IF(COUNTIF($L$6:L1744, L1744)=1, 1, 0))</f>
        <v>0</v>
      </c>
    </row>
    <row r="1745" customFormat="false" ht="28.35" hidden="false" customHeight="true" outlineLevel="0" collapsed="false">
      <c r="A1745" s="48" t="str">
        <f aca="false">IF(AND(NOT(ISBLANK(C1745)),NOT(ISBLANK(B1745)),NOT(ISBLANK(E1745))),(_xlfn.AGGREGATE(2,7,A$5:A1745))+1,"")</f>
        <v/>
      </c>
      <c r="B1745" s="49"/>
      <c r="C1745" s="49"/>
      <c r="D1745" s="50"/>
      <c r="E1745" s="51"/>
      <c r="F1745" s="52" t="str">
        <f aca="false">IFERROR(VLOOKUP(B1745,LISTAS!$Q$2:$R$58,2,0),"")</f>
        <v/>
      </c>
      <c r="G1745" s="34" t="str">
        <f aca="false">IF(ISBLANK(C1745),"",  IF(F1745="RAZÓN SOCIAL","NUEVO_RP",   IF(F1745="NUMERO",      IF(ISNUMBER(VALUE(C1745)),VALUE(C1745),""),   IF(OR(F1745="NSS - NOMBRE",F1745="RP - NOMBRE"),      IF(         AND(           NOT(ISERROR(FIND(" - ",C1745))),           ISERROR(FIND("  ",C1745)),           ISERROR(FIND("–",C1745)),           ISERROR(FIND("—",C1745)),           ISNUMBER(VALUE(LEFT(C1745,FIND(" - ",C1745)-1)))         ),         VALUE(LEFT(C1745,FIND(" - ",C1745)-1)),         ""      ),   ""   )  )))</f>
        <v/>
      </c>
      <c r="H1745" s="34" t="str">
        <f aca="false">B1745 &amp; "|" &amp; E1745 &amp; "|" &amp;(IF(ISBLANK(C1745),"",IFERROR(VALUE(LEFT(TRIM(C1745),FIND(" ",TRIM(C1745)&amp;" ")-1)),"")))</f>
        <v>||</v>
      </c>
      <c r="I1745" s="18" t="n">
        <f aca="false">IF(G1745="",0, IF(COUNTIF($H$6:H1745,H1745)=1,1,0))</f>
        <v>0</v>
      </c>
      <c r="J1745" s="34" t="str">
        <f aca="false">IF( OR( ISBLANK(D1745), C1745=D1745, AND( LEFT(D1745,7)&lt;&gt;"NOMINA ", OR( ISERROR(FIND(" - ",D1745)), NOT(ISNUMBER(VALUE(LEFT(D1745,FIND(" - ",D1745)-1)))) ) ) ), "", B1745 &amp; "|" &amp; E1745 &amp; "|" &amp; (IF(ISBLANK(C1745), "", IFERROR(VALUE(LEFT(TRIM(C1745), FIND(" ", TRIM(C1745)&amp;" ")-1)), ""))) &amp; "|" &amp; D1745 )</f>
        <v/>
      </c>
      <c r="K1745" s="18" t="n">
        <f aca="false">IF(OR(C1745="", J1745="",G1745=""), 0, IF(COUNTIF($J$6:J1745, J1745)=1, 1, 0))</f>
        <v>0</v>
      </c>
      <c r="L1745" s="16" t="str">
        <f aca="false">IF(B1745="Inscripción de nuevo registro patronal",B1745 &amp; "|" &amp; E1745 &amp; "|" &amp; C1745,"")</f>
        <v/>
      </c>
      <c r="M1745" s="18" t="n">
        <f aca="false">IF(OR(C1745="", L1745=""), 0, IF(COUNTIF($L$6:L1745, L1745)=1, 1, 0))</f>
        <v>0</v>
      </c>
    </row>
    <row r="1746" customFormat="false" ht="28.35" hidden="false" customHeight="true" outlineLevel="0" collapsed="false">
      <c r="A1746" s="48" t="str">
        <f aca="false">IF(AND(NOT(ISBLANK(C1746)),NOT(ISBLANK(B1746)),NOT(ISBLANK(E1746))),(_xlfn.AGGREGATE(2,7,A$5:A1746))+1,"")</f>
        <v/>
      </c>
      <c r="B1746" s="49"/>
      <c r="C1746" s="49"/>
      <c r="D1746" s="50"/>
      <c r="E1746" s="51"/>
      <c r="F1746" s="52" t="str">
        <f aca="false">IFERROR(VLOOKUP(B1746,LISTAS!$Q$2:$R$58,2,0),"")</f>
        <v/>
      </c>
      <c r="G1746" s="34" t="str">
        <f aca="false">IF(ISBLANK(C1746),"",  IF(F1746="RAZÓN SOCIAL","NUEVO_RP",   IF(F1746="NUMERO",      IF(ISNUMBER(VALUE(C1746)),VALUE(C1746),""),   IF(OR(F1746="NSS - NOMBRE",F1746="RP - NOMBRE"),      IF(         AND(           NOT(ISERROR(FIND(" - ",C1746))),           ISERROR(FIND("  ",C1746)),           ISERROR(FIND("–",C1746)),           ISERROR(FIND("—",C1746)),           ISNUMBER(VALUE(LEFT(C1746,FIND(" - ",C1746)-1)))         ),         VALUE(LEFT(C1746,FIND(" - ",C1746)-1)),         ""      ),   ""   )  )))</f>
        <v/>
      </c>
      <c r="H1746" s="34" t="str">
        <f aca="false">B1746 &amp; "|" &amp; E1746 &amp; "|" &amp;(IF(ISBLANK(C1746),"",IFERROR(VALUE(LEFT(TRIM(C1746),FIND(" ",TRIM(C1746)&amp;" ")-1)),"")))</f>
        <v>||</v>
      </c>
      <c r="I1746" s="18" t="n">
        <f aca="false">IF(G1746="",0, IF(COUNTIF($H$6:H1746,H1746)=1,1,0))</f>
        <v>0</v>
      </c>
      <c r="J1746" s="34" t="str">
        <f aca="false">IF( OR( ISBLANK(D1746), C1746=D1746, AND( LEFT(D1746,7)&lt;&gt;"NOMINA ", OR( ISERROR(FIND(" - ",D1746)), NOT(ISNUMBER(VALUE(LEFT(D1746,FIND(" - ",D1746)-1)))) ) ) ), "", B1746 &amp; "|" &amp; E1746 &amp; "|" &amp; (IF(ISBLANK(C1746), "", IFERROR(VALUE(LEFT(TRIM(C1746), FIND(" ", TRIM(C1746)&amp;" ")-1)), ""))) &amp; "|" &amp; D1746 )</f>
        <v/>
      </c>
      <c r="K1746" s="18" t="n">
        <f aca="false">IF(OR(C1746="", J1746="",G1746=""), 0, IF(COUNTIF($J$6:J1746, J1746)=1, 1, 0))</f>
        <v>0</v>
      </c>
      <c r="L1746" s="16" t="str">
        <f aca="false">IF(B1746="Inscripción de nuevo registro patronal",B1746 &amp; "|" &amp; E1746 &amp; "|" &amp; C1746,"")</f>
        <v/>
      </c>
      <c r="M1746" s="18" t="n">
        <f aca="false">IF(OR(C1746="", L1746=""), 0, IF(COUNTIF($L$6:L1746, L1746)=1, 1, 0))</f>
        <v>0</v>
      </c>
    </row>
    <row r="1747" customFormat="false" ht="28.35" hidden="false" customHeight="true" outlineLevel="0" collapsed="false">
      <c r="A1747" s="48" t="str">
        <f aca="false">IF(AND(NOT(ISBLANK(C1747)),NOT(ISBLANK(B1747)),NOT(ISBLANK(E1747))),(_xlfn.AGGREGATE(2,7,A$5:A1747))+1,"")</f>
        <v/>
      </c>
      <c r="B1747" s="49"/>
      <c r="C1747" s="49"/>
      <c r="D1747" s="50"/>
      <c r="E1747" s="51"/>
      <c r="F1747" s="52" t="str">
        <f aca="false">IFERROR(VLOOKUP(B1747,LISTAS!$Q$2:$R$58,2,0),"")</f>
        <v/>
      </c>
      <c r="G1747" s="34" t="str">
        <f aca="false">IF(ISBLANK(C1747),"",  IF(F1747="RAZÓN SOCIAL","NUEVO_RP",   IF(F1747="NUMERO",      IF(ISNUMBER(VALUE(C1747)),VALUE(C1747),""),   IF(OR(F1747="NSS - NOMBRE",F1747="RP - NOMBRE"),      IF(         AND(           NOT(ISERROR(FIND(" - ",C1747))),           ISERROR(FIND("  ",C1747)),           ISERROR(FIND("–",C1747)),           ISERROR(FIND("—",C1747)),           ISNUMBER(VALUE(LEFT(C1747,FIND(" - ",C1747)-1)))         ),         VALUE(LEFT(C1747,FIND(" - ",C1747)-1)),         ""      ),   ""   )  )))</f>
        <v/>
      </c>
      <c r="H1747" s="34" t="str">
        <f aca="false">B1747 &amp; "|" &amp; E1747 &amp; "|" &amp;(IF(ISBLANK(C1747),"",IFERROR(VALUE(LEFT(TRIM(C1747),FIND(" ",TRIM(C1747)&amp;" ")-1)),"")))</f>
        <v>||</v>
      </c>
      <c r="I1747" s="18" t="n">
        <f aca="false">IF(G1747="",0, IF(COUNTIF($H$6:H1747,H1747)=1,1,0))</f>
        <v>0</v>
      </c>
      <c r="J1747" s="34" t="str">
        <f aca="false">IF( OR( ISBLANK(D1747), C1747=D1747, AND( LEFT(D1747,7)&lt;&gt;"NOMINA ", OR( ISERROR(FIND(" - ",D1747)), NOT(ISNUMBER(VALUE(LEFT(D1747,FIND(" - ",D1747)-1)))) ) ) ), "", B1747 &amp; "|" &amp; E1747 &amp; "|" &amp; (IF(ISBLANK(C1747), "", IFERROR(VALUE(LEFT(TRIM(C1747), FIND(" ", TRIM(C1747)&amp;" ")-1)), ""))) &amp; "|" &amp; D1747 )</f>
        <v/>
      </c>
      <c r="K1747" s="18" t="n">
        <f aca="false">IF(OR(C1747="", J1747="",G1747=""), 0, IF(COUNTIF($J$6:J1747, J1747)=1, 1, 0))</f>
        <v>0</v>
      </c>
      <c r="L1747" s="16" t="str">
        <f aca="false">IF(B1747="Inscripción de nuevo registro patronal",B1747 &amp; "|" &amp; E1747 &amp; "|" &amp; C1747,"")</f>
        <v/>
      </c>
      <c r="M1747" s="18" t="n">
        <f aca="false">IF(OR(C1747="", L1747=""), 0, IF(COUNTIF($L$6:L1747, L1747)=1, 1, 0))</f>
        <v>0</v>
      </c>
    </row>
    <row r="1748" customFormat="false" ht="28.35" hidden="false" customHeight="true" outlineLevel="0" collapsed="false">
      <c r="A1748" s="48" t="str">
        <f aca="false">IF(AND(NOT(ISBLANK(C1748)),NOT(ISBLANK(B1748)),NOT(ISBLANK(E1748))),(_xlfn.AGGREGATE(2,7,A$5:A1748))+1,"")</f>
        <v/>
      </c>
      <c r="B1748" s="49"/>
      <c r="C1748" s="49"/>
      <c r="D1748" s="50"/>
      <c r="E1748" s="51"/>
      <c r="F1748" s="52" t="str">
        <f aca="false">IFERROR(VLOOKUP(B1748,LISTAS!$Q$2:$R$58,2,0),"")</f>
        <v/>
      </c>
      <c r="G1748" s="34" t="str">
        <f aca="false">IF(ISBLANK(C1748),"",  IF(F1748="RAZÓN SOCIAL","NUEVO_RP",   IF(F1748="NUMERO",      IF(ISNUMBER(VALUE(C1748)),VALUE(C1748),""),   IF(OR(F1748="NSS - NOMBRE",F1748="RP - NOMBRE"),      IF(         AND(           NOT(ISERROR(FIND(" - ",C1748))),           ISERROR(FIND("  ",C1748)),           ISERROR(FIND("–",C1748)),           ISERROR(FIND("—",C1748)),           ISNUMBER(VALUE(LEFT(C1748,FIND(" - ",C1748)-1)))         ),         VALUE(LEFT(C1748,FIND(" - ",C1748)-1)),         ""      ),   ""   )  )))</f>
        <v/>
      </c>
      <c r="H1748" s="34" t="str">
        <f aca="false">B1748 &amp; "|" &amp; E1748 &amp; "|" &amp;(IF(ISBLANK(C1748),"",IFERROR(VALUE(LEFT(TRIM(C1748),FIND(" ",TRIM(C1748)&amp;" ")-1)),"")))</f>
        <v>||</v>
      </c>
      <c r="I1748" s="18" t="n">
        <f aca="false">IF(G1748="",0, IF(COUNTIF($H$6:H1748,H1748)=1,1,0))</f>
        <v>0</v>
      </c>
      <c r="J1748" s="34" t="str">
        <f aca="false">IF( OR( ISBLANK(D1748), C1748=D1748, AND( LEFT(D1748,7)&lt;&gt;"NOMINA ", OR( ISERROR(FIND(" - ",D1748)), NOT(ISNUMBER(VALUE(LEFT(D1748,FIND(" - ",D1748)-1)))) ) ) ), "", B1748 &amp; "|" &amp; E1748 &amp; "|" &amp; (IF(ISBLANK(C1748), "", IFERROR(VALUE(LEFT(TRIM(C1748), FIND(" ", TRIM(C1748)&amp;" ")-1)), ""))) &amp; "|" &amp; D1748 )</f>
        <v/>
      </c>
      <c r="K1748" s="18" t="n">
        <f aca="false">IF(OR(C1748="", J1748="",G1748=""), 0, IF(COUNTIF($J$6:J1748, J1748)=1, 1, 0))</f>
        <v>0</v>
      </c>
      <c r="L1748" s="16" t="str">
        <f aca="false">IF(B1748="Inscripción de nuevo registro patronal",B1748 &amp; "|" &amp; E1748 &amp; "|" &amp; C1748,"")</f>
        <v/>
      </c>
      <c r="M1748" s="18" t="n">
        <f aca="false">IF(OR(C1748="", L1748=""), 0, IF(COUNTIF($L$6:L1748, L1748)=1, 1, 0))</f>
        <v>0</v>
      </c>
    </row>
    <row r="1749" customFormat="false" ht="28.35" hidden="false" customHeight="true" outlineLevel="0" collapsed="false">
      <c r="A1749" s="48" t="str">
        <f aca="false">IF(AND(NOT(ISBLANK(C1749)),NOT(ISBLANK(B1749)),NOT(ISBLANK(E1749))),(_xlfn.AGGREGATE(2,7,A$5:A1749))+1,"")</f>
        <v/>
      </c>
      <c r="B1749" s="49"/>
      <c r="C1749" s="49"/>
      <c r="D1749" s="50"/>
      <c r="E1749" s="51"/>
      <c r="F1749" s="52" t="str">
        <f aca="false">IFERROR(VLOOKUP(B1749,LISTAS!$Q$2:$R$58,2,0),"")</f>
        <v/>
      </c>
      <c r="G1749" s="34" t="str">
        <f aca="false">IF(ISBLANK(C1749),"",  IF(F1749="RAZÓN SOCIAL","NUEVO_RP",   IF(F1749="NUMERO",      IF(ISNUMBER(VALUE(C1749)),VALUE(C1749),""),   IF(OR(F1749="NSS - NOMBRE",F1749="RP - NOMBRE"),      IF(         AND(           NOT(ISERROR(FIND(" - ",C1749))),           ISERROR(FIND("  ",C1749)),           ISERROR(FIND("–",C1749)),           ISERROR(FIND("—",C1749)),           ISNUMBER(VALUE(LEFT(C1749,FIND(" - ",C1749)-1)))         ),         VALUE(LEFT(C1749,FIND(" - ",C1749)-1)),         ""      ),   ""   )  )))</f>
        <v/>
      </c>
      <c r="H1749" s="34" t="str">
        <f aca="false">B1749 &amp; "|" &amp; E1749 &amp; "|" &amp;(IF(ISBLANK(C1749),"",IFERROR(VALUE(LEFT(TRIM(C1749),FIND(" ",TRIM(C1749)&amp;" ")-1)),"")))</f>
        <v>||</v>
      </c>
      <c r="I1749" s="18" t="n">
        <f aca="false">IF(G1749="",0, IF(COUNTIF($H$6:H1749,H1749)=1,1,0))</f>
        <v>0</v>
      </c>
      <c r="J1749" s="34" t="str">
        <f aca="false">IF( OR( ISBLANK(D1749), C1749=D1749, AND( LEFT(D1749,7)&lt;&gt;"NOMINA ", OR( ISERROR(FIND(" - ",D1749)), NOT(ISNUMBER(VALUE(LEFT(D1749,FIND(" - ",D1749)-1)))) ) ) ), "", B1749 &amp; "|" &amp; E1749 &amp; "|" &amp; (IF(ISBLANK(C1749), "", IFERROR(VALUE(LEFT(TRIM(C1749), FIND(" ", TRIM(C1749)&amp;" ")-1)), ""))) &amp; "|" &amp; D1749 )</f>
        <v/>
      </c>
      <c r="K1749" s="18" t="n">
        <f aca="false">IF(OR(C1749="", J1749="",G1749=""), 0, IF(COUNTIF($J$6:J1749, J1749)=1, 1, 0))</f>
        <v>0</v>
      </c>
      <c r="L1749" s="16" t="str">
        <f aca="false">IF(B1749="Inscripción de nuevo registro patronal",B1749 &amp; "|" &amp; E1749 &amp; "|" &amp; C1749,"")</f>
        <v/>
      </c>
      <c r="M1749" s="18" t="n">
        <f aca="false">IF(OR(C1749="", L1749=""), 0, IF(COUNTIF($L$6:L1749, L1749)=1, 1, 0))</f>
        <v>0</v>
      </c>
    </row>
    <row r="1750" customFormat="false" ht="28.35" hidden="false" customHeight="true" outlineLevel="0" collapsed="false">
      <c r="A1750" s="48" t="str">
        <f aca="false">IF(AND(NOT(ISBLANK(C1750)),NOT(ISBLANK(B1750)),NOT(ISBLANK(E1750))),(_xlfn.AGGREGATE(2,7,A$5:A1750))+1,"")</f>
        <v/>
      </c>
      <c r="B1750" s="49"/>
      <c r="C1750" s="49"/>
      <c r="D1750" s="50"/>
      <c r="E1750" s="51"/>
      <c r="F1750" s="52" t="str">
        <f aca="false">IFERROR(VLOOKUP(B1750,LISTAS!$Q$2:$R$58,2,0),"")</f>
        <v/>
      </c>
      <c r="G1750" s="34" t="str">
        <f aca="false">IF(ISBLANK(C1750),"",  IF(F1750="RAZÓN SOCIAL","NUEVO_RP",   IF(F1750="NUMERO",      IF(ISNUMBER(VALUE(C1750)),VALUE(C1750),""),   IF(OR(F1750="NSS - NOMBRE",F1750="RP - NOMBRE"),      IF(         AND(           NOT(ISERROR(FIND(" - ",C1750))),           ISERROR(FIND("  ",C1750)),           ISERROR(FIND("–",C1750)),           ISERROR(FIND("—",C1750)),           ISNUMBER(VALUE(LEFT(C1750,FIND(" - ",C1750)-1)))         ),         VALUE(LEFT(C1750,FIND(" - ",C1750)-1)),         ""      ),   ""   )  )))</f>
        <v/>
      </c>
      <c r="H1750" s="34" t="str">
        <f aca="false">B1750 &amp; "|" &amp; E1750 &amp; "|" &amp;(IF(ISBLANK(C1750),"",IFERROR(VALUE(LEFT(TRIM(C1750),FIND(" ",TRIM(C1750)&amp;" ")-1)),"")))</f>
        <v>||</v>
      </c>
      <c r="I1750" s="18" t="n">
        <f aca="false">IF(G1750="",0, IF(COUNTIF($H$6:H1750,H1750)=1,1,0))</f>
        <v>0</v>
      </c>
      <c r="J1750" s="34" t="str">
        <f aca="false">IF( OR( ISBLANK(D1750), C1750=D1750, AND( LEFT(D1750,7)&lt;&gt;"NOMINA ", OR( ISERROR(FIND(" - ",D1750)), NOT(ISNUMBER(VALUE(LEFT(D1750,FIND(" - ",D1750)-1)))) ) ) ), "", B1750 &amp; "|" &amp; E1750 &amp; "|" &amp; (IF(ISBLANK(C1750), "", IFERROR(VALUE(LEFT(TRIM(C1750), FIND(" ", TRIM(C1750)&amp;" ")-1)), ""))) &amp; "|" &amp; D1750 )</f>
        <v/>
      </c>
      <c r="K1750" s="18" t="n">
        <f aca="false">IF(OR(C1750="", J1750="",G1750=""), 0, IF(COUNTIF($J$6:J1750, J1750)=1, 1, 0))</f>
        <v>0</v>
      </c>
      <c r="L1750" s="16" t="str">
        <f aca="false">IF(B1750="Inscripción de nuevo registro patronal",B1750 &amp; "|" &amp; E1750 &amp; "|" &amp; C1750,"")</f>
        <v/>
      </c>
      <c r="M1750" s="18" t="n">
        <f aca="false">IF(OR(C1750="", L1750=""), 0, IF(COUNTIF($L$6:L1750, L1750)=1, 1, 0))</f>
        <v>0</v>
      </c>
    </row>
    <row r="1751" customFormat="false" ht="28.35" hidden="false" customHeight="true" outlineLevel="0" collapsed="false">
      <c r="A1751" s="48" t="str">
        <f aca="false">IF(AND(NOT(ISBLANK(C1751)),NOT(ISBLANK(B1751)),NOT(ISBLANK(E1751))),(_xlfn.AGGREGATE(2,7,A$5:A1751))+1,"")</f>
        <v/>
      </c>
      <c r="B1751" s="49"/>
      <c r="C1751" s="49"/>
      <c r="D1751" s="50"/>
      <c r="E1751" s="51"/>
      <c r="F1751" s="52" t="str">
        <f aca="false">IFERROR(VLOOKUP(B1751,LISTAS!$Q$2:$R$58,2,0),"")</f>
        <v/>
      </c>
      <c r="G1751" s="34" t="str">
        <f aca="false">IF(ISBLANK(C1751),"",  IF(F1751="RAZÓN SOCIAL","NUEVO_RP",   IF(F1751="NUMERO",      IF(ISNUMBER(VALUE(C1751)),VALUE(C1751),""),   IF(OR(F1751="NSS - NOMBRE",F1751="RP - NOMBRE"),      IF(         AND(           NOT(ISERROR(FIND(" - ",C1751))),           ISERROR(FIND("  ",C1751)),           ISERROR(FIND("–",C1751)),           ISERROR(FIND("—",C1751)),           ISNUMBER(VALUE(LEFT(C1751,FIND(" - ",C1751)-1)))         ),         VALUE(LEFT(C1751,FIND(" - ",C1751)-1)),         ""      ),   ""   )  )))</f>
        <v/>
      </c>
      <c r="H1751" s="34" t="str">
        <f aca="false">B1751 &amp; "|" &amp; E1751 &amp; "|" &amp;(IF(ISBLANK(C1751),"",IFERROR(VALUE(LEFT(TRIM(C1751),FIND(" ",TRIM(C1751)&amp;" ")-1)),"")))</f>
        <v>||</v>
      </c>
      <c r="I1751" s="18" t="n">
        <f aca="false">IF(G1751="",0, IF(COUNTIF($H$6:H1751,H1751)=1,1,0))</f>
        <v>0</v>
      </c>
      <c r="J1751" s="34" t="str">
        <f aca="false">IF( OR( ISBLANK(D1751), C1751=D1751, AND( LEFT(D1751,7)&lt;&gt;"NOMINA ", OR( ISERROR(FIND(" - ",D1751)), NOT(ISNUMBER(VALUE(LEFT(D1751,FIND(" - ",D1751)-1)))) ) ) ), "", B1751 &amp; "|" &amp; E1751 &amp; "|" &amp; (IF(ISBLANK(C1751), "", IFERROR(VALUE(LEFT(TRIM(C1751), FIND(" ", TRIM(C1751)&amp;" ")-1)), ""))) &amp; "|" &amp; D1751 )</f>
        <v/>
      </c>
      <c r="K1751" s="18" t="n">
        <f aca="false">IF(OR(C1751="", J1751="",G1751=""), 0, IF(COUNTIF($J$6:J1751, J1751)=1, 1, 0))</f>
        <v>0</v>
      </c>
      <c r="L1751" s="16" t="str">
        <f aca="false">IF(B1751="Inscripción de nuevo registro patronal",B1751 &amp; "|" &amp; E1751 &amp; "|" &amp; C1751,"")</f>
        <v/>
      </c>
      <c r="M1751" s="18" t="n">
        <f aca="false">IF(OR(C1751="", L1751=""), 0, IF(COUNTIF($L$6:L1751, L1751)=1, 1, 0))</f>
        <v>0</v>
      </c>
    </row>
    <row r="1752" customFormat="false" ht="28.35" hidden="false" customHeight="true" outlineLevel="0" collapsed="false">
      <c r="A1752" s="48" t="str">
        <f aca="false">IF(AND(NOT(ISBLANK(C1752)),NOT(ISBLANK(B1752)),NOT(ISBLANK(E1752))),(_xlfn.AGGREGATE(2,7,A$5:A1752))+1,"")</f>
        <v/>
      </c>
      <c r="B1752" s="49"/>
      <c r="C1752" s="49"/>
      <c r="D1752" s="50"/>
      <c r="E1752" s="51"/>
      <c r="F1752" s="52" t="str">
        <f aca="false">IFERROR(VLOOKUP(B1752,LISTAS!$Q$2:$R$58,2,0),"")</f>
        <v/>
      </c>
      <c r="G1752" s="34" t="str">
        <f aca="false">IF(ISBLANK(C1752),"",  IF(F1752="RAZÓN SOCIAL","NUEVO_RP",   IF(F1752="NUMERO",      IF(ISNUMBER(VALUE(C1752)),VALUE(C1752),""),   IF(OR(F1752="NSS - NOMBRE",F1752="RP - NOMBRE"),      IF(         AND(           NOT(ISERROR(FIND(" - ",C1752))),           ISERROR(FIND("  ",C1752)),           ISERROR(FIND("–",C1752)),           ISERROR(FIND("—",C1752)),           ISNUMBER(VALUE(LEFT(C1752,FIND(" - ",C1752)-1)))         ),         VALUE(LEFT(C1752,FIND(" - ",C1752)-1)),         ""      ),   ""   )  )))</f>
        <v/>
      </c>
      <c r="H1752" s="34" t="str">
        <f aca="false">B1752 &amp; "|" &amp; E1752 &amp; "|" &amp;(IF(ISBLANK(C1752),"",IFERROR(VALUE(LEFT(TRIM(C1752),FIND(" ",TRIM(C1752)&amp;" ")-1)),"")))</f>
        <v>||</v>
      </c>
      <c r="I1752" s="18" t="n">
        <f aca="false">IF(G1752="",0, IF(COUNTIF($H$6:H1752,H1752)=1,1,0))</f>
        <v>0</v>
      </c>
      <c r="J1752" s="34" t="str">
        <f aca="false">IF( OR( ISBLANK(D1752), C1752=D1752, AND( LEFT(D1752,7)&lt;&gt;"NOMINA ", OR( ISERROR(FIND(" - ",D1752)), NOT(ISNUMBER(VALUE(LEFT(D1752,FIND(" - ",D1752)-1)))) ) ) ), "", B1752 &amp; "|" &amp; E1752 &amp; "|" &amp; (IF(ISBLANK(C1752), "", IFERROR(VALUE(LEFT(TRIM(C1752), FIND(" ", TRIM(C1752)&amp;" ")-1)), ""))) &amp; "|" &amp; D1752 )</f>
        <v/>
      </c>
      <c r="K1752" s="18" t="n">
        <f aca="false">IF(OR(C1752="", J1752="",G1752=""), 0, IF(COUNTIF($J$6:J1752, J1752)=1, 1, 0))</f>
        <v>0</v>
      </c>
      <c r="L1752" s="16" t="str">
        <f aca="false">IF(B1752="Inscripción de nuevo registro patronal",B1752 &amp; "|" &amp; E1752 &amp; "|" &amp; C1752,"")</f>
        <v/>
      </c>
      <c r="M1752" s="18" t="n">
        <f aca="false">IF(OR(C1752="", L1752=""), 0, IF(COUNTIF($L$6:L1752, L1752)=1, 1, 0))</f>
        <v>0</v>
      </c>
    </row>
    <row r="1753" customFormat="false" ht="28.35" hidden="false" customHeight="true" outlineLevel="0" collapsed="false">
      <c r="A1753" s="48" t="str">
        <f aca="false">IF(AND(NOT(ISBLANK(C1753)),NOT(ISBLANK(B1753)),NOT(ISBLANK(E1753))),(_xlfn.AGGREGATE(2,7,A$5:A1753))+1,"")</f>
        <v/>
      </c>
      <c r="B1753" s="49"/>
      <c r="C1753" s="49"/>
      <c r="D1753" s="50"/>
      <c r="E1753" s="51"/>
      <c r="F1753" s="52" t="str">
        <f aca="false">IFERROR(VLOOKUP(B1753,LISTAS!$Q$2:$R$58,2,0),"")</f>
        <v/>
      </c>
      <c r="G1753" s="34" t="str">
        <f aca="false">IF(ISBLANK(C1753),"",  IF(F1753="RAZÓN SOCIAL","NUEVO_RP",   IF(F1753="NUMERO",      IF(ISNUMBER(VALUE(C1753)),VALUE(C1753),""),   IF(OR(F1753="NSS - NOMBRE",F1753="RP - NOMBRE"),      IF(         AND(           NOT(ISERROR(FIND(" - ",C1753))),           ISERROR(FIND("  ",C1753)),           ISERROR(FIND("–",C1753)),           ISERROR(FIND("—",C1753)),           ISNUMBER(VALUE(LEFT(C1753,FIND(" - ",C1753)-1)))         ),         VALUE(LEFT(C1753,FIND(" - ",C1753)-1)),         ""      ),   ""   )  )))</f>
        <v/>
      </c>
      <c r="H1753" s="34" t="str">
        <f aca="false">B1753 &amp; "|" &amp; E1753 &amp; "|" &amp;(IF(ISBLANK(C1753),"",IFERROR(VALUE(LEFT(TRIM(C1753),FIND(" ",TRIM(C1753)&amp;" ")-1)),"")))</f>
        <v>||</v>
      </c>
      <c r="I1753" s="18" t="n">
        <f aca="false">IF(G1753="",0, IF(COUNTIF($H$6:H1753,H1753)=1,1,0))</f>
        <v>0</v>
      </c>
      <c r="J1753" s="34" t="str">
        <f aca="false">IF( OR( ISBLANK(D1753), C1753=D1753, AND( LEFT(D1753,7)&lt;&gt;"NOMINA ", OR( ISERROR(FIND(" - ",D1753)), NOT(ISNUMBER(VALUE(LEFT(D1753,FIND(" - ",D1753)-1)))) ) ) ), "", B1753 &amp; "|" &amp; E1753 &amp; "|" &amp; (IF(ISBLANK(C1753), "", IFERROR(VALUE(LEFT(TRIM(C1753), FIND(" ", TRIM(C1753)&amp;" ")-1)), ""))) &amp; "|" &amp; D1753 )</f>
        <v/>
      </c>
      <c r="K1753" s="18" t="n">
        <f aca="false">IF(OR(C1753="", J1753="",G1753=""), 0, IF(COUNTIF($J$6:J1753, J1753)=1, 1, 0))</f>
        <v>0</v>
      </c>
      <c r="L1753" s="16" t="str">
        <f aca="false">IF(B1753="Inscripción de nuevo registro patronal",B1753 &amp; "|" &amp; E1753 &amp; "|" &amp; C1753,"")</f>
        <v/>
      </c>
      <c r="M1753" s="18" t="n">
        <f aca="false">IF(OR(C1753="", L1753=""), 0, IF(COUNTIF($L$6:L1753, L1753)=1, 1, 0))</f>
        <v>0</v>
      </c>
    </row>
    <row r="1754" customFormat="false" ht="28.35" hidden="false" customHeight="true" outlineLevel="0" collapsed="false">
      <c r="A1754" s="48" t="str">
        <f aca="false">IF(AND(NOT(ISBLANK(C1754)),NOT(ISBLANK(B1754)),NOT(ISBLANK(E1754))),(_xlfn.AGGREGATE(2,7,A$5:A1754))+1,"")</f>
        <v/>
      </c>
      <c r="B1754" s="49"/>
      <c r="C1754" s="49"/>
      <c r="D1754" s="50"/>
      <c r="E1754" s="51"/>
      <c r="F1754" s="52" t="str">
        <f aca="false">IFERROR(VLOOKUP(B1754,LISTAS!$Q$2:$R$58,2,0),"")</f>
        <v/>
      </c>
      <c r="G1754" s="34" t="str">
        <f aca="false">IF(ISBLANK(C1754),"",  IF(F1754="RAZÓN SOCIAL","NUEVO_RP",   IF(F1754="NUMERO",      IF(ISNUMBER(VALUE(C1754)),VALUE(C1754),""),   IF(OR(F1754="NSS - NOMBRE",F1754="RP - NOMBRE"),      IF(         AND(           NOT(ISERROR(FIND(" - ",C1754))),           ISERROR(FIND("  ",C1754)),           ISERROR(FIND("–",C1754)),           ISERROR(FIND("—",C1754)),           ISNUMBER(VALUE(LEFT(C1754,FIND(" - ",C1754)-1)))         ),         VALUE(LEFT(C1754,FIND(" - ",C1754)-1)),         ""      ),   ""   )  )))</f>
        <v/>
      </c>
      <c r="H1754" s="34" t="str">
        <f aca="false">B1754 &amp; "|" &amp; E1754 &amp; "|" &amp;(IF(ISBLANK(C1754),"",IFERROR(VALUE(LEFT(TRIM(C1754),FIND(" ",TRIM(C1754)&amp;" ")-1)),"")))</f>
        <v>||</v>
      </c>
      <c r="I1754" s="18" t="n">
        <f aca="false">IF(G1754="",0, IF(COUNTIF($H$6:H1754,H1754)=1,1,0))</f>
        <v>0</v>
      </c>
      <c r="J1754" s="34" t="str">
        <f aca="false">IF( OR( ISBLANK(D1754), C1754=D1754, AND( LEFT(D1754,7)&lt;&gt;"NOMINA ", OR( ISERROR(FIND(" - ",D1754)), NOT(ISNUMBER(VALUE(LEFT(D1754,FIND(" - ",D1754)-1)))) ) ) ), "", B1754 &amp; "|" &amp; E1754 &amp; "|" &amp; (IF(ISBLANK(C1754), "", IFERROR(VALUE(LEFT(TRIM(C1754), FIND(" ", TRIM(C1754)&amp;" ")-1)), ""))) &amp; "|" &amp; D1754 )</f>
        <v/>
      </c>
      <c r="K1754" s="18" t="n">
        <f aca="false">IF(OR(C1754="", J1754="",G1754=""), 0, IF(COUNTIF($J$6:J1754, J1754)=1, 1, 0))</f>
        <v>0</v>
      </c>
      <c r="L1754" s="16" t="str">
        <f aca="false">IF(B1754="Inscripción de nuevo registro patronal",B1754 &amp; "|" &amp; E1754 &amp; "|" &amp; C1754,"")</f>
        <v/>
      </c>
      <c r="M1754" s="18" t="n">
        <f aca="false">IF(OR(C1754="", L1754=""), 0, IF(COUNTIF($L$6:L1754, L1754)=1, 1, 0))</f>
        <v>0</v>
      </c>
    </row>
    <row r="1755" customFormat="false" ht="28.35" hidden="false" customHeight="true" outlineLevel="0" collapsed="false">
      <c r="A1755" s="48" t="str">
        <f aca="false">IF(AND(NOT(ISBLANK(C1755)),NOT(ISBLANK(B1755)),NOT(ISBLANK(E1755))),(_xlfn.AGGREGATE(2,7,A$5:A1755))+1,"")</f>
        <v/>
      </c>
      <c r="B1755" s="49"/>
      <c r="C1755" s="49"/>
      <c r="D1755" s="50"/>
      <c r="E1755" s="51"/>
      <c r="F1755" s="52" t="str">
        <f aca="false">IFERROR(VLOOKUP(B1755,LISTAS!$Q$2:$R$58,2,0),"")</f>
        <v/>
      </c>
      <c r="G1755" s="34" t="str">
        <f aca="false">IF(ISBLANK(C1755),"",  IF(F1755="RAZÓN SOCIAL","NUEVO_RP",   IF(F1755="NUMERO",      IF(ISNUMBER(VALUE(C1755)),VALUE(C1755),""),   IF(OR(F1755="NSS - NOMBRE",F1755="RP - NOMBRE"),      IF(         AND(           NOT(ISERROR(FIND(" - ",C1755))),           ISERROR(FIND("  ",C1755)),           ISERROR(FIND("–",C1755)),           ISERROR(FIND("—",C1755)),           ISNUMBER(VALUE(LEFT(C1755,FIND(" - ",C1755)-1)))         ),         VALUE(LEFT(C1755,FIND(" - ",C1755)-1)),         ""      ),   ""   )  )))</f>
        <v/>
      </c>
      <c r="H1755" s="34" t="str">
        <f aca="false">B1755 &amp; "|" &amp; E1755 &amp; "|" &amp;(IF(ISBLANK(C1755),"",IFERROR(VALUE(LEFT(TRIM(C1755),FIND(" ",TRIM(C1755)&amp;" ")-1)),"")))</f>
        <v>||</v>
      </c>
      <c r="I1755" s="18" t="n">
        <f aca="false">IF(G1755="",0, IF(COUNTIF($H$6:H1755,H1755)=1,1,0))</f>
        <v>0</v>
      </c>
      <c r="J1755" s="34" t="str">
        <f aca="false">IF( OR( ISBLANK(D1755), C1755=D1755, AND( LEFT(D1755,7)&lt;&gt;"NOMINA ", OR( ISERROR(FIND(" - ",D1755)), NOT(ISNUMBER(VALUE(LEFT(D1755,FIND(" - ",D1755)-1)))) ) ) ), "", B1755 &amp; "|" &amp; E1755 &amp; "|" &amp; (IF(ISBLANK(C1755), "", IFERROR(VALUE(LEFT(TRIM(C1755), FIND(" ", TRIM(C1755)&amp;" ")-1)), ""))) &amp; "|" &amp; D1755 )</f>
        <v/>
      </c>
      <c r="K1755" s="18" t="n">
        <f aca="false">IF(OR(C1755="", J1755="",G1755=""), 0, IF(COUNTIF($J$6:J1755, J1755)=1, 1, 0))</f>
        <v>0</v>
      </c>
      <c r="L1755" s="16" t="str">
        <f aca="false">IF(B1755="Inscripción de nuevo registro patronal",B1755 &amp; "|" &amp; E1755 &amp; "|" &amp; C1755,"")</f>
        <v/>
      </c>
      <c r="M1755" s="18" t="n">
        <f aca="false">IF(OR(C1755="", L1755=""), 0, IF(COUNTIF($L$6:L1755, L1755)=1, 1, 0))</f>
        <v>0</v>
      </c>
    </row>
    <row r="1756" customFormat="false" ht="28.35" hidden="false" customHeight="true" outlineLevel="0" collapsed="false">
      <c r="A1756" s="48" t="str">
        <f aca="false">IF(AND(NOT(ISBLANK(C1756)),NOT(ISBLANK(B1756)),NOT(ISBLANK(E1756))),(_xlfn.AGGREGATE(2,7,A$5:A1756))+1,"")</f>
        <v/>
      </c>
      <c r="B1756" s="49"/>
      <c r="C1756" s="49"/>
      <c r="D1756" s="50"/>
      <c r="E1756" s="51"/>
      <c r="F1756" s="52" t="str">
        <f aca="false">IFERROR(VLOOKUP(B1756,LISTAS!$Q$2:$R$58,2,0),"")</f>
        <v/>
      </c>
      <c r="G1756" s="34" t="str">
        <f aca="false">IF(ISBLANK(C1756),"",  IF(F1756="RAZÓN SOCIAL","NUEVO_RP",   IF(F1756="NUMERO",      IF(ISNUMBER(VALUE(C1756)),VALUE(C1756),""),   IF(OR(F1756="NSS - NOMBRE",F1756="RP - NOMBRE"),      IF(         AND(           NOT(ISERROR(FIND(" - ",C1756))),           ISERROR(FIND("  ",C1756)),           ISERROR(FIND("–",C1756)),           ISERROR(FIND("—",C1756)),           ISNUMBER(VALUE(LEFT(C1756,FIND(" - ",C1756)-1)))         ),         VALUE(LEFT(C1756,FIND(" - ",C1756)-1)),         ""      ),   ""   )  )))</f>
        <v/>
      </c>
      <c r="H1756" s="34" t="str">
        <f aca="false">B1756 &amp; "|" &amp; E1756 &amp; "|" &amp;(IF(ISBLANK(C1756),"",IFERROR(VALUE(LEFT(TRIM(C1756),FIND(" ",TRIM(C1756)&amp;" ")-1)),"")))</f>
        <v>||</v>
      </c>
      <c r="I1756" s="18" t="n">
        <f aca="false">IF(G1756="",0, IF(COUNTIF($H$6:H1756,H1756)=1,1,0))</f>
        <v>0</v>
      </c>
      <c r="J1756" s="34" t="str">
        <f aca="false">IF( OR( ISBLANK(D1756), C1756=D1756, AND( LEFT(D1756,7)&lt;&gt;"NOMINA ", OR( ISERROR(FIND(" - ",D1756)), NOT(ISNUMBER(VALUE(LEFT(D1756,FIND(" - ",D1756)-1)))) ) ) ), "", B1756 &amp; "|" &amp; E1756 &amp; "|" &amp; (IF(ISBLANK(C1756), "", IFERROR(VALUE(LEFT(TRIM(C1756), FIND(" ", TRIM(C1756)&amp;" ")-1)), ""))) &amp; "|" &amp; D1756 )</f>
        <v/>
      </c>
      <c r="K1756" s="18" t="n">
        <f aca="false">IF(OR(C1756="", J1756="",G1756=""), 0, IF(COUNTIF($J$6:J1756, J1756)=1, 1, 0))</f>
        <v>0</v>
      </c>
      <c r="L1756" s="16" t="str">
        <f aca="false">IF(B1756="Inscripción de nuevo registro patronal",B1756 &amp; "|" &amp; E1756 &amp; "|" &amp; C1756,"")</f>
        <v/>
      </c>
      <c r="M1756" s="18" t="n">
        <f aca="false">IF(OR(C1756="", L1756=""), 0, IF(COUNTIF($L$6:L1756, L1756)=1, 1, 0))</f>
        <v>0</v>
      </c>
    </row>
    <row r="1757" customFormat="false" ht="28.35" hidden="false" customHeight="true" outlineLevel="0" collapsed="false">
      <c r="A1757" s="48" t="str">
        <f aca="false">IF(AND(NOT(ISBLANK(C1757)),NOT(ISBLANK(B1757)),NOT(ISBLANK(E1757))),(_xlfn.AGGREGATE(2,7,A$5:A1757))+1,"")</f>
        <v/>
      </c>
      <c r="B1757" s="49"/>
      <c r="C1757" s="49"/>
      <c r="D1757" s="50"/>
      <c r="E1757" s="51"/>
      <c r="F1757" s="52" t="str">
        <f aca="false">IFERROR(VLOOKUP(B1757,LISTAS!$Q$2:$R$58,2,0),"")</f>
        <v/>
      </c>
      <c r="G1757" s="34" t="str">
        <f aca="false">IF(ISBLANK(C1757),"",  IF(F1757="RAZÓN SOCIAL","NUEVO_RP",   IF(F1757="NUMERO",      IF(ISNUMBER(VALUE(C1757)),VALUE(C1757),""),   IF(OR(F1757="NSS - NOMBRE",F1757="RP - NOMBRE"),      IF(         AND(           NOT(ISERROR(FIND(" - ",C1757))),           ISERROR(FIND("  ",C1757)),           ISERROR(FIND("–",C1757)),           ISERROR(FIND("—",C1757)),           ISNUMBER(VALUE(LEFT(C1757,FIND(" - ",C1757)-1)))         ),         VALUE(LEFT(C1757,FIND(" - ",C1757)-1)),         ""      ),   ""   )  )))</f>
        <v/>
      </c>
      <c r="H1757" s="34" t="str">
        <f aca="false">B1757 &amp; "|" &amp; E1757 &amp; "|" &amp;(IF(ISBLANK(C1757),"",IFERROR(VALUE(LEFT(TRIM(C1757),FIND(" ",TRIM(C1757)&amp;" ")-1)),"")))</f>
        <v>||</v>
      </c>
      <c r="I1757" s="18" t="n">
        <f aca="false">IF(G1757="",0, IF(COUNTIF($H$6:H1757,H1757)=1,1,0))</f>
        <v>0</v>
      </c>
      <c r="J1757" s="34" t="str">
        <f aca="false">IF( OR( ISBLANK(D1757), C1757=D1757, AND( LEFT(D1757,7)&lt;&gt;"NOMINA ", OR( ISERROR(FIND(" - ",D1757)), NOT(ISNUMBER(VALUE(LEFT(D1757,FIND(" - ",D1757)-1)))) ) ) ), "", B1757 &amp; "|" &amp; E1757 &amp; "|" &amp; (IF(ISBLANK(C1757), "", IFERROR(VALUE(LEFT(TRIM(C1757), FIND(" ", TRIM(C1757)&amp;" ")-1)), ""))) &amp; "|" &amp; D1757 )</f>
        <v/>
      </c>
      <c r="K1757" s="18" t="n">
        <f aca="false">IF(OR(C1757="", J1757="",G1757=""), 0, IF(COUNTIF($J$6:J1757, J1757)=1, 1, 0))</f>
        <v>0</v>
      </c>
      <c r="L1757" s="16" t="str">
        <f aca="false">IF(B1757="Inscripción de nuevo registro patronal",B1757 &amp; "|" &amp; E1757 &amp; "|" &amp; C1757,"")</f>
        <v/>
      </c>
      <c r="M1757" s="18" t="n">
        <f aca="false">IF(OR(C1757="", L1757=""), 0, IF(COUNTIF($L$6:L1757, L1757)=1, 1, 0))</f>
        <v>0</v>
      </c>
    </row>
    <row r="1758" customFormat="false" ht="28.35" hidden="false" customHeight="true" outlineLevel="0" collapsed="false">
      <c r="A1758" s="48" t="str">
        <f aca="false">IF(AND(NOT(ISBLANK(C1758)),NOT(ISBLANK(B1758)),NOT(ISBLANK(E1758))),(_xlfn.AGGREGATE(2,7,A$5:A1758))+1,"")</f>
        <v/>
      </c>
      <c r="B1758" s="49"/>
      <c r="C1758" s="49"/>
      <c r="D1758" s="50"/>
      <c r="E1758" s="51"/>
      <c r="F1758" s="52" t="str">
        <f aca="false">IFERROR(VLOOKUP(B1758,LISTAS!$Q$2:$R$58,2,0),"")</f>
        <v/>
      </c>
      <c r="G1758" s="34" t="str">
        <f aca="false">IF(ISBLANK(C1758),"",  IF(F1758="RAZÓN SOCIAL","NUEVO_RP",   IF(F1758="NUMERO",      IF(ISNUMBER(VALUE(C1758)),VALUE(C1758),""),   IF(OR(F1758="NSS - NOMBRE",F1758="RP - NOMBRE"),      IF(         AND(           NOT(ISERROR(FIND(" - ",C1758))),           ISERROR(FIND("  ",C1758)),           ISERROR(FIND("–",C1758)),           ISERROR(FIND("—",C1758)),           ISNUMBER(VALUE(LEFT(C1758,FIND(" - ",C1758)-1)))         ),         VALUE(LEFT(C1758,FIND(" - ",C1758)-1)),         ""      ),   ""   )  )))</f>
        <v/>
      </c>
      <c r="H1758" s="34" t="str">
        <f aca="false">B1758 &amp; "|" &amp; E1758 &amp; "|" &amp;(IF(ISBLANK(C1758),"",IFERROR(VALUE(LEFT(TRIM(C1758),FIND(" ",TRIM(C1758)&amp;" ")-1)),"")))</f>
        <v>||</v>
      </c>
      <c r="I1758" s="18" t="n">
        <f aca="false">IF(G1758="",0, IF(COUNTIF($H$6:H1758,H1758)=1,1,0))</f>
        <v>0</v>
      </c>
      <c r="J1758" s="34" t="str">
        <f aca="false">IF( OR( ISBLANK(D1758), C1758=D1758, AND( LEFT(D1758,7)&lt;&gt;"NOMINA ", OR( ISERROR(FIND(" - ",D1758)), NOT(ISNUMBER(VALUE(LEFT(D1758,FIND(" - ",D1758)-1)))) ) ) ), "", B1758 &amp; "|" &amp; E1758 &amp; "|" &amp; (IF(ISBLANK(C1758), "", IFERROR(VALUE(LEFT(TRIM(C1758), FIND(" ", TRIM(C1758)&amp;" ")-1)), ""))) &amp; "|" &amp; D1758 )</f>
        <v/>
      </c>
      <c r="K1758" s="18" t="n">
        <f aca="false">IF(OR(C1758="", J1758="",G1758=""), 0, IF(COUNTIF($J$6:J1758, J1758)=1, 1, 0))</f>
        <v>0</v>
      </c>
      <c r="L1758" s="16" t="str">
        <f aca="false">IF(B1758="Inscripción de nuevo registro patronal",B1758 &amp; "|" &amp; E1758 &amp; "|" &amp; C1758,"")</f>
        <v/>
      </c>
      <c r="M1758" s="18" t="n">
        <f aca="false">IF(OR(C1758="", L1758=""), 0, IF(COUNTIF($L$6:L1758, L1758)=1, 1, 0))</f>
        <v>0</v>
      </c>
    </row>
    <row r="1759" customFormat="false" ht="28.35" hidden="false" customHeight="true" outlineLevel="0" collapsed="false">
      <c r="A1759" s="48" t="str">
        <f aca="false">IF(AND(NOT(ISBLANK(C1759)),NOT(ISBLANK(B1759)),NOT(ISBLANK(E1759))),(_xlfn.AGGREGATE(2,7,A$5:A1759))+1,"")</f>
        <v/>
      </c>
      <c r="B1759" s="49"/>
      <c r="C1759" s="49"/>
      <c r="D1759" s="50"/>
      <c r="E1759" s="51"/>
      <c r="F1759" s="52" t="str">
        <f aca="false">IFERROR(VLOOKUP(B1759,LISTAS!$Q$2:$R$58,2,0),"")</f>
        <v/>
      </c>
      <c r="G1759" s="34" t="str">
        <f aca="false">IF(ISBLANK(C1759),"",  IF(F1759="RAZÓN SOCIAL","NUEVO_RP",   IF(F1759="NUMERO",      IF(ISNUMBER(VALUE(C1759)),VALUE(C1759),""),   IF(OR(F1759="NSS - NOMBRE",F1759="RP - NOMBRE"),      IF(         AND(           NOT(ISERROR(FIND(" - ",C1759))),           ISERROR(FIND("  ",C1759)),           ISERROR(FIND("–",C1759)),           ISERROR(FIND("—",C1759)),           ISNUMBER(VALUE(LEFT(C1759,FIND(" - ",C1759)-1)))         ),         VALUE(LEFT(C1759,FIND(" - ",C1759)-1)),         ""      ),   ""   )  )))</f>
        <v/>
      </c>
      <c r="H1759" s="34" t="str">
        <f aca="false">B1759 &amp; "|" &amp; E1759 &amp; "|" &amp;(IF(ISBLANK(C1759),"",IFERROR(VALUE(LEFT(TRIM(C1759),FIND(" ",TRIM(C1759)&amp;" ")-1)),"")))</f>
        <v>||</v>
      </c>
      <c r="I1759" s="18" t="n">
        <f aca="false">IF(G1759="",0, IF(COUNTIF($H$6:H1759,H1759)=1,1,0))</f>
        <v>0</v>
      </c>
      <c r="J1759" s="34" t="str">
        <f aca="false">IF( OR( ISBLANK(D1759), C1759=D1759, AND( LEFT(D1759,7)&lt;&gt;"NOMINA ", OR( ISERROR(FIND(" - ",D1759)), NOT(ISNUMBER(VALUE(LEFT(D1759,FIND(" - ",D1759)-1)))) ) ) ), "", B1759 &amp; "|" &amp; E1759 &amp; "|" &amp; (IF(ISBLANK(C1759), "", IFERROR(VALUE(LEFT(TRIM(C1759), FIND(" ", TRIM(C1759)&amp;" ")-1)), ""))) &amp; "|" &amp; D1759 )</f>
        <v/>
      </c>
      <c r="K1759" s="18" t="n">
        <f aca="false">IF(OR(C1759="", J1759="",G1759=""), 0, IF(COUNTIF($J$6:J1759, J1759)=1, 1, 0))</f>
        <v>0</v>
      </c>
      <c r="L1759" s="16" t="str">
        <f aca="false">IF(B1759="Inscripción de nuevo registro patronal",B1759 &amp; "|" &amp; E1759 &amp; "|" &amp; C1759,"")</f>
        <v/>
      </c>
      <c r="M1759" s="18" t="n">
        <f aca="false">IF(OR(C1759="", L1759=""), 0, IF(COUNTIF($L$6:L1759, L1759)=1, 1, 0))</f>
        <v>0</v>
      </c>
    </row>
    <row r="1760" customFormat="false" ht="28.35" hidden="false" customHeight="true" outlineLevel="0" collapsed="false">
      <c r="A1760" s="48" t="str">
        <f aca="false">IF(AND(NOT(ISBLANK(C1760)),NOT(ISBLANK(B1760)),NOT(ISBLANK(E1760))),(_xlfn.AGGREGATE(2,7,A$5:A1760))+1,"")</f>
        <v/>
      </c>
      <c r="B1760" s="49"/>
      <c r="C1760" s="49"/>
      <c r="D1760" s="50"/>
      <c r="E1760" s="51"/>
      <c r="F1760" s="52" t="str">
        <f aca="false">IFERROR(VLOOKUP(B1760,LISTAS!$Q$2:$R$58,2,0),"")</f>
        <v/>
      </c>
      <c r="G1760" s="34" t="str">
        <f aca="false">IF(ISBLANK(C1760),"",  IF(F1760="RAZÓN SOCIAL","NUEVO_RP",   IF(F1760="NUMERO",      IF(ISNUMBER(VALUE(C1760)),VALUE(C1760),""),   IF(OR(F1760="NSS - NOMBRE",F1760="RP - NOMBRE"),      IF(         AND(           NOT(ISERROR(FIND(" - ",C1760))),           ISERROR(FIND("  ",C1760)),           ISERROR(FIND("–",C1760)),           ISERROR(FIND("—",C1760)),           ISNUMBER(VALUE(LEFT(C1760,FIND(" - ",C1760)-1)))         ),         VALUE(LEFT(C1760,FIND(" - ",C1760)-1)),         ""      ),   ""   )  )))</f>
        <v/>
      </c>
      <c r="H1760" s="34" t="str">
        <f aca="false">B1760 &amp; "|" &amp; E1760 &amp; "|" &amp;(IF(ISBLANK(C1760),"",IFERROR(VALUE(LEFT(TRIM(C1760),FIND(" ",TRIM(C1760)&amp;" ")-1)),"")))</f>
        <v>||</v>
      </c>
      <c r="I1760" s="18" t="n">
        <f aca="false">IF(G1760="",0, IF(COUNTIF($H$6:H1760,H1760)=1,1,0))</f>
        <v>0</v>
      </c>
      <c r="J1760" s="34" t="str">
        <f aca="false">IF( OR( ISBLANK(D1760), C1760=D1760, AND( LEFT(D1760,7)&lt;&gt;"NOMINA ", OR( ISERROR(FIND(" - ",D1760)), NOT(ISNUMBER(VALUE(LEFT(D1760,FIND(" - ",D1760)-1)))) ) ) ), "", B1760 &amp; "|" &amp; E1760 &amp; "|" &amp; (IF(ISBLANK(C1760), "", IFERROR(VALUE(LEFT(TRIM(C1760), FIND(" ", TRIM(C1760)&amp;" ")-1)), ""))) &amp; "|" &amp; D1760 )</f>
        <v/>
      </c>
      <c r="K1760" s="18" t="n">
        <f aca="false">IF(OR(C1760="", J1760="",G1760=""), 0, IF(COUNTIF($J$6:J1760, J1760)=1, 1, 0))</f>
        <v>0</v>
      </c>
      <c r="L1760" s="16" t="str">
        <f aca="false">IF(B1760="Inscripción de nuevo registro patronal",B1760 &amp; "|" &amp; E1760 &amp; "|" &amp; C1760,"")</f>
        <v/>
      </c>
      <c r="M1760" s="18" t="n">
        <f aca="false">IF(OR(C1760="", L1760=""), 0, IF(COUNTIF($L$6:L1760, L1760)=1, 1, 0))</f>
        <v>0</v>
      </c>
    </row>
    <row r="1761" customFormat="false" ht="28.35" hidden="false" customHeight="true" outlineLevel="0" collapsed="false">
      <c r="A1761" s="48" t="str">
        <f aca="false">IF(AND(NOT(ISBLANK(C1761)),NOT(ISBLANK(B1761)),NOT(ISBLANK(E1761))),(_xlfn.AGGREGATE(2,7,A$5:A1761))+1,"")</f>
        <v/>
      </c>
      <c r="B1761" s="49"/>
      <c r="C1761" s="49"/>
      <c r="D1761" s="50"/>
      <c r="E1761" s="51"/>
      <c r="F1761" s="52" t="str">
        <f aca="false">IFERROR(VLOOKUP(B1761,LISTAS!$Q$2:$R$58,2,0),"")</f>
        <v/>
      </c>
      <c r="G1761" s="34" t="str">
        <f aca="false">IF(ISBLANK(C1761),"",  IF(F1761="RAZÓN SOCIAL","NUEVO_RP",   IF(F1761="NUMERO",      IF(ISNUMBER(VALUE(C1761)),VALUE(C1761),""),   IF(OR(F1761="NSS - NOMBRE",F1761="RP - NOMBRE"),      IF(         AND(           NOT(ISERROR(FIND(" - ",C1761))),           ISERROR(FIND("  ",C1761)),           ISERROR(FIND("–",C1761)),           ISERROR(FIND("—",C1761)),           ISNUMBER(VALUE(LEFT(C1761,FIND(" - ",C1761)-1)))         ),         VALUE(LEFT(C1761,FIND(" - ",C1761)-1)),         ""      ),   ""   )  )))</f>
        <v/>
      </c>
      <c r="H1761" s="34" t="str">
        <f aca="false">B1761 &amp; "|" &amp; E1761 &amp; "|" &amp;(IF(ISBLANK(C1761),"",IFERROR(VALUE(LEFT(TRIM(C1761),FIND(" ",TRIM(C1761)&amp;" ")-1)),"")))</f>
        <v>||</v>
      </c>
      <c r="I1761" s="18" t="n">
        <f aca="false">IF(G1761="",0, IF(COUNTIF($H$6:H1761,H1761)=1,1,0))</f>
        <v>0</v>
      </c>
      <c r="J1761" s="34" t="str">
        <f aca="false">IF( OR( ISBLANK(D1761), C1761=D1761, AND( LEFT(D1761,7)&lt;&gt;"NOMINA ", OR( ISERROR(FIND(" - ",D1761)), NOT(ISNUMBER(VALUE(LEFT(D1761,FIND(" - ",D1761)-1)))) ) ) ), "", B1761 &amp; "|" &amp; E1761 &amp; "|" &amp; (IF(ISBLANK(C1761), "", IFERROR(VALUE(LEFT(TRIM(C1761), FIND(" ", TRIM(C1761)&amp;" ")-1)), ""))) &amp; "|" &amp; D1761 )</f>
        <v/>
      </c>
      <c r="K1761" s="18" t="n">
        <f aca="false">IF(OR(C1761="", J1761="",G1761=""), 0, IF(COUNTIF($J$6:J1761, J1761)=1, 1, 0))</f>
        <v>0</v>
      </c>
      <c r="L1761" s="16" t="str">
        <f aca="false">IF(B1761="Inscripción de nuevo registro patronal",B1761 &amp; "|" &amp; E1761 &amp; "|" &amp; C1761,"")</f>
        <v/>
      </c>
      <c r="M1761" s="18" t="n">
        <f aca="false">IF(OR(C1761="", L1761=""), 0, IF(COUNTIF($L$6:L1761, L1761)=1, 1, 0))</f>
        <v>0</v>
      </c>
    </row>
    <row r="1762" customFormat="false" ht="28.35" hidden="false" customHeight="true" outlineLevel="0" collapsed="false">
      <c r="A1762" s="48" t="str">
        <f aca="false">IF(AND(NOT(ISBLANK(C1762)),NOT(ISBLANK(B1762)),NOT(ISBLANK(E1762))),(_xlfn.AGGREGATE(2,7,A$5:A1762))+1,"")</f>
        <v/>
      </c>
      <c r="B1762" s="49"/>
      <c r="C1762" s="49"/>
      <c r="D1762" s="50"/>
      <c r="E1762" s="51"/>
      <c r="F1762" s="52" t="str">
        <f aca="false">IFERROR(VLOOKUP(B1762,LISTAS!$Q$2:$R$58,2,0),"")</f>
        <v/>
      </c>
      <c r="G1762" s="34" t="str">
        <f aca="false">IF(ISBLANK(C1762),"",  IF(F1762="RAZÓN SOCIAL","NUEVO_RP",   IF(F1762="NUMERO",      IF(ISNUMBER(VALUE(C1762)),VALUE(C1762),""),   IF(OR(F1762="NSS - NOMBRE",F1762="RP - NOMBRE"),      IF(         AND(           NOT(ISERROR(FIND(" - ",C1762))),           ISERROR(FIND("  ",C1762)),           ISERROR(FIND("–",C1762)),           ISERROR(FIND("—",C1762)),           ISNUMBER(VALUE(LEFT(C1762,FIND(" - ",C1762)-1)))         ),         VALUE(LEFT(C1762,FIND(" - ",C1762)-1)),         ""      ),   ""   )  )))</f>
        <v/>
      </c>
      <c r="H1762" s="34" t="str">
        <f aca="false">B1762 &amp; "|" &amp; E1762 &amp; "|" &amp;(IF(ISBLANK(C1762),"",IFERROR(VALUE(LEFT(TRIM(C1762),FIND(" ",TRIM(C1762)&amp;" ")-1)),"")))</f>
        <v>||</v>
      </c>
      <c r="I1762" s="18" t="n">
        <f aca="false">IF(G1762="",0, IF(COUNTIF($H$6:H1762,H1762)=1,1,0))</f>
        <v>0</v>
      </c>
      <c r="J1762" s="34" t="str">
        <f aca="false">IF( OR( ISBLANK(D1762), C1762=D1762, AND( LEFT(D1762,7)&lt;&gt;"NOMINA ", OR( ISERROR(FIND(" - ",D1762)), NOT(ISNUMBER(VALUE(LEFT(D1762,FIND(" - ",D1762)-1)))) ) ) ), "", B1762 &amp; "|" &amp; E1762 &amp; "|" &amp; (IF(ISBLANK(C1762), "", IFERROR(VALUE(LEFT(TRIM(C1762), FIND(" ", TRIM(C1762)&amp;" ")-1)), ""))) &amp; "|" &amp; D1762 )</f>
        <v/>
      </c>
      <c r="K1762" s="18" t="n">
        <f aca="false">IF(OR(C1762="", J1762="",G1762=""), 0, IF(COUNTIF($J$6:J1762, J1762)=1, 1, 0))</f>
        <v>0</v>
      </c>
      <c r="L1762" s="16" t="str">
        <f aca="false">IF(B1762="Inscripción de nuevo registro patronal",B1762 &amp; "|" &amp; E1762 &amp; "|" &amp; C1762,"")</f>
        <v/>
      </c>
      <c r="M1762" s="18" t="n">
        <f aca="false">IF(OR(C1762="", L1762=""), 0, IF(COUNTIF($L$6:L1762, L1762)=1, 1, 0))</f>
        <v>0</v>
      </c>
    </row>
    <row r="1763" customFormat="false" ht="28.35" hidden="false" customHeight="true" outlineLevel="0" collapsed="false">
      <c r="A1763" s="48" t="str">
        <f aca="false">IF(AND(NOT(ISBLANK(C1763)),NOT(ISBLANK(B1763)),NOT(ISBLANK(E1763))),(_xlfn.AGGREGATE(2,7,A$5:A1763))+1,"")</f>
        <v/>
      </c>
      <c r="B1763" s="49"/>
      <c r="C1763" s="49"/>
      <c r="D1763" s="50"/>
      <c r="E1763" s="51"/>
      <c r="F1763" s="52" t="str">
        <f aca="false">IFERROR(VLOOKUP(B1763,LISTAS!$Q$2:$R$58,2,0),"")</f>
        <v/>
      </c>
      <c r="G1763" s="34" t="str">
        <f aca="false">IF(ISBLANK(C1763),"",  IF(F1763="RAZÓN SOCIAL","NUEVO_RP",   IF(F1763="NUMERO",      IF(ISNUMBER(VALUE(C1763)),VALUE(C1763),""),   IF(OR(F1763="NSS - NOMBRE",F1763="RP - NOMBRE"),      IF(         AND(           NOT(ISERROR(FIND(" - ",C1763))),           ISERROR(FIND("  ",C1763)),           ISERROR(FIND("–",C1763)),           ISERROR(FIND("—",C1763)),           ISNUMBER(VALUE(LEFT(C1763,FIND(" - ",C1763)-1)))         ),         VALUE(LEFT(C1763,FIND(" - ",C1763)-1)),         ""      ),   ""   )  )))</f>
        <v/>
      </c>
      <c r="H1763" s="34" t="str">
        <f aca="false">B1763 &amp; "|" &amp; E1763 &amp; "|" &amp;(IF(ISBLANK(C1763),"",IFERROR(VALUE(LEFT(TRIM(C1763),FIND(" ",TRIM(C1763)&amp;" ")-1)),"")))</f>
        <v>||</v>
      </c>
      <c r="I1763" s="18" t="n">
        <f aca="false">IF(G1763="",0, IF(COUNTIF($H$6:H1763,H1763)=1,1,0))</f>
        <v>0</v>
      </c>
      <c r="J1763" s="34" t="str">
        <f aca="false">IF( OR( ISBLANK(D1763), C1763=D1763, AND( LEFT(D1763,7)&lt;&gt;"NOMINA ", OR( ISERROR(FIND(" - ",D1763)), NOT(ISNUMBER(VALUE(LEFT(D1763,FIND(" - ",D1763)-1)))) ) ) ), "", B1763 &amp; "|" &amp; E1763 &amp; "|" &amp; (IF(ISBLANK(C1763), "", IFERROR(VALUE(LEFT(TRIM(C1763), FIND(" ", TRIM(C1763)&amp;" ")-1)), ""))) &amp; "|" &amp; D1763 )</f>
        <v/>
      </c>
      <c r="K1763" s="18" t="n">
        <f aca="false">IF(OR(C1763="", J1763="",G1763=""), 0, IF(COUNTIF($J$6:J1763, J1763)=1, 1, 0))</f>
        <v>0</v>
      </c>
      <c r="L1763" s="16" t="str">
        <f aca="false">IF(B1763="Inscripción de nuevo registro patronal",B1763 &amp; "|" &amp; E1763 &amp; "|" &amp; C1763,"")</f>
        <v/>
      </c>
      <c r="M1763" s="18" t="n">
        <f aca="false">IF(OR(C1763="", L1763=""), 0, IF(COUNTIF($L$6:L1763, L1763)=1, 1, 0))</f>
        <v>0</v>
      </c>
    </row>
    <row r="1764" customFormat="false" ht="28.35" hidden="false" customHeight="true" outlineLevel="0" collapsed="false">
      <c r="A1764" s="48" t="str">
        <f aca="false">IF(AND(NOT(ISBLANK(C1764)),NOT(ISBLANK(B1764)),NOT(ISBLANK(E1764))),(_xlfn.AGGREGATE(2,7,A$5:A1764))+1,"")</f>
        <v/>
      </c>
      <c r="B1764" s="49"/>
      <c r="C1764" s="49"/>
      <c r="D1764" s="50"/>
      <c r="E1764" s="51"/>
      <c r="F1764" s="52" t="str">
        <f aca="false">IFERROR(VLOOKUP(B1764,LISTAS!$Q$2:$R$58,2,0),"")</f>
        <v/>
      </c>
      <c r="G1764" s="34" t="str">
        <f aca="false">IF(ISBLANK(C1764),"",  IF(F1764="RAZÓN SOCIAL","NUEVO_RP",   IF(F1764="NUMERO",      IF(ISNUMBER(VALUE(C1764)),VALUE(C1764),""),   IF(OR(F1764="NSS - NOMBRE",F1764="RP - NOMBRE"),      IF(         AND(           NOT(ISERROR(FIND(" - ",C1764))),           ISERROR(FIND("  ",C1764)),           ISERROR(FIND("–",C1764)),           ISERROR(FIND("—",C1764)),           ISNUMBER(VALUE(LEFT(C1764,FIND(" - ",C1764)-1)))         ),         VALUE(LEFT(C1764,FIND(" - ",C1764)-1)),         ""      ),   ""   )  )))</f>
        <v/>
      </c>
      <c r="H1764" s="34" t="str">
        <f aca="false">B1764 &amp; "|" &amp; E1764 &amp; "|" &amp;(IF(ISBLANK(C1764),"",IFERROR(VALUE(LEFT(TRIM(C1764),FIND(" ",TRIM(C1764)&amp;" ")-1)),"")))</f>
        <v>||</v>
      </c>
      <c r="I1764" s="18" t="n">
        <f aca="false">IF(G1764="",0, IF(COUNTIF($H$6:H1764,H1764)=1,1,0))</f>
        <v>0</v>
      </c>
      <c r="J1764" s="34" t="str">
        <f aca="false">IF( OR( ISBLANK(D1764), C1764=D1764, AND( LEFT(D1764,7)&lt;&gt;"NOMINA ", OR( ISERROR(FIND(" - ",D1764)), NOT(ISNUMBER(VALUE(LEFT(D1764,FIND(" - ",D1764)-1)))) ) ) ), "", B1764 &amp; "|" &amp; E1764 &amp; "|" &amp; (IF(ISBLANK(C1764), "", IFERROR(VALUE(LEFT(TRIM(C1764), FIND(" ", TRIM(C1764)&amp;" ")-1)), ""))) &amp; "|" &amp; D1764 )</f>
        <v/>
      </c>
      <c r="K1764" s="18" t="n">
        <f aca="false">IF(OR(C1764="", J1764="",G1764=""), 0, IF(COUNTIF($J$6:J1764, J1764)=1, 1, 0))</f>
        <v>0</v>
      </c>
      <c r="L1764" s="16" t="str">
        <f aca="false">IF(B1764="Inscripción de nuevo registro patronal",B1764 &amp; "|" &amp; E1764 &amp; "|" &amp; C1764,"")</f>
        <v/>
      </c>
      <c r="M1764" s="18" t="n">
        <f aca="false">IF(OR(C1764="", L1764=""), 0, IF(COUNTIF($L$6:L1764, L1764)=1, 1, 0))</f>
        <v>0</v>
      </c>
    </row>
    <row r="1765" customFormat="false" ht="28.35" hidden="false" customHeight="true" outlineLevel="0" collapsed="false">
      <c r="A1765" s="48" t="str">
        <f aca="false">IF(AND(NOT(ISBLANK(C1765)),NOT(ISBLANK(B1765)),NOT(ISBLANK(E1765))),(_xlfn.AGGREGATE(2,7,A$5:A1765))+1,"")</f>
        <v/>
      </c>
      <c r="B1765" s="49"/>
      <c r="C1765" s="49"/>
      <c r="D1765" s="50"/>
      <c r="E1765" s="51"/>
      <c r="F1765" s="52" t="str">
        <f aca="false">IFERROR(VLOOKUP(B1765,LISTAS!$Q$2:$R$58,2,0),"")</f>
        <v/>
      </c>
      <c r="G1765" s="34" t="str">
        <f aca="false">IF(ISBLANK(C1765),"",  IF(F1765="RAZÓN SOCIAL","NUEVO_RP",   IF(F1765="NUMERO",      IF(ISNUMBER(VALUE(C1765)),VALUE(C1765),""),   IF(OR(F1765="NSS - NOMBRE",F1765="RP - NOMBRE"),      IF(         AND(           NOT(ISERROR(FIND(" - ",C1765))),           ISERROR(FIND("  ",C1765)),           ISERROR(FIND("–",C1765)),           ISERROR(FIND("—",C1765)),           ISNUMBER(VALUE(LEFT(C1765,FIND(" - ",C1765)-1)))         ),         VALUE(LEFT(C1765,FIND(" - ",C1765)-1)),         ""      ),   ""   )  )))</f>
        <v/>
      </c>
      <c r="H1765" s="34" t="str">
        <f aca="false">B1765 &amp; "|" &amp; E1765 &amp; "|" &amp;(IF(ISBLANK(C1765),"",IFERROR(VALUE(LEFT(TRIM(C1765),FIND(" ",TRIM(C1765)&amp;" ")-1)),"")))</f>
        <v>||</v>
      </c>
      <c r="I1765" s="18" t="n">
        <f aca="false">IF(G1765="",0, IF(COUNTIF($H$6:H1765,H1765)=1,1,0))</f>
        <v>0</v>
      </c>
      <c r="J1765" s="34" t="str">
        <f aca="false">IF( OR( ISBLANK(D1765), C1765=D1765, AND( LEFT(D1765,7)&lt;&gt;"NOMINA ", OR( ISERROR(FIND(" - ",D1765)), NOT(ISNUMBER(VALUE(LEFT(D1765,FIND(" - ",D1765)-1)))) ) ) ), "", B1765 &amp; "|" &amp; E1765 &amp; "|" &amp; (IF(ISBLANK(C1765), "", IFERROR(VALUE(LEFT(TRIM(C1765), FIND(" ", TRIM(C1765)&amp;" ")-1)), ""))) &amp; "|" &amp; D1765 )</f>
        <v/>
      </c>
      <c r="K1765" s="18" t="n">
        <f aca="false">IF(OR(C1765="", J1765="",G1765=""), 0, IF(COUNTIF($J$6:J1765, J1765)=1, 1, 0))</f>
        <v>0</v>
      </c>
      <c r="L1765" s="16" t="str">
        <f aca="false">IF(B1765="Inscripción de nuevo registro patronal",B1765 &amp; "|" &amp; E1765 &amp; "|" &amp; C1765,"")</f>
        <v/>
      </c>
      <c r="M1765" s="18" t="n">
        <f aca="false">IF(OR(C1765="", L1765=""), 0, IF(COUNTIF($L$6:L1765, L1765)=1, 1, 0))</f>
        <v>0</v>
      </c>
    </row>
    <row r="1766" customFormat="false" ht="28.35" hidden="false" customHeight="true" outlineLevel="0" collapsed="false">
      <c r="A1766" s="48" t="str">
        <f aca="false">IF(AND(NOT(ISBLANK(C1766)),NOT(ISBLANK(B1766)),NOT(ISBLANK(E1766))),(_xlfn.AGGREGATE(2,7,A$5:A1766))+1,"")</f>
        <v/>
      </c>
      <c r="B1766" s="49"/>
      <c r="C1766" s="49"/>
      <c r="D1766" s="50"/>
      <c r="E1766" s="51"/>
      <c r="F1766" s="52" t="str">
        <f aca="false">IFERROR(VLOOKUP(B1766,LISTAS!$Q$2:$R$58,2,0),"")</f>
        <v/>
      </c>
      <c r="G1766" s="34" t="str">
        <f aca="false">IF(ISBLANK(C1766),"",  IF(F1766="RAZÓN SOCIAL","NUEVO_RP",   IF(F1766="NUMERO",      IF(ISNUMBER(VALUE(C1766)),VALUE(C1766),""),   IF(OR(F1766="NSS - NOMBRE",F1766="RP - NOMBRE"),      IF(         AND(           NOT(ISERROR(FIND(" - ",C1766))),           ISERROR(FIND("  ",C1766)),           ISERROR(FIND("–",C1766)),           ISERROR(FIND("—",C1766)),           ISNUMBER(VALUE(LEFT(C1766,FIND(" - ",C1766)-1)))         ),         VALUE(LEFT(C1766,FIND(" - ",C1766)-1)),         ""      ),   ""   )  )))</f>
        <v/>
      </c>
      <c r="H1766" s="34" t="str">
        <f aca="false">B1766 &amp; "|" &amp; E1766 &amp; "|" &amp;(IF(ISBLANK(C1766),"",IFERROR(VALUE(LEFT(TRIM(C1766),FIND(" ",TRIM(C1766)&amp;" ")-1)),"")))</f>
        <v>||</v>
      </c>
      <c r="I1766" s="18" t="n">
        <f aca="false">IF(G1766="",0, IF(COUNTIF($H$6:H1766,H1766)=1,1,0))</f>
        <v>0</v>
      </c>
      <c r="J1766" s="34" t="str">
        <f aca="false">IF( OR( ISBLANK(D1766), C1766=D1766, AND( LEFT(D1766,7)&lt;&gt;"NOMINA ", OR( ISERROR(FIND(" - ",D1766)), NOT(ISNUMBER(VALUE(LEFT(D1766,FIND(" - ",D1766)-1)))) ) ) ), "", B1766 &amp; "|" &amp; E1766 &amp; "|" &amp; (IF(ISBLANK(C1766), "", IFERROR(VALUE(LEFT(TRIM(C1766), FIND(" ", TRIM(C1766)&amp;" ")-1)), ""))) &amp; "|" &amp; D1766 )</f>
        <v/>
      </c>
      <c r="K1766" s="18" t="n">
        <f aca="false">IF(OR(C1766="", J1766="",G1766=""), 0, IF(COUNTIF($J$6:J1766, J1766)=1, 1, 0))</f>
        <v>0</v>
      </c>
      <c r="L1766" s="16" t="str">
        <f aca="false">IF(B1766="Inscripción de nuevo registro patronal",B1766 &amp; "|" &amp; E1766 &amp; "|" &amp; C1766,"")</f>
        <v/>
      </c>
      <c r="M1766" s="18" t="n">
        <f aca="false">IF(OR(C1766="", L1766=""), 0, IF(COUNTIF($L$6:L1766, L1766)=1, 1, 0))</f>
        <v>0</v>
      </c>
    </row>
    <row r="1767" customFormat="false" ht="28.35" hidden="false" customHeight="true" outlineLevel="0" collapsed="false">
      <c r="A1767" s="48" t="str">
        <f aca="false">IF(AND(NOT(ISBLANK(C1767)),NOT(ISBLANK(B1767)),NOT(ISBLANK(E1767))),(_xlfn.AGGREGATE(2,7,A$5:A1767))+1,"")</f>
        <v/>
      </c>
      <c r="B1767" s="49"/>
      <c r="C1767" s="49"/>
      <c r="D1767" s="50"/>
      <c r="E1767" s="51"/>
      <c r="F1767" s="52" t="str">
        <f aca="false">IFERROR(VLOOKUP(B1767,LISTAS!$Q$2:$R$58,2,0),"")</f>
        <v/>
      </c>
      <c r="G1767" s="34" t="str">
        <f aca="false">IF(ISBLANK(C1767),"",  IF(F1767="RAZÓN SOCIAL","NUEVO_RP",   IF(F1767="NUMERO",      IF(ISNUMBER(VALUE(C1767)),VALUE(C1767),""),   IF(OR(F1767="NSS - NOMBRE",F1767="RP - NOMBRE"),      IF(         AND(           NOT(ISERROR(FIND(" - ",C1767))),           ISERROR(FIND("  ",C1767)),           ISERROR(FIND("–",C1767)),           ISERROR(FIND("—",C1767)),           ISNUMBER(VALUE(LEFT(C1767,FIND(" - ",C1767)-1)))         ),         VALUE(LEFT(C1767,FIND(" - ",C1767)-1)),         ""      ),   ""   )  )))</f>
        <v/>
      </c>
      <c r="H1767" s="34" t="str">
        <f aca="false">B1767 &amp; "|" &amp; E1767 &amp; "|" &amp;(IF(ISBLANK(C1767),"",IFERROR(VALUE(LEFT(TRIM(C1767),FIND(" ",TRIM(C1767)&amp;" ")-1)),"")))</f>
        <v>||</v>
      </c>
      <c r="I1767" s="18" t="n">
        <f aca="false">IF(G1767="",0, IF(COUNTIF($H$6:H1767,H1767)=1,1,0))</f>
        <v>0</v>
      </c>
      <c r="J1767" s="34" t="str">
        <f aca="false">IF( OR( ISBLANK(D1767), C1767=D1767, AND( LEFT(D1767,7)&lt;&gt;"NOMINA ", OR( ISERROR(FIND(" - ",D1767)), NOT(ISNUMBER(VALUE(LEFT(D1767,FIND(" - ",D1767)-1)))) ) ) ), "", B1767 &amp; "|" &amp; E1767 &amp; "|" &amp; (IF(ISBLANK(C1767), "", IFERROR(VALUE(LEFT(TRIM(C1767), FIND(" ", TRIM(C1767)&amp;" ")-1)), ""))) &amp; "|" &amp; D1767 )</f>
        <v/>
      </c>
      <c r="K1767" s="18" t="n">
        <f aca="false">IF(OR(C1767="", J1767="",G1767=""), 0, IF(COUNTIF($J$6:J1767, J1767)=1, 1, 0))</f>
        <v>0</v>
      </c>
      <c r="L1767" s="16" t="str">
        <f aca="false">IF(B1767="Inscripción de nuevo registro patronal",B1767 &amp; "|" &amp; E1767 &amp; "|" &amp; C1767,"")</f>
        <v/>
      </c>
      <c r="M1767" s="18" t="n">
        <f aca="false">IF(OR(C1767="", L1767=""), 0, IF(COUNTIF($L$6:L1767, L1767)=1, 1, 0))</f>
        <v>0</v>
      </c>
    </row>
    <row r="1768" customFormat="false" ht="28.35" hidden="false" customHeight="true" outlineLevel="0" collapsed="false">
      <c r="A1768" s="48" t="str">
        <f aca="false">IF(AND(NOT(ISBLANK(C1768)),NOT(ISBLANK(B1768)),NOT(ISBLANK(E1768))),(_xlfn.AGGREGATE(2,7,A$5:A1768))+1,"")</f>
        <v/>
      </c>
      <c r="B1768" s="49"/>
      <c r="C1768" s="49"/>
      <c r="D1768" s="50"/>
      <c r="E1768" s="51"/>
      <c r="F1768" s="52" t="str">
        <f aca="false">IFERROR(VLOOKUP(B1768,LISTAS!$Q$2:$R$58,2,0),"")</f>
        <v/>
      </c>
      <c r="G1768" s="34" t="str">
        <f aca="false">IF(ISBLANK(C1768),"",  IF(F1768="RAZÓN SOCIAL","NUEVO_RP",   IF(F1768="NUMERO",      IF(ISNUMBER(VALUE(C1768)),VALUE(C1768),""),   IF(OR(F1768="NSS - NOMBRE",F1768="RP - NOMBRE"),      IF(         AND(           NOT(ISERROR(FIND(" - ",C1768))),           ISERROR(FIND("  ",C1768)),           ISERROR(FIND("–",C1768)),           ISERROR(FIND("—",C1768)),           ISNUMBER(VALUE(LEFT(C1768,FIND(" - ",C1768)-1)))         ),         VALUE(LEFT(C1768,FIND(" - ",C1768)-1)),         ""      ),   ""   )  )))</f>
        <v/>
      </c>
      <c r="H1768" s="34" t="str">
        <f aca="false">B1768 &amp; "|" &amp; E1768 &amp; "|" &amp;(IF(ISBLANK(C1768),"",IFERROR(VALUE(LEFT(TRIM(C1768),FIND(" ",TRIM(C1768)&amp;" ")-1)),"")))</f>
        <v>||</v>
      </c>
      <c r="I1768" s="18" t="n">
        <f aca="false">IF(G1768="",0, IF(COUNTIF($H$6:H1768,H1768)=1,1,0))</f>
        <v>0</v>
      </c>
      <c r="J1768" s="34" t="str">
        <f aca="false">IF( OR( ISBLANK(D1768), C1768=D1768, AND( LEFT(D1768,7)&lt;&gt;"NOMINA ", OR( ISERROR(FIND(" - ",D1768)), NOT(ISNUMBER(VALUE(LEFT(D1768,FIND(" - ",D1768)-1)))) ) ) ), "", B1768 &amp; "|" &amp; E1768 &amp; "|" &amp; (IF(ISBLANK(C1768), "", IFERROR(VALUE(LEFT(TRIM(C1768), FIND(" ", TRIM(C1768)&amp;" ")-1)), ""))) &amp; "|" &amp; D1768 )</f>
        <v/>
      </c>
      <c r="K1768" s="18" t="n">
        <f aca="false">IF(OR(C1768="", J1768="",G1768=""), 0, IF(COUNTIF($J$6:J1768, J1768)=1, 1, 0))</f>
        <v>0</v>
      </c>
      <c r="L1768" s="16" t="str">
        <f aca="false">IF(B1768="Inscripción de nuevo registro patronal",B1768 &amp; "|" &amp; E1768 &amp; "|" &amp; C1768,"")</f>
        <v/>
      </c>
      <c r="M1768" s="18" t="n">
        <f aca="false">IF(OR(C1768="", L1768=""), 0, IF(COUNTIF($L$6:L1768, L1768)=1, 1, 0))</f>
        <v>0</v>
      </c>
    </row>
    <row r="1769" customFormat="false" ht="28.35" hidden="false" customHeight="true" outlineLevel="0" collapsed="false">
      <c r="A1769" s="48" t="str">
        <f aca="false">IF(AND(NOT(ISBLANK(C1769)),NOT(ISBLANK(B1769)),NOT(ISBLANK(E1769))),(_xlfn.AGGREGATE(2,7,A$5:A1769))+1,"")</f>
        <v/>
      </c>
      <c r="B1769" s="49"/>
      <c r="C1769" s="49"/>
      <c r="D1769" s="50"/>
      <c r="E1769" s="51"/>
      <c r="F1769" s="52" t="str">
        <f aca="false">IFERROR(VLOOKUP(B1769,LISTAS!$Q$2:$R$58,2,0),"")</f>
        <v/>
      </c>
      <c r="G1769" s="34" t="str">
        <f aca="false">IF(ISBLANK(C1769),"",  IF(F1769="RAZÓN SOCIAL","NUEVO_RP",   IF(F1769="NUMERO",      IF(ISNUMBER(VALUE(C1769)),VALUE(C1769),""),   IF(OR(F1769="NSS - NOMBRE",F1769="RP - NOMBRE"),      IF(         AND(           NOT(ISERROR(FIND(" - ",C1769))),           ISERROR(FIND("  ",C1769)),           ISERROR(FIND("–",C1769)),           ISERROR(FIND("—",C1769)),           ISNUMBER(VALUE(LEFT(C1769,FIND(" - ",C1769)-1)))         ),         VALUE(LEFT(C1769,FIND(" - ",C1769)-1)),         ""      ),   ""   )  )))</f>
        <v/>
      </c>
      <c r="H1769" s="34" t="str">
        <f aca="false">B1769 &amp; "|" &amp; E1769 &amp; "|" &amp;(IF(ISBLANK(C1769),"",IFERROR(VALUE(LEFT(TRIM(C1769),FIND(" ",TRIM(C1769)&amp;" ")-1)),"")))</f>
        <v>||</v>
      </c>
      <c r="I1769" s="18" t="n">
        <f aca="false">IF(G1769="",0, IF(COUNTIF($H$6:H1769,H1769)=1,1,0))</f>
        <v>0</v>
      </c>
      <c r="J1769" s="34" t="str">
        <f aca="false">IF( OR( ISBLANK(D1769), C1769=D1769, AND( LEFT(D1769,7)&lt;&gt;"NOMINA ", OR( ISERROR(FIND(" - ",D1769)), NOT(ISNUMBER(VALUE(LEFT(D1769,FIND(" - ",D1769)-1)))) ) ) ), "", B1769 &amp; "|" &amp; E1769 &amp; "|" &amp; (IF(ISBLANK(C1769), "", IFERROR(VALUE(LEFT(TRIM(C1769), FIND(" ", TRIM(C1769)&amp;" ")-1)), ""))) &amp; "|" &amp; D1769 )</f>
        <v/>
      </c>
      <c r="K1769" s="18" t="n">
        <f aca="false">IF(OR(C1769="", J1769="",G1769=""), 0, IF(COUNTIF($J$6:J1769, J1769)=1, 1, 0))</f>
        <v>0</v>
      </c>
      <c r="L1769" s="16" t="str">
        <f aca="false">IF(B1769="Inscripción de nuevo registro patronal",B1769 &amp; "|" &amp; E1769 &amp; "|" &amp; C1769,"")</f>
        <v/>
      </c>
      <c r="M1769" s="18" t="n">
        <f aca="false">IF(OR(C1769="", L1769=""), 0, IF(COUNTIF($L$6:L1769, L1769)=1, 1, 0))</f>
        <v>0</v>
      </c>
    </row>
    <row r="1770" customFormat="false" ht="28.35" hidden="false" customHeight="true" outlineLevel="0" collapsed="false">
      <c r="A1770" s="48" t="str">
        <f aca="false">IF(AND(NOT(ISBLANK(C1770)),NOT(ISBLANK(B1770)),NOT(ISBLANK(E1770))),(_xlfn.AGGREGATE(2,7,A$5:A1770))+1,"")</f>
        <v/>
      </c>
      <c r="B1770" s="49"/>
      <c r="C1770" s="49"/>
      <c r="D1770" s="50"/>
      <c r="E1770" s="51"/>
      <c r="F1770" s="52" t="str">
        <f aca="false">IFERROR(VLOOKUP(B1770,LISTAS!$Q$2:$R$58,2,0),"")</f>
        <v/>
      </c>
      <c r="G1770" s="34" t="str">
        <f aca="false">IF(ISBLANK(C1770),"",  IF(F1770="RAZÓN SOCIAL","NUEVO_RP",   IF(F1770="NUMERO",      IF(ISNUMBER(VALUE(C1770)),VALUE(C1770),""),   IF(OR(F1770="NSS - NOMBRE",F1770="RP - NOMBRE"),      IF(         AND(           NOT(ISERROR(FIND(" - ",C1770))),           ISERROR(FIND("  ",C1770)),           ISERROR(FIND("–",C1770)),           ISERROR(FIND("—",C1770)),           ISNUMBER(VALUE(LEFT(C1770,FIND(" - ",C1770)-1)))         ),         VALUE(LEFT(C1770,FIND(" - ",C1770)-1)),         ""      ),   ""   )  )))</f>
        <v/>
      </c>
      <c r="H1770" s="34" t="str">
        <f aca="false">B1770 &amp; "|" &amp; E1770 &amp; "|" &amp;(IF(ISBLANK(C1770),"",IFERROR(VALUE(LEFT(TRIM(C1770),FIND(" ",TRIM(C1770)&amp;" ")-1)),"")))</f>
        <v>||</v>
      </c>
      <c r="I1770" s="18" t="n">
        <f aca="false">IF(G1770="",0, IF(COUNTIF($H$6:H1770,H1770)=1,1,0))</f>
        <v>0</v>
      </c>
      <c r="J1770" s="34" t="str">
        <f aca="false">IF( OR( ISBLANK(D1770), C1770=D1770, AND( LEFT(D1770,7)&lt;&gt;"NOMINA ", OR( ISERROR(FIND(" - ",D1770)), NOT(ISNUMBER(VALUE(LEFT(D1770,FIND(" - ",D1770)-1)))) ) ) ), "", B1770 &amp; "|" &amp; E1770 &amp; "|" &amp; (IF(ISBLANK(C1770), "", IFERROR(VALUE(LEFT(TRIM(C1770), FIND(" ", TRIM(C1770)&amp;" ")-1)), ""))) &amp; "|" &amp; D1770 )</f>
        <v/>
      </c>
      <c r="K1770" s="18" t="n">
        <f aca="false">IF(OR(C1770="", J1770="",G1770=""), 0, IF(COUNTIF($J$6:J1770, J1770)=1, 1, 0))</f>
        <v>0</v>
      </c>
      <c r="L1770" s="16" t="str">
        <f aca="false">IF(B1770="Inscripción de nuevo registro patronal",B1770 &amp; "|" &amp; E1770 &amp; "|" &amp; C1770,"")</f>
        <v/>
      </c>
      <c r="M1770" s="18" t="n">
        <f aca="false">IF(OR(C1770="", L1770=""), 0, IF(COUNTIF($L$6:L1770, L1770)=1, 1, 0))</f>
        <v>0</v>
      </c>
    </row>
    <row r="1771" customFormat="false" ht="28.35" hidden="false" customHeight="true" outlineLevel="0" collapsed="false">
      <c r="A1771" s="48" t="str">
        <f aca="false">IF(AND(NOT(ISBLANK(C1771)),NOT(ISBLANK(B1771)),NOT(ISBLANK(E1771))),(_xlfn.AGGREGATE(2,7,A$5:A1771))+1,"")</f>
        <v/>
      </c>
      <c r="B1771" s="49"/>
      <c r="C1771" s="49"/>
      <c r="D1771" s="50"/>
      <c r="E1771" s="51"/>
      <c r="F1771" s="52" t="str">
        <f aca="false">IFERROR(VLOOKUP(B1771,LISTAS!$Q$2:$R$58,2,0),"")</f>
        <v/>
      </c>
      <c r="G1771" s="34" t="str">
        <f aca="false">IF(ISBLANK(C1771),"",  IF(F1771="RAZÓN SOCIAL","NUEVO_RP",   IF(F1771="NUMERO",      IF(ISNUMBER(VALUE(C1771)),VALUE(C1771),""),   IF(OR(F1771="NSS - NOMBRE",F1771="RP - NOMBRE"),      IF(         AND(           NOT(ISERROR(FIND(" - ",C1771))),           ISERROR(FIND("  ",C1771)),           ISERROR(FIND("–",C1771)),           ISERROR(FIND("—",C1771)),           ISNUMBER(VALUE(LEFT(C1771,FIND(" - ",C1771)-1)))         ),         VALUE(LEFT(C1771,FIND(" - ",C1771)-1)),         ""      ),   ""   )  )))</f>
        <v/>
      </c>
      <c r="H1771" s="34" t="str">
        <f aca="false">B1771 &amp; "|" &amp; E1771 &amp; "|" &amp;(IF(ISBLANK(C1771),"",IFERROR(VALUE(LEFT(TRIM(C1771),FIND(" ",TRIM(C1771)&amp;" ")-1)),"")))</f>
        <v>||</v>
      </c>
      <c r="I1771" s="18" t="n">
        <f aca="false">IF(G1771="",0, IF(COUNTIF($H$6:H1771,H1771)=1,1,0))</f>
        <v>0</v>
      </c>
      <c r="J1771" s="34" t="str">
        <f aca="false">IF( OR( ISBLANK(D1771), C1771=D1771, AND( LEFT(D1771,7)&lt;&gt;"NOMINA ", OR( ISERROR(FIND(" - ",D1771)), NOT(ISNUMBER(VALUE(LEFT(D1771,FIND(" - ",D1771)-1)))) ) ) ), "", B1771 &amp; "|" &amp; E1771 &amp; "|" &amp; (IF(ISBLANK(C1771), "", IFERROR(VALUE(LEFT(TRIM(C1771), FIND(" ", TRIM(C1771)&amp;" ")-1)), ""))) &amp; "|" &amp; D1771 )</f>
        <v/>
      </c>
      <c r="K1771" s="18" t="n">
        <f aca="false">IF(OR(C1771="", J1771="",G1771=""), 0, IF(COUNTIF($J$6:J1771, J1771)=1, 1, 0))</f>
        <v>0</v>
      </c>
      <c r="L1771" s="16" t="str">
        <f aca="false">IF(B1771="Inscripción de nuevo registro patronal",B1771 &amp; "|" &amp; E1771 &amp; "|" &amp; C1771,"")</f>
        <v/>
      </c>
      <c r="M1771" s="18" t="n">
        <f aca="false">IF(OR(C1771="", L1771=""), 0, IF(COUNTIF($L$6:L1771, L1771)=1, 1, 0))</f>
        <v>0</v>
      </c>
    </row>
    <row r="1772" customFormat="false" ht="28.35" hidden="false" customHeight="true" outlineLevel="0" collapsed="false">
      <c r="A1772" s="48" t="str">
        <f aca="false">IF(AND(NOT(ISBLANK(C1772)),NOT(ISBLANK(B1772)),NOT(ISBLANK(E1772))),(_xlfn.AGGREGATE(2,7,A$5:A1772))+1,"")</f>
        <v/>
      </c>
      <c r="B1772" s="49"/>
      <c r="C1772" s="49"/>
      <c r="D1772" s="50"/>
      <c r="E1772" s="51"/>
      <c r="F1772" s="52" t="str">
        <f aca="false">IFERROR(VLOOKUP(B1772,LISTAS!$Q$2:$R$58,2,0),"")</f>
        <v/>
      </c>
      <c r="G1772" s="34" t="str">
        <f aca="false">IF(ISBLANK(C1772),"",  IF(F1772="RAZÓN SOCIAL","NUEVO_RP",   IF(F1772="NUMERO",      IF(ISNUMBER(VALUE(C1772)),VALUE(C1772),""),   IF(OR(F1772="NSS - NOMBRE",F1772="RP - NOMBRE"),      IF(         AND(           NOT(ISERROR(FIND(" - ",C1772))),           ISERROR(FIND("  ",C1772)),           ISERROR(FIND("–",C1772)),           ISERROR(FIND("—",C1772)),           ISNUMBER(VALUE(LEFT(C1772,FIND(" - ",C1772)-1)))         ),         VALUE(LEFT(C1772,FIND(" - ",C1772)-1)),         ""      ),   ""   )  )))</f>
        <v/>
      </c>
      <c r="H1772" s="34" t="str">
        <f aca="false">B1772 &amp; "|" &amp; E1772 &amp; "|" &amp;(IF(ISBLANK(C1772),"",IFERROR(VALUE(LEFT(TRIM(C1772),FIND(" ",TRIM(C1772)&amp;" ")-1)),"")))</f>
        <v>||</v>
      </c>
      <c r="I1772" s="18" t="n">
        <f aca="false">IF(G1772="",0, IF(COUNTIF($H$6:H1772,H1772)=1,1,0))</f>
        <v>0</v>
      </c>
      <c r="J1772" s="34" t="str">
        <f aca="false">IF( OR( ISBLANK(D1772), C1772=D1772, AND( LEFT(D1772,7)&lt;&gt;"NOMINA ", OR( ISERROR(FIND(" - ",D1772)), NOT(ISNUMBER(VALUE(LEFT(D1772,FIND(" - ",D1772)-1)))) ) ) ), "", B1772 &amp; "|" &amp; E1772 &amp; "|" &amp; (IF(ISBLANK(C1772), "", IFERROR(VALUE(LEFT(TRIM(C1772), FIND(" ", TRIM(C1772)&amp;" ")-1)), ""))) &amp; "|" &amp; D1772 )</f>
        <v/>
      </c>
      <c r="K1772" s="18" t="n">
        <f aca="false">IF(OR(C1772="", J1772="",G1772=""), 0, IF(COUNTIF($J$6:J1772, J1772)=1, 1, 0))</f>
        <v>0</v>
      </c>
      <c r="L1772" s="16" t="str">
        <f aca="false">IF(B1772="Inscripción de nuevo registro patronal",B1772 &amp; "|" &amp; E1772 &amp; "|" &amp; C1772,"")</f>
        <v/>
      </c>
      <c r="M1772" s="18" t="n">
        <f aca="false">IF(OR(C1772="", L1772=""), 0, IF(COUNTIF($L$6:L1772, L1772)=1, 1, 0))</f>
        <v>0</v>
      </c>
    </row>
    <row r="1773" customFormat="false" ht="28.35" hidden="false" customHeight="true" outlineLevel="0" collapsed="false">
      <c r="A1773" s="48" t="str">
        <f aca="false">IF(AND(NOT(ISBLANK(C1773)),NOT(ISBLANK(B1773)),NOT(ISBLANK(E1773))),(_xlfn.AGGREGATE(2,7,A$5:A1773))+1,"")</f>
        <v/>
      </c>
      <c r="B1773" s="49"/>
      <c r="C1773" s="49"/>
      <c r="D1773" s="50"/>
      <c r="E1773" s="51"/>
      <c r="F1773" s="52" t="str">
        <f aca="false">IFERROR(VLOOKUP(B1773,LISTAS!$Q$2:$R$58,2,0),"")</f>
        <v/>
      </c>
      <c r="G1773" s="34" t="str">
        <f aca="false">IF(ISBLANK(C1773),"",  IF(F1773="RAZÓN SOCIAL","NUEVO_RP",   IF(F1773="NUMERO",      IF(ISNUMBER(VALUE(C1773)),VALUE(C1773),""),   IF(OR(F1773="NSS - NOMBRE",F1773="RP - NOMBRE"),      IF(         AND(           NOT(ISERROR(FIND(" - ",C1773))),           ISERROR(FIND("  ",C1773)),           ISERROR(FIND("–",C1773)),           ISERROR(FIND("—",C1773)),           ISNUMBER(VALUE(LEFT(C1773,FIND(" - ",C1773)-1)))         ),         VALUE(LEFT(C1773,FIND(" - ",C1773)-1)),         ""      ),   ""   )  )))</f>
        <v/>
      </c>
      <c r="H1773" s="34" t="str">
        <f aca="false">B1773 &amp; "|" &amp; E1773 &amp; "|" &amp;(IF(ISBLANK(C1773),"",IFERROR(VALUE(LEFT(TRIM(C1773),FIND(" ",TRIM(C1773)&amp;" ")-1)),"")))</f>
        <v>||</v>
      </c>
      <c r="I1773" s="18" t="n">
        <f aca="false">IF(G1773="",0, IF(COUNTIF($H$6:H1773,H1773)=1,1,0))</f>
        <v>0</v>
      </c>
      <c r="J1773" s="34" t="str">
        <f aca="false">IF( OR( ISBLANK(D1773), C1773=D1773, AND( LEFT(D1773,7)&lt;&gt;"NOMINA ", OR( ISERROR(FIND(" - ",D1773)), NOT(ISNUMBER(VALUE(LEFT(D1773,FIND(" - ",D1773)-1)))) ) ) ), "", B1773 &amp; "|" &amp; E1773 &amp; "|" &amp; (IF(ISBLANK(C1773), "", IFERROR(VALUE(LEFT(TRIM(C1773), FIND(" ", TRIM(C1773)&amp;" ")-1)), ""))) &amp; "|" &amp; D1773 )</f>
        <v/>
      </c>
      <c r="K1773" s="18" t="n">
        <f aca="false">IF(OR(C1773="", J1773="",G1773=""), 0, IF(COUNTIF($J$6:J1773, J1773)=1, 1, 0))</f>
        <v>0</v>
      </c>
      <c r="L1773" s="16" t="str">
        <f aca="false">IF(B1773="Inscripción de nuevo registro patronal",B1773 &amp; "|" &amp; E1773 &amp; "|" &amp; C1773,"")</f>
        <v/>
      </c>
      <c r="M1773" s="18" t="n">
        <f aca="false">IF(OR(C1773="", L1773=""), 0, IF(COUNTIF($L$6:L1773, L1773)=1, 1, 0))</f>
        <v>0</v>
      </c>
    </row>
    <row r="1774" customFormat="false" ht="28.35" hidden="false" customHeight="true" outlineLevel="0" collapsed="false">
      <c r="A1774" s="48" t="str">
        <f aca="false">IF(AND(NOT(ISBLANK(C1774)),NOT(ISBLANK(B1774)),NOT(ISBLANK(E1774))),(_xlfn.AGGREGATE(2,7,A$5:A1774))+1,"")</f>
        <v/>
      </c>
      <c r="B1774" s="49"/>
      <c r="C1774" s="49"/>
      <c r="D1774" s="50"/>
      <c r="E1774" s="51"/>
      <c r="F1774" s="52" t="str">
        <f aca="false">IFERROR(VLOOKUP(B1774,LISTAS!$Q$2:$R$58,2,0),"")</f>
        <v/>
      </c>
      <c r="G1774" s="34" t="str">
        <f aca="false">IF(ISBLANK(C1774),"",  IF(F1774="RAZÓN SOCIAL","NUEVO_RP",   IF(F1774="NUMERO",      IF(ISNUMBER(VALUE(C1774)),VALUE(C1774),""),   IF(OR(F1774="NSS - NOMBRE",F1774="RP - NOMBRE"),      IF(         AND(           NOT(ISERROR(FIND(" - ",C1774))),           ISERROR(FIND("  ",C1774)),           ISERROR(FIND("–",C1774)),           ISERROR(FIND("—",C1774)),           ISNUMBER(VALUE(LEFT(C1774,FIND(" - ",C1774)-1)))         ),         VALUE(LEFT(C1774,FIND(" - ",C1774)-1)),         ""      ),   ""   )  )))</f>
        <v/>
      </c>
      <c r="H1774" s="34" t="str">
        <f aca="false">B1774 &amp; "|" &amp; E1774 &amp; "|" &amp;(IF(ISBLANK(C1774),"",IFERROR(VALUE(LEFT(TRIM(C1774),FIND(" ",TRIM(C1774)&amp;" ")-1)),"")))</f>
        <v>||</v>
      </c>
      <c r="I1774" s="18" t="n">
        <f aca="false">IF(G1774="",0, IF(COUNTIF($H$6:H1774,H1774)=1,1,0))</f>
        <v>0</v>
      </c>
      <c r="J1774" s="34" t="str">
        <f aca="false">IF( OR( ISBLANK(D1774), C1774=D1774, AND( LEFT(D1774,7)&lt;&gt;"NOMINA ", OR( ISERROR(FIND(" - ",D1774)), NOT(ISNUMBER(VALUE(LEFT(D1774,FIND(" - ",D1774)-1)))) ) ) ), "", B1774 &amp; "|" &amp; E1774 &amp; "|" &amp; (IF(ISBLANK(C1774), "", IFERROR(VALUE(LEFT(TRIM(C1774), FIND(" ", TRIM(C1774)&amp;" ")-1)), ""))) &amp; "|" &amp; D1774 )</f>
        <v/>
      </c>
      <c r="K1774" s="18" t="n">
        <f aca="false">IF(OR(C1774="", J1774="",G1774=""), 0, IF(COUNTIF($J$6:J1774, J1774)=1, 1, 0))</f>
        <v>0</v>
      </c>
      <c r="L1774" s="16" t="str">
        <f aca="false">IF(B1774="Inscripción de nuevo registro patronal",B1774 &amp; "|" &amp; E1774 &amp; "|" &amp; C1774,"")</f>
        <v/>
      </c>
      <c r="M1774" s="18" t="n">
        <f aca="false">IF(OR(C1774="", L1774=""), 0, IF(COUNTIF($L$6:L1774, L1774)=1, 1, 0))</f>
        <v>0</v>
      </c>
    </row>
    <row r="1775" customFormat="false" ht="28.35" hidden="false" customHeight="true" outlineLevel="0" collapsed="false">
      <c r="A1775" s="48" t="str">
        <f aca="false">IF(AND(NOT(ISBLANK(C1775)),NOT(ISBLANK(B1775)),NOT(ISBLANK(E1775))),(_xlfn.AGGREGATE(2,7,A$5:A1775))+1,"")</f>
        <v/>
      </c>
      <c r="B1775" s="49"/>
      <c r="C1775" s="49"/>
      <c r="D1775" s="50"/>
      <c r="E1775" s="51"/>
      <c r="F1775" s="52" t="str">
        <f aca="false">IFERROR(VLOOKUP(B1775,LISTAS!$Q$2:$R$58,2,0),"")</f>
        <v/>
      </c>
      <c r="G1775" s="34" t="str">
        <f aca="false">IF(ISBLANK(C1775),"",  IF(F1775="RAZÓN SOCIAL","NUEVO_RP",   IF(F1775="NUMERO",      IF(ISNUMBER(VALUE(C1775)),VALUE(C1775),""),   IF(OR(F1775="NSS - NOMBRE",F1775="RP - NOMBRE"),      IF(         AND(           NOT(ISERROR(FIND(" - ",C1775))),           ISERROR(FIND("  ",C1775)),           ISERROR(FIND("–",C1775)),           ISERROR(FIND("—",C1775)),           ISNUMBER(VALUE(LEFT(C1775,FIND(" - ",C1775)-1)))         ),         VALUE(LEFT(C1775,FIND(" - ",C1775)-1)),         ""      ),   ""   )  )))</f>
        <v/>
      </c>
      <c r="H1775" s="34" t="str">
        <f aca="false">B1775 &amp; "|" &amp; E1775 &amp; "|" &amp;(IF(ISBLANK(C1775),"",IFERROR(VALUE(LEFT(TRIM(C1775),FIND(" ",TRIM(C1775)&amp;" ")-1)),"")))</f>
        <v>||</v>
      </c>
      <c r="I1775" s="18" t="n">
        <f aca="false">IF(G1775="",0, IF(COUNTIF($H$6:H1775,H1775)=1,1,0))</f>
        <v>0</v>
      </c>
      <c r="J1775" s="34" t="str">
        <f aca="false">IF( OR( ISBLANK(D1775), C1775=D1775, AND( LEFT(D1775,7)&lt;&gt;"NOMINA ", OR( ISERROR(FIND(" - ",D1775)), NOT(ISNUMBER(VALUE(LEFT(D1775,FIND(" - ",D1775)-1)))) ) ) ), "", B1775 &amp; "|" &amp; E1775 &amp; "|" &amp; (IF(ISBLANK(C1775), "", IFERROR(VALUE(LEFT(TRIM(C1775), FIND(" ", TRIM(C1775)&amp;" ")-1)), ""))) &amp; "|" &amp; D1775 )</f>
        <v/>
      </c>
      <c r="K1775" s="18" t="n">
        <f aca="false">IF(OR(C1775="", J1775="",G1775=""), 0, IF(COUNTIF($J$6:J1775, J1775)=1, 1, 0))</f>
        <v>0</v>
      </c>
      <c r="L1775" s="16" t="str">
        <f aca="false">IF(B1775="Inscripción de nuevo registro patronal",B1775 &amp; "|" &amp; E1775 &amp; "|" &amp; C1775,"")</f>
        <v/>
      </c>
      <c r="M1775" s="18" t="n">
        <f aca="false">IF(OR(C1775="", L1775=""), 0, IF(COUNTIF($L$6:L1775, L1775)=1, 1, 0))</f>
        <v>0</v>
      </c>
    </row>
    <row r="1776" customFormat="false" ht="28.35" hidden="false" customHeight="true" outlineLevel="0" collapsed="false">
      <c r="A1776" s="48" t="str">
        <f aca="false">IF(AND(NOT(ISBLANK(C1776)),NOT(ISBLANK(B1776)),NOT(ISBLANK(E1776))),(_xlfn.AGGREGATE(2,7,A$5:A1776))+1,"")</f>
        <v/>
      </c>
      <c r="B1776" s="49"/>
      <c r="C1776" s="49"/>
      <c r="D1776" s="50"/>
      <c r="E1776" s="51"/>
      <c r="F1776" s="52" t="str">
        <f aca="false">IFERROR(VLOOKUP(B1776,LISTAS!$Q$2:$R$58,2,0),"")</f>
        <v/>
      </c>
      <c r="G1776" s="34" t="str">
        <f aca="false">IF(ISBLANK(C1776),"",  IF(F1776="RAZÓN SOCIAL","NUEVO_RP",   IF(F1776="NUMERO",      IF(ISNUMBER(VALUE(C1776)),VALUE(C1776),""),   IF(OR(F1776="NSS - NOMBRE",F1776="RP - NOMBRE"),      IF(         AND(           NOT(ISERROR(FIND(" - ",C1776))),           ISERROR(FIND("  ",C1776)),           ISERROR(FIND("–",C1776)),           ISERROR(FIND("—",C1776)),           ISNUMBER(VALUE(LEFT(C1776,FIND(" - ",C1776)-1)))         ),         VALUE(LEFT(C1776,FIND(" - ",C1776)-1)),         ""      ),   ""   )  )))</f>
        <v/>
      </c>
      <c r="H1776" s="34" t="str">
        <f aca="false">B1776 &amp; "|" &amp; E1776 &amp; "|" &amp;(IF(ISBLANK(C1776),"",IFERROR(VALUE(LEFT(TRIM(C1776),FIND(" ",TRIM(C1776)&amp;" ")-1)),"")))</f>
        <v>||</v>
      </c>
      <c r="I1776" s="18" t="n">
        <f aca="false">IF(G1776="",0, IF(COUNTIF($H$6:H1776,H1776)=1,1,0))</f>
        <v>0</v>
      </c>
      <c r="J1776" s="34" t="str">
        <f aca="false">IF( OR( ISBLANK(D1776), C1776=D1776, AND( LEFT(D1776,7)&lt;&gt;"NOMINA ", OR( ISERROR(FIND(" - ",D1776)), NOT(ISNUMBER(VALUE(LEFT(D1776,FIND(" - ",D1776)-1)))) ) ) ), "", B1776 &amp; "|" &amp; E1776 &amp; "|" &amp; (IF(ISBLANK(C1776), "", IFERROR(VALUE(LEFT(TRIM(C1776), FIND(" ", TRIM(C1776)&amp;" ")-1)), ""))) &amp; "|" &amp; D1776 )</f>
        <v/>
      </c>
      <c r="K1776" s="18" t="n">
        <f aca="false">IF(OR(C1776="", J1776="",G1776=""), 0, IF(COUNTIF($J$6:J1776, J1776)=1, 1, 0))</f>
        <v>0</v>
      </c>
      <c r="L1776" s="16" t="str">
        <f aca="false">IF(B1776="Inscripción de nuevo registro patronal",B1776 &amp; "|" &amp; E1776 &amp; "|" &amp; C1776,"")</f>
        <v/>
      </c>
      <c r="M1776" s="18" t="n">
        <f aca="false">IF(OR(C1776="", L1776=""), 0, IF(COUNTIF($L$6:L1776, L1776)=1, 1, 0))</f>
        <v>0</v>
      </c>
    </row>
    <row r="1777" customFormat="false" ht="28.35" hidden="false" customHeight="true" outlineLevel="0" collapsed="false">
      <c r="A1777" s="48" t="str">
        <f aca="false">IF(AND(NOT(ISBLANK(C1777)),NOT(ISBLANK(B1777)),NOT(ISBLANK(E1777))),(_xlfn.AGGREGATE(2,7,A$5:A1777))+1,"")</f>
        <v/>
      </c>
      <c r="B1777" s="49"/>
      <c r="C1777" s="49"/>
      <c r="D1777" s="50"/>
      <c r="E1777" s="51"/>
      <c r="F1777" s="52" t="str">
        <f aca="false">IFERROR(VLOOKUP(B1777,LISTAS!$Q$2:$R$58,2,0),"")</f>
        <v/>
      </c>
      <c r="G1777" s="34" t="str">
        <f aca="false">IF(ISBLANK(C1777),"",  IF(F1777="RAZÓN SOCIAL","NUEVO_RP",   IF(F1777="NUMERO",      IF(ISNUMBER(VALUE(C1777)),VALUE(C1777),""),   IF(OR(F1777="NSS - NOMBRE",F1777="RP - NOMBRE"),      IF(         AND(           NOT(ISERROR(FIND(" - ",C1777))),           ISERROR(FIND("  ",C1777)),           ISERROR(FIND("–",C1777)),           ISERROR(FIND("—",C1777)),           ISNUMBER(VALUE(LEFT(C1777,FIND(" - ",C1777)-1)))         ),         VALUE(LEFT(C1777,FIND(" - ",C1777)-1)),         ""      ),   ""   )  )))</f>
        <v/>
      </c>
      <c r="H1777" s="34" t="str">
        <f aca="false">B1777 &amp; "|" &amp; E1777 &amp; "|" &amp;(IF(ISBLANK(C1777),"",IFERROR(VALUE(LEFT(TRIM(C1777),FIND(" ",TRIM(C1777)&amp;" ")-1)),"")))</f>
        <v>||</v>
      </c>
      <c r="I1777" s="18" t="n">
        <f aca="false">IF(G1777="",0, IF(COUNTIF($H$6:H1777,H1777)=1,1,0))</f>
        <v>0</v>
      </c>
      <c r="J1777" s="34" t="str">
        <f aca="false">IF( OR( ISBLANK(D1777), C1777=D1777, AND( LEFT(D1777,7)&lt;&gt;"NOMINA ", OR( ISERROR(FIND(" - ",D1777)), NOT(ISNUMBER(VALUE(LEFT(D1777,FIND(" - ",D1777)-1)))) ) ) ), "", B1777 &amp; "|" &amp; E1777 &amp; "|" &amp; (IF(ISBLANK(C1777), "", IFERROR(VALUE(LEFT(TRIM(C1777), FIND(" ", TRIM(C1777)&amp;" ")-1)), ""))) &amp; "|" &amp; D1777 )</f>
        <v/>
      </c>
      <c r="K1777" s="18" t="n">
        <f aca="false">IF(OR(C1777="", J1777="",G1777=""), 0, IF(COUNTIF($J$6:J1777, J1777)=1, 1, 0))</f>
        <v>0</v>
      </c>
      <c r="L1777" s="16" t="str">
        <f aca="false">IF(B1777="Inscripción de nuevo registro patronal",B1777 &amp; "|" &amp; E1777 &amp; "|" &amp; C1777,"")</f>
        <v/>
      </c>
      <c r="M1777" s="18" t="n">
        <f aca="false">IF(OR(C1777="", L1777=""), 0, IF(COUNTIF($L$6:L1777, L1777)=1, 1, 0))</f>
        <v>0</v>
      </c>
    </row>
    <row r="1778" customFormat="false" ht="28.35" hidden="false" customHeight="true" outlineLevel="0" collapsed="false">
      <c r="A1778" s="48" t="str">
        <f aca="false">IF(AND(NOT(ISBLANK(C1778)),NOT(ISBLANK(B1778)),NOT(ISBLANK(E1778))),(_xlfn.AGGREGATE(2,7,A$5:A1778))+1,"")</f>
        <v/>
      </c>
      <c r="B1778" s="49"/>
      <c r="C1778" s="49"/>
      <c r="D1778" s="50"/>
      <c r="E1778" s="51"/>
      <c r="F1778" s="52" t="str">
        <f aca="false">IFERROR(VLOOKUP(B1778,LISTAS!$Q$2:$R$58,2,0),"")</f>
        <v/>
      </c>
      <c r="G1778" s="34" t="str">
        <f aca="false">IF(ISBLANK(C1778),"",  IF(F1778="RAZÓN SOCIAL","NUEVO_RP",   IF(F1778="NUMERO",      IF(ISNUMBER(VALUE(C1778)),VALUE(C1778),""),   IF(OR(F1778="NSS - NOMBRE",F1778="RP - NOMBRE"),      IF(         AND(           NOT(ISERROR(FIND(" - ",C1778))),           ISERROR(FIND("  ",C1778)),           ISERROR(FIND("–",C1778)),           ISERROR(FIND("—",C1778)),           ISNUMBER(VALUE(LEFT(C1778,FIND(" - ",C1778)-1)))         ),         VALUE(LEFT(C1778,FIND(" - ",C1778)-1)),         ""      ),   ""   )  )))</f>
        <v/>
      </c>
      <c r="H1778" s="34" t="str">
        <f aca="false">B1778 &amp; "|" &amp; E1778 &amp; "|" &amp;(IF(ISBLANK(C1778),"",IFERROR(VALUE(LEFT(TRIM(C1778),FIND(" ",TRIM(C1778)&amp;" ")-1)),"")))</f>
        <v>||</v>
      </c>
      <c r="I1778" s="18" t="n">
        <f aca="false">IF(G1778="",0, IF(COUNTIF($H$6:H1778,H1778)=1,1,0))</f>
        <v>0</v>
      </c>
      <c r="J1778" s="34" t="str">
        <f aca="false">IF( OR( ISBLANK(D1778), C1778=D1778, AND( LEFT(D1778,7)&lt;&gt;"NOMINA ", OR( ISERROR(FIND(" - ",D1778)), NOT(ISNUMBER(VALUE(LEFT(D1778,FIND(" - ",D1778)-1)))) ) ) ), "", B1778 &amp; "|" &amp; E1778 &amp; "|" &amp; (IF(ISBLANK(C1778), "", IFERROR(VALUE(LEFT(TRIM(C1778), FIND(" ", TRIM(C1778)&amp;" ")-1)), ""))) &amp; "|" &amp; D1778 )</f>
        <v/>
      </c>
      <c r="K1778" s="18" t="n">
        <f aca="false">IF(OR(C1778="", J1778="",G1778=""), 0, IF(COUNTIF($J$6:J1778, J1778)=1, 1, 0))</f>
        <v>0</v>
      </c>
      <c r="L1778" s="16" t="str">
        <f aca="false">IF(B1778="Inscripción de nuevo registro patronal",B1778 &amp; "|" &amp; E1778 &amp; "|" &amp; C1778,"")</f>
        <v/>
      </c>
      <c r="M1778" s="18" t="n">
        <f aca="false">IF(OR(C1778="", L1778=""), 0, IF(COUNTIF($L$6:L1778, L1778)=1, 1, 0))</f>
        <v>0</v>
      </c>
    </row>
    <row r="1779" customFormat="false" ht="28.35" hidden="false" customHeight="true" outlineLevel="0" collapsed="false">
      <c r="A1779" s="48" t="str">
        <f aca="false">IF(AND(NOT(ISBLANK(C1779)),NOT(ISBLANK(B1779)),NOT(ISBLANK(E1779))),(_xlfn.AGGREGATE(2,7,A$5:A1779))+1,"")</f>
        <v/>
      </c>
      <c r="B1779" s="49"/>
      <c r="C1779" s="49"/>
      <c r="D1779" s="50"/>
      <c r="E1779" s="51"/>
      <c r="F1779" s="52" t="str">
        <f aca="false">IFERROR(VLOOKUP(B1779,LISTAS!$Q$2:$R$58,2,0),"")</f>
        <v/>
      </c>
      <c r="G1779" s="34" t="str">
        <f aca="false">IF(ISBLANK(C1779),"",  IF(F1779="RAZÓN SOCIAL","NUEVO_RP",   IF(F1779="NUMERO",      IF(ISNUMBER(VALUE(C1779)),VALUE(C1779),""),   IF(OR(F1779="NSS - NOMBRE",F1779="RP - NOMBRE"),      IF(         AND(           NOT(ISERROR(FIND(" - ",C1779))),           ISERROR(FIND("  ",C1779)),           ISERROR(FIND("–",C1779)),           ISERROR(FIND("—",C1779)),           ISNUMBER(VALUE(LEFT(C1779,FIND(" - ",C1779)-1)))         ),         VALUE(LEFT(C1779,FIND(" - ",C1779)-1)),         ""      ),   ""   )  )))</f>
        <v/>
      </c>
      <c r="H1779" s="34" t="str">
        <f aca="false">B1779 &amp; "|" &amp; E1779 &amp; "|" &amp;(IF(ISBLANK(C1779),"",IFERROR(VALUE(LEFT(TRIM(C1779),FIND(" ",TRIM(C1779)&amp;" ")-1)),"")))</f>
        <v>||</v>
      </c>
      <c r="I1779" s="18" t="n">
        <f aca="false">IF(G1779="",0, IF(COUNTIF($H$6:H1779,H1779)=1,1,0))</f>
        <v>0</v>
      </c>
      <c r="J1779" s="34" t="str">
        <f aca="false">IF( OR( ISBLANK(D1779), C1779=D1779, AND( LEFT(D1779,7)&lt;&gt;"NOMINA ", OR( ISERROR(FIND(" - ",D1779)), NOT(ISNUMBER(VALUE(LEFT(D1779,FIND(" - ",D1779)-1)))) ) ) ), "", B1779 &amp; "|" &amp; E1779 &amp; "|" &amp; (IF(ISBLANK(C1779), "", IFERROR(VALUE(LEFT(TRIM(C1779), FIND(" ", TRIM(C1779)&amp;" ")-1)), ""))) &amp; "|" &amp; D1779 )</f>
        <v/>
      </c>
      <c r="K1779" s="18" t="n">
        <f aca="false">IF(OR(C1779="", J1779="",G1779=""), 0, IF(COUNTIF($J$6:J1779, J1779)=1, 1, 0))</f>
        <v>0</v>
      </c>
      <c r="L1779" s="16" t="str">
        <f aca="false">IF(B1779="Inscripción de nuevo registro patronal",B1779 &amp; "|" &amp; E1779 &amp; "|" &amp; C1779,"")</f>
        <v/>
      </c>
      <c r="M1779" s="18" t="n">
        <f aca="false">IF(OR(C1779="", L1779=""), 0, IF(COUNTIF($L$6:L1779, L1779)=1, 1, 0))</f>
        <v>0</v>
      </c>
    </row>
    <row r="1780" customFormat="false" ht="28.35" hidden="false" customHeight="true" outlineLevel="0" collapsed="false">
      <c r="A1780" s="48" t="str">
        <f aca="false">IF(AND(NOT(ISBLANK(C1780)),NOT(ISBLANK(B1780)),NOT(ISBLANK(E1780))),(_xlfn.AGGREGATE(2,7,A$5:A1780))+1,"")</f>
        <v/>
      </c>
      <c r="B1780" s="49"/>
      <c r="C1780" s="49"/>
      <c r="D1780" s="50"/>
      <c r="E1780" s="51"/>
      <c r="F1780" s="52" t="str">
        <f aca="false">IFERROR(VLOOKUP(B1780,LISTAS!$Q$2:$R$58,2,0),"")</f>
        <v/>
      </c>
      <c r="G1780" s="34" t="str">
        <f aca="false">IF(ISBLANK(C1780),"",  IF(F1780="RAZÓN SOCIAL","NUEVO_RP",   IF(F1780="NUMERO",      IF(ISNUMBER(VALUE(C1780)),VALUE(C1780),""),   IF(OR(F1780="NSS - NOMBRE",F1780="RP - NOMBRE"),      IF(         AND(           NOT(ISERROR(FIND(" - ",C1780))),           ISERROR(FIND("  ",C1780)),           ISERROR(FIND("–",C1780)),           ISERROR(FIND("—",C1780)),           ISNUMBER(VALUE(LEFT(C1780,FIND(" - ",C1780)-1)))         ),         VALUE(LEFT(C1780,FIND(" - ",C1780)-1)),         ""      ),   ""   )  )))</f>
        <v/>
      </c>
      <c r="H1780" s="34" t="str">
        <f aca="false">B1780 &amp; "|" &amp; E1780 &amp; "|" &amp;(IF(ISBLANK(C1780),"",IFERROR(VALUE(LEFT(TRIM(C1780),FIND(" ",TRIM(C1780)&amp;" ")-1)),"")))</f>
        <v>||</v>
      </c>
      <c r="I1780" s="18" t="n">
        <f aca="false">IF(G1780="",0, IF(COUNTIF($H$6:H1780,H1780)=1,1,0))</f>
        <v>0</v>
      </c>
      <c r="J1780" s="34" t="str">
        <f aca="false">IF( OR( ISBLANK(D1780), C1780=D1780, AND( LEFT(D1780,7)&lt;&gt;"NOMINA ", OR( ISERROR(FIND(" - ",D1780)), NOT(ISNUMBER(VALUE(LEFT(D1780,FIND(" - ",D1780)-1)))) ) ) ), "", B1780 &amp; "|" &amp; E1780 &amp; "|" &amp; (IF(ISBLANK(C1780), "", IFERROR(VALUE(LEFT(TRIM(C1780), FIND(" ", TRIM(C1780)&amp;" ")-1)), ""))) &amp; "|" &amp; D1780 )</f>
        <v/>
      </c>
      <c r="K1780" s="18" t="n">
        <f aca="false">IF(OR(C1780="", J1780="",G1780=""), 0, IF(COUNTIF($J$6:J1780, J1780)=1, 1, 0))</f>
        <v>0</v>
      </c>
      <c r="L1780" s="16" t="str">
        <f aca="false">IF(B1780="Inscripción de nuevo registro patronal",B1780 &amp; "|" &amp; E1780 &amp; "|" &amp; C1780,"")</f>
        <v/>
      </c>
      <c r="M1780" s="18" t="n">
        <f aca="false">IF(OR(C1780="", L1780=""), 0, IF(COUNTIF($L$6:L1780, L1780)=1, 1, 0))</f>
        <v>0</v>
      </c>
    </row>
    <row r="1781" customFormat="false" ht="28.35" hidden="false" customHeight="true" outlineLevel="0" collapsed="false">
      <c r="A1781" s="48" t="str">
        <f aca="false">IF(AND(NOT(ISBLANK(C1781)),NOT(ISBLANK(B1781)),NOT(ISBLANK(E1781))),(_xlfn.AGGREGATE(2,7,A$5:A1781))+1,"")</f>
        <v/>
      </c>
      <c r="B1781" s="49"/>
      <c r="C1781" s="49"/>
      <c r="D1781" s="50"/>
      <c r="E1781" s="51"/>
      <c r="F1781" s="52" t="str">
        <f aca="false">IFERROR(VLOOKUP(B1781,LISTAS!$Q$2:$R$58,2,0),"")</f>
        <v/>
      </c>
      <c r="G1781" s="34" t="str">
        <f aca="false">IF(ISBLANK(C1781),"",  IF(F1781="RAZÓN SOCIAL","NUEVO_RP",   IF(F1781="NUMERO",      IF(ISNUMBER(VALUE(C1781)),VALUE(C1781),""),   IF(OR(F1781="NSS - NOMBRE",F1781="RP - NOMBRE"),      IF(         AND(           NOT(ISERROR(FIND(" - ",C1781))),           ISERROR(FIND("  ",C1781)),           ISERROR(FIND("–",C1781)),           ISERROR(FIND("—",C1781)),           ISNUMBER(VALUE(LEFT(C1781,FIND(" - ",C1781)-1)))         ),         VALUE(LEFT(C1781,FIND(" - ",C1781)-1)),         ""      ),   ""   )  )))</f>
        <v/>
      </c>
      <c r="H1781" s="34" t="str">
        <f aca="false">B1781 &amp; "|" &amp; E1781 &amp; "|" &amp;(IF(ISBLANK(C1781),"",IFERROR(VALUE(LEFT(TRIM(C1781),FIND(" ",TRIM(C1781)&amp;" ")-1)),"")))</f>
        <v>||</v>
      </c>
      <c r="I1781" s="18" t="n">
        <f aca="false">IF(G1781="",0, IF(COUNTIF($H$6:H1781,H1781)=1,1,0))</f>
        <v>0</v>
      </c>
      <c r="J1781" s="34" t="str">
        <f aca="false">IF( OR( ISBLANK(D1781), C1781=D1781, AND( LEFT(D1781,7)&lt;&gt;"NOMINA ", OR( ISERROR(FIND(" - ",D1781)), NOT(ISNUMBER(VALUE(LEFT(D1781,FIND(" - ",D1781)-1)))) ) ) ), "", B1781 &amp; "|" &amp; E1781 &amp; "|" &amp; (IF(ISBLANK(C1781), "", IFERROR(VALUE(LEFT(TRIM(C1781), FIND(" ", TRIM(C1781)&amp;" ")-1)), ""))) &amp; "|" &amp; D1781 )</f>
        <v/>
      </c>
      <c r="K1781" s="18" t="n">
        <f aca="false">IF(OR(C1781="", J1781="",G1781=""), 0, IF(COUNTIF($J$6:J1781, J1781)=1, 1, 0))</f>
        <v>0</v>
      </c>
      <c r="L1781" s="16" t="str">
        <f aca="false">IF(B1781="Inscripción de nuevo registro patronal",B1781 &amp; "|" &amp; E1781 &amp; "|" &amp; C1781,"")</f>
        <v/>
      </c>
      <c r="M1781" s="18" t="n">
        <f aca="false">IF(OR(C1781="", L1781=""), 0, IF(COUNTIF($L$6:L1781, L1781)=1, 1, 0))</f>
        <v>0</v>
      </c>
    </row>
    <row r="1782" customFormat="false" ht="28.35" hidden="false" customHeight="true" outlineLevel="0" collapsed="false">
      <c r="A1782" s="48" t="str">
        <f aca="false">IF(AND(NOT(ISBLANK(C1782)),NOT(ISBLANK(B1782)),NOT(ISBLANK(E1782))),(_xlfn.AGGREGATE(2,7,A$5:A1782))+1,"")</f>
        <v/>
      </c>
      <c r="B1782" s="49"/>
      <c r="C1782" s="49"/>
      <c r="D1782" s="50"/>
      <c r="E1782" s="51"/>
      <c r="F1782" s="52" t="str">
        <f aca="false">IFERROR(VLOOKUP(B1782,LISTAS!$Q$2:$R$58,2,0),"")</f>
        <v/>
      </c>
      <c r="G1782" s="34" t="str">
        <f aca="false">IF(ISBLANK(C1782),"",  IF(F1782="RAZÓN SOCIAL","NUEVO_RP",   IF(F1782="NUMERO",      IF(ISNUMBER(VALUE(C1782)),VALUE(C1782),""),   IF(OR(F1782="NSS - NOMBRE",F1782="RP - NOMBRE"),      IF(         AND(           NOT(ISERROR(FIND(" - ",C1782))),           ISERROR(FIND("  ",C1782)),           ISERROR(FIND("–",C1782)),           ISERROR(FIND("—",C1782)),           ISNUMBER(VALUE(LEFT(C1782,FIND(" - ",C1782)-1)))         ),         VALUE(LEFT(C1782,FIND(" - ",C1782)-1)),         ""      ),   ""   )  )))</f>
        <v/>
      </c>
      <c r="H1782" s="34" t="str">
        <f aca="false">B1782 &amp; "|" &amp; E1782 &amp; "|" &amp;(IF(ISBLANK(C1782),"",IFERROR(VALUE(LEFT(TRIM(C1782),FIND(" ",TRIM(C1782)&amp;" ")-1)),"")))</f>
        <v>||</v>
      </c>
      <c r="I1782" s="18" t="n">
        <f aca="false">IF(G1782="",0, IF(COUNTIF($H$6:H1782,H1782)=1,1,0))</f>
        <v>0</v>
      </c>
      <c r="J1782" s="34" t="str">
        <f aca="false">IF( OR( ISBLANK(D1782), C1782=D1782, AND( LEFT(D1782,7)&lt;&gt;"NOMINA ", OR( ISERROR(FIND(" - ",D1782)), NOT(ISNUMBER(VALUE(LEFT(D1782,FIND(" - ",D1782)-1)))) ) ) ), "", B1782 &amp; "|" &amp; E1782 &amp; "|" &amp; (IF(ISBLANK(C1782), "", IFERROR(VALUE(LEFT(TRIM(C1782), FIND(" ", TRIM(C1782)&amp;" ")-1)), ""))) &amp; "|" &amp; D1782 )</f>
        <v/>
      </c>
      <c r="K1782" s="18" t="n">
        <f aca="false">IF(OR(C1782="", J1782="",G1782=""), 0, IF(COUNTIF($J$6:J1782, J1782)=1, 1, 0))</f>
        <v>0</v>
      </c>
      <c r="L1782" s="16" t="str">
        <f aca="false">IF(B1782="Inscripción de nuevo registro patronal",B1782 &amp; "|" &amp; E1782 &amp; "|" &amp; C1782,"")</f>
        <v/>
      </c>
      <c r="M1782" s="18" t="n">
        <f aca="false">IF(OR(C1782="", L1782=""), 0, IF(COUNTIF($L$6:L1782, L1782)=1, 1, 0))</f>
        <v>0</v>
      </c>
    </row>
    <row r="1783" customFormat="false" ht="28.35" hidden="false" customHeight="true" outlineLevel="0" collapsed="false">
      <c r="A1783" s="48" t="str">
        <f aca="false">IF(AND(NOT(ISBLANK(C1783)),NOT(ISBLANK(B1783)),NOT(ISBLANK(E1783))),(_xlfn.AGGREGATE(2,7,A$5:A1783))+1,"")</f>
        <v/>
      </c>
      <c r="B1783" s="49"/>
      <c r="C1783" s="49"/>
      <c r="D1783" s="50"/>
      <c r="E1783" s="51"/>
      <c r="F1783" s="52" t="str">
        <f aca="false">IFERROR(VLOOKUP(B1783,LISTAS!$Q$2:$R$58,2,0),"")</f>
        <v/>
      </c>
      <c r="G1783" s="34" t="str">
        <f aca="false">IF(ISBLANK(C1783),"",  IF(F1783="RAZÓN SOCIAL","NUEVO_RP",   IF(F1783="NUMERO",      IF(ISNUMBER(VALUE(C1783)),VALUE(C1783),""),   IF(OR(F1783="NSS - NOMBRE",F1783="RP - NOMBRE"),      IF(         AND(           NOT(ISERROR(FIND(" - ",C1783))),           ISERROR(FIND("  ",C1783)),           ISERROR(FIND("–",C1783)),           ISERROR(FIND("—",C1783)),           ISNUMBER(VALUE(LEFT(C1783,FIND(" - ",C1783)-1)))         ),         VALUE(LEFT(C1783,FIND(" - ",C1783)-1)),         ""      ),   ""   )  )))</f>
        <v/>
      </c>
      <c r="H1783" s="34" t="str">
        <f aca="false">B1783 &amp; "|" &amp; E1783 &amp; "|" &amp;(IF(ISBLANK(C1783),"",IFERROR(VALUE(LEFT(TRIM(C1783),FIND(" ",TRIM(C1783)&amp;" ")-1)),"")))</f>
        <v>||</v>
      </c>
      <c r="I1783" s="18" t="n">
        <f aca="false">IF(G1783="",0, IF(COUNTIF($H$6:H1783,H1783)=1,1,0))</f>
        <v>0</v>
      </c>
      <c r="J1783" s="34" t="str">
        <f aca="false">IF( OR( ISBLANK(D1783), C1783=D1783, AND( LEFT(D1783,7)&lt;&gt;"NOMINA ", OR( ISERROR(FIND(" - ",D1783)), NOT(ISNUMBER(VALUE(LEFT(D1783,FIND(" - ",D1783)-1)))) ) ) ), "", B1783 &amp; "|" &amp; E1783 &amp; "|" &amp; (IF(ISBLANK(C1783), "", IFERROR(VALUE(LEFT(TRIM(C1783), FIND(" ", TRIM(C1783)&amp;" ")-1)), ""))) &amp; "|" &amp; D1783 )</f>
        <v/>
      </c>
      <c r="K1783" s="18" t="n">
        <f aca="false">IF(OR(C1783="", J1783="",G1783=""), 0, IF(COUNTIF($J$6:J1783, J1783)=1, 1, 0))</f>
        <v>0</v>
      </c>
      <c r="L1783" s="16" t="str">
        <f aca="false">IF(B1783="Inscripción de nuevo registro patronal",B1783 &amp; "|" &amp; E1783 &amp; "|" &amp; C1783,"")</f>
        <v/>
      </c>
      <c r="M1783" s="18" t="n">
        <f aca="false">IF(OR(C1783="", L1783=""), 0, IF(COUNTIF($L$6:L1783, L1783)=1, 1, 0))</f>
        <v>0</v>
      </c>
    </row>
    <row r="1784" customFormat="false" ht="28.35" hidden="false" customHeight="true" outlineLevel="0" collapsed="false">
      <c r="A1784" s="48" t="str">
        <f aca="false">IF(AND(NOT(ISBLANK(C1784)),NOT(ISBLANK(B1784)),NOT(ISBLANK(E1784))),(_xlfn.AGGREGATE(2,7,A$5:A1784))+1,"")</f>
        <v/>
      </c>
      <c r="B1784" s="49"/>
      <c r="C1784" s="49"/>
      <c r="D1784" s="50"/>
      <c r="E1784" s="51"/>
      <c r="F1784" s="52" t="str">
        <f aca="false">IFERROR(VLOOKUP(B1784,LISTAS!$Q$2:$R$58,2,0),"")</f>
        <v/>
      </c>
      <c r="G1784" s="34" t="str">
        <f aca="false">IF(ISBLANK(C1784),"",  IF(F1784="RAZÓN SOCIAL","NUEVO_RP",   IF(F1784="NUMERO",      IF(ISNUMBER(VALUE(C1784)),VALUE(C1784),""),   IF(OR(F1784="NSS - NOMBRE",F1784="RP - NOMBRE"),      IF(         AND(           NOT(ISERROR(FIND(" - ",C1784))),           ISERROR(FIND("  ",C1784)),           ISERROR(FIND("–",C1784)),           ISERROR(FIND("—",C1784)),           ISNUMBER(VALUE(LEFT(C1784,FIND(" - ",C1784)-1)))         ),         VALUE(LEFT(C1784,FIND(" - ",C1784)-1)),         ""      ),   ""   )  )))</f>
        <v/>
      </c>
      <c r="H1784" s="34" t="str">
        <f aca="false">B1784 &amp; "|" &amp; E1784 &amp; "|" &amp;(IF(ISBLANK(C1784),"",IFERROR(VALUE(LEFT(TRIM(C1784),FIND(" ",TRIM(C1784)&amp;" ")-1)),"")))</f>
        <v>||</v>
      </c>
      <c r="I1784" s="18" t="n">
        <f aca="false">IF(G1784="",0, IF(COUNTIF($H$6:H1784,H1784)=1,1,0))</f>
        <v>0</v>
      </c>
      <c r="J1784" s="34" t="str">
        <f aca="false">IF( OR( ISBLANK(D1784), C1784=D1784, AND( LEFT(D1784,7)&lt;&gt;"NOMINA ", OR( ISERROR(FIND(" - ",D1784)), NOT(ISNUMBER(VALUE(LEFT(D1784,FIND(" - ",D1784)-1)))) ) ) ), "", B1784 &amp; "|" &amp; E1784 &amp; "|" &amp; (IF(ISBLANK(C1784), "", IFERROR(VALUE(LEFT(TRIM(C1784), FIND(" ", TRIM(C1784)&amp;" ")-1)), ""))) &amp; "|" &amp; D1784 )</f>
        <v/>
      </c>
      <c r="K1784" s="18" t="n">
        <f aca="false">IF(OR(C1784="", J1784="",G1784=""), 0, IF(COUNTIF($J$6:J1784, J1784)=1, 1, 0))</f>
        <v>0</v>
      </c>
      <c r="L1784" s="16" t="str">
        <f aca="false">IF(B1784="Inscripción de nuevo registro patronal",B1784 &amp; "|" &amp; E1784 &amp; "|" &amp; C1784,"")</f>
        <v/>
      </c>
      <c r="M1784" s="18" t="n">
        <f aca="false">IF(OR(C1784="", L1784=""), 0, IF(COUNTIF($L$6:L1784, L1784)=1, 1, 0))</f>
        <v>0</v>
      </c>
    </row>
    <row r="1785" customFormat="false" ht="28.35" hidden="false" customHeight="true" outlineLevel="0" collapsed="false">
      <c r="A1785" s="48" t="str">
        <f aca="false">IF(AND(NOT(ISBLANK(C1785)),NOT(ISBLANK(B1785)),NOT(ISBLANK(E1785))),(_xlfn.AGGREGATE(2,7,A$5:A1785))+1,"")</f>
        <v/>
      </c>
      <c r="B1785" s="49"/>
      <c r="C1785" s="49"/>
      <c r="D1785" s="50"/>
      <c r="E1785" s="51"/>
      <c r="F1785" s="52" t="str">
        <f aca="false">IFERROR(VLOOKUP(B1785,LISTAS!$Q$2:$R$58,2,0),"")</f>
        <v/>
      </c>
      <c r="G1785" s="34" t="str">
        <f aca="false">IF(ISBLANK(C1785),"",  IF(F1785="RAZÓN SOCIAL","NUEVO_RP",   IF(F1785="NUMERO",      IF(ISNUMBER(VALUE(C1785)),VALUE(C1785),""),   IF(OR(F1785="NSS - NOMBRE",F1785="RP - NOMBRE"),      IF(         AND(           NOT(ISERROR(FIND(" - ",C1785))),           ISERROR(FIND("  ",C1785)),           ISERROR(FIND("–",C1785)),           ISERROR(FIND("—",C1785)),           ISNUMBER(VALUE(LEFT(C1785,FIND(" - ",C1785)-1)))         ),         VALUE(LEFT(C1785,FIND(" - ",C1785)-1)),         ""      ),   ""   )  )))</f>
        <v/>
      </c>
      <c r="H1785" s="34" t="str">
        <f aca="false">B1785 &amp; "|" &amp; E1785 &amp; "|" &amp;(IF(ISBLANK(C1785),"",IFERROR(VALUE(LEFT(TRIM(C1785),FIND(" ",TRIM(C1785)&amp;" ")-1)),"")))</f>
        <v>||</v>
      </c>
      <c r="I1785" s="18" t="n">
        <f aca="false">IF(G1785="",0, IF(COUNTIF($H$6:H1785,H1785)=1,1,0))</f>
        <v>0</v>
      </c>
      <c r="J1785" s="34" t="str">
        <f aca="false">IF( OR( ISBLANK(D1785), C1785=D1785, AND( LEFT(D1785,7)&lt;&gt;"NOMINA ", OR( ISERROR(FIND(" - ",D1785)), NOT(ISNUMBER(VALUE(LEFT(D1785,FIND(" - ",D1785)-1)))) ) ) ), "", B1785 &amp; "|" &amp; E1785 &amp; "|" &amp; (IF(ISBLANK(C1785), "", IFERROR(VALUE(LEFT(TRIM(C1785), FIND(" ", TRIM(C1785)&amp;" ")-1)), ""))) &amp; "|" &amp; D1785 )</f>
        <v/>
      </c>
      <c r="K1785" s="18" t="n">
        <f aca="false">IF(OR(C1785="", J1785="",G1785=""), 0, IF(COUNTIF($J$6:J1785, J1785)=1, 1, 0))</f>
        <v>0</v>
      </c>
      <c r="L1785" s="16" t="str">
        <f aca="false">IF(B1785="Inscripción de nuevo registro patronal",B1785 &amp; "|" &amp; E1785 &amp; "|" &amp; C1785,"")</f>
        <v/>
      </c>
      <c r="M1785" s="18" t="n">
        <f aca="false">IF(OR(C1785="", L1785=""), 0, IF(COUNTIF($L$6:L1785, L1785)=1, 1, 0))</f>
        <v>0</v>
      </c>
    </row>
    <row r="1786" customFormat="false" ht="28.35" hidden="false" customHeight="true" outlineLevel="0" collapsed="false">
      <c r="A1786" s="48" t="str">
        <f aca="false">IF(AND(NOT(ISBLANK(C1786)),NOT(ISBLANK(B1786)),NOT(ISBLANK(E1786))),(_xlfn.AGGREGATE(2,7,A$5:A1786))+1,"")</f>
        <v/>
      </c>
      <c r="B1786" s="49"/>
      <c r="C1786" s="49"/>
      <c r="D1786" s="50"/>
      <c r="E1786" s="51"/>
      <c r="F1786" s="52" t="str">
        <f aca="false">IFERROR(VLOOKUP(B1786,LISTAS!$Q$2:$R$58,2,0),"")</f>
        <v/>
      </c>
      <c r="G1786" s="34" t="str">
        <f aca="false">IF(ISBLANK(C1786),"",  IF(F1786="RAZÓN SOCIAL","NUEVO_RP",   IF(F1786="NUMERO",      IF(ISNUMBER(VALUE(C1786)),VALUE(C1786),""),   IF(OR(F1786="NSS - NOMBRE",F1786="RP - NOMBRE"),      IF(         AND(           NOT(ISERROR(FIND(" - ",C1786))),           ISERROR(FIND("  ",C1786)),           ISERROR(FIND("–",C1786)),           ISERROR(FIND("—",C1786)),           ISNUMBER(VALUE(LEFT(C1786,FIND(" - ",C1786)-1)))         ),         VALUE(LEFT(C1786,FIND(" - ",C1786)-1)),         ""      ),   ""   )  )))</f>
        <v/>
      </c>
      <c r="H1786" s="34" t="str">
        <f aca="false">B1786 &amp; "|" &amp; E1786 &amp; "|" &amp;(IF(ISBLANK(C1786),"",IFERROR(VALUE(LEFT(TRIM(C1786),FIND(" ",TRIM(C1786)&amp;" ")-1)),"")))</f>
        <v>||</v>
      </c>
      <c r="I1786" s="18" t="n">
        <f aca="false">IF(G1786="",0, IF(COUNTIF($H$6:H1786,H1786)=1,1,0))</f>
        <v>0</v>
      </c>
      <c r="J1786" s="34" t="str">
        <f aca="false">IF( OR( ISBLANK(D1786), C1786=D1786, AND( LEFT(D1786,7)&lt;&gt;"NOMINA ", OR( ISERROR(FIND(" - ",D1786)), NOT(ISNUMBER(VALUE(LEFT(D1786,FIND(" - ",D1786)-1)))) ) ) ), "", B1786 &amp; "|" &amp; E1786 &amp; "|" &amp; (IF(ISBLANK(C1786), "", IFERROR(VALUE(LEFT(TRIM(C1786), FIND(" ", TRIM(C1786)&amp;" ")-1)), ""))) &amp; "|" &amp; D1786 )</f>
        <v/>
      </c>
      <c r="K1786" s="18" t="n">
        <f aca="false">IF(OR(C1786="", J1786="",G1786=""), 0, IF(COUNTIF($J$6:J1786, J1786)=1, 1, 0))</f>
        <v>0</v>
      </c>
      <c r="L1786" s="16" t="str">
        <f aca="false">IF(B1786="Inscripción de nuevo registro patronal",B1786 &amp; "|" &amp; E1786 &amp; "|" &amp; C1786,"")</f>
        <v/>
      </c>
      <c r="M1786" s="18" t="n">
        <f aca="false">IF(OR(C1786="", L1786=""), 0, IF(COUNTIF($L$6:L1786, L1786)=1, 1, 0))</f>
        <v>0</v>
      </c>
    </row>
    <row r="1787" customFormat="false" ht="28.35" hidden="false" customHeight="true" outlineLevel="0" collapsed="false">
      <c r="A1787" s="48" t="str">
        <f aca="false">IF(AND(NOT(ISBLANK(C1787)),NOT(ISBLANK(B1787)),NOT(ISBLANK(E1787))),(_xlfn.AGGREGATE(2,7,A$5:A1787))+1,"")</f>
        <v/>
      </c>
      <c r="B1787" s="49"/>
      <c r="C1787" s="49"/>
      <c r="D1787" s="50"/>
      <c r="E1787" s="51"/>
      <c r="F1787" s="52" t="str">
        <f aca="false">IFERROR(VLOOKUP(B1787,LISTAS!$Q$2:$R$58,2,0),"")</f>
        <v/>
      </c>
      <c r="G1787" s="34" t="str">
        <f aca="false">IF(ISBLANK(C1787),"",  IF(F1787="RAZÓN SOCIAL","NUEVO_RP",   IF(F1787="NUMERO",      IF(ISNUMBER(VALUE(C1787)),VALUE(C1787),""),   IF(OR(F1787="NSS - NOMBRE",F1787="RP - NOMBRE"),      IF(         AND(           NOT(ISERROR(FIND(" - ",C1787))),           ISERROR(FIND("  ",C1787)),           ISERROR(FIND("–",C1787)),           ISERROR(FIND("—",C1787)),           ISNUMBER(VALUE(LEFT(C1787,FIND(" - ",C1787)-1)))         ),         VALUE(LEFT(C1787,FIND(" - ",C1787)-1)),         ""      ),   ""   )  )))</f>
        <v/>
      </c>
      <c r="H1787" s="34" t="str">
        <f aca="false">B1787 &amp; "|" &amp; E1787 &amp; "|" &amp;(IF(ISBLANK(C1787),"",IFERROR(VALUE(LEFT(TRIM(C1787),FIND(" ",TRIM(C1787)&amp;" ")-1)),"")))</f>
        <v>||</v>
      </c>
      <c r="I1787" s="18" t="n">
        <f aca="false">IF(G1787="",0, IF(COUNTIF($H$6:H1787,H1787)=1,1,0))</f>
        <v>0</v>
      </c>
      <c r="J1787" s="34" t="str">
        <f aca="false">IF( OR( ISBLANK(D1787), C1787=D1787, AND( LEFT(D1787,7)&lt;&gt;"NOMINA ", OR( ISERROR(FIND(" - ",D1787)), NOT(ISNUMBER(VALUE(LEFT(D1787,FIND(" - ",D1787)-1)))) ) ) ), "", B1787 &amp; "|" &amp; E1787 &amp; "|" &amp; (IF(ISBLANK(C1787), "", IFERROR(VALUE(LEFT(TRIM(C1787), FIND(" ", TRIM(C1787)&amp;" ")-1)), ""))) &amp; "|" &amp; D1787 )</f>
        <v/>
      </c>
      <c r="K1787" s="18" t="n">
        <f aca="false">IF(OR(C1787="", J1787="",G1787=""), 0, IF(COUNTIF($J$6:J1787, J1787)=1, 1, 0))</f>
        <v>0</v>
      </c>
      <c r="L1787" s="16" t="str">
        <f aca="false">IF(B1787="Inscripción de nuevo registro patronal",B1787 &amp; "|" &amp; E1787 &amp; "|" &amp; C1787,"")</f>
        <v/>
      </c>
      <c r="M1787" s="18" t="n">
        <f aca="false">IF(OR(C1787="", L1787=""), 0, IF(COUNTIF($L$6:L1787, L1787)=1, 1, 0))</f>
        <v>0</v>
      </c>
    </row>
    <row r="1788" customFormat="false" ht="28.35" hidden="false" customHeight="true" outlineLevel="0" collapsed="false">
      <c r="A1788" s="48" t="str">
        <f aca="false">IF(AND(NOT(ISBLANK(C1788)),NOT(ISBLANK(B1788)),NOT(ISBLANK(E1788))),(_xlfn.AGGREGATE(2,7,A$5:A1788))+1,"")</f>
        <v/>
      </c>
      <c r="B1788" s="49"/>
      <c r="C1788" s="49"/>
      <c r="D1788" s="50"/>
      <c r="E1788" s="51"/>
      <c r="F1788" s="52" t="str">
        <f aca="false">IFERROR(VLOOKUP(B1788,LISTAS!$Q$2:$R$58,2,0),"")</f>
        <v/>
      </c>
      <c r="G1788" s="34" t="str">
        <f aca="false">IF(ISBLANK(C1788),"",  IF(F1788="RAZÓN SOCIAL","NUEVO_RP",   IF(F1788="NUMERO",      IF(ISNUMBER(VALUE(C1788)),VALUE(C1788),""),   IF(OR(F1788="NSS - NOMBRE",F1788="RP - NOMBRE"),      IF(         AND(           NOT(ISERROR(FIND(" - ",C1788))),           ISERROR(FIND("  ",C1788)),           ISERROR(FIND("–",C1788)),           ISERROR(FIND("—",C1788)),           ISNUMBER(VALUE(LEFT(C1788,FIND(" - ",C1788)-1)))         ),         VALUE(LEFT(C1788,FIND(" - ",C1788)-1)),         ""      ),   ""   )  )))</f>
        <v/>
      </c>
      <c r="H1788" s="34" t="str">
        <f aca="false">B1788 &amp; "|" &amp; E1788 &amp; "|" &amp;(IF(ISBLANK(C1788),"",IFERROR(VALUE(LEFT(TRIM(C1788),FIND(" ",TRIM(C1788)&amp;" ")-1)),"")))</f>
        <v>||</v>
      </c>
      <c r="I1788" s="18" t="n">
        <f aca="false">IF(G1788="",0, IF(COUNTIF($H$6:H1788,H1788)=1,1,0))</f>
        <v>0</v>
      </c>
      <c r="J1788" s="34" t="str">
        <f aca="false">IF( OR( ISBLANK(D1788), C1788=D1788, AND( LEFT(D1788,7)&lt;&gt;"NOMINA ", OR( ISERROR(FIND(" - ",D1788)), NOT(ISNUMBER(VALUE(LEFT(D1788,FIND(" - ",D1788)-1)))) ) ) ), "", B1788 &amp; "|" &amp; E1788 &amp; "|" &amp; (IF(ISBLANK(C1788), "", IFERROR(VALUE(LEFT(TRIM(C1788), FIND(" ", TRIM(C1788)&amp;" ")-1)), ""))) &amp; "|" &amp; D1788 )</f>
        <v/>
      </c>
      <c r="K1788" s="18" t="n">
        <f aca="false">IF(OR(C1788="", J1788="",G1788=""), 0, IF(COUNTIF($J$6:J1788, J1788)=1, 1, 0))</f>
        <v>0</v>
      </c>
      <c r="L1788" s="16" t="str">
        <f aca="false">IF(B1788="Inscripción de nuevo registro patronal",B1788 &amp; "|" &amp; E1788 &amp; "|" &amp; C1788,"")</f>
        <v/>
      </c>
      <c r="M1788" s="18" t="n">
        <f aca="false">IF(OR(C1788="", L1788=""), 0, IF(COUNTIF($L$6:L1788, L1788)=1, 1, 0))</f>
        <v>0</v>
      </c>
    </row>
    <row r="1789" customFormat="false" ht="28.35" hidden="false" customHeight="true" outlineLevel="0" collapsed="false">
      <c r="A1789" s="48" t="str">
        <f aca="false">IF(AND(NOT(ISBLANK(C1789)),NOT(ISBLANK(B1789)),NOT(ISBLANK(E1789))),(_xlfn.AGGREGATE(2,7,A$5:A1789))+1,"")</f>
        <v/>
      </c>
      <c r="B1789" s="49"/>
      <c r="C1789" s="49"/>
      <c r="D1789" s="50"/>
      <c r="E1789" s="51"/>
      <c r="F1789" s="52" t="str">
        <f aca="false">IFERROR(VLOOKUP(B1789,LISTAS!$Q$2:$R$58,2,0),"")</f>
        <v/>
      </c>
      <c r="G1789" s="34" t="str">
        <f aca="false">IF(ISBLANK(C1789),"",  IF(F1789="RAZÓN SOCIAL","NUEVO_RP",   IF(F1789="NUMERO",      IF(ISNUMBER(VALUE(C1789)),VALUE(C1789),""),   IF(OR(F1789="NSS - NOMBRE",F1789="RP - NOMBRE"),      IF(         AND(           NOT(ISERROR(FIND(" - ",C1789))),           ISERROR(FIND("  ",C1789)),           ISERROR(FIND("–",C1789)),           ISERROR(FIND("—",C1789)),           ISNUMBER(VALUE(LEFT(C1789,FIND(" - ",C1789)-1)))         ),         VALUE(LEFT(C1789,FIND(" - ",C1789)-1)),         ""      ),   ""   )  )))</f>
        <v/>
      </c>
      <c r="H1789" s="34" t="str">
        <f aca="false">B1789 &amp; "|" &amp; E1789 &amp; "|" &amp;(IF(ISBLANK(C1789),"",IFERROR(VALUE(LEFT(TRIM(C1789),FIND(" ",TRIM(C1789)&amp;" ")-1)),"")))</f>
        <v>||</v>
      </c>
      <c r="I1789" s="18" t="n">
        <f aca="false">IF(G1789="",0, IF(COUNTIF($H$6:H1789,H1789)=1,1,0))</f>
        <v>0</v>
      </c>
      <c r="J1789" s="34" t="str">
        <f aca="false">IF( OR( ISBLANK(D1789), C1789=D1789, AND( LEFT(D1789,7)&lt;&gt;"NOMINA ", OR( ISERROR(FIND(" - ",D1789)), NOT(ISNUMBER(VALUE(LEFT(D1789,FIND(" - ",D1789)-1)))) ) ) ), "", B1789 &amp; "|" &amp; E1789 &amp; "|" &amp; (IF(ISBLANK(C1789), "", IFERROR(VALUE(LEFT(TRIM(C1789), FIND(" ", TRIM(C1789)&amp;" ")-1)), ""))) &amp; "|" &amp; D1789 )</f>
        <v/>
      </c>
      <c r="K1789" s="18" t="n">
        <f aca="false">IF(OR(C1789="", J1789="",G1789=""), 0, IF(COUNTIF($J$6:J1789, J1789)=1, 1, 0))</f>
        <v>0</v>
      </c>
      <c r="L1789" s="16" t="str">
        <f aca="false">IF(B1789="Inscripción de nuevo registro patronal",B1789 &amp; "|" &amp; E1789 &amp; "|" &amp; C1789,"")</f>
        <v/>
      </c>
      <c r="M1789" s="18" t="n">
        <f aca="false">IF(OR(C1789="", L1789=""), 0, IF(COUNTIF($L$6:L1789, L1789)=1, 1, 0))</f>
        <v>0</v>
      </c>
    </row>
    <row r="1790" customFormat="false" ht="28.35" hidden="false" customHeight="true" outlineLevel="0" collapsed="false">
      <c r="A1790" s="48" t="str">
        <f aca="false">IF(AND(NOT(ISBLANK(C1790)),NOT(ISBLANK(B1790)),NOT(ISBLANK(E1790))),(_xlfn.AGGREGATE(2,7,A$5:A1790))+1,"")</f>
        <v/>
      </c>
      <c r="B1790" s="49"/>
      <c r="C1790" s="49"/>
      <c r="D1790" s="50"/>
      <c r="E1790" s="51"/>
      <c r="F1790" s="52" t="str">
        <f aca="false">IFERROR(VLOOKUP(B1790,LISTAS!$Q$2:$R$58,2,0),"")</f>
        <v/>
      </c>
      <c r="G1790" s="34" t="str">
        <f aca="false">IF(ISBLANK(C1790),"",  IF(F1790="RAZÓN SOCIAL","NUEVO_RP",   IF(F1790="NUMERO",      IF(ISNUMBER(VALUE(C1790)),VALUE(C1790),""),   IF(OR(F1790="NSS - NOMBRE",F1790="RP - NOMBRE"),      IF(         AND(           NOT(ISERROR(FIND(" - ",C1790))),           ISERROR(FIND("  ",C1790)),           ISERROR(FIND("–",C1790)),           ISERROR(FIND("—",C1790)),           ISNUMBER(VALUE(LEFT(C1790,FIND(" - ",C1790)-1)))         ),         VALUE(LEFT(C1790,FIND(" - ",C1790)-1)),         ""      ),   ""   )  )))</f>
        <v/>
      </c>
      <c r="H1790" s="34" t="str">
        <f aca="false">B1790 &amp; "|" &amp; E1790 &amp; "|" &amp;(IF(ISBLANK(C1790),"",IFERROR(VALUE(LEFT(TRIM(C1790),FIND(" ",TRIM(C1790)&amp;" ")-1)),"")))</f>
        <v>||</v>
      </c>
      <c r="I1790" s="18" t="n">
        <f aca="false">IF(G1790="",0, IF(COUNTIF($H$6:H1790,H1790)=1,1,0))</f>
        <v>0</v>
      </c>
      <c r="J1790" s="34" t="str">
        <f aca="false">IF( OR( ISBLANK(D1790), C1790=D1790, AND( LEFT(D1790,7)&lt;&gt;"NOMINA ", OR( ISERROR(FIND(" - ",D1790)), NOT(ISNUMBER(VALUE(LEFT(D1790,FIND(" - ",D1790)-1)))) ) ) ), "", B1790 &amp; "|" &amp; E1790 &amp; "|" &amp; (IF(ISBLANK(C1790), "", IFERROR(VALUE(LEFT(TRIM(C1790), FIND(" ", TRIM(C1790)&amp;" ")-1)), ""))) &amp; "|" &amp; D1790 )</f>
        <v/>
      </c>
      <c r="K1790" s="18" t="n">
        <f aca="false">IF(OR(C1790="", J1790="",G1790=""), 0, IF(COUNTIF($J$6:J1790, J1790)=1, 1, 0))</f>
        <v>0</v>
      </c>
      <c r="L1790" s="16" t="str">
        <f aca="false">IF(B1790="Inscripción de nuevo registro patronal",B1790 &amp; "|" &amp; E1790 &amp; "|" &amp; C1790,"")</f>
        <v/>
      </c>
      <c r="M1790" s="18" t="n">
        <f aca="false">IF(OR(C1790="", L1790=""), 0, IF(COUNTIF($L$6:L1790, L1790)=1, 1, 0))</f>
        <v>0</v>
      </c>
    </row>
    <row r="1791" customFormat="false" ht="28.35" hidden="false" customHeight="true" outlineLevel="0" collapsed="false">
      <c r="A1791" s="48" t="str">
        <f aca="false">IF(AND(NOT(ISBLANK(C1791)),NOT(ISBLANK(B1791)),NOT(ISBLANK(E1791))),(_xlfn.AGGREGATE(2,7,A$5:A1791))+1,"")</f>
        <v/>
      </c>
      <c r="B1791" s="49"/>
      <c r="C1791" s="49"/>
      <c r="D1791" s="50"/>
      <c r="E1791" s="51"/>
      <c r="F1791" s="52" t="str">
        <f aca="false">IFERROR(VLOOKUP(B1791,LISTAS!$Q$2:$R$58,2,0),"")</f>
        <v/>
      </c>
      <c r="G1791" s="34" t="str">
        <f aca="false">IF(ISBLANK(C1791),"",  IF(F1791="RAZÓN SOCIAL","NUEVO_RP",   IF(F1791="NUMERO",      IF(ISNUMBER(VALUE(C1791)),VALUE(C1791),""),   IF(OR(F1791="NSS - NOMBRE",F1791="RP - NOMBRE"),      IF(         AND(           NOT(ISERROR(FIND(" - ",C1791))),           ISERROR(FIND("  ",C1791)),           ISERROR(FIND("–",C1791)),           ISERROR(FIND("—",C1791)),           ISNUMBER(VALUE(LEFT(C1791,FIND(" - ",C1791)-1)))         ),         VALUE(LEFT(C1791,FIND(" - ",C1791)-1)),         ""      ),   ""   )  )))</f>
        <v/>
      </c>
      <c r="H1791" s="34" t="str">
        <f aca="false">B1791 &amp; "|" &amp; E1791 &amp; "|" &amp;(IF(ISBLANK(C1791),"",IFERROR(VALUE(LEFT(TRIM(C1791),FIND(" ",TRIM(C1791)&amp;" ")-1)),"")))</f>
        <v>||</v>
      </c>
      <c r="I1791" s="18" t="n">
        <f aca="false">IF(G1791="",0, IF(COUNTIF($H$6:H1791,H1791)=1,1,0))</f>
        <v>0</v>
      </c>
      <c r="J1791" s="34" t="str">
        <f aca="false">IF( OR( ISBLANK(D1791), C1791=D1791, AND( LEFT(D1791,7)&lt;&gt;"NOMINA ", OR( ISERROR(FIND(" - ",D1791)), NOT(ISNUMBER(VALUE(LEFT(D1791,FIND(" - ",D1791)-1)))) ) ) ), "", B1791 &amp; "|" &amp; E1791 &amp; "|" &amp; (IF(ISBLANK(C1791), "", IFERROR(VALUE(LEFT(TRIM(C1791), FIND(" ", TRIM(C1791)&amp;" ")-1)), ""))) &amp; "|" &amp; D1791 )</f>
        <v/>
      </c>
      <c r="K1791" s="18" t="n">
        <f aca="false">IF(OR(C1791="", J1791="",G1791=""), 0, IF(COUNTIF($J$6:J1791, J1791)=1, 1, 0))</f>
        <v>0</v>
      </c>
      <c r="L1791" s="16" t="str">
        <f aca="false">IF(B1791="Inscripción de nuevo registro patronal",B1791 &amp; "|" &amp; E1791 &amp; "|" &amp; C1791,"")</f>
        <v/>
      </c>
      <c r="M1791" s="18" t="n">
        <f aca="false">IF(OR(C1791="", L1791=""), 0, IF(COUNTIF($L$6:L1791, L1791)=1, 1, 0))</f>
        <v>0</v>
      </c>
    </row>
    <row r="1792" customFormat="false" ht="28.35" hidden="false" customHeight="true" outlineLevel="0" collapsed="false">
      <c r="A1792" s="48" t="str">
        <f aca="false">IF(AND(NOT(ISBLANK(C1792)),NOT(ISBLANK(B1792)),NOT(ISBLANK(E1792))),(_xlfn.AGGREGATE(2,7,A$5:A1792))+1,"")</f>
        <v/>
      </c>
      <c r="B1792" s="49"/>
      <c r="C1792" s="49"/>
      <c r="D1792" s="50"/>
      <c r="E1792" s="51"/>
      <c r="F1792" s="52" t="str">
        <f aca="false">IFERROR(VLOOKUP(B1792,LISTAS!$Q$2:$R$58,2,0),"")</f>
        <v/>
      </c>
      <c r="G1792" s="34" t="str">
        <f aca="false">IF(ISBLANK(C1792),"",  IF(F1792="RAZÓN SOCIAL","NUEVO_RP",   IF(F1792="NUMERO",      IF(ISNUMBER(VALUE(C1792)),VALUE(C1792),""),   IF(OR(F1792="NSS - NOMBRE",F1792="RP - NOMBRE"),      IF(         AND(           NOT(ISERROR(FIND(" - ",C1792))),           ISERROR(FIND("  ",C1792)),           ISERROR(FIND("–",C1792)),           ISERROR(FIND("—",C1792)),           ISNUMBER(VALUE(LEFT(C1792,FIND(" - ",C1792)-1)))         ),         VALUE(LEFT(C1792,FIND(" - ",C1792)-1)),         ""      ),   ""   )  )))</f>
        <v/>
      </c>
      <c r="H1792" s="34" t="str">
        <f aca="false">B1792 &amp; "|" &amp; E1792 &amp; "|" &amp;(IF(ISBLANK(C1792),"",IFERROR(VALUE(LEFT(TRIM(C1792),FIND(" ",TRIM(C1792)&amp;" ")-1)),"")))</f>
        <v>||</v>
      </c>
      <c r="I1792" s="18" t="n">
        <f aca="false">IF(G1792="",0, IF(COUNTIF($H$6:H1792,H1792)=1,1,0))</f>
        <v>0</v>
      </c>
      <c r="J1792" s="34" t="str">
        <f aca="false">IF( OR( ISBLANK(D1792), C1792=D1792, AND( LEFT(D1792,7)&lt;&gt;"NOMINA ", OR( ISERROR(FIND(" - ",D1792)), NOT(ISNUMBER(VALUE(LEFT(D1792,FIND(" - ",D1792)-1)))) ) ) ), "", B1792 &amp; "|" &amp; E1792 &amp; "|" &amp; (IF(ISBLANK(C1792), "", IFERROR(VALUE(LEFT(TRIM(C1792), FIND(" ", TRIM(C1792)&amp;" ")-1)), ""))) &amp; "|" &amp; D1792 )</f>
        <v/>
      </c>
      <c r="K1792" s="18" t="n">
        <f aca="false">IF(OR(C1792="", J1792="",G1792=""), 0, IF(COUNTIF($J$6:J1792, J1792)=1, 1, 0))</f>
        <v>0</v>
      </c>
      <c r="L1792" s="16" t="str">
        <f aca="false">IF(B1792="Inscripción de nuevo registro patronal",B1792 &amp; "|" &amp; E1792 &amp; "|" &amp; C1792,"")</f>
        <v/>
      </c>
      <c r="M1792" s="18" t="n">
        <f aca="false">IF(OR(C1792="", L1792=""), 0, IF(COUNTIF($L$6:L1792, L1792)=1, 1, 0))</f>
        <v>0</v>
      </c>
    </row>
    <row r="1793" customFormat="false" ht="28.35" hidden="false" customHeight="true" outlineLevel="0" collapsed="false">
      <c r="A1793" s="48" t="str">
        <f aca="false">IF(AND(NOT(ISBLANK(C1793)),NOT(ISBLANK(B1793)),NOT(ISBLANK(E1793))),(_xlfn.AGGREGATE(2,7,A$5:A1793))+1,"")</f>
        <v/>
      </c>
      <c r="B1793" s="49"/>
      <c r="C1793" s="49"/>
      <c r="D1793" s="50"/>
      <c r="E1793" s="51"/>
      <c r="F1793" s="52" t="str">
        <f aca="false">IFERROR(VLOOKUP(B1793,LISTAS!$Q$2:$R$58,2,0),"")</f>
        <v/>
      </c>
      <c r="G1793" s="34" t="str">
        <f aca="false">IF(ISBLANK(C1793),"",  IF(F1793="RAZÓN SOCIAL","NUEVO_RP",   IF(F1793="NUMERO",      IF(ISNUMBER(VALUE(C1793)),VALUE(C1793),""),   IF(OR(F1793="NSS - NOMBRE",F1793="RP - NOMBRE"),      IF(         AND(           NOT(ISERROR(FIND(" - ",C1793))),           ISERROR(FIND("  ",C1793)),           ISERROR(FIND("–",C1793)),           ISERROR(FIND("—",C1793)),           ISNUMBER(VALUE(LEFT(C1793,FIND(" - ",C1793)-1)))         ),         VALUE(LEFT(C1793,FIND(" - ",C1793)-1)),         ""      ),   ""   )  )))</f>
        <v/>
      </c>
      <c r="H1793" s="34" t="str">
        <f aca="false">B1793 &amp; "|" &amp; E1793 &amp; "|" &amp;(IF(ISBLANK(C1793),"",IFERROR(VALUE(LEFT(TRIM(C1793),FIND(" ",TRIM(C1793)&amp;" ")-1)),"")))</f>
        <v>||</v>
      </c>
      <c r="I1793" s="18" t="n">
        <f aca="false">IF(G1793="",0, IF(COUNTIF($H$6:H1793,H1793)=1,1,0))</f>
        <v>0</v>
      </c>
      <c r="J1793" s="34" t="str">
        <f aca="false">IF( OR( ISBLANK(D1793), C1793=D1793, AND( LEFT(D1793,7)&lt;&gt;"NOMINA ", OR( ISERROR(FIND(" - ",D1793)), NOT(ISNUMBER(VALUE(LEFT(D1793,FIND(" - ",D1793)-1)))) ) ) ), "", B1793 &amp; "|" &amp; E1793 &amp; "|" &amp; (IF(ISBLANK(C1793), "", IFERROR(VALUE(LEFT(TRIM(C1793), FIND(" ", TRIM(C1793)&amp;" ")-1)), ""))) &amp; "|" &amp; D1793 )</f>
        <v/>
      </c>
      <c r="K1793" s="18" t="n">
        <f aca="false">IF(OR(C1793="", J1793="",G1793=""), 0, IF(COUNTIF($J$6:J1793, J1793)=1, 1, 0))</f>
        <v>0</v>
      </c>
      <c r="L1793" s="16" t="str">
        <f aca="false">IF(B1793="Inscripción de nuevo registro patronal",B1793 &amp; "|" &amp; E1793 &amp; "|" &amp; C1793,"")</f>
        <v/>
      </c>
      <c r="M1793" s="18" t="n">
        <f aca="false">IF(OR(C1793="", L1793=""), 0, IF(COUNTIF($L$6:L1793, L1793)=1, 1, 0))</f>
        <v>0</v>
      </c>
    </row>
    <row r="1794" customFormat="false" ht="28.35" hidden="false" customHeight="true" outlineLevel="0" collapsed="false">
      <c r="A1794" s="48" t="str">
        <f aca="false">IF(AND(NOT(ISBLANK(C1794)),NOT(ISBLANK(B1794)),NOT(ISBLANK(E1794))),(_xlfn.AGGREGATE(2,7,A$5:A1794))+1,"")</f>
        <v/>
      </c>
      <c r="B1794" s="49"/>
      <c r="C1794" s="49"/>
      <c r="D1794" s="50"/>
      <c r="E1794" s="51"/>
      <c r="F1794" s="52" t="str">
        <f aca="false">IFERROR(VLOOKUP(B1794,LISTAS!$Q$2:$R$58,2,0),"")</f>
        <v/>
      </c>
      <c r="G1794" s="34" t="str">
        <f aca="false">IF(ISBLANK(C1794),"",  IF(F1794="RAZÓN SOCIAL","NUEVO_RP",   IF(F1794="NUMERO",      IF(ISNUMBER(VALUE(C1794)),VALUE(C1794),""),   IF(OR(F1794="NSS - NOMBRE",F1794="RP - NOMBRE"),      IF(         AND(           NOT(ISERROR(FIND(" - ",C1794))),           ISERROR(FIND("  ",C1794)),           ISERROR(FIND("–",C1794)),           ISERROR(FIND("—",C1794)),           ISNUMBER(VALUE(LEFT(C1794,FIND(" - ",C1794)-1)))         ),         VALUE(LEFT(C1794,FIND(" - ",C1794)-1)),         ""      ),   ""   )  )))</f>
        <v/>
      </c>
      <c r="H1794" s="34" t="str">
        <f aca="false">B1794 &amp; "|" &amp; E1794 &amp; "|" &amp;(IF(ISBLANK(C1794),"",IFERROR(VALUE(LEFT(TRIM(C1794),FIND(" ",TRIM(C1794)&amp;" ")-1)),"")))</f>
        <v>||</v>
      </c>
      <c r="I1794" s="18" t="n">
        <f aca="false">IF(G1794="",0, IF(COUNTIF($H$6:H1794,H1794)=1,1,0))</f>
        <v>0</v>
      </c>
      <c r="J1794" s="34" t="str">
        <f aca="false">IF( OR( ISBLANK(D1794), C1794=D1794, AND( LEFT(D1794,7)&lt;&gt;"NOMINA ", OR( ISERROR(FIND(" - ",D1794)), NOT(ISNUMBER(VALUE(LEFT(D1794,FIND(" - ",D1794)-1)))) ) ) ), "", B1794 &amp; "|" &amp; E1794 &amp; "|" &amp; (IF(ISBLANK(C1794), "", IFERROR(VALUE(LEFT(TRIM(C1794), FIND(" ", TRIM(C1794)&amp;" ")-1)), ""))) &amp; "|" &amp; D1794 )</f>
        <v/>
      </c>
      <c r="K1794" s="18" t="n">
        <f aca="false">IF(OR(C1794="", J1794="",G1794=""), 0, IF(COUNTIF($J$6:J1794, J1794)=1, 1, 0))</f>
        <v>0</v>
      </c>
      <c r="L1794" s="16" t="str">
        <f aca="false">IF(B1794="Inscripción de nuevo registro patronal",B1794 &amp; "|" &amp; E1794 &amp; "|" &amp; C1794,"")</f>
        <v/>
      </c>
      <c r="M1794" s="18" t="n">
        <f aca="false">IF(OR(C1794="", L1794=""), 0, IF(COUNTIF($L$6:L1794, L1794)=1, 1, 0))</f>
        <v>0</v>
      </c>
    </row>
    <row r="1795" customFormat="false" ht="28.35" hidden="false" customHeight="true" outlineLevel="0" collapsed="false">
      <c r="A1795" s="48" t="str">
        <f aca="false">IF(AND(NOT(ISBLANK(C1795)),NOT(ISBLANK(B1795)),NOT(ISBLANK(E1795))),(_xlfn.AGGREGATE(2,7,A$5:A1795))+1,"")</f>
        <v/>
      </c>
      <c r="B1795" s="49"/>
      <c r="C1795" s="49"/>
      <c r="D1795" s="50"/>
      <c r="E1795" s="51"/>
      <c r="F1795" s="52" t="str">
        <f aca="false">IFERROR(VLOOKUP(B1795,LISTAS!$Q$2:$R$58,2,0),"")</f>
        <v/>
      </c>
      <c r="G1795" s="34" t="str">
        <f aca="false">IF(ISBLANK(C1795),"",  IF(F1795="RAZÓN SOCIAL","NUEVO_RP",   IF(F1795="NUMERO",      IF(ISNUMBER(VALUE(C1795)),VALUE(C1795),""),   IF(OR(F1795="NSS - NOMBRE",F1795="RP - NOMBRE"),      IF(         AND(           NOT(ISERROR(FIND(" - ",C1795))),           ISERROR(FIND("  ",C1795)),           ISERROR(FIND("–",C1795)),           ISERROR(FIND("—",C1795)),           ISNUMBER(VALUE(LEFT(C1795,FIND(" - ",C1795)-1)))         ),         VALUE(LEFT(C1795,FIND(" - ",C1795)-1)),         ""      ),   ""   )  )))</f>
        <v/>
      </c>
      <c r="H1795" s="34" t="str">
        <f aca="false">B1795 &amp; "|" &amp; E1795 &amp; "|" &amp;(IF(ISBLANK(C1795),"",IFERROR(VALUE(LEFT(TRIM(C1795),FIND(" ",TRIM(C1795)&amp;" ")-1)),"")))</f>
        <v>||</v>
      </c>
      <c r="I1795" s="18" t="n">
        <f aca="false">IF(G1795="",0, IF(COUNTIF($H$6:H1795,H1795)=1,1,0))</f>
        <v>0</v>
      </c>
      <c r="J1795" s="34" t="str">
        <f aca="false">IF( OR( ISBLANK(D1795), C1795=D1795, AND( LEFT(D1795,7)&lt;&gt;"NOMINA ", OR( ISERROR(FIND(" - ",D1795)), NOT(ISNUMBER(VALUE(LEFT(D1795,FIND(" - ",D1795)-1)))) ) ) ), "", B1795 &amp; "|" &amp; E1795 &amp; "|" &amp; (IF(ISBLANK(C1795), "", IFERROR(VALUE(LEFT(TRIM(C1795), FIND(" ", TRIM(C1795)&amp;" ")-1)), ""))) &amp; "|" &amp; D1795 )</f>
        <v/>
      </c>
      <c r="K1795" s="18" t="n">
        <f aca="false">IF(OR(C1795="", J1795="",G1795=""), 0, IF(COUNTIF($J$6:J1795, J1795)=1, 1, 0))</f>
        <v>0</v>
      </c>
      <c r="L1795" s="16" t="str">
        <f aca="false">IF(B1795="Inscripción de nuevo registro patronal",B1795 &amp; "|" &amp; E1795 &amp; "|" &amp; C1795,"")</f>
        <v/>
      </c>
      <c r="M1795" s="18" t="n">
        <f aca="false">IF(OR(C1795="", L1795=""), 0, IF(COUNTIF($L$6:L1795, L1795)=1, 1, 0))</f>
        <v>0</v>
      </c>
    </row>
    <row r="1796" customFormat="false" ht="28.35" hidden="false" customHeight="true" outlineLevel="0" collapsed="false">
      <c r="A1796" s="48" t="str">
        <f aca="false">IF(AND(NOT(ISBLANK(C1796)),NOT(ISBLANK(B1796)),NOT(ISBLANK(E1796))),(_xlfn.AGGREGATE(2,7,A$5:A1796))+1,"")</f>
        <v/>
      </c>
      <c r="B1796" s="49"/>
      <c r="C1796" s="49"/>
      <c r="D1796" s="50"/>
      <c r="E1796" s="51"/>
      <c r="F1796" s="52" t="str">
        <f aca="false">IFERROR(VLOOKUP(B1796,LISTAS!$Q$2:$R$58,2,0),"")</f>
        <v/>
      </c>
      <c r="G1796" s="34" t="str">
        <f aca="false">IF(ISBLANK(C1796),"",  IF(F1796="RAZÓN SOCIAL","NUEVO_RP",   IF(F1796="NUMERO",      IF(ISNUMBER(VALUE(C1796)),VALUE(C1796),""),   IF(OR(F1796="NSS - NOMBRE",F1796="RP - NOMBRE"),      IF(         AND(           NOT(ISERROR(FIND(" - ",C1796))),           ISERROR(FIND("  ",C1796)),           ISERROR(FIND("–",C1796)),           ISERROR(FIND("—",C1796)),           ISNUMBER(VALUE(LEFT(C1796,FIND(" - ",C1796)-1)))         ),         VALUE(LEFT(C1796,FIND(" - ",C1796)-1)),         ""      ),   ""   )  )))</f>
        <v/>
      </c>
      <c r="H1796" s="34" t="str">
        <f aca="false">B1796 &amp; "|" &amp; E1796 &amp; "|" &amp;(IF(ISBLANK(C1796),"",IFERROR(VALUE(LEFT(TRIM(C1796),FIND(" ",TRIM(C1796)&amp;" ")-1)),"")))</f>
        <v>||</v>
      </c>
      <c r="I1796" s="18" t="n">
        <f aca="false">IF(G1796="",0, IF(COUNTIF($H$6:H1796,H1796)=1,1,0))</f>
        <v>0</v>
      </c>
      <c r="J1796" s="34" t="str">
        <f aca="false">IF( OR( ISBLANK(D1796), C1796=D1796, AND( LEFT(D1796,7)&lt;&gt;"NOMINA ", OR( ISERROR(FIND(" - ",D1796)), NOT(ISNUMBER(VALUE(LEFT(D1796,FIND(" - ",D1796)-1)))) ) ) ), "", B1796 &amp; "|" &amp; E1796 &amp; "|" &amp; (IF(ISBLANK(C1796), "", IFERROR(VALUE(LEFT(TRIM(C1796), FIND(" ", TRIM(C1796)&amp;" ")-1)), ""))) &amp; "|" &amp; D1796 )</f>
        <v/>
      </c>
      <c r="K1796" s="18" t="n">
        <f aca="false">IF(OR(C1796="", J1796="",G1796=""), 0, IF(COUNTIF($J$6:J1796, J1796)=1, 1, 0))</f>
        <v>0</v>
      </c>
      <c r="L1796" s="16" t="str">
        <f aca="false">IF(B1796="Inscripción de nuevo registro patronal",B1796 &amp; "|" &amp; E1796 &amp; "|" &amp; C1796,"")</f>
        <v/>
      </c>
      <c r="M1796" s="18" t="n">
        <f aca="false">IF(OR(C1796="", L1796=""), 0, IF(COUNTIF($L$6:L1796, L1796)=1, 1, 0))</f>
        <v>0</v>
      </c>
    </row>
    <row r="1797" customFormat="false" ht="28.35" hidden="false" customHeight="true" outlineLevel="0" collapsed="false">
      <c r="A1797" s="48" t="str">
        <f aca="false">IF(AND(NOT(ISBLANK(C1797)),NOT(ISBLANK(B1797)),NOT(ISBLANK(E1797))),(_xlfn.AGGREGATE(2,7,A$5:A1797))+1,"")</f>
        <v/>
      </c>
      <c r="B1797" s="49"/>
      <c r="C1797" s="49"/>
      <c r="D1797" s="50"/>
      <c r="E1797" s="51"/>
      <c r="F1797" s="52" t="str">
        <f aca="false">IFERROR(VLOOKUP(B1797,LISTAS!$Q$2:$R$58,2,0),"")</f>
        <v/>
      </c>
      <c r="G1797" s="34" t="str">
        <f aca="false">IF(ISBLANK(C1797),"",  IF(F1797="RAZÓN SOCIAL","NUEVO_RP",   IF(F1797="NUMERO",      IF(ISNUMBER(VALUE(C1797)),VALUE(C1797),""),   IF(OR(F1797="NSS - NOMBRE",F1797="RP - NOMBRE"),      IF(         AND(           NOT(ISERROR(FIND(" - ",C1797))),           ISERROR(FIND("  ",C1797)),           ISERROR(FIND("–",C1797)),           ISERROR(FIND("—",C1797)),           ISNUMBER(VALUE(LEFT(C1797,FIND(" - ",C1797)-1)))         ),         VALUE(LEFT(C1797,FIND(" - ",C1797)-1)),         ""      ),   ""   )  )))</f>
        <v/>
      </c>
      <c r="H1797" s="34" t="str">
        <f aca="false">B1797 &amp; "|" &amp; E1797 &amp; "|" &amp;(IF(ISBLANK(C1797),"",IFERROR(VALUE(LEFT(TRIM(C1797),FIND(" ",TRIM(C1797)&amp;" ")-1)),"")))</f>
        <v>||</v>
      </c>
      <c r="I1797" s="18" t="n">
        <f aca="false">IF(G1797="",0, IF(COUNTIF($H$6:H1797,H1797)=1,1,0))</f>
        <v>0</v>
      </c>
      <c r="J1797" s="34" t="str">
        <f aca="false">IF( OR( ISBLANK(D1797), C1797=D1797, AND( LEFT(D1797,7)&lt;&gt;"NOMINA ", OR( ISERROR(FIND(" - ",D1797)), NOT(ISNUMBER(VALUE(LEFT(D1797,FIND(" - ",D1797)-1)))) ) ) ), "", B1797 &amp; "|" &amp; E1797 &amp; "|" &amp; (IF(ISBLANK(C1797), "", IFERROR(VALUE(LEFT(TRIM(C1797), FIND(" ", TRIM(C1797)&amp;" ")-1)), ""))) &amp; "|" &amp; D1797 )</f>
        <v/>
      </c>
      <c r="K1797" s="18" t="n">
        <f aca="false">IF(OR(C1797="", J1797="",G1797=""), 0, IF(COUNTIF($J$6:J1797, J1797)=1, 1, 0))</f>
        <v>0</v>
      </c>
      <c r="L1797" s="16" t="str">
        <f aca="false">IF(B1797="Inscripción de nuevo registro patronal",B1797 &amp; "|" &amp; E1797 &amp; "|" &amp; C1797,"")</f>
        <v/>
      </c>
      <c r="M1797" s="18" t="n">
        <f aca="false">IF(OR(C1797="", L1797=""), 0, IF(COUNTIF($L$6:L1797, L1797)=1, 1, 0))</f>
        <v>0</v>
      </c>
    </row>
    <row r="1798" customFormat="false" ht="28.35" hidden="false" customHeight="true" outlineLevel="0" collapsed="false">
      <c r="A1798" s="48" t="str">
        <f aca="false">IF(AND(NOT(ISBLANK(C1798)),NOT(ISBLANK(B1798)),NOT(ISBLANK(E1798))),(_xlfn.AGGREGATE(2,7,A$5:A1798))+1,"")</f>
        <v/>
      </c>
      <c r="B1798" s="49"/>
      <c r="C1798" s="49"/>
      <c r="D1798" s="50"/>
      <c r="E1798" s="51"/>
      <c r="F1798" s="52" t="str">
        <f aca="false">IFERROR(VLOOKUP(B1798,LISTAS!$Q$2:$R$58,2,0),"")</f>
        <v/>
      </c>
      <c r="G1798" s="34" t="str">
        <f aca="false">IF(ISBLANK(C1798),"",  IF(F1798="RAZÓN SOCIAL","NUEVO_RP",   IF(F1798="NUMERO",      IF(ISNUMBER(VALUE(C1798)),VALUE(C1798),""),   IF(OR(F1798="NSS - NOMBRE",F1798="RP - NOMBRE"),      IF(         AND(           NOT(ISERROR(FIND(" - ",C1798))),           ISERROR(FIND("  ",C1798)),           ISERROR(FIND("–",C1798)),           ISERROR(FIND("—",C1798)),           ISNUMBER(VALUE(LEFT(C1798,FIND(" - ",C1798)-1)))         ),         VALUE(LEFT(C1798,FIND(" - ",C1798)-1)),         ""      ),   ""   )  )))</f>
        <v/>
      </c>
      <c r="H1798" s="34" t="str">
        <f aca="false">B1798 &amp; "|" &amp; E1798 &amp; "|" &amp;(IF(ISBLANK(C1798),"",IFERROR(VALUE(LEFT(TRIM(C1798),FIND(" ",TRIM(C1798)&amp;" ")-1)),"")))</f>
        <v>||</v>
      </c>
      <c r="I1798" s="18" t="n">
        <f aca="false">IF(G1798="",0, IF(COUNTIF($H$6:H1798,H1798)=1,1,0))</f>
        <v>0</v>
      </c>
      <c r="J1798" s="34" t="str">
        <f aca="false">IF( OR( ISBLANK(D1798), C1798=D1798, AND( LEFT(D1798,7)&lt;&gt;"NOMINA ", OR( ISERROR(FIND(" - ",D1798)), NOT(ISNUMBER(VALUE(LEFT(D1798,FIND(" - ",D1798)-1)))) ) ) ), "", B1798 &amp; "|" &amp; E1798 &amp; "|" &amp; (IF(ISBLANK(C1798), "", IFERROR(VALUE(LEFT(TRIM(C1798), FIND(" ", TRIM(C1798)&amp;" ")-1)), ""))) &amp; "|" &amp; D1798 )</f>
        <v/>
      </c>
      <c r="K1798" s="18" t="n">
        <f aca="false">IF(OR(C1798="", J1798="",G1798=""), 0, IF(COUNTIF($J$6:J1798, J1798)=1, 1, 0))</f>
        <v>0</v>
      </c>
      <c r="L1798" s="16" t="str">
        <f aca="false">IF(B1798="Inscripción de nuevo registro patronal",B1798 &amp; "|" &amp; E1798 &amp; "|" &amp; C1798,"")</f>
        <v/>
      </c>
      <c r="M1798" s="18" t="n">
        <f aca="false">IF(OR(C1798="", L1798=""), 0, IF(COUNTIF($L$6:L1798, L1798)=1, 1, 0))</f>
        <v>0</v>
      </c>
    </row>
    <row r="1799" customFormat="false" ht="28.35" hidden="false" customHeight="true" outlineLevel="0" collapsed="false">
      <c r="A1799" s="48" t="str">
        <f aca="false">IF(AND(NOT(ISBLANK(C1799)),NOT(ISBLANK(B1799)),NOT(ISBLANK(E1799))),(_xlfn.AGGREGATE(2,7,A$5:A1799))+1,"")</f>
        <v/>
      </c>
      <c r="B1799" s="49"/>
      <c r="C1799" s="49"/>
      <c r="D1799" s="50"/>
      <c r="E1799" s="51"/>
      <c r="F1799" s="52" t="str">
        <f aca="false">IFERROR(VLOOKUP(B1799,LISTAS!$Q$2:$R$58,2,0),"")</f>
        <v/>
      </c>
      <c r="G1799" s="34" t="str">
        <f aca="false">IF(ISBLANK(C1799),"",  IF(F1799="RAZÓN SOCIAL","NUEVO_RP",   IF(F1799="NUMERO",      IF(ISNUMBER(VALUE(C1799)),VALUE(C1799),""),   IF(OR(F1799="NSS - NOMBRE",F1799="RP - NOMBRE"),      IF(         AND(           NOT(ISERROR(FIND(" - ",C1799))),           ISERROR(FIND("  ",C1799)),           ISERROR(FIND("–",C1799)),           ISERROR(FIND("—",C1799)),           ISNUMBER(VALUE(LEFT(C1799,FIND(" - ",C1799)-1)))         ),         VALUE(LEFT(C1799,FIND(" - ",C1799)-1)),         ""      ),   ""   )  )))</f>
        <v/>
      </c>
      <c r="H1799" s="34" t="str">
        <f aca="false">B1799 &amp; "|" &amp; E1799 &amp; "|" &amp;(IF(ISBLANK(C1799),"",IFERROR(VALUE(LEFT(TRIM(C1799),FIND(" ",TRIM(C1799)&amp;" ")-1)),"")))</f>
        <v>||</v>
      </c>
      <c r="I1799" s="18" t="n">
        <f aca="false">IF(G1799="",0, IF(COUNTIF($H$6:H1799,H1799)=1,1,0))</f>
        <v>0</v>
      </c>
      <c r="J1799" s="34" t="str">
        <f aca="false">IF( OR( ISBLANK(D1799), C1799=D1799, AND( LEFT(D1799,7)&lt;&gt;"NOMINA ", OR( ISERROR(FIND(" - ",D1799)), NOT(ISNUMBER(VALUE(LEFT(D1799,FIND(" - ",D1799)-1)))) ) ) ), "", B1799 &amp; "|" &amp; E1799 &amp; "|" &amp; (IF(ISBLANK(C1799), "", IFERROR(VALUE(LEFT(TRIM(C1799), FIND(" ", TRIM(C1799)&amp;" ")-1)), ""))) &amp; "|" &amp; D1799 )</f>
        <v/>
      </c>
      <c r="K1799" s="18" t="n">
        <f aca="false">IF(OR(C1799="", J1799="",G1799=""), 0, IF(COUNTIF($J$6:J1799, J1799)=1, 1, 0))</f>
        <v>0</v>
      </c>
      <c r="L1799" s="16" t="str">
        <f aca="false">IF(B1799="Inscripción de nuevo registro patronal",B1799 &amp; "|" &amp; E1799 &amp; "|" &amp; C1799,"")</f>
        <v/>
      </c>
      <c r="M1799" s="18" t="n">
        <f aca="false">IF(OR(C1799="", L1799=""), 0, IF(COUNTIF($L$6:L1799, L1799)=1, 1, 0))</f>
        <v>0</v>
      </c>
    </row>
    <row r="1800" customFormat="false" ht="28.35" hidden="false" customHeight="true" outlineLevel="0" collapsed="false">
      <c r="A1800" s="48" t="str">
        <f aca="false">IF(AND(NOT(ISBLANK(C1800)),NOT(ISBLANK(B1800)),NOT(ISBLANK(E1800))),(_xlfn.AGGREGATE(2,7,A$5:A1800))+1,"")</f>
        <v/>
      </c>
      <c r="B1800" s="49"/>
      <c r="C1800" s="49"/>
      <c r="D1800" s="50"/>
      <c r="E1800" s="51"/>
      <c r="F1800" s="52" t="str">
        <f aca="false">IFERROR(VLOOKUP(B1800,LISTAS!$Q$2:$R$58,2,0),"")</f>
        <v/>
      </c>
      <c r="G1800" s="34" t="str">
        <f aca="false">IF(ISBLANK(C1800),"",  IF(F1800="RAZÓN SOCIAL","NUEVO_RP",   IF(F1800="NUMERO",      IF(ISNUMBER(VALUE(C1800)),VALUE(C1800),""),   IF(OR(F1800="NSS - NOMBRE",F1800="RP - NOMBRE"),      IF(         AND(           NOT(ISERROR(FIND(" - ",C1800))),           ISERROR(FIND("  ",C1800)),           ISERROR(FIND("–",C1800)),           ISERROR(FIND("—",C1800)),           ISNUMBER(VALUE(LEFT(C1800,FIND(" - ",C1800)-1)))         ),         VALUE(LEFT(C1800,FIND(" - ",C1800)-1)),         ""      ),   ""   )  )))</f>
        <v/>
      </c>
      <c r="H1800" s="34" t="str">
        <f aca="false">B1800 &amp; "|" &amp; E1800 &amp; "|" &amp;(IF(ISBLANK(C1800),"",IFERROR(VALUE(LEFT(TRIM(C1800),FIND(" ",TRIM(C1800)&amp;" ")-1)),"")))</f>
        <v>||</v>
      </c>
      <c r="I1800" s="18" t="n">
        <f aca="false">IF(G1800="",0, IF(COUNTIF($H$6:H1800,H1800)=1,1,0))</f>
        <v>0</v>
      </c>
      <c r="J1800" s="34" t="str">
        <f aca="false">IF( OR( ISBLANK(D1800), C1800=D1800, AND( LEFT(D1800,7)&lt;&gt;"NOMINA ", OR( ISERROR(FIND(" - ",D1800)), NOT(ISNUMBER(VALUE(LEFT(D1800,FIND(" - ",D1800)-1)))) ) ) ), "", B1800 &amp; "|" &amp; E1800 &amp; "|" &amp; (IF(ISBLANK(C1800), "", IFERROR(VALUE(LEFT(TRIM(C1800), FIND(" ", TRIM(C1800)&amp;" ")-1)), ""))) &amp; "|" &amp; D1800 )</f>
        <v/>
      </c>
      <c r="K1800" s="18" t="n">
        <f aca="false">IF(OR(C1800="", J1800="",G1800=""), 0, IF(COUNTIF($J$6:J1800, J1800)=1, 1, 0))</f>
        <v>0</v>
      </c>
      <c r="L1800" s="16" t="str">
        <f aca="false">IF(B1800="Inscripción de nuevo registro patronal",B1800 &amp; "|" &amp; E1800 &amp; "|" &amp; C1800,"")</f>
        <v/>
      </c>
      <c r="M1800" s="18" t="n">
        <f aca="false">IF(OR(C1800="", L1800=""), 0, IF(COUNTIF($L$6:L1800, L1800)=1, 1, 0))</f>
        <v>0</v>
      </c>
    </row>
    <row r="1801" customFormat="false" ht="28.35" hidden="false" customHeight="true" outlineLevel="0" collapsed="false">
      <c r="A1801" s="48" t="str">
        <f aca="false">IF(AND(NOT(ISBLANK(C1801)),NOT(ISBLANK(B1801)),NOT(ISBLANK(E1801))),(_xlfn.AGGREGATE(2,7,A$5:A1801))+1,"")</f>
        <v/>
      </c>
      <c r="B1801" s="49"/>
      <c r="C1801" s="49"/>
      <c r="D1801" s="50"/>
      <c r="E1801" s="51"/>
      <c r="F1801" s="52" t="str">
        <f aca="false">IFERROR(VLOOKUP(B1801,LISTAS!$Q$2:$R$58,2,0),"")</f>
        <v/>
      </c>
      <c r="G1801" s="34" t="str">
        <f aca="false">IF(ISBLANK(C1801),"",  IF(F1801="RAZÓN SOCIAL","NUEVO_RP",   IF(F1801="NUMERO",      IF(ISNUMBER(VALUE(C1801)),VALUE(C1801),""),   IF(OR(F1801="NSS - NOMBRE",F1801="RP - NOMBRE"),      IF(         AND(           NOT(ISERROR(FIND(" - ",C1801))),           ISERROR(FIND("  ",C1801)),           ISERROR(FIND("–",C1801)),           ISERROR(FIND("—",C1801)),           ISNUMBER(VALUE(LEFT(C1801,FIND(" - ",C1801)-1)))         ),         VALUE(LEFT(C1801,FIND(" - ",C1801)-1)),         ""      ),   ""   )  )))</f>
        <v/>
      </c>
      <c r="H1801" s="34" t="str">
        <f aca="false">B1801 &amp; "|" &amp; E1801 &amp; "|" &amp;(IF(ISBLANK(C1801),"",IFERROR(VALUE(LEFT(TRIM(C1801),FIND(" ",TRIM(C1801)&amp;" ")-1)),"")))</f>
        <v>||</v>
      </c>
      <c r="I1801" s="18" t="n">
        <f aca="false">IF(G1801="",0, IF(COUNTIF($H$6:H1801,H1801)=1,1,0))</f>
        <v>0</v>
      </c>
      <c r="J1801" s="34" t="str">
        <f aca="false">IF( OR( ISBLANK(D1801), C1801=D1801, AND( LEFT(D1801,7)&lt;&gt;"NOMINA ", OR( ISERROR(FIND(" - ",D1801)), NOT(ISNUMBER(VALUE(LEFT(D1801,FIND(" - ",D1801)-1)))) ) ) ), "", B1801 &amp; "|" &amp; E1801 &amp; "|" &amp; (IF(ISBLANK(C1801), "", IFERROR(VALUE(LEFT(TRIM(C1801), FIND(" ", TRIM(C1801)&amp;" ")-1)), ""))) &amp; "|" &amp; D1801 )</f>
        <v/>
      </c>
      <c r="K1801" s="18" t="n">
        <f aca="false">IF(OR(C1801="", J1801="",G1801=""), 0, IF(COUNTIF($J$6:J1801, J1801)=1, 1, 0))</f>
        <v>0</v>
      </c>
      <c r="L1801" s="16" t="str">
        <f aca="false">IF(B1801="Inscripción de nuevo registro patronal",B1801 &amp; "|" &amp; E1801 &amp; "|" &amp; C1801,"")</f>
        <v/>
      </c>
      <c r="M1801" s="18" t="n">
        <f aca="false">IF(OR(C1801="", L1801=""), 0, IF(COUNTIF($L$6:L1801, L1801)=1, 1, 0))</f>
        <v>0</v>
      </c>
    </row>
    <row r="1802" customFormat="false" ht="28.35" hidden="false" customHeight="true" outlineLevel="0" collapsed="false">
      <c r="A1802" s="48" t="str">
        <f aca="false">IF(AND(NOT(ISBLANK(C1802)),NOT(ISBLANK(B1802)),NOT(ISBLANK(E1802))),(_xlfn.AGGREGATE(2,7,A$5:A1802))+1,"")</f>
        <v/>
      </c>
      <c r="B1802" s="49"/>
      <c r="C1802" s="49"/>
      <c r="D1802" s="50"/>
      <c r="E1802" s="51"/>
      <c r="F1802" s="52" t="str">
        <f aca="false">IFERROR(VLOOKUP(B1802,LISTAS!$Q$2:$R$58,2,0),"")</f>
        <v/>
      </c>
      <c r="G1802" s="34" t="str">
        <f aca="false">IF(ISBLANK(C1802),"",  IF(F1802="RAZÓN SOCIAL","NUEVO_RP",   IF(F1802="NUMERO",      IF(ISNUMBER(VALUE(C1802)),VALUE(C1802),""),   IF(OR(F1802="NSS - NOMBRE",F1802="RP - NOMBRE"),      IF(         AND(           NOT(ISERROR(FIND(" - ",C1802))),           ISERROR(FIND("  ",C1802)),           ISERROR(FIND("–",C1802)),           ISERROR(FIND("—",C1802)),           ISNUMBER(VALUE(LEFT(C1802,FIND(" - ",C1802)-1)))         ),         VALUE(LEFT(C1802,FIND(" - ",C1802)-1)),         ""      ),   ""   )  )))</f>
        <v/>
      </c>
      <c r="H1802" s="34" t="str">
        <f aca="false">B1802 &amp; "|" &amp; E1802 &amp; "|" &amp;(IF(ISBLANK(C1802),"",IFERROR(VALUE(LEFT(TRIM(C1802),FIND(" ",TRIM(C1802)&amp;" ")-1)),"")))</f>
        <v>||</v>
      </c>
      <c r="I1802" s="18" t="n">
        <f aca="false">IF(G1802="",0, IF(COUNTIF($H$6:H1802,H1802)=1,1,0))</f>
        <v>0</v>
      </c>
      <c r="J1802" s="34" t="str">
        <f aca="false">IF( OR( ISBLANK(D1802), C1802=D1802, AND( LEFT(D1802,7)&lt;&gt;"NOMINA ", OR( ISERROR(FIND(" - ",D1802)), NOT(ISNUMBER(VALUE(LEFT(D1802,FIND(" - ",D1802)-1)))) ) ) ), "", B1802 &amp; "|" &amp; E1802 &amp; "|" &amp; (IF(ISBLANK(C1802), "", IFERROR(VALUE(LEFT(TRIM(C1802), FIND(" ", TRIM(C1802)&amp;" ")-1)), ""))) &amp; "|" &amp; D1802 )</f>
        <v/>
      </c>
      <c r="K1802" s="18" t="n">
        <f aca="false">IF(OR(C1802="", J1802="",G1802=""), 0, IF(COUNTIF($J$6:J1802, J1802)=1, 1, 0))</f>
        <v>0</v>
      </c>
      <c r="L1802" s="16" t="str">
        <f aca="false">IF(B1802="Inscripción de nuevo registro patronal",B1802 &amp; "|" &amp; E1802 &amp; "|" &amp; C1802,"")</f>
        <v/>
      </c>
      <c r="M1802" s="18" t="n">
        <f aca="false">IF(OR(C1802="", L1802=""), 0, IF(COUNTIF($L$6:L1802, L1802)=1, 1, 0))</f>
        <v>0</v>
      </c>
    </row>
    <row r="1803" customFormat="false" ht="28.35" hidden="false" customHeight="true" outlineLevel="0" collapsed="false">
      <c r="A1803" s="48" t="str">
        <f aca="false">IF(AND(NOT(ISBLANK(C1803)),NOT(ISBLANK(B1803)),NOT(ISBLANK(E1803))),(_xlfn.AGGREGATE(2,7,A$5:A1803))+1,"")</f>
        <v/>
      </c>
      <c r="B1803" s="49"/>
      <c r="C1803" s="49"/>
      <c r="D1803" s="50"/>
      <c r="E1803" s="51"/>
      <c r="F1803" s="52" t="str">
        <f aca="false">IFERROR(VLOOKUP(B1803,LISTAS!$Q$2:$R$58,2,0),"")</f>
        <v/>
      </c>
      <c r="G1803" s="34" t="str">
        <f aca="false">IF(ISBLANK(C1803),"",  IF(F1803="RAZÓN SOCIAL","NUEVO_RP",   IF(F1803="NUMERO",      IF(ISNUMBER(VALUE(C1803)),VALUE(C1803),""),   IF(OR(F1803="NSS - NOMBRE",F1803="RP - NOMBRE"),      IF(         AND(           NOT(ISERROR(FIND(" - ",C1803))),           ISERROR(FIND("  ",C1803)),           ISERROR(FIND("–",C1803)),           ISERROR(FIND("—",C1803)),           ISNUMBER(VALUE(LEFT(C1803,FIND(" - ",C1803)-1)))         ),         VALUE(LEFT(C1803,FIND(" - ",C1803)-1)),         ""      ),   ""   )  )))</f>
        <v/>
      </c>
      <c r="H1803" s="34" t="str">
        <f aca="false">B1803 &amp; "|" &amp; E1803 &amp; "|" &amp;(IF(ISBLANK(C1803),"",IFERROR(VALUE(LEFT(TRIM(C1803),FIND(" ",TRIM(C1803)&amp;" ")-1)),"")))</f>
        <v>||</v>
      </c>
      <c r="I1803" s="18" t="n">
        <f aca="false">IF(G1803="",0, IF(COUNTIF($H$6:H1803,H1803)=1,1,0))</f>
        <v>0</v>
      </c>
      <c r="J1803" s="34" t="str">
        <f aca="false">IF( OR( ISBLANK(D1803), C1803=D1803, AND( LEFT(D1803,7)&lt;&gt;"NOMINA ", OR( ISERROR(FIND(" - ",D1803)), NOT(ISNUMBER(VALUE(LEFT(D1803,FIND(" - ",D1803)-1)))) ) ) ), "", B1803 &amp; "|" &amp; E1803 &amp; "|" &amp; (IF(ISBLANK(C1803), "", IFERROR(VALUE(LEFT(TRIM(C1803), FIND(" ", TRIM(C1803)&amp;" ")-1)), ""))) &amp; "|" &amp; D1803 )</f>
        <v/>
      </c>
      <c r="K1803" s="18" t="n">
        <f aca="false">IF(OR(C1803="", J1803="",G1803=""), 0, IF(COUNTIF($J$6:J1803, J1803)=1, 1, 0))</f>
        <v>0</v>
      </c>
      <c r="L1803" s="16" t="str">
        <f aca="false">IF(B1803="Inscripción de nuevo registro patronal",B1803 &amp; "|" &amp; E1803 &amp; "|" &amp; C1803,"")</f>
        <v/>
      </c>
      <c r="M1803" s="18" t="n">
        <f aca="false">IF(OR(C1803="", L1803=""), 0, IF(COUNTIF($L$6:L1803, L1803)=1, 1, 0))</f>
        <v>0</v>
      </c>
    </row>
    <row r="1804" customFormat="false" ht="28.35" hidden="false" customHeight="true" outlineLevel="0" collapsed="false">
      <c r="A1804" s="48" t="str">
        <f aca="false">IF(AND(NOT(ISBLANK(C1804)),NOT(ISBLANK(B1804)),NOT(ISBLANK(E1804))),(_xlfn.AGGREGATE(2,7,A$5:A1804))+1,"")</f>
        <v/>
      </c>
      <c r="B1804" s="49"/>
      <c r="C1804" s="49"/>
      <c r="D1804" s="50"/>
      <c r="E1804" s="51"/>
      <c r="F1804" s="52" t="str">
        <f aca="false">IFERROR(VLOOKUP(B1804,LISTAS!$Q$2:$R$58,2,0),"")</f>
        <v/>
      </c>
      <c r="G1804" s="34" t="str">
        <f aca="false">IF(ISBLANK(C1804),"",  IF(F1804="RAZÓN SOCIAL","NUEVO_RP",   IF(F1804="NUMERO",      IF(ISNUMBER(VALUE(C1804)),VALUE(C1804),""),   IF(OR(F1804="NSS - NOMBRE",F1804="RP - NOMBRE"),      IF(         AND(           NOT(ISERROR(FIND(" - ",C1804))),           ISERROR(FIND("  ",C1804)),           ISERROR(FIND("–",C1804)),           ISERROR(FIND("—",C1804)),           ISNUMBER(VALUE(LEFT(C1804,FIND(" - ",C1804)-1)))         ),         VALUE(LEFT(C1804,FIND(" - ",C1804)-1)),         ""      ),   ""   )  )))</f>
        <v/>
      </c>
      <c r="H1804" s="34" t="str">
        <f aca="false">B1804 &amp; "|" &amp; E1804 &amp; "|" &amp;(IF(ISBLANK(C1804),"",IFERROR(VALUE(LEFT(TRIM(C1804),FIND(" ",TRIM(C1804)&amp;" ")-1)),"")))</f>
        <v>||</v>
      </c>
      <c r="I1804" s="18" t="n">
        <f aca="false">IF(G1804="",0, IF(COUNTIF($H$6:H1804,H1804)=1,1,0))</f>
        <v>0</v>
      </c>
      <c r="J1804" s="34" t="str">
        <f aca="false">IF( OR( ISBLANK(D1804), C1804=D1804, AND( LEFT(D1804,7)&lt;&gt;"NOMINA ", OR( ISERROR(FIND(" - ",D1804)), NOT(ISNUMBER(VALUE(LEFT(D1804,FIND(" - ",D1804)-1)))) ) ) ), "", B1804 &amp; "|" &amp; E1804 &amp; "|" &amp; (IF(ISBLANK(C1804), "", IFERROR(VALUE(LEFT(TRIM(C1804), FIND(" ", TRIM(C1804)&amp;" ")-1)), ""))) &amp; "|" &amp; D1804 )</f>
        <v/>
      </c>
      <c r="K1804" s="18" t="n">
        <f aca="false">IF(OR(C1804="", J1804="",G1804=""), 0, IF(COUNTIF($J$6:J1804, J1804)=1, 1, 0))</f>
        <v>0</v>
      </c>
      <c r="L1804" s="16" t="str">
        <f aca="false">IF(B1804="Inscripción de nuevo registro patronal",B1804 &amp; "|" &amp; E1804 &amp; "|" &amp; C1804,"")</f>
        <v/>
      </c>
      <c r="M1804" s="18" t="n">
        <f aca="false">IF(OR(C1804="", L1804=""), 0, IF(COUNTIF($L$6:L1804, L1804)=1, 1, 0))</f>
        <v>0</v>
      </c>
    </row>
    <row r="1805" customFormat="false" ht="28.35" hidden="false" customHeight="true" outlineLevel="0" collapsed="false">
      <c r="A1805" s="48" t="str">
        <f aca="false">IF(AND(NOT(ISBLANK(C1805)),NOT(ISBLANK(B1805)),NOT(ISBLANK(E1805))),(_xlfn.AGGREGATE(2,7,A$5:A1805))+1,"")</f>
        <v/>
      </c>
      <c r="B1805" s="49"/>
      <c r="C1805" s="49"/>
      <c r="D1805" s="50"/>
      <c r="E1805" s="51"/>
      <c r="F1805" s="52" t="str">
        <f aca="false">IFERROR(VLOOKUP(B1805,LISTAS!$Q$2:$R$58,2,0),"")</f>
        <v/>
      </c>
      <c r="G1805" s="34" t="str">
        <f aca="false">IF(ISBLANK(C1805),"",  IF(F1805="RAZÓN SOCIAL","NUEVO_RP",   IF(F1805="NUMERO",      IF(ISNUMBER(VALUE(C1805)),VALUE(C1805),""),   IF(OR(F1805="NSS - NOMBRE",F1805="RP - NOMBRE"),      IF(         AND(           NOT(ISERROR(FIND(" - ",C1805))),           ISERROR(FIND("  ",C1805)),           ISERROR(FIND("–",C1805)),           ISERROR(FIND("—",C1805)),           ISNUMBER(VALUE(LEFT(C1805,FIND(" - ",C1805)-1)))         ),         VALUE(LEFT(C1805,FIND(" - ",C1805)-1)),         ""      ),   ""   )  )))</f>
        <v/>
      </c>
      <c r="H1805" s="34" t="str">
        <f aca="false">B1805 &amp; "|" &amp; E1805 &amp; "|" &amp;(IF(ISBLANK(C1805),"",IFERROR(VALUE(LEFT(TRIM(C1805),FIND(" ",TRIM(C1805)&amp;" ")-1)),"")))</f>
        <v>||</v>
      </c>
      <c r="I1805" s="18" t="n">
        <f aca="false">IF(G1805="",0, IF(COUNTIF($H$6:H1805,H1805)=1,1,0))</f>
        <v>0</v>
      </c>
      <c r="J1805" s="34" t="str">
        <f aca="false">IF( OR( ISBLANK(D1805), C1805=D1805, AND( LEFT(D1805,7)&lt;&gt;"NOMINA ", OR( ISERROR(FIND(" - ",D1805)), NOT(ISNUMBER(VALUE(LEFT(D1805,FIND(" - ",D1805)-1)))) ) ) ), "", B1805 &amp; "|" &amp; E1805 &amp; "|" &amp; (IF(ISBLANK(C1805), "", IFERROR(VALUE(LEFT(TRIM(C1805), FIND(" ", TRIM(C1805)&amp;" ")-1)), ""))) &amp; "|" &amp; D1805 )</f>
        <v/>
      </c>
      <c r="K1805" s="18" t="n">
        <f aca="false">IF(OR(C1805="", J1805="",G1805=""), 0, IF(COUNTIF($J$6:J1805, J1805)=1, 1, 0))</f>
        <v>0</v>
      </c>
      <c r="L1805" s="16" t="str">
        <f aca="false">IF(B1805="Inscripción de nuevo registro patronal",B1805 &amp; "|" &amp; E1805 &amp; "|" &amp; C1805,"")</f>
        <v/>
      </c>
      <c r="M1805" s="18" t="n">
        <f aca="false">IF(OR(C1805="", L1805=""), 0, IF(COUNTIF($L$6:L1805, L1805)=1, 1, 0))</f>
        <v>0</v>
      </c>
    </row>
    <row r="1806" customFormat="false" ht="28.35" hidden="false" customHeight="true" outlineLevel="0" collapsed="false">
      <c r="A1806" s="48" t="str">
        <f aca="false">IF(AND(NOT(ISBLANK(C1806)),NOT(ISBLANK(B1806)),NOT(ISBLANK(E1806))),(_xlfn.AGGREGATE(2,7,A$5:A1806))+1,"")</f>
        <v/>
      </c>
      <c r="B1806" s="49"/>
      <c r="C1806" s="49"/>
      <c r="D1806" s="50"/>
      <c r="E1806" s="51"/>
      <c r="F1806" s="52" t="str">
        <f aca="false">IFERROR(VLOOKUP(B1806,LISTAS!$Q$2:$R$58,2,0),"")</f>
        <v/>
      </c>
      <c r="G1806" s="34" t="str">
        <f aca="false">IF(ISBLANK(C1806),"",  IF(F1806="RAZÓN SOCIAL","NUEVO_RP",   IF(F1806="NUMERO",      IF(ISNUMBER(VALUE(C1806)),VALUE(C1806),""),   IF(OR(F1806="NSS - NOMBRE",F1806="RP - NOMBRE"),      IF(         AND(           NOT(ISERROR(FIND(" - ",C1806))),           ISERROR(FIND("  ",C1806)),           ISERROR(FIND("–",C1806)),           ISERROR(FIND("—",C1806)),           ISNUMBER(VALUE(LEFT(C1806,FIND(" - ",C1806)-1)))         ),         VALUE(LEFT(C1806,FIND(" - ",C1806)-1)),         ""      ),   ""   )  )))</f>
        <v/>
      </c>
      <c r="H1806" s="34" t="str">
        <f aca="false">B1806 &amp; "|" &amp; E1806 &amp; "|" &amp;(IF(ISBLANK(C1806),"",IFERROR(VALUE(LEFT(TRIM(C1806),FIND(" ",TRIM(C1806)&amp;" ")-1)),"")))</f>
        <v>||</v>
      </c>
      <c r="I1806" s="18" t="n">
        <f aca="false">IF(G1806="",0, IF(COUNTIF($H$6:H1806,H1806)=1,1,0))</f>
        <v>0</v>
      </c>
      <c r="J1806" s="34" t="str">
        <f aca="false">IF( OR( ISBLANK(D1806), C1806=D1806, AND( LEFT(D1806,7)&lt;&gt;"NOMINA ", OR( ISERROR(FIND(" - ",D1806)), NOT(ISNUMBER(VALUE(LEFT(D1806,FIND(" - ",D1806)-1)))) ) ) ), "", B1806 &amp; "|" &amp; E1806 &amp; "|" &amp; (IF(ISBLANK(C1806), "", IFERROR(VALUE(LEFT(TRIM(C1806), FIND(" ", TRIM(C1806)&amp;" ")-1)), ""))) &amp; "|" &amp; D1806 )</f>
        <v/>
      </c>
      <c r="K1806" s="18" t="n">
        <f aca="false">IF(OR(C1806="", J1806="",G1806=""), 0, IF(COUNTIF($J$6:J1806, J1806)=1, 1, 0))</f>
        <v>0</v>
      </c>
      <c r="L1806" s="16" t="str">
        <f aca="false">IF(B1806="Inscripción de nuevo registro patronal",B1806 &amp; "|" &amp; E1806 &amp; "|" &amp; C1806,"")</f>
        <v/>
      </c>
      <c r="M1806" s="18" t="n">
        <f aca="false">IF(OR(C1806="", L1806=""), 0, IF(COUNTIF($L$6:L1806, L1806)=1, 1, 0))</f>
        <v>0</v>
      </c>
    </row>
    <row r="1807" customFormat="false" ht="28.35" hidden="false" customHeight="true" outlineLevel="0" collapsed="false">
      <c r="A1807" s="48" t="str">
        <f aca="false">IF(AND(NOT(ISBLANK(C1807)),NOT(ISBLANK(B1807)),NOT(ISBLANK(E1807))),(_xlfn.AGGREGATE(2,7,A$5:A1807))+1,"")</f>
        <v/>
      </c>
      <c r="B1807" s="49"/>
      <c r="C1807" s="49"/>
      <c r="D1807" s="50"/>
      <c r="E1807" s="51"/>
      <c r="F1807" s="52" t="str">
        <f aca="false">IFERROR(VLOOKUP(B1807,LISTAS!$Q$2:$R$58,2,0),"")</f>
        <v/>
      </c>
      <c r="G1807" s="34" t="str">
        <f aca="false">IF(ISBLANK(C1807),"",  IF(F1807="RAZÓN SOCIAL","NUEVO_RP",   IF(F1807="NUMERO",      IF(ISNUMBER(VALUE(C1807)),VALUE(C1807),""),   IF(OR(F1807="NSS - NOMBRE",F1807="RP - NOMBRE"),      IF(         AND(           NOT(ISERROR(FIND(" - ",C1807))),           ISERROR(FIND("  ",C1807)),           ISERROR(FIND("–",C1807)),           ISERROR(FIND("—",C1807)),           ISNUMBER(VALUE(LEFT(C1807,FIND(" - ",C1807)-1)))         ),         VALUE(LEFT(C1807,FIND(" - ",C1807)-1)),         ""      ),   ""   )  )))</f>
        <v/>
      </c>
      <c r="H1807" s="34" t="str">
        <f aca="false">B1807 &amp; "|" &amp; E1807 &amp; "|" &amp;(IF(ISBLANK(C1807),"",IFERROR(VALUE(LEFT(TRIM(C1807),FIND(" ",TRIM(C1807)&amp;" ")-1)),"")))</f>
        <v>||</v>
      </c>
      <c r="I1807" s="18" t="n">
        <f aca="false">IF(G1807="",0, IF(COUNTIF($H$6:H1807,H1807)=1,1,0))</f>
        <v>0</v>
      </c>
      <c r="J1807" s="34" t="str">
        <f aca="false">IF( OR( ISBLANK(D1807), C1807=D1807, AND( LEFT(D1807,7)&lt;&gt;"NOMINA ", OR( ISERROR(FIND(" - ",D1807)), NOT(ISNUMBER(VALUE(LEFT(D1807,FIND(" - ",D1807)-1)))) ) ) ), "", B1807 &amp; "|" &amp; E1807 &amp; "|" &amp; (IF(ISBLANK(C1807), "", IFERROR(VALUE(LEFT(TRIM(C1807), FIND(" ", TRIM(C1807)&amp;" ")-1)), ""))) &amp; "|" &amp; D1807 )</f>
        <v/>
      </c>
      <c r="K1807" s="18" t="n">
        <f aca="false">IF(OR(C1807="", J1807="",G1807=""), 0, IF(COUNTIF($J$6:J1807, J1807)=1, 1, 0))</f>
        <v>0</v>
      </c>
      <c r="L1807" s="16" t="str">
        <f aca="false">IF(B1807="Inscripción de nuevo registro patronal",B1807 &amp; "|" &amp; E1807 &amp; "|" &amp; C1807,"")</f>
        <v/>
      </c>
      <c r="M1807" s="18" t="n">
        <f aca="false">IF(OR(C1807="", L1807=""), 0, IF(COUNTIF($L$6:L1807, L1807)=1, 1, 0))</f>
        <v>0</v>
      </c>
    </row>
    <row r="1808" customFormat="false" ht="28.35" hidden="false" customHeight="true" outlineLevel="0" collapsed="false">
      <c r="A1808" s="48" t="str">
        <f aca="false">IF(AND(NOT(ISBLANK(C1808)),NOT(ISBLANK(B1808)),NOT(ISBLANK(E1808))),(_xlfn.AGGREGATE(2,7,A$5:A1808))+1,"")</f>
        <v/>
      </c>
      <c r="B1808" s="49"/>
      <c r="C1808" s="49"/>
      <c r="D1808" s="50"/>
      <c r="E1808" s="51"/>
      <c r="F1808" s="52" t="str">
        <f aca="false">IFERROR(VLOOKUP(B1808,LISTAS!$Q$2:$R$58,2,0),"")</f>
        <v/>
      </c>
      <c r="G1808" s="34" t="str">
        <f aca="false">IF(ISBLANK(C1808),"",  IF(F1808="RAZÓN SOCIAL","NUEVO_RP",   IF(F1808="NUMERO",      IF(ISNUMBER(VALUE(C1808)),VALUE(C1808),""),   IF(OR(F1808="NSS - NOMBRE",F1808="RP - NOMBRE"),      IF(         AND(           NOT(ISERROR(FIND(" - ",C1808))),           ISERROR(FIND("  ",C1808)),           ISERROR(FIND("–",C1808)),           ISERROR(FIND("—",C1808)),           ISNUMBER(VALUE(LEFT(C1808,FIND(" - ",C1808)-1)))         ),         VALUE(LEFT(C1808,FIND(" - ",C1808)-1)),         ""      ),   ""   )  )))</f>
        <v/>
      </c>
      <c r="H1808" s="34" t="str">
        <f aca="false">B1808 &amp; "|" &amp; E1808 &amp; "|" &amp;(IF(ISBLANK(C1808),"",IFERROR(VALUE(LEFT(TRIM(C1808),FIND(" ",TRIM(C1808)&amp;" ")-1)),"")))</f>
        <v>||</v>
      </c>
      <c r="I1808" s="18" t="n">
        <f aca="false">IF(G1808="",0, IF(COUNTIF($H$6:H1808,H1808)=1,1,0))</f>
        <v>0</v>
      </c>
      <c r="J1808" s="34" t="str">
        <f aca="false">IF( OR( ISBLANK(D1808), C1808=D1808, AND( LEFT(D1808,7)&lt;&gt;"NOMINA ", OR( ISERROR(FIND(" - ",D1808)), NOT(ISNUMBER(VALUE(LEFT(D1808,FIND(" - ",D1808)-1)))) ) ) ), "", B1808 &amp; "|" &amp; E1808 &amp; "|" &amp; (IF(ISBLANK(C1808), "", IFERROR(VALUE(LEFT(TRIM(C1808), FIND(" ", TRIM(C1808)&amp;" ")-1)), ""))) &amp; "|" &amp; D1808 )</f>
        <v/>
      </c>
      <c r="K1808" s="18" t="n">
        <f aca="false">IF(OR(C1808="", J1808="",G1808=""), 0, IF(COUNTIF($J$6:J1808, J1808)=1, 1, 0))</f>
        <v>0</v>
      </c>
      <c r="L1808" s="16" t="str">
        <f aca="false">IF(B1808="Inscripción de nuevo registro patronal",B1808 &amp; "|" &amp; E1808 &amp; "|" &amp; C1808,"")</f>
        <v/>
      </c>
      <c r="M1808" s="18" t="n">
        <f aca="false">IF(OR(C1808="", L1808=""), 0, IF(COUNTIF($L$6:L1808, L1808)=1, 1, 0))</f>
        <v>0</v>
      </c>
    </row>
    <row r="1809" customFormat="false" ht="28.35" hidden="false" customHeight="true" outlineLevel="0" collapsed="false">
      <c r="A1809" s="48" t="str">
        <f aca="false">IF(AND(NOT(ISBLANK(C1809)),NOT(ISBLANK(B1809)),NOT(ISBLANK(E1809))),(_xlfn.AGGREGATE(2,7,A$5:A1809))+1,"")</f>
        <v/>
      </c>
      <c r="B1809" s="49"/>
      <c r="C1809" s="49"/>
      <c r="D1809" s="50"/>
      <c r="E1809" s="51"/>
      <c r="F1809" s="52" t="str">
        <f aca="false">IFERROR(VLOOKUP(B1809,LISTAS!$Q$2:$R$58,2,0),"")</f>
        <v/>
      </c>
      <c r="G1809" s="34" t="str">
        <f aca="false">IF(ISBLANK(C1809),"",  IF(F1809="RAZÓN SOCIAL","NUEVO_RP",   IF(F1809="NUMERO",      IF(ISNUMBER(VALUE(C1809)),VALUE(C1809),""),   IF(OR(F1809="NSS - NOMBRE",F1809="RP - NOMBRE"),      IF(         AND(           NOT(ISERROR(FIND(" - ",C1809))),           ISERROR(FIND("  ",C1809)),           ISERROR(FIND("–",C1809)),           ISERROR(FIND("—",C1809)),           ISNUMBER(VALUE(LEFT(C1809,FIND(" - ",C1809)-1)))         ),         VALUE(LEFT(C1809,FIND(" - ",C1809)-1)),         ""      ),   ""   )  )))</f>
        <v/>
      </c>
      <c r="H1809" s="34" t="str">
        <f aca="false">B1809 &amp; "|" &amp; E1809 &amp; "|" &amp;(IF(ISBLANK(C1809),"",IFERROR(VALUE(LEFT(TRIM(C1809),FIND(" ",TRIM(C1809)&amp;" ")-1)),"")))</f>
        <v>||</v>
      </c>
      <c r="I1809" s="18" t="n">
        <f aca="false">IF(G1809="",0, IF(COUNTIF($H$6:H1809,H1809)=1,1,0))</f>
        <v>0</v>
      </c>
      <c r="J1809" s="34" t="str">
        <f aca="false">IF( OR( ISBLANK(D1809), C1809=D1809, AND( LEFT(D1809,7)&lt;&gt;"NOMINA ", OR( ISERROR(FIND(" - ",D1809)), NOT(ISNUMBER(VALUE(LEFT(D1809,FIND(" - ",D1809)-1)))) ) ) ), "", B1809 &amp; "|" &amp; E1809 &amp; "|" &amp; (IF(ISBLANK(C1809), "", IFERROR(VALUE(LEFT(TRIM(C1809), FIND(" ", TRIM(C1809)&amp;" ")-1)), ""))) &amp; "|" &amp; D1809 )</f>
        <v/>
      </c>
      <c r="K1809" s="18" t="n">
        <f aca="false">IF(OR(C1809="", J1809="",G1809=""), 0, IF(COUNTIF($J$6:J1809, J1809)=1, 1, 0))</f>
        <v>0</v>
      </c>
      <c r="L1809" s="16" t="str">
        <f aca="false">IF(B1809="Inscripción de nuevo registro patronal",B1809 &amp; "|" &amp; E1809 &amp; "|" &amp; C1809,"")</f>
        <v/>
      </c>
      <c r="M1809" s="18" t="n">
        <f aca="false">IF(OR(C1809="", L1809=""), 0, IF(COUNTIF($L$6:L1809, L1809)=1, 1, 0))</f>
        <v>0</v>
      </c>
    </row>
    <row r="1810" customFormat="false" ht="28.35" hidden="false" customHeight="true" outlineLevel="0" collapsed="false">
      <c r="A1810" s="48" t="str">
        <f aca="false">IF(AND(NOT(ISBLANK(C1810)),NOT(ISBLANK(B1810)),NOT(ISBLANK(E1810))),(_xlfn.AGGREGATE(2,7,A$5:A1810))+1,"")</f>
        <v/>
      </c>
      <c r="B1810" s="49"/>
      <c r="C1810" s="49"/>
      <c r="D1810" s="50"/>
      <c r="E1810" s="51"/>
      <c r="F1810" s="52" t="str">
        <f aca="false">IFERROR(VLOOKUP(B1810,LISTAS!$Q$2:$R$58,2,0),"")</f>
        <v/>
      </c>
      <c r="G1810" s="34" t="str">
        <f aca="false">IF(ISBLANK(C1810),"",  IF(F1810="RAZÓN SOCIAL","NUEVO_RP",   IF(F1810="NUMERO",      IF(ISNUMBER(VALUE(C1810)),VALUE(C1810),""),   IF(OR(F1810="NSS - NOMBRE",F1810="RP - NOMBRE"),      IF(         AND(           NOT(ISERROR(FIND(" - ",C1810))),           ISERROR(FIND("  ",C1810)),           ISERROR(FIND("–",C1810)),           ISERROR(FIND("—",C1810)),           ISNUMBER(VALUE(LEFT(C1810,FIND(" - ",C1810)-1)))         ),         VALUE(LEFT(C1810,FIND(" - ",C1810)-1)),         ""      ),   ""   )  )))</f>
        <v/>
      </c>
      <c r="H1810" s="34" t="str">
        <f aca="false">B1810 &amp; "|" &amp; E1810 &amp; "|" &amp;(IF(ISBLANK(C1810),"",IFERROR(VALUE(LEFT(TRIM(C1810),FIND(" ",TRIM(C1810)&amp;" ")-1)),"")))</f>
        <v>||</v>
      </c>
      <c r="I1810" s="18" t="n">
        <f aca="false">IF(G1810="",0, IF(COUNTIF($H$6:H1810,H1810)=1,1,0))</f>
        <v>0</v>
      </c>
      <c r="J1810" s="34" t="str">
        <f aca="false">IF( OR( ISBLANK(D1810), C1810=D1810, AND( LEFT(D1810,7)&lt;&gt;"NOMINA ", OR( ISERROR(FIND(" - ",D1810)), NOT(ISNUMBER(VALUE(LEFT(D1810,FIND(" - ",D1810)-1)))) ) ) ), "", B1810 &amp; "|" &amp; E1810 &amp; "|" &amp; (IF(ISBLANK(C1810), "", IFERROR(VALUE(LEFT(TRIM(C1810), FIND(" ", TRIM(C1810)&amp;" ")-1)), ""))) &amp; "|" &amp; D1810 )</f>
        <v/>
      </c>
      <c r="K1810" s="18" t="n">
        <f aca="false">IF(OR(C1810="", J1810="",G1810=""), 0, IF(COUNTIF($J$6:J1810, J1810)=1, 1, 0))</f>
        <v>0</v>
      </c>
      <c r="L1810" s="16" t="str">
        <f aca="false">IF(B1810="Inscripción de nuevo registro patronal",B1810 &amp; "|" &amp; E1810 &amp; "|" &amp; C1810,"")</f>
        <v/>
      </c>
      <c r="M1810" s="18" t="n">
        <f aca="false">IF(OR(C1810="", L1810=""), 0, IF(COUNTIF($L$6:L1810, L1810)=1, 1, 0))</f>
        <v>0</v>
      </c>
    </row>
    <row r="1811" customFormat="false" ht="28.35" hidden="false" customHeight="true" outlineLevel="0" collapsed="false">
      <c r="A1811" s="48" t="str">
        <f aca="false">IF(AND(NOT(ISBLANK(C1811)),NOT(ISBLANK(B1811)),NOT(ISBLANK(E1811))),(_xlfn.AGGREGATE(2,7,A$5:A1811))+1,"")</f>
        <v/>
      </c>
      <c r="B1811" s="49"/>
      <c r="C1811" s="49"/>
      <c r="D1811" s="50"/>
      <c r="E1811" s="51"/>
      <c r="F1811" s="52" t="str">
        <f aca="false">IFERROR(VLOOKUP(B1811,LISTAS!$Q$2:$R$58,2,0),"")</f>
        <v/>
      </c>
      <c r="G1811" s="34" t="str">
        <f aca="false">IF(ISBLANK(C1811),"",  IF(F1811="RAZÓN SOCIAL","NUEVO_RP",   IF(F1811="NUMERO",      IF(ISNUMBER(VALUE(C1811)),VALUE(C1811),""),   IF(OR(F1811="NSS - NOMBRE",F1811="RP - NOMBRE"),      IF(         AND(           NOT(ISERROR(FIND(" - ",C1811))),           ISERROR(FIND("  ",C1811)),           ISERROR(FIND("–",C1811)),           ISERROR(FIND("—",C1811)),           ISNUMBER(VALUE(LEFT(C1811,FIND(" - ",C1811)-1)))         ),         VALUE(LEFT(C1811,FIND(" - ",C1811)-1)),         ""      ),   ""   )  )))</f>
        <v/>
      </c>
      <c r="H1811" s="34" t="str">
        <f aca="false">B1811 &amp; "|" &amp; E1811 &amp; "|" &amp;(IF(ISBLANK(C1811),"",IFERROR(VALUE(LEFT(TRIM(C1811),FIND(" ",TRIM(C1811)&amp;" ")-1)),"")))</f>
        <v>||</v>
      </c>
      <c r="I1811" s="18" t="n">
        <f aca="false">IF(G1811="",0, IF(COUNTIF($H$6:H1811,H1811)=1,1,0))</f>
        <v>0</v>
      </c>
      <c r="J1811" s="34" t="str">
        <f aca="false">IF( OR( ISBLANK(D1811), C1811=D1811, AND( LEFT(D1811,7)&lt;&gt;"NOMINA ", OR( ISERROR(FIND(" - ",D1811)), NOT(ISNUMBER(VALUE(LEFT(D1811,FIND(" - ",D1811)-1)))) ) ) ), "", B1811 &amp; "|" &amp; E1811 &amp; "|" &amp; (IF(ISBLANK(C1811), "", IFERROR(VALUE(LEFT(TRIM(C1811), FIND(" ", TRIM(C1811)&amp;" ")-1)), ""))) &amp; "|" &amp; D1811 )</f>
        <v/>
      </c>
      <c r="K1811" s="18" t="n">
        <f aca="false">IF(OR(C1811="", J1811="",G1811=""), 0, IF(COUNTIF($J$6:J1811, J1811)=1, 1, 0))</f>
        <v>0</v>
      </c>
      <c r="L1811" s="16" t="str">
        <f aca="false">IF(B1811="Inscripción de nuevo registro patronal",B1811 &amp; "|" &amp; E1811 &amp; "|" &amp; C1811,"")</f>
        <v/>
      </c>
      <c r="M1811" s="18" t="n">
        <f aca="false">IF(OR(C1811="", L1811=""), 0, IF(COUNTIF($L$6:L1811, L1811)=1, 1, 0))</f>
        <v>0</v>
      </c>
    </row>
    <row r="1812" customFormat="false" ht="28.35" hidden="false" customHeight="true" outlineLevel="0" collapsed="false">
      <c r="A1812" s="48" t="str">
        <f aca="false">IF(AND(NOT(ISBLANK(C1812)),NOT(ISBLANK(B1812)),NOT(ISBLANK(E1812))),(_xlfn.AGGREGATE(2,7,A$5:A1812))+1,"")</f>
        <v/>
      </c>
      <c r="B1812" s="49"/>
      <c r="C1812" s="49"/>
      <c r="D1812" s="50"/>
      <c r="E1812" s="51"/>
      <c r="F1812" s="52" t="str">
        <f aca="false">IFERROR(VLOOKUP(B1812,LISTAS!$Q$2:$R$58,2,0),"")</f>
        <v/>
      </c>
      <c r="G1812" s="34" t="str">
        <f aca="false">IF(ISBLANK(C1812),"",  IF(F1812="RAZÓN SOCIAL","NUEVO_RP",   IF(F1812="NUMERO",      IF(ISNUMBER(VALUE(C1812)),VALUE(C1812),""),   IF(OR(F1812="NSS - NOMBRE",F1812="RP - NOMBRE"),      IF(         AND(           NOT(ISERROR(FIND(" - ",C1812))),           ISERROR(FIND("  ",C1812)),           ISERROR(FIND("–",C1812)),           ISERROR(FIND("—",C1812)),           ISNUMBER(VALUE(LEFT(C1812,FIND(" - ",C1812)-1)))         ),         VALUE(LEFT(C1812,FIND(" - ",C1812)-1)),         ""      ),   ""   )  )))</f>
        <v/>
      </c>
      <c r="H1812" s="34" t="str">
        <f aca="false">B1812 &amp; "|" &amp; E1812 &amp; "|" &amp;(IF(ISBLANK(C1812),"",IFERROR(VALUE(LEFT(TRIM(C1812),FIND(" ",TRIM(C1812)&amp;" ")-1)),"")))</f>
        <v>||</v>
      </c>
      <c r="I1812" s="18" t="n">
        <f aca="false">IF(G1812="",0, IF(COUNTIF($H$6:H1812,H1812)=1,1,0))</f>
        <v>0</v>
      </c>
      <c r="J1812" s="34" t="str">
        <f aca="false">IF( OR( ISBLANK(D1812), C1812=D1812, AND( LEFT(D1812,7)&lt;&gt;"NOMINA ", OR( ISERROR(FIND(" - ",D1812)), NOT(ISNUMBER(VALUE(LEFT(D1812,FIND(" - ",D1812)-1)))) ) ) ), "", B1812 &amp; "|" &amp; E1812 &amp; "|" &amp; (IF(ISBLANK(C1812), "", IFERROR(VALUE(LEFT(TRIM(C1812), FIND(" ", TRIM(C1812)&amp;" ")-1)), ""))) &amp; "|" &amp; D1812 )</f>
        <v/>
      </c>
      <c r="K1812" s="18" t="n">
        <f aca="false">IF(OR(C1812="", J1812="",G1812=""), 0, IF(COUNTIF($J$6:J1812, J1812)=1, 1, 0))</f>
        <v>0</v>
      </c>
      <c r="L1812" s="16" t="str">
        <f aca="false">IF(B1812="Inscripción de nuevo registro patronal",B1812 &amp; "|" &amp; E1812 &amp; "|" &amp; C1812,"")</f>
        <v/>
      </c>
      <c r="M1812" s="18" t="n">
        <f aca="false">IF(OR(C1812="", L1812=""), 0, IF(COUNTIF($L$6:L1812, L1812)=1, 1, 0))</f>
        <v>0</v>
      </c>
    </row>
    <row r="1813" customFormat="false" ht="28.35" hidden="false" customHeight="true" outlineLevel="0" collapsed="false">
      <c r="A1813" s="48" t="str">
        <f aca="false">IF(AND(NOT(ISBLANK(C1813)),NOT(ISBLANK(B1813)),NOT(ISBLANK(E1813))),(_xlfn.AGGREGATE(2,7,A$5:A1813))+1,"")</f>
        <v/>
      </c>
      <c r="B1813" s="49"/>
      <c r="C1813" s="49"/>
      <c r="D1813" s="50"/>
      <c r="E1813" s="51"/>
      <c r="F1813" s="52" t="str">
        <f aca="false">IFERROR(VLOOKUP(B1813,LISTAS!$Q$2:$R$58,2,0),"")</f>
        <v/>
      </c>
      <c r="G1813" s="34" t="str">
        <f aca="false">IF(ISBLANK(C1813),"",  IF(F1813="RAZÓN SOCIAL","NUEVO_RP",   IF(F1813="NUMERO",      IF(ISNUMBER(VALUE(C1813)),VALUE(C1813),""),   IF(OR(F1813="NSS - NOMBRE",F1813="RP - NOMBRE"),      IF(         AND(           NOT(ISERROR(FIND(" - ",C1813))),           ISERROR(FIND("  ",C1813)),           ISERROR(FIND("–",C1813)),           ISERROR(FIND("—",C1813)),           ISNUMBER(VALUE(LEFT(C1813,FIND(" - ",C1813)-1)))         ),         VALUE(LEFT(C1813,FIND(" - ",C1813)-1)),         ""      ),   ""   )  )))</f>
        <v/>
      </c>
      <c r="H1813" s="34" t="str">
        <f aca="false">B1813 &amp; "|" &amp; E1813 &amp; "|" &amp;(IF(ISBLANK(C1813),"",IFERROR(VALUE(LEFT(TRIM(C1813),FIND(" ",TRIM(C1813)&amp;" ")-1)),"")))</f>
        <v>||</v>
      </c>
      <c r="I1813" s="18" t="n">
        <f aca="false">IF(G1813="",0, IF(COUNTIF($H$6:H1813,H1813)=1,1,0))</f>
        <v>0</v>
      </c>
      <c r="J1813" s="34" t="str">
        <f aca="false">IF( OR( ISBLANK(D1813), C1813=D1813, AND( LEFT(D1813,7)&lt;&gt;"NOMINA ", OR( ISERROR(FIND(" - ",D1813)), NOT(ISNUMBER(VALUE(LEFT(D1813,FIND(" - ",D1813)-1)))) ) ) ), "", B1813 &amp; "|" &amp; E1813 &amp; "|" &amp; (IF(ISBLANK(C1813), "", IFERROR(VALUE(LEFT(TRIM(C1813), FIND(" ", TRIM(C1813)&amp;" ")-1)), ""))) &amp; "|" &amp; D1813 )</f>
        <v/>
      </c>
      <c r="K1813" s="18" t="n">
        <f aca="false">IF(OR(C1813="", J1813="",G1813=""), 0, IF(COUNTIF($J$6:J1813, J1813)=1, 1, 0))</f>
        <v>0</v>
      </c>
      <c r="L1813" s="16" t="str">
        <f aca="false">IF(B1813="Inscripción de nuevo registro patronal",B1813 &amp; "|" &amp; E1813 &amp; "|" &amp; C1813,"")</f>
        <v/>
      </c>
      <c r="M1813" s="18" t="n">
        <f aca="false">IF(OR(C1813="", L1813=""), 0, IF(COUNTIF($L$6:L1813, L1813)=1, 1, 0))</f>
        <v>0</v>
      </c>
    </row>
    <row r="1814" customFormat="false" ht="28.35" hidden="false" customHeight="true" outlineLevel="0" collapsed="false">
      <c r="A1814" s="48" t="str">
        <f aca="false">IF(AND(NOT(ISBLANK(C1814)),NOT(ISBLANK(B1814)),NOT(ISBLANK(E1814))),(_xlfn.AGGREGATE(2,7,A$5:A1814))+1,"")</f>
        <v/>
      </c>
      <c r="B1814" s="49"/>
      <c r="C1814" s="49"/>
      <c r="D1814" s="50"/>
      <c r="E1814" s="51"/>
      <c r="F1814" s="52" t="str">
        <f aca="false">IFERROR(VLOOKUP(B1814,LISTAS!$Q$2:$R$58,2,0),"")</f>
        <v/>
      </c>
      <c r="G1814" s="34" t="str">
        <f aca="false">IF(ISBLANK(C1814),"",  IF(F1814="RAZÓN SOCIAL","NUEVO_RP",   IF(F1814="NUMERO",      IF(ISNUMBER(VALUE(C1814)),VALUE(C1814),""),   IF(OR(F1814="NSS - NOMBRE",F1814="RP - NOMBRE"),      IF(         AND(           NOT(ISERROR(FIND(" - ",C1814))),           ISERROR(FIND("  ",C1814)),           ISERROR(FIND("–",C1814)),           ISERROR(FIND("—",C1814)),           ISNUMBER(VALUE(LEFT(C1814,FIND(" - ",C1814)-1)))         ),         VALUE(LEFT(C1814,FIND(" - ",C1814)-1)),         ""      ),   ""   )  )))</f>
        <v/>
      </c>
      <c r="H1814" s="34" t="str">
        <f aca="false">B1814 &amp; "|" &amp; E1814 &amp; "|" &amp;(IF(ISBLANK(C1814),"",IFERROR(VALUE(LEFT(TRIM(C1814),FIND(" ",TRIM(C1814)&amp;" ")-1)),"")))</f>
        <v>||</v>
      </c>
      <c r="I1814" s="18" t="n">
        <f aca="false">IF(G1814="",0, IF(COUNTIF($H$6:H1814,H1814)=1,1,0))</f>
        <v>0</v>
      </c>
      <c r="J1814" s="34" t="str">
        <f aca="false">IF( OR( ISBLANK(D1814), C1814=D1814, AND( LEFT(D1814,7)&lt;&gt;"NOMINA ", OR( ISERROR(FIND(" - ",D1814)), NOT(ISNUMBER(VALUE(LEFT(D1814,FIND(" - ",D1814)-1)))) ) ) ), "", B1814 &amp; "|" &amp; E1814 &amp; "|" &amp; (IF(ISBLANK(C1814), "", IFERROR(VALUE(LEFT(TRIM(C1814), FIND(" ", TRIM(C1814)&amp;" ")-1)), ""))) &amp; "|" &amp; D1814 )</f>
        <v/>
      </c>
      <c r="K1814" s="18" t="n">
        <f aca="false">IF(OR(C1814="", J1814="",G1814=""), 0, IF(COUNTIF($J$6:J1814, J1814)=1, 1, 0))</f>
        <v>0</v>
      </c>
      <c r="L1814" s="16" t="str">
        <f aca="false">IF(B1814="Inscripción de nuevo registro patronal",B1814 &amp; "|" &amp; E1814 &amp; "|" &amp; C1814,"")</f>
        <v/>
      </c>
      <c r="M1814" s="18" t="n">
        <f aca="false">IF(OR(C1814="", L1814=""), 0, IF(COUNTIF($L$6:L1814, L1814)=1, 1, 0))</f>
        <v>0</v>
      </c>
    </row>
    <row r="1815" customFormat="false" ht="28.35" hidden="false" customHeight="true" outlineLevel="0" collapsed="false">
      <c r="A1815" s="48" t="str">
        <f aca="false">IF(AND(NOT(ISBLANK(C1815)),NOT(ISBLANK(B1815)),NOT(ISBLANK(E1815))),(_xlfn.AGGREGATE(2,7,A$5:A1815))+1,"")</f>
        <v/>
      </c>
      <c r="B1815" s="49"/>
      <c r="C1815" s="49"/>
      <c r="D1815" s="50"/>
      <c r="E1815" s="51"/>
      <c r="F1815" s="52" t="str">
        <f aca="false">IFERROR(VLOOKUP(B1815,LISTAS!$Q$2:$R$58,2,0),"")</f>
        <v/>
      </c>
      <c r="G1815" s="34" t="str">
        <f aca="false">IF(ISBLANK(C1815),"",  IF(F1815="RAZÓN SOCIAL","NUEVO_RP",   IF(F1815="NUMERO",      IF(ISNUMBER(VALUE(C1815)),VALUE(C1815),""),   IF(OR(F1815="NSS - NOMBRE",F1815="RP - NOMBRE"),      IF(         AND(           NOT(ISERROR(FIND(" - ",C1815))),           ISERROR(FIND("  ",C1815)),           ISERROR(FIND("–",C1815)),           ISERROR(FIND("—",C1815)),           ISNUMBER(VALUE(LEFT(C1815,FIND(" - ",C1815)-1)))         ),         VALUE(LEFT(C1815,FIND(" - ",C1815)-1)),         ""      ),   ""   )  )))</f>
        <v/>
      </c>
      <c r="H1815" s="34" t="str">
        <f aca="false">B1815 &amp; "|" &amp; E1815 &amp; "|" &amp;(IF(ISBLANK(C1815),"",IFERROR(VALUE(LEFT(TRIM(C1815),FIND(" ",TRIM(C1815)&amp;" ")-1)),"")))</f>
        <v>||</v>
      </c>
      <c r="I1815" s="18" t="n">
        <f aca="false">IF(G1815="",0, IF(COUNTIF($H$6:H1815,H1815)=1,1,0))</f>
        <v>0</v>
      </c>
      <c r="J1815" s="34" t="str">
        <f aca="false">IF( OR( ISBLANK(D1815), C1815=D1815, AND( LEFT(D1815,7)&lt;&gt;"NOMINA ", OR( ISERROR(FIND(" - ",D1815)), NOT(ISNUMBER(VALUE(LEFT(D1815,FIND(" - ",D1815)-1)))) ) ) ), "", B1815 &amp; "|" &amp; E1815 &amp; "|" &amp; (IF(ISBLANK(C1815), "", IFERROR(VALUE(LEFT(TRIM(C1815), FIND(" ", TRIM(C1815)&amp;" ")-1)), ""))) &amp; "|" &amp; D1815 )</f>
        <v/>
      </c>
      <c r="K1815" s="18" t="n">
        <f aca="false">IF(OR(C1815="", J1815="",G1815=""), 0, IF(COUNTIF($J$6:J1815, J1815)=1, 1, 0))</f>
        <v>0</v>
      </c>
      <c r="L1815" s="16" t="str">
        <f aca="false">IF(B1815="Inscripción de nuevo registro patronal",B1815 &amp; "|" &amp; E1815 &amp; "|" &amp; C1815,"")</f>
        <v/>
      </c>
      <c r="M1815" s="18" t="n">
        <f aca="false">IF(OR(C1815="", L1815=""), 0, IF(COUNTIF($L$6:L1815, L1815)=1, 1, 0))</f>
        <v>0</v>
      </c>
    </row>
    <row r="1816" customFormat="false" ht="28.35" hidden="false" customHeight="true" outlineLevel="0" collapsed="false">
      <c r="A1816" s="48" t="str">
        <f aca="false">IF(AND(NOT(ISBLANK(C1816)),NOT(ISBLANK(B1816)),NOT(ISBLANK(E1816))),(_xlfn.AGGREGATE(2,7,A$5:A1816))+1,"")</f>
        <v/>
      </c>
      <c r="B1816" s="49"/>
      <c r="C1816" s="49"/>
      <c r="D1816" s="50"/>
      <c r="E1816" s="51"/>
      <c r="F1816" s="52" t="str">
        <f aca="false">IFERROR(VLOOKUP(B1816,LISTAS!$Q$2:$R$58,2,0),"")</f>
        <v/>
      </c>
      <c r="G1816" s="34" t="str">
        <f aca="false">IF(ISBLANK(C1816),"",  IF(F1816="RAZÓN SOCIAL","NUEVO_RP",   IF(F1816="NUMERO",      IF(ISNUMBER(VALUE(C1816)),VALUE(C1816),""),   IF(OR(F1816="NSS - NOMBRE",F1816="RP - NOMBRE"),      IF(         AND(           NOT(ISERROR(FIND(" - ",C1816))),           ISERROR(FIND("  ",C1816)),           ISERROR(FIND("–",C1816)),           ISERROR(FIND("—",C1816)),           ISNUMBER(VALUE(LEFT(C1816,FIND(" - ",C1816)-1)))         ),         VALUE(LEFT(C1816,FIND(" - ",C1816)-1)),         ""      ),   ""   )  )))</f>
        <v/>
      </c>
      <c r="H1816" s="34" t="str">
        <f aca="false">B1816 &amp; "|" &amp; E1816 &amp; "|" &amp;(IF(ISBLANK(C1816),"",IFERROR(VALUE(LEFT(TRIM(C1816),FIND(" ",TRIM(C1816)&amp;" ")-1)),"")))</f>
        <v>||</v>
      </c>
      <c r="I1816" s="18" t="n">
        <f aca="false">IF(G1816="",0, IF(COUNTIF($H$6:H1816,H1816)=1,1,0))</f>
        <v>0</v>
      </c>
      <c r="J1816" s="34" t="str">
        <f aca="false">IF( OR( ISBLANK(D1816), C1816=D1816, AND( LEFT(D1816,7)&lt;&gt;"NOMINA ", OR( ISERROR(FIND(" - ",D1816)), NOT(ISNUMBER(VALUE(LEFT(D1816,FIND(" - ",D1816)-1)))) ) ) ), "", B1816 &amp; "|" &amp; E1816 &amp; "|" &amp; (IF(ISBLANK(C1816), "", IFERROR(VALUE(LEFT(TRIM(C1816), FIND(" ", TRIM(C1816)&amp;" ")-1)), ""))) &amp; "|" &amp; D1816 )</f>
        <v/>
      </c>
      <c r="K1816" s="18" t="n">
        <f aca="false">IF(OR(C1816="", J1816="",G1816=""), 0, IF(COUNTIF($J$6:J1816, J1816)=1, 1, 0))</f>
        <v>0</v>
      </c>
      <c r="L1816" s="16" t="str">
        <f aca="false">IF(B1816="Inscripción de nuevo registro patronal",B1816 &amp; "|" &amp; E1816 &amp; "|" &amp; C1816,"")</f>
        <v/>
      </c>
      <c r="M1816" s="18" t="n">
        <f aca="false">IF(OR(C1816="", L1816=""), 0, IF(COUNTIF($L$6:L1816, L1816)=1, 1, 0))</f>
        <v>0</v>
      </c>
    </row>
    <row r="1817" customFormat="false" ht="28.35" hidden="false" customHeight="true" outlineLevel="0" collapsed="false">
      <c r="A1817" s="48" t="str">
        <f aca="false">IF(AND(NOT(ISBLANK(C1817)),NOT(ISBLANK(B1817)),NOT(ISBLANK(E1817))),(_xlfn.AGGREGATE(2,7,A$5:A1817))+1,"")</f>
        <v/>
      </c>
      <c r="B1817" s="49"/>
      <c r="C1817" s="49"/>
      <c r="D1817" s="50"/>
      <c r="E1817" s="51"/>
      <c r="F1817" s="52" t="str">
        <f aca="false">IFERROR(VLOOKUP(B1817,LISTAS!$Q$2:$R$58,2,0),"")</f>
        <v/>
      </c>
      <c r="G1817" s="34" t="str">
        <f aca="false">IF(ISBLANK(C1817),"",  IF(F1817="RAZÓN SOCIAL","NUEVO_RP",   IF(F1817="NUMERO",      IF(ISNUMBER(VALUE(C1817)),VALUE(C1817),""),   IF(OR(F1817="NSS - NOMBRE",F1817="RP - NOMBRE"),      IF(         AND(           NOT(ISERROR(FIND(" - ",C1817))),           ISERROR(FIND("  ",C1817)),           ISERROR(FIND("–",C1817)),           ISERROR(FIND("—",C1817)),           ISNUMBER(VALUE(LEFT(C1817,FIND(" - ",C1817)-1)))         ),         VALUE(LEFT(C1817,FIND(" - ",C1817)-1)),         ""      ),   ""   )  )))</f>
        <v/>
      </c>
      <c r="H1817" s="34" t="str">
        <f aca="false">B1817 &amp; "|" &amp; E1817 &amp; "|" &amp;(IF(ISBLANK(C1817),"",IFERROR(VALUE(LEFT(TRIM(C1817),FIND(" ",TRIM(C1817)&amp;" ")-1)),"")))</f>
        <v>||</v>
      </c>
      <c r="I1817" s="18" t="n">
        <f aca="false">IF(G1817="",0, IF(COUNTIF($H$6:H1817,H1817)=1,1,0))</f>
        <v>0</v>
      </c>
      <c r="J1817" s="34" t="str">
        <f aca="false">IF( OR( ISBLANK(D1817), C1817=D1817, AND( LEFT(D1817,7)&lt;&gt;"NOMINA ", OR( ISERROR(FIND(" - ",D1817)), NOT(ISNUMBER(VALUE(LEFT(D1817,FIND(" - ",D1817)-1)))) ) ) ), "", B1817 &amp; "|" &amp; E1817 &amp; "|" &amp; (IF(ISBLANK(C1817), "", IFERROR(VALUE(LEFT(TRIM(C1817), FIND(" ", TRIM(C1817)&amp;" ")-1)), ""))) &amp; "|" &amp; D1817 )</f>
        <v/>
      </c>
      <c r="K1817" s="18" t="n">
        <f aca="false">IF(OR(C1817="", J1817="",G1817=""), 0, IF(COUNTIF($J$6:J1817, J1817)=1, 1, 0))</f>
        <v>0</v>
      </c>
      <c r="L1817" s="16" t="str">
        <f aca="false">IF(B1817="Inscripción de nuevo registro patronal",B1817 &amp; "|" &amp; E1817 &amp; "|" &amp; C1817,"")</f>
        <v/>
      </c>
      <c r="M1817" s="18" t="n">
        <f aca="false">IF(OR(C1817="", L1817=""), 0, IF(COUNTIF($L$6:L1817, L1817)=1, 1, 0))</f>
        <v>0</v>
      </c>
    </row>
    <row r="1818" customFormat="false" ht="28.35" hidden="false" customHeight="true" outlineLevel="0" collapsed="false">
      <c r="A1818" s="48" t="str">
        <f aca="false">IF(AND(NOT(ISBLANK(C1818)),NOT(ISBLANK(B1818)),NOT(ISBLANK(E1818))),(_xlfn.AGGREGATE(2,7,A$5:A1818))+1,"")</f>
        <v/>
      </c>
      <c r="B1818" s="49"/>
      <c r="C1818" s="49"/>
      <c r="D1818" s="50"/>
      <c r="E1818" s="51"/>
      <c r="F1818" s="52" t="str">
        <f aca="false">IFERROR(VLOOKUP(B1818,LISTAS!$Q$2:$R$58,2,0),"")</f>
        <v/>
      </c>
      <c r="G1818" s="34" t="str">
        <f aca="false">IF(ISBLANK(C1818),"",  IF(F1818="RAZÓN SOCIAL","NUEVO_RP",   IF(F1818="NUMERO",      IF(ISNUMBER(VALUE(C1818)),VALUE(C1818),""),   IF(OR(F1818="NSS - NOMBRE",F1818="RP - NOMBRE"),      IF(         AND(           NOT(ISERROR(FIND(" - ",C1818))),           ISERROR(FIND("  ",C1818)),           ISERROR(FIND("–",C1818)),           ISERROR(FIND("—",C1818)),           ISNUMBER(VALUE(LEFT(C1818,FIND(" - ",C1818)-1)))         ),         VALUE(LEFT(C1818,FIND(" - ",C1818)-1)),         ""      ),   ""   )  )))</f>
        <v/>
      </c>
      <c r="H1818" s="34" t="str">
        <f aca="false">B1818 &amp; "|" &amp; E1818 &amp; "|" &amp;(IF(ISBLANK(C1818),"",IFERROR(VALUE(LEFT(TRIM(C1818),FIND(" ",TRIM(C1818)&amp;" ")-1)),"")))</f>
        <v>||</v>
      </c>
      <c r="I1818" s="18" t="n">
        <f aca="false">IF(G1818="",0, IF(COUNTIF($H$6:H1818,H1818)=1,1,0))</f>
        <v>0</v>
      </c>
      <c r="J1818" s="34" t="str">
        <f aca="false">IF( OR( ISBLANK(D1818), C1818=D1818, AND( LEFT(D1818,7)&lt;&gt;"NOMINA ", OR( ISERROR(FIND(" - ",D1818)), NOT(ISNUMBER(VALUE(LEFT(D1818,FIND(" - ",D1818)-1)))) ) ) ), "", B1818 &amp; "|" &amp; E1818 &amp; "|" &amp; (IF(ISBLANK(C1818), "", IFERROR(VALUE(LEFT(TRIM(C1818), FIND(" ", TRIM(C1818)&amp;" ")-1)), ""))) &amp; "|" &amp; D1818 )</f>
        <v/>
      </c>
      <c r="K1818" s="18" t="n">
        <f aca="false">IF(OR(C1818="", J1818="",G1818=""), 0, IF(COUNTIF($J$6:J1818, J1818)=1, 1, 0))</f>
        <v>0</v>
      </c>
      <c r="L1818" s="16" t="str">
        <f aca="false">IF(B1818="Inscripción de nuevo registro patronal",B1818 &amp; "|" &amp; E1818 &amp; "|" &amp; C1818,"")</f>
        <v/>
      </c>
      <c r="M1818" s="18" t="n">
        <f aca="false">IF(OR(C1818="", L1818=""), 0, IF(COUNTIF($L$6:L1818, L1818)=1, 1, 0))</f>
        <v>0</v>
      </c>
    </row>
    <row r="1819" customFormat="false" ht="28.35" hidden="false" customHeight="true" outlineLevel="0" collapsed="false">
      <c r="A1819" s="48" t="str">
        <f aca="false">IF(AND(NOT(ISBLANK(C1819)),NOT(ISBLANK(B1819)),NOT(ISBLANK(E1819))),(_xlfn.AGGREGATE(2,7,A$5:A1819))+1,"")</f>
        <v/>
      </c>
      <c r="B1819" s="49"/>
      <c r="C1819" s="49"/>
      <c r="D1819" s="50"/>
      <c r="E1819" s="51"/>
      <c r="F1819" s="52" t="str">
        <f aca="false">IFERROR(VLOOKUP(B1819,LISTAS!$Q$2:$R$58,2,0),"")</f>
        <v/>
      </c>
      <c r="G1819" s="34" t="str">
        <f aca="false">IF(ISBLANK(C1819),"",  IF(F1819="RAZÓN SOCIAL","NUEVO_RP",   IF(F1819="NUMERO",      IF(ISNUMBER(VALUE(C1819)),VALUE(C1819),""),   IF(OR(F1819="NSS - NOMBRE",F1819="RP - NOMBRE"),      IF(         AND(           NOT(ISERROR(FIND(" - ",C1819))),           ISERROR(FIND("  ",C1819)),           ISERROR(FIND("–",C1819)),           ISERROR(FIND("—",C1819)),           ISNUMBER(VALUE(LEFT(C1819,FIND(" - ",C1819)-1)))         ),         VALUE(LEFT(C1819,FIND(" - ",C1819)-1)),         ""      ),   ""   )  )))</f>
        <v/>
      </c>
      <c r="H1819" s="34" t="str">
        <f aca="false">B1819 &amp; "|" &amp; E1819 &amp; "|" &amp;(IF(ISBLANK(C1819),"",IFERROR(VALUE(LEFT(TRIM(C1819),FIND(" ",TRIM(C1819)&amp;" ")-1)),"")))</f>
        <v>||</v>
      </c>
      <c r="I1819" s="18" t="n">
        <f aca="false">IF(G1819="",0, IF(COUNTIF($H$6:H1819,H1819)=1,1,0))</f>
        <v>0</v>
      </c>
      <c r="J1819" s="34" t="str">
        <f aca="false">IF( OR( ISBLANK(D1819), C1819=D1819, AND( LEFT(D1819,7)&lt;&gt;"NOMINA ", OR( ISERROR(FIND(" - ",D1819)), NOT(ISNUMBER(VALUE(LEFT(D1819,FIND(" - ",D1819)-1)))) ) ) ), "", B1819 &amp; "|" &amp; E1819 &amp; "|" &amp; (IF(ISBLANK(C1819), "", IFERROR(VALUE(LEFT(TRIM(C1819), FIND(" ", TRIM(C1819)&amp;" ")-1)), ""))) &amp; "|" &amp; D1819 )</f>
        <v/>
      </c>
      <c r="K1819" s="18" t="n">
        <f aca="false">IF(OR(C1819="", J1819="",G1819=""), 0, IF(COUNTIF($J$6:J1819, J1819)=1, 1, 0))</f>
        <v>0</v>
      </c>
      <c r="L1819" s="16" t="str">
        <f aca="false">IF(B1819="Inscripción de nuevo registro patronal",B1819 &amp; "|" &amp; E1819 &amp; "|" &amp; C1819,"")</f>
        <v/>
      </c>
      <c r="M1819" s="18" t="n">
        <f aca="false">IF(OR(C1819="", L1819=""), 0, IF(COUNTIF($L$6:L1819, L1819)=1, 1, 0))</f>
        <v>0</v>
      </c>
    </row>
    <row r="1820" customFormat="false" ht="28.35" hidden="false" customHeight="true" outlineLevel="0" collapsed="false">
      <c r="A1820" s="48" t="str">
        <f aca="false">IF(AND(NOT(ISBLANK(C1820)),NOT(ISBLANK(B1820)),NOT(ISBLANK(E1820))),(_xlfn.AGGREGATE(2,7,A$5:A1820))+1,"")</f>
        <v/>
      </c>
      <c r="B1820" s="49"/>
      <c r="C1820" s="49"/>
      <c r="D1820" s="50"/>
      <c r="E1820" s="51"/>
      <c r="F1820" s="52" t="str">
        <f aca="false">IFERROR(VLOOKUP(B1820,LISTAS!$Q$2:$R$58,2,0),"")</f>
        <v/>
      </c>
      <c r="G1820" s="34" t="str">
        <f aca="false">IF(ISBLANK(C1820),"",  IF(F1820="RAZÓN SOCIAL","NUEVO_RP",   IF(F1820="NUMERO",      IF(ISNUMBER(VALUE(C1820)),VALUE(C1820),""),   IF(OR(F1820="NSS - NOMBRE",F1820="RP - NOMBRE"),      IF(         AND(           NOT(ISERROR(FIND(" - ",C1820))),           ISERROR(FIND("  ",C1820)),           ISERROR(FIND("–",C1820)),           ISERROR(FIND("—",C1820)),           ISNUMBER(VALUE(LEFT(C1820,FIND(" - ",C1820)-1)))         ),         VALUE(LEFT(C1820,FIND(" - ",C1820)-1)),         ""      ),   ""   )  )))</f>
        <v/>
      </c>
      <c r="H1820" s="34" t="str">
        <f aca="false">B1820 &amp; "|" &amp; E1820 &amp; "|" &amp;(IF(ISBLANK(C1820),"",IFERROR(VALUE(LEFT(TRIM(C1820),FIND(" ",TRIM(C1820)&amp;" ")-1)),"")))</f>
        <v>||</v>
      </c>
      <c r="I1820" s="18" t="n">
        <f aca="false">IF(G1820="",0, IF(COUNTIF($H$6:H1820,H1820)=1,1,0))</f>
        <v>0</v>
      </c>
      <c r="J1820" s="34" t="str">
        <f aca="false">IF( OR( ISBLANK(D1820), C1820=D1820, AND( LEFT(D1820,7)&lt;&gt;"NOMINA ", OR( ISERROR(FIND(" - ",D1820)), NOT(ISNUMBER(VALUE(LEFT(D1820,FIND(" - ",D1820)-1)))) ) ) ), "", B1820 &amp; "|" &amp; E1820 &amp; "|" &amp; (IF(ISBLANK(C1820), "", IFERROR(VALUE(LEFT(TRIM(C1820), FIND(" ", TRIM(C1820)&amp;" ")-1)), ""))) &amp; "|" &amp; D1820 )</f>
        <v/>
      </c>
      <c r="K1820" s="18" t="n">
        <f aca="false">IF(OR(C1820="", J1820="",G1820=""), 0, IF(COUNTIF($J$6:J1820, J1820)=1, 1, 0))</f>
        <v>0</v>
      </c>
      <c r="L1820" s="16" t="str">
        <f aca="false">IF(B1820="Inscripción de nuevo registro patronal",B1820 &amp; "|" &amp; E1820 &amp; "|" &amp; C1820,"")</f>
        <v/>
      </c>
      <c r="M1820" s="18" t="n">
        <f aca="false">IF(OR(C1820="", L1820=""), 0, IF(COUNTIF($L$6:L1820, L1820)=1, 1, 0))</f>
        <v>0</v>
      </c>
    </row>
    <row r="1821" customFormat="false" ht="28.35" hidden="false" customHeight="true" outlineLevel="0" collapsed="false">
      <c r="A1821" s="48" t="str">
        <f aca="false">IF(AND(NOT(ISBLANK(C1821)),NOT(ISBLANK(B1821)),NOT(ISBLANK(E1821))),(_xlfn.AGGREGATE(2,7,A$5:A1821))+1,"")</f>
        <v/>
      </c>
      <c r="B1821" s="49"/>
      <c r="C1821" s="49"/>
      <c r="D1821" s="50"/>
      <c r="E1821" s="51"/>
      <c r="F1821" s="52" t="str">
        <f aca="false">IFERROR(VLOOKUP(B1821,LISTAS!$Q$2:$R$58,2,0),"")</f>
        <v/>
      </c>
      <c r="G1821" s="34" t="str">
        <f aca="false">IF(ISBLANK(C1821),"",  IF(F1821="RAZÓN SOCIAL","NUEVO_RP",   IF(F1821="NUMERO",      IF(ISNUMBER(VALUE(C1821)),VALUE(C1821),""),   IF(OR(F1821="NSS - NOMBRE",F1821="RP - NOMBRE"),      IF(         AND(           NOT(ISERROR(FIND(" - ",C1821))),           ISERROR(FIND("  ",C1821)),           ISERROR(FIND("–",C1821)),           ISERROR(FIND("—",C1821)),           ISNUMBER(VALUE(LEFT(C1821,FIND(" - ",C1821)-1)))         ),         VALUE(LEFT(C1821,FIND(" - ",C1821)-1)),         ""      ),   ""   )  )))</f>
        <v/>
      </c>
      <c r="H1821" s="34" t="str">
        <f aca="false">B1821 &amp; "|" &amp; E1821 &amp; "|" &amp;(IF(ISBLANK(C1821),"",IFERROR(VALUE(LEFT(TRIM(C1821),FIND(" ",TRIM(C1821)&amp;" ")-1)),"")))</f>
        <v>||</v>
      </c>
      <c r="I1821" s="18" t="n">
        <f aca="false">IF(G1821="",0, IF(COUNTIF($H$6:H1821,H1821)=1,1,0))</f>
        <v>0</v>
      </c>
      <c r="J1821" s="34" t="str">
        <f aca="false">IF( OR( ISBLANK(D1821), C1821=D1821, AND( LEFT(D1821,7)&lt;&gt;"NOMINA ", OR( ISERROR(FIND(" - ",D1821)), NOT(ISNUMBER(VALUE(LEFT(D1821,FIND(" - ",D1821)-1)))) ) ) ), "", B1821 &amp; "|" &amp; E1821 &amp; "|" &amp; (IF(ISBLANK(C1821), "", IFERROR(VALUE(LEFT(TRIM(C1821), FIND(" ", TRIM(C1821)&amp;" ")-1)), ""))) &amp; "|" &amp; D1821 )</f>
        <v/>
      </c>
      <c r="K1821" s="18" t="n">
        <f aca="false">IF(OR(C1821="", J1821="",G1821=""), 0, IF(COUNTIF($J$6:J1821, J1821)=1, 1, 0))</f>
        <v>0</v>
      </c>
      <c r="L1821" s="16" t="str">
        <f aca="false">IF(B1821="Inscripción de nuevo registro patronal",B1821 &amp; "|" &amp; E1821 &amp; "|" &amp; C1821,"")</f>
        <v/>
      </c>
      <c r="M1821" s="18" t="n">
        <f aca="false">IF(OR(C1821="", L1821=""), 0, IF(COUNTIF($L$6:L1821, L1821)=1, 1, 0))</f>
        <v>0</v>
      </c>
    </row>
    <row r="1822" customFormat="false" ht="28.35" hidden="false" customHeight="true" outlineLevel="0" collapsed="false">
      <c r="A1822" s="48" t="str">
        <f aca="false">IF(AND(NOT(ISBLANK(C1822)),NOT(ISBLANK(B1822)),NOT(ISBLANK(E1822))),(_xlfn.AGGREGATE(2,7,A$5:A1822))+1,"")</f>
        <v/>
      </c>
      <c r="B1822" s="49"/>
      <c r="C1822" s="49"/>
      <c r="D1822" s="50"/>
      <c r="E1822" s="51"/>
      <c r="F1822" s="52" t="str">
        <f aca="false">IFERROR(VLOOKUP(B1822,LISTAS!$Q$2:$R$58,2,0),"")</f>
        <v/>
      </c>
      <c r="G1822" s="34" t="str">
        <f aca="false">IF(ISBLANK(C1822),"",  IF(F1822="RAZÓN SOCIAL","NUEVO_RP",   IF(F1822="NUMERO",      IF(ISNUMBER(VALUE(C1822)),VALUE(C1822),""),   IF(OR(F1822="NSS - NOMBRE",F1822="RP - NOMBRE"),      IF(         AND(           NOT(ISERROR(FIND(" - ",C1822))),           ISERROR(FIND("  ",C1822)),           ISERROR(FIND("–",C1822)),           ISERROR(FIND("—",C1822)),           ISNUMBER(VALUE(LEFT(C1822,FIND(" - ",C1822)-1)))         ),         VALUE(LEFT(C1822,FIND(" - ",C1822)-1)),         ""      ),   ""   )  )))</f>
        <v/>
      </c>
      <c r="H1822" s="34" t="str">
        <f aca="false">B1822 &amp; "|" &amp; E1822 &amp; "|" &amp;(IF(ISBLANK(C1822),"",IFERROR(VALUE(LEFT(TRIM(C1822),FIND(" ",TRIM(C1822)&amp;" ")-1)),"")))</f>
        <v>||</v>
      </c>
      <c r="I1822" s="18" t="n">
        <f aca="false">IF(G1822="",0, IF(COUNTIF($H$6:H1822,H1822)=1,1,0))</f>
        <v>0</v>
      </c>
      <c r="J1822" s="34" t="str">
        <f aca="false">IF( OR( ISBLANK(D1822), C1822=D1822, AND( LEFT(D1822,7)&lt;&gt;"NOMINA ", OR( ISERROR(FIND(" - ",D1822)), NOT(ISNUMBER(VALUE(LEFT(D1822,FIND(" - ",D1822)-1)))) ) ) ), "", B1822 &amp; "|" &amp; E1822 &amp; "|" &amp; (IF(ISBLANK(C1822), "", IFERROR(VALUE(LEFT(TRIM(C1822), FIND(" ", TRIM(C1822)&amp;" ")-1)), ""))) &amp; "|" &amp; D1822 )</f>
        <v/>
      </c>
      <c r="K1822" s="18" t="n">
        <f aca="false">IF(OR(C1822="", J1822="",G1822=""), 0, IF(COUNTIF($J$6:J1822, J1822)=1, 1, 0))</f>
        <v>0</v>
      </c>
      <c r="L1822" s="16" t="str">
        <f aca="false">IF(B1822="Inscripción de nuevo registro patronal",B1822 &amp; "|" &amp; E1822 &amp; "|" &amp; C1822,"")</f>
        <v/>
      </c>
      <c r="M1822" s="18" t="n">
        <f aca="false">IF(OR(C1822="", L1822=""), 0, IF(COUNTIF($L$6:L1822, L1822)=1, 1, 0))</f>
        <v>0</v>
      </c>
    </row>
    <row r="1823" customFormat="false" ht="28.35" hidden="false" customHeight="true" outlineLevel="0" collapsed="false">
      <c r="A1823" s="48" t="str">
        <f aca="false">IF(AND(NOT(ISBLANK(C1823)),NOT(ISBLANK(B1823)),NOT(ISBLANK(E1823))),(_xlfn.AGGREGATE(2,7,A$5:A1823))+1,"")</f>
        <v/>
      </c>
      <c r="B1823" s="49"/>
      <c r="C1823" s="49"/>
      <c r="D1823" s="50"/>
      <c r="E1823" s="51"/>
      <c r="F1823" s="52" t="str">
        <f aca="false">IFERROR(VLOOKUP(B1823,LISTAS!$Q$2:$R$58,2,0),"")</f>
        <v/>
      </c>
      <c r="G1823" s="34" t="str">
        <f aca="false">IF(ISBLANK(C1823),"",  IF(F1823="RAZÓN SOCIAL","NUEVO_RP",   IF(F1823="NUMERO",      IF(ISNUMBER(VALUE(C1823)),VALUE(C1823),""),   IF(OR(F1823="NSS - NOMBRE",F1823="RP - NOMBRE"),      IF(         AND(           NOT(ISERROR(FIND(" - ",C1823))),           ISERROR(FIND("  ",C1823)),           ISERROR(FIND("–",C1823)),           ISERROR(FIND("—",C1823)),           ISNUMBER(VALUE(LEFT(C1823,FIND(" - ",C1823)-1)))         ),         VALUE(LEFT(C1823,FIND(" - ",C1823)-1)),         ""      ),   ""   )  )))</f>
        <v/>
      </c>
      <c r="H1823" s="34" t="str">
        <f aca="false">B1823 &amp; "|" &amp; E1823 &amp; "|" &amp;(IF(ISBLANK(C1823),"",IFERROR(VALUE(LEFT(TRIM(C1823),FIND(" ",TRIM(C1823)&amp;" ")-1)),"")))</f>
        <v>||</v>
      </c>
      <c r="I1823" s="18" t="n">
        <f aca="false">IF(G1823="",0, IF(COUNTIF($H$6:H1823,H1823)=1,1,0))</f>
        <v>0</v>
      </c>
      <c r="J1823" s="34" t="str">
        <f aca="false">IF( OR( ISBLANK(D1823), C1823=D1823, AND( LEFT(D1823,7)&lt;&gt;"NOMINA ", OR( ISERROR(FIND(" - ",D1823)), NOT(ISNUMBER(VALUE(LEFT(D1823,FIND(" - ",D1823)-1)))) ) ) ), "", B1823 &amp; "|" &amp; E1823 &amp; "|" &amp; (IF(ISBLANK(C1823), "", IFERROR(VALUE(LEFT(TRIM(C1823), FIND(" ", TRIM(C1823)&amp;" ")-1)), ""))) &amp; "|" &amp; D1823 )</f>
        <v/>
      </c>
      <c r="K1823" s="18" t="n">
        <f aca="false">IF(OR(C1823="", J1823="",G1823=""), 0, IF(COUNTIF($J$6:J1823, J1823)=1, 1, 0))</f>
        <v>0</v>
      </c>
      <c r="L1823" s="16" t="str">
        <f aca="false">IF(B1823="Inscripción de nuevo registro patronal",B1823 &amp; "|" &amp; E1823 &amp; "|" &amp; C1823,"")</f>
        <v/>
      </c>
      <c r="M1823" s="18" t="n">
        <f aca="false">IF(OR(C1823="", L1823=""), 0, IF(COUNTIF($L$6:L1823, L1823)=1, 1, 0))</f>
        <v>0</v>
      </c>
    </row>
    <row r="1824" customFormat="false" ht="28.35" hidden="false" customHeight="true" outlineLevel="0" collapsed="false">
      <c r="A1824" s="48" t="str">
        <f aca="false">IF(AND(NOT(ISBLANK(C1824)),NOT(ISBLANK(B1824)),NOT(ISBLANK(E1824))),(_xlfn.AGGREGATE(2,7,A$5:A1824))+1,"")</f>
        <v/>
      </c>
      <c r="B1824" s="49"/>
      <c r="C1824" s="49"/>
      <c r="D1824" s="50"/>
      <c r="E1824" s="51"/>
      <c r="F1824" s="52" t="str">
        <f aca="false">IFERROR(VLOOKUP(B1824,LISTAS!$Q$2:$R$58,2,0),"")</f>
        <v/>
      </c>
      <c r="G1824" s="34" t="str">
        <f aca="false">IF(ISBLANK(C1824),"",  IF(F1824="RAZÓN SOCIAL","NUEVO_RP",   IF(F1824="NUMERO",      IF(ISNUMBER(VALUE(C1824)),VALUE(C1824),""),   IF(OR(F1824="NSS - NOMBRE",F1824="RP - NOMBRE"),      IF(         AND(           NOT(ISERROR(FIND(" - ",C1824))),           ISERROR(FIND("  ",C1824)),           ISERROR(FIND("–",C1824)),           ISERROR(FIND("—",C1824)),           ISNUMBER(VALUE(LEFT(C1824,FIND(" - ",C1824)-1)))         ),         VALUE(LEFT(C1824,FIND(" - ",C1824)-1)),         ""      ),   ""   )  )))</f>
        <v/>
      </c>
      <c r="H1824" s="34" t="str">
        <f aca="false">B1824 &amp; "|" &amp; E1824 &amp; "|" &amp;(IF(ISBLANK(C1824),"",IFERROR(VALUE(LEFT(TRIM(C1824),FIND(" ",TRIM(C1824)&amp;" ")-1)),"")))</f>
        <v>||</v>
      </c>
      <c r="I1824" s="18" t="n">
        <f aca="false">IF(G1824="",0, IF(COUNTIF($H$6:H1824,H1824)=1,1,0))</f>
        <v>0</v>
      </c>
      <c r="J1824" s="34" t="str">
        <f aca="false">IF( OR( ISBLANK(D1824), C1824=D1824, AND( LEFT(D1824,7)&lt;&gt;"NOMINA ", OR( ISERROR(FIND(" - ",D1824)), NOT(ISNUMBER(VALUE(LEFT(D1824,FIND(" - ",D1824)-1)))) ) ) ), "", B1824 &amp; "|" &amp; E1824 &amp; "|" &amp; (IF(ISBLANK(C1824), "", IFERROR(VALUE(LEFT(TRIM(C1824), FIND(" ", TRIM(C1824)&amp;" ")-1)), ""))) &amp; "|" &amp; D1824 )</f>
        <v/>
      </c>
      <c r="K1824" s="18" t="n">
        <f aca="false">IF(OR(C1824="", J1824="",G1824=""), 0, IF(COUNTIF($J$6:J1824, J1824)=1, 1, 0))</f>
        <v>0</v>
      </c>
      <c r="L1824" s="16" t="str">
        <f aca="false">IF(B1824="Inscripción de nuevo registro patronal",B1824 &amp; "|" &amp; E1824 &amp; "|" &amp; C1824,"")</f>
        <v/>
      </c>
      <c r="M1824" s="18" t="n">
        <f aca="false">IF(OR(C1824="", L1824=""), 0, IF(COUNTIF($L$6:L1824, L1824)=1, 1, 0))</f>
        <v>0</v>
      </c>
    </row>
    <row r="1825" customFormat="false" ht="28.35" hidden="false" customHeight="true" outlineLevel="0" collapsed="false">
      <c r="A1825" s="48" t="str">
        <f aca="false">IF(AND(NOT(ISBLANK(C1825)),NOT(ISBLANK(B1825)),NOT(ISBLANK(E1825))),(_xlfn.AGGREGATE(2,7,A$5:A1825))+1,"")</f>
        <v/>
      </c>
      <c r="B1825" s="49"/>
      <c r="C1825" s="49"/>
      <c r="D1825" s="50"/>
      <c r="E1825" s="51"/>
      <c r="F1825" s="52" t="str">
        <f aca="false">IFERROR(VLOOKUP(B1825,LISTAS!$Q$2:$R$58,2,0),"")</f>
        <v/>
      </c>
      <c r="G1825" s="34" t="str">
        <f aca="false">IF(ISBLANK(C1825),"",  IF(F1825="RAZÓN SOCIAL","NUEVO_RP",   IF(F1825="NUMERO",      IF(ISNUMBER(VALUE(C1825)),VALUE(C1825),""),   IF(OR(F1825="NSS - NOMBRE",F1825="RP - NOMBRE"),      IF(         AND(           NOT(ISERROR(FIND(" - ",C1825))),           ISERROR(FIND("  ",C1825)),           ISERROR(FIND("–",C1825)),           ISERROR(FIND("—",C1825)),           ISNUMBER(VALUE(LEFT(C1825,FIND(" - ",C1825)-1)))         ),         VALUE(LEFT(C1825,FIND(" - ",C1825)-1)),         ""      ),   ""   )  )))</f>
        <v/>
      </c>
      <c r="H1825" s="34" t="str">
        <f aca="false">B1825 &amp; "|" &amp; E1825 &amp; "|" &amp;(IF(ISBLANK(C1825),"",IFERROR(VALUE(LEFT(TRIM(C1825),FIND(" ",TRIM(C1825)&amp;" ")-1)),"")))</f>
        <v>||</v>
      </c>
      <c r="I1825" s="18" t="n">
        <f aca="false">IF(G1825="",0, IF(COUNTIF($H$6:H1825,H1825)=1,1,0))</f>
        <v>0</v>
      </c>
      <c r="J1825" s="34" t="str">
        <f aca="false">IF( OR( ISBLANK(D1825), C1825=D1825, AND( LEFT(D1825,7)&lt;&gt;"NOMINA ", OR( ISERROR(FIND(" - ",D1825)), NOT(ISNUMBER(VALUE(LEFT(D1825,FIND(" - ",D1825)-1)))) ) ) ), "", B1825 &amp; "|" &amp; E1825 &amp; "|" &amp; (IF(ISBLANK(C1825), "", IFERROR(VALUE(LEFT(TRIM(C1825), FIND(" ", TRIM(C1825)&amp;" ")-1)), ""))) &amp; "|" &amp; D1825 )</f>
        <v/>
      </c>
      <c r="K1825" s="18" t="n">
        <f aca="false">IF(OR(C1825="", J1825="",G1825=""), 0, IF(COUNTIF($J$6:J1825, J1825)=1, 1, 0))</f>
        <v>0</v>
      </c>
      <c r="L1825" s="16" t="str">
        <f aca="false">IF(B1825="Inscripción de nuevo registro patronal",B1825 &amp; "|" &amp; E1825 &amp; "|" &amp; C1825,"")</f>
        <v/>
      </c>
      <c r="M1825" s="18" t="n">
        <f aca="false">IF(OR(C1825="", L1825=""), 0, IF(COUNTIF($L$6:L1825, L1825)=1, 1, 0))</f>
        <v>0</v>
      </c>
    </row>
    <row r="1826" customFormat="false" ht="28.35" hidden="false" customHeight="true" outlineLevel="0" collapsed="false">
      <c r="A1826" s="48" t="str">
        <f aca="false">IF(AND(NOT(ISBLANK(C1826)),NOT(ISBLANK(B1826)),NOT(ISBLANK(E1826))),(_xlfn.AGGREGATE(2,7,A$5:A1826))+1,"")</f>
        <v/>
      </c>
      <c r="B1826" s="49"/>
      <c r="C1826" s="49"/>
      <c r="D1826" s="50"/>
      <c r="E1826" s="51"/>
      <c r="F1826" s="52" t="str">
        <f aca="false">IFERROR(VLOOKUP(B1826,LISTAS!$Q$2:$R$58,2,0),"")</f>
        <v/>
      </c>
      <c r="G1826" s="34" t="str">
        <f aca="false">IF(ISBLANK(C1826),"",  IF(F1826="RAZÓN SOCIAL","NUEVO_RP",   IF(F1826="NUMERO",      IF(ISNUMBER(VALUE(C1826)),VALUE(C1826),""),   IF(OR(F1826="NSS - NOMBRE",F1826="RP - NOMBRE"),      IF(         AND(           NOT(ISERROR(FIND(" - ",C1826))),           ISERROR(FIND("  ",C1826)),           ISERROR(FIND("–",C1826)),           ISERROR(FIND("—",C1826)),           ISNUMBER(VALUE(LEFT(C1826,FIND(" - ",C1826)-1)))         ),         VALUE(LEFT(C1826,FIND(" - ",C1826)-1)),         ""      ),   ""   )  )))</f>
        <v/>
      </c>
      <c r="H1826" s="34" t="str">
        <f aca="false">B1826 &amp; "|" &amp; E1826 &amp; "|" &amp;(IF(ISBLANK(C1826),"",IFERROR(VALUE(LEFT(TRIM(C1826),FIND(" ",TRIM(C1826)&amp;" ")-1)),"")))</f>
        <v>||</v>
      </c>
      <c r="I1826" s="18" t="n">
        <f aca="false">IF(G1826="",0, IF(COUNTIF($H$6:H1826,H1826)=1,1,0))</f>
        <v>0</v>
      </c>
      <c r="J1826" s="34" t="str">
        <f aca="false">IF( OR( ISBLANK(D1826), C1826=D1826, AND( LEFT(D1826,7)&lt;&gt;"NOMINA ", OR( ISERROR(FIND(" - ",D1826)), NOT(ISNUMBER(VALUE(LEFT(D1826,FIND(" - ",D1826)-1)))) ) ) ), "", B1826 &amp; "|" &amp; E1826 &amp; "|" &amp; (IF(ISBLANK(C1826), "", IFERROR(VALUE(LEFT(TRIM(C1826), FIND(" ", TRIM(C1826)&amp;" ")-1)), ""))) &amp; "|" &amp; D1826 )</f>
        <v/>
      </c>
      <c r="K1826" s="18" t="n">
        <f aca="false">IF(OR(C1826="", J1826="",G1826=""), 0, IF(COUNTIF($J$6:J1826, J1826)=1, 1, 0))</f>
        <v>0</v>
      </c>
      <c r="L1826" s="16" t="str">
        <f aca="false">IF(B1826="Inscripción de nuevo registro patronal",B1826 &amp; "|" &amp; E1826 &amp; "|" &amp; C1826,"")</f>
        <v/>
      </c>
      <c r="M1826" s="18" t="n">
        <f aca="false">IF(OR(C1826="", L1826=""), 0, IF(COUNTIF($L$6:L1826, L1826)=1, 1, 0))</f>
        <v>0</v>
      </c>
    </row>
    <row r="1827" customFormat="false" ht="28.35" hidden="false" customHeight="true" outlineLevel="0" collapsed="false">
      <c r="A1827" s="48" t="str">
        <f aca="false">IF(AND(NOT(ISBLANK(C1827)),NOT(ISBLANK(B1827)),NOT(ISBLANK(E1827))),(_xlfn.AGGREGATE(2,7,A$5:A1827))+1,"")</f>
        <v/>
      </c>
      <c r="B1827" s="49"/>
      <c r="C1827" s="49"/>
      <c r="D1827" s="50"/>
      <c r="E1827" s="51"/>
      <c r="F1827" s="52" t="str">
        <f aca="false">IFERROR(VLOOKUP(B1827,LISTAS!$Q$2:$R$58,2,0),"")</f>
        <v/>
      </c>
      <c r="G1827" s="34" t="str">
        <f aca="false">IF(ISBLANK(C1827),"",  IF(F1827="RAZÓN SOCIAL","NUEVO_RP",   IF(F1827="NUMERO",      IF(ISNUMBER(VALUE(C1827)),VALUE(C1827),""),   IF(OR(F1827="NSS - NOMBRE",F1827="RP - NOMBRE"),      IF(         AND(           NOT(ISERROR(FIND(" - ",C1827))),           ISERROR(FIND("  ",C1827)),           ISERROR(FIND("–",C1827)),           ISERROR(FIND("—",C1827)),           ISNUMBER(VALUE(LEFT(C1827,FIND(" - ",C1827)-1)))         ),         VALUE(LEFT(C1827,FIND(" - ",C1827)-1)),         ""      ),   ""   )  )))</f>
        <v/>
      </c>
      <c r="H1827" s="34" t="str">
        <f aca="false">B1827 &amp; "|" &amp; E1827 &amp; "|" &amp;(IF(ISBLANK(C1827),"",IFERROR(VALUE(LEFT(TRIM(C1827),FIND(" ",TRIM(C1827)&amp;" ")-1)),"")))</f>
        <v>||</v>
      </c>
      <c r="I1827" s="18" t="n">
        <f aca="false">IF(G1827="",0, IF(COUNTIF($H$6:H1827,H1827)=1,1,0))</f>
        <v>0</v>
      </c>
      <c r="J1827" s="34" t="str">
        <f aca="false">IF( OR( ISBLANK(D1827), C1827=D1827, AND( LEFT(D1827,7)&lt;&gt;"NOMINA ", OR( ISERROR(FIND(" - ",D1827)), NOT(ISNUMBER(VALUE(LEFT(D1827,FIND(" - ",D1827)-1)))) ) ) ), "", B1827 &amp; "|" &amp; E1827 &amp; "|" &amp; (IF(ISBLANK(C1827), "", IFERROR(VALUE(LEFT(TRIM(C1827), FIND(" ", TRIM(C1827)&amp;" ")-1)), ""))) &amp; "|" &amp; D1827 )</f>
        <v/>
      </c>
      <c r="K1827" s="18" t="n">
        <f aca="false">IF(OR(C1827="", J1827="",G1827=""), 0, IF(COUNTIF($J$6:J1827, J1827)=1, 1, 0))</f>
        <v>0</v>
      </c>
      <c r="L1827" s="16" t="str">
        <f aca="false">IF(B1827="Inscripción de nuevo registro patronal",B1827 &amp; "|" &amp; E1827 &amp; "|" &amp; C1827,"")</f>
        <v/>
      </c>
      <c r="M1827" s="18" t="n">
        <f aca="false">IF(OR(C1827="", L1827=""), 0, IF(COUNTIF($L$6:L1827, L1827)=1, 1, 0))</f>
        <v>0</v>
      </c>
    </row>
    <row r="1828" customFormat="false" ht="28.35" hidden="false" customHeight="true" outlineLevel="0" collapsed="false">
      <c r="A1828" s="48" t="str">
        <f aca="false">IF(AND(NOT(ISBLANK(C1828)),NOT(ISBLANK(B1828)),NOT(ISBLANK(E1828))),(_xlfn.AGGREGATE(2,7,A$5:A1828))+1,"")</f>
        <v/>
      </c>
      <c r="B1828" s="49"/>
      <c r="C1828" s="49"/>
      <c r="D1828" s="50"/>
      <c r="E1828" s="51"/>
      <c r="F1828" s="52" t="str">
        <f aca="false">IFERROR(VLOOKUP(B1828,LISTAS!$Q$2:$R$58,2,0),"")</f>
        <v/>
      </c>
      <c r="G1828" s="34" t="str">
        <f aca="false">IF(ISBLANK(C1828),"",  IF(F1828="RAZÓN SOCIAL","NUEVO_RP",   IF(F1828="NUMERO",      IF(ISNUMBER(VALUE(C1828)),VALUE(C1828),""),   IF(OR(F1828="NSS - NOMBRE",F1828="RP - NOMBRE"),      IF(         AND(           NOT(ISERROR(FIND(" - ",C1828))),           ISERROR(FIND("  ",C1828)),           ISERROR(FIND("–",C1828)),           ISERROR(FIND("—",C1828)),           ISNUMBER(VALUE(LEFT(C1828,FIND(" - ",C1828)-1)))         ),         VALUE(LEFT(C1828,FIND(" - ",C1828)-1)),         ""      ),   ""   )  )))</f>
        <v/>
      </c>
      <c r="H1828" s="34" t="str">
        <f aca="false">B1828 &amp; "|" &amp; E1828 &amp; "|" &amp;(IF(ISBLANK(C1828),"",IFERROR(VALUE(LEFT(TRIM(C1828),FIND(" ",TRIM(C1828)&amp;" ")-1)),"")))</f>
        <v>||</v>
      </c>
      <c r="I1828" s="18" t="n">
        <f aca="false">IF(G1828="",0, IF(COUNTIF($H$6:H1828,H1828)=1,1,0))</f>
        <v>0</v>
      </c>
      <c r="J1828" s="34" t="str">
        <f aca="false">IF( OR( ISBLANK(D1828), C1828=D1828, AND( LEFT(D1828,7)&lt;&gt;"NOMINA ", OR( ISERROR(FIND(" - ",D1828)), NOT(ISNUMBER(VALUE(LEFT(D1828,FIND(" - ",D1828)-1)))) ) ) ), "", B1828 &amp; "|" &amp; E1828 &amp; "|" &amp; (IF(ISBLANK(C1828), "", IFERROR(VALUE(LEFT(TRIM(C1828), FIND(" ", TRIM(C1828)&amp;" ")-1)), ""))) &amp; "|" &amp; D1828 )</f>
        <v/>
      </c>
      <c r="K1828" s="18" t="n">
        <f aca="false">IF(OR(C1828="", J1828="",G1828=""), 0, IF(COUNTIF($J$6:J1828, J1828)=1, 1, 0))</f>
        <v>0</v>
      </c>
      <c r="L1828" s="16" t="str">
        <f aca="false">IF(B1828="Inscripción de nuevo registro patronal",B1828 &amp; "|" &amp; E1828 &amp; "|" &amp; C1828,"")</f>
        <v/>
      </c>
      <c r="M1828" s="18" t="n">
        <f aca="false">IF(OR(C1828="", L1828=""), 0, IF(COUNTIF($L$6:L1828, L1828)=1, 1, 0))</f>
        <v>0</v>
      </c>
    </row>
    <row r="1829" customFormat="false" ht="28.35" hidden="false" customHeight="true" outlineLevel="0" collapsed="false">
      <c r="A1829" s="48" t="str">
        <f aca="false">IF(AND(NOT(ISBLANK(C1829)),NOT(ISBLANK(B1829)),NOT(ISBLANK(E1829))),(_xlfn.AGGREGATE(2,7,A$5:A1829))+1,"")</f>
        <v/>
      </c>
      <c r="B1829" s="49"/>
      <c r="C1829" s="49"/>
      <c r="D1829" s="50"/>
      <c r="E1829" s="51"/>
      <c r="F1829" s="52" t="str">
        <f aca="false">IFERROR(VLOOKUP(B1829,LISTAS!$Q$2:$R$58,2,0),"")</f>
        <v/>
      </c>
      <c r="G1829" s="34" t="str">
        <f aca="false">IF(ISBLANK(C1829),"",  IF(F1829="RAZÓN SOCIAL","NUEVO_RP",   IF(F1829="NUMERO",      IF(ISNUMBER(VALUE(C1829)),VALUE(C1829),""),   IF(OR(F1829="NSS - NOMBRE",F1829="RP - NOMBRE"),      IF(         AND(           NOT(ISERROR(FIND(" - ",C1829))),           ISERROR(FIND("  ",C1829)),           ISERROR(FIND("–",C1829)),           ISERROR(FIND("—",C1829)),           ISNUMBER(VALUE(LEFT(C1829,FIND(" - ",C1829)-1)))         ),         VALUE(LEFT(C1829,FIND(" - ",C1829)-1)),         ""      ),   ""   )  )))</f>
        <v/>
      </c>
      <c r="H1829" s="34" t="str">
        <f aca="false">B1829 &amp; "|" &amp; E1829 &amp; "|" &amp;(IF(ISBLANK(C1829),"",IFERROR(VALUE(LEFT(TRIM(C1829),FIND(" ",TRIM(C1829)&amp;" ")-1)),"")))</f>
        <v>||</v>
      </c>
      <c r="I1829" s="18" t="n">
        <f aca="false">IF(G1829="",0, IF(COUNTIF($H$6:H1829,H1829)=1,1,0))</f>
        <v>0</v>
      </c>
      <c r="J1829" s="34" t="str">
        <f aca="false">IF( OR( ISBLANK(D1829), C1829=D1829, AND( LEFT(D1829,7)&lt;&gt;"NOMINA ", OR( ISERROR(FIND(" - ",D1829)), NOT(ISNUMBER(VALUE(LEFT(D1829,FIND(" - ",D1829)-1)))) ) ) ), "", B1829 &amp; "|" &amp; E1829 &amp; "|" &amp; (IF(ISBLANK(C1829), "", IFERROR(VALUE(LEFT(TRIM(C1829), FIND(" ", TRIM(C1829)&amp;" ")-1)), ""))) &amp; "|" &amp; D1829 )</f>
        <v/>
      </c>
      <c r="K1829" s="18" t="n">
        <f aca="false">IF(OR(C1829="", J1829="",G1829=""), 0, IF(COUNTIF($J$6:J1829, J1829)=1, 1, 0))</f>
        <v>0</v>
      </c>
      <c r="L1829" s="16" t="str">
        <f aca="false">IF(B1829="Inscripción de nuevo registro patronal",B1829 &amp; "|" &amp; E1829 &amp; "|" &amp; C1829,"")</f>
        <v/>
      </c>
      <c r="M1829" s="18" t="n">
        <f aca="false">IF(OR(C1829="", L1829=""), 0, IF(COUNTIF($L$6:L1829, L1829)=1, 1, 0))</f>
        <v>0</v>
      </c>
    </row>
    <row r="1830" customFormat="false" ht="28.35" hidden="false" customHeight="true" outlineLevel="0" collapsed="false">
      <c r="A1830" s="48" t="str">
        <f aca="false">IF(AND(NOT(ISBLANK(C1830)),NOT(ISBLANK(B1830)),NOT(ISBLANK(E1830))),(_xlfn.AGGREGATE(2,7,A$5:A1830))+1,"")</f>
        <v/>
      </c>
      <c r="B1830" s="49"/>
      <c r="C1830" s="49"/>
      <c r="D1830" s="50"/>
      <c r="E1830" s="51"/>
      <c r="F1830" s="52" t="str">
        <f aca="false">IFERROR(VLOOKUP(B1830,LISTAS!$Q$2:$R$58,2,0),"")</f>
        <v/>
      </c>
      <c r="G1830" s="34" t="str">
        <f aca="false">IF(ISBLANK(C1830),"",  IF(F1830="RAZÓN SOCIAL","NUEVO_RP",   IF(F1830="NUMERO",      IF(ISNUMBER(VALUE(C1830)),VALUE(C1830),""),   IF(OR(F1830="NSS - NOMBRE",F1830="RP - NOMBRE"),      IF(         AND(           NOT(ISERROR(FIND(" - ",C1830))),           ISERROR(FIND("  ",C1830)),           ISERROR(FIND("–",C1830)),           ISERROR(FIND("—",C1830)),           ISNUMBER(VALUE(LEFT(C1830,FIND(" - ",C1830)-1)))         ),         VALUE(LEFT(C1830,FIND(" - ",C1830)-1)),         ""      ),   ""   )  )))</f>
        <v/>
      </c>
      <c r="H1830" s="34" t="str">
        <f aca="false">B1830 &amp; "|" &amp; E1830 &amp; "|" &amp;(IF(ISBLANK(C1830),"",IFERROR(VALUE(LEFT(TRIM(C1830),FIND(" ",TRIM(C1830)&amp;" ")-1)),"")))</f>
        <v>||</v>
      </c>
      <c r="I1830" s="18" t="n">
        <f aca="false">IF(G1830="",0, IF(COUNTIF($H$6:H1830,H1830)=1,1,0))</f>
        <v>0</v>
      </c>
      <c r="J1830" s="34" t="str">
        <f aca="false">IF( OR( ISBLANK(D1830), C1830=D1830, AND( LEFT(D1830,7)&lt;&gt;"NOMINA ", OR( ISERROR(FIND(" - ",D1830)), NOT(ISNUMBER(VALUE(LEFT(D1830,FIND(" - ",D1830)-1)))) ) ) ), "", B1830 &amp; "|" &amp; E1830 &amp; "|" &amp; (IF(ISBLANK(C1830), "", IFERROR(VALUE(LEFT(TRIM(C1830), FIND(" ", TRIM(C1830)&amp;" ")-1)), ""))) &amp; "|" &amp; D1830 )</f>
        <v/>
      </c>
      <c r="K1830" s="18" t="n">
        <f aca="false">IF(OR(C1830="", J1830="",G1830=""), 0, IF(COUNTIF($J$6:J1830, J1830)=1, 1, 0))</f>
        <v>0</v>
      </c>
      <c r="L1830" s="16" t="str">
        <f aca="false">IF(B1830="Inscripción de nuevo registro patronal",B1830 &amp; "|" &amp; E1830 &amp; "|" &amp; C1830,"")</f>
        <v/>
      </c>
      <c r="M1830" s="18" t="n">
        <f aca="false">IF(OR(C1830="", L1830=""), 0, IF(COUNTIF($L$6:L1830, L1830)=1, 1, 0))</f>
        <v>0</v>
      </c>
    </row>
    <row r="1831" customFormat="false" ht="28.35" hidden="false" customHeight="true" outlineLevel="0" collapsed="false">
      <c r="A1831" s="48" t="str">
        <f aca="false">IF(AND(NOT(ISBLANK(C1831)),NOT(ISBLANK(B1831)),NOT(ISBLANK(E1831))),(_xlfn.AGGREGATE(2,7,A$5:A1831))+1,"")</f>
        <v/>
      </c>
      <c r="B1831" s="49"/>
      <c r="C1831" s="49"/>
      <c r="D1831" s="50"/>
      <c r="E1831" s="51"/>
      <c r="F1831" s="52" t="str">
        <f aca="false">IFERROR(VLOOKUP(B1831,LISTAS!$Q$2:$R$58,2,0),"")</f>
        <v/>
      </c>
      <c r="G1831" s="34" t="str">
        <f aca="false">IF(ISBLANK(C1831),"",  IF(F1831="RAZÓN SOCIAL","NUEVO_RP",   IF(F1831="NUMERO",      IF(ISNUMBER(VALUE(C1831)),VALUE(C1831),""),   IF(OR(F1831="NSS - NOMBRE",F1831="RP - NOMBRE"),      IF(         AND(           NOT(ISERROR(FIND(" - ",C1831))),           ISERROR(FIND("  ",C1831)),           ISERROR(FIND("–",C1831)),           ISERROR(FIND("—",C1831)),           ISNUMBER(VALUE(LEFT(C1831,FIND(" - ",C1831)-1)))         ),         VALUE(LEFT(C1831,FIND(" - ",C1831)-1)),         ""      ),   ""   )  )))</f>
        <v/>
      </c>
      <c r="H1831" s="34" t="str">
        <f aca="false">B1831 &amp; "|" &amp; E1831 &amp; "|" &amp;(IF(ISBLANK(C1831),"",IFERROR(VALUE(LEFT(TRIM(C1831),FIND(" ",TRIM(C1831)&amp;" ")-1)),"")))</f>
        <v>||</v>
      </c>
      <c r="I1831" s="18" t="n">
        <f aca="false">IF(G1831="",0, IF(COUNTIF($H$6:H1831,H1831)=1,1,0))</f>
        <v>0</v>
      </c>
      <c r="J1831" s="34" t="str">
        <f aca="false">IF( OR( ISBLANK(D1831), C1831=D1831, AND( LEFT(D1831,7)&lt;&gt;"NOMINA ", OR( ISERROR(FIND(" - ",D1831)), NOT(ISNUMBER(VALUE(LEFT(D1831,FIND(" - ",D1831)-1)))) ) ) ), "", B1831 &amp; "|" &amp; E1831 &amp; "|" &amp; (IF(ISBLANK(C1831), "", IFERROR(VALUE(LEFT(TRIM(C1831), FIND(" ", TRIM(C1831)&amp;" ")-1)), ""))) &amp; "|" &amp; D1831 )</f>
        <v/>
      </c>
      <c r="K1831" s="18" t="n">
        <f aca="false">IF(OR(C1831="", J1831="",G1831=""), 0, IF(COUNTIF($J$6:J1831, J1831)=1, 1, 0))</f>
        <v>0</v>
      </c>
      <c r="L1831" s="16" t="str">
        <f aca="false">IF(B1831="Inscripción de nuevo registro patronal",B1831 &amp; "|" &amp; E1831 &amp; "|" &amp; C1831,"")</f>
        <v/>
      </c>
      <c r="M1831" s="18" t="n">
        <f aca="false">IF(OR(C1831="", L1831=""), 0, IF(COUNTIF($L$6:L1831, L1831)=1, 1, 0))</f>
        <v>0</v>
      </c>
    </row>
    <row r="1832" customFormat="false" ht="28.35" hidden="false" customHeight="true" outlineLevel="0" collapsed="false">
      <c r="A1832" s="48" t="str">
        <f aca="false">IF(AND(NOT(ISBLANK(C1832)),NOT(ISBLANK(B1832)),NOT(ISBLANK(E1832))),(_xlfn.AGGREGATE(2,7,A$5:A1832))+1,"")</f>
        <v/>
      </c>
      <c r="B1832" s="49"/>
      <c r="C1832" s="49"/>
      <c r="D1832" s="50"/>
      <c r="E1832" s="51"/>
      <c r="F1832" s="52" t="str">
        <f aca="false">IFERROR(VLOOKUP(B1832,LISTAS!$Q$2:$R$58,2,0),"")</f>
        <v/>
      </c>
      <c r="G1832" s="34" t="str">
        <f aca="false">IF(ISBLANK(C1832),"",  IF(F1832="RAZÓN SOCIAL","NUEVO_RP",   IF(F1832="NUMERO",      IF(ISNUMBER(VALUE(C1832)),VALUE(C1832),""),   IF(OR(F1832="NSS - NOMBRE",F1832="RP - NOMBRE"),      IF(         AND(           NOT(ISERROR(FIND(" - ",C1832))),           ISERROR(FIND("  ",C1832)),           ISERROR(FIND("–",C1832)),           ISERROR(FIND("—",C1832)),           ISNUMBER(VALUE(LEFT(C1832,FIND(" - ",C1832)-1)))         ),         VALUE(LEFT(C1832,FIND(" - ",C1832)-1)),         ""      ),   ""   )  )))</f>
        <v/>
      </c>
      <c r="H1832" s="34" t="str">
        <f aca="false">B1832 &amp; "|" &amp; E1832 &amp; "|" &amp;(IF(ISBLANK(C1832),"",IFERROR(VALUE(LEFT(TRIM(C1832),FIND(" ",TRIM(C1832)&amp;" ")-1)),"")))</f>
        <v>||</v>
      </c>
      <c r="I1832" s="18" t="n">
        <f aca="false">IF(G1832="",0, IF(COUNTIF($H$6:H1832,H1832)=1,1,0))</f>
        <v>0</v>
      </c>
      <c r="J1832" s="34" t="str">
        <f aca="false">IF( OR( ISBLANK(D1832), C1832=D1832, AND( LEFT(D1832,7)&lt;&gt;"NOMINA ", OR( ISERROR(FIND(" - ",D1832)), NOT(ISNUMBER(VALUE(LEFT(D1832,FIND(" - ",D1832)-1)))) ) ) ), "", B1832 &amp; "|" &amp; E1832 &amp; "|" &amp; (IF(ISBLANK(C1832), "", IFERROR(VALUE(LEFT(TRIM(C1832), FIND(" ", TRIM(C1832)&amp;" ")-1)), ""))) &amp; "|" &amp; D1832 )</f>
        <v/>
      </c>
      <c r="K1832" s="18" t="n">
        <f aca="false">IF(OR(C1832="", J1832="",G1832=""), 0, IF(COUNTIF($J$6:J1832, J1832)=1, 1, 0))</f>
        <v>0</v>
      </c>
      <c r="L1832" s="16" t="str">
        <f aca="false">IF(B1832="Inscripción de nuevo registro patronal",B1832 &amp; "|" &amp; E1832 &amp; "|" &amp; C1832,"")</f>
        <v/>
      </c>
      <c r="M1832" s="18" t="n">
        <f aca="false">IF(OR(C1832="", L1832=""), 0, IF(COUNTIF($L$6:L1832, L1832)=1, 1, 0))</f>
        <v>0</v>
      </c>
    </row>
    <row r="1833" customFormat="false" ht="28.35" hidden="false" customHeight="true" outlineLevel="0" collapsed="false">
      <c r="A1833" s="48" t="str">
        <f aca="false">IF(AND(NOT(ISBLANK(C1833)),NOT(ISBLANK(B1833)),NOT(ISBLANK(E1833))),(_xlfn.AGGREGATE(2,7,A$5:A1833))+1,"")</f>
        <v/>
      </c>
      <c r="B1833" s="49"/>
      <c r="C1833" s="49"/>
      <c r="D1833" s="50"/>
      <c r="E1833" s="51"/>
      <c r="F1833" s="52" t="str">
        <f aca="false">IFERROR(VLOOKUP(B1833,LISTAS!$Q$2:$R$58,2,0),"")</f>
        <v/>
      </c>
      <c r="G1833" s="34" t="str">
        <f aca="false">IF(ISBLANK(C1833),"",  IF(F1833="RAZÓN SOCIAL","NUEVO_RP",   IF(F1833="NUMERO",      IF(ISNUMBER(VALUE(C1833)),VALUE(C1833),""),   IF(OR(F1833="NSS - NOMBRE",F1833="RP - NOMBRE"),      IF(         AND(           NOT(ISERROR(FIND(" - ",C1833))),           ISERROR(FIND("  ",C1833)),           ISERROR(FIND("–",C1833)),           ISERROR(FIND("—",C1833)),           ISNUMBER(VALUE(LEFT(C1833,FIND(" - ",C1833)-1)))         ),         VALUE(LEFT(C1833,FIND(" - ",C1833)-1)),         ""      ),   ""   )  )))</f>
        <v/>
      </c>
      <c r="H1833" s="34" t="str">
        <f aca="false">B1833 &amp; "|" &amp; E1833 &amp; "|" &amp;(IF(ISBLANK(C1833),"",IFERROR(VALUE(LEFT(TRIM(C1833),FIND(" ",TRIM(C1833)&amp;" ")-1)),"")))</f>
        <v>||</v>
      </c>
      <c r="I1833" s="18" t="n">
        <f aca="false">IF(G1833="",0, IF(COUNTIF($H$6:H1833,H1833)=1,1,0))</f>
        <v>0</v>
      </c>
      <c r="J1833" s="34" t="str">
        <f aca="false">IF( OR( ISBLANK(D1833), C1833=D1833, AND( LEFT(D1833,7)&lt;&gt;"NOMINA ", OR( ISERROR(FIND(" - ",D1833)), NOT(ISNUMBER(VALUE(LEFT(D1833,FIND(" - ",D1833)-1)))) ) ) ), "", B1833 &amp; "|" &amp; E1833 &amp; "|" &amp; (IF(ISBLANK(C1833), "", IFERROR(VALUE(LEFT(TRIM(C1833), FIND(" ", TRIM(C1833)&amp;" ")-1)), ""))) &amp; "|" &amp; D1833 )</f>
        <v/>
      </c>
      <c r="K1833" s="18" t="n">
        <f aca="false">IF(OR(C1833="", J1833="",G1833=""), 0, IF(COUNTIF($J$6:J1833, J1833)=1, 1, 0))</f>
        <v>0</v>
      </c>
      <c r="L1833" s="16" t="str">
        <f aca="false">IF(B1833="Inscripción de nuevo registro patronal",B1833 &amp; "|" &amp; E1833 &amp; "|" &amp; C1833,"")</f>
        <v/>
      </c>
      <c r="M1833" s="18" t="n">
        <f aca="false">IF(OR(C1833="", L1833=""), 0, IF(COUNTIF($L$6:L1833, L1833)=1, 1, 0))</f>
        <v>0</v>
      </c>
    </row>
    <row r="1834" customFormat="false" ht="28.35" hidden="false" customHeight="true" outlineLevel="0" collapsed="false">
      <c r="A1834" s="48" t="str">
        <f aca="false">IF(AND(NOT(ISBLANK(C1834)),NOT(ISBLANK(B1834)),NOT(ISBLANK(E1834))),(_xlfn.AGGREGATE(2,7,A$5:A1834))+1,"")</f>
        <v/>
      </c>
      <c r="B1834" s="49"/>
      <c r="C1834" s="49"/>
      <c r="D1834" s="50"/>
      <c r="E1834" s="51"/>
      <c r="F1834" s="52" t="str">
        <f aca="false">IFERROR(VLOOKUP(B1834,LISTAS!$Q$2:$R$58,2,0),"")</f>
        <v/>
      </c>
      <c r="G1834" s="34" t="str">
        <f aca="false">IF(ISBLANK(C1834),"",  IF(F1834="RAZÓN SOCIAL","NUEVO_RP",   IF(F1834="NUMERO",      IF(ISNUMBER(VALUE(C1834)),VALUE(C1834),""),   IF(OR(F1834="NSS - NOMBRE",F1834="RP - NOMBRE"),      IF(         AND(           NOT(ISERROR(FIND(" - ",C1834))),           ISERROR(FIND("  ",C1834)),           ISERROR(FIND("–",C1834)),           ISERROR(FIND("—",C1834)),           ISNUMBER(VALUE(LEFT(C1834,FIND(" - ",C1834)-1)))         ),         VALUE(LEFT(C1834,FIND(" - ",C1834)-1)),         ""      ),   ""   )  )))</f>
        <v/>
      </c>
      <c r="H1834" s="34" t="str">
        <f aca="false">B1834 &amp; "|" &amp; E1834 &amp; "|" &amp;(IF(ISBLANK(C1834),"",IFERROR(VALUE(LEFT(TRIM(C1834),FIND(" ",TRIM(C1834)&amp;" ")-1)),"")))</f>
        <v>||</v>
      </c>
      <c r="I1834" s="18" t="n">
        <f aca="false">IF(G1834="",0, IF(COUNTIF($H$6:H1834,H1834)=1,1,0))</f>
        <v>0</v>
      </c>
      <c r="J1834" s="34" t="str">
        <f aca="false">IF( OR( ISBLANK(D1834), C1834=D1834, AND( LEFT(D1834,7)&lt;&gt;"NOMINA ", OR( ISERROR(FIND(" - ",D1834)), NOT(ISNUMBER(VALUE(LEFT(D1834,FIND(" - ",D1834)-1)))) ) ) ), "", B1834 &amp; "|" &amp; E1834 &amp; "|" &amp; (IF(ISBLANK(C1834), "", IFERROR(VALUE(LEFT(TRIM(C1834), FIND(" ", TRIM(C1834)&amp;" ")-1)), ""))) &amp; "|" &amp; D1834 )</f>
        <v/>
      </c>
      <c r="K1834" s="18" t="n">
        <f aca="false">IF(OR(C1834="", J1834="",G1834=""), 0, IF(COUNTIF($J$6:J1834, J1834)=1, 1, 0))</f>
        <v>0</v>
      </c>
      <c r="L1834" s="16" t="str">
        <f aca="false">IF(B1834="Inscripción de nuevo registro patronal",B1834 &amp; "|" &amp; E1834 &amp; "|" &amp; C1834,"")</f>
        <v/>
      </c>
      <c r="M1834" s="18" t="n">
        <f aca="false">IF(OR(C1834="", L1834=""), 0, IF(COUNTIF($L$6:L1834, L1834)=1, 1, 0))</f>
        <v>0</v>
      </c>
    </row>
    <row r="1835" customFormat="false" ht="28.35" hidden="false" customHeight="true" outlineLevel="0" collapsed="false">
      <c r="A1835" s="48" t="str">
        <f aca="false">IF(AND(NOT(ISBLANK(C1835)),NOT(ISBLANK(B1835)),NOT(ISBLANK(E1835))),(_xlfn.AGGREGATE(2,7,A$5:A1835))+1,"")</f>
        <v/>
      </c>
      <c r="B1835" s="49"/>
      <c r="C1835" s="49"/>
      <c r="D1835" s="50"/>
      <c r="E1835" s="51"/>
      <c r="F1835" s="52" t="str">
        <f aca="false">IFERROR(VLOOKUP(B1835,LISTAS!$Q$2:$R$58,2,0),"")</f>
        <v/>
      </c>
      <c r="G1835" s="34" t="str">
        <f aca="false">IF(ISBLANK(C1835),"",  IF(F1835="RAZÓN SOCIAL","NUEVO_RP",   IF(F1835="NUMERO",      IF(ISNUMBER(VALUE(C1835)),VALUE(C1835),""),   IF(OR(F1835="NSS - NOMBRE",F1835="RP - NOMBRE"),      IF(         AND(           NOT(ISERROR(FIND(" - ",C1835))),           ISERROR(FIND("  ",C1835)),           ISERROR(FIND("–",C1835)),           ISERROR(FIND("—",C1835)),           ISNUMBER(VALUE(LEFT(C1835,FIND(" - ",C1835)-1)))         ),         VALUE(LEFT(C1835,FIND(" - ",C1835)-1)),         ""      ),   ""   )  )))</f>
        <v/>
      </c>
      <c r="H1835" s="34" t="str">
        <f aca="false">B1835 &amp; "|" &amp; E1835 &amp; "|" &amp;(IF(ISBLANK(C1835),"",IFERROR(VALUE(LEFT(TRIM(C1835),FIND(" ",TRIM(C1835)&amp;" ")-1)),"")))</f>
        <v>||</v>
      </c>
      <c r="I1835" s="18" t="n">
        <f aca="false">IF(G1835="",0, IF(COUNTIF($H$6:H1835,H1835)=1,1,0))</f>
        <v>0</v>
      </c>
      <c r="J1835" s="34" t="str">
        <f aca="false">IF( OR( ISBLANK(D1835), C1835=D1835, AND( LEFT(D1835,7)&lt;&gt;"NOMINA ", OR( ISERROR(FIND(" - ",D1835)), NOT(ISNUMBER(VALUE(LEFT(D1835,FIND(" - ",D1835)-1)))) ) ) ), "", B1835 &amp; "|" &amp; E1835 &amp; "|" &amp; (IF(ISBLANK(C1835), "", IFERROR(VALUE(LEFT(TRIM(C1835), FIND(" ", TRIM(C1835)&amp;" ")-1)), ""))) &amp; "|" &amp; D1835 )</f>
        <v/>
      </c>
      <c r="K1835" s="18" t="n">
        <f aca="false">IF(OR(C1835="", J1835="",G1835=""), 0, IF(COUNTIF($J$6:J1835, J1835)=1, 1, 0))</f>
        <v>0</v>
      </c>
      <c r="L1835" s="16" t="str">
        <f aca="false">IF(B1835="Inscripción de nuevo registro patronal",B1835 &amp; "|" &amp; E1835 &amp; "|" &amp; C1835,"")</f>
        <v/>
      </c>
      <c r="M1835" s="18" t="n">
        <f aca="false">IF(OR(C1835="", L1835=""), 0, IF(COUNTIF($L$6:L1835, L1835)=1, 1, 0))</f>
        <v>0</v>
      </c>
    </row>
    <row r="1836" customFormat="false" ht="28.35" hidden="false" customHeight="true" outlineLevel="0" collapsed="false">
      <c r="A1836" s="48" t="str">
        <f aca="false">IF(AND(NOT(ISBLANK(C1836)),NOT(ISBLANK(B1836)),NOT(ISBLANK(E1836))),(_xlfn.AGGREGATE(2,7,A$5:A1836))+1,"")</f>
        <v/>
      </c>
      <c r="B1836" s="49"/>
      <c r="C1836" s="49"/>
      <c r="D1836" s="50"/>
      <c r="E1836" s="51"/>
      <c r="F1836" s="52" t="str">
        <f aca="false">IFERROR(VLOOKUP(B1836,LISTAS!$Q$2:$R$58,2,0),"")</f>
        <v/>
      </c>
      <c r="G1836" s="34" t="str">
        <f aca="false">IF(ISBLANK(C1836),"",  IF(F1836="RAZÓN SOCIAL","NUEVO_RP",   IF(F1836="NUMERO",      IF(ISNUMBER(VALUE(C1836)),VALUE(C1836),""),   IF(OR(F1836="NSS - NOMBRE",F1836="RP - NOMBRE"),      IF(         AND(           NOT(ISERROR(FIND(" - ",C1836))),           ISERROR(FIND("  ",C1836)),           ISERROR(FIND("–",C1836)),           ISERROR(FIND("—",C1836)),           ISNUMBER(VALUE(LEFT(C1836,FIND(" - ",C1836)-1)))         ),         VALUE(LEFT(C1836,FIND(" - ",C1836)-1)),         ""      ),   ""   )  )))</f>
        <v/>
      </c>
      <c r="H1836" s="34" t="str">
        <f aca="false">B1836 &amp; "|" &amp; E1836 &amp; "|" &amp;(IF(ISBLANK(C1836),"",IFERROR(VALUE(LEFT(TRIM(C1836),FIND(" ",TRIM(C1836)&amp;" ")-1)),"")))</f>
        <v>||</v>
      </c>
      <c r="I1836" s="18" t="n">
        <f aca="false">IF(G1836="",0, IF(COUNTIF($H$6:H1836,H1836)=1,1,0))</f>
        <v>0</v>
      </c>
      <c r="J1836" s="34" t="str">
        <f aca="false">IF( OR( ISBLANK(D1836), C1836=D1836, AND( LEFT(D1836,7)&lt;&gt;"NOMINA ", OR( ISERROR(FIND(" - ",D1836)), NOT(ISNUMBER(VALUE(LEFT(D1836,FIND(" - ",D1836)-1)))) ) ) ), "", B1836 &amp; "|" &amp; E1836 &amp; "|" &amp; (IF(ISBLANK(C1836), "", IFERROR(VALUE(LEFT(TRIM(C1836), FIND(" ", TRIM(C1836)&amp;" ")-1)), ""))) &amp; "|" &amp; D1836 )</f>
        <v/>
      </c>
      <c r="K1836" s="18" t="n">
        <f aca="false">IF(OR(C1836="", J1836="",G1836=""), 0, IF(COUNTIF($J$6:J1836, J1836)=1, 1, 0))</f>
        <v>0</v>
      </c>
      <c r="L1836" s="16" t="str">
        <f aca="false">IF(B1836="Inscripción de nuevo registro patronal",B1836 &amp; "|" &amp; E1836 &amp; "|" &amp; C1836,"")</f>
        <v/>
      </c>
      <c r="M1836" s="18" t="n">
        <f aca="false">IF(OR(C1836="", L1836=""), 0, IF(COUNTIF($L$6:L1836, L1836)=1, 1, 0))</f>
        <v>0</v>
      </c>
    </row>
    <row r="1837" customFormat="false" ht="28.35" hidden="false" customHeight="true" outlineLevel="0" collapsed="false">
      <c r="A1837" s="48" t="str">
        <f aca="false">IF(AND(NOT(ISBLANK(C1837)),NOT(ISBLANK(B1837)),NOT(ISBLANK(E1837))),(_xlfn.AGGREGATE(2,7,A$5:A1837))+1,"")</f>
        <v/>
      </c>
      <c r="B1837" s="49"/>
      <c r="C1837" s="49"/>
      <c r="D1837" s="50"/>
      <c r="E1837" s="51"/>
      <c r="F1837" s="52" t="str">
        <f aca="false">IFERROR(VLOOKUP(B1837,LISTAS!$Q$2:$R$58,2,0),"")</f>
        <v/>
      </c>
      <c r="G1837" s="34" t="str">
        <f aca="false">IF(ISBLANK(C1837),"",  IF(F1837="RAZÓN SOCIAL","NUEVO_RP",   IF(F1837="NUMERO",      IF(ISNUMBER(VALUE(C1837)),VALUE(C1837),""),   IF(OR(F1837="NSS - NOMBRE",F1837="RP - NOMBRE"),      IF(         AND(           NOT(ISERROR(FIND(" - ",C1837))),           ISERROR(FIND("  ",C1837)),           ISERROR(FIND("–",C1837)),           ISERROR(FIND("—",C1837)),           ISNUMBER(VALUE(LEFT(C1837,FIND(" - ",C1837)-1)))         ),         VALUE(LEFT(C1837,FIND(" - ",C1837)-1)),         ""      ),   ""   )  )))</f>
        <v/>
      </c>
      <c r="H1837" s="34" t="str">
        <f aca="false">B1837 &amp; "|" &amp; E1837 &amp; "|" &amp;(IF(ISBLANK(C1837),"",IFERROR(VALUE(LEFT(TRIM(C1837),FIND(" ",TRIM(C1837)&amp;" ")-1)),"")))</f>
        <v>||</v>
      </c>
      <c r="I1837" s="18" t="n">
        <f aca="false">IF(G1837="",0, IF(COUNTIF($H$6:H1837,H1837)=1,1,0))</f>
        <v>0</v>
      </c>
      <c r="J1837" s="34" t="str">
        <f aca="false">IF( OR( ISBLANK(D1837), C1837=D1837, AND( LEFT(D1837,7)&lt;&gt;"NOMINA ", OR( ISERROR(FIND(" - ",D1837)), NOT(ISNUMBER(VALUE(LEFT(D1837,FIND(" - ",D1837)-1)))) ) ) ), "", B1837 &amp; "|" &amp; E1837 &amp; "|" &amp; (IF(ISBLANK(C1837), "", IFERROR(VALUE(LEFT(TRIM(C1837), FIND(" ", TRIM(C1837)&amp;" ")-1)), ""))) &amp; "|" &amp; D1837 )</f>
        <v/>
      </c>
      <c r="K1837" s="18" t="n">
        <f aca="false">IF(OR(C1837="", J1837="",G1837=""), 0, IF(COUNTIF($J$6:J1837, J1837)=1, 1, 0))</f>
        <v>0</v>
      </c>
      <c r="L1837" s="16" t="str">
        <f aca="false">IF(B1837="Inscripción de nuevo registro patronal",B1837 &amp; "|" &amp; E1837 &amp; "|" &amp; C1837,"")</f>
        <v/>
      </c>
      <c r="M1837" s="18" t="n">
        <f aca="false">IF(OR(C1837="", L1837=""), 0, IF(COUNTIF($L$6:L1837, L1837)=1, 1, 0))</f>
        <v>0</v>
      </c>
    </row>
    <row r="1838" customFormat="false" ht="28.35" hidden="false" customHeight="true" outlineLevel="0" collapsed="false">
      <c r="A1838" s="48" t="str">
        <f aca="false">IF(AND(NOT(ISBLANK(C1838)),NOT(ISBLANK(B1838)),NOT(ISBLANK(E1838))),(_xlfn.AGGREGATE(2,7,A$5:A1838))+1,"")</f>
        <v/>
      </c>
      <c r="B1838" s="49"/>
      <c r="C1838" s="49"/>
      <c r="D1838" s="50"/>
      <c r="E1838" s="51"/>
      <c r="F1838" s="52" t="str">
        <f aca="false">IFERROR(VLOOKUP(B1838,LISTAS!$Q$2:$R$58,2,0),"")</f>
        <v/>
      </c>
      <c r="G1838" s="34" t="str">
        <f aca="false">IF(ISBLANK(C1838),"",  IF(F1838="RAZÓN SOCIAL","NUEVO_RP",   IF(F1838="NUMERO",      IF(ISNUMBER(VALUE(C1838)),VALUE(C1838),""),   IF(OR(F1838="NSS - NOMBRE",F1838="RP - NOMBRE"),      IF(         AND(           NOT(ISERROR(FIND(" - ",C1838))),           ISERROR(FIND("  ",C1838)),           ISERROR(FIND("–",C1838)),           ISERROR(FIND("—",C1838)),           ISNUMBER(VALUE(LEFT(C1838,FIND(" - ",C1838)-1)))         ),         VALUE(LEFT(C1838,FIND(" - ",C1838)-1)),         ""      ),   ""   )  )))</f>
        <v/>
      </c>
      <c r="H1838" s="34" t="str">
        <f aca="false">B1838 &amp; "|" &amp; E1838 &amp; "|" &amp;(IF(ISBLANK(C1838),"",IFERROR(VALUE(LEFT(TRIM(C1838),FIND(" ",TRIM(C1838)&amp;" ")-1)),"")))</f>
        <v>||</v>
      </c>
      <c r="I1838" s="18" t="n">
        <f aca="false">IF(G1838="",0, IF(COUNTIF($H$6:H1838,H1838)=1,1,0))</f>
        <v>0</v>
      </c>
      <c r="J1838" s="34" t="str">
        <f aca="false">IF( OR( ISBLANK(D1838), C1838=D1838, AND( LEFT(D1838,7)&lt;&gt;"NOMINA ", OR( ISERROR(FIND(" - ",D1838)), NOT(ISNUMBER(VALUE(LEFT(D1838,FIND(" - ",D1838)-1)))) ) ) ), "", B1838 &amp; "|" &amp; E1838 &amp; "|" &amp; (IF(ISBLANK(C1838), "", IFERROR(VALUE(LEFT(TRIM(C1838), FIND(" ", TRIM(C1838)&amp;" ")-1)), ""))) &amp; "|" &amp; D1838 )</f>
        <v/>
      </c>
      <c r="K1838" s="18" t="n">
        <f aca="false">IF(OR(C1838="", J1838="",G1838=""), 0, IF(COUNTIF($J$6:J1838, J1838)=1, 1, 0))</f>
        <v>0</v>
      </c>
      <c r="L1838" s="16" t="str">
        <f aca="false">IF(B1838="Inscripción de nuevo registro patronal",B1838 &amp; "|" &amp; E1838 &amp; "|" &amp; C1838,"")</f>
        <v/>
      </c>
      <c r="M1838" s="18" t="n">
        <f aca="false">IF(OR(C1838="", L1838=""), 0, IF(COUNTIF($L$6:L1838, L1838)=1, 1, 0))</f>
        <v>0</v>
      </c>
    </row>
    <row r="1839" customFormat="false" ht="28.35" hidden="false" customHeight="true" outlineLevel="0" collapsed="false">
      <c r="A1839" s="48" t="str">
        <f aca="false">IF(AND(NOT(ISBLANK(C1839)),NOT(ISBLANK(B1839)),NOT(ISBLANK(E1839))),(_xlfn.AGGREGATE(2,7,A$5:A1839))+1,"")</f>
        <v/>
      </c>
      <c r="B1839" s="49"/>
      <c r="C1839" s="49"/>
      <c r="D1839" s="50"/>
      <c r="E1839" s="51"/>
      <c r="F1839" s="52" t="str">
        <f aca="false">IFERROR(VLOOKUP(B1839,LISTAS!$Q$2:$R$58,2,0),"")</f>
        <v/>
      </c>
      <c r="G1839" s="34" t="str">
        <f aca="false">IF(ISBLANK(C1839),"",  IF(F1839="RAZÓN SOCIAL","NUEVO_RP",   IF(F1839="NUMERO",      IF(ISNUMBER(VALUE(C1839)),VALUE(C1839),""),   IF(OR(F1839="NSS - NOMBRE",F1839="RP - NOMBRE"),      IF(         AND(           NOT(ISERROR(FIND(" - ",C1839))),           ISERROR(FIND("  ",C1839)),           ISERROR(FIND("–",C1839)),           ISERROR(FIND("—",C1839)),           ISNUMBER(VALUE(LEFT(C1839,FIND(" - ",C1839)-1)))         ),         VALUE(LEFT(C1839,FIND(" - ",C1839)-1)),         ""      ),   ""   )  )))</f>
        <v/>
      </c>
      <c r="H1839" s="34" t="str">
        <f aca="false">B1839 &amp; "|" &amp; E1839 &amp; "|" &amp;(IF(ISBLANK(C1839),"",IFERROR(VALUE(LEFT(TRIM(C1839),FIND(" ",TRIM(C1839)&amp;" ")-1)),"")))</f>
        <v>||</v>
      </c>
      <c r="I1839" s="18" t="n">
        <f aca="false">IF(G1839="",0, IF(COUNTIF($H$6:H1839,H1839)=1,1,0))</f>
        <v>0</v>
      </c>
      <c r="J1839" s="34" t="str">
        <f aca="false">IF( OR( ISBLANK(D1839), C1839=D1839, AND( LEFT(D1839,7)&lt;&gt;"NOMINA ", OR( ISERROR(FIND(" - ",D1839)), NOT(ISNUMBER(VALUE(LEFT(D1839,FIND(" - ",D1839)-1)))) ) ) ), "", B1839 &amp; "|" &amp; E1839 &amp; "|" &amp; (IF(ISBLANK(C1839), "", IFERROR(VALUE(LEFT(TRIM(C1839), FIND(" ", TRIM(C1839)&amp;" ")-1)), ""))) &amp; "|" &amp; D1839 )</f>
        <v/>
      </c>
      <c r="K1839" s="18" t="n">
        <f aca="false">IF(OR(C1839="", J1839="",G1839=""), 0, IF(COUNTIF($J$6:J1839, J1839)=1, 1, 0))</f>
        <v>0</v>
      </c>
      <c r="L1839" s="16" t="str">
        <f aca="false">IF(B1839="Inscripción de nuevo registro patronal",B1839 &amp; "|" &amp; E1839 &amp; "|" &amp; C1839,"")</f>
        <v/>
      </c>
      <c r="M1839" s="18" t="n">
        <f aca="false">IF(OR(C1839="", L1839=""), 0, IF(COUNTIF($L$6:L1839, L1839)=1, 1, 0))</f>
        <v>0</v>
      </c>
    </row>
    <row r="1840" customFormat="false" ht="28.35" hidden="false" customHeight="true" outlineLevel="0" collapsed="false">
      <c r="A1840" s="48" t="str">
        <f aca="false">IF(AND(NOT(ISBLANK(C1840)),NOT(ISBLANK(B1840)),NOT(ISBLANK(E1840))),(_xlfn.AGGREGATE(2,7,A$5:A1840))+1,"")</f>
        <v/>
      </c>
      <c r="B1840" s="49"/>
      <c r="C1840" s="49"/>
      <c r="D1840" s="50"/>
      <c r="E1840" s="51"/>
      <c r="F1840" s="52" t="str">
        <f aca="false">IFERROR(VLOOKUP(B1840,LISTAS!$Q$2:$R$58,2,0),"")</f>
        <v/>
      </c>
      <c r="G1840" s="34" t="str">
        <f aca="false">IF(ISBLANK(C1840),"",  IF(F1840="RAZÓN SOCIAL","NUEVO_RP",   IF(F1840="NUMERO",      IF(ISNUMBER(VALUE(C1840)),VALUE(C1840),""),   IF(OR(F1840="NSS - NOMBRE",F1840="RP - NOMBRE"),      IF(         AND(           NOT(ISERROR(FIND(" - ",C1840))),           ISERROR(FIND("  ",C1840)),           ISERROR(FIND("–",C1840)),           ISERROR(FIND("—",C1840)),           ISNUMBER(VALUE(LEFT(C1840,FIND(" - ",C1840)-1)))         ),         VALUE(LEFT(C1840,FIND(" - ",C1840)-1)),         ""      ),   ""   )  )))</f>
        <v/>
      </c>
      <c r="H1840" s="34" t="str">
        <f aca="false">B1840 &amp; "|" &amp; E1840 &amp; "|" &amp;(IF(ISBLANK(C1840),"",IFERROR(VALUE(LEFT(TRIM(C1840),FIND(" ",TRIM(C1840)&amp;" ")-1)),"")))</f>
        <v>||</v>
      </c>
      <c r="I1840" s="18" t="n">
        <f aca="false">IF(G1840="",0, IF(COUNTIF($H$6:H1840,H1840)=1,1,0))</f>
        <v>0</v>
      </c>
      <c r="J1840" s="34" t="str">
        <f aca="false">IF( OR( ISBLANK(D1840), C1840=D1840, AND( LEFT(D1840,7)&lt;&gt;"NOMINA ", OR( ISERROR(FIND(" - ",D1840)), NOT(ISNUMBER(VALUE(LEFT(D1840,FIND(" - ",D1840)-1)))) ) ) ), "", B1840 &amp; "|" &amp; E1840 &amp; "|" &amp; (IF(ISBLANK(C1840), "", IFERROR(VALUE(LEFT(TRIM(C1840), FIND(" ", TRIM(C1840)&amp;" ")-1)), ""))) &amp; "|" &amp; D1840 )</f>
        <v/>
      </c>
      <c r="K1840" s="18" t="n">
        <f aca="false">IF(OR(C1840="", J1840="",G1840=""), 0, IF(COUNTIF($J$6:J1840, J1840)=1, 1, 0))</f>
        <v>0</v>
      </c>
      <c r="L1840" s="16" t="str">
        <f aca="false">IF(B1840="Inscripción de nuevo registro patronal",B1840 &amp; "|" &amp; E1840 &amp; "|" &amp; C1840,"")</f>
        <v/>
      </c>
      <c r="M1840" s="18" t="n">
        <f aca="false">IF(OR(C1840="", L1840=""), 0, IF(COUNTIF($L$6:L1840, L1840)=1, 1, 0))</f>
        <v>0</v>
      </c>
    </row>
    <row r="1841" customFormat="false" ht="28.35" hidden="false" customHeight="true" outlineLevel="0" collapsed="false">
      <c r="A1841" s="48" t="str">
        <f aca="false">IF(AND(NOT(ISBLANK(C1841)),NOT(ISBLANK(B1841)),NOT(ISBLANK(E1841))),(_xlfn.AGGREGATE(2,7,A$5:A1841))+1,"")</f>
        <v/>
      </c>
      <c r="B1841" s="49"/>
      <c r="C1841" s="49"/>
      <c r="D1841" s="50"/>
      <c r="E1841" s="51"/>
      <c r="F1841" s="52" t="str">
        <f aca="false">IFERROR(VLOOKUP(B1841,LISTAS!$Q$2:$R$58,2,0),"")</f>
        <v/>
      </c>
      <c r="G1841" s="34" t="str">
        <f aca="false">IF(ISBLANK(C1841),"",  IF(F1841="RAZÓN SOCIAL","NUEVO_RP",   IF(F1841="NUMERO",      IF(ISNUMBER(VALUE(C1841)),VALUE(C1841),""),   IF(OR(F1841="NSS - NOMBRE",F1841="RP - NOMBRE"),      IF(         AND(           NOT(ISERROR(FIND(" - ",C1841))),           ISERROR(FIND("  ",C1841)),           ISERROR(FIND("–",C1841)),           ISERROR(FIND("—",C1841)),           ISNUMBER(VALUE(LEFT(C1841,FIND(" - ",C1841)-1)))         ),         VALUE(LEFT(C1841,FIND(" - ",C1841)-1)),         ""      ),   ""   )  )))</f>
        <v/>
      </c>
      <c r="H1841" s="34" t="str">
        <f aca="false">B1841 &amp; "|" &amp; E1841 &amp; "|" &amp;(IF(ISBLANK(C1841),"",IFERROR(VALUE(LEFT(TRIM(C1841),FIND(" ",TRIM(C1841)&amp;" ")-1)),"")))</f>
        <v>||</v>
      </c>
      <c r="I1841" s="18" t="n">
        <f aca="false">IF(G1841="",0, IF(COUNTIF($H$6:H1841,H1841)=1,1,0))</f>
        <v>0</v>
      </c>
      <c r="J1841" s="34" t="str">
        <f aca="false">IF( OR( ISBLANK(D1841), C1841=D1841, AND( LEFT(D1841,7)&lt;&gt;"NOMINA ", OR( ISERROR(FIND(" - ",D1841)), NOT(ISNUMBER(VALUE(LEFT(D1841,FIND(" - ",D1841)-1)))) ) ) ), "", B1841 &amp; "|" &amp; E1841 &amp; "|" &amp; (IF(ISBLANK(C1841), "", IFERROR(VALUE(LEFT(TRIM(C1841), FIND(" ", TRIM(C1841)&amp;" ")-1)), ""))) &amp; "|" &amp; D1841 )</f>
        <v/>
      </c>
      <c r="K1841" s="18" t="n">
        <f aca="false">IF(OR(C1841="", J1841="",G1841=""), 0, IF(COUNTIF($J$6:J1841, J1841)=1, 1, 0))</f>
        <v>0</v>
      </c>
      <c r="L1841" s="16" t="str">
        <f aca="false">IF(B1841="Inscripción de nuevo registro patronal",B1841 &amp; "|" &amp; E1841 &amp; "|" &amp; C1841,"")</f>
        <v/>
      </c>
      <c r="M1841" s="18" t="n">
        <f aca="false">IF(OR(C1841="", L1841=""), 0, IF(COUNTIF($L$6:L1841, L1841)=1, 1, 0))</f>
        <v>0</v>
      </c>
    </row>
    <row r="1842" customFormat="false" ht="28.35" hidden="false" customHeight="true" outlineLevel="0" collapsed="false">
      <c r="A1842" s="48" t="str">
        <f aca="false">IF(AND(NOT(ISBLANK(C1842)),NOT(ISBLANK(B1842)),NOT(ISBLANK(E1842))),(_xlfn.AGGREGATE(2,7,A$5:A1842))+1,"")</f>
        <v/>
      </c>
      <c r="B1842" s="49"/>
      <c r="C1842" s="49"/>
      <c r="D1842" s="50"/>
      <c r="E1842" s="51"/>
      <c r="F1842" s="52" t="str">
        <f aca="false">IFERROR(VLOOKUP(B1842,LISTAS!$Q$2:$R$58,2,0),"")</f>
        <v/>
      </c>
      <c r="G1842" s="34" t="str">
        <f aca="false">IF(ISBLANK(C1842),"",  IF(F1842="RAZÓN SOCIAL","NUEVO_RP",   IF(F1842="NUMERO",      IF(ISNUMBER(VALUE(C1842)),VALUE(C1842),""),   IF(OR(F1842="NSS - NOMBRE",F1842="RP - NOMBRE"),      IF(         AND(           NOT(ISERROR(FIND(" - ",C1842))),           ISERROR(FIND("  ",C1842)),           ISERROR(FIND("–",C1842)),           ISERROR(FIND("—",C1842)),           ISNUMBER(VALUE(LEFT(C1842,FIND(" - ",C1842)-1)))         ),         VALUE(LEFT(C1842,FIND(" - ",C1842)-1)),         ""      ),   ""   )  )))</f>
        <v/>
      </c>
      <c r="H1842" s="34" t="str">
        <f aca="false">B1842 &amp; "|" &amp; E1842 &amp; "|" &amp;(IF(ISBLANK(C1842),"",IFERROR(VALUE(LEFT(TRIM(C1842),FIND(" ",TRIM(C1842)&amp;" ")-1)),"")))</f>
        <v>||</v>
      </c>
      <c r="I1842" s="18" t="n">
        <f aca="false">IF(G1842="",0, IF(COUNTIF($H$6:H1842,H1842)=1,1,0))</f>
        <v>0</v>
      </c>
      <c r="J1842" s="34" t="str">
        <f aca="false">IF( OR( ISBLANK(D1842), C1842=D1842, AND( LEFT(D1842,7)&lt;&gt;"NOMINA ", OR( ISERROR(FIND(" - ",D1842)), NOT(ISNUMBER(VALUE(LEFT(D1842,FIND(" - ",D1842)-1)))) ) ) ), "", B1842 &amp; "|" &amp; E1842 &amp; "|" &amp; (IF(ISBLANK(C1842), "", IFERROR(VALUE(LEFT(TRIM(C1842), FIND(" ", TRIM(C1842)&amp;" ")-1)), ""))) &amp; "|" &amp; D1842 )</f>
        <v/>
      </c>
      <c r="K1842" s="18" t="n">
        <f aca="false">IF(OR(C1842="", J1842="",G1842=""), 0, IF(COUNTIF($J$6:J1842, J1842)=1, 1, 0))</f>
        <v>0</v>
      </c>
      <c r="L1842" s="16" t="str">
        <f aca="false">IF(B1842="Inscripción de nuevo registro patronal",B1842 &amp; "|" &amp; E1842 &amp; "|" &amp; C1842,"")</f>
        <v/>
      </c>
      <c r="M1842" s="18" t="n">
        <f aca="false">IF(OR(C1842="", L1842=""), 0, IF(COUNTIF($L$6:L1842, L1842)=1, 1, 0))</f>
        <v>0</v>
      </c>
    </row>
    <row r="1843" customFormat="false" ht="28.35" hidden="false" customHeight="true" outlineLevel="0" collapsed="false">
      <c r="A1843" s="48" t="str">
        <f aca="false">IF(AND(NOT(ISBLANK(C1843)),NOT(ISBLANK(B1843)),NOT(ISBLANK(E1843))),(_xlfn.AGGREGATE(2,7,A$5:A1843))+1,"")</f>
        <v/>
      </c>
      <c r="B1843" s="49"/>
      <c r="C1843" s="49"/>
      <c r="D1843" s="50"/>
      <c r="E1843" s="51"/>
      <c r="F1843" s="52" t="str">
        <f aca="false">IFERROR(VLOOKUP(B1843,LISTAS!$Q$2:$R$58,2,0),"")</f>
        <v/>
      </c>
      <c r="G1843" s="34" t="str">
        <f aca="false">IF(ISBLANK(C1843),"",  IF(F1843="RAZÓN SOCIAL","NUEVO_RP",   IF(F1843="NUMERO",      IF(ISNUMBER(VALUE(C1843)),VALUE(C1843),""),   IF(OR(F1843="NSS - NOMBRE",F1843="RP - NOMBRE"),      IF(         AND(           NOT(ISERROR(FIND(" - ",C1843))),           ISERROR(FIND("  ",C1843)),           ISERROR(FIND("–",C1843)),           ISERROR(FIND("—",C1843)),           ISNUMBER(VALUE(LEFT(C1843,FIND(" - ",C1843)-1)))         ),         VALUE(LEFT(C1843,FIND(" - ",C1843)-1)),         ""      ),   ""   )  )))</f>
        <v/>
      </c>
      <c r="H1843" s="34" t="str">
        <f aca="false">B1843 &amp; "|" &amp; E1843 &amp; "|" &amp;(IF(ISBLANK(C1843),"",IFERROR(VALUE(LEFT(TRIM(C1843),FIND(" ",TRIM(C1843)&amp;" ")-1)),"")))</f>
        <v>||</v>
      </c>
      <c r="I1843" s="18" t="n">
        <f aca="false">IF(G1843="",0, IF(COUNTIF($H$6:H1843,H1843)=1,1,0))</f>
        <v>0</v>
      </c>
      <c r="J1843" s="34" t="str">
        <f aca="false">IF( OR( ISBLANK(D1843), C1843=D1843, AND( LEFT(D1843,7)&lt;&gt;"NOMINA ", OR( ISERROR(FIND(" - ",D1843)), NOT(ISNUMBER(VALUE(LEFT(D1843,FIND(" - ",D1843)-1)))) ) ) ), "", B1843 &amp; "|" &amp; E1843 &amp; "|" &amp; (IF(ISBLANK(C1843), "", IFERROR(VALUE(LEFT(TRIM(C1843), FIND(" ", TRIM(C1843)&amp;" ")-1)), ""))) &amp; "|" &amp; D1843 )</f>
        <v/>
      </c>
      <c r="K1843" s="18" t="n">
        <f aca="false">IF(OR(C1843="", J1843="",G1843=""), 0, IF(COUNTIF($J$6:J1843, J1843)=1, 1, 0))</f>
        <v>0</v>
      </c>
      <c r="L1843" s="16" t="str">
        <f aca="false">IF(B1843="Inscripción de nuevo registro patronal",B1843 &amp; "|" &amp; E1843 &amp; "|" &amp; C1843,"")</f>
        <v/>
      </c>
      <c r="M1843" s="18" t="n">
        <f aca="false">IF(OR(C1843="", L1843=""), 0, IF(COUNTIF($L$6:L1843, L1843)=1, 1, 0))</f>
        <v>0</v>
      </c>
    </row>
    <row r="1844" customFormat="false" ht="28.35" hidden="false" customHeight="true" outlineLevel="0" collapsed="false">
      <c r="A1844" s="48" t="str">
        <f aca="false">IF(AND(NOT(ISBLANK(C1844)),NOT(ISBLANK(B1844)),NOT(ISBLANK(E1844))),(_xlfn.AGGREGATE(2,7,A$5:A1844))+1,"")</f>
        <v/>
      </c>
      <c r="B1844" s="49"/>
      <c r="C1844" s="49"/>
      <c r="D1844" s="50"/>
      <c r="E1844" s="51"/>
      <c r="F1844" s="52" t="str">
        <f aca="false">IFERROR(VLOOKUP(B1844,LISTAS!$Q$2:$R$58,2,0),"")</f>
        <v/>
      </c>
      <c r="G1844" s="34" t="str">
        <f aca="false">IF(ISBLANK(C1844),"",  IF(F1844="RAZÓN SOCIAL","NUEVO_RP",   IF(F1844="NUMERO",      IF(ISNUMBER(VALUE(C1844)),VALUE(C1844),""),   IF(OR(F1844="NSS - NOMBRE",F1844="RP - NOMBRE"),      IF(         AND(           NOT(ISERROR(FIND(" - ",C1844))),           ISERROR(FIND("  ",C1844)),           ISERROR(FIND("–",C1844)),           ISERROR(FIND("—",C1844)),           ISNUMBER(VALUE(LEFT(C1844,FIND(" - ",C1844)-1)))         ),         VALUE(LEFT(C1844,FIND(" - ",C1844)-1)),         ""      ),   ""   )  )))</f>
        <v/>
      </c>
      <c r="H1844" s="34" t="str">
        <f aca="false">B1844 &amp; "|" &amp; E1844 &amp; "|" &amp;(IF(ISBLANK(C1844),"",IFERROR(VALUE(LEFT(TRIM(C1844),FIND(" ",TRIM(C1844)&amp;" ")-1)),"")))</f>
        <v>||</v>
      </c>
      <c r="I1844" s="18" t="n">
        <f aca="false">IF(G1844="",0, IF(COUNTIF($H$6:H1844,H1844)=1,1,0))</f>
        <v>0</v>
      </c>
      <c r="J1844" s="34" t="str">
        <f aca="false">IF( OR( ISBLANK(D1844), C1844=D1844, AND( LEFT(D1844,7)&lt;&gt;"NOMINA ", OR( ISERROR(FIND(" - ",D1844)), NOT(ISNUMBER(VALUE(LEFT(D1844,FIND(" - ",D1844)-1)))) ) ) ), "", B1844 &amp; "|" &amp; E1844 &amp; "|" &amp; (IF(ISBLANK(C1844), "", IFERROR(VALUE(LEFT(TRIM(C1844), FIND(" ", TRIM(C1844)&amp;" ")-1)), ""))) &amp; "|" &amp; D1844 )</f>
        <v/>
      </c>
      <c r="K1844" s="18" t="n">
        <f aca="false">IF(OR(C1844="", J1844="",G1844=""), 0, IF(COUNTIF($J$6:J1844, J1844)=1, 1, 0))</f>
        <v>0</v>
      </c>
      <c r="L1844" s="16" t="str">
        <f aca="false">IF(B1844="Inscripción de nuevo registro patronal",B1844 &amp; "|" &amp; E1844 &amp; "|" &amp; C1844,"")</f>
        <v/>
      </c>
      <c r="M1844" s="18" t="n">
        <f aca="false">IF(OR(C1844="", L1844=""), 0, IF(COUNTIF($L$6:L1844, L1844)=1, 1, 0))</f>
        <v>0</v>
      </c>
    </row>
    <row r="1845" customFormat="false" ht="28.35" hidden="false" customHeight="true" outlineLevel="0" collapsed="false">
      <c r="A1845" s="48" t="str">
        <f aca="false">IF(AND(NOT(ISBLANK(C1845)),NOT(ISBLANK(B1845)),NOT(ISBLANK(E1845))),(_xlfn.AGGREGATE(2,7,A$5:A1845))+1,"")</f>
        <v/>
      </c>
      <c r="B1845" s="49"/>
      <c r="C1845" s="49"/>
      <c r="D1845" s="50"/>
      <c r="E1845" s="51"/>
      <c r="F1845" s="52" t="str">
        <f aca="false">IFERROR(VLOOKUP(B1845,LISTAS!$Q$2:$R$58,2,0),"")</f>
        <v/>
      </c>
      <c r="G1845" s="34" t="str">
        <f aca="false">IF(ISBLANK(C1845),"",  IF(F1845="RAZÓN SOCIAL","NUEVO_RP",   IF(F1845="NUMERO",      IF(ISNUMBER(VALUE(C1845)),VALUE(C1845),""),   IF(OR(F1845="NSS - NOMBRE",F1845="RP - NOMBRE"),      IF(         AND(           NOT(ISERROR(FIND(" - ",C1845))),           ISERROR(FIND("  ",C1845)),           ISERROR(FIND("–",C1845)),           ISERROR(FIND("—",C1845)),           ISNUMBER(VALUE(LEFT(C1845,FIND(" - ",C1845)-1)))         ),         VALUE(LEFT(C1845,FIND(" - ",C1845)-1)),         ""      ),   ""   )  )))</f>
        <v/>
      </c>
      <c r="H1845" s="34" t="str">
        <f aca="false">B1845 &amp; "|" &amp; E1845 &amp; "|" &amp;(IF(ISBLANK(C1845),"",IFERROR(VALUE(LEFT(TRIM(C1845),FIND(" ",TRIM(C1845)&amp;" ")-1)),"")))</f>
        <v>||</v>
      </c>
      <c r="I1845" s="18" t="n">
        <f aca="false">IF(G1845="",0, IF(COUNTIF($H$6:H1845,H1845)=1,1,0))</f>
        <v>0</v>
      </c>
      <c r="J1845" s="34" t="str">
        <f aca="false">IF( OR( ISBLANK(D1845), C1845=D1845, AND( LEFT(D1845,7)&lt;&gt;"NOMINA ", OR( ISERROR(FIND(" - ",D1845)), NOT(ISNUMBER(VALUE(LEFT(D1845,FIND(" - ",D1845)-1)))) ) ) ), "", B1845 &amp; "|" &amp; E1845 &amp; "|" &amp; (IF(ISBLANK(C1845), "", IFERROR(VALUE(LEFT(TRIM(C1845), FIND(" ", TRIM(C1845)&amp;" ")-1)), ""))) &amp; "|" &amp; D1845 )</f>
        <v/>
      </c>
      <c r="K1845" s="18" t="n">
        <f aca="false">IF(OR(C1845="", J1845="",G1845=""), 0, IF(COUNTIF($J$6:J1845, J1845)=1, 1, 0))</f>
        <v>0</v>
      </c>
      <c r="L1845" s="16" t="str">
        <f aca="false">IF(B1845="Inscripción de nuevo registro patronal",B1845 &amp; "|" &amp; E1845 &amp; "|" &amp; C1845,"")</f>
        <v/>
      </c>
      <c r="M1845" s="18" t="n">
        <f aca="false">IF(OR(C1845="", L1845=""), 0, IF(COUNTIF($L$6:L1845, L1845)=1, 1, 0))</f>
        <v>0</v>
      </c>
    </row>
    <row r="1846" customFormat="false" ht="28.35" hidden="false" customHeight="true" outlineLevel="0" collapsed="false">
      <c r="A1846" s="48" t="str">
        <f aca="false">IF(AND(NOT(ISBLANK(C1846)),NOT(ISBLANK(B1846)),NOT(ISBLANK(E1846))),(_xlfn.AGGREGATE(2,7,A$5:A1846))+1,"")</f>
        <v/>
      </c>
      <c r="B1846" s="49"/>
      <c r="C1846" s="49"/>
      <c r="D1846" s="50"/>
      <c r="E1846" s="51"/>
      <c r="F1846" s="52" t="str">
        <f aca="false">IFERROR(VLOOKUP(B1846,LISTAS!$Q$2:$R$58,2,0),"")</f>
        <v/>
      </c>
      <c r="G1846" s="34" t="str">
        <f aca="false">IF(ISBLANK(C1846),"",  IF(F1846="RAZÓN SOCIAL","NUEVO_RP",   IF(F1846="NUMERO",      IF(ISNUMBER(VALUE(C1846)),VALUE(C1846),""),   IF(OR(F1846="NSS - NOMBRE",F1846="RP - NOMBRE"),      IF(         AND(           NOT(ISERROR(FIND(" - ",C1846))),           ISERROR(FIND("  ",C1846)),           ISERROR(FIND("–",C1846)),           ISERROR(FIND("—",C1846)),           ISNUMBER(VALUE(LEFT(C1846,FIND(" - ",C1846)-1)))         ),         VALUE(LEFT(C1846,FIND(" - ",C1846)-1)),         ""      ),   ""   )  )))</f>
        <v/>
      </c>
      <c r="H1846" s="34" t="str">
        <f aca="false">B1846 &amp; "|" &amp; E1846 &amp; "|" &amp;(IF(ISBLANK(C1846),"",IFERROR(VALUE(LEFT(TRIM(C1846),FIND(" ",TRIM(C1846)&amp;" ")-1)),"")))</f>
        <v>||</v>
      </c>
      <c r="I1846" s="18" t="n">
        <f aca="false">IF(G1846="",0, IF(COUNTIF($H$6:H1846,H1846)=1,1,0))</f>
        <v>0</v>
      </c>
      <c r="J1846" s="34" t="str">
        <f aca="false">IF( OR( ISBLANK(D1846), C1846=D1846, AND( LEFT(D1846,7)&lt;&gt;"NOMINA ", OR( ISERROR(FIND(" - ",D1846)), NOT(ISNUMBER(VALUE(LEFT(D1846,FIND(" - ",D1846)-1)))) ) ) ), "", B1846 &amp; "|" &amp; E1846 &amp; "|" &amp; (IF(ISBLANK(C1846), "", IFERROR(VALUE(LEFT(TRIM(C1846), FIND(" ", TRIM(C1846)&amp;" ")-1)), ""))) &amp; "|" &amp; D1846 )</f>
        <v/>
      </c>
      <c r="K1846" s="18" t="n">
        <f aca="false">IF(OR(C1846="", J1846="",G1846=""), 0, IF(COUNTIF($J$6:J1846, J1846)=1, 1, 0))</f>
        <v>0</v>
      </c>
      <c r="L1846" s="16" t="str">
        <f aca="false">IF(B1846="Inscripción de nuevo registro patronal",B1846 &amp; "|" &amp; E1846 &amp; "|" &amp; C1846,"")</f>
        <v/>
      </c>
      <c r="M1846" s="18" t="n">
        <f aca="false">IF(OR(C1846="", L1846=""), 0, IF(COUNTIF($L$6:L1846, L1846)=1, 1, 0))</f>
        <v>0</v>
      </c>
    </row>
    <row r="1847" customFormat="false" ht="28.35" hidden="false" customHeight="true" outlineLevel="0" collapsed="false">
      <c r="A1847" s="48" t="str">
        <f aca="false">IF(AND(NOT(ISBLANK(C1847)),NOT(ISBLANK(B1847)),NOT(ISBLANK(E1847))),(_xlfn.AGGREGATE(2,7,A$5:A1847))+1,"")</f>
        <v/>
      </c>
      <c r="B1847" s="49"/>
      <c r="C1847" s="49"/>
      <c r="D1847" s="50"/>
      <c r="E1847" s="51"/>
      <c r="F1847" s="52" t="str">
        <f aca="false">IFERROR(VLOOKUP(B1847,LISTAS!$Q$2:$R$58,2,0),"")</f>
        <v/>
      </c>
      <c r="G1847" s="34" t="str">
        <f aca="false">IF(ISBLANK(C1847),"",  IF(F1847="RAZÓN SOCIAL","NUEVO_RP",   IF(F1847="NUMERO",      IF(ISNUMBER(VALUE(C1847)),VALUE(C1847),""),   IF(OR(F1847="NSS - NOMBRE",F1847="RP - NOMBRE"),      IF(         AND(           NOT(ISERROR(FIND(" - ",C1847))),           ISERROR(FIND("  ",C1847)),           ISERROR(FIND("–",C1847)),           ISERROR(FIND("—",C1847)),           ISNUMBER(VALUE(LEFT(C1847,FIND(" - ",C1847)-1)))         ),         VALUE(LEFT(C1847,FIND(" - ",C1847)-1)),         ""      ),   ""   )  )))</f>
        <v/>
      </c>
      <c r="H1847" s="34" t="str">
        <f aca="false">B1847 &amp; "|" &amp; E1847 &amp; "|" &amp;(IF(ISBLANK(C1847),"",IFERROR(VALUE(LEFT(TRIM(C1847),FIND(" ",TRIM(C1847)&amp;" ")-1)),"")))</f>
        <v>||</v>
      </c>
      <c r="I1847" s="18" t="n">
        <f aca="false">IF(G1847="",0, IF(COUNTIF($H$6:H1847,H1847)=1,1,0))</f>
        <v>0</v>
      </c>
      <c r="J1847" s="34" t="str">
        <f aca="false">IF( OR( ISBLANK(D1847), C1847=D1847, AND( LEFT(D1847,7)&lt;&gt;"NOMINA ", OR( ISERROR(FIND(" - ",D1847)), NOT(ISNUMBER(VALUE(LEFT(D1847,FIND(" - ",D1847)-1)))) ) ) ), "", B1847 &amp; "|" &amp; E1847 &amp; "|" &amp; (IF(ISBLANK(C1847), "", IFERROR(VALUE(LEFT(TRIM(C1847), FIND(" ", TRIM(C1847)&amp;" ")-1)), ""))) &amp; "|" &amp; D1847 )</f>
        <v/>
      </c>
      <c r="K1847" s="18" t="n">
        <f aca="false">IF(OR(C1847="", J1847="",G1847=""), 0, IF(COUNTIF($J$6:J1847, J1847)=1, 1, 0))</f>
        <v>0</v>
      </c>
      <c r="L1847" s="16" t="str">
        <f aca="false">IF(B1847="Inscripción de nuevo registro patronal",B1847 &amp; "|" &amp; E1847 &amp; "|" &amp; C1847,"")</f>
        <v/>
      </c>
      <c r="M1847" s="18" t="n">
        <f aca="false">IF(OR(C1847="", L1847=""), 0, IF(COUNTIF($L$6:L1847, L1847)=1, 1, 0))</f>
        <v>0</v>
      </c>
    </row>
    <row r="1848" customFormat="false" ht="28.35" hidden="false" customHeight="true" outlineLevel="0" collapsed="false">
      <c r="A1848" s="48" t="str">
        <f aca="false">IF(AND(NOT(ISBLANK(C1848)),NOT(ISBLANK(B1848)),NOT(ISBLANK(E1848))),(_xlfn.AGGREGATE(2,7,A$5:A1848))+1,"")</f>
        <v/>
      </c>
      <c r="B1848" s="49"/>
      <c r="C1848" s="49"/>
      <c r="D1848" s="50"/>
      <c r="E1848" s="51"/>
      <c r="F1848" s="52" t="str">
        <f aca="false">IFERROR(VLOOKUP(B1848,LISTAS!$Q$2:$R$58,2,0),"")</f>
        <v/>
      </c>
      <c r="G1848" s="34" t="str">
        <f aca="false">IF(ISBLANK(C1848),"",  IF(F1848="RAZÓN SOCIAL","NUEVO_RP",   IF(F1848="NUMERO",      IF(ISNUMBER(VALUE(C1848)),VALUE(C1848),""),   IF(OR(F1848="NSS - NOMBRE",F1848="RP - NOMBRE"),      IF(         AND(           NOT(ISERROR(FIND(" - ",C1848))),           ISERROR(FIND("  ",C1848)),           ISERROR(FIND("–",C1848)),           ISERROR(FIND("—",C1848)),           ISNUMBER(VALUE(LEFT(C1848,FIND(" - ",C1848)-1)))         ),         VALUE(LEFT(C1848,FIND(" - ",C1848)-1)),         ""      ),   ""   )  )))</f>
        <v/>
      </c>
      <c r="H1848" s="34" t="str">
        <f aca="false">B1848 &amp; "|" &amp; E1848 &amp; "|" &amp;(IF(ISBLANK(C1848),"",IFERROR(VALUE(LEFT(TRIM(C1848),FIND(" ",TRIM(C1848)&amp;" ")-1)),"")))</f>
        <v>||</v>
      </c>
      <c r="I1848" s="18" t="n">
        <f aca="false">IF(G1848="",0, IF(COUNTIF($H$6:H1848,H1848)=1,1,0))</f>
        <v>0</v>
      </c>
      <c r="J1848" s="34" t="str">
        <f aca="false">IF( OR( ISBLANK(D1848), C1848=D1848, AND( LEFT(D1848,7)&lt;&gt;"NOMINA ", OR( ISERROR(FIND(" - ",D1848)), NOT(ISNUMBER(VALUE(LEFT(D1848,FIND(" - ",D1848)-1)))) ) ) ), "", B1848 &amp; "|" &amp; E1848 &amp; "|" &amp; (IF(ISBLANK(C1848), "", IFERROR(VALUE(LEFT(TRIM(C1848), FIND(" ", TRIM(C1848)&amp;" ")-1)), ""))) &amp; "|" &amp; D1848 )</f>
        <v/>
      </c>
      <c r="K1848" s="18" t="n">
        <f aca="false">IF(OR(C1848="", J1848="",G1848=""), 0, IF(COUNTIF($J$6:J1848, J1848)=1, 1, 0))</f>
        <v>0</v>
      </c>
      <c r="L1848" s="16" t="str">
        <f aca="false">IF(B1848="Inscripción de nuevo registro patronal",B1848 &amp; "|" &amp; E1848 &amp; "|" &amp; C1848,"")</f>
        <v/>
      </c>
      <c r="M1848" s="18" t="n">
        <f aca="false">IF(OR(C1848="", L1848=""), 0, IF(COUNTIF($L$6:L1848, L1848)=1, 1, 0))</f>
        <v>0</v>
      </c>
    </row>
    <row r="1849" customFormat="false" ht="28.35" hidden="false" customHeight="true" outlineLevel="0" collapsed="false">
      <c r="A1849" s="48" t="str">
        <f aca="false">IF(AND(NOT(ISBLANK(C1849)),NOT(ISBLANK(B1849)),NOT(ISBLANK(E1849))),(_xlfn.AGGREGATE(2,7,A$5:A1849))+1,"")</f>
        <v/>
      </c>
      <c r="B1849" s="49"/>
      <c r="C1849" s="49"/>
      <c r="D1849" s="50"/>
      <c r="E1849" s="51"/>
      <c r="F1849" s="52" t="str">
        <f aca="false">IFERROR(VLOOKUP(B1849,LISTAS!$Q$2:$R$58,2,0),"")</f>
        <v/>
      </c>
      <c r="G1849" s="34" t="str">
        <f aca="false">IF(ISBLANK(C1849),"",  IF(F1849="RAZÓN SOCIAL","NUEVO_RP",   IF(F1849="NUMERO",      IF(ISNUMBER(VALUE(C1849)),VALUE(C1849),""),   IF(OR(F1849="NSS - NOMBRE",F1849="RP - NOMBRE"),      IF(         AND(           NOT(ISERROR(FIND(" - ",C1849))),           ISERROR(FIND("  ",C1849)),           ISERROR(FIND("–",C1849)),           ISERROR(FIND("—",C1849)),           ISNUMBER(VALUE(LEFT(C1849,FIND(" - ",C1849)-1)))         ),         VALUE(LEFT(C1849,FIND(" - ",C1849)-1)),         ""      ),   ""   )  )))</f>
        <v/>
      </c>
      <c r="H1849" s="34" t="str">
        <f aca="false">B1849 &amp; "|" &amp; E1849 &amp; "|" &amp;(IF(ISBLANK(C1849),"",IFERROR(VALUE(LEFT(TRIM(C1849),FIND(" ",TRIM(C1849)&amp;" ")-1)),"")))</f>
        <v>||</v>
      </c>
      <c r="I1849" s="18" t="n">
        <f aca="false">IF(G1849="",0, IF(COUNTIF($H$6:H1849,H1849)=1,1,0))</f>
        <v>0</v>
      </c>
      <c r="J1849" s="34" t="str">
        <f aca="false">IF( OR( ISBLANK(D1849), C1849=D1849, AND( LEFT(D1849,7)&lt;&gt;"NOMINA ", OR( ISERROR(FIND(" - ",D1849)), NOT(ISNUMBER(VALUE(LEFT(D1849,FIND(" - ",D1849)-1)))) ) ) ), "", B1849 &amp; "|" &amp; E1849 &amp; "|" &amp; (IF(ISBLANK(C1849), "", IFERROR(VALUE(LEFT(TRIM(C1849), FIND(" ", TRIM(C1849)&amp;" ")-1)), ""))) &amp; "|" &amp; D1849 )</f>
        <v/>
      </c>
      <c r="K1849" s="18" t="n">
        <f aca="false">IF(OR(C1849="", J1849="",G1849=""), 0, IF(COUNTIF($J$6:J1849, J1849)=1, 1, 0))</f>
        <v>0</v>
      </c>
      <c r="L1849" s="16" t="str">
        <f aca="false">IF(B1849="Inscripción de nuevo registro patronal",B1849 &amp; "|" &amp; E1849 &amp; "|" &amp; C1849,"")</f>
        <v/>
      </c>
      <c r="M1849" s="18" t="n">
        <f aca="false">IF(OR(C1849="", L1849=""), 0, IF(COUNTIF($L$6:L1849, L1849)=1, 1, 0))</f>
        <v>0</v>
      </c>
    </row>
    <row r="1850" customFormat="false" ht="28.35" hidden="false" customHeight="true" outlineLevel="0" collapsed="false">
      <c r="A1850" s="48" t="str">
        <f aca="false">IF(AND(NOT(ISBLANK(C1850)),NOT(ISBLANK(B1850)),NOT(ISBLANK(E1850))),(_xlfn.AGGREGATE(2,7,A$5:A1850))+1,"")</f>
        <v/>
      </c>
      <c r="B1850" s="49"/>
      <c r="C1850" s="49"/>
      <c r="D1850" s="50"/>
      <c r="E1850" s="51"/>
      <c r="F1850" s="52" t="str">
        <f aca="false">IFERROR(VLOOKUP(B1850,LISTAS!$Q$2:$R$58,2,0),"")</f>
        <v/>
      </c>
      <c r="G1850" s="34" t="str">
        <f aca="false">IF(ISBLANK(C1850),"",  IF(F1850="RAZÓN SOCIAL","NUEVO_RP",   IF(F1850="NUMERO",      IF(ISNUMBER(VALUE(C1850)),VALUE(C1850),""),   IF(OR(F1850="NSS - NOMBRE",F1850="RP - NOMBRE"),      IF(         AND(           NOT(ISERROR(FIND(" - ",C1850))),           ISERROR(FIND("  ",C1850)),           ISERROR(FIND("–",C1850)),           ISERROR(FIND("—",C1850)),           ISNUMBER(VALUE(LEFT(C1850,FIND(" - ",C1850)-1)))         ),         VALUE(LEFT(C1850,FIND(" - ",C1850)-1)),         ""      ),   ""   )  )))</f>
        <v/>
      </c>
      <c r="H1850" s="34" t="str">
        <f aca="false">B1850 &amp; "|" &amp; E1850 &amp; "|" &amp;(IF(ISBLANK(C1850),"",IFERROR(VALUE(LEFT(TRIM(C1850),FIND(" ",TRIM(C1850)&amp;" ")-1)),"")))</f>
        <v>||</v>
      </c>
      <c r="I1850" s="18" t="n">
        <f aca="false">IF(G1850="",0, IF(COUNTIF($H$6:H1850,H1850)=1,1,0))</f>
        <v>0</v>
      </c>
      <c r="J1850" s="34" t="str">
        <f aca="false">IF( OR( ISBLANK(D1850), C1850=D1850, AND( LEFT(D1850,7)&lt;&gt;"NOMINA ", OR( ISERROR(FIND(" - ",D1850)), NOT(ISNUMBER(VALUE(LEFT(D1850,FIND(" - ",D1850)-1)))) ) ) ), "", B1850 &amp; "|" &amp; E1850 &amp; "|" &amp; (IF(ISBLANK(C1850), "", IFERROR(VALUE(LEFT(TRIM(C1850), FIND(" ", TRIM(C1850)&amp;" ")-1)), ""))) &amp; "|" &amp; D1850 )</f>
        <v/>
      </c>
      <c r="K1850" s="18" t="n">
        <f aca="false">IF(OR(C1850="", J1850="",G1850=""), 0, IF(COUNTIF($J$6:J1850, J1850)=1, 1, 0))</f>
        <v>0</v>
      </c>
      <c r="L1850" s="16" t="str">
        <f aca="false">IF(B1850="Inscripción de nuevo registro patronal",B1850 &amp; "|" &amp; E1850 &amp; "|" &amp; C1850,"")</f>
        <v/>
      </c>
      <c r="M1850" s="18" t="n">
        <f aca="false">IF(OR(C1850="", L1850=""), 0, IF(COUNTIF($L$6:L1850, L1850)=1, 1, 0))</f>
        <v>0</v>
      </c>
    </row>
    <row r="1851" customFormat="false" ht="28.35" hidden="false" customHeight="true" outlineLevel="0" collapsed="false">
      <c r="A1851" s="48" t="str">
        <f aca="false">IF(AND(NOT(ISBLANK(C1851)),NOT(ISBLANK(B1851)),NOT(ISBLANK(E1851))),(_xlfn.AGGREGATE(2,7,A$5:A1851))+1,"")</f>
        <v/>
      </c>
      <c r="B1851" s="49"/>
      <c r="C1851" s="49"/>
      <c r="D1851" s="50"/>
      <c r="E1851" s="51"/>
      <c r="F1851" s="52" t="str">
        <f aca="false">IFERROR(VLOOKUP(B1851,LISTAS!$Q$2:$R$58,2,0),"")</f>
        <v/>
      </c>
      <c r="G1851" s="34" t="str">
        <f aca="false">IF(ISBLANK(C1851),"",  IF(F1851="RAZÓN SOCIAL","NUEVO_RP",   IF(F1851="NUMERO",      IF(ISNUMBER(VALUE(C1851)),VALUE(C1851),""),   IF(OR(F1851="NSS - NOMBRE",F1851="RP - NOMBRE"),      IF(         AND(           NOT(ISERROR(FIND(" - ",C1851))),           ISERROR(FIND("  ",C1851)),           ISERROR(FIND("–",C1851)),           ISERROR(FIND("—",C1851)),           ISNUMBER(VALUE(LEFT(C1851,FIND(" - ",C1851)-1)))         ),         VALUE(LEFT(C1851,FIND(" - ",C1851)-1)),         ""      ),   ""   )  )))</f>
        <v/>
      </c>
      <c r="H1851" s="34" t="str">
        <f aca="false">B1851 &amp; "|" &amp; E1851 &amp; "|" &amp;(IF(ISBLANK(C1851),"",IFERROR(VALUE(LEFT(TRIM(C1851),FIND(" ",TRIM(C1851)&amp;" ")-1)),"")))</f>
        <v>||</v>
      </c>
      <c r="I1851" s="18" t="n">
        <f aca="false">IF(G1851="",0, IF(COUNTIF($H$6:H1851,H1851)=1,1,0))</f>
        <v>0</v>
      </c>
      <c r="J1851" s="34" t="str">
        <f aca="false">IF( OR( ISBLANK(D1851), C1851=D1851, AND( LEFT(D1851,7)&lt;&gt;"NOMINA ", OR( ISERROR(FIND(" - ",D1851)), NOT(ISNUMBER(VALUE(LEFT(D1851,FIND(" - ",D1851)-1)))) ) ) ), "", B1851 &amp; "|" &amp; E1851 &amp; "|" &amp; (IF(ISBLANK(C1851), "", IFERROR(VALUE(LEFT(TRIM(C1851), FIND(" ", TRIM(C1851)&amp;" ")-1)), ""))) &amp; "|" &amp; D1851 )</f>
        <v/>
      </c>
      <c r="K1851" s="18" t="n">
        <f aca="false">IF(OR(C1851="", J1851="",G1851=""), 0, IF(COUNTIF($J$6:J1851, J1851)=1, 1, 0))</f>
        <v>0</v>
      </c>
      <c r="L1851" s="16" t="str">
        <f aca="false">IF(B1851="Inscripción de nuevo registro patronal",B1851 &amp; "|" &amp; E1851 &amp; "|" &amp; C1851,"")</f>
        <v/>
      </c>
      <c r="M1851" s="18" t="n">
        <f aca="false">IF(OR(C1851="", L1851=""), 0, IF(COUNTIF($L$6:L1851, L1851)=1, 1, 0))</f>
        <v>0</v>
      </c>
    </row>
    <row r="1852" customFormat="false" ht="28.35" hidden="false" customHeight="true" outlineLevel="0" collapsed="false">
      <c r="A1852" s="48" t="str">
        <f aca="false">IF(AND(NOT(ISBLANK(C1852)),NOT(ISBLANK(B1852)),NOT(ISBLANK(E1852))),(_xlfn.AGGREGATE(2,7,A$5:A1852))+1,"")</f>
        <v/>
      </c>
      <c r="B1852" s="49"/>
      <c r="C1852" s="49"/>
      <c r="D1852" s="50"/>
      <c r="E1852" s="51"/>
      <c r="F1852" s="52" t="str">
        <f aca="false">IFERROR(VLOOKUP(B1852,LISTAS!$Q$2:$R$58,2,0),"")</f>
        <v/>
      </c>
      <c r="G1852" s="34" t="str">
        <f aca="false">IF(ISBLANK(C1852),"",  IF(F1852="RAZÓN SOCIAL","NUEVO_RP",   IF(F1852="NUMERO",      IF(ISNUMBER(VALUE(C1852)),VALUE(C1852),""),   IF(OR(F1852="NSS - NOMBRE",F1852="RP - NOMBRE"),      IF(         AND(           NOT(ISERROR(FIND(" - ",C1852))),           ISERROR(FIND("  ",C1852)),           ISERROR(FIND("–",C1852)),           ISERROR(FIND("—",C1852)),           ISNUMBER(VALUE(LEFT(C1852,FIND(" - ",C1852)-1)))         ),         VALUE(LEFT(C1852,FIND(" - ",C1852)-1)),         ""      ),   ""   )  )))</f>
        <v/>
      </c>
      <c r="H1852" s="34" t="str">
        <f aca="false">B1852 &amp; "|" &amp; E1852 &amp; "|" &amp;(IF(ISBLANK(C1852),"",IFERROR(VALUE(LEFT(TRIM(C1852),FIND(" ",TRIM(C1852)&amp;" ")-1)),"")))</f>
        <v>||</v>
      </c>
      <c r="I1852" s="18" t="n">
        <f aca="false">IF(G1852="",0, IF(COUNTIF($H$6:H1852,H1852)=1,1,0))</f>
        <v>0</v>
      </c>
      <c r="J1852" s="34" t="str">
        <f aca="false">IF( OR( ISBLANK(D1852), C1852=D1852, AND( LEFT(D1852,7)&lt;&gt;"NOMINA ", OR( ISERROR(FIND(" - ",D1852)), NOT(ISNUMBER(VALUE(LEFT(D1852,FIND(" - ",D1852)-1)))) ) ) ), "", B1852 &amp; "|" &amp; E1852 &amp; "|" &amp; (IF(ISBLANK(C1852), "", IFERROR(VALUE(LEFT(TRIM(C1852), FIND(" ", TRIM(C1852)&amp;" ")-1)), ""))) &amp; "|" &amp; D1852 )</f>
        <v/>
      </c>
      <c r="K1852" s="18" t="n">
        <f aca="false">IF(OR(C1852="", J1852="",G1852=""), 0, IF(COUNTIF($J$6:J1852, J1852)=1, 1, 0))</f>
        <v>0</v>
      </c>
      <c r="L1852" s="16" t="str">
        <f aca="false">IF(B1852="Inscripción de nuevo registro patronal",B1852 &amp; "|" &amp; E1852 &amp; "|" &amp; C1852,"")</f>
        <v/>
      </c>
      <c r="M1852" s="18" t="n">
        <f aca="false">IF(OR(C1852="", L1852=""), 0, IF(COUNTIF($L$6:L1852, L1852)=1, 1, 0))</f>
        <v>0</v>
      </c>
    </row>
    <row r="1853" customFormat="false" ht="28.35" hidden="false" customHeight="true" outlineLevel="0" collapsed="false">
      <c r="A1853" s="48" t="str">
        <f aca="false">IF(AND(NOT(ISBLANK(C1853)),NOT(ISBLANK(B1853)),NOT(ISBLANK(E1853))),(_xlfn.AGGREGATE(2,7,A$5:A1853))+1,"")</f>
        <v/>
      </c>
      <c r="B1853" s="49"/>
      <c r="C1853" s="49"/>
      <c r="D1853" s="50"/>
      <c r="E1853" s="51"/>
      <c r="F1853" s="52" t="str">
        <f aca="false">IFERROR(VLOOKUP(B1853,LISTAS!$Q$2:$R$58,2,0),"")</f>
        <v/>
      </c>
      <c r="G1853" s="34" t="str">
        <f aca="false">IF(ISBLANK(C1853),"",  IF(F1853="RAZÓN SOCIAL","NUEVO_RP",   IF(F1853="NUMERO",      IF(ISNUMBER(VALUE(C1853)),VALUE(C1853),""),   IF(OR(F1853="NSS - NOMBRE",F1853="RP - NOMBRE"),      IF(         AND(           NOT(ISERROR(FIND(" - ",C1853))),           ISERROR(FIND("  ",C1853)),           ISERROR(FIND("–",C1853)),           ISERROR(FIND("—",C1853)),           ISNUMBER(VALUE(LEFT(C1853,FIND(" - ",C1853)-1)))         ),         VALUE(LEFT(C1853,FIND(" - ",C1853)-1)),         ""      ),   ""   )  )))</f>
        <v/>
      </c>
      <c r="H1853" s="34" t="str">
        <f aca="false">B1853 &amp; "|" &amp; E1853 &amp; "|" &amp;(IF(ISBLANK(C1853),"",IFERROR(VALUE(LEFT(TRIM(C1853),FIND(" ",TRIM(C1853)&amp;" ")-1)),"")))</f>
        <v>||</v>
      </c>
      <c r="I1853" s="18" t="n">
        <f aca="false">IF(G1853="",0, IF(COUNTIF($H$6:H1853,H1853)=1,1,0))</f>
        <v>0</v>
      </c>
      <c r="J1853" s="34" t="str">
        <f aca="false">IF( OR( ISBLANK(D1853), C1853=D1853, AND( LEFT(D1853,7)&lt;&gt;"NOMINA ", OR( ISERROR(FIND(" - ",D1853)), NOT(ISNUMBER(VALUE(LEFT(D1853,FIND(" - ",D1853)-1)))) ) ) ), "", B1853 &amp; "|" &amp; E1853 &amp; "|" &amp; (IF(ISBLANK(C1853), "", IFERROR(VALUE(LEFT(TRIM(C1853), FIND(" ", TRIM(C1853)&amp;" ")-1)), ""))) &amp; "|" &amp; D1853 )</f>
        <v/>
      </c>
      <c r="K1853" s="18" t="n">
        <f aca="false">IF(OR(C1853="", J1853="",G1853=""), 0, IF(COUNTIF($J$6:J1853, J1853)=1, 1, 0))</f>
        <v>0</v>
      </c>
      <c r="L1853" s="16" t="str">
        <f aca="false">IF(B1853="Inscripción de nuevo registro patronal",B1853 &amp; "|" &amp; E1853 &amp; "|" &amp; C1853,"")</f>
        <v/>
      </c>
      <c r="M1853" s="18" t="n">
        <f aca="false">IF(OR(C1853="", L1853=""), 0, IF(COUNTIF($L$6:L1853, L1853)=1, 1, 0))</f>
        <v>0</v>
      </c>
    </row>
    <row r="1854" customFormat="false" ht="28.35" hidden="false" customHeight="true" outlineLevel="0" collapsed="false">
      <c r="A1854" s="48" t="str">
        <f aca="false">IF(AND(NOT(ISBLANK(C1854)),NOT(ISBLANK(B1854)),NOT(ISBLANK(E1854))),(_xlfn.AGGREGATE(2,7,A$5:A1854))+1,"")</f>
        <v/>
      </c>
      <c r="B1854" s="49"/>
      <c r="C1854" s="49"/>
      <c r="D1854" s="50"/>
      <c r="E1854" s="51"/>
      <c r="F1854" s="52" t="str">
        <f aca="false">IFERROR(VLOOKUP(B1854,LISTAS!$Q$2:$R$58,2,0),"")</f>
        <v/>
      </c>
      <c r="G1854" s="34" t="str">
        <f aca="false">IF(ISBLANK(C1854),"",  IF(F1854="RAZÓN SOCIAL","NUEVO_RP",   IF(F1854="NUMERO",      IF(ISNUMBER(VALUE(C1854)),VALUE(C1854),""),   IF(OR(F1854="NSS - NOMBRE",F1854="RP - NOMBRE"),      IF(         AND(           NOT(ISERROR(FIND(" - ",C1854))),           ISERROR(FIND("  ",C1854)),           ISERROR(FIND("–",C1854)),           ISERROR(FIND("—",C1854)),           ISNUMBER(VALUE(LEFT(C1854,FIND(" - ",C1854)-1)))         ),         VALUE(LEFT(C1854,FIND(" - ",C1854)-1)),         ""      ),   ""   )  )))</f>
        <v/>
      </c>
      <c r="H1854" s="34" t="str">
        <f aca="false">B1854 &amp; "|" &amp; E1854 &amp; "|" &amp;(IF(ISBLANK(C1854),"",IFERROR(VALUE(LEFT(TRIM(C1854),FIND(" ",TRIM(C1854)&amp;" ")-1)),"")))</f>
        <v>||</v>
      </c>
      <c r="I1854" s="18" t="n">
        <f aca="false">IF(G1854="",0, IF(COUNTIF($H$6:H1854,H1854)=1,1,0))</f>
        <v>0</v>
      </c>
      <c r="J1854" s="34" t="str">
        <f aca="false">IF( OR( ISBLANK(D1854), C1854=D1854, AND( LEFT(D1854,7)&lt;&gt;"NOMINA ", OR( ISERROR(FIND(" - ",D1854)), NOT(ISNUMBER(VALUE(LEFT(D1854,FIND(" - ",D1854)-1)))) ) ) ), "", B1854 &amp; "|" &amp; E1854 &amp; "|" &amp; (IF(ISBLANK(C1854), "", IFERROR(VALUE(LEFT(TRIM(C1854), FIND(" ", TRIM(C1854)&amp;" ")-1)), ""))) &amp; "|" &amp; D1854 )</f>
        <v/>
      </c>
      <c r="K1854" s="18" t="n">
        <f aca="false">IF(OR(C1854="", J1854="",G1854=""), 0, IF(COUNTIF($J$6:J1854, J1854)=1, 1, 0))</f>
        <v>0</v>
      </c>
      <c r="L1854" s="16" t="str">
        <f aca="false">IF(B1854="Inscripción de nuevo registro patronal",B1854 &amp; "|" &amp; E1854 &amp; "|" &amp; C1854,"")</f>
        <v/>
      </c>
      <c r="M1854" s="18" t="n">
        <f aca="false">IF(OR(C1854="", L1854=""), 0, IF(COUNTIF($L$6:L1854, L1854)=1, 1, 0))</f>
        <v>0</v>
      </c>
    </row>
    <row r="1855" customFormat="false" ht="28.35" hidden="false" customHeight="true" outlineLevel="0" collapsed="false">
      <c r="A1855" s="48" t="str">
        <f aca="false">IF(AND(NOT(ISBLANK(C1855)),NOT(ISBLANK(B1855)),NOT(ISBLANK(E1855))),(_xlfn.AGGREGATE(2,7,A$5:A1855))+1,"")</f>
        <v/>
      </c>
      <c r="B1855" s="49"/>
      <c r="C1855" s="49"/>
      <c r="D1855" s="50"/>
      <c r="E1855" s="51"/>
      <c r="F1855" s="52" t="str">
        <f aca="false">IFERROR(VLOOKUP(B1855,LISTAS!$Q$2:$R$58,2,0),"")</f>
        <v/>
      </c>
      <c r="G1855" s="34" t="str">
        <f aca="false">IF(ISBLANK(C1855),"",  IF(F1855="RAZÓN SOCIAL","NUEVO_RP",   IF(F1855="NUMERO",      IF(ISNUMBER(VALUE(C1855)),VALUE(C1855),""),   IF(OR(F1855="NSS - NOMBRE",F1855="RP - NOMBRE"),      IF(         AND(           NOT(ISERROR(FIND(" - ",C1855))),           ISERROR(FIND("  ",C1855)),           ISERROR(FIND("–",C1855)),           ISERROR(FIND("—",C1855)),           ISNUMBER(VALUE(LEFT(C1855,FIND(" - ",C1855)-1)))         ),         VALUE(LEFT(C1855,FIND(" - ",C1855)-1)),         ""      ),   ""   )  )))</f>
        <v/>
      </c>
      <c r="H1855" s="34" t="str">
        <f aca="false">B1855 &amp; "|" &amp; E1855 &amp; "|" &amp;(IF(ISBLANK(C1855),"",IFERROR(VALUE(LEFT(TRIM(C1855),FIND(" ",TRIM(C1855)&amp;" ")-1)),"")))</f>
        <v>||</v>
      </c>
      <c r="I1855" s="18" t="n">
        <f aca="false">IF(G1855="",0, IF(COUNTIF($H$6:H1855,H1855)=1,1,0))</f>
        <v>0</v>
      </c>
      <c r="J1855" s="34" t="str">
        <f aca="false">IF( OR( ISBLANK(D1855), C1855=D1855, AND( LEFT(D1855,7)&lt;&gt;"NOMINA ", OR( ISERROR(FIND(" - ",D1855)), NOT(ISNUMBER(VALUE(LEFT(D1855,FIND(" - ",D1855)-1)))) ) ) ), "", B1855 &amp; "|" &amp; E1855 &amp; "|" &amp; (IF(ISBLANK(C1855), "", IFERROR(VALUE(LEFT(TRIM(C1855), FIND(" ", TRIM(C1855)&amp;" ")-1)), ""))) &amp; "|" &amp; D1855 )</f>
        <v/>
      </c>
      <c r="K1855" s="18" t="n">
        <f aca="false">IF(OR(C1855="", J1855="",G1855=""), 0, IF(COUNTIF($J$6:J1855, J1855)=1, 1, 0))</f>
        <v>0</v>
      </c>
      <c r="L1855" s="16" t="str">
        <f aca="false">IF(B1855="Inscripción de nuevo registro patronal",B1855 &amp; "|" &amp; E1855 &amp; "|" &amp; C1855,"")</f>
        <v/>
      </c>
      <c r="M1855" s="18" t="n">
        <f aca="false">IF(OR(C1855="", L1855=""), 0, IF(COUNTIF($L$6:L1855, L1855)=1, 1, 0))</f>
        <v>0</v>
      </c>
    </row>
    <row r="1856" customFormat="false" ht="28.35" hidden="false" customHeight="true" outlineLevel="0" collapsed="false">
      <c r="A1856" s="48" t="str">
        <f aca="false">IF(AND(NOT(ISBLANK(C1856)),NOT(ISBLANK(B1856)),NOT(ISBLANK(E1856))),(_xlfn.AGGREGATE(2,7,A$5:A1856))+1,"")</f>
        <v/>
      </c>
      <c r="B1856" s="49"/>
      <c r="C1856" s="49"/>
      <c r="D1856" s="50"/>
      <c r="E1856" s="51"/>
      <c r="F1856" s="52" t="str">
        <f aca="false">IFERROR(VLOOKUP(B1856,LISTAS!$Q$2:$R$58,2,0),"")</f>
        <v/>
      </c>
      <c r="G1856" s="34" t="str">
        <f aca="false">IF(ISBLANK(C1856),"",  IF(F1856="RAZÓN SOCIAL","NUEVO_RP",   IF(F1856="NUMERO",      IF(ISNUMBER(VALUE(C1856)),VALUE(C1856),""),   IF(OR(F1856="NSS - NOMBRE",F1856="RP - NOMBRE"),      IF(         AND(           NOT(ISERROR(FIND(" - ",C1856))),           ISERROR(FIND("  ",C1856)),           ISERROR(FIND("–",C1856)),           ISERROR(FIND("—",C1856)),           ISNUMBER(VALUE(LEFT(C1856,FIND(" - ",C1856)-1)))         ),         VALUE(LEFT(C1856,FIND(" - ",C1856)-1)),         ""      ),   ""   )  )))</f>
        <v/>
      </c>
      <c r="H1856" s="34" t="str">
        <f aca="false">B1856 &amp; "|" &amp; E1856 &amp; "|" &amp;(IF(ISBLANK(C1856),"",IFERROR(VALUE(LEFT(TRIM(C1856),FIND(" ",TRIM(C1856)&amp;" ")-1)),"")))</f>
        <v>||</v>
      </c>
      <c r="I1856" s="18" t="n">
        <f aca="false">IF(G1856="",0, IF(COUNTIF($H$6:H1856,H1856)=1,1,0))</f>
        <v>0</v>
      </c>
      <c r="J1856" s="34" t="str">
        <f aca="false">IF( OR( ISBLANK(D1856), C1856=D1856, AND( LEFT(D1856,7)&lt;&gt;"NOMINA ", OR( ISERROR(FIND(" - ",D1856)), NOT(ISNUMBER(VALUE(LEFT(D1856,FIND(" - ",D1856)-1)))) ) ) ), "", B1856 &amp; "|" &amp; E1856 &amp; "|" &amp; (IF(ISBLANK(C1856), "", IFERROR(VALUE(LEFT(TRIM(C1856), FIND(" ", TRIM(C1856)&amp;" ")-1)), ""))) &amp; "|" &amp; D1856 )</f>
        <v/>
      </c>
      <c r="K1856" s="18" t="n">
        <f aca="false">IF(OR(C1856="", J1856="",G1856=""), 0, IF(COUNTIF($J$6:J1856, J1856)=1, 1, 0))</f>
        <v>0</v>
      </c>
      <c r="L1856" s="16" t="str">
        <f aca="false">IF(B1856="Inscripción de nuevo registro patronal",B1856 &amp; "|" &amp; E1856 &amp; "|" &amp; C1856,"")</f>
        <v/>
      </c>
      <c r="M1856" s="18" t="n">
        <f aca="false">IF(OR(C1856="", L1856=""), 0, IF(COUNTIF($L$6:L1856, L1856)=1, 1, 0))</f>
        <v>0</v>
      </c>
    </row>
    <row r="1857" customFormat="false" ht="28.35" hidden="false" customHeight="true" outlineLevel="0" collapsed="false">
      <c r="A1857" s="48" t="str">
        <f aca="false">IF(AND(NOT(ISBLANK(C1857)),NOT(ISBLANK(B1857)),NOT(ISBLANK(E1857))),(_xlfn.AGGREGATE(2,7,A$5:A1857))+1,"")</f>
        <v/>
      </c>
      <c r="B1857" s="49"/>
      <c r="C1857" s="49"/>
      <c r="D1857" s="50"/>
      <c r="E1857" s="51"/>
      <c r="F1857" s="52" t="str">
        <f aca="false">IFERROR(VLOOKUP(B1857,LISTAS!$Q$2:$R$58,2,0),"")</f>
        <v/>
      </c>
      <c r="G1857" s="34" t="str">
        <f aca="false">IF(ISBLANK(C1857),"",  IF(F1857="RAZÓN SOCIAL","NUEVO_RP",   IF(F1857="NUMERO",      IF(ISNUMBER(VALUE(C1857)),VALUE(C1857),""),   IF(OR(F1857="NSS - NOMBRE",F1857="RP - NOMBRE"),      IF(         AND(           NOT(ISERROR(FIND(" - ",C1857))),           ISERROR(FIND("  ",C1857)),           ISERROR(FIND("–",C1857)),           ISERROR(FIND("—",C1857)),           ISNUMBER(VALUE(LEFT(C1857,FIND(" - ",C1857)-1)))         ),         VALUE(LEFT(C1857,FIND(" - ",C1857)-1)),         ""      ),   ""   )  )))</f>
        <v/>
      </c>
      <c r="H1857" s="34" t="str">
        <f aca="false">B1857 &amp; "|" &amp; E1857 &amp; "|" &amp;(IF(ISBLANK(C1857),"",IFERROR(VALUE(LEFT(TRIM(C1857),FIND(" ",TRIM(C1857)&amp;" ")-1)),"")))</f>
        <v>||</v>
      </c>
      <c r="I1857" s="18" t="n">
        <f aca="false">IF(G1857="",0, IF(COUNTIF($H$6:H1857,H1857)=1,1,0))</f>
        <v>0</v>
      </c>
      <c r="J1857" s="34" t="str">
        <f aca="false">IF( OR( ISBLANK(D1857), C1857=D1857, AND( LEFT(D1857,7)&lt;&gt;"NOMINA ", OR( ISERROR(FIND(" - ",D1857)), NOT(ISNUMBER(VALUE(LEFT(D1857,FIND(" - ",D1857)-1)))) ) ) ), "", B1857 &amp; "|" &amp; E1857 &amp; "|" &amp; (IF(ISBLANK(C1857), "", IFERROR(VALUE(LEFT(TRIM(C1857), FIND(" ", TRIM(C1857)&amp;" ")-1)), ""))) &amp; "|" &amp; D1857 )</f>
        <v/>
      </c>
      <c r="K1857" s="18" t="n">
        <f aca="false">IF(OR(C1857="", J1857="",G1857=""), 0, IF(COUNTIF($J$6:J1857, J1857)=1, 1, 0))</f>
        <v>0</v>
      </c>
      <c r="L1857" s="16" t="str">
        <f aca="false">IF(B1857="Inscripción de nuevo registro patronal",B1857 &amp; "|" &amp; E1857 &amp; "|" &amp; C1857,"")</f>
        <v/>
      </c>
      <c r="M1857" s="18" t="n">
        <f aca="false">IF(OR(C1857="", L1857=""), 0, IF(COUNTIF($L$6:L1857, L1857)=1, 1, 0))</f>
        <v>0</v>
      </c>
    </row>
    <row r="1858" customFormat="false" ht="28.35" hidden="false" customHeight="true" outlineLevel="0" collapsed="false">
      <c r="A1858" s="48" t="str">
        <f aca="false">IF(AND(NOT(ISBLANK(C1858)),NOT(ISBLANK(B1858)),NOT(ISBLANK(E1858))),(_xlfn.AGGREGATE(2,7,A$5:A1858))+1,"")</f>
        <v/>
      </c>
      <c r="B1858" s="49"/>
      <c r="C1858" s="49"/>
      <c r="D1858" s="50"/>
      <c r="E1858" s="51"/>
      <c r="F1858" s="52" t="str">
        <f aca="false">IFERROR(VLOOKUP(B1858,LISTAS!$Q$2:$R$58,2,0),"")</f>
        <v/>
      </c>
      <c r="G1858" s="34" t="str">
        <f aca="false">IF(ISBLANK(C1858),"",  IF(F1858="RAZÓN SOCIAL","NUEVO_RP",   IF(F1858="NUMERO",      IF(ISNUMBER(VALUE(C1858)),VALUE(C1858),""),   IF(OR(F1858="NSS - NOMBRE",F1858="RP - NOMBRE"),      IF(         AND(           NOT(ISERROR(FIND(" - ",C1858))),           ISERROR(FIND("  ",C1858)),           ISERROR(FIND("–",C1858)),           ISERROR(FIND("—",C1858)),           ISNUMBER(VALUE(LEFT(C1858,FIND(" - ",C1858)-1)))         ),         VALUE(LEFT(C1858,FIND(" - ",C1858)-1)),         ""      ),   ""   )  )))</f>
        <v/>
      </c>
      <c r="H1858" s="34" t="str">
        <f aca="false">B1858 &amp; "|" &amp; E1858 &amp; "|" &amp;(IF(ISBLANK(C1858),"",IFERROR(VALUE(LEFT(TRIM(C1858),FIND(" ",TRIM(C1858)&amp;" ")-1)),"")))</f>
        <v>||</v>
      </c>
      <c r="I1858" s="18" t="n">
        <f aca="false">IF(G1858="",0, IF(COUNTIF($H$6:H1858,H1858)=1,1,0))</f>
        <v>0</v>
      </c>
      <c r="J1858" s="34" t="str">
        <f aca="false">IF( OR( ISBLANK(D1858), C1858=D1858, AND( LEFT(D1858,7)&lt;&gt;"NOMINA ", OR( ISERROR(FIND(" - ",D1858)), NOT(ISNUMBER(VALUE(LEFT(D1858,FIND(" - ",D1858)-1)))) ) ) ), "", B1858 &amp; "|" &amp; E1858 &amp; "|" &amp; (IF(ISBLANK(C1858), "", IFERROR(VALUE(LEFT(TRIM(C1858), FIND(" ", TRIM(C1858)&amp;" ")-1)), ""))) &amp; "|" &amp; D1858 )</f>
        <v/>
      </c>
      <c r="K1858" s="18" t="n">
        <f aca="false">IF(OR(C1858="", J1858="",G1858=""), 0, IF(COUNTIF($J$6:J1858, J1858)=1, 1, 0))</f>
        <v>0</v>
      </c>
      <c r="L1858" s="16" t="str">
        <f aca="false">IF(B1858="Inscripción de nuevo registro patronal",B1858 &amp; "|" &amp; E1858 &amp; "|" &amp; C1858,"")</f>
        <v/>
      </c>
      <c r="M1858" s="18" t="n">
        <f aca="false">IF(OR(C1858="", L1858=""), 0, IF(COUNTIF($L$6:L1858, L1858)=1, 1, 0))</f>
        <v>0</v>
      </c>
    </row>
    <row r="1859" customFormat="false" ht="28.35" hidden="false" customHeight="true" outlineLevel="0" collapsed="false">
      <c r="A1859" s="48" t="str">
        <f aca="false">IF(AND(NOT(ISBLANK(C1859)),NOT(ISBLANK(B1859)),NOT(ISBLANK(E1859))),(_xlfn.AGGREGATE(2,7,A$5:A1859))+1,"")</f>
        <v/>
      </c>
      <c r="B1859" s="49"/>
      <c r="C1859" s="49"/>
      <c r="D1859" s="50"/>
      <c r="E1859" s="51"/>
      <c r="F1859" s="52" t="str">
        <f aca="false">IFERROR(VLOOKUP(B1859,LISTAS!$Q$2:$R$58,2,0),"")</f>
        <v/>
      </c>
      <c r="G1859" s="34" t="str">
        <f aca="false">IF(ISBLANK(C1859),"",  IF(F1859="RAZÓN SOCIAL","NUEVO_RP",   IF(F1859="NUMERO",      IF(ISNUMBER(VALUE(C1859)),VALUE(C1859),""),   IF(OR(F1859="NSS - NOMBRE",F1859="RP - NOMBRE"),      IF(         AND(           NOT(ISERROR(FIND(" - ",C1859))),           ISERROR(FIND("  ",C1859)),           ISERROR(FIND("–",C1859)),           ISERROR(FIND("—",C1859)),           ISNUMBER(VALUE(LEFT(C1859,FIND(" - ",C1859)-1)))         ),         VALUE(LEFT(C1859,FIND(" - ",C1859)-1)),         ""      ),   ""   )  )))</f>
        <v/>
      </c>
      <c r="H1859" s="34" t="str">
        <f aca="false">B1859 &amp; "|" &amp; E1859 &amp; "|" &amp;(IF(ISBLANK(C1859),"",IFERROR(VALUE(LEFT(TRIM(C1859),FIND(" ",TRIM(C1859)&amp;" ")-1)),"")))</f>
        <v>||</v>
      </c>
      <c r="I1859" s="18" t="n">
        <f aca="false">IF(G1859="",0, IF(COUNTIF($H$6:H1859,H1859)=1,1,0))</f>
        <v>0</v>
      </c>
      <c r="J1859" s="34" t="str">
        <f aca="false">IF( OR( ISBLANK(D1859), C1859=D1859, AND( LEFT(D1859,7)&lt;&gt;"NOMINA ", OR( ISERROR(FIND(" - ",D1859)), NOT(ISNUMBER(VALUE(LEFT(D1859,FIND(" - ",D1859)-1)))) ) ) ), "", B1859 &amp; "|" &amp; E1859 &amp; "|" &amp; (IF(ISBLANK(C1859), "", IFERROR(VALUE(LEFT(TRIM(C1859), FIND(" ", TRIM(C1859)&amp;" ")-1)), ""))) &amp; "|" &amp; D1859 )</f>
        <v/>
      </c>
      <c r="K1859" s="18" t="n">
        <f aca="false">IF(OR(C1859="", J1859="",G1859=""), 0, IF(COUNTIF($J$6:J1859, J1859)=1, 1, 0))</f>
        <v>0</v>
      </c>
      <c r="L1859" s="16" t="str">
        <f aca="false">IF(B1859="Inscripción de nuevo registro patronal",B1859 &amp; "|" &amp; E1859 &amp; "|" &amp; C1859,"")</f>
        <v/>
      </c>
      <c r="M1859" s="18" t="n">
        <f aca="false">IF(OR(C1859="", L1859=""), 0, IF(COUNTIF($L$6:L1859, L1859)=1, 1, 0))</f>
        <v>0</v>
      </c>
    </row>
    <row r="1860" customFormat="false" ht="28.35" hidden="false" customHeight="true" outlineLevel="0" collapsed="false">
      <c r="A1860" s="48" t="str">
        <f aca="false">IF(AND(NOT(ISBLANK(C1860)),NOT(ISBLANK(B1860)),NOT(ISBLANK(E1860))),(_xlfn.AGGREGATE(2,7,A$5:A1860))+1,"")</f>
        <v/>
      </c>
      <c r="B1860" s="49"/>
      <c r="C1860" s="49"/>
      <c r="D1860" s="50"/>
      <c r="E1860" s="51"/>
      <c r="F1860" s="52" t="str">
        <f aca="false">IFERROR(VLOOKUP(B1860,LISTAS!$Q$2:$R$58,2,0),"")</f>
        <v/>
      </c>
      <c r="G1860" s="34" t="str">
        <f aca="false">IF(ISBLANK(C1860),"",  IF(F1860="RAZÓN SOCIAL","NUEVO_RP",   IF(F1860="NUMERO",      IF(ISNUMBER(VALUE(C1860)),VALUE(C1860),""),   IF(OR(F1860="NSS - NOMBRE",F1860="RP - NOMBRE"),      IF(         AND(           NOT(ISERROR(FIND(" - ",C1860))),           ISERROR(FIND("  ",C1860)),           ISERROR(FIND("–",C1860)),           ISERROR(FIND("—",C1860)),           ISNUMBER(VALUE(LEFT(C1860,FIND(" - ",C1860)-1)))         ),         VALUE(LEFT(C1860,FIND(" - ",C1860)-1)),         ""      ),   ""   )  )))</f>
        <v/>
      </c>
      <c r="H1860" s="34" t="str">
        <f aca="false">B1860 &amp; "|" &amp; E1860 &amp; "|" &amp;(IF(ISBLANK(C1860),"",IFERROR(VALUE(LEFT(TRIM(C1860),FIND(" ",TRIM(C1860)&amp;" ")-1)),"")))</f>
        <v>||</v>
      </c>
      <c r="I1860" s="18" t="n">
        <f aca="false">IF(G1860="",0, IF(COUNTIF($H$6:H1860,H1860)=1,1,0))</f>
        <v>0</v>
      </c>
      <c r="J1860" s="34" t="str">
        <f aca="false">IF( OR( ISBLANK(D1860), C1860=D1860, AND( LEFT(D1860,7)&lt;&gt;"NOMINA ", OR( ISERROR(FIND(" - ",D1860)), NOT(ISNUMBER(VALUE(LEFT(D1860,FIND(" - ",D1860)-1)))) ) ) ), "", B1860 &amp; "|" &amp; E1860 &amp; "|" &amp; (IF(ISBLANK(C1860), "", IFERROR(VALUE(LEFT(TRIM(C1860), FIND(" ", TRIM(C1860)&amp;" ")-1)), ""))) &amp; "|" &amp; D1860 )</f>
        <v/>
      </c>
      <c r="K1860" s="18" t="n">
        <f aca="false">IF(OR(C1860="", J1860="",G1860=""), 0, IF(COUNTIF($J$6:J1860, J1860)=1, 1, 0))</f>
        <v>0</v>
      </c>
      <c r="L1860" s="16" t="str">
        <f aca="false">IF(B1860="Inscripción de nuevo registro patronal",B1860 &amp; "|" &amp; E1860 &amp; "|" &amp; C1860,"")</f>
        <v/>
      </c>
      <c r="M1860" s="18" t="n">
        <f aca="false">IF(OR(C1860="", L1860=""), 0, IF(COUNTIF($L$6:L1860, L1860)=1, 1, 0))</f>
        <v>0</v>
      </c>
    </row>
    <row r="1861" customFormat="false" ht="28.35" hidden="false" customHeight="true" outlineLevel="0" collapsed="false">
      <c r="A1861" s="48" t="str">
        <f aca="false">IF(AND(NOT(ISBLANK(C1861)),NOT(ISBLANK(B1861)),NOT(ISBLANK(E1861))),(_xlfn.AGGREGATE(2,7,A$5:A1861))+1,"")</f>
        <v/>
      </c>
      <c r="B1861" s="49"/>
      <c r="C1861" s="49"/>
      <c r="D1861" s="50"/>
      <c r="E1861" s="51"/>
      <c r="F1861" s="52" t="str">
        <f aca="false">IFERROR(VLOOKUP(B1861,LISTAS!$Q$2:$R$58,2,0),"")</f>
        <v/>
      </c>
      <c r="G1861" s="34" t="str">
        <f aca="false">IF(ISBLANK(C1861),"",  IF(F1861="RAZÓN SOCIAL","NUEVO_RP",   IF(F1861="NUMERO",      IF(ISNUMBER(VALUE(C1861)),VALUE(C1861),""),   IF(OR(F1861="NSS - NOMBRE",F1861="RP - NOMBRE"),      IF(         AND(           NOT(ISERROR(FIND(" - ",C1861))),           ISERROR(FIND("  ",C1861)),           ISERROR(FIND("–",C1861)),           ISERROR(FIND("—",C1861)),           ISNUMBER(VALUE(LEFT(C1861,FIND(" - ",C1861)-1)))         ),         VALUE(LEFT(C1861,FIND(" - ",C1861)-1)),         ""      ),   ""   )  )))</f>
        <v/>
      </c>
      <c r="H1861" s="34" t="str">
        <f aca="false">B1861 &amp; "|" &amp; E1861 &amp; "|" &amp;(IF(ISBLANK(C1861),"",IFERROR(VALUE(LEFT(TRIM(C1861),FIND(" ",TRIM(C1861)&amp;" ")-1)),"")))</f>
        <v>||</v>
      </c>
      <c r="I1861" s="18" t="n">
        <f aca="false">IF(G1861="",0, IF(COUNTIF($H$6:H1861,H1861)=1,1,0))</f>
        <v>0</v>
      </c>
      <c r="J1861" s="34" t="str">
        <f aca="false">IF( OR( ISBLANK(D1861), C1861=D1861, AND( LEFT(D1861,7)&lt;&gt;"NOMINA ", OR( ISERROR(FIND(" - ",D1861)), NOT(ISNUMBER(VALUE(LEFT(D1861,FIND(" - ",D1861)-1)))) ) ) ), "", B1861 &amp; "|" &amp; E1861 &amp; "|" &amp; (IF(ISBLANK(C1861), "", IFERROR(VALUE(LEFT(TRIM(C1861), FIND(" ", TRIM(C1861)&amp;" ")-1)), ""))) &amp; "|" &amp; D1861 )</f>
        <v/>
      </c>
      <c r="K1861" s="18" t="n">
        <f aca="false">IF(OR(C1861="", J1861="",G1861=""), 0, IF(COUNTIF($J$6:J1861, J1861)=1, 1, 0))</f>
        <v>0</v>
      </c>
      <c r="L1861" s="16" t="str">
        <f aca="false">IF(B1861="Inscripción de nuevo registro patronal",B1861 &amp; "|" &amp; E1861 &amp; "|" &amp; C1861,"")</f>
        <v/>
      </c>
      <c r="M1861" s="18" t="n">
        <f aca="false">IF(OR(C1861="", L1861=""), 0, IF(COUNTIF($L$6:L1861, L1861)=1, 1, 0))</f>
        <v>0</v>
      </c>
    </row>
    <row r="1862" customFormat="false" ht="28.35" hidden="false" customHeight="true" outlineLevel="0" collapsed="false">
      <c r="A1862" s="48" t="str">
        <f aca="false">IF(AND(NOT(ISBLANK(C1862)),NOT(ISBLANK(B1862)),NOT(ISBLANK(E1862))),(_xlfn.AGGREGATE(2,7,A$5:A1862))+1,"")</f>
        <v/>
      </c>
      <c r="B1862" s="49"/>
      <c r="C1862" s="49"/>
      <c r="D1862" s="50"/>
      <c r="E1862" s="51"/>
      <c r="F1862" s="52" t="str">
        <f aca="false">IFERROR(VLOOKUP(B1862,LISTAS!$Q$2:$R$58,2,0),"")</f>
        <v/>
      </c>
      <c r="G1862" s="34" t="str">
        <f aca="false">IF(ISBLANK(C1862),"",  IF(F1862="RAZÓN SOCIAL","NUEVO_RP",   IF(F1862="NUMERO",      IF(ISNUMBER(VALUE(C1862)),VALUE(C1862),""),   IF(OR(F1862="NSS - NOMBRE",F1862="RP - NOMBRE"),      IF(         AND(           NOT(ISERROR(FIND(" - ",C1862))),           ISERROR(FIND("  ",C1862)),           ISERROR(FIND("–",C1862)),           ISERROR(FIND("—",C1862)),           ISNUMBER(VALUE(LEFT(C1862,FIND(" - ",C1862)-1)))         ),         VALUE(LEFT(C1862,FIND(" - ",C1862)-1)),         ""      ),   ""   )  )))</f>
        <v/>
      </c>
      <c r="H1862" s="34" t="str">
        <f aca="false">B1862 &amp; "|" &amp; E1862 &amp; "|" &amp;(IF(ISBLANK(C1862),"",IFERROR(VALUE(LEFT(TRIM(C1862),FIND(" ",TRIM(C1862)&amp;" ")-1)),"")))</f>
        <v>||</v>
      </c>
      <c r="I1862" s="18" t="n">
        <f aca="false">IF(G1862="",0, IF(COUNTIF($H$6:H1862,H1862)=1,1,0))</f>
        <v>0</v>
      </c>
      <c r="J1862" s="34" t="str">
        <f aca="false">IF( OR( ISBLANK(D1862), C1862=D1862, AND( LEFT(D1862,7)&lt;&gt;"NOMINA ", OR( ISERROR(FIND(" - ",D1862)), NOT(ISNUMBER(VALUE(LEFT(D1862,FIND(" - ",D1862)-1)))) ) ) ), "", B1862 &amp; "|" &amp; E1862 &amp; "|" &amp; (IF(ISBLANK(C1862), "", IFERROR(VALUE(LEFT(TRIM(C1862), FIND(" ", TRIM(C1862)&amp;" ")-1)), ""))) &amp; "|" &amp; D1862 )</f>
        <v/>
      </c>
      <c r="K1862" s="18" t="n">
        <f aca="false">IF(OR(C1862="", J1862="",G1862=""), 0, IF(COUNTIF($J$6:J1862, J1862)=1, 1, 0))</f>
        <v>0</v>
      </c>
      <c r="L1862" s="16" t="str">
        <f aca="false">IF(B1862="Inscripción de nuevo registro patronal",B1862 &amp; "|" &amp; E1862 &amp; "|" &amp; C1862,"")</f>
        <v/>
      </c>
      <c r="M1862" s="18" t="n">
        <f aca="false">IF(OR(C1862="", L1862=""), 0, IF(COUNTIF($L$6:L1862, L1862)=1, 1, 0))</f>
        <v>0</v>
      </c>
    </row>
    <row r="1863" customFormat="false" ht="28.35" hidden="false" customHeight="true" outlineLevel="0" collapsed="false">
      <c r="A1863" s="48" t="str">
        <f aca="false">IF(AND(NOT(ISBLANK(C1863)),NOT(ISBLANK(B1863)),NOT(ISBLANK(E1863))),(_xlfn.AGGREGATE(2,7,A$5:A1863))+1,"")</f>
        <v/>
      </c>
      <c r="B1863" s="49"/>
      <c r="C1863" s="49"/>
      <c r="D1863" s="50"/>
      <c r="E1863" s="51"/>
      <c r="F1863" s="52" t="str">
        <f aca="false">IFERROR(VLOOKUP(B1863,LISTAS!$Q$2:$R$58,2,0),"")</f>
        <v/>
      </c>
      <c r="G1863" s="34" t="str">
        <f aca="false">IF(ISBLANK(C1863),"",  IF(F1863="RAZÓN SOCIAL","NUEVO_RP",   IF(F1863="NUMERO",      IF(ISNUMBER(VALUE(C1863)),VALUE(C1863),""),   IF(OR(F1863="NSS - NOMBRE",F1863="RP - NOMBRE"),      IF(         AND(           NOT(ISERROR(FIND(" - ",C1863))),           ISERROR(FIND("  ",C1863)),           ISERROR(FIND("–",C1863)),           ISERROR(FIND("—",C1863)),           ISNUMBER(VALUE(LEFT(C1863,FIND(" - ",C1863)-1)))         ),         VALUE(LEFT(C1863,FIND(" - ",C1863)-1)),         ""      ),   ""   )  )))</f>
        <v/>
      </c>
      <c r="H1863" s="34" t="str">
        <f aca="false">B1863 &amp; "|" &amp; E1863 &amp; "|" &amp;(IF(ISBLANK(C1863),"",IFERROR(VALUE(LEFT(TRIM(C1863),FIND(" ",TRIM(C1863)&amp;" ")-1)),"")))</f>
        <v>||</v>
      </c>
      <c r="I1863" s="18" t="n">
        <f aca="false">IF(G1863="",0, IF(COUNTIF($H$6:H1863,H1863)=1,1,0))</f>
        <v>0</v>
      </c>
      <c r="J1863" s="34" t="str">
        <f aca="false">IF( OR( ISBLANK(D1863), C1863=D1863, AND( LEFT(D1863,7)&lt;&gt;"NOMINA ", OR( ISERROR(FIND(" - ",D1863)), NOT(ISNUMBER(VALUE(LEFT(D1863,FIND(" - ",D1863)-1)))) ) ) ), "", B1863 &amp; "|" &amp; E1863 &amp; "|" &amp; (IF(ISBLANK(C1863), "", IFERROR(VALUE(LEFT(TRIM(C1863), FIND(" ", TRIM(C1863)&amp;" ")-1)), ""))) &amp; "|" &amp; D1863 )</f>
        <v/>
      </c>
      <c r="K1863" s="18" t="n">
        <f aca="false">IF(OR(C1863="", J1863="",G1863=""), 0, IF(COUNTIF($J$6:J1863, J1863)=1, 1, 0))</f>
        <v>0</v>
      </c>
      <c r="L1863" s="16" t="str">
        <f aca="false">IF(B1863="Inscripción de nuevo registro patronal",B1863 &amp; "|" &amp; E1863 &amp; "|" &amp; C1863,"")</f>
        <v/>
      </c>
      <c r="M1863" s="18" t="n">
        <f aca="false">IF(OR(C1863="", L1863=""), 0, IF(COUNTIF($L$6:L1863, L1863)=1, 1, 0))</f>
        <v>0</v>
      </c>
    </row>
    <row r="1864" customFormat="false" ht="28.35" hidden="false" customHeight="true" outlineLevel="0" collapsed="false">
      <c r="A1864" s="48" t="str">
        <f aca="false">IF(AND(NOT(ISBLANK(C1864)),NOT(ISBLANK(B1864)),NOT(ISBLANK(E1864))),(_xlfn.AGGREGATE(2,7,A$5:A1864))+1,"")</f>
        <v/>
      </c>
      <c r="B1864" s="49"/>
      <c r="C1864" s="49"/>
      <c r="D1864" s="50"/>
      <c r="E1864" s="51"/>
      <c r="F1864" s="52" t="str">
        <f aca="false">IFERROR(VLOOKUP(B1864,LISTAS!$Q$2:$R$58,2,0),"")</f>
        <v/>
      </c>
      <c r="G1864" s="34" t="str">
        <f aca="false">IF(ISBLANK(C1864),"",  IF(F1864="RAZÓN SOCIAL","NUEVO_RP",   IF(F1864="NUMERO",      IF(ISNUMBER(VALUE(C1864)),VALUE(C1864),""),   IF(OR(F1864="NSS - NOMBRE",F1864="RP - NOMBRE"),      IF(         AND(           NOT(ISERROR(FIND(" - ",C1864))),           ISERROR(FIND("  ",C1864)),           ISERROR(FIND("–",C1864)),           ISERROR(FIND("—",C1864)),           ISNUMBER(VALUE(LEFT(C1864,FIND(" - ",C1864)-1)))         ),         VALUE(LEFT(C1864,FIND(" - ",C1864)-1)),         ""      ),   ""   )  )))</f>
        <v/>
      </c>
      <c r="H1864" s="34" t="str">
        <f aca="false">B1864 &amp; "|" &amp; E1864 &amp; "|" &amp;(IF(ISBLANK(C1864),"",IFERROR(VALUE(LEFT(TRIM(C1864),FIND(" ",TRIM(C1864)&amp;" ")-1)),"")))</f>
        <v>||</v>
      </c>
      <c r="I1864" s="18" t="n">
        <f aca="false">IF(G1864="",0, IF(COUNTIF($H$6:H1864,H1864)=1,1,0))</f>
        <v>0</v>
      </c>
      <c r="J1864" s="34" t="str">
        <f aca="false">IF( OR( ISBLANK(D1864), C1864=D1864, AND( LEFT(D1864,7)&lt;&gt;"NOMINA ", OR( ISERROR(FIND(" - ",D1864)), NOT(ISNUMBER(VALUE(LEFT(D1864,FIND(" - ",D1864)-1)))) ) ) ), "", B1864 &amp; "|" &amp; E1864 &amp; "|" &amp; (IF(ISBLANK(C1864), "", IFERROR(VALUE(LEFT(TRIM(C1864), FIND(" ", TRIM(C1864)&amp;" ")-1)), ""))) &amp; "|" &amp; D1864 )</f>
        <v/>
      </c>
      <c r="K1864" s="18" t="n">
        <f aca="false">IF(OR(C1864="", J1864="",G1864=""), 0, IF(COUNTIF($J$6:J1864, J1864)=1, 1, 0))</f>
        <v>0</v>
      </c>
      <c r="L1864" s="16" t="str">
        <f aca="false">IF(B1864="Inscripción de nuevo registro patronal",B1864 &amp; "|" &amp; E1864 &amp; "|" &amp; C1864,"")</f>
        <v/>
      </c>
      <c r="M1864" s="18" t="n">
        <f aca="false">IF(OR(C1864="", L1864=""), 0, IF(COUNTIF($L$6:L1864, L1864)=1, 1, 0))</f>
        <v>0</v>
      </c>
    </row>
    <row r="1865" customFormat="false" ht="28.35" hidden="false" customHeight="true" outlineLevel="0" collapsed="false">
      <c r="A1865" s="48" t="str">
        <f aca="false">IF(AND(NOT(ISBLANK(C1865)),NOT(ISBLANK(B1865)),NOT(ISBLANK(E1865))),(_xlfn.AGGREGATE(2,7,A$5:A1865))+1,"")</f>
        <v/>
      </c>
      <c r="B1865" s="49"/>
      <c r="C1865" s="49"/>
      <c r="D1865" s="50"/>
      <c r="E1865" s="51"/>
      <c r="F1865" s="52" t="str">
        <f aca="false">IFERROR(VLOOKUP(B1865,LISTAS!$Q$2:$R$58,2,0),"")</f>
        <v/>
      </c>
      <c r="G1865" s="34" t="str">
        <f aca="false">IF(ISBLANK(C1865),"",  IF(F1865="RAZÓN SOCIAL","NUEVO_RP",   IF(F1865="NUMERO",      IF(ISNUMBER(VALUE(C1865)),VALUE(C1865),""),   IF(OR(F1865="NSS - NOMBRE",F1865="RP - NOMBRE"),      IF(         AND(           NOT(ISERROR(FIND(" - ",C1865))),           ISERROR(FIND("  ",C1865)),           ISERROR(FIND("–",C1865)),           ISERROR(FIND("—",C1865)),           ISNUMBER(VALUE(LEFT(C1865,FIND(" - ",C1865)-1)))         ),         VALUE(LEFT(C1865,FIND(" - ",C1865)-1)),         ""      ),   ""   )  )))</f>
        <v/>
      </c>
      <c r="H1865" s="34" t="str">
        <f aca="false">B1865 &amp; "|" &amp; E1865 &amp; "|" &amp;(IF(ISBLANK(C1865),"",IFERROR(VALUE(LEFT(TRIM(C1865),FIND(" ",TRIM(C1865)&amp;" ")-1)),"")))</f>
        <v>||</v>
      </c>
      <c r="I1865" s="18" t="n">
        <f aca="false">IF(G1865="",0, IF(COUNTIF($H$6:H1865,H1865)=1,1,0))</f>
        <v>0</v>
      </c>
      <c r="J1865" s="34" t="str">
        <f aca="false">IF( OR( ISBLANK(D1865), C1865=D1865, AND( LEFT(D1865,7)&lt;&gt;"NOMINA ", OR( ISERROR(FIND(" - ",D1865)), NOT(ISNUMBER(VALUE(LEFT(D1865,FIND(" - ",D1865)-1)))) ) ) ), "", B1865 &amp; "|" &amp; E1865 &amp; "|" &amp; (IF(ISBLANK(C1865), "", IFERROR(VALUE(LEFT(TRIM(C1865), FIND(" ", TRIM(C1865)&amp;" ")-1)), ""))) &amp; "|" &amp; D1865 )</f>
        <v/>
      </c>
      <c r="K1865" s="18" t="n">
        <f aca="false">IF(OR(C1865="", J1865="",G1865=""), 0, IF(COUNTIF($J$6:J1865, J1865)=1, 1, 0))</f>
        <v>0</v>
      </c>
      <c r="L1865" s="16" t="str">
        <f aca="false">IF(B1865="Inscripción de nuevo registro patronal",B1865 &amp; "|" &amp; E1865 &amp; "|" &amp; C1865,"")</f>
        <v/>
      </c>
      <c r="M1865" s="18" t="n">
        <f aca="false">IF(OR(C1865="", L1865=""), 0, IF(COUNTIF($L$6:L1865, L1865)=1, 1, 0))</f>
        <v>0</v>
      </c>
    </row>
    <row r="1866" customFormat="false" ht="28.35" hidden="false" customHeight="true" outlineLevel="0" collapsed="false">
      <c r="A1866" s="48" t="str">
        <f aca="false">IF(AND(NOT(ISBLANK(C1866)),NOT(ISBLANK(B1866)),NOT(ISBLANK(E1866))),(_xlfn.AGGREGATE(2,7,A$5:A1866))+1,"")</f>
        <v/>
      </c>
      <c r="B1866" s="49"/>
      <c r="C1866" s="49"/>
      <c r="D1866" s="50"/>
      <c r="E1866" s="51"/>
      <c r="F1866" s="52" t="str">
        <f aca="false">IFERROR(VLOOKUP(B1866,LISTAS!$Q$2:$R$58,2,0),"")</f>
        <v/>
      </c>
      <c r="G1866" s="34" t="str">
        <f aca="false">IF(ISBLANK(C1866),"",  IF(F1866="RAZÓN SOCIAL","NUEVO_RP",   IF(F1866="NUMERO",      IF(ISNUMBER(VALUE(C1866)),VALUE(C1866),""),   IF(OR(F1866="NSS - NOMBRE",F1866="RP - NOMBRE"),      IF(         AND(           NOT(ISERROR(FIND(" - ",C1866))),           ISERROR(FIND("  ",C1866)),           ISERROR(FIND("–",C1866)),           ISERROR(FIND("—",C1866)),           ISNUMBER(VALUE(LEFT(C1866,FIND(" - ",C1866)-1)))         ),         VALUE(LEFT(C1866,FIND(" - ",C1866)-1)),         ""      ),   ""   )  )))</f>
        <v/>
      </c>
      <c r="H1866" s="34" t="str">
        <f aca="false">B1866 &amp; "|" &amp; E1866 &amp; "|" &amp;(IF(ISBLANK(C1866),"",IFERROR(VALUE(LEFT(TRIM(C1866),FIND(" ",TRIM(C1866)&amp;" ")-1)),"")))</f>
        <v>||</v>
      </c>
      <c r="I1866" s="18" t="n">
        <f aca="false">IF(G1866="",0, IF(COUNTIF($H$6:H1866,H1866)=1,1,0))</f>
        <v>0</v>
      </c>
      <c r="J1866" s="34" t="str">
        <f aca="false">IF( OR( ISBLANK(D1866), C1866=D1866, AND( LEFT(D1866,7)&lt;&gt;"NOMINA ", OR( ISERROR(FIND(" - ",D1866)), NOT(ISNUMBER(VALUE(LEFT(D1866,FIND(" - ",D1866)-1)))) ) ) ), "", B1866 &amp; "|" &amp; E1866 &amp; "|" &amp; (IF(ISBLANK(C1866), "", IFERROR(VALUE(LEFT(TRIM(C1866), FIND(" ", TRIM(C1866)&amp;" ")-1)), ""))) &amp; "|" &amp; D1866 )</f>
        <v/>
      </c>
      <c r="K1866" s="18" t="n">
        <f aca="false">IF(OR(C1866="", J1866="",G1866=""), 0, IF(COUNTIF($J$6:J1866, J1866)=1, 1, 0))</f>
        <v>0</v>
      </c>
      <c r="L1866" s="16" t="str">
        <f aca="false">IF(B1866="Inscripción de nuevo registro patronal",B1866 &amp; "|" &amp; E1866 &amp; "|" &amp; C1866,"")</f>
        <v/>
      </c>
      <c r="M1866" s="18" t="n">
        <f aca="false">IF(OR(C1866="", L1866=""), 0, IF(COUNTIF($L$6:L1866, L1866)=1, 1, 0))</f>
        <v>0</v>
      </c>
    </row>
    <row r="1867" customFormat="false" ht="28.35" hidden="false" customHeight="true" outlineLevel="0" collapsed="false">
      <c r="A1867" s="48" t="str">
        <f aca="false">IF(AND(NOT(ISBLANK(C1867)),NOT(ISBLANK(B1867)),NOT(ISBLANK(E1867))),(_xlfn.AGGREGATE(2,7,A$5:A1867))+1,"")</f>
        <v/>
      </c>
      <c r="B1867" s="49"/>
      <c r="C1867" s="49"/>
      <c r="D1867" s="50"/>
      <c r="E1867" s="51"/>
      <c r="F1867" s="52" t="str">
        <f aca="false">IFERROR(VLOOKUP(B1867,LISTAS!$Q$2:$R$58,2,0),"")</f>
        <v/>
      </c>
      <c r="G1867" s="34" t="str">
        <f aca="false">IF(ISBLANK(C1867),"",  IF(F1867="RAZÓN SOCIAL","NUEVO_RP",   IF(F1867="NUMERO",      IF(ISNUMBER(VALUE(C1867)),VALUE(C1867),""),   IF(OR(F1867="NSS - NOMBRE",F1867="RP - NOMBRE"),      IF(         AND(           NOT(ISERROR(FIND(" - ",C1867))),           ISERROR(FIND("  ",C1867)),           ISERROR(FIND("–",C1867)),           ISERROR(FIND("—",C1867)),           ISNUMBER(VALUE(LEFT(C1867,FIND(" - ",C1867)-1)))         ),         VALUE(LEFT(C1867,FIND(" - ",C1867)-1)),         ""      ),   ""   )  )))</f>
        <v/>
      </c>
      <c r="H1867" s="34" t="str">
        <f aca="false">B1867 &amp; "|" &amp; E1867 &amp; "|" &amp;(IF(ISBLANK(C1867),"",IFERROR(VALUE(LEFT(TRIM(C1867),FIND(" ",TRIM(C1867)&amp;" ")-1)),"")))</f>
        <v>||</v>
      </c>
      <c r="I1867" s="18" t="n">
        <f aca="false">IF(G1867="",0, IF(COUNTIF($H$6:H1867,H1867)=1,1,0))</f>
        <v>0</v>
      </c>
      <c r="J1867" s="34" t="str">
        <f aca="false">IF( OR( ISBLANK(D1867), C1867=D1867, AND( LEFT(D1867,7)&lt;&gt;"NOMINA ", OR( ISERROR(FIND(" - ",D1867)), NOT(ISNUMBER(VALUE(LEFT(D1867,FIND(" - ",D1867)-1)))) ) ) ), "", B1867 &amp; "|" &amp; E1867 &amp; "|" &amp; (IF(ISBLANK(C1867), "", IFERROR(VALUE(LEFT(TRIM(C1867), FIND(" ", TRIM(C1867)&amp;" ")-1)), ""))) &amp; "|" &amp; D1867 )</f>
        <v/>
      </c>
      <c r="K1867" s="18" t="n">
        <f aca="false">IF(OR(C1867="", J1867="",G1867=""), 0, IF(COUNTIF($J$6:J1867, J1867)=1, 1, 0))</f>
        <v>0</v>
      </c>
      <c r="L1867" s="16" t="str">
        <f aca="false">IF(B1867="Inscripción de nuevo registro patronal",B1867 &amp; "|" &amp; E1867 &amp; "|" &amp; C1867,"")</f>
        <v/>
      </c>
      <c r="M1867" s="18" t="n">
        <f aca="false">IF(OR(C1867="", L1867=""), 0, IF(COUNTIF($L$6:L1867, L1867)=1, 1, 0))</f>
        <v>0</v>
      </c>
    </row>
    <row r="1868" customFormat="false" ht="28.35" hidden="false" customHeight="true" outlineLevel="0" collapsed="false">
      <c r="A1868" s="48" t="str">
        <f aca="false">IF(AND(NOT(ISBLANK(C1868)),NOT(ISBLANK(B1868)),NOT(ISBLANK(E1868))),(_xlfn.AGGREGATE(2,7,A$5:A1868))+1,"")</f>
        <v/>
      </c>
      <c r="B1868" s="49"/>
      <c r="C1868" s="49"/>
      <c r="D1868" s="50"/>
      <c r="E1868" s="51"/>
      <c r="F1868" s="52" t="str">
        <f aca="false">IFERROR(VLOOKUP(B1868,LISTAS!$Q$2:$R$58,2,0),"")</f>
        <v/>
      </c>
      <c r="G1868" s="34" t="str">
        <f aca="false">IF(ISBLANK(C1868),"",  IF(F1868="RAZÓN SOCIAL","NUEVO_RP",   IF(F1868="NUMERO",      IF(ISNUMBER(VALUE(C1868)),VALUE(C1868),""),   IF(OR(F1868="NSS - NOMBRE",F1868="RP - NOMBRE"),      IF(         AND(           NOT(ISERROR(FIND(" - ",C1868))),           ISERROR(FIND("  ",C1868)),           ISERROR(FIND("–",C1868)),           ISERROR(FIND("—",C1868)),           ISNUMBER(VALUE(LEFT(C1868,FIND(" - ",C1868)-1)))         ),         VALUE(LEFT(C1868,FIND(" - ",C1868)-1)),         ""      ),   ""   )  )))</f>
        <v/>
      </c>
      <c r="H1868" s="34" t="str">
        <f aca="false">B1868 &amp; "|" &amp; E1868 &amp; "|" &amp;(IF(ISBLANK(C1868),"",IFERROR(VALUE(LEFT(TRIM(C1868),FIND(" ",TRIM(C1868)&amp;" ")-1)),"")))</f>
        <v>||</v>
      </c>
      <c r="I1868" s="18" t="n">
        <f aca="false">IF(G1868="",0, IF(COUNTIF($H$6:H1868,H1868)=1,1,0))</f>
        <v>0</v>
      </c>
      <c r="J1868" s="34" t="str">
        <f aca="false">IF( OR( ISBLANK(D1868), C1868=D1868, AND( LEFT(D1868,7)&lt;&gt;"NOMINA ", OR( ISERROR(FIND(" - ",D1868)), NOT(ISNUMBER(VALUE(LEFT(D1868,FIND(" - ",D1868)-1)))) ) ) ), "", B1868 &amp; "|" &amp; E1868 &amp; "|" &amp; (IF(ISBLANK(C1868), "", IFERROR(VALUE(LEFT(TRIM(C1868), FIND(" ", TRIM(C1868)&amp;" ")-1)), ""))) &amp; "|" &amp; D1868 )</f>
        <v/>
      </c>
      <c r="K1868" s="18" t="n">
        <f aca="false">IF(OR(C1868="", J1868="",G1868=""), 0, IF(COUNTIF($J$6:J1868, J1868)=1, 1, 0))</f>
        <v>0</v>
      </c>
      <c r="L1868" s="16" t="str">
        <f aca="false">IF(B1868="Inscripción de nuevo registro patronal",B1868 &amp; "|" &amp; E1868 &amp; "|" &amp; C1868,"")</f>
        <v/>
      </c>
      <c r="M1868" s="18" t="n">
        <f aca="false">IF(OR(C1868="", L1868=""), 0, IF(COUNTIF($L$6:L1868, L1868)=1, 1, 0))</f>
        <v>0</v>
      </c>
    </row>
    <row r="1869" customFormat="false" ht="28.35" hidden="false" customHeight="true" outlineLevel="0" collapsed="false">
      <c r="A1869" s="48" t="str">
        <f aca="false">IF(AND(NOT(ISBLANK(C1869)),NOT(ISBLANK(B1869)),NOT(ISBLANK(E1869))),(_xlfn.AGGREGATE(2,7,A$5:A1869))+1,"")</f>
        <v/>
      </c>
      <c r="B1869" s="49"/>
      <c r="C1869" s="49"/>
      <c r="D1869" s="50"/>
      <c r="E1869" s="51"/>
      <c r="F1869" s="52" t="str">
        <f aca="false">IFERROR(VLOOKUP(B1869,LISTAS!$Q$2:$R$58,2,0),"")</f>
        <v/>
      </c>
      <c r="G1869" s="34" t="str">
        <f aca="false">IF(ISBLANK(C1869),"",  IF(F1869="RAZÓN SOCIAL","NUEVO_RP",   IF(F1869="NUMERO",      IF(ISNUMBER(VALUE(C1869)),VALUE(C1869),""),   IF(OR(F1869="NSS - NOMBRE",F1869="RP - NOMBRE"),      IF(         AND(           NOT(ISERROR(FIND(" - ",C1869))),           ISERROR(FIND("  ",C1869)),           ISERROR(FIND("–",C1869)),           ISERROR(FIND("—",C1869)),           ISNUMBER(VALUE(LEFT(C1869,FIND(" - ",C1869)-1)))         ),         VALUE(LEFT(C1869,FIND(" - ",C1869)-1)),         ""      ),   ""   )  )))</f>
        <v/>
      </c>
      <c r="H1869" s="34" t="str">
        <f aca="false">B1869 &amp; "|" &amp; E1869 &amp; "|" &amp;(IF(ISBLANK(C1869),"",IFERROR(VALUE(LEFT(TRIM(C1869),FIND(" ",TRIM(C1869)&amp;" ")-1)),"")))</f>
        <v>||</v>
      </c>
      <c r="I1869" s="18" t="n">
        <f aca="false">IF(G1869="",0, IF(COUNTIF($H$6:H1869,H1869)=1,1,0))</f>
        <v>0</v>
      </c>
      <c r="J1869" s="34" t="str">
        <f aca="false">IF( OR( ISBLANK(D1869), C1869=D1869, AND( LEFT(D1869,7)&lt;&gt;"NOMINA ", OR( ISERROR(FIND(" - ",D1869)), NOT(ISNUMBER(VALUE(LEFT(D1869,FIND(" - ",D1869)-1)))) ) ) ), "", B1869 &amp; "|" &amp; E1869 &amp; "|" &amp; (IF(ISBLANK(C1869), "", IFERROR(VALUE(LEFT(TRIM(C1869), FIND(" ", TRIM(C1869)&amp;" ")-1)), ""))) &amp; "|" &amp; D1869 )</f>
        <v/>
      </c>
      <c r="K1869" s="18" t="n">
        <f aca="false">IF(OR(C1869="", J1869="",G1869=""), 0, IF(COUNTIF($J$6:J1869, J1869)=1, 1, 0))</f>
        <v>0</v>
      </c>
      <c r="L1869" s="16" t="str">
        <f aca="false">IF(B1869="Inscripción de nuevo registro patronal",B1869 &amp; "|" &amp; E1869 &amp; "|" &amp; C1869,"")</f>
        <v/>
      </c>
      <c r="M1869" s="18" t="n">
        <f aca="false">IF(OR(C1869="", L1869=""), 0, IF(COUNTIF($L$6:L1869, L1869)=1, 1, 0))</f>
        <v>0</v>
      </c>
    </row>
    <row r="1870" customFormat="false" ht="28.35" hidden="false" customHeight="true" outlineLevel="0" collapsed="false">
      <c r="A1870" s="48" t="str">
        <f aca="false">IF(AND(NOT(ISBLANK(C1870)),NOT(ISBLANK(B1870)),NOT(ISBLANK(E1870))),(_xlfn.AGGREGATE(2,7,A$5:A1870))+1,"")</f>
        <v/>
      </c>
      <c r="B1870" s="49"/>
      <c r="C1870" s="49"/>
      <c r="D1870" s="50"/>
      <c r="E1870" s="51"/>
      <c r="F1870" s="52" t="str">
        <f aca="false">IFERROR(VLOOKUP(B1870,LISTAS!$Q$2:$R$58,2,0),"")</f>
        <v/>
      </c>
      <c r="G1870" s="34" t="str">
        <f aca="false">IF(ISBLANK(C1870),"",  IF(F1870="RAZÓN SOCIAL","NUEVO_RP",   IF(F1870="NUMERO",      IF(ISNUMBER(VALUE(C1870)),VALUE(C1870),""),   IF(OR(F1870="NSS - NOMBRE",F1870="RP - NOMBRE"),      IF(         AND(           NOT(ISERROR(FIND(" - ",C1870))),           ISERROR(FIND("  ",C1870)),           ISERROR(FIND("–",C1870)),           ISERROR(FIND("—",C1870)),           ISNUMBER(VALUE(LEFT(C1870,FIND(" - ",C1870)-1)))         ),         VALUE(LEFT(C1870,FIND(" - ",C1870)-1)),         ""      ),   ""   )  )))</f>
        <v/>
      </c>
      <c r="H1870" s="34" t="str">
        <f aca="false">B1870 &amp; "|" &amp; E1870 &amp; "|" &amp;(IF(ISBLANK(C1870),"",IFERROR(VALUE(LEFT(TRIM(C1870),FIND(" ",TRIM(C1870)&amp;" ")-1)),"")))</f>
        <v>||</v>
      </c>
      <c r="I1870" s="18" t="n">
        <f aca="false">IF(G1870="",0, IF(COUNTIF($H$6:H1870,H1870)=1,1,0))</f>
        <v>0</v>
      </c>
      <c r="J1870" s="34" t="str">
        <f aca="false">IF( OR( ISBLANK(D1870), C1870=D1870, AND( LEFT(D1870,7)&lt;&gt;"NOMINA ", OR( ISERROR(FIND(" - ",D1870)), NOT(ISNUMBER(VALUE(LEFT(D1870,FIND(" - ",D1870)-1)))) ) ) ), "", B1870 &amp; "|" &amp; E1870 &amp; "|" &amp; (IF(ISBLANK(C1870), "", IFERROR(VALUE(LEFT(TRIM(C1870), FIND(" ", TRIM(C1870)&amp;" ")-1)), ""))) &amp; "|" &amp; D1870 )</f>
        <v/>
      </c>
      <c r="K1870" s="18" t="n">
        <f aca="false">IF(OR(C1870="", J1870="",G1870=""), 0, IF(COUNTIF($J$6:J1870, J1870)=1, 1, 0))</f>
        <v>0</v>
      </c>
      <c r="L1870" s="16" t="str">
        <f aca="false">IF(B1870="Inscripción de nuevo registro patronal",B1870 &amp; "|" &amp; E1870 &amp; "|" &amp; C1870,"")</f>
        <v/>
      </c>
      <c r="M1870" s="18" t="n">
        <f aca="false">IF(OR(C1870="", L1870=""), 0, IF(COUNTIF($L$6:L1870, L1870)=1, 1, 0))</f>
        <v>0</v>
      </c>
    </row>
    <row r="1871" customFormat="false" ht="28.35" hidden="false" customHeight="true" outlineLevel="0" collapsed="false">
      <c r="A1871" s="48" t="str">
        <f aca="false">IF(AND(NOT(ISBLANK(C1871)),NOT(ISBLANK(B1871)),NOT(ISBLANK(E1871))),(_xlfn.AGGREGATE(2,7,A$5:A1871))+1,"")</f>
        <v/>
      </c>
      <c r="B1871" s="49"/>
      <c r="C1871" s="49"/>
      <c r="D1871" s="50"/>
      <c r="E1871" s="51"/>
      <c r="F1871" s="52" t="str">
        <f aca="false">IFERROR(VLOOKUP(B1871,LISTAS!$Q$2:$R$58,2,0),"")</f>
        <v/>
      </c>
      <c r="G1871" s="34" t="str">
        <f aca="false">IF(ISBLANK(C1871),"",  IF(F1871="RAZÓN SOCIAL","NUEVO_RP",   IF(F1871="NUMERO",      IF(ISNUMBER(VALUE(C1871)),VALUE(C1871),""),   IF(OR(F1871="NSS - NOMBRE",F1871="RP - NOMBRE"),      IF(         AND(           NOT(ISERROR(FIND(" - ",C1871))),           ISERROR(FIND("  ",C1871)),           ISERROR(FIND("–",C1871)),           ISERROR(FIND("—",C1871)),           ISNUMBER(VALUE(LEFT(C1871,FIND(" - ",C1871)-1)))         ),         VALUE(LEFT(C1871,FIND(" - ",C1871)-1)),         ""      ),   ""   )  )))</f>
        <v/>
      </c>
      <c r="H1871" s="34" t="str">
        <f aca="false">B1871 &amp; "|" &amp; E1871 &amp; "|" &amp;(IF(ISBLANK(C1871),"",IFERROR(VALUE(LEFT(TRIM(C1871),FIND(" ",TRIM(C1871)&amp;" ")-1)),"")))</f>
        <v>||</v>
      </c>
      <c r="I1871" s="18" t="n">
        <f aca="false">IF(G1871="",0, IF(COUNTIF($H$6:H1871,H1871)=1,1,0))</f>
        <v>0</v>
      </c>
      <c r="J1871" s="34" t="str">
        <f aca="false">IF( OR( ISBLANK(D1871), C1871=D1871, AND( LEFT(D1871,7)&lt;&gt;"NOMINA ", OR( ISERROR(FIND(" - ",D1871)), NOT(ISNUMBER(VALUE(LEFT(D1871,FIND(" - ",D1871)-1)))) ) ) ), "", B1871 &amp; "|" &amp; E1871 &amp; "|" &amp; (IF(ISBLANK(C1871), "", IFERROR(VALUE(LEFT(TRIM(C1871), FIND(" ", TRIM(C1871)&amp;" ")-1)), ""))) &amp; "|" &amp; D1871 )</f>
        <v/>
      </c>
      <c r="K1871" s="18" t="n">
        <f aca="false">IF(OR(C1871="", J1871="",G1871=""), 0, IF(COUNTIF($J$6:J1871, J1871)=1, 1, 0))</f>
        <v>0</v>
      </c>
      <c r="L1871" s="16" t="str">
        <f aca="false">IF(B1871="Inscripción de nuevo registro patronal",B1871 &amp; "|" &amp; E1871 &amp; "|" &amp; C1871,"")</f>
        <v/>
      </c>
      <c r="M1871" s="18" t="n">
        <f aca="false">IF(OR(C1871="", L1871=""), 0, IF(COUNTIF($L$6:L1871, L1871)=1, 1, 0))</f>
        <v>0</v>
      </c>
    </row>
    <row r="1872" customFormat="false" ht="28.35" hidden="false" customHeight="true" outlineLevel="0" collapsed="false">
      <c r="A1872" s="48" t="str">
        <f aca="false">IF(AND(NOT(ISBLANK(C1872)),NOT(ISBLANK(B1872)),NOT(ISBLANK(E1872))),(_xlfn.AGGREGATE(2,7,A$5:A1872))+1,"")</f>
        <v/>
      </c>
      <c r="B1872" s="49"/>
      <c r="C1872" s="49"/>
      <c r="D1872" s="50"/>
      <c r="E1872" s="51"/>
      <c r="F1872" s="52" t="str">
        <f aca="false">IFERROR(VLOOKUP(B1872,LISTAS!$Q$2:$R$58,2,0),"")</f>
        <v/>
      </c>
      <c r="G1872" s="34" t="str">
        <f aca="false">IF(ISBLANK(C1872),"",  IF(F1872="RAZÓN SOCIAL","NUEVO_RP",   IF(F1872="NUMERO",      IF(ISNUMBER(VALUE(C1872)),VALUE(C1872),""),   IF(OR(F1872="NSS - NOMBRE",F1872="RP - NOMBRE"),      IF(         AND(           NOT(ISERROR(FIND(" - ",C1872))),           ISERROR(FIND("  ",C1872)),           ISERROR(FIND("–",C1872)),           ISERROR(FIND("—",C1872)),           ISNUMBER(VALUE(LEFT(C1872,FIND(" - ",C1872)-1)))         ),         VALUE(LEFT(C1872,FIND(" - ",C1872)-1)),         ""      ),   ""   )  )))</f>
        <v/>
      </c>
      <c r="H1872" s="34" t="str">
        <f aca="false">B1872 &amp; "|" &amp; E1872 &amp; "|" &amp;(IF(ISBLANK(C1872),"",IFERROR(VALUE(LEFT(TRIM(C1872),FIND(" ",TRIM(C1872)&amp;" ")-1)),"")))</f>
        <v>||</v>
      </c>
      <c r="I1872" s="18" t="n">
        <f aca="false">IF(G1872="",0, IF(COUNTIF($H$6:H1872,H1872)=1,1,0))</f>
        <v>0</v>
      </c>
      <c r="J1872" s="34" t="str">
        <f aca="false">IF( OR( ISBLANK(D1872), C1872=D1872, AND( LEFT(D1872,7)&lt;&gt;"NOMINA ", OR( ISERROR(FIND(" - ",D1872)), NOT(ISNUMBER(VALUE(LEFT(D1872,FIND(" - ",D1872)-1)))) ) ) ), "", B1872 &amp; "|" &amp; E1872 &amp; "|" &amp; (IF(ISBLANK(C1872), "", IFERROR(VALUE(LEFT(TRIM(C1872), FIND(" ", TRIM(C1872)&amp;" ")-1)), ""))) &amp; "|" &amp; D1872 )</f>
        <v/>
      </c>
      <c r="K1872" s="18" t="n">
        <f aca="false">IF(OR(C1872="", J1872="",G1872=""), 0, IF(COUNTIF($J$6:J1872, J1872)=1, 1, 0))</f>
        <v>0</v>
      </c>
      <c r="L1872" s="16" t="str">
        <f aca="false">IF(B1872="Inscripción de nuevo registro patronal",B1872 &amp; "|" &amp; E1872 &amp; "|" &amp; C1872,"")</f>
        <v/>
      </c>
      <c r="M1872" s="18" t="n">
        <f aca="false">IF(OR(C1872="", L1872=""), 0, IF(COUNTIF($L$6:L1872, L1872)=1, 1, 0))</f>
        <v>0</v>
      </c>
    </row>
    <row r="1873" customFormat="false" ht="28.35" hidden="false" customHeight="true" outlineLevel="0" collapsed="false">
      <c r="A1873" s="48" t="str">
        <f aca="false">IF(AND(NOT(ISBLANK(C1873)),NOT(ISBLANK(B1873)),NOT(ISBLANK(E1873))),(_xlfn.AGGREGATE(2,7,A$5:A1873))+1,"")</f>
        <v/>
      </c>
      <c r="B1873" s="49"/>
      <c r="C1873" s="49"/>
      <c r="D1873" s="50"/>
      <c r="E1873" s="51"/>
      <c r="F1873" s="52" t="str">
        <f aca="false">IFERROR(VLOOKUP(B1873,LISTAS!$Q$2:$R$58,2,0),"")</f>
        <v/>
      </c>
      <c r="G1873" s="34" t="str">
        <f aca="false">IF(ISBLANK(C1873),"",  IF(F1873="RAZÓN SOCIAL","NUEVO_RP",   IF(F1873="NUMERO",      IF(ISNUMBER(VALUE(C1873)),VALUE(C1873),""),   IF(OR(F1873="NSS - NOMBRE",F1873="RP - NOMBRE"),      IF(         AND(           NOT(ISERROR(FIND(" - ",C1873))),           ISERROR(FIND("  ",C1873)),           ISERROR(FIND("–",C1873)),           ISERROR(FIND("—",C1873)),           ISNUMBER(VALUE(LEFT(C1873,FIND(" - ",C1873)-1)))         ),         VALUE(LEFT(C1873,FIND(" - ",C1873)-1)),         ""      ),   ""   )  )))</f>
        <v/>
      </c>
      <c r="H1873" s="34" t="str">
        <f aca="false">B1873 &amp; "|" &amp; E1873 &amp; "|" &amp;(IF(ISBLANK(C1873),"",IFERROR(VALUE(LEFT(TRIM(C1873),FIND(" ",TRIM(C1873)&amp;" ")-1)),"")))</f>
        <v>||</v>
      </c>
      <c r="I1873" s="18" t="n">
        <f aca="false">IF(G1873="",0, IF(COUNTIF($H$6:H1873,H1873)=1,1,0))</f>
        <v>0</v>
      </c>
      <c r="J1873" s="34" t="str">
        <f aca="false">IF( OR( ISBLANK(D1873), C1873=D1873, AND( LEFT(D1873,7)&lt;&gt;"NOMINA ", OR( ISERROR(FIND(" - ",D1873)), NOT(ISNUMBER(VALUE(LEFT(D1873,FIND(" - ",D1873)-1)))) ) ) ), "", B1873 &amp; "|" &amp; E1873 &amp; "|" &amp; (IF(ISBLANK(C1873), "", IFERROR(VALUE(LEFT(TRIM(C1873), FIND(" ", TRIM(C1873)&amp;" ")-1)), ""))) &amp; "|" &amp; D1873 )</f>
        <v/>
      </c>
      <c r="K1873" s="18" t="n">
        <f aca="false">IF(OR(C1873="", J1873="",G1873=""), 0, IF(COUNTIF($J$6:J1873, J1873)=1, 1, 0))</f>
        <v>0</v>
      </c>
      <c r="L1873" s="16" t="str">
        <f aca="false">IF(B1873="Inscripción de nuevo registro patronal",B1873 &amp; "|" &amp; E1873 &amp; "|" &amp; C1873,"")</f>
        <v/>
      </c>
      <c r="M1873" s="18" t="n">
        <f aca="false">IF(OR(C1873="", L1873=""), 0, IF(COUNTIF($L$6:L1873, L1873)=1, 1, 0))</f>
        <v>0</v>
      </c>
    </row>
    <row r="1874" customFormat="false" ht="28.35" hidden="false" customHeight="true" outlineLevel="0" collapsed="false">
      <c r="A1874" s="48" t="str">
        <f aca="false">IF(AND(NOT(ISBLANK(C1874)),NOT(ISBLANK(B1874)),NOT(ISBLANK(E1874))),(_xlfn.AGGREGATE(2,7,A$5:A1874))+1,"")</f>
        <v/>
      </c>
      <c r="B1874" s="49"/>
      <c r="C1874" s="49"/>
      <c r="D1874" s="50"/>
      <c r="E1874" s="51"/>
      <c r="F1874" s="52" t="str">
        <f aca="false">IFERROR(VLOOKUP(B1874,LISTAS!$Q$2:$R$58,2,0),"")</f>
        <v/>
      </c>
      <c r="G1874" s="34" t="str">
        <f aca="false">IF(ISBLANK(C1874),"",  IF(F1874="RAZÓN SOCIAL","NUEVO_RP",   IF(F1874="NUMERO",      IF(ISNUMBER(VALUE(C1874)),VALUE(C1874),""),   IF(OR(F1874="NSS - NOMBRE",F1874="RP - NOMBRE"),      IF(         AND(           NOT(ISERROR(FIND(" - ",C1874))),           ISERROR(FIND("  ",C1874)),           ISERROR(FIND("–",C1874)),           ISERROR(FIND("—",C1874)),           ISNUMBER(VALUE(LEFT(C1874,FIND(" - ",C1874)-1)))         ),         VALUE(LEFT(C1874,FIND(" - ",C1874)-1)),         ""      ),   ""   )  )))</f>
        <v/>
      </c>
      <c r="H1874" s="34" t="str">
        <f aca="false">B1874 &amp; "|" &amp; E1874 &amp; "|" &amp;(IF(ISBLANK(C1874),"",IFERROR(VALUE(LEFT(TRIM(C1874),FIND(" ",TRIM(C1874)&amp;" ")-1)),"")))</f>
        <v>||</v>
      </c>
      <c r="I1874" s="18" t="n">
        <f aca="false">IF(G1874="",0, IF(COUNTIF($H$6:H1874,H1874)=1,1,0))</f>
        <v>0</v>
      </c>
      <c r="J1874" s="34" t="str">
        <f aca="false">IF( OR( ISBLANK(D1874), C1874=D1874, AND( LEFT(D1874,7)&lt;&gt;"NOMINA ", OR( ISERROR(FIND(" - ",D1874)), NOT(ISNUMBER(VALUE(LEFT(D1874,FIND(" - ",D1874)-1)))) ) ) ), "", B1874 &amp; "|" &amp; E1874 &amp; "|" &amp; (IF(ISBLANK(C1874), "", IFERROR(VALUE(LEFT(TRIM(C1874), FIND(" ", TRIM(C1874)&amp;" ")-1)), ""))) &amp; "|" &amp; D1874 )</f>
        <v/>
      </c>
      <c r="K1874" s="18" t="n">
        <f aca="false">IF(OR(C1874="", J1874="",G1874=""), 0, IF(COUNTIF($J$6:J1874, J1874)=1, 1, 0))</f>
        <v>0</v>
      </c>
      <c r="L1874" s="16" t="str">
        <f aca="false">IF(B1874="Inscripción de nuevo registro patronal",B1874 &amp; "|" &amp; E1874 &amp; "|" &amp; C1874,"")</f>
        <v/>
      </c>
      <c r="M1874" s="18" t="n">
        <f aca="false">IF(OR(C1874="", L1874=""), 0, IF(COUNTIF($L$6:L1874, L1874)=1, 1, 0))</f>
        <v>0</v>
      </c>
    </row>
    <row r="1875" customFormat="false" ht="28.35" hidden="false" customHeight="true" outlineLevel="0" collapsed="false">
      <c r="A1875" s="48" t="str">
        <f aca="false">IF(AND(NOT(ISBLANK(C1875)),NOT(ISBLANK(B1875)),NOT(ISBLANK(E1875))),(_xlfn.AGGREGATE(2,7,A$5:A1875))+1,"")</f>
        <v/>
      </c>
      <c r="B1875" s="49"/>
      <c r="C1875" s="49"/>
      <c r="D1875" s="50"/>
      <c r="E1875" s="51"/>
      <c r="F1875" s="52" t="str">
        <f aca="false">IFERROR(VLOOKUP(B1875,LISTAS!$Q$2:$R$58,2,0),"")</f>
        <v/>
      </c>
      <c r="G1875" s="34" t="str">
        <f aca="false">IF(ISBLANK(C1875),"",  IF(F1875="RAZÓN SOCIAL","NUEVO_RP",   IF(F1875="NUMERO",      IF(ISNUMBER(VALUE(C1875)),VALUE(C1875),""),   IF(OR(F1875="NSS - NOMBRE",F1875="RP - NOMBRE"),      IF(         AND(           NOT(ISERROR(FIND(" - ",C1875))),           ISERROR(FIND("  ",C1875)),           ISERROR(FIND("–",C1875)),           ISERROR(FIND("—",C1875)),           ISNUMBER(VALUE(LEFT(C1875,FIND(" - ",C1875)-1)))         ),         VALUE(LEFT(C1875,FIND(" - ",C1875)-1)),         ""      ),   ""   )  )))</f>
        <v/>
      </c>
      <c r="H1875" s="34" t="str">
        <f aca="false">B1875 &amp; "|" &amp; E1875 &amp; "|" &amp;(IF(ISBLANK(C1875),"",IFERROR(VALUE(LEFT(TRIM(C1875),FIND(" ",TRIM(C1875)&amp;" ")-1)),"")))</f>
        <v>||</v>
      </c>
      <c r="I1875" s="18" t="n">
        <f aca="false">IF(G1875="",0, IF(COUNTIF($H$6:H1875,H1875)=1,1,0))</f>
        <v>0</v>
      </c>
      <c r="J1875" s="34" t="str">
        <f aca="false">IF( OR( ISBLANK(D1875), C1875=D1875, AND( LEFT(D1875,7)&lt;&gt;"NOMINA ", OR( ISERROR(FIND(" - ",D1875)), NOT(ISNUMBER(VALUE(LEFT(D1875,FIND(" - ",D1875)-1)))) ) ) ), "", B1875 &amp; "|" &amp; E1875 &amp; "|" &amp; (IF(ISBLANK(C1875), "", IFERROR(VALUE(LEFT(TRIM(C1875), FIND(" ", TRIM(C1875)&amp;" ")-1)), ""))) &amp; "|" &amp; D1875 )</f>
        <v/>
      </c>
      <c r="K1875" s="18" t="n">
        <f aca="false">IF(OR(C1875="", J1875="",G1875=""), 0, IF(COUNTIF($J$6:J1875, J1875)=1, 1, 0))</f>
        <v>0</v>
      </c>
      <c r="L1875" s="16" t="str">
        <f aca="false">IF(B1875="Inscripción de nuevo registro patronal",B1875 &amp; "|" &amp; E1875 &amp; "|" &amp; C1875,"")</f>
        <v/>
      </c>
      <c r="M1875" s="18" t="n">
        <f aca="false">IF(OR(C1875="", L1875=""), 0, IF(COUNTIF($L$6:L1875, L1875)=1, 1, 0))</f>
        <v>0</v>
      </c>
    </row>
    <row r="1876" customFormat="false" ht="28.35" hidden="false" customHeight="true" outlineLevel="0" collapsed="false">
      <c r="A1876" s="48" t="str">
        <f aca="false">IF(AND(NOT(ISBLANK(C1876)),NOT(ISBLANK(B1876)),NOT(ISBLANK(E1876))),(_xlfn.AGGREGATE(2,7,A$5:A1876))+1,"")</f>
        <v/>
      </c>
      <c r="B1876" s="49"/>
      <c r="C1876" s="49"/>
      <c r="D1876" s="50"/>
      <c r="E1876" s="51"/>
      <c r="F1876" s="52" t="str">
        <f aca="false">IFERROR(VLOOKUP(B1876,LISTAS!$Q$2:$R$58,2,0),"")</f>
        <v/>
      </c>
      <c r="G1876" s="34" t="str">
        <f aca="false">IF(ISBLANK(C1876),"",  IF(F1876="RAZÓN SOCIAL","NUEVO_RP",   IF(F1876="NUMERO",      IF(ISNUMBER(VALUE(C1876)),VALUE(C1876),""),   IF(OR(F1876="NSS - NOMBRE",F1876="RP - NOMBRE"),      IF(         AND(           NOT(ISERROR(FIND(" - ",C1876))),           ISERROR(FIND("  ",C1876)),           ISERROR(FIND("–",C1876)),           ISERROR(FIND("—",C1876)),           ISNUMBER(VALUE(LEFT(C1876,FIND(" - ",C1876)-1)))         ),         VALUE(LEFT(C1876,FIND(" - ",C1876)-1)),         ""      ),   ""   )  )))</f>
        <v/>
      </c>
      <c r="H1876" s="34" t="str">
        <f aca="false">B1876 &amp; "|" &amp; E1876 &amp; "|" &amp;(IF(ISBLANK(C1876),"",IFERROR(VALUE(LEFT(TRIM(C1876),FIND(" ",TRIM(C1876)&amp;" ")-1)),"")))</f>
        <v>||</v>
      </c>
      <c r="I1876" s="18" t="n">
        <f aca="false">IF(G1876="",0, IF(COUNTIF($H$6:H1876,H1876)=1,1,0))</f>
        <v>0</v>
      </c>
      <c r="J1876" s="34" t="str">
        <f aca="false">IF( OR( ISBLANK(D1876), C1876=D1876, AND( LEFT(D1876,7)&lt;&gt;"NOMINA ", OR( ISERROR(FIND(" - ",D1876)), NOT(ISNUMBER(VALUE(LEFT(D1876,FIND(" - ",D1876)-1)))) ) ) ), "", B1876 &amp; "|" &amp; E1876 &amp; "|" &amp; (IF(ISBLANK(C1876), "", IFERROR(VALUE(LEFT(TRIM(C1876), FIND(" ", TRIM(C1876)&amp;" ")-1)), ""))) &amp; "|" &amp; D1876 )</f>
        <v/>
      </c>
      <c r="K1876" s="18" t="n">
        <f aca="false">IF(OR(C1876="", J1876="",G1876=""), 0, IF(COUNTIF($J$6:J1876, J1876)=1, 1, 0))</f>
        <v>0</v>
      </c>
      <c r="L1876" s="16" t="str">
        <f aca="false">IF(B1876="Inscripción de nuevo registro patronal",B1876 &amp; "|" &amp; E1876 &amp; "|" &amp; C1876,"")</f>
        <v/>
      </c>
      <c r="M1876" s="18" t="n">
        <f aca="false">IF(OR(C1876="", L1876=""), 0, IF(COUNTIF($L$6:L1876, L1876)=1, 1, 0))</f>
        <v>0</v>
      </c>
    </row>
    <row r="1877" customFormat="false" ht="28.35" hidden="false" customHeight="true" outlineLevel="0" collapsed="false">
      <c r="A1877" s="48" t="str">
        <f aca="false">IF(AND(NOT(ISBLANK(C1877)),NOT(ISBLANK(B1877)),NOT(ISBLANK(E1877))),(_xlfn.AGGREGATE(2,7,A$5:A1877))+1,"")</f>
        <v/>
      </c>
      <c r="B1877" s="49"/>
      <c r="C1877" s="49"/>
      <c r="D1877" s="50"/>
      <c r="E1877" s="51"/>
      <c r="F1877" s="52" t="str">
        <f aca="false">IFERROR(VLOOKUP(B1877,LISTAS!$Q$2:$R$58,2,0),"")</f>
        <v/>
      </c>
      <c r="G1877" s="34" t="str">
        <f aca="false">IF(ISBLANK(C1877),"",  IF(F1877="RAZÓN SOCIAL","NUEVO_RP",   IF(F1877="NUMERO",      IF(ISNUMBER(VALUE(C1877)),VALUE(C1877),""),   IF(OR(F1877="NSS - NOMBRE",F1877="RP - NOMBRE"),      IF(         AND(           NOT(ISERROR(FIND(" - ",C1877))),           ISERROR(FIND("  ",C1877)),           ISERROR(FIND("–",C1877)),           ISERROR(FIND("—",C1877)),           ISNUMBER(VALUE(LEFT(C1877,FIND(" - ",C1877)-1)))         ),         VALUE(LEFT(C1877,FIND(" - ",C1877)-1)),         ""      ),   ""   )  )))</f>
        <v/>
      </c>
      <c r="H1877" s="34" t="str">
        <f aca="false">B1877 &amp; "|" &amp; E1877 &amp; "|" &amp;(IF(ISBLANK(C1877),"",IFERROR(VALUE(LEFT(TRIM(C1877),FIND(" ",TRIM(C1877)&amp;" ")-1)),"")))</f>
        <v>||</v>
      </c>
      <c r="I1877" s="18" t="n">
        <f aca="false">IF(G1877="",0, IF(COUNTIF($H$6:H1877,H1877)=1,1,0))</f>
        <v>0</v>
      </c>
      <c r="J1877" s="34" t="str">
        <f aca="false">IF( OR( ISBLANK(D1877), C1877=D1877, AND( LEFT(D1877,7)&lt;&gt;"NOMINA ", OR( ISERROR(FIND(" - ",D1877)), NOT(ISNUMBER(VALUE(LEFT(D1877,FIND(" - ",D1877)-1)))) ) ) ), "", B1877 &amp; "|" &amp; E1877 &amp; "|" &amp; (IF(ISBLANK(C1877), "", IFERROR(VALUE(LEFT(TRIM(C1877), FIND(" ", TRIM(C1877)&amp;" ")-1)), ""))) &amp; "|" &amp; D1877 )</f>
        <v/>
      </c>
      <c r="K1877" s="18" t="n">
        <f aca="false">IF(OR(C1877="", J1877="",G1877=""), 0, IF(COUNTIF($J$6:J1877, J1877)=1, 1, 0))</f>
        <v>0</v>
      </c>
      <c r="L1877" s="16" t="str">
        <f aca="false">IF(B1877="Inscripción de nuevo registro patronal",B1877 &amp; "|" &amp; E1877 &amp; "|" &amp; C1877,"")</f>
        <v/>
      </c>
      <c r="M1877" s="18" t="n">
        <f aca="false">IF(OR(C1877="", L1877=""), 0, IF(COUNTIF($L$6:L1877, L1877)=1, 1, 0))</f>
        <v>0</v>
      </c>
    </row>
    <row r="1878" customFormat="false" ht="28.35" hidden="false" customHeight="true" outlineLevel="0" collapsed="false">
      <c r="A1878" s="48" t="str">
        <f aca="false">IF(AND(NOT(ISBLANK(C1878)),NOT(ISBLANK(B1878)),NOT(ISBLANK(E1878))),(_xlfn.AGGREGATE(2,7,A$5:A1878))+1,"")</f>
        <v/>
      </c>
      <c r="B1878" s="49"/>
      <c r="C1878" s="49"/>
      <c r="D1878" s="50"/>
      <c r="E1878" s="51"/>
      <c r="F1878" s="52" t="str">
        <f aca="false">IFERROR(VLOOKUP(B1878,LISTAS!$Q$2:$R$58,2,0),"")</f>
        <v/>
      </c>
      <c r="G1878" s="34" t="str">
        <f aca="false">IF(ISBLANK(C1878),"",  IF(F1878="RAZÓN SOCIAL","NUEVO_RP",   IF(F1878="NUMERO",      IF(ISNUMBER(VALUE(C1878)),VALUE(C1878),""),   IF(OR(F1878="NSS - NOMBRE",F1878="RP - NOMBRE"),      IF(         AND(           NOT(ISERROR(FIND(" - ",C1878))),           ISERROR(FIND("  ",C1878)),           ISERROR(FIND("–",C1878)),           ISERROR(FIND("—",C1878)),           ISNUMBER(VALUE(LEFT(C1878,FIND(" - ",C1878)-1)))         ),         VALUE(LEFT(C1878,FIND(" - ",C1878)-1)),         ""      ),   ""   )  )))</f>
        <v/>
      </c>
      <c r="H1878" s="34" t="str">
        <f aca="false">B1878 &amp; "|" &amp; E1878 &amp; "|" &amp;(IF(ISBLANK(C1878),"",IFERROR(VALUE(LEFT(TRIM(C1878),FIND(" ",TRIM(C1878)&amp;" ")-1)),"")))</f>
        <v>||</v>
      </c>
      <c r="I1878" s="18" t="n">
        <f aca="false">IF(G1878="",0, IF(COUNTIF($H$6:H1878,H1878)=1,1,0))</f>
        <v>0</v>
      </c>
      <c r="J1878" s="34" t="str">
        <f aca="false">IF( OR( ISBLANK(D1878), C1878=D1878, AND( LEFT(D1878,7)&lt;&gt;"NOMINA ", OR( ISERROR(FIND(" - ",D1878)), NOT(ISNUMBER(VALUE(LEFT(D1878,FIND(" - ",D1878)-1)))) ) ) ), "", B1878 &amp; "|" &amp; E1878 &amp; "|" &amp; (IF(ISBLANK(C1878), "", IFERROR(VALUE(LEFT(TRIM(C1878), FIND(" ", TRIM(C1878)&amp;" ")-1)), ""))) &amp; "|" &amp; D1878 )</f>
        <v/>
      </c>
      <c r="K1878" s="18" t="n">
        <f aca="false">IF(OR(C1878="", J1878="",G1878=""), 0, IF(COUNTIF($J$6:J1878, J1878)=1, 1, 0))</f>
        <v>0</v>
      </c>
      <c r="L1878" s="16" t="str">
        <f aca="false">IF(B1878="Inscripción de nuevo registro patronal",B1878 &amp; "|" &amp; E1878 &amp; "|" &amp; C1878,"")</f>
        <v/>
      </c>
      <c r="M1878" s="18" t="n">
        <f aca="false">IF(OR(C1878="", L1878=""), 0, IF(COUNTIF($L$6:L1878, L1878)=1, 1, 0))</f>
        <v>0</v>
      </c>
    </row>
    <row r="1879" customFormat="false" ht="28.35" hidden="false" customHeight="true" outlineLevel="0" collapsed="false">
      <c r="A1879" s="48" t="str">
        <f aca="false">IF(AND(NOT(ISBLANK(C1879)),NOT(ISBLANK(B1879)),NOT(ISBLANK(E1879))),(_xlfn.AGGREGATE(2,7,A$5:A1879))+1,"")</f>
        <v/>
      </c>
      <c r="B1879" s="49"/>
      <c r="C1879" s="49"/>
      <c r="D1879" s="50"/>
      <c r="E1879" s="51"/>
      <c r="F1879" s="52" t="str">
        <f aca="false">IFERROR(VLOOKUP(B1879,LISTAS!$Q$2:$R$58,2,0),"")</f>
        <v/>
      </c>
      <c r="G1879" s="34" t="str">
        <f aca="false">IF(ISBLANK(C1879),"",  IF(F1879="RAZÓN SOCIAL","NUEVO_RP",   IF(F1879="NUMERO",      IF(ISNUMBER(VALUE(C1879)),VALUE(C1879),""),   IF(OR(F1879="NSS - NOMBRE",F1879="RP - NOMBRE"),      IF(         AND(           NOT(ISERROR(FIND(" - ",C1879))),           ISERROR(FIND("  ",C1879)),           ISERROR(FIND("–",C1879)),           ISERROR(FIND("—",C1879)),           ISNUMBER(VALUE(LEFT(C1879,FIND(" - ",C1879)-1)))         ),         VALUE(LEFT(C1879,FIND(" - ",C1879)-1)),         ""      ),   ""   )  )))</f>
        <v/>
      </c>
      <c r="H1879" s="34" t="str">
        <f aca="false">B1879 &amp; "|" &amp; E1879 &amp; "|" &amp;(IF(ISBLANK(C1879),"",IFERROR(VALUE(LEFT(TRIM(C1879),FIND(" ",TRIM(C1879)&amp;" ")-1)),"")))</f>
        <v>||</v>
      </c>
      <c r="I1879" s="18" t="n">
        <f aca="false">IF(G1879="",0, IF(COUNTIF($H$6:H1879,H1879)=1,1,0))</f>
        <v>0</v>
      </c>
      <c r="J1879" s="34" t="str">
        <f aca="false">IF( OR( ISBLANK(D1879), C1879=D1879, AND( LEFT(D1879,7)&lt;&gt;"NOMINA ", OR( ISERROR(FIND(" - ",D1879)), NOT(ISNUMBER(VALUE(LEFT(D1879,FIND(" - ",D1879)-1)))) ) ) ), "", B1879 &amp; "|" &amp; E1879 &amp; "|" &amp; (IF(ISBLANK(C1879), "", IFERROR(VALUE(LEFT(TRIM(C1879), FIND(" ", TRIM(C1879)&amp;" ")-1)), ""))) &amp; "|" &amp; D1879 )</f>
        <v/>
      </c>
      <c r="K1879" s="18" t="n">
        <f aca="false">IF(OR(C1879="", J1879="",G1879=""), 0, IF(COUNTIF($J$6:J1879, J1879)=1, 1, 0))</f>
        <v>0</v>
      </c>
      <c r="L1879" s="16" t="str">
        <f aca="false">IF(B1879="Inscripción de nuevo registro patronal",B1879 &amp; "|" &amp; E1879 &amp; "|" &amp; C1879,"")</f>
        <v/>
      </c>
      <c r="M1879" s="18" t="n">
        <f aca="false">IF(OR(C1879="", L1879=""), 0, IF(COUNTIF($L$6:L1879, L1879)=1, 1, 0))</f>
        <v>0</v>
      </c>
    </row>
    <row r="1880" customFormat="false" ht="28.35" hidden="false" customHeight="true" outlineLevel="0" collapsed="false">
      <c r="A1880" s="48" t="str">
        <f aca="false">IF(AND(NOT(ISBLANK(C1880)),NOT(ISBLANK(B1880)),NOT(ISBLANK(E1880))),(_xlfn.AGGREGATE(2,7,A$5:A1880))+1,"")</f>
        <v/>
      </c>
      <c r="B1880" s="49"/>
      <c r="C1880" s="49"/>
      <c r="D1880" s="50"/>
      <c r="E1880" s="51"/>
      <c r="F1880" s="52" t="str">
        <f aca="false">IFERROR(VLOOKUP(B1880,LISTAS!$Q$2:$R$58,2,0),"")</f>
        <v/>
      </c>
      <c r="G1880" s="34" t="str">
        <f aca="false">IF(ISBLANK(C1880),"",  IF(F1880="RAZÓN SOCIAL","NUEVO_RP",   IF(F1880="NUMERO",      IF(ISNUMBER(VALUE(C1880)),VALUE(C1880),""),   IF(OR(F1880="NSS - NOMBRE",F1880="RP - NOMBRE"),      IF(         AND(           NOT(ISERROR(FIND(" - ",C1880))),           ISERROR(FIND("  ",C1880)),           ISERROR(FIND("–",C1880)),           ISERROR(FIND("—",C1880)),           ISNUMBER(VALUE(LEFT(C1880,FIND(" - ",C1880)-1)))         ),         VALUE(LEFT(C1880,FIND(" - ",C1880)-1)),         ""      ),   ""   )  )))</f>
        <v/>
      </c>
      <c r="H1880" s="34" t="str">
        <f aca="false">B1880 &amp; "|" &amp; E1880 &amp; "|" &amp;(IF(ISBLANK(C1880),"",IFERROR(VALUE(LEFT(TRIM(C1880),FIND(" ",TRIM(C1880)&amp;" ")-1)),"")))</f>
        <v>||</v>
      </c>
      <c r="I1880" s="18" t="n">
        <f aca="false">IF(G1880="",0, IF(COUNTIF($H$6:H1880,H1880)=1,1,0))</f>
        <v>0</v>
      </c>
      <c r="J1880" s="34" t="str">
        <f aca="false">IF( OR( ISBLANK(D1880), C1880=D1880, AND( LEFT(D1880,7)&lt;&gt;"NOMINA ", OR( ISERROR(FIND(" - ",D1880)), NOT(ISNUMBER(VALUE(LEFT(D1880,FIND(" - ",D1880)-1)))) ) ) ), "", B1880 &amp; "|" &amp; E1880 &amp; "|" &amp; (IF(ISBLANK(C1880), "", IFERROR(VALUE(LEFT(TRIM(C1880), FIND(" ", TRIM(C1880)&amp;" ")-1)), ""))) &amp; "|" &amp; D1880 )</f>
        <v/>
      </c>
      <c r="K1880" s="18" t="n">
        <f aca="false">IF(OR(C1880="", J1880="",G1880=""), 0, IF(COUNTIF($J$6:J1880, J1880)=1, 1, 0))</f>
        <v>0</v>
      </c>
      <c r="L1880" s="16" t="str">
        <f aca="false">IF(B1880="Inscripción de nuevo registro patronal",B1880 &amp; "|" &amp; E1880 &amp; "|" &amp; C1880,"")</f>
        <v/>
      </c>
      <c r="M1880" s="18" t="n">
        <f aca="false">IF(OR(C1880="", L1880=""), 0, IF(COUNTIF($L$6:L1880, L1880)=1, 1, 0))</f>
        <v>0</v>
      </c>
    </row>
    <row r="1881" customFormat="false" ht="28.35" hidden="false" customHeight="true" outlineLevel="0" collapsed="false">
      <c r="A1881" s="48" t="str">
        <f aca="false">IF(AND(NOT(ISBLANK(C1881)),NOT(ISBLANK(B1881)),NOT(ISBLANK(E1881))),(_xlfn.AGGREGATE(2,7,A$5:A1881))+1,"")</f>
        <v/>
      </c>
      <c r="B1881" s="49"/>
      <c r="C1881" s="49"/>
      <c r="D1881" s="50"/>
      <c r="E1881" s="51"/>
      <c r="F1881" s="52" t="str">
        <f aca="false">IFERROR(VLOOKUP(B1881,LISTAS!$Q$2:$R$58,2,0),"")</f>
        <v/>
      </c>
      <c r="G1881" s="34" t="str">
        <f aca="false">IF(ISBLANK(C1881),"",  IF(F1881="RAZÓN SOCIAL","NUEVO_RP",   IF(F1881="NUMERO",      IF(ISNUMBER(VALUE(C1881)),VALUE(C1881),""),   IF(OR(F1881="NSS - NOMBRE",F1881="RP - NOMBRE"),      IF(         AND(           NOT(ISERROR(FIND(" - ",C1881))),           ISERROR(FIND("  ",C1881)),           ISERROR(FIND("–",C1881)),           ISERROR(FIND("—",C1881)),           ISNUMBER(VALUE(LEFT(C1881,FIND(" - ",C1881)-1)))         ),         VALUE(LEFT(C1881,FIND(" - ",C1881)-1)),         ""      ),   ""   )  )))</f>
        <v/>
      </c>
      <c r="H1881" s="34" t="str">
        <f aca="false">B1881 &amp; "|" &amp; E1881 &amp; "|" &amp;(IF(ISBLANK(C1881),"",IFERROR(VALUE(LEFT(TRIM(C1881),FIND(" ",TRIM(C1881)&amp;" ")-1)),"")))</f>
        <v>||</v>
      </c>
      <c r="I1881" s="18" t="n">
        <f aca="false">IF(G1881="",0, IF(COUNTIF($H$6:H1881,H1881)=1,1,0))</f>
        <v>0</v>
      </c>
      <c r="J1881" s="34" t="str">
        <f aca="false">IF( OR( ISBLANK(D1881), C1881=D1881, AND( LEFT(D1881,7)&lt;&gt;"NOMINA ", OR( ISERROR(FIND(" - ",D1881)), NOT(ISNUMBER(VALUE(LEFT(D1881,FIND(" - ",D1881)-1)))) ) ) ), "", B1881 &amp; "|" &amp; E1881 &amp; "|" &amp; (IF(ISBLANK(C1881), "", IFERROR(VALUE(LEFT(TRIM(C1881), FIND(" ", TRIM(C1881)&amp;" ")-1)), ""))) &amp; "|" &amp; D1881 )</f>
        <v/>
      </c>
      <c r="K1881" s="18" t="n">
        <f aca="false">IF(OR(C1881="", J1881="",G1881=""), 0, IF(COUNTIF($J$6:J1881, J1881)=1, 1, 0))</f>
        <v>0</v>
      </c>
      <c r="L1881" s="16" t="str">
        <f aca="false">IF(B1881="Inscripción de nuevo registro patronal",B1881 &amp; "|" &amp; E1881 &amp; "|" &amp; C1881,"")</f>
        <v/>
      </c>
      <c r="M1881" s="18" t="n">
        <f aca="false">IF(OR(C1881="", L1881=""), 0, IF(COUNTIF($L$6:L1881, L1881)=1, 1, 0))</f>
        <v>0</v>
      </c>
    </row>
    <row r="1882" customFormat="false" ht="28.35" hidden="false" customHeight="true" outlineLevel="0" collapsed="false">
      <c r="A1882" s="48" t="str">
        <f aca="false">IF(AND(NOT(ISBLANK(C1882)),NOT(ISBLANK(B1882)),NOT(ISBLANK(E1882))),(_xlfn.AGGREGATE(2,7,A$5:A1882))+1,"")</f>
        <v/>
      </c>
      <c r="B1882" s="49"/>
      <c r="C1882" s="49"/>
      <c r="D1882" s="50"/>
      <c r="E1882" s="51"/>
      <c r="F1882" s="52" t="str">
        <f aca="false">IFERROR(VLOOKUP(B1882,LISTAS!$Q$2:$R$58,2,0),"")</f>
        <v/>
      </c>
      <c r="G1882" s="34" t="str">
        <f aca="false">IF(ISBLANK(C1882),"",  IF(F1882="RAZÓN SOCIAL","NUEVO_RP",   IF(F1882="NUMERO",      IF(ISNUMBER(VALUE(C1882)),VALUE(C1882),""),   IF(OR(F1882="NSS - NOMBRE",F1882="RP - NOMBRE"),      IF(         AND(           NOT(ISERROR(FIND(" - ",C1882))),           ISERROR(FIND("  ",C1882)),           ISERROR(FIND("–",C1882)),           ISERROR(FIND("—",C1882)),           ISNUMBER(VALUE(LEFT(C1882,FIND(" - ",C1882)-1)))         ),         VALUE(LEFT(C1882,FIND(" - ",C1882)-1)),         ""      ),   ""   )  )))</f>
        <v/>
      </c>
      <c r="H1882" s="34" t="str">
        <f aca="false">B1882 &amp; "|" &amp; E1882 &amp; "|" &amp;(IF(ISBLANK(C1882),"",IFERROR(VALUE(LEFT(TRIM(C1882),FIND(" ",TRIM(C1882)&amp;" ")-1)),"")))</f>
        <v>||</v>
      </c>
      <c r="I1882" s="18" t="n">
        <f aca="false">IF(G1882="",0, IF(COUNTIF($H$6:H1882,H1882)=1,1,0))</f>
        <v>0</v>
      </c>
      <c r="J1882" s="34" t="str">
        <f aca="false">IF( OR( ISBLANK(D1882), C1882=D1882, AND( LEFT(D1882,7)&lt;&gt;"NOMINA ", OR( ISERROR(FIND(" - ",D1882)), NOT(ISNUMBER(VALUE(LEFT(D1882,FIND(" - ",D1882)-1)))) ) ) ), "", B1882 &amp; "|" &amp; E1882 &amp; "|" &amp; (IF(ISBLANK(C1882), "", IFERROR(VALUE(LEFT(TRIM(C1882), FIND(" ", TRIM(C1882)&amp;" ")-1)), ""))) &amp; "|" &amp; D1882 )</f>
        <v/>
      </c>
      <c r="K1882" s="18" t="n">
        <f aca="false">IF(OR(C1882="", J1882="",G1882=""), 0, IF(COUNTIF($J$6:J1882, J1882)=1, 1, 0))</f>
        <v>0</v>
      </c>
      <c r="L1882" s="16" t="str">
        <f aca="false">IF(B1882="Inscripción de nuevo registro patronal",B1882 &amp; "|" &amp; E1882 &amp; "|" &amp; C1882,"")</f>
        <v/>
      </c>
      <c r="M1882" s="18" t="n">
        <f aca="false">IF(OR(C1882="", L1882=""), 0, IF(COUNTIF($L$6:L1882, L1882)=1, 1, 0))</f>
        <v>0</v>
      </c>
    </row>
    <row r="1883" customFormat="false" ht="28.35" hidden="false" customHeight="true" outlineLevel="0" collapsed="false">
      <c r="A1883" s="48" t="str">
        <f aca="false">IF(AND(NOT(ISBLANK(C1883)),NOT(ISBLANK(B1883)),NOT(ISBLANK(E1883))),(_xlfn.AGGREGATE(2,7,A$5:A1883))+1,"")</f>
        <v/>
      </c>
      <c r="B1883" s="49"/>
      <c r="C1883" s="49"/>
      <c r="D1883" s="50"/>
      <c r="E1883" s="51"/>
      <c r="F1883" s="52" t="str">
        <f aca="false">IFERROR(VLOOKUP(B1883,LISTAS!$Q$2:$R$58,2,0),"")</f>
        <v/>
      </c>
      <c r="G1883" s="34" t="str">
        <f aca="false">IF(ISBLANK(C1883),"",  IF(F1883="RAZÓN SOCIAL","NUEVO_RP",   IF(F1883="NUMERO",      IF(ISNUMBER(VALUE(C1883)),VALUE(C1883),""),   IF(OR(F1883="NSS - NOMBRE",F1883="RP - NOMBRE"),      IF(         AND(           NOT(ISERROR(FIND(" - ",C1883))),           ISERROR(FIND("  ",C1883)),           ISERROR(FIND("–",C1883)),           ISERROR(FIND("—",C1883)),           ISNUMBER(VALUE(LEFT(C1883,FIND(" - ",C1883)-1)))         ),         VALUE(LEFT(C1883,FIND(" - ",C1883)-1)),         ""      ),   ""   )  )))</f>
        <v/>
      </c>
      <c r="H1883" s="34" t="str">
        <f aca="false">B1883 &amp; "|" &amp; E1883 &amp; "|" &amp;(IF(ISBLANK(C1883),"",IFERROR(VALUE(LEFT(TRIM(C1883),FIND(" ",TRIM(C1883)&amp;" ")-1)),"")))</f>
        <v>||</v>
      </c>
      <c r="I1883" s="18" t="n">
        <f aca="false">IF(G1883="",0, IF(COUNTIF($H$6:H1883,H1883)=1,1,0))</f>
        <v>0</v>
      </c>
      <c r="J1883" s="34" t="str">
        <f aca="false">IF( OR( ISBLANK(D1883), C1883=D1883, AND( LEFT(D1883,7)&lt;&gt;"NOMINA ", OR( ISERROR(FIND(" - ",D1883)), NOT(ISNUMBER(VALUE(LEFT(D1883,FIND(" - ",D1883)-1)))) ) ) ), "", B1883 &amp; "|" &amp; E1883 &amp; "|" &amp; (IF(ISBLANK(C1883), "", IFERROR(VALUE(LEFT(TRIM(C1883), FIND(" ", TRIM(C1883)&amp;" ")-1)), ""))) &amp; "|" &amp; D1883 )</f>
        <v/>
      </c>
      <c r="K1883" s="18" t="n">
        <f aca="false">IF(OR(C1883="", J1883="",G1883=""), 0, IF(COUNTIF($J$6:J1883, J1883)=1, 1, 0))</f>
        <v>0</v>
      </c>
      <c r="L1883" s="16" t="str">
        <f aca="false">IF(B1883="Inscripción de nuevo registro patronal",B1883 &amp; "|" &amp; E1883 &amp; "|" &amp; C1883,"")</f>
        <v/>
      </c>
      <c r="M1883" s="18" t="n">
        <f aca="false">IF(OR(C1883="", L1883=""), 0, IF(COUNTIF($L$6:L1883, L1883)=1, 1, 0))</f>
        <v>0</v>
      </c>
    </row>
    <row r="1884" customFormat="false" ht="28.35" hidden="false" customHeight="true" outlineLevel="0" collapsed="false">
      <c r="A1884" s="48" t="str">
        <f aca="false">IF(AND(NOT(ISBLANK(C1884)),NOT(ISBLANK(B1884)),NOT(ISBLANK(E1884))),(_xlfn.AGGREGATE(2,7,A$5:A1884))+1,"")</f>
        <v/>
      </c>
      <c r="B1884" s="49"/>
      <c r="C1884" s="49"/>
      <c r="D1884" s="50"/>
      <c r="E1884" s="51"/>
      <c r="F1884" s="52" t="str">
        <f aca="false">IFERROR(VLOOKUP(B1884,LISTAS!$Q$2:$R$58,2,0),"")</f>
        <v/>
      </c>
      <c r="G1884" s="34" t="str">
        <f aca="false">IF(ISBLANK(C1884),"",  IF(F1884="RAZÓN SOCIAL","NUEVO_RP",   IF(F1884="NUMERO",      IF(ISNUMBER(VALUE(C1884)),VALUE(C1884),""),   IF(OR(F1884="NSS - NOMBRE",F1884="RP - NOMBRE"),      IF(         AND(           NOT(ISERROR(FIND(" - ",C1884))),           ISERROR(FIND("  ",C1884)),           ISERROR(FIND("–",C1884)),           ISERROR(FIND("—",C1884)),           ISNUMBER(VALUE(LEFT(C1884,FIND(" - ",C1884)-1)))         ),         VALUE(LEFT(C1884,FIND(" - ",C1884)-1)),         ""      ),   ""   )  )))</f>
        <v/>
      </c>
      <c r="H1884" s="34" t="str">
        <f aca="false">B1884 &amp; "|" &amp; E1884 &amp; "|" &amp;(IF(ISBLANK(C1884),"",IFERROR(VALUE(LEFT(TRIM(C1884),FIND(" ",TRIM(C1884)&amp;" ")-1)),"")))</f>
        <v>||</v>
      </c>
      <c r="I1884" s="18" t="n">
        <f aca="false">IF(G1884="",0, IF(COUNTIF($H$6:H1884,H1884)=1,1,0))</f>
        <v>0</v>
      </c>
      <c r="J1884" s="34" t="str">
        <f aca="false">IF( OR( ISBLANK(D1884), C1884=D1884, AND( LEFT(D1884,7)&lt;&gt;"NOMINA ", OR( ISERROR(FIND(" - ",D1884)), NOT(ISNUMBER(VALUE(LEFT(D1884,FIND(" - ",D1884)-1)))) ) ) ), "", B1884 &amp; "|" &amp; E1884 &amp; "|" &amp; (IF(ISBLANK(C1884), "", IFERROR(VALUE(LEFT(TRIM(C1884), FIND(" ", TRIM(C1884)&amp;" ")-1)), ""))) &amp; "|" &amp; D1884 )</f>
        <v/>
      </c>
      <c r="K1884" s="18" t="n">
        <f aca="false">IF(OR(C1884="", J1884="",G1884=""), 0, IF(COUNTIF($J$6:J1884, J1884)=1, 1, 0))</f>
        <v>0</v>
      </c>
      <c r="L1884" s="16" t="str">
        <f aca="false">IF(B1884="Inscripción de nuevo registro patronal",B1884 &amp; "|" &amp; E1884 &amp; "|" &amp; C1884,"")</f>
        <v/>
      </c>
      <c r="M1884" s="18" t="n">
        <f aca="false">IF(OR(C1884="", L1884=""), 0, IF(COUNTIF($L$6:L1884, L1884)=1, 1, 0))</f>
        <v>0</v>
      </c>
    </row>
    <row r="1885" customFormat="false" ht="28.35" hidden="false" customHeight="true" outlineLevel="0" collapsed="false">
      <c r="A1885" s="48" t="str">
        <f aca="false">IF(AND(NOT(ISBLANK(C1885)),NOT(ISBLANK(B1885)),NOT(ISBLANK(E1885))),(_xlfn.AGGREGATE(2,7,A$5:A1885))+1,"")</f>
        <v/>
      </c>
      <c r="B1885" s="49"/>
      <c r="C1885" s="49"/>
      <c r="D1885" s="50"/>
      <c r="E1885" s="51"/>
      <c r="F1885" s="52" t="str">
        <f aca="false">IFERROR(VLOOKUP(B1885,LISTAS!$Q$2:$R$58,2,0),"")</f>
        <v/>
      </c>
      <c r="G1885" s="34" t="str">
        <f aca="false">IF(ISBLANK(C1885),"",  IF(F1885="RAZÓN SOCIAL","NUEVO_RP",   IF(F1885="NUMERO",      IF(ISNUMBER(VALUE(C1885)),VALUE(C1885),""),   IF(OR(F1885="NSS - NOMBRE",F1885="RP - NOMBRE"),      IF(         AND(           NOT(ISERROR(FIND(" - ",C1885))),           ISERROR(FIND("  ",C1885)),           ISERROR(FIND("–",C1885)),           ISERROR(FIND("—",C1885)),           ISNUMBER(VALUE(LEFT(C1885,FIND(" - ",C1885)-1)))         ),         VALUE(LEFT(C1885,FIND(" - ",C1885)-1)),         ""      ),   ""   )  )))</f>
        <v/>
      </c>
      <c r="H1885" s="34" t="str">
        <f aca="false">B1885 &amp; "|" &amp; E1885 &amp; "|" &amp;(IF(ISBLANK(C1885),"",IFERROR(VALUE(LEFT(TRIM(C1885),FIND(" ",TRIM(C1885)&amp;" ")-1)),"")))</f>
        <v>||</v>
      </c>
      <c r="I1885" s="18" t="n">
        <f aca="false">IF(G1885="",0, IF(COUNTIF($H$6:H1885,H1885)=1,1,0))</f>
        <v>0</v>
      </c>
      <c r="J1885" s="34" t="str">
        <f aca="false">IF( OR( ISBLANK(D1885), C1885=D1885, AND( LEFT(D1885,7)&lt;&gt;"NOMINA ", OR( ISERROR(FIND(" - ",D1885)), NOT(ISNUMBER(VALUE(LEFT(D1885,FIND(" - ",D1885)-1)))) ) ) ), "", B1885 &amp; "|" &amp; E1885 &amp; "|" &amp; (IF(ISBLANK(C1885), "", IFERROR(VALUE(LEFT(TRIM(C1885), FIND(" ", TRIM(C1885)&amp;" ")-1)), ""))) &amp; "|" &amp; D1885 )</f>
        <v/>
      </c>
      <c r="K1885" s="18" t="n">
        <f aca="false">IF(OR(C1885="", J1885="",G1885=""), 0, IF(COUNTIF($J$6:J1885, J1885)=1, 1, 0))</f>
        <v>0</v>
      </c>
      <c r="L1885" s="16" t="str">
        <f aca="false">IF(B1885="Inscripción de nuevo registro patronal",B1885 &amp; "|" &amp; E1885 &amp; "|" &amp; C1885,"")</f>
        <v/>
      </c>
      <c r="M1885" s="18" t="n">
        <f aca="false">IF(OR(C1885="", L1885=""), 0, IF(COUNTIF($L$6:L1885, L1885)=1, 1, 0))</f>
        <v>0</v>
      </c>
    </row>
    <row r="1886" customFormat="false" ht="28.35" hidden="false" customHeight="true" outlineLevel="0" collapsed="false">
      <c r="A1886" s="48" t="str">
        <f aca="false">IF(AND(NOT(ISBLANK(C1886)),NOT(ISBLANK(B1886)),NOT(ISBLANK(E1886))),(_xlfn.AGGREGATE(2,7,A$5:A1886))+1,"")</f>
        <v/>
      </c>
      <c r="B1886" s="49"/>
      <c r="C1886" s="49"/>
      <c r="D1886" s="50"/>
      <c r="E1886" s="51"/>
      <c r="F1886" s="52" t="str">
        <f aca="false">IFERROR(VLOOKUP(B1886,LISTAS!$Q$2:$R$58,2,0),"")</f>
        <v/>
      </c>
      <c r="G1886" s="34" t="str">
        <f aca="false">IF(ISBLANK(C1886),"",  IF(F1886="RAZÓN SOCIAL","NUEVO_RP",   IF(F1886="NUMERO",      IF(ISNUMBER(VALUE(C1886)),VALUE(C1886),""),   IF(OR(F1886="NSS - NOMBRE",F1886="RP - NOMBRE"),      IF(         AND(           NOT(ISERROR(FIND(" - ",C1886))),           ISERROR(FIND("  ",C1886)),           ISERROR(FIND("–",C1886)),           ISERROR(FIND("—",C1886)),           ISNUMBER(VALUE(LEFT(C1886,FIND(" - ",C1886)-1)))         ),         VALUE(LEFT(C1886,FIND(" - ",C1886)-1)),         ""      ),   ""   )  )))</f>
        <v/>
      </c>
      <c r="H1886" s="34" t="str">
        <f aca="false">B1886 &amp; "|" &amp; E1886 &amp; "|" &amp;(IF(ISBLANK(C1886),"",IFERROR(VALUE(LEFT(TRIM(C1886),FIND(" ",TRIM(C1886)&amp;" ")-1)),"")))</f>
        <v>||</v>
      </c>
      <c r="I1886" s="18" t="n">
        <f aca="false">IF(G1886="",0, IF(COUNTIF($H$6:H1886,H1886)=1,1,0))</f>
        <v>0</v>
      </c>
      <c r="J1886" s="34" t="str">
        <f aca="false">IF( OR( ISBLANK(D1886), C1886=D1886, AND( LEFT(D1886,7)&lt;&gt;"NOMINA ", OR( ISERROR(FIND(" - ",D1886)), NOT(ISNUMBER(VALUE(LEFT(D1886,FIND(" - ",D1886)-1)))) ) ) ), "", B1886 &amp; "|" &amp; E1886 &amp; "|" &amp; (IF(ISBLANK(C1886), "", IFERROR(VALUE(LEFT(TRIM(C1886), FIND(" ", TRIM(C1886)&amp;" ")-1)), ""))) &amp; "|" &amp; D1886 )</f>
        <v/>
      </c>
      <c r="K1886" s="18" t="n">
        <f aca="false">IF(OR(C1886="", J1886="",G1886=""), 0, IF(COUNTIF($J$6:J1886, J1886)=1, 1, 0))</f>
        <v>0</v>
      </c>
      <c r="L1886" s="16" t="str">
        <f aca="false">IF(B1886="Inscripción de nuevo registro patronal",B1886 &amp; "|" &amp; E1886 &amp; "|" &amp; C1886,"")</f>
        <v/>
      </c>
      <c r="M1886" s="18" t="n">
        <f aca="false">IF(OR(C1886="", L1886=""), 0, IF(COUNTIF($L$6:L1886, L1886)=1, 1, 0))</f>
        <v>0</v>
      </c>
    </row>
    <row r="1887" customFormat="false" ht="28.35" hidden="false" customHeight="true" outlineLevel="0" collapsed="false">
      <c r="A1887" s="48" t="str">
        <f aca="false">IF(AND(NOT(ISBLANK(C1887)),NOT(ISBLANK(B1887)),NOT(ISBLANK(E1887))),(_xlfn.AGGREGATE(2,7,A$5:A1887))+1,"")</f>
        <v/>
      </c>
      <c r="B1887" s="49"/>
      <c r="C1887" s="49"/>
      <c r="D1887" s="50"/>
      <c r="E1887" s="51"/>
      <c r="F1887" s="52" t="str">
        <f aca="false">IFERROR(VLOOKUP(B1887,LISTAS!$Q$2:$R$58,2,0),"")</f>
        <v/>
      </c>
      <c r="G1887" s="34" t="str">
        <f aca="false">IF(ISBLANK(C1887),"",  IF(F1887="RAZÓN SOCIAL","NUEVO_RP",   IF(F1887="NUMERO",      IF(ISNUMBER(VALUE(C1887)),VALUE(C1887),""),   IF(OR(F1887="NSS - NOMBRE",F1887="RP - NOMBRE"),      IF(         AND(           NOT(ISERROR(FIND(" - ",C1887))),           ISERROR(FIND("  ",C1887)),           ISERROR(FIND("–",C1887)),           ISERROR(FIND("—",C1887)),           ISNUMBER(VALUE(LEFT(C1887,FIND(" - ",C1887)-1)))         ),         VALUE(LEFT(C1887,FIND(" - ",C1887)-1)),         ""      ),   ""   )  )))</f>
        <v/>
      </c>
      <c r="H1887" s="34" t="str">
        <f aca="false">B1887 &amp; "|" &amp; E1887 &amp; "|" &amp;(IF(ISBLANK(C1887),"",IFERROR(VALUE(LEFT(TRIM(C1887),FIND(" ",TRIM(C1887)&amp;" ")-1)),"")))</f>
        <v>||</v>
      </c>
      <c r="I1887" s="18" t="n">
        <f aca="false">IF(G1887="",0, IF(COUNTIF($H$6:H1887,H1887)=1,1,0))</f>
        <v>0</v>
      </c>
      <c r="J1887" s="34" t="str">
        <f aca="false">IF( OR( ISBLANK(D1887), C1887=D1887, AND( LEFT(D1887,7)&lt;&gt;"NOMINA ", OR( ISERROR(FIND(" - ",D1887)), NOT(ISNUMBER(VALUE(LEFT(D1887,FIND(" - ",D1887)-1)))) ) ) ), "", B1887 &amp; "|" &amp; E1887 &amp; "|" &amp; (IF(ISBLANK(C1887), "", IFERROR(VALUE(LEFT(TRIM(C1887), FIND(" ", TRIM(C1887)&amp;" ")-1)), ""))) &amp; "|" &amp; D1887 )</f>
        <v/>
      </c>
      <c r="K1887" s="18" t="n">
        <f aca="false">IF(OR(C1887="", J1887="",G1887=""), 0, IF(COUNTIF($J$6:J1887, J1887)=1, 1, 0))</f>
        <v>0</v>
      </c>
      <c r="L1887" s="16" t="str">
        <f aca="false">IF(B1887="Inscripción de nuevo registro patronal",B1887 &amp; "|" &amp; E1887 &amp; "|" &amp; C1887,"")</f>
        <v/>
      </c>
      <c r="M1887" s="18" t="n">
        <f aca="false">IF(OR(C1887="", L1887=""), 0, IF(COUNTIF($L$6:L1887, L1887)=1, 1, 0))</f>
        <v>0</v>
      </c>
    </row>
    <row r="1888" customFormat="false" ht="28.35" hidden="false" customHeight="true" outlineLevel="0" collapsed="false">
      <c r="A1888" s="48" t="str">
        <f aca="false">IF(AND(NOT(ISBLANK(C1888)),NOT(ISBLANK(B1888)),NOT(ISBLANK(E1888))),(_xlfn.AGGREGATE(2,7,A$5:A1888))+1,"")</f>
        <v/>
      </c>
      <c r="B1888" s="49"/>
      <c r="C1888" s="49"/>
      <c r="D1888" s="50"/>
      <c r="E1888" s="51"/>
      <c r="F1888" s="52" t="str">
        <f aca="false">IFERROR(VLOOKUP(B1888,LISTAS!$Q$2:$R$58,2,0),"")</f>
        <v/>
      </c>
      <c r="G1888" s="34" t="str">
        <f aca="false">IF(ISBLANK(C1888),"",  IF(F1888="RAZÓN SOCIAL","NUEVO_RP",   IF(F1888="NUMERO",      IF(ISNUMBER(VALUE(C1888)),VALUE(C1888),""),   IF(OR(F1888="NSS - NOMBRE",F1888="RP - NOMBRE"),      IF(         AND(           NOT(ISERROR(FIND(" - ",C1888))),           ISERROR(FIND("  ",C1888)),           ISERROR(FIND("–",C1888)),           ISERROR(FIND("—",C1888)),           ISNUMBER(VALUE(LEFT(C1888,FIND(" - ",C1888)-1)))         ),         VALUE(LEFT(C1888,FIND(" - ",C1888)-1)),         ""      ),   ""   )  )))</f>
        <v/>
      </c>
      <c r="H1888" s="34" t="str">
        <f aca="false">B1888 &amp; "|" &amp; E1888 &amp; "|" &amp;(IF(ISBLANK(C1888),"",IFERROR(VALUE(LEFT(TRIM(C1888),FIND(" ",TRIM(C1888)&amp;" ")-1)),"")))</f>
        <v>||</v>
      </c>
      <c r="I1888" s="18" t="n">
        <f aca="false">IF(G1888="",0, IF(COUNTIF($H$6:H1888,H1888)=1,1,0))</f>
        <v>0</v>
      </c>
      <c r="J1888" s="34" t="str">
        <f aca="false">IF( OR( ISBLANK(D1888), C1888=D1888, AND( LEFT(D1888,7)&lt;&gt;"NOMINA ", OR( ISERROR(FIND(" - ",D1888)), NOT(ISNUMBER(VALUE(LEFT(D1888,FIND(" - ",D1888)-1)))) ) ) ), "", B1888 &amp; "|" &amp; E1888 &amp; "|" &amp; (IF(ISBLANK(C1888), "", IFERROR(VALUE(LEFT(TRIM(C1888), FIND(" ", TRIM(C1888)&amp;" ")-1)), ""))) &amp; "|" &amp; D1888 )</f>
        <v/>
      </c>
      <c r="K1888" s="18" t="n">
        <f aca="false">IF(OR(C1888="", J1888="",G1888=""), 0, IF(COUNTIF($J$6:J1888, J1888)=1, 1, 0))</f>
        <v>0</v>
      </c>
      <c r="L1888" s="16" t="str">
        <f aca="false">IF(B1888="Inscripción de nuevo registro patronal",B1888 &amp; "|" &amp; E1888 &amp; "|" &amp; C1888,"")</f>
        <v/>
      </c>
      <c r="M1888" s="18" t="n">
        <f aca="false">IF(OR(C1888="", L1888=""), 0, IF(COUNTIF($L$6:L1888, L1888)=1, 1, 0))</f>
        <v>0</v>
      </c>
    </row>
    <row r="1889" customFormat="false" ht="28.35" hidden="false" customHeight="true" outlineLevel="0" collapsed="false">
      <c r="A1889" s="48" t="str">
        <f aca="false">IF(AND(NOT(ISBLANK(C1889)),NOT(ISBLANK(B1889)),NOT(ISBLANK(E1889))),(_xlfn.AGGREGATE(2,7,A$5:A1889))+1,"")</f>
        <v/>
      </c>
      <c r="B1889" s="49"/>
      <c r="C1889" s="49"/>
      <c r="D1889" s="50"/>
      <c r="E1889" s="51"/>
      <c r="F1889" s="52" t="str">
        <f aca="false">IFERROR(VLOOKUP(B1889,LISTAS!$Q$2:$R$58,2,0),"")</f>
        <v/>
      </c>
      <c r="G1889" s="34" t="str">
        <f aca="false">IF(ISBLANK(C1889),"",  IF(F1889="RAZÓN SOCIAL","NUEVO_RP",   IF(F1889="NUMERO",      IF(ISNUMBER(VALUE(C1889)),VALUE(C1889),""),   IF(OR(F1889="NSS - NOMBRE",F1889="RP - NOMBRE"),      IF(         AND(           NOT(ISERROR(FIND(" - ",C1889))),           ISERROR(FIND("  ",C1889)),           ISERROR(FIND("–",C1889)),           ISERROR(FIND("—",C1889)),           ISNUMBER(VALUE(LEFT(C1889,FIND(" - ",C1889)-1)))         ),         VALUE(LEFT(C1889,FIND(" - ",C1889)-1)),         ""      ),   ""   )  )))</f>
        <v/>
      </c>
      <c r="H1889" s="34" t="str">
        <f aca="false">B1889 &amp; "|" &amp; E1889 &amp; "|" &amp;(IF(ISBLANK(C1889),"",IFERROR(VALUE(LEFT(TRIM(C1889),FIND(" ",TRIM(C1889)&amp;" ")-1)),"")))</f>
        <v>||</v>
      </c>
      <c r="I1889" s="18" t="n">
        <f aca="false">IF(G1889="",0, IF(COUNTIF($H$6:H1889,H1889)=1,1,0))</f>
        <v>0</v>
      </c>
      <c r="J1889" s="34" t="str">
        <f aca="false">IF( OR( ISBLANK(D1889), C1889=D1889, AND( LEFT(D1889,7)&lt;&gt;"NOMINA ", OR( ISERROR(FIND(" - ",D1889)), NOT(ISNUMBER(VALUE(LEFT(D1889,FIND(" - ",D1889)-1)))) ) ) ), "", B1889 &amp; "|" &amp; E1889 &amp; "|" &amp; (IF(ISBLANK(C1889), "", IFERROR(VALUE(LEFT(TRIM(C1889), FIND(" ", TRIM(C1889)&amp;" ")-1)), ""))) &amp; "|" &amp; D1889 )</f>
        <v/>
      </c>
      <c r="K1889" s="18" t="n">
        <f aca="false">IF(OR(C1889="", J1889="",G1889=""), 0, IF(COUNTIF($J$6:J1889, J1889)=1, 1, 0))</f>
        <v>0</v>
      </c>
      <c r="L1889" s="16" t="str">
        <f aca="false">IF(B1889="Inscripción de nuevo registro patronal",B1889 &amp; "|" &amp; E1889 &amp; "|" &amp; C1889,"")</f>
        <v/>
      </c>
      <c r="M1889" s="18" t="n">
        <f aca="false">IF(OR(C1889="", L1889=""), 0, IF(COUNTIF($L$6:L1889, L1889)=1, 1, 0))</f>
        <v>0</v>
      </c>
    </row>
    <row r="1890" customFormat="false" ht="28.35" hidden="false" customHeight="true" outlineLevel="0" collapsed="false">
      <c r="A1890" s="48" t="str">
        <f aca="false">IF(AND(NOT(ISBLANK(C1890)),NOT(ISBLANK(B1890)),NOT(ISBLANK(E1890))),(_xlfn.AGGREGATE(2,7,A$5:A1890))+1,"")</f>
        <v/>
      </c>
      <c r="B1890" s="49"/>
      <c r="C1890" s="49"/>
      <c r="D1890" s="50"/>
      <c r="E1890" s="51"/>
      <c r="F1890" s="52" t="str">
        <f aca="false">IFERROR(VLOOKUP(B1890,LISTAS!$Q$2:$R$58,2,0),"")</f>
        <v/>
      </c>
      <c r="G1890" s="34" t="str">
        <f aca="false">IF(ISBLANK(C1890),"",  IF(F1890="RAZÓN SOCIAL","NUEVO_RP",   IF(F1890="NUMERO",      IF(ISNUMBER(VALUE(C1890)),VALUE(C1890),""),   IF(OR(F1890="NSS - NOMBRE",F1890="RP - NOMBRE"),      IF(         AND(           NOT(ISERROR(FIND(" - ",C1890))),           ISERROR(FIND("  ",C1890)),           ISERROR(FIND("–",C1890)),           ISERROR(FIND("—",C1890)),           ISNUMBER(VALUE(LEFT(C1890,FIND(" - ",C1890)-1)))         ),         VALUE(LEFT(C1890,FIND(" - ",C1890)-1)),         ""      ),   ""   )  )))</f>
        <v/>
      </c>
      <c r="H1890" s="34" t="str">
        <f aca="false">B1890 &amp; "|" &amp; E1890 &amp; "|" &amp;(IF(ISBLANK(C1890),"",IFERROR(VALUE(LEFT(TRIM(C1890),FIND(" ",TRIM(C1890)&amp;" ")-1)),"")))</f>
        <v>||</v>
      </c>
      <c r="I1890" s="18" t="n">
        <f aca="false">IF(G1890="",0, IF(COUNTIF($H$6:H1890,H1890)=1,1,0))</f>
        <v>0</v>
      </c>
      <c r="J1890" s="34" t="str">
        <f aca="false">IF( OR( ISBLANK(D1890), C1890=D1890, AND( LEFT(D1890,7)&lt;&gt;"NOMINA ", OR( ISERROR(FIND(" - ",D1890)), NOT(ISNUMBER(VALUE(LEFT(D1890,FIND(" - ",D1890)-1)))) ) ) ), "", B1890 &amp; "|" &amp; E1890 &amp; "|" &amp; (IF(ISBLANK(C1890), "", IFERROR(VALUE(LEFT(TRIM(C1890), FIND(" ", TRIM(C1890)&amp;" ")-1)), ""))) &amp; "|" &amp; D1890 )</f>
        <v/>
      </c>
      <c r="K1890" s="18" t="n">
        <f aca="false">IF(OR(C1890="", J1890="",G1890=""), 0, IF(COUNTIF($J$6:J1890, J1890)=1, 1, 0))</f>
        <v>0</v>
      </c>
      <c r="L1890" s="16" t="str">
        <f aca="false">IF(B1890="Inscripción de nuevo registro patronal",B1890 &amp; "|" &amp; E1890 &amp; "|" &amp; C1890,"")</f>
        <v/>
      </c>
      <c r="M1890" s="18" t="n">
        <f aca="false">IF(OR(C1890="", L1890=""), 0, IF(COUNTIF($L$6:L1890, L1890)=1, 1, 0))</f>
        <v>0</v>
      </c>
    </row>
    <row r="1891" customFormat="false" ht="28.35" hidden="false" customHeight="true" outlineLevel="0" collapsed="false">
      <c r="A1891" s="48" t="str">
        <f aca="false">IF(AND(NOT(ISBLANK(C1891)),NOT(ISBLANK(B1891)),NOT(ISBLANK(E1891))),(_xlfn.AGGREGATE(2,7,A$5:A1891))+1,"")</f>
        <v/>
      </c>
      <c r="B1891" s="49"/>
      <c r="C1891" s="49"/>
      <c r="D1891" s="50"/>
      <c r="E1891" s="51"/>
      <c r="F1891" s="52" t="str">
        <f aca="false">IFERROR(VLOOKUP(B1891,LISTAS!$Q$2:$R$58,2,0),"")</f>
        <v/>
      </c>
      <c r="G1891" s="34" t="str">
        <f aca="false">IF(ISBLANK(C1891),"",  IF(F1891="RAZÓN SOCIAL","NUEVO_RP",   IF(F1891="NUMERO",      IF(ISNUMBER(VALUE(C1891)),VALUE(C1891),""),   IF(OR(F1891="NSS - NOMBRE",F1891="RP - NOMBRE"),      IF(         AND(           NOT(ISERROR(FIND(" - ",C1891))),           ISERROR(FIND("  ",C1891)),           ISERROR(FIND("–",C1891)),           ISERROR(FIND("—",C1891)),           ISNUMBER(VALUE(LEFT(C1891,FIND(" - ",C1891)-1)))         ),         VALUE(LEFT(C1891,FIND(" - ",C1891)-1)),         ""      ),   ""   )  )))</f>
        <v/>
      </c>
      <c r="H1891" s="34" t="str">
        <f aca="false">B1891 &amp; "|" &amp; E1891 &amp; "|" &amp;(IF(ISBLANK(C1891),"",IFERROR(VALUE(LEFT(TRIM(C1891),FIND(" ",TRIM(C1891)&amp;" ")-1)),"")))</f>
        <v>||</v>
      </c>
      <c r="I1891" s="18" t="n">
        <f aca="false">IF(G1891="",0, IF(COUNTIF($H$6:H1891,H1891)=1,1,0))</f>
        <v>0</v>
      </c>
      <c r="J1891" s="34" t="str">
        <f aca="false">IF( OR( ISBLANK(D1891), C1891=D1891, AND( LEFT(D1891,7)&lt;&gt;"NOMINA ", OR( ISERROR(FIND(" - ",D1891)), NOT(ISNUMBER(VALUE(LEFT(D1891,FIND(" - ",D1891)-1)))) ) ) ), "", B1891 &amp; "|" &amp; E1891 &amp; "|" &amp; (IF(ISBLANK(C1891), "", IFERROR(VALUE(LEFT(TRIM(C1891), FIND(" ", TRIM(C1891)&amp;" ")-1)), ""))) &amp; "|" &amp; D1891 )</f>
        <v/>
      </c>
      <c r="K1891" s="18" t="n">
        <f aca="false">IF(OR(C1891="", J1891="",G1891=""), 0, IF(COUNTIF($J$6:J1891, J1891)=1, 1, 0))</f>
        <v>0</v>
      </c>
      <c r="L1891" s="16" t="str">
        <f aca="false">IF(B1891="Inscripción de nuevo registro patronal",B1891 &amp; "|" &amp; E1891 &amp; "|" &amp; C1891,"")</f>
        <v/>
      </c>
      <c r="M1891" s="18" t="n">
        <f aca="false">IF(OR(C1891="", L1891=""), 0, IF(COUNTIF($L$6:L1891, L1891)=1, 1, 0))</f>
        <v>0</v>
      </c>
    </row>
    <row r="1892" customFormat="false" ht="28.35" hidden="false" customHeight="true" outlineLevel="0" collapsed="false">
      <c r="A1892" s="48" t="str">
        <f aca="false">IF(AND(NOT(ISBLANK(C1892)),NOT(ISBLANK(B1892)),NOT(ISBLANK(E1892))),(_xlfn.AGGREGATE(2,7,A$5:A1892))+1,"")</f>
        <v/>
      </c>
      <c r="B1892" s="49"/>
      <c r="C1892" s="49"/>
      <c r="D1892" s="50"/>
      <c r="E1892" s="51"/>
      <c r="F1892" s="52" t="str">
        <f aca="false">IFERROR(VLOOKUP(B1892,LISTAS!$Q$2:$R$58,2,0),"")</f>
        <v/>
      </c>
      <c r="G1892" s="34" t="str">
        <f aca="false">IF(ISBLANK(C1892),"",  IF(F1892="RAZÓN SOCIAL","NUEVO_RP",   IF(F1892="NUMERO",      IF(ISNUMBER(VALUE(C1892)),VALUE(C1892),""),   IF(OR(F1892="NSS - NOMBRE",F1892="RP - NOMBRE"),      IF(         AND(           NOT(ISERROR(FIND(" - ",C1892))),           ISERROR(FIND("  ",C1892)),           ISERROR(FIND("–",C1892)),           ISERROR(FIND("—",C1892)),           ISNUMBER(VALUE(LEFT(C1892,FIND(" - ",C1892)-1)))         ),         VALUE(LEFT(C1892,FIND(" - ",C1892)-1)),         ""      ),   ""   )  )))</f>
        <v/>
      </c>
      <c r="H1892" s="34" t="str">
        <f aca="false">B1892 &amp; "|" &amp; E1892 &amp; "|" &amp;(IF(ISBLANK(C1892),"",IFERROR(VALUE(LEFT(TRIM(C1892),FIND(" ",TRIM(C1892)&amp;" ")-1)),"")))</f>
        <v>||</v>
      </c>
      <c r="I1892" s="18" t="n">
        <f aca="false">IF(G1892="",0, IF(COUNTIF($H$6:H1892,H1892)=1,1,0))</f>
        <v>0</v>
      </c>
      <c r="J1892" s="34" t="str">
        <f aca="false">IF( OR( ISBLANK(D1892), C1892=D1892, AND( LEFT(D1892,7)&lt;&gt;"NOMINA ", OR( ISERROR(FIND(" - ",D1892)), NOT(ISNUMBER(VALUE(LEFT(D1892,FIND(" - ",D1892)-1)))) ) ) ), "", B1892 &amp; "|" &amp; E1892 &amp; "|" &amp; (IF(ISBLANK(C1892), "", IFERROR(VALUE(LEFT(TRIM(C1892), FIND(" ", TRIM(C1892)&amp;" ")-1)), ""))) &amp; "|" &amp; D1892 )</f>
        <v/>
      </c>
      <c r="K1892" s="18" t="n">
        <f aca="false">IF(OR(C1892="", J1892="",G1892=""), 0, IF(COUNTIF($J$6:J1892, J1892)=1, 1, 0))</f>
        <v>0</v>
      </c>
      <c r="L1892" s="16" t="str">
        <f aca="false">IF(B1892="Inscripción de nuevo registro patronal",B1892 &amp; "|" &amp; E1892 &amp; "|" &amp; C1892,"")</f>
        <v/>
      </c>
      <c r="M1892" s="18" t="n">
        <f aca="false">IF(OR(C1892="", L1892=""), 0, IF(COUNTIF($L$6:L1892, L1892)=1, 1, 0))</f>
        <v>0</v>
      </c>
    </row>
    <row r="1893" customFormat="false" ht="28.35" hidden="false" customHeight="true" outlineLevel="0" collapsed="false">
      <c r="A1893" s="48" t="str">
        <f aca="false">IF(AND(NOT(ISBLANK(C1893)),NOT(ISBLANK(B1893)),NOT(ISBLANK(E1893))),(_xlfn.AGGREGATE(2,7,A$5:A1893))+1,"")</f>
        <v/>
      </c>
      <c r="B1893" s="49"/>
      <c r="C1893" s="49"/>
      <c r="D1893" s="50"/>
      <c r="E1893" s="51"/>
      <c r="F1893" s="52" t="str">
        <f aca="false">IFERROR(VLOOKUP(B1893,LISTAS!$Q$2:$R$58,2,0),"")</f>
        <v/>
      </c>
      <c r="G1893" s="34" t="str">
        <f aca="false">IF(ISBLANK(C1893),"",  IF(F1893="RAZÓN SOCIAL","NUEVO_RP",   IF(F1893="NUMERO",      IF(ISNUMBER(VALUE(C1893)),VALUE(C1893),""),   IF(OR(F1893="NSS - NOMBRE",F1893="RP - NOMBRE"),      IF(         AND(           NOT(ISERROR(FIND(" - ",C1893))),           ISERROR(FIND("  ",C1893)),           ISERROR(FIND("–",C1893)),           ISERROR(FIND("—",C1893)),           ISNUMBER(VALUE(LEFT(C1893,FIND(" - ",C1893)-1)))         ),         VALUE(LEFT(C1893,FIND(" - ",C1893)-1)),         ""      ),   ""   )  )))</f>
        <v/>
      </c>
      <c r="H1893" s="34" t="str">
        <f aca="false">B1893 &amp; "|" &amp; E1893 &amp; "|" &amp;(IF(ISBLANK(C1893),"",IFERROR(VALUE(LEFT(TRIM(C1893),FIND(" ",TRIM(C1893)&amp;" ")-1)),"")))</f>
        <v>||</v>
      </c>
      <c r="I1893" s="18" t="n">
        <f aca="false">IF(G1893="",0, IF(COUNTIF($H$6:H1893,H1893)=1,1,0))</f>
        <v>0</v>
      </c>
      <c r="J1893" s="34" t="str">
        <f aca="false">IF( OR( ISBLANK(D1893), C1893=D1893, AND( LEFT(D1893,7)&lt;&gt;"NOMINA ", OR( ISERROR(FIND(" - ",D1893)), NOT(ISNUMBER(VALUE(LEFT(D1893,FIND(" - ",D1893)-1)))) ) ) ), "", B1893 &amp; "|" &amp; E1893 &amp; "|" &amp; (IF(ISBLANK(C1893), "", IFERROR(VALUE(LEFT(TRIM(C1893), FIND(" ", TRIM(C1893)&amp;" ")-1)), ""))) &amp; "|" &amp; D1893 )</f>
        <v/>
      </c>
      <c r="K1893" s="18" t="n">
        <f aca="false">IF(OR(C1893="", J1893="",G1893=""), 0, IF(COUNTIF($J$6:J1893, J1893)=1, 1, 0))</f>
        <v>0</v>
      </c>
      <c r="L1893" s="16" t="str">
        <f aca="false">IF(B1893="Inscripción de nuevo registro patronal",B1893 &amp; "|" &amp; E1893 &amp; "|" &amp; C1893,"")</f>
        <v/>
      </c>
      <c r="M1893" s="18" t="n">
        <f aca="false">IF(OR(C1893="", L1893=""), 0, IF(COUNTIF($L$6:L1893, L1893)=1, 1, 0))</f>
        <v>0</v>
      </c>
    </row>
    <row r="1894" customFormat="false" ht="28.35" hidden="false" customHeight="true" outlineLevel="0" collapsed="false">
      <c r="A1894" s="48" t="str">
        <f aca="false">IF(AND(NOT(ISBLANK(C1894)),NOT(ISBLANK(B1894)),NOT(ISBLANK(E1894))),(_xlfn.AGGREGATE(2,7,A$5:A1894))+1,"")</f>
        <v/>
      </c>
      <c r="B1894" s="49"/>
      <c r="C1894" s="49"/>
      <c r="D1894" s="50"/>
      <c r="E1894" s="51"/>
      <c r="F1894" s="52" t="str">
        <f aca="false">IFERROR(VLOOKUP(B1894,LISTAS!$Q$2:$R$58,2,0),"")</f>
        <v/>
      </c>
      <c r="G1894" s="34" t="str">
        <f aca="false">IF(ISBLANK(C1894),"",  IF(F1894="RAZÓN SOCIAL","NUEVO_RP",   IF(F1894="NUMERO",      IF(ISNUMBER(VALUE(C1894)),VALUE(C1894),""),   IF(OR(F1894="NSS - NOMBRE",F1894="RP - NOMBRE"),      IF(         AND(           NOT(ISERROR(FIND(" - ",C1894))),           ISERROR(FIND("  ",C1894)),           ISERROR(FIND("–",C1894)),           ISERROR(FIND("—",C1894)),           ISNUMBER(VALUE(LEFT(C1894,FIND(" - ",C1894)-1)))         ),         VALUE(LEFT(C1894,FIND(" - ",C1894)-1)),         ""      ),   ""   )  )))</f>
        <v/>
      </c>
      <c r="H1894" s="34" t="str">
        <f aca="false">B1894 &amp; "|" &amp; E1894 &amp; "|" &amp;(IF(ISBLANK(C1894),"",IFERROR(VALUE(LEFT(TRIM(C1894),FIND(" ",TRIM(C1894)&amp;" ")-1)),"")))</f>
        <v>||</v>
      </c>
      <c r="I1894" s="18" t="n">
        <f aca="false">IF(G1894="",0, IF(COUNTIF($H$6:H1894,H1894)=1,1,0))</f>
        <v>0</v>
      </c>
      <c r="J1894" s="34" t="str">
        <f aca="false">IF( OR( ISBLANK(D1894), C1894=D1894, AND( LEFT(D1894,7)&lt;&gt;"NOMINA ", OR( ISERROR(FIND(" - ",D1894)), NOT(ISNUMBER(VALUE(LEFT(D1894,FIND(" - ",D1894)-1)))) ) ) ), "", B1894 &amp; "|" &amp; E1894 &amp; "|" &amp; (IF(ISBLANK(C1894), "", IFERROR(VALUE(LEFT(TRIM(C1894), FIND(" ", TRIM(C1894)&amp;" ")-1)), ""))) &amp; "|" &amp; D1894 )</f>
        <v/>
      </c>
      <c r="K1894" s="18" t="n">
        <f aca="false">IF(OR(C1894="", J1894="",G1894=""), 0, IF(COUNTIF($J$6:J1894, J1894)=1, 1, 0))</f>
        <v>0</v>
      </c>
      <c r="L1894" s="16" t="str">
        <f aca="false">IF(B1894="Inscripción de nuevo registro patronal",B1894 &amp; "|" &amp; E1894 &amp; "|" &amp; C1894,"")</f>
        <v/>
      </c>
      <c r="M1894" s="18" t="n">
        <f aca="false">IF(OR(C1894="", L1894=""), 0, IF(COUNTIF($L$6:L1894, L1894)=1, 1, 0))</f>
        <v>0</v>
      </c>
    </row>
    <row r="1895" customFormat="false" ht="28.35" hidden="false" customHeight="true" outlineLevel="0" collapsed="false">
      <c r="A1895" s="48" t="str">
        <f aca="false">IF(AND(NOT(ISBLANK(C1895)),NOT(ISBLANK(B1895)),NOT(ISBLANK(E1895))),(_xlfn.AGGREGATE(2,7,A$5:A1895))+1,"")</f>
        <v/>
      </c>
      <c r="B1895" s="49"/>
      <c r="C1895" s="49"/>
      <c r="D1895" s="50"/>
      <c r="E1895" s="51"/>
      <c r="F1895" s="52" t="str">
        <f aca="false">IFERROR(VLOOKUP(B1895,LISTAS!$Q$2:$R$58,2,0),"")</f>
        <v/>
      </c>
      <c r="G1895" s="34" t="str">
        <f aca="false">IF(ISBLANK(C1895),"",  IF(F1895="RAZÓN SOCIAL","NUEVO_RP",   IF(F1895="NUMERO",      IF(ISNUMBER(VALUE(C1895)),VALUE(C1895),""),   IF(OR(F1895="NSS - NOMBRE",F1895="RP - NOMBRE"),      IF(         AND(           NOT(ISERROR(FIND(" - ",C1895))),           ISERROR(FIND("  ",C1895)),           ISERROR(FIND("–",C1895)),           ISERROR(FIND("—",C1895)),           ISNUMBER(VALUE(LEFT(C1895,FIND(" - ",C1895)-1)))         ),         VALUE(LEFT(C1895,FIND(" - ",C1895)-1)),         ""      ),   ""   )  )))</f>
        <v/>
      </c>
      <c r="H1895" s="34" t="str">
        <f aca="false">B1895 &amp; "|" &amp; E1895 &amp; "|" &amp;(IF(ISBLANK(C1895),"",IFERROR(VALUE(LEFT(TRIM(C1895),FIND(" ",TRIM(C1895)&amp;" ")-1)),"")))</f>
        <v>||</v>
      </c>
      <c r="I1895" s="18" t="n">
        <f aca="false">IF(G1895="",0, IF(COUNTIF($H$6:H1895,H1895)=1,1,0))</f>
        <v>0</v>
      </c>
      <c r="J1895" s="34" t="str">
        <f aca="false">IF( OR( ISBLANK(D1895), C1895=D1895, AND( LEFT(D1895,7)&lt;&gt;"NOMINA ", OR( ISERROR(FIND(" - ",D1895)), NOT(ISNUMBER(VALUE(LEFT(D1895,FIND(" - ",D1895)-1)))) ) ) ), "", B1895 &amp; "|" &amp; E1895 &amp; "|" &amp; (IF(ISBLANK(C1895), "", IFERROR(VALUE(LEFT(TRIM(C1895), FIND(" ", TRIM(C1895)&amp;" ")-1)), ""))) &amp; "|" &amp; D1895 )</f>
        <v/>
      </c>
      <c r="K1895" s="18" t="n">
        <f aca="false">IF(OR(C1895="", J1895="",G1895=""), 0, IF(COUNTIF($J$6:J1895, J1895)=1, 1, 0))</f>
        <v>0</v>
      </c>
      <c r="L1895" s="16" t="str">
        <f aca="false">IF(B1895="Inscripción de nuevo registro patronal",B1895 &amp; "|" &amp; E1895 &amp; "|" &amp; C1895,"")</f>
        <v/>
      </c>
      <c r="M1895" s="18" t="n">
        <f aca="false">IF(OR(C1895="", L1895=""), 0, IF(COUNTIF($L$6:L1895, L1895)=1, 1, 0))</f>
        <v>0</v>
      </c>
    </row>
    <row r="1896" customFormat="false" ht="28.35" hidden="false" customHeight="true" outlineLevel="0" collapsed="false">
      <c r="A1896" s="48" t="str">
        <f aca="false">IF(AND(NOT(ISBLANK(C1896)),NOT(ISBLANK(B1896)),NOT(ISBLANK(E1896))),(_xlfn.AGGREGATE(2,7,A$5:A1896))+1,"")</f>
        <v/>
      </c>
      <c r="B1896" s="49"/>
      <c r="C1896" s="49"/>
      <c r="D1896" s="50"/>
      <c r="E1896" s="51"/>
      <c r="F1896" s="52" t="str">
        <f aca="false">IFERROR(VLOOKUP(B1896,LISTAS!$Q$2:$R$58,2,0),"")</f>
        <v/>
      </c>
      <c r="G1896" s="34" t="str">
        <f aca="false">IF(ISBLANK(C1896),"",  IF(F1896="RAZÓN SOCIAL","NUEVO_RP",   IF(F1896="NUMERO",      IF(ISNUMBER(VALUE(C1896)),VALUE(C1896),""),   IF(OR(F1896="NSS - NOMBRE",F1896="RP - NOMBRE"),      IF(         AND(           NOT(ISERROR(FIND(" - ",C1896))),           ISERROR(FIND("  ",C1896)),           ISERROR(FIND("–",C1896)),           ISERROR(FIND("—",C1896)),           ISNUMBER(VALUE(LEFT(C1896,FIND(" - ",C1896)-1)))         ),         VALUE(LEFT(C1896,FIND(" - ",C1896)-1)),         ""      ),   ""   )  )))</f>
        <v/>
      </c>
      <c r="H1896" s="34" t="str">
        <f aca="false">B1896 &amp; "|" &amp; E1896 &amp; "|" &amp;(IF(ISBLANK(C1896),"",IFERROR(VALUE(LEFT(TRIM(C1896),FIND(" ",TRIM(C1896)&amp;" ")-1)),"")))</f>
        <v>||</v>
      </c>
      <c r="I1896" s="18" t="n">
        <f aca="false">IF(G1896="",0, IF(COUNTIF($H$6:H1896,H1896)=1,1,0))</f>
        <v>0</v>
      </c>
      <c r="J1896" s="34" t="str">
        <f aca="false">IF( OR( ISBLANK(D1896), C1896=D1896, AND( LEFT(D1896,7)&lt;&gt;"NOMINA ", OR( ISERROR(FIND(" - ",D1896)), NOT(ISNUMBER(VALUE(LEFT(D1896,FIND(" - ",D1896)-1)))) ) ) ), "", B1896 &amp; "|" &amp; E1896 &amp; "|" &amp; (IF(ISBLANK(C1896), "", IFERROR(VALUE(LEFT(TRIM(C1896), FIND(" ", TRIM(C1896)&amp;" ")-1)), ""))) &amp; "|" &amp; D1896 )</f>
        <v/>
      </c>
      <c r="K1896" s="18" t="n">
        <f aca="false">IF(OR(C1896="", J1896="",G1896=""), 0, IF(COUNTIF($J$6:J1896, J1896)=1, 1, 0))</f>
        <v>0</v>
      </c>
      <c r="L1896" s="16" t="str">
        <f aca="false">IF(B1896="Inscripción de nuevo registro patronal",B1896 &amp; "|" &amp; E1896 &amp; "|" &amp; C1896,"")</f>
        <v/>
      </c>
      <c r="M1896" s="18" t="n">
        <f aca="false">IF(OR(C1896="", L1896=""), 0, IF(COUNTIF($L$6:L1896, L1896)=1, 1, 0))</f>
        <v>0</v>
      </c>
    </row>
    <row r="1897" customFormat="false" ht="28.35" hidden="false" customHeight="true" outlineLevel="0" collapsed="false">
      <c r="A1897" s="48" t="str">
        <f aca="false">IF(AND(NOT(ISBLANK(C1897)),NOT(ISBLANK(B1897)),NOT(ISBLANK(E1897))),(_xlfn.AGGREGATE(2,7,A$5:A1897))+1,"")</f>
        <v/>
      </c>
      <c r="B1897" s="49"/>
      <c r="C1897" s="49"/>
      <c r="D1897" s="50"/>
      <c r="E1897" s="51"/>
      <c r="F1897" s="52" t="str">
        <f aca="false">IFERROR(VLOOKUP(B1897,LISTAS!$Q$2:$R$58,2,0),"")</f>
        <v/>
      </c>
      <c r="G1897" s="34" t="str">
        <f aca="false">IF(ISBLANK(C1897),"",  IF(F1897="RAZÓN SOCIAL","NUEVO_RP",   IF(F1897="NUMERO",      IF(ISNUMBER(VALUE(C1897)),VALUE(C1897),""),   IF(OR(F1897="NSS - NOMBRE",F1897="RP - NOMBRE"),      IF(         AND(           NOT(ISERROR(FIND(" - ",C1897))),           ISERROR(FIND("  ",C1897)),           ISERROR(FIND("–",C1897)),           ISERROR(FIND("—",C1897)),           ISNUMBER(VALUE(LEFT(C1897,FIND(" - ",C1897)-1)))         ),         VALUE(LEFT(C1897,FIND(" - ",C1897)-1)),         ""      ),   ""   )  )))</f>
        <v/>
      </c>
      <c r="H1897" s="34" t="str">
        <f aca="false">B1897 &amp; "|" &amp; E1897 &amp; "|" &amp;(IF(ISBLANK(C1897),"",IFERROR(VALUE(LEFT(TRIM(C1897),FIND(" ",TRIM(C1897)&amp;" ")-1)),"")))</f>
        <v>||</v>
      </c>
      <c r="I1897" s="18" t="n">
        <f aca="false">IF(G1897="",0, IF(COUNTIF($H$6:H1897,H1897)=1,1,0))</f>
        <v>0</v>
      </c>
      <c r="J1897" s="34" t="str">
        <f aca="false">IF( OR( ISBLANK(D1897), C1897=D1897, AND( LEFT(D1897,7)&lt;&gt;"NOMINA ", OR( ISERROR(FIND(" - ",D1897)), NOT(ISNUMBER(VALUE(LEFT(D1897,FIND(" - ",D1897)-1)))) ) ) ), "", B1897 &amp; "|" &amp; E1897 &amp; "|" &amp; (IF(ISBLANK(C1897), "", IFERROR(VALUE(LEFT(TRIM(C1897), FIND(" ", TRIM(C1897)&amp;" ")-1)), ""))) &amp; "|" &amp; D1897 )</f>
        <v/>
      </c>
      <c r="K1897" s="18" t="n">
        <f aca="false">IF(OR(C1897="", J1897="",G1897=""), 0, IF(COUNTIF($J$6:J1897, J1897)=1, 1, 0))</f>
        <v>0</v>
      </c>
      <c r="L1897" s="16" t="str">
        <f aca="false">IF(B1897="Inscripción de nuevo registro patronal",B1897 &amp; "|" &amp; E1897 &amp; "|" &amp; C1897,"")</f>
        <v/>
      </c>
      <c r="M1897" s="18" t="n">
        <f aca="false">IF(OR(C1897="", L1897=""), 0, IF(COUNTIF($L$6:L1897, L1897)=1, 1, 0))</f>
        <v>0</v>
      </c>
    </row>
    <row r="1898" customFormat="false" ht="28.35" hidden="false" customHeight="true" outlineLevel="0" collapsed="false">
      <c r="A1898" s="48" t="str">
        <f aca="false">IF(AND(NOT(ISBLANK(C1898)),NOT(ISBLANK(B1898)),NOT(ISBLANK(E1898))),(_xlfn.AGGREGATE(2,7,A$5:A1898))+1,"")</f>
        <v/>
      </c>
      <c r="B1898" s="49"/>
      <c r="C1898" s="49"/>
      <c r="D1898" s="50"/>
      <c r="E1898" s="51"/>
      <c r="F1898" s="52" t="str">
        <f aca="false">IFERROR(VLOOKUP(B1898,LISTAS!$Q$2:$R$58,2,0),"")</f>
        <v/>
      </c>
      <c r="G1898" s="34" t="str">
        <f aca="false">IF(ISBLANK(C1898),"",  IF(F1898="RAZÓN SOCIAL","NUEVO_RP",   IF(F1898="NUMERO",      IF(ISNUMBER(VALUE(C1898)),VALUE(C1898),""),   IF(OR(F1898="NSS - NOMBRE",F1898="RP - NOMBRE"),      IF(         AND(           NOT(ISERROR(FIND(" - ",C1898))),           ISERROR(FIND("  ",C1898)),           ISERROR(FIND("–",C1898)),           ISERROR(FIND("—",C1898)),           ISNUMBER(VALUE(LEFT(C1898,FIND(" - ",C1898)-1)))         ),         VALUE(LEFT(C1898,FIND(" - ",C1898)-1)),         ""      ),   ""   )  )))</f>
        <v/>
      </c>
      <c r="H1898" s="34" t="str">
        <f aca="false">B1898 &amp; "|" &amp; E1898 &amp; "|" &amp;(IF(ISBLANK(C1898),"",IFERROR(VALUE(LEFT(TRIM(C1898),FIND(" ",TRIM(C1898)&amp;" ")-1)),"")))</f>
        <v>||</v>
      </c>
      <c r="I1898" s="18" t="n">
        <f aca="false">IF(G1898="",0, IF(COUNTIF($H$6:H1898,H1898)=1,1,0))</f>
        <v>0</v>
      </c>
      <c r="J1898" s="34" t="str">
        <f aca="false">IF( OR( ISBLANK(D1898), C1898=D1898, AND( LEFT(D1898,7)&lt;&gt;"NOMINA ", OR( ISERROR(FIND(" - ",D1898)), NOT(ISNUMBER(VALUE(LEFT(D1898,FIND(" - ",D1898)-1)))) ) ) ), "", B1898 &amp; "|" &amp; E1898 &amp; "|" &amp; (IF(ISBLANK(C1898), "", IFERROR(VALUE(LEFT(TRIM(C1898), FIND(" ", TRIM(C1898)&amp;" ")-1)), ""))) &amp; "|" &amp; D1898 )</f>
        <v/>
      </c>
      <c r="K1898" s="18" t="n">
        <f aca="false">IF(OR(C1898="", J1898="",G1898=""), 0, IF(COUNTIF($J$6:J1898, J1898)=1, 1, 0))</f>
        <v>0</v>
      </c>
      <c r="L1898" s="16" t="str">
        <f aca="false">IF(B1898="Inscripción de nuevo registro patronal",B1898 &amp; "|" &amp; E1898 &amp; "|" &amp; C1898,"")</f>
        <v/>
      </c>
      <c r="M1898" s="18" t="n">
        <f aca="false">IF(OR(C1898="", L1898=""), 0, IF(COUNTIF($L$6:L1898, L1898)=1, 1, 0))</f>
        <v>0</v>
      </c>
    </row>
    <row r="1899" customFormat="false" ht="28.35" hidden="false" customHeight="true" outlineLevel="0" collapsed="false">
      <c r="A1899" s="48" t="str">
        <f aca="false">IF(AND(NOT(ISBLANK(C1899)),NOT(ISBLANK(B1899)),NOT(ISBLANK(E1899))),(_xlfn.AGGREGATE(2,7,A$5:A1899))+1,"")</f>
        <v/>
      </c>
      <c r="B1899" s="49"/>
      <c r="C1899" s="49"/>
      <c r="D1899" s="50"/>
      <c r="E1899" s="51"/>
      <c r="F1899" s="52" t="str">
        <f aca="false">IFERROR(VLOOKUP(B1899,LISTAS!$Q$2:$R$58,2,0),"")</f>
        <v/>
      </c>
      <c r="G1899" s="34" t="str">
        <f aca="false">IF(ISBLANK(C1899),"",  IF(F1899="RAZÓN SOCIAL","NUEVO_RP",   IF(F1899="NUMERO",      IF(ISNUMBER(VALUE(C1899)),VALUE(C1899),""),   IF(OR(F1899="NSS - NOMBRE",F1899="RP - NOMBRE"),      IF(         AND(           NOT(ISERROR(FIND(" - ",C1899))),           ISERROR(FIND("  ",C1899)),           ISERROR(FIND("–",C1899)),           ISERROR(FIND("—",C1899)),           ISNUMBER(VALUE(LEFT(C1899,FIND(" - ",C1899)-1)))         ),         VALUE(LEFT(C1899,FIND(" - ",C1899)-1)),         ""      ),   ""   )  )))</f>
        <v/>
      </c>
      <c r="H1899" s="34" t="str">
        <f aca="false">B1899 &amp; "|" &amp; E1899 &amp; "|" &amp;(IF(ISBLANK(C1899),"",IFERROR(VALUE(LEFT(TRIM(C1899),FIND(" ",TRIM(C1899)&amp;" ")-1)),"")))</f>
        <v>||</v>
      </c>
      <c r="I1899" s="18" t="n">
        <f aca="false">IF(G1899="",0, IF(COUNTIF($H$6:H1899,H1899)=1,1,0))</f>
        <v>0</v>
      </c>
      <c r="J1899" s="34" t="str">
        <f aca="false">IF( OR( ISBLANK(D1899), C1899=D1899, AND( LEFT(D1899,7)&lt;&gt;"NOMINA ", OR( ISERROR(FIND(" - ",D1899)), NOT(ISNUMBER(VALUE(LEFT(D1899,FIND(" - ",D1899)-1)))) ) ) ), "", B1899 &amp; "|" &amp; E1899 &amp; "|" &amp; (IF(ISBLANK(C1899), "", IFERROR(VALUE(LEFT(TRIM(C1899), FIND(" ", TRIM(C1899)&amp;" ")-1)), ""))) &amp; "|" &amp; D1899 )</f>
        <v/>
      </c>
      <c r="K1899" s="18" t="n">
        <f aca="false">IF(OR(C1899="", J1899="",G1899=""), 0, IF(COUNTIF($J$6:J1899, J1899)=1, 1, 0))</f>
        <v>0</v>
      </c>
      <c r="L1899" s="16" t="str">
        <f aca="false">IF(B1899="Inscripción de nuevo registro patronal",B1899 &amp; "|" &amp; E1899 &amp; "|" &amp; C1899,"")</f>
        <v/>
      </c>
      <c r="M1899" s="18" t="n">
        <f aca="false">IF(OR(C1899="", L1899=""), 0, IF(COUNTIF($L$6:L1899, L1899)=1, 1, 0))</f>
        <v>0</v>
      </c>
    </row>
    <row r="1900" customFormat="false" ht="28.35" hidden="false" customHeight="true" outlineLevel="0" collapsed="false">
      <c r="A1900" s="48" t="str">
        <f aca="false">IF(AND(NOT(ISBLANK(C1900)),NOT(ISBLANK(B1900)),NOT(ISBLANK(E1900))),(_xlfn.AGGREGATE(2,7,A$5:A1900))+1,"")</f>
        <v/>
      </c>
      <c r="B1900" s="49"/>
      <c r="C1900" s="49"/>
      <c r="D1900" s="50"/>
      <c r="E1900" s="51"/>
      <c r="F1900" s="52" t="str">
        <f aca="false">IFERROR(VLOOKUP(B1900,LISTAS!$Q$2:$R$58,2,0),"")</f>
        <v/>
      </c>
      <c r="G1900" s="34" t="str">
        <f aca="false">IF(ISBLANK(C1900),"",  IF(F1900="RAZÓN SOCIAL","NUEVO_RP",   IF(F1900="NUMERO",      IF(ISNUMBER(VALUE(C1900)),VALUE(C1900),""),   IF(OR(F1900="NSS - NOMBRE",F1900="RP - NOMBRE"),      IF(         AND(           NOT(ISERROR(FIND(" - ",C1900))),           ISERROR(FIND("  ",C1900)),           ISERROR(FIND("–",C1900)),           ISERROR(FIND("—",C1900)),           ISNUMBER(VALUE(LEFT(C1900,FIND(" - ",C1900)-1)))         ),         VALUE(LEFT(C1900,FIND(" - ",C1900)-1)),         ""      ),   ""   )  )))</f>
        <v/>
      </c>
      <c r="H1900" s="34" t="str">
        <f aca="false">B1900 &amp; "|" &amp; E1900 &amp; "|" &amp;(IF(ISBLANK(C1900),"",IFERROR(VALUE(LEFT(TRIM(C1900),FIND(" ",TRIM(C1900)&amp;" ")-1)),"")))</f>
        <v>||</v>
      </c>
      <c r="I1900" s="18" t="n">
        <f aca="false">IF(G1900="",0, IF(COUNTIF($H$6:H1900,H1900)=1,1,0))</f>
        <v>0</v>
      </c>
      <c r="J1900" s="34" t="str">
        <f aca="false">IF( OR( ISBLANK(D1900), C1900=D1900, AND( LEFT(D1900,7)&lt;&gt;"NOMINA ", OR( ISERROR(FIND(" - ",D1900)), NOT(ISNUMBER(VALUE(LEFT(D1900,FIND(" - ",D1900)-1)))) ) ) ), "", B1900 &amp; "|" &amp; E1900 &amp; "|" &amp; (IF(ISBLANK(C1900), "", IFERROR(VALUE(LEFT(TRIM(C1900), FIND(" ", TRIM(C1900)&amp;" ")-1)), ""))) &amp; "|" &amp; D1900 )</f>
        <v/>
      </c>
      <c r="K1900" s="18" t="n">
        <f aca="false">IF(OR(C1900="", J1900="",G1900=""), 0, IF(COUNTIF($J$6:J1900, J1900)=1, 1, 0))</f>
        <v>0</v>
      </c>
      <c r="L1900" s="16" t="str">
        <f aca="false">IF(B1900="Inscripción de nuevo registro patronal",B1900 &amp; "|" &amp; E1900 &amp; "|" &amp; C1900,"")</f>
        <v/>
      </c>
      <c r="M1900" s="18" t="n">
        <f aca="false">IF(OR(C1900="", L1900=""), 0, IF(COUNTIF($L$6:L1900, L1900)=1, 1, 0))</f>
        <v>0</v>
      </c>
    </row>
    <row r="1901" customFormat="false" ht="28.35" hidden="false" customHeight="true" outlineLevel="0" collapsed="false">
      <c r="A1901" s="48" t="str">
        <f aca="false">IF(AND(NOT(ISBLANK(C1901)),NOT(ISBLANK(B1901)),NOT(ISBLANK(E1901))),(_xlfn.AGGREGATE(2,7,A$5:A1901))+1,"")</f>
        <v/>
      </c>
      <c r="B1901" s="49"/>
      <c r="C1901" s="49"/>
      <c r="D1901" s="50"/>
      <c r="E1901" s="51"/>
      <c r="F1901" s="52" t="str">
        <f aca="false">IFERROR(VLOOKUP(B1901,LISTAS!$Q$2:$R$58,2,0),"")</f>
        <v/>
      </c>
      <c r="G1901" s="34" t="str">
        <f aca="false">IF(ISBLANK(C1901),"",  IF(F1901="RAZÓN SOCIAL","NUEVO_RP",   IF(F1901="NUMERO",      IF(ISNUMBER(VALUE(C1901)),VALUE(C1901),""),   IF(OR(F1901="NSS - NOMBRE",F1901="RP - NOMBRE"),      IF(         AND(           NOT(ISERROR(FIND(" - ",C1901))),           ISERROR(FIND("  ",C1901)),           ISERROR(FIND("–",C1901)),           ISERROR(FIND("—",C1901)),           ISNUMBER(VALUE(LEFT(C1901,FIND(" - ",C1901)-1)))         ),         VALUE(LEFT(C1901,FIND(" - ",C1901)-1)),         ""      ),   ""   )  )))</f>
        <v/>
      </c>
      <c r="H1901" s="34" t="str">
        <f aca="false">B1901 &amp; "|" &amp; E1901 &amp; "|" &amp;(IF(ISBLANK(C1901),"",IFERROR(VALUE(LEFT(TRIM(C1901),FIND(" ",TRIM(C1901)&amp;" ")-1)),"")))</f>
        <v>||</v>
      </c>
      <c r="I1901" s="18" t="n">
        <f aca="false">IF(G1901="",0, IF(COUNTIF($H$6:H1901,H1901)=1,1,0))</f>
        <v>0</v>
      </c>
      <c r="J1901" s="34" t="str">
        <f aca="false">IF( OR( ISBLANK(D1901), C1901=D1901, AND( LEFT(D1901,7)&lt;&gt;"NOMINA ", OR( ISERROR(FIND(" - ",D1901)), NOT(ISNUMBER(VALUE(LEFT(D1901,FIND(" - ",D1901)-1)))) ) ) ), "", B1901 &amp; "|" &amp; E1901 &amp; "|" &amp; (IF(ISBLANK(C1901), "", IFERROR(VALUE(LEFT(TRIM(C1901), FIND(" ", TRIM(C1901)&amp;" ")-1)), ""))) &amp; "|" &amp; D1901 )</f>
        <v/>
      </c>
      <c r="K1901" s="18" t="n">
        <f aca="false">IF(OR(C1901="", J1901="",G1901=""), 0, IF(COUNTIF($J$6:J1901, J1901)=1, 1, 0))</f>
        <v>0</v>
      </c>
      <c r="L1901" s="16" t="str">
        <f aca="false">IF(B1901="Inscripción de nuevo registro patronal",B1901 &amp; "|" &amp; E1901 &amp; "|" &amp; C1901,"")</f>
        <v/>
      </c>
      <c r="M1901" s="18" t="n">
        <f aca="false">IF(OR(C1901="", L1901=""), 0, IF(COUNTIF($L$6:L1901, L1901)=1, 1, 0))</f>
        <v>0</v>
      </c>
    </row>
    <row r="1902" customFormat="false" ht="28.35" hidden="false" customHeight="true" outlineLevel="0" collapsed="false">
      <c r="A1902" s="48" t="str">
        <f aca="false">IF(AND(NOT(ISBLANK(C1902)),NOT(ISBLANK(B1902)),NOT(ISBLANK(E1902))),(_xlfn.AGGREGATE(2,7,A$5:A1902))+1,"")</f>
        <v/>
      </c>
      <c r="B1902" s="49"/>
      <c r="C1902" s="49"/>
      <c r="D1902" s="50"/>
      <c r="E1902" s="51"/>
      <c r="F1902" s="52" t="str">
        <f aca="false">IFERROR(VLOOKUP(B1902,LISTAS!$Q$2:$R$58,2,0),"")</f>
        <v/>
      </c>
      <c r="G1902" s="34" t="str">
        <f aca="false">IF(ISBLANK(C1902),"",  IF(F1902="RAZÓN SOCIAL","NUEVO_RP",   IF(F1902="NUMERO",      IF(ISNUMBER(VALUE(C1902)),VALUE(C1902),""),   IF(OR(F1902="NSS - NOMBRE",F1902="RP - NOMBRE"),      IF(         AND(           NOT(ISERROR(FIND(" - ",C1902))),           ISERROR(FIND("  ",C1902)),           ISERROR(FIND("–",C1902)),           ISERROR(FIND("—",C1902)),           ISNUMBER(VALUE(LEFT(C1902,FIND(" - ",C1902)-1)))         ),         VALUE(LEFT(C1902,FIND(" - ",C1902)-1)),         ""      ),   ""   )  )))</f>
        <v/>
      </c>
      <c r="H1902" s="34" t="str">
        <f aca="false">B1902 &amp; "|" &amp; E1902 &amp; "|" &amp;(IF(ISBLANK(C1902),"",IFERROR(VALUE(LEFT(TRIM(C1902),FIND(" ",TRIM(C1902)&amp;" ")-1)),"")))</f>
        <v>||</v>
      </c>
      <c r="I1902" s="18" t="n">
        <f aca="false">IF(G1902="",0, IF(COUNTIF($H$6:H1902,H1902)=1,1,0))</f>
        <v>0</v>
      </c>
      <c r="J1902" s="34" t="str">
        <f aca="false">IF( OR( ISBLANK(D1902), C1902=D1902, AND( LEFT(D1902,7)&lt;&gt;"NOMINA ", OR( ISERROR(FIND(" - ",D1902)), NOT(ISNUMBER(VALUE(LEFT(D1902,FIND(" - ",D1902)-1)))) ) ) ), "", B1902 &amp; "|" &amp; E1902 &amp; "|" &amp; (IF(ISBLANK(C1902), "", IFERROR(VALUE(LEFT(TRIM(C1902), FIND(" ", TRIM(C1902)&amp;" ")-1)), ""))) &amp; "|" &amp; D1902 )</f>
        <v/>
      </c>
      <c r="K1902" s="18" t="n">
        <f aca="false">IF(OR(C1902="", J1902="",G1902=""), 0, IF(COUNTIF($J$6:J1902, J1902)=1, 1, 0))</f>
        <v>0</v>
      </c>
      <c r="L1902" s="16" t="str">
        <f aca="false">IF(B1902="Inscripción de nuevo registro patronal",B1902 &amp; "|" &amp; E1902 &amp; "|" &amp; C1902,"")</f>
        <v/>
      </c>
      <c r="M1902" s="18" t="n">
        <f aca="false">IF(OR(C1902="", L1902=""), 0, IF(COUNTIF($L$6:L1902, L1902)=1, 1, 0))</f>
        <v>0</v>
      </c>
    </row>
    <row r="1903" customFormat="false" ht="28.35" hidden="false" customHeight="true" outlineLevel="0" collapsed="false">
      <c r="A1903" s="48" t="str">
        <f aca="false">IF(AND(NOT(ISBLANK(C1903)),NOT(ISBLANK(B1903)),NOT(ISBLANK(E1903))),(_xlfn.AGGREGATE(2,7,A$5:A1903))+1,"")</f>
        <v/>
      </c>
      <c r="B1903" s="49"/>
      <c r="C1903" s="49"/>
      <c r="D1903" s="50"/>
      <c r="E1903" s="51"/>
      <c r="F1903" s="52" t="str">
        <f aca="false">IFERROR(VLOOKUP(B1903,LISTAS!$Q$2:$R$58,2,0),"")</f>
        <v/>
      </c>
      <c r="G1903" s="34" t="str">
        <f aca="false">IF(ISBLANK(C1903),"",  IF(F1903="RAZÓN SOCIAL","NUEVO_RP",   IF(F1903="NUMERO",      IF(ISNUMBER(VALUE(C1903)),VALUE(C1903),""),   IF(OR(F1903="NSS - NOMBRE",F1903="RP - NOMBRE"),      IF(         AND(           NOT(ISERROR(FIND(" - ",C1903))),           ISERROR(FIND("  ",C1903)),           ISERROR(FIND("–",C1903)),           ISERROR(FIND("—",C1903)),           ISNUMBER(VALUE(LEFT(C1903,FIND(" - ",C1903)-1)))         ),         VALUE(LEFT(C1903,FIND(" - ",C1903)-1)),         ""      ),   ""   )  )))</f>
        <v/>
      </c>
      <c r="H1903" s="34" t="str">
        <f aca="false">B1903 &amp; "|" &amp; E1903 &amp; "|" &amp;(IF(ISBLANK(C1903),"",IFERROR(VALUE(LEFT(TRIM(C1903),FIND(" ",TRIM(C1903)&amp;" ")-1)),"")))</f>
        <v>||</v>
      </c>
      <c r="I1903" s="18" t="n">
        <f aca="false">IF(G1903="",0, IF(COUNTIF($H$6:H1903,H1903)=1,1,0))</f>
        <v>0</v>
      </c>
      <c r="J1903" s="34" t="str">
        <f aca="false">IF( OR( ISBLANK(D1903), C1903=D1903, AND( LEFT(D1903,7)&lt;&gt;"NOMINA ", OR( ISERROR(FIND(" - ",D1903)), NOT(ISNUMBER(VALUE(LEFT(D1903,FIND(" - ",D1903)-1)))) ) ) ), "", B1903 &amp; "|" &amp; E1903 &amp; "|" &amp; (IF(ISBLANK(C1903), "", IFERROR(VALUE(LEFT(TRIM(C1903), FIND(" ", TRIM(C1903)&amp;" ")-1)), ""))) &amp; "|" &amp; D1903 )</f>
        <v/>
      </c>
      <c r="K1903" s="18" t="n">
        <f aca="false">IF(OR(C1903="", J1903="",G1903=""), 0, IF(COUNTIF($J$6:J1903, J1903)=1, 1, 0))</f>
        <v>0</v>
      </c>
      <c r="L1903" s="16" t="str">
        <f aca="false">IF(B1903="Inscripción de nuevo registro patronal",B1903 &amp; "|" &amp; E1903 &amp; "|" &amp; C1903,"")</f>
        <v/>
      </c>
      <c r="M1903" s="18" t="n">
        <f aca="false">IF(OR(C1903="", L1903=""), 0, IF(COUNTIF($L$6:L1903, L1903)=1, 1, 0))</f>
        <v>0</v>
      </c>
    </row>
    <row r="1904" customFormat="false" ht="28.35" hidden="false" customHeight="true" outlineLevel="0" collapsed="false">
      <c r="A1904" s="48" t="str">
        <f aca="false">IF(AND(NOT(ISBLANK(C1904)),NOT(ISBLANK(B1904)),NOT(ISBLANK(E1904))),(_xlfn.AGGREGATE(2,7,A$5:A1904))+1,"")</f>
        <v/>
      </c>
      <c r="B1904" s="49"/>
      <c r="C1904" s="49"/>
      <c r="D1904" s="50"/>
      <c r="E1904" s="51"/>
      <c r="F1904" s="52" t="str">
        <f aca="false">IFERROR(VLOOKUP(B1904,LISTAS!$Q$2:$R$58,2,0),"")</f>
        <v/>
      </c>
      <c r="G1904" s="34" t="str">
        <f aca="false">IF(ISBLANK(C1904),"",  IF(F1904="RAZÓN SOCIAL","NUEVO_RP",   IF(F1904="NUMERO",      IF(ISNUMBER(VALUE(C1904)),VALUE(C1904),""),   IF(OR(F1904="NSS - NOMBRE",F1904="RP - NOMBRE"),      IF(         AND(           NOT(ISERROR(FIND(" - ",C1904))),           ISERROR(FIND("  ",C1904)),           ISERROR(FIND("–",C1904)),           ISERROR(FIND("—",C1904)),           ISNUMBER(VALUE(LEFT(C1904,FIND(" - ",C1904)-1)))         ),         VALUE(LEFT(C1904,FIND(" - ",C1904)-1)),         ""      ),   ""   )  )))</f>
        <v/>
      </c>
      <c r="H1904" s="34" t="str">
        <f aca="false">B1904 &amp; "|" &amp; E1904 &amp; "|" &amp;(IF(ISBLANK(C1904),"",IFERROR(VALUE(LEFT(TRIM(C1904),FIND(" ",TRIM(C1904)&amp;" ")-1)),"")))</f>
        <v>||</v>
      </c>
      <c r="I1904" s="18" t="n">
        <f aca="false">IF(G1904="",0, IF(COUNTIF($H$6:H1904,H1904)=1,1,0))</f>
        <v>0</v>
      </c>
      <c r="J1904" s="34" t="str">
        <f aca="false">IF( OR( ISBLANK(D1904), C1904=D1904, AND( LEFT(D1904,7)&lt;&gt;"NOMINA ", OR( ISERROR(FIND(" - ",D1904)), NOT(ISNUMBER(VALUE(LEFT(D1904,FIND(" - ",D1904)-1)))) ) ) ), "", B1904 &amp; "|" &amp; E1904 &amp; "|" &amp; (IF(ISBLANK(C1904), "", IFERROR(VALUE(LEFT(TRIM(C1904), FIND(" ", TRIM(C1904)&amp;" ")-1)), ""))) &amp; "|" &amp; D1904 )</f>
        <v/>
      </c>
      <c r="K1904" s="18" t="n">
        <f aca="false">IF(OR(C1904="", J1904="",G1904=""), 0, IF(COUNTIF($J$6:J1904, J1904)=1, 1, 0))</f>
        <v>0</v>
      </c>
      <c r="L1904" s="16" t="str">
        <f aca="false">IF(B1904="Inscripción de nuevo registro patronal",B1904 &amp; "|" &amp; E1904 &amp; "|" &amp; C1904,"")</f>
        <v/>
      </c>
      <c r="M1904" s="18" t="n">
        <f aca="false">IF(OR(C1904="", L1904=""), 0, IF(COUNTIF($L$6:L1904, L1904)=1, 1, 0))</f>
        <v>0</v>
      </c>
    </row>
    <row r="1905" customFormat="false" ht="28.35" hidden="false" customHeight="true" outlineLevel="0" collapsed="false">
      <c r="A1905" s="48" t="str">
        <f aca="false">IF(AND(NOT(ISBLANK(C1905)),NOT(ISBLANK(B1905)),NOT(ISBLANK(E1905))),(_xlfn.AGGREGATE(2,7,A$5:A1905))+1,"")</f>
        <v/>
      </c>
      <c r="B1905" s="49"/>
      <c r="C1905" s="49"/>
      <c r="D1905" s="50"/>
      <c r="E1905" s="51"/>
      <c r="F1905" s="52" t="str">
        <f aca="false">IFERROR(VLOOKUP(B1905,LISTAS!$Q$2:$R$58,2,0),"")</f>
        <v/>
      </c>
      <c r="G1905" s="34" t="str">
        <f aca="false">IF(ISBLANK(C1905),"",  IF(F1905="RAZÓN SOCIAL","NUEVO_RP",   IF(F1905="NUMERO",      IF(ISNUMBER(VALUE(C1905)),VALUE(C1905),""),   IF(OR(F1905="NSS - NOMBRE",F1905="RP - NOMBRE"),      IF(         AND(           NOT(ISERROR(FIND(" - ",C1905))),           ISERROR(FIND("  ",C1905)),           ISERROR(FIND("–",C1905)),           ISERROR(FIND("—",C1905)),           ISNUMBER(VALUE(LEFT(C1905,FIND(" - ",C1905)-1)))         ),         VALUE(LEFT(C1905,FIND(" - ",C1905)-1)),         ""      ),   ""   )  )))</f>
        <v/>
      </c>
      <c r="H1905" s="34" t="str">
        <f aca="false">B1905 &amp; "|" &amp; E1905 &amp; "|" &amp;(IF(ISBLANK(C1905),"",IFERROR(VALUE(LEFT(TRIM(C1905),FIND(" ",TRIM(C1905)&amp;" ")-1)),"")))</f>
        <v>||</v>
      </c>
      <c r="I1905" s="18" t="n">
        <f aca="false">IF(G1905="",0, IF(COUNTIF($H$6:H1905,H1905)=1,1,0))</f>
        <v>0</v>
      </c>
      <c r="J1905" s="34" t="str">
        <f aca="false">IF( OR( ISBLANK(D1905), C1905=D1905, AND( LEFT(D1905,7)&lt;&gt;"NOMINA ", OR( ISERROR(FIND(" - ",D1905)), NOT(ISNUMBER(VALUE(LEFT(D1905,FIND(" - ",D1905)-1)))) ) ) ), "", B1905 &amp; "|" &amp; E1905 &amp; "|" &amp; (IF(ISBLANK(C1905), "", IFERROR(VALUE(LEFT(TRIM(C1905), FIND(" ", TRIM(C1905)&amp;" ")-1)), ""))) &amp; "|" &amp; D1905 )</f>
        <v/>
      </c>
      <c r="K1905" s="18" t="n">
        <f aca="false">IF(OR(C1905="", J1905="",G1905=""), 0, IF(COUNTIF($J$6:J1905, J1905)=1, 1, 0))</f>
        <v>0</v>
      </c>
      <c r="L1905" s="16" t="str">
        <f aca="false">IF(B1905="Inscripción de nuevo registro patronal",B1905 &amp; "|" &amp; E1905 &amp; "|" &amp; C1905,"")</f>
        <v/>
      </c>
      <c r="M1905" s="18" t="n">
        <f aca="false">IF(OR(C1905="", L1905=""), 0, IF(COUNTIF($L$6:L1905, L1905)=1, 1, 0))</f>
        <v>0</v>
      </c>
    </row>
    <row r="1906" customFormat="false" ht="28.35" hidden="false" customHeight="true" outlineLevel="0" collapsed="false">
      <c r="A1906" s="48" t="str">
        <f aca="false">IF(AND(NOT(ISBLANK(C1906)),NOT(ISBLANK(B1906)),NOT(ISBLANK(E1906))),(_xlfn.AGGREGATE(2,7,A$5:A1906))+1,"")</f>
        <v/>
      </c>
      <c r="B1906" s="49"/>
      <c r="C1906" s="49"/>
      <c r="D1906" s="50"/>
      <c r="E1906" s="51"/>
      <c r="F1906" s="52" t="str">
        <f aca="false">IFERROR(VLOOKUP(B1906,LISTAS!$Q$2:$R$58,2,0),"")</f>
        <v/>
      </c>
      <c r="G1906" s="34" t="str">
        <f aca="false">IF(ISBLANK(C1906),"",  IF(F1906="RAZÓN SOCIAL","NUEVO_RP",   IF(F1906="NUMERO",      IF(ISNUMBER(VALUE(C1906)),VALUE(C1906),""),   IF(OR(F1906="NSS - NOMBRE",F1906="RP - NOMBRE"),      IF(         AND(           NOT(ISERROR(FIND(" - ",C1906))),           ISERROR(FIND("  ",C1906)),           ISERROR(FIND("–",C1906)),           ISERROR(FIND("—",C1906)),           ISNUMBER(VALUE(LEFT(C1906,FIND(" - ",C1906)-1)))         ),         VALUE(LEFT(C1906,FIND(" - ",C1906)-1)),         ""      ),   ""   )  )))</f>
        <v/>
      </c>
      <c r="H1906" s="34" t="str">
        <f aca="false">B1906 &amp; "|" &amp; E1906 &amp; "|" &amp;(IF(ISBLANK(C1906),"",IFERROR(VALUE(LEFT(TRIM(C1906),FIND(" ",TRIM(C1906)&amp;" ")-1)),"")))</f>
        <v>||</v>
      </c>
      <c r="I1906" s="18" t="n">
        <f aca="false">IF(G1906="",0, IF(COUNTIF($H$6:H1906,H1906)=1,1,0))</f>
        <v>0</v>
      </c>
      <c r="J1906" s="34" t="str">
        <f aca="false">IF( OR( ISBLANK(D1906), C1906=D1906, AND( LEFT(D1906,7)&lt;&gt;"NOMINA ", OR( ISERROR(FIND(" - ",D1906)), NOT(ISNUMBER(VALUE(LEFT(D1906,FIND(" - ",D1906)-1)))) ) ) ), "", B1906 &amp; "|" &amp; E1906 &amp; "|" &amp; (IF(ISBLANK(C1906), "", IFERROR(VALUE(LEFT(TRIM(C1906), FIND(" ", TRIM(C1906)&amp;" ")-1)), ""))) &amp; "|" &amp; D1906 )</f>
        <v/>
      </c>
      <c r="K1906" s="18" t="n">
        <f aca="false">IF(OR(C1906="", J1906="",G1906=""), 0, IF(COUNTIF($J$6:J1906, J1906)=1, 1, 0))</f>
        <v>0</v>
      </c>
      <c r="L1906" s="16" t="str">
        <f aca="false">IF(B1906="Inscripción de nuevo registro patronal",B1906 &amp; "|" &amp; E1906 &amp; "|" &amp; C1906,"")</f>
        <v/>
      </c>
      <c r="M1906" s="18" t="n">
        <f aca="false">IF(OR(C1906="", L1906=""), 0, IF(COUNTIF($L$6:L1906, L1906)=1, 1, 0))</f>
        <v>0</v>
      </c>
    </row>
    <row r="1907" customFormat="false" ht="28.35" hidden="false" customHeight="true" outlineLevel="0" collapsed="false">
      <c r="A1907" s="48" t="str">
        <f aca="false">IF(AND(NOT(ISBLANK(C1907)),NOT(ISBLANK(B1907)),NOT(ISBLANK(E1907))),(_xlfn.AGGREGATE(2,7,A$5:A1907))+1,"")</f>
        <v/>
      </c>
      <c r="B1907" s="49"/>
      <c r="C1907" s="49"/>
      <c r="D1907" s="50"/>
      <c r="E1907" s="51"/>
      <c r="F1907" s="52" t="str">
        <f aca="false">IFERROR(VLOOKUP(B1907,LISTAS!$Q$2:$R$58,2,0),"")</f>
        <v/>
      </c>
      <c r="G1907" s="34" t="str">
        <f aca="false">IF(ISBLANK(C1907),"",  IF(F1907="RAZÓN SOCIAL","NUEVO_RP",   IF(F1907="NUMERO",      IF(ISNUMBER(VALUE(C1907)),VALUE(C1907),""),   IF(OR(F1907="NSS - NOMBRE",F1907="RP - NOMBRE"),      IF(         AND(           NOT(ISERROR(FIND(" - ",C1907))),           ISERROR(FIND("  ",C1907)),           ISERROR(FIND("–",C1907)),           ISERROR(FIND("—",C1907)),           ISNUMBER(VALUE(LEFT(C1907,FIND(" - ",C1907)-1)))         ),         VALUE(LEFT(C1907,FIND(" - ",C1907)-1)),         ""      ),   ""   )  )))</f>
        <v/>
      </c>
      <c r="H1907" s="34" t="str">
        <f aca="false">B1907 &amp; "|" &amp; E1907 &amp; "|" &amp;(IF(ISBLANK(C1907),"",IFERROR(VALUE(LEFT(TRIM(C1907),FIND(" ",TRIM(C1907)&amp;" ")-1)),"")))</f>
        <v>||</v>
      </c>
      <c r="I1907" s="18" t="n">
        <f aca="false">IF(G1907="",0, IF(COUNTIF($H$6:H1907,H1907)=1,1,0))</f>
        <v>0</v>
      </c>
      <c r="J1907" s="34" t="str">
        <f aca="false">IF( OR( ISBLANK(D1907), C1907=D1907, AND( LEFT(D1907,7)&lt;&gt;"NOMINA ", OR( ISERROR(FIND(" - ",D1907)), NOT(ISNUMBER(VALUE(LEFT(D1907,FIND(" - ",D1907)-1)))) ) ) ), "", B1907 &amp; "|" &amp; E1907 &amp; "|" &amp; (IF(ISBLANK(C1907), "", IFERROR(VALUE(LEFT(TRIM(C1907), FIND(" ", TRIM(C1907)&amp;" ")-1)), ""))) &amp; "|" &amp; D1907 )</f>
        <v/>
      </c>
      <c r="K1907" s="18" t="n">
        <f aca="false">IF(OR(C1907="", J1907="",G1907=""), 0, IF(COUNTIF($J$6:J1907, J1907)=1, 1, 0))</f>
        <v>0</v>
      </c>
      <c r="L1907" s="16" t="str">
        <f aca="false">IF(B1907="Inscripción de nuevo registro patronal",B1907 &amp; "|" &amp; E1907 &amp; "|" &amp; C1907,"")</f>
        <v/>
      </c>
      <c r="M1907" s="18" t="n">
        <f aca="false">IF(OR(C1907="", L1907=""), 0, IF(COUNTIF($L$6:L1907, L1907)=1, 1, 0))</f>
        <v>0</v>
      </c>
    </row>
    <row r="1908" customFormat="false" ht="28.35" hidden="false" customHeight="true" outlineLevel="0" collapsed="false">
      <c r="A1908" s="48" t="str">
        <f aca="false">IF(AND(NOT(ISBLANK(C1908)),NOT(ISBLANK(B1908)),NOT(ISBLANK(E1908))),(_xlfn.AGGREGATE(2,7,A$5:A1908))+1,"")</f>
        <v/>
      </c>
      <c r="B1908" s="49"/>
      <c r="C1908" s="49"/>
      <c r="D1908" s="50"/>
      <c r="E1908" s="51"/>
      <c r="F1908" s="52" t="str">
        <f aca="false">IFERROR(VLOOKUP(B1908,LISTAS!$Q$2:$R$58,2,0),"")</f>
        <v/>
      </c>
      <c r="G1908" s="34" t="str">
        <f aca="false">IF(ISBLANK(C1908),"",  IF(F1908="RAZÓN SOCIAL","NUEVO_RP",   IF(F1908="NUMERO",      IF(ISNUMBER(VALUE(C1908)),VALUE(C1908),""),   IF(OR(F1908="NSS - NOMBRE",F1908="RP - NOMBRE"),      IF(         AND(           NOT(ISERROR(FIND(" - ",C1908))),           ISERROR(FIND("  ",C1908)),           ISERROR(FIND("–",C1908)),           ISERROR(FIND("—",C1908)),           ISNUMBER(VALUE(LEFT(C1908,FIND(" - ",C1908)-1)))         ),         VALUE(LEFT(C1908,FIND(" - ",C1908)-1)),         ""      ),   ""   )  )))</f>
        <v/>
      </c>
      <c r="H1908" s="34" t="str">
        <f aca="false">B1908 &amp; "|" &amp; E1908 &amp; "|" &amp;(IF(ISBLANK(C1908),"",IFERROR(VALUE(LEFT(TRIM(C1908),FIND(" ",TRIM(C1908)&amp;" ")-1)),"")))</f>
        <v>||</v>
      </c>
      <c r="I1908" s="18" t="n">
        <f aca="false">IF(G1908="",0, IF(COUNTIF($H$6:H1908,H1908)=1,1,0))</f>
        <v>0</v>
      </c>
      <c r="J1908" s="34" t="str">
        <f aca="false">IF( OR( ISBLANK(D1908), C1908=D1908, AND( LEFT(D1908,7)&lt;&gt;"NOMINA ", OR( ISERROR(FIND(" - ",D1908)), NOT(ISNUMBER(VALUE(LEFT(D1908,FIND(" - ",D1908)-1)))) ) ) ), "", B1908 &amp; "|" &amp; E1908 &amp; "|" &amp; (IF(ISBLANK(C1908), "", IFERROR(VALUE(LEFT(TRIM(C1908), FIND(" ", TRIM(C1908)&amp;" ")-1)), ""))) &amp; "|" &amp; D1908 )</f>
        <v/>
      </c>
      <c r="K1908" s="18" t="n">
        <f aca="false">IF(OR(C1908="", J1908="",G1908=""), 0, IF(COUNTIF($J$6:J1908, J1908)=1, 1, 0))</f>
        <v>0</v>
      </c>
      <c r="L1908" s="16" t="str">
        <f aca="false">IF(B1908="Inscripción de nuevo registro patronal",B1908 &amp; "|" &amp; E1908 &amp; "|" &amp; C1908,"")</f>
        <v/>
      </c>
      <c r="M1908" s="18" t="n">
        <f aca="false">IF(OR(C1908="", L1908=""), 0, IF(COUNTIF($L$6:L1908, L1908)=1, 1, 0))</f>
        <v>0</v>
      </c>
    </row>
    <row r="1909" customFormat="false" ht="28.35" hidden="false" customHeight="true" outlineLevel="0" collapsed="false">
      <c r="A1909" s="48" t="str">
        <f aca="false">IF(AND(NOT(ISBLANK(C1909)),NOT(ISBLANK(B1909)),NOT(ISBLANK(E1909))),(_xlfn.AGGREGATE(2,7,A$5:A1909))+1,"")</f>
        <v/>
      </c>
      <c r="B1909" s="49"/>
      <c r="C1909" s="49"/>
      <c r="D1909" s="50"/>
      <c r="E1909" s="51"/>
      <c r="F1909" s="52" t="str">
        <f aca="false">IFERROR(VLOOKUP(B1909,LISTAS!$Q$2:$R$58,2,0),"")</f>
        <v/>
      </c>
      <c r="G1909" s="34" t="str">
        <f aca="false">IF(ISBLANK(C1909),"",  IF(F1909="RAZÓN SOCIAL","NUEVO_RP",   IF(F1909="NUMERO",      IF(ISNUMBER(VALUE(C1909)),VALUE(C1909),""),   IF(OR(F1909="NSS - NOMBRE",F1909="RP - NOMBRE"),      IF(         AND(           NOT(ISERROR(FIND(" - ",C1909))),           ISERROR(FIND("  ",C1909)),           ISERROR(FIND("–",C1909)),           ISERROR(FIND("—",C1909)),           ISNUMBER(VALUE(LEFT(C1909,FIND(" - ",C1909)-1)))         ),         VALUE(LEFT(C1909,FIND(" - ",C1909)-1)),         ""      ),   ""   )  )))</f>
        <v/>
      </c>
      <c r="H1909" s="34" t="str">
        <f aca="false">B1909 &amp; "|" &amp; E1909 &amp; "|" &amp;(IF(ISBLANK(C1909),"",IFERROR(VALUE(LEFT(TRIM(C1909),FIND(" ",TRIM(C1909)&amp;" ")-1)),"")))</f>
        <v>||</v>
      </c>
      <c r="I1909" s="18" t="n">
        <f aca="false">IF(G1909="",0, IF(COUNTIF($H$6:H1909,H1909)=1,1,0))</f>
        <v>0</v>
      </c>
      <c r="J1909" s="34" t="str">
        <f aca="false">IF( OR( ISBLANK(D1909), C1909=D1909, AND( LEFT(D1909,7)&lt;&gt;"NOMINA ", OR( ISERROR(FIND(" - ",D1909)), NOT(ISNUMBER(VALUE(LEFT(D1909,FIND(" - ",D1909)-1)))) ) ) ), "", B1909 &amp; "|" &amp; E1909 &amp; "|" &amp; (IF(ISBLANK(C1909), "", IFERROR(VALUE(LEFT(TRIM(C1909), FIND(" ", TRIM(C1909)&amp;" ")-1)), ""))) &amp; "|" &amp; D1909 )</f>
        <v/>
      </c>
      <c r="K1909" s="18" t="n">
        <f aca="false">IF(OR(C1909="", J1909="",G1909=""), 0, IF(COUNTIF($J$6:J1909, J1909)=1, 1, 0))</f>
        <v>0</v>
      </c>
      <c r="L1909" s="16" t="str">
        <f aca="false">IF(B1909="Inscripción de nuevo registro patronal",B1909 &amp; "|" &amp; E1909 &amp; "|" &amp; C1909,"")</f>
        <v/>
      </c>
      <c r="M1909" s="18" t="n">
        <f aca="false">IF(OR(C1909="", L1909=""), 0, IF(COUNTIF($L$6:L1909, L1909)=1, 1, 0))</f>
        <v>0</v>
      </c>
    </row>
    <row r="1910" customFormat="false" ht="28.35" hidden="false" customHeight="true" outlineLevel="0" collapsed="false">
      <c r="A1910" s="48" t="str">
        <f aca="false">IF(AND(NOT(ISBLANK(C1910)),NOT(ISBLANK(B1910)),NOT(ISBLANK(E1910))),(_xlfn.AGGREGATE(2,7,A$5:A1910))+1,"")</f>
        <v/>
      </c>
      <c r="B1910" s="49"/>
      <c r="C1910" s="49"/>
      <c r="D1910" s="50"/>
      <c r="E1910" s="51"/>
      <c r="F1910" s="52" t="str">
        <f aca="false">IFERROR(VLOOKUP(B1910,LISTAS!$Q$2:$R$58,2,0),"")</f>
        <v/>
      </c>
      <c r="G1910" s="34" t="str">
        <f aca="false">IF(ISBLANK(C1910),"",  IF(F1910="RAZÓN SOCIAL","NUEVO_RP",   IF(F1910="NUMERO",      IF(ISNUMBER(VALUE(C1910)),VALUE(C1910),""),   IF(OR(F1910="NSS - NOMBRE",F1910="RP - NOMBRE"),      IF(         AND(           NOT(ISERROR(FIND(" - ",C1910))),           ISERROR(FIND("  ",C1910)),           ISERROR(FIND("–",C1910)),           ISERROR(FIND("—",C1910)),           ISNUMBER(VALUE(LEFT(C1910,FIND(" - ",C1910)-1)))         ),         VALUE(LEFT(C1910,FIND(" - ",C1910)-1)),         ""      ),   ""   )  )))</f>
        <v/>
      </c>
      <c r="H1910" s="34" t="str">
        <f aca="false">B1910 &amp; "|" &amp; E1910 &amp; "|" &amp;(IF(ISBLANK(C1910),"",IFERROR(VALUE(LEFT(TRIM(C1910),FIND(" ",TRIM(C1910)&amp;" ")-1)),"")))</f>
        <v>||</v>
      </c>
      <c r="I1910" s="18" t="n">
        <f aca="false">IF(G1910="",0, IF(COUNTIF($H$6:H1910,H1910)=1,1,0))</f>
        <v>0</v>
      </c>
      <c r="J1910" s="34" t="str">
        <f aca="false">IF( OR( ISBLANK(D1910), C1910=D1910, AND( LEFT(D1910,7)&lt;&gt;"NOMINA ", OR( ISERROR(FIND(" - ",D1910)), NOT(ISNUMBER(VALUE(LEFT(D1910,FIND(" - ",D1910)-1)))) ) ) ), "", B1910 &amp; "|" &amp; E1910 &amp; "|" &amp; (IF(ISBLANK(C1910), "", IFERROR(VALUE(LEFT(TRIM(C1910), FIND(" ", TRIM(C1910)&amp;" ")-1)), ""))) &amp; "|" &amp; D1910 )</f>
        <v/>
      </c>
      <c r="K1910" s="18" t="n">
        <f aca="false">IF(OR(C1910="", J1910="",G1910=""), 0, IF(COUNTIF($J$6:J1910, J1910)=1, 1, 0))</f>
        <v>0</v>
      </c>
      <c r="L1910" s="16" t="str">
        <f aca="false">IF(B1910="Inscripción de nuevo registro patronal",B1910 &amp; "|" &amp; E1910 &amp; "|" &amp; C1910,"")</f>
        <v/>
      </c>
      <c r="M1910" s="18" t="n">
        <f aca="false">IF(OR(C1910="", L1910=""), 0, IF(COUNTIF($L$6:L1910, L1910)=1, 1, 0))</f>
        <v>0</v>
      </c>
    </row>
    <row r="1911" customFormat="false" ht="28.35" hidden="false" customHeight="true" outlineLevel="0" collapsed="false">
      <c r="A1911" s="48" t="str">
        <f aca="false">IF(AND(NOT(ISBLANK(C1911)),NOT(ISBLANK(B1911)),NOT(ISBLANK(E1911))),(_xlfn.AGGREGATE(2,7,A$5:A1911))+1,"")</f>
        <v/>
      </c>
      <c r="B1911" s="49"/>
      <c r="C1911" s="49"/>
      <c r="D1911" s="50"/>
      <c r="E1911" s="51"/>
      <c r="F1911" s="52" t="str">
        <f aca="false">IFERROR(VLOOKUP(B1911,LISTAS!$Q$2:$R$58,2,0),"")</f>
        <v/>
      </c>
      <c r="G1911" s="34" t="str">
        <f aca="false">IF(ISBLANK(C1911),"",  IF(F1911="RAZÓN SOCIAL","NUEVO_RP",   IF(F1911="NUMERO",      IF(ISNUMBER(VALUE(C1911)),VALUE(C1911),""),   IF(OR(F1911="NSS - NOMBRE",F1911="RP - NOMBRE"),      IF(         AND(           NOT(ISERROR(FIND(" - ",C1911))),           ISERROR(FIND("  ",C1911)),           ISERROR(FIND("–",C1911)),           ISERROR(FIND("—",C1911)),           ISNUMBER(VALUE(LEFT(C1911,FIND(" - ",C1911)-1)))         ),         VALUE(LEFT(C1911,FIND(" - ",C1911)-1)),         ""      ),   ""   )  )))</f>
        <v/>
      </c>
      <c r="H1911" s="34" t="str">
        <f aca="false">B1911 &amp; "|" &amp; E1911 &amp; "|" &amp;(IF(ISBLANK(C1911),"",IFERROR(VALUE(LEFT(TRIM(C1911),FIND(" ",TRIM(C1911)&amp;" ")-1)),"")))</f>
        <v>||</v>
      </c>
      <c r="I1911" s="18" t="n">
        <f aca="false">IF(G1911="",0, IF(COUNTIF($H$6:H1911,H1911)=1,1,0))</f>
        <v>0</v>
      </c>
      <c r="J1911" s="34" t="str">
        <f aca="false">IF( OR( ISBLANK(D1911), C1911=D1911, AND( LEFT(D1911,7)&lt;&gt;"NOMINA ", OR( ISERROR(FIND(" - ",D1911)), NOT(ISNUMBER(VALUE(LEFT(D1911,FIND(" - ",D1911)-1)))) ) ) ), "", B1911 &amp; "|" &amp; E1911 &amp; "|" &amp; (IF(ISBLANK(C1911), "", IFERROR(VALUE(LEFT(TRIM(C1911), FIND(" ", TRIM(C1911)&amp;" ")-1)), ""))) &amp; "|" &amp; D1911 )</f>
        <v/>
      </c>
      <c r="K1911" s="18" t="n">
        <f aca="false">IF(OR(C1911="", J1911="",G1911=""), 0, IF(COUNTIF($J$6:J1911, J1911)=1, 1, 0))</f>
        <v>0</v>
      </c>
      <c r="L1911" s="16" t="str">
        <f aca="false">IF(B1911="Inscripción de nuevo registro patronal",B1911 &amp; "|" &amp; E1911 &amp; "|" &amp; C1911,"")</f>
        <v/>
      </c>
      <c r="M1911" s="18" t="n">
        <f aca="false">IF(OR(C1911="", L1911=""), 0, IF(COUNTIF($L$6:L1911, L1911)=1, 1, 0))</f>
        <v>0</v>
      </c>
    </row>
    <row r="1912" customFormat="false" ht="28.35" hidden="false" customHeight="true" outlineLevel="0" collapsed="false">
      <c r="A1912" s="48" t="str">
        <f aca="false">IF(AND(NOT(ISBLANK(C1912)),NOT(ISBLANK(B1912)),NOT(ISBLANK(E1912))),(_xlfn.AGGREGATE(2,7,A$5:A1912))+1,"")</f>
        <v/>
      </c>
      <c r="B1912" s="49"/>
      <c r="C1912" s="49"/>
      <c r="D1912" s="50"/>
      <c r="E1912" s="51"/>
      <c r="F1912" s="52" t="str">
        <f aca="false">IFERROR(VLOOKUP(B1912,LISTAS!$Q$2:$R$58,2,0),"")</f>
        <v/>
      </c>
      <c r="G1912" s="34" t="str">
        <f aca="false">IF(ISBLANK(C1912),"",  IF(F1912="RAZÓN SOCIAL","NUEVO_RP",   IF(F1912="NUMERO",      IF(ISNUMBER(VALUE(C1912)),VALUE(C1912),""),   IF(OR(F1912="NSS - NOMBRE",F1912="RP - NOMBRE"),      IF(         AND(           NOT(ISERROR(FIND(" - ",C1912))),           ISERROR(FIND("  ",C1912)),           ISERROR(FIND("–",C1912)),           ISERROR(FIND("—",C1912)),           ISNUMBER(VALUE(LEFT(C1912,FIND(" - ",C1912)-1)))         ),         VALUE(LEFT(C1912,FIND(" - ",C1912)-1)),         ""      ),   ""   )  )))</f>
        <v/>
      </c>
      <c r="H1912" s="34" t="str">
        <f aca="false">B1912 &amp; "|" &amp; E1912 &amp; "|" &amp;(IF(ISBLANK(C1912),"",IFERROR(VALUE(LEFT(TRIM(C1912),FIND(" ",TRIM(C1912)&amp;" ")-1)),"")))</f>
        <v>||</v>
      </c>
      <c r="I1912" s="18" t="n">
        <f aca="false">IF(G1912="",0, IF(COUNTIF($H$6:H1912,H1912)=1,1,0))</f>
        <v>0</v>
      </c>
      <c r="J1912" s="34" t="str">
        <f aca="false">IF( OR( ISBLANK(D1912), C1912=D1912, AND( LEFT(D1912,7)&lt;&gt;"NOMINA ", OR( ISERROR(FIND(" - ",D1912)), NOT(ISNUMBER(VALUE(LEFT(D1912,FIND(" - ",D1912)-1)))) ) ) ), "", B1912 &amp; "|" &amp; E1912 &amp; "|" &amp; (IF(ISBLANK(C1912), "", IFERROR(VALUE(LEFT(TRIM(C1912), FIND(" ", TRIM(C1912)&amp;" ")-1)), ""))) &amp; "|" &amp; D1912 )</f>
        <v/>
      </c>
      <c r="K1912" s="18" t="n">
        <f aca="false">IF(OR(C1912="", J1912="",G1912=""), 0, IF(COUNTIF($J$6:J1912, J1912)=1, 1, 0))</f>
        <v>0</v>
      </c>
      <c r="L1912" s="16" t="str">
        <f aca="false">IF(B1912="Inscripción de nuevo registro patronal",B1912 &amp; "|" &amp; E1912 &amp; "|" &amp; C1912,"")</f>
        <v/>
      </c>
      <c r="M1912" s="18" t="n">
        <f aca="false">IF(OR(C1912="", L1912=""), 0, IF(COUNTIF($L$6:L1912, L1912)=1, 1, 0))</f>
        <v>0</v>
      </c>
    </row>
    <row r="1913" customFormat="false" ht="28.35" hidden="false" customHeight="true" outlineLevel="0" collapsed="false">
      <c r="A1913" s="48" t="str">
        <f aca="false">IF(AND(NOT(ISBLANK(C1913)),NOT(ISBLANK(B1913)),NOT(ISBLANK(E1913))),(_xlfn.AGGREGATE(2,7,A$5:A1913))+1,"")</f>
        <v/>
      </c>
      <c r="B1913" s="49"/>
      <c r="C1913" s="49"/>
      <c r="D1913" s="50"/>
      <c r="E1913" s="51"/>
      <c r="F1913" s="52" t="str">
        <f aca="false">IFERROR(VLOOKUP(B1913,LISTAS!$Q$2:$R$58,2,0),"")</f>
        <v/>
      </c>
      <c r="G1913" s="34" t="str">
        <f aca="false">IF(ISBLANK(C1913),"",  IF(F1913="RAZÓN SOCIAL","NUEVO_RP",   IF(F1913="NUMERO",      IF(ISNUMBER(VALUE(C1913)),VALUE(C1913),""),   IF(OR(F1913="NSS - NOMBRE",F1913="RP - NOMBRE"),      IF(         AND(           NOT(ISERROR(FIND(" - ",C1913))),           ISERROR(FIND("  ",C1913)),           ISERROR(FIND("–",C1913)),           ISERROR(FIND("—",C1913)),           ISNUMBER(VALUE(LEFT(C1913,FIND(" - ",C1913)-1)))         ),         VALUE(LEFT(C1913,FIND(" - ",C1913)-1)),         ""      ),   ""   )  )))</f>
        <v/>
      </c>
      <c r="H1913" s="34" t="str">
        <f aca="false">B1913 &amp; "|" &amp; E1913 &amp; "|" &amp;(IF(ISBLANK(C1913),"",IFERROR(VALUE(LEFT(TRIM(C1913),FIND(" ",TRIM(C1913)&amp;" ")-1)),"")))</f>
        <v>||</v>
      </c>
      <c r="I1913" s="18" t="n">
        <f aca="false">IF(G1913="",0, IF(COUNTIF($H$6:H1913,H1913)=1,1,0))</f>
        <v>0</v>
      </c>
      <c r="J1913" s="34" t="str">
        <f aca="false">IF( OR( ISBLANK(D1913), C1913=D1913, AND( LEFT(D1913,7)&lt;&gt;"NOMINA ", OR( ISERROR(FIND(" - ",D1913)), NOT(ISNUMBER(VALUE(LEFT(D1913,FIND(" - ",D1913)-1)))) ) ) ), "", B1913 &amp; "|" &amp; E1913 &amp; "|" &amp; (IF(ISBLANK(C1913), "", IFERROR(VALUE(LEFT(TRIM(C1913), FIND(" ", TRIM(C1913)&amp;" ")-1)), ""))) &amp; "|" &amp; D1913 )</f>
        <v/>
      </c>
      <c r="K1913" s="18" t="n">
        <f aca="false">IF(OR(C1913="", J1913="",G1913=""), 0, IF(COUNTIF($J$6:J1913, J1913)=1, 1, 0))</f>
        <v>0</v>
      </c>
      <c r="L1913" s="16" t="str">
        <f aca="false">IF(B1913="Inscripción de nuevo registro patronal",B1913 &amp; "|" &amp; E1913 &amp; "|" &amp; C1913,"")</f>
        <v/>
      </c>
      <c r="M1913" s="18" t="n">
        <f aca="false">IF(OR(C1913="", L1913=""), 0, IF(COUNTIF($L$6:L1913, L1913)=1, 1, 0))</f>
        <v>0</v>
      </c>
    </row>
    <row r="1914" customFormat="false" ht="28.35" hidden="false" customHeight="true" outlineLevel="0" collapsed="false">
      <c r="A1914" s="48" t="str">
        <f aca="false">IF(AND(NOT(ISBLANK(C1914)),NOT(ISBLANK(B1914)),NOT(ISBLANK(E1914))),(_xlfn.AGGREGATE(2,7,A$5:A1914))+1,"")</f>
        <v/>
      </c>
      <c r="B1914" s="49"/>
      <c r="C1914" s="49"/>
      <c r="D1914" s="50"/>
      <c r="E1914" s="51"/>
      <c r="F1914" s="52" t="str">
        <f aca="false">IFERROR(VLOOKUP(B1914,LISTAS!$Q$2:$R$58,2,0),"")</f>
        <v/>
      </c>
      <c r="G1914" s="34" t="str">
        <f aca="false">IF(ISBLANK(C1914),"",  IF(F1914="RAZÓN SOCIAL","NUEVO_RP",   IF(F1914="NUMERO",      IF(ISNUMBER(VALUE(C1914)),VALUE(C1914),""),   IF(OR(F1914="NSS - NOMBRE",F1914="RP - NOMBRE"),      IF(         AND(           NOT(ISERROR(FIND(" - ",C1914))),           ISERROR(FIND("  ",C1914)),           ISERROR(FIND("–",C1914)),           ISERROR(FIND("—",C1914)),           ISNUMBER(VALUE(LEFT(C1914,FIND(" - ",C1914)-1)))         ),         VALUE(LEFT(C1914,FIND(" - ",C1914)-1)),         ""      ),   ""   )  )))</f>
        <v/>
      </c>
      <c r="H1914" s="34" t="str">
        <f aca="false">B1914 &amp; "|" &amp; E1914 &amp; "|" &amp;(IF(ISBLANK(C1914),"",IFERROR(VALUE(LEFT(TRIM(C1914),FIND(" ",TRIM(C1914)&amp;" ")-1)),"")))</f>
        <v>||</v>
      </c>
      <c r="I1914" s="18" t="n">
        <f aca="false">IF(G1914="",0, IF(COUNTIF($H$6:H1914,H1914)=1,1,0))</f>
        <v>0</v>
      </c>
      <c r="J1914" s="34" t="str">
        <f aca="false">IF( OR( ISBLANK(D1914), C1914=D1914, AND( LEFT(D1914,7)&lt;&gt;"NOMINA ", OR( ISERROR(FIND(" - ",D1914)), NOT(ISNUMBER(VALUE(LEFT(D1914,FIND(" - ",D1914)-1)))) ) ) ), "", B1914 &amp; "|" &amp; E1914 &amp; "|" &amp; (IF(ISBLANK(C1914), "", IFERROR(VALUE(LEFT(TRIM(C1914), FIND(" ", TRIM(C1914)&amp;" ")-1)), ""))) &amp; "|" &amp; D1914 )</f>
        <v/>
      </c>
      <c r="K1914" s="18" t="n">
        <f aca="false">IF(OR(C1914="", J1914="",G1914=""), 0, IF(COUNTIF($J$6:J1914, J1914)=1, 1, 0))</f>
        <v>0</v>
      </c>
      <c r="L1914" s="16" t="str">
        <f aca="false">IF(B1914="Inscripción de nuevo registro patronal",B1914 &amp; "|" &amp; E1914 &amp; "|" &amp; C1914,"")</f>
        <v/>
      </c>
      <c r="M1914" s="18" t="n">
        <f aca="false">IF(OR(C1914="", L1914=""), 0, IF(COUNTIF($L$6:L1914, L1914)=1, 1, 0))</f>
        <v>0</v>
      </c>
    </row>
    <row r="1915" customFormat="false" ht="28.35" hidden="false" customHeight="true" outlineLevel="0" collapsed="false">
      <c r="A1915" s="48" t="str">
        <f aca="false">IF(AND(NOT(ISBLANK(C1915)),NOT(ISBLANK(B1915)),NOT(ISBLANK(E1915))),(_xlfn.AGGREGATE(2,7,A$5:A1915))+1,"")</f>
        <v/>
      </c>
      <c r="B1915" s="49"/>
      <c r="C1915" s="49"/>
      <c r="D1915" s="50"/>
      <c r="E1915" s="51"/>
      <c r="F1915" s="52" t="str">
        <f aca="false">IFERROR(VLOOKUP(B1915,LISTAS!$Q$2:$R$58,2,0),"")</f>
        <v/>
      </c>
      <c r="G1915" s="34" t="str">
        <f aca="false">IF(ISBLANK(C1915),"",  IF(F1915="RAZÓN SOCIAL","NUEVO_RP",   IF(F1915="NUMERO",      IF(ISNUMBER(VALUE(C1915)),VALUE(C1915),""),   IF(OR(F1915="NSS - NOMBRE",F1915="RP - NOMBRE"),      IF(         AND(           NOT(ISERROR(FIND(" - ",C1915))),           ISERROR(FIND("  ",C1915)),           ISERROR(FIND("–",C1915)),           ISERROR(FIND("—",C1915)),           ISNUMBER(VALUE(LEFT(C1915,FIND(" - ",C1915)-1)))         ),         VALUE(LEFT(C1915,FIND(" - ",C1915)-1)),         ""      ),   ""   )  )))</f>
        <v/>
      </c>
      <c r="H1915" s="34" t="str">
        <f aca="false">B1915 &amp; "|" &amp; E1915 &amp; "|" &amp;(IF(ISBLANK(C1915),"",IFERROR(VALUE(LEFT(TRIM(C1915),FIND(" ",TRIM(C1915)&amp;" ")-1)),"")))</f>
        <v>||</v>
      </c>
      <c r="I1915" s="18" t="n">
        <f aca="false">IF(G1915="",0, IF(COUNTIF($H$6:H1915,H1915)=1,1,0))</f>
        <v>0</v>
      </c>
      <c r="J1915" s="34" t="str">
        <f aca="false">IF( OR( ISBLANK(D1915), C1915=D1915, AND( LEFT(D1915,7)&lt;&gt;"NOMINA ", OR( ISERROR(FIND(" - ",D1915)), NOT(ISNUMBER(VALUE(LEFT(D1915,FIND(" - ",D1915)-1)))) ) ) ), "", B1915 &amp; "|" &amp; E1915 &amp; "|" &amp; (IF(ISBLANK(C1915), "", IFERROR(VALUE(LEFT(TRIM(C1915), FIND(" ", TRIM(C1915)&amp;" ")-1)), ""))) &amp; "|" &amp; D1915 )</f>
        <v/>
      </c>
      <c r="K1915" s="18" t="n">
        <f aca="false">IF(OR(C1915="", J1915="",G1915=""), 0, IF(COUNTIF($J$6:J1915, J1915)=1, 1, 0))</f>
        <v>0</v>
      </c>
      <c r="L1915" s="16" t="str">
        <f aca="false">IF(B1915="Inscripción de nuevo registro patronal",B1915 &amp; "|" &amp; E1915 &amp; "|" &amp; C1915,"")</f>
        <v/>
      </c>
      <c r="M1915" s="18" t="n">
        <f aca="false">IF(OR(C1915="", L1915=""), 0, IF(COUNTIF($L$6:L1915, L1915)=1, 1, 0))</f>
        <v>0</v>
      </c>
    </row>
    <row r="1916" customFormat="false" ht="28.35" hidden="false" customHeight="true" outlineLevel="0" collapsed="false">
      <c r="A1916" s="48" t="str">
        <f aca="false">IF(AND(NOT(ISBLANK(C1916)),NOT(ISBLANK(B1916)),NOT(ISBLANK(E1916))),(_xlfn.AGGREGATE(2,7,A$5:A1916))+1,"")</f>
        <v/>
      </c>
      <c r="B1916" s="49"/>
      <c r="C1916" s="49"/>
      <c r="D1916" s="50"/>
      <c r="E1916" s="51"/>
      <c r="F1916" s="52" t="str">
        <f aca="false">IFERROR(VLOOKUP(B1916,LISTAS!$Q$2:$R$58,2,0),"")</f>
        <v/>
      </c>
      <c r="G1916" s="34" t="str">
        <f aca="false">IF(ISBLANK(C1916),"",  IF(F1916="RAZÓN SOCIAL","NUEVO_RP",   IF(F1916="NUMERO",      IF(ISNUMBER(VALUE(C1916)),VALUE(C1916),""),   IF(OR(F1916="NSS - NOMBRE",F1916="RP - NOMBRE"),      IF(         AND(           NOT(ISERROR(FIND(" - ",C1916))),           ISERROR(FIND("  ",C1916)),           ISERROR(FIND("–",C1916)),           ISERROR(FIND("—",C1916)),           ISNUMBER(VALUE(LEFT(C1916,FIND(" - ",C1916)-1)))         ),         VALUE(LEFT(C1916,FIND(" - ",C1916)-1)),         ""      ),   ""   )  )))</f>
        <v/>
      </c>
      <c r="H1916" s="34" t="str">
        <f aca="false">B1916 &amp; "|" &amp; E1916 &amp; "|" &amp;(IF(ISBLANK(C1916),"",IFERROR(VALUE(LEFT(TRIM(C1916),FIND(" ",TRIM(C1916)&amp;" ")-1)),"")))</f>
        <v>||</v>
      </c>
      <c r="I1916" s="18" t="n">
        <f aca="false">IF(G1916="",0, IF(COUNTIF($H$6:H1916,H1916)=1,1,0))</f>
        <v>0</v>
      </c>
      <c r="J1916" s="34" t="str">
        <f aca="false">IF( OR( ISBLANK(D1916), C1916=D1916, AND( LEFT(D1916,7)&lt;&gt;"NOMINA ", OR( ISERROR(FIND(" - ",D1916)), NOT(ISNUMBER(VALUE(LEFT(D1916,FIND(" - ",D1916)-1)))) ) ) ), "", B1916 &amp; "|" &amp; E1916 &amp; "|" &amp; (IF(ISBLANK(C1916), "", IFERROR(VALUE(LEFT(TRIM(C1916), FIND(" ", TRIM(C1916)&amp;" ")-1)), ""))) &amp; "|" &amp; D1916 )</f>
        <v/>
      </c>
      <c r="K1916" s="18" t="n">
        <f aca="false">IF(OR(C1916="", J1916="",G1916=""), 0, IF(COUNTIF($J$6:J1916, J1916)=1, 1, 0))</f>
        <v>0</v>
      </c>
      <c r="L1916" s="16" t="str">
        <f aca="false">IF(B1916="Inscripción de nuevo registro patronal",B1916 &amp; "|" &amp; E1916 &amp; "|" &amp; C1916,"")</f>
        <v/>
      </c>
      <c r="M1916" s="18" t="n">
        <f aca="false">IF(OR(C1916="", L1916=""), 0, IF(COUNTIF($L$6:L1916, L1916)=1, 1, 0))</f>
        <v>0</v>
      </c>
    </row>
    <row r="1917" customFormat="false" ht="28.35" hidden="false" customHeight="true" outlineLevel="0" collapsed="false">
      <c r="A1917" s="48" t="str">
        <f aca="false">IF(AND(NOT(ISBLANK(C1917)),NOT(ISBLANK(B1917)),NOT(ISBLANK(E1917))),(_xlfn.AGGREGATE(2,7,A$5:A1917))+1,"")</f>
        <v/>
      </c>
      <c r="B1917" s="49"/>
      <c r="C1917" s="49"/>
      <c r="D1917" s="50"/>
      <c r="E1917" s="51"/>
      <c r="F1917" s="52" t="str">
        <f aca="false">IFERROR(VLOOKUP(B1917,LISTAS!$Q$2:$R$58,2,0),"")</f>
        <v/>
      </c>
      <c r="G1917" s="34" t="str">
        <f aca="false">IF(ISBLANK(C1917),"",  IF(F1917="RAZÓN SOCIAL","NUEVO_RP",   IF(F1917="NUMERO",      IF(ISNUMBER(VALUE(C1917)),VALUE(C1917),""),   IF(OR(F1917="NSS - NOMBRE",F1917="RP - NOMBRE"),      IF(         AND(           NOT(ISERROR(FIND(" - ",C1917))),           ISERROR(FIND("  ",C1917)),           ISERROR(FIND("–",C1917)),           ISERROR(FIND("—",C1917)),           ISNUMBER(VALUE(LEFT(C1917,FIND(" - ",C1917)-1)))         ),         VALUE(LEFT(C1917,FIND(" - ",C1917)-1)),         ""      ),   ""   )  )))</f>
        <v/>
      </c>
      <c r="H1917" s="34" t="str">
        <f aca="false">B1917 &amp; "|" &amp; E1917 &amp; "|" &amp;(IF(ISBLANK(C1917),"",IFERROR(VALUE(LEFT(TRIM(C1917),FIND(" ",TRIM(C1917)&amp;" ")-1)),"")))</f>
        <v>||</v>
      </c>
      <c r="I1917" s="18" t="n">
        <f aca="false">IF(G1917="",0, IF(COUNTIF($H$6:H1917,H1917)=1,1,0))</f>
        <v>0</v>
      </c>
      <c r="J1917" s="34" t="str">
        <f aca="false">IF( OR( ISBLANK(D1917), C1917=D1917, AND( LEFT(D1917,7)&lt;&gt;"NOMINA ", OR( ISERROR(FIND(" - ",D1917)), NOT(ISNUMBER(VALUE(LEFT(D1917,FIND(" - ",D1917)-1)))) ) ) ), "", B1917 &amp; "|" &amp; E1917 &amp; "|" &amp; (IF(ISBLANK(C1917), "", IFERROR(VALUE(LEFT(TRIM(C1917), FIND(" ", TRIM(C1917)&amp;" ")-1)), ""))) &amp; "|" &amp; D1917 )</f>
        <v/>
      </c>
      <c r="K1917" s="18" t="n">
        <f aca="false">IF(OR(C1917="", J1917="",G1917=""), 0, IF(COUNTIF($J$6:J1917, J1917)=1, 1, 0))</f>
        <v>0</v>
      </c>
      <c r="L1917" s="16" t="str">
        <f aca="false">IF(B1917="Inscripción de nuevo registro patronal",B1917 &amp; "|" &amp; E1917 &amp; "|" &amp; C1917,"")</f>
        <v/>
      </c>
      <c r="M1917" s="18" t="n">
        <f aca="false">IF(OR(C1917="", L1917=""), 0, IF(COUNTIF($L$6:L1917, L1917)=1, 1, 0))</f>
        <v>0</v>
      </c>
    </row>
    <row r="1918" customFormat="false" ht="28.35" hidden="false" customHeight="true" outlineLevel="0" collapsed="false">
      <c r="A1918" s="48" t="str">
        <f aca="false">IF(AND(NOT(ISBLANK(C1918)),NOT(ISBLANK(B1918)),NOT(ISBLANK(E1918))),(_xlfn.AGGREGATE(2,7,A$5:A1918))+1,"")</f>
        <v/>
      </c>
      <c r="B1918" s="49"/>
      <c r="C1918" s="49"/>
      <c r="D1918" s="50"/>
      <c r="E1918" s="51"/>
      <c r="F1918" s="52" t="str">
        <f aca="false">IFERROR(VLOOKUP(B1918,LISTAS!$Q$2:$R$58,2,0),"")</f>
        <v/>
      </c>
      <c r="G1918" s="34" t="str">
        <f aca="false">IF(ISBLANK(C1918),"",  IF(F1918="RAZÓN SOCIAL","NUEVO_RP",   IF(F1918="NUMERO",      IF(ISNUMBER(VALUE(C1918)),VALUE(C1918),""),   IF(OR(F1918="NSS - NOMBRE",F1918="RP - NOMBRE"),      IF(         AND(           NOT(ISERROR(FIND(" - ",C1918))),           ISERROR(FIND("  ",C1918)),           ISERROR(FIND("–",C1918)),           ISERROR(FIND("—",C1918)),           ISNUMBER(VALUE(LEFT(C1918,FIND(" - ",C1918)-1)))         ),         VALUE(LEFT(C1918,FIND(" - ",C1918)-1)),         ""      ),   ""   )  )))</f>
        <v/>
      </c>
      <c r="H1918" s="34" t="str">
        <f aca="false">B1918 &amp; "|" &amp; E1918 &amp; "|" &amp;(IF(ISBLANK(C1918),"",IFERROR(VALUE(LEFT(TRIM(C1918),FIND(" ",TRIM(C1918)&amp;" ")-1)),"")))</f>
        <v>||</v>
      </c>
      <c r="I1918" s="18" t="n">
        <f aca="false">IF(G1918="",0, IF(COUNTIF($H$6:H1918,H1918)=1,1,0))</f>
        <v>0</v>
      </c>
      <c r="J1918" s="34" t="str">
        <f aca="false">IF( OR( ISBLANK(D1918), C1918=D1918, AND( LEFT(D1918,7)&lt;&gt;"NOMINA ", OR( ISERROR(FIND(" - ",D1918)), NOT(ISNUMBER(VALUE(LEFT(D1918,FIND(" - ",D1918)-1)))) ) ) ), "", B1918 &amp; "|" &amp; E1918 &amp; "|" &amp; (IF(ISBLANK(C1918), "", IFERROR(VALUE(LEFT(TRIM(C1918), FIND(" ", TRIM(C1918)&amp;" ")-1)), ""))) &amp; "|" &amp; D1918 )</f>
        <v/>
      </c>
      <c r="K1918" s="18" t="n">
        <f aca="false">IF(OR(C1918="", J1918="",G1918=""), 0, IF(COUNTIF($J$6:J1918, J1918)=1, 1, 0))</f>
        <v>0</v>
      </c>
      <c r="L1918" s="16" t="str">
        <f aca="false">IF(B1918="Inscripción de nuevo registro patronal",B1918 &amp; "|" &amp; E1918 &amp; "|" &amp; C1918,"")</f>
        <v/>
      </c>
      <c r="M1918" s="18" t="n">
        <f aca="false">IF(OR(C1918="", L1918=""), 0, IF(COUNTIF($L$6:L1918, L1918)=1, 1, 0))</f>
        <v>0</v>
      </c>
    </row>
    <row r="1919" customFormat="false" ht="28.35" hidden="false" customHeight="true" outlineLevel="0" collapsed="false">
      <c r="A1919" s="48" t="str">
        <f aca="false">IF(AND(NOT(ISBLANK(C1919)),NOT(ISBLANK(B1919)),NOT(ISBLANK(E1919))),(_xlfn.AGGREGATE(2,7,A$5:A1919))+1,"")</f>
        <v/>
      </c>
      <c r="B1919" s="49"/>
      <c r="C1919" s="49"/>
      <c r="D1919" s="50"/>
      <c r="E1919" s="51"/>
      <c r="F1919" s="52" t="str">
        <f aca="false">IFERROR(VLOOKUP(B1919,LISTAS!$Q$2:$R$58,2,0),"")</f>
        <v/>
      </c>
      <c r="G1919" s="34" t="str">
        <f aca="false">IF(ISBLANK(C1919),"",  IF(F1919="RAZÓN SOCIAL","NUEVO_RP",   IF(F1919="NUMERO",      IF(ISNUMBER(VALUE(C1919)),VALUE(C1919),""),   IF(OR(F1919="NSS - NOMBRE",F1919="RP - NOMBRE"),      IF(         AND(           NOT(ISERROR(FIND(" - ",C1919))),           ISERROR(FIND("  ",C1919)),           ISERROR(FIND("–",C1919)),           ISERROR(FIND("—",C1919)),           ISNUMBER(VALUE(LEFT(C1919,FIND(" - ",C1919)-1)))         ),         VALUE(LEFT(C1919,FIND(" - ",C1919)-1)),         ""      ),   ""   )  )))</f>
        <v/>
      </c>
      <c r="H1919" s="34" t="str">
        <f aca="false">B1919 &amp; "|" &amp; E1919 &amp; "|" &amp;(IF(ISBLANK(C1919),"",IFERROR(VALUE(LEFT(TRIM(C1919),FIND(" ",TRIM(C1919)&amp;" ")-1)),"")))</f>
        <v>||</v>
      </c>
      <c r="I1919" s="18" t="n">
        <f aca="false">IF(G1919="",0, IF(COUNTIF($H$6:H1919,H1919)=1,1,0))</f>
        <v>0</v>
      </c>
      <c r="J1919" s="34" t="str">
        <f aca="false">IF( OR( ISBLANK(D1919), C1919=D1919, AND( LEFT(D1919,7)&lt;&gt;"NOMINA ", OR( ISERROR(FIND(" - ",D1919)), NOT(ISNUMBER(VALUE(LEFT(D1919,FIND(" - ",D1919)-1)))) ) ) ), "", B1919 &amp; "|" &amp; E1919 &amp; "|" &amp; (IF(ISBLANK(C1919), "", IFERROR(VALUE(LEFT(TRIM(C1919), FIND(" ", TRIM(C1919)&amp;" ")-1)), ""))) &amp; "|" &amp; D1919 )</f>
        <v/>
      </c>
      <c r="K1919" s="18" t="n">
        <f aca="false">IF(OR(C1919="", J1919="",G1919=""), 0, IF(COUNTIF($J$6:J1919, J1919)=1, 1, 0))</f>
        <v>0</v>
      </c>
      <c r="L1919" s="16" t="str">
        <f aca="false">IF(B1919="Inscripción de nuevo registro patronal",B1919 &amp; "|" &amp; E1919 &amp; "|" &amp; C1919,"")</f>
        <v/>
      </c>
      <c r="M1919" s="18" t="n">
        <f aca="false">IF(OR(C1919="", L1919=""), 0, IF(COUNTIF($L$6:L1919, L1919)=1, 1, 0))</f>
        <v>0</v>
      </c>
    </row>
    <row r="1920" customFormat="false" ht="28.35" hidden="false" customHeight="true" outlineLevel="0" collapsed="false">
      <c r="A1920" s="48" t="str">
        <f aca="false">IF(AND(NOT(ISBLANK(C1920)),NOT(ISBLANK(B1920)),NOT(ISBLANK(E1920))),(_xlfn.AGGREGATE(2,7,A$5:A1920))+1,"")</f>
        <v/>
      </c>
      <c r="B1920" s="49"/>
      <c r="C1920" s="49"/>
      <c r="D1920" s="50"/>
      <c r="E1920" s="51"/>
      <c r="F1920" s="52" t="str">
        <f aca="false">IFERROR(VLOOKUP(B1920,LISTAS!$Q$2:$R$58,2,0),"")</f>
        <v/>
      </c>
      <c r="G1920" s="34" t="str">
        <f aca="false">IF(ISBLANK(C1920),"",  IF(F1920="RAZÓN SOCIAL","NUEVO_RP",   IF(F1920="NUMERO",      IF(ISNUMBER(VALUE(C1920)),VALUE(C1920),""),   IF(OR(F1920="NSS - NOMBRE",F1920="RP - NOMBRE"),      IF(         AND(           NOT(ISERROR(FIND(" - ",C1920))),           ISERROR(FIND("  ",C1920)),           ISERROR(FIND("–",C1920)),           ISERROR(FIND("—",C1920)),           ISNUMBER(VALUE(LEFT(C1920,FIND(" - ",C1920)-1)))         ),         VALUE(LEFT(C1920,FIND(" - ",C1920)-1)),         ""      ),   ""   )  )))</f>
        <v/>
      </c>
      <c r="H1920" s="34" t="str">
        <f aca="false">B1920 &amp; "|" &amp; E1920 &amp; "|" &amp;(IF(ISBLANK(C1920),"",IFERROR(VALUE(LEFT(TRIM(C1920),FIND(" ",TRIM(C1920)&amp;" ")-1)),"")))</f>
        <v>||</v>
      </c>
      <c r="I1920" s="18" t="n">
        <f aca="false">IF(G1920="",0, IF(COUNTIF($H$6:H1920,H1920)=1,1,0))</f>
        <v>0</v>
      </c>
      <c r="J1920" s="34" t="str">
        <f aca="false">IF( OR( ISBLANK(D1920), C1920=D1920, AND( LEFT(D1920,7)&lt;&gt;"NOMINA ", OR( ISERROR(FIND(" - ",D1920)), NOT(ISNUMBER(VALUE(LEFT(D1920,FIND(" - ",D1920)-1)))) ) ) ), "", B1920 &amp; "|" &amp; E1920 &amp; "|" &amp; (IF(ISBLANK(C1920), "", IFERROR(VALUE(LEFT(TRIM(C1920), FIND(" ", TRIM(C1920)&amp;" ")-1)), ""))) &amp; "|" &amp; D1920 )</f>
        <v/>
      </c>
      <c r="K1920" s="18" t="n">
        <f aca="false">IF(OR(C1920="", J1920="",G1920=""), 0, IF(COUNTIF($J$6:J1920, J1920)=1, 1, 0))</f>
        <v>0</v>
      </c>
      <c r="L1920" s="16" t="str">
        <f aca="false">IF(B1920="Inscripción de nuevo registro patronal",B1920 &amp; "|" &amp; E1920 &amp; "|" &amp; C1920,"")</f>
        <v/>
      </c>
      <c r="M1920" s="18" t="n">
        <f aca="false">IF(OR(C1920="", L1920=""), 0, IF(COUNTIF($L$6:L1920, L1920)=1, 1, 0))</f>
        <v>0</v>
      </c>
    </row>
    <row r="1921" customFormat="false" ht="28.35" hidden="false" customHeight="true" outlineLevel="0" collapsed="false">
      <c r="A1921" s="48" t="str">
        <f aca="false">IF(AND(NOT(ISBLANK(C1921)),NOT(ISBLANK(B1921)),NOT(ISBLANK(E1921))),(_xlfn.AGGREGATE(2,7,A$5:A1921))+1,"")</f>
        <v/>
      </c>
      <c r="B1921" s="49"/>
      <c r="C1921" s="49"/>
      <c r="D1921" s="50"/>
      <c r="E1921" s="51"/>
      <c r="F1921" s="52" t="str">
        <f aca="false">IFERROR(VLOOKUP(B1921,LISTAS!$Q$2:$R$58,2,0),"")</f>
        <v/>
      </c>
      <c r="G1921" s="34" t="str">
        <f aca="false">IF(ISBLANK(C1921),"",  IF(F1921="RAZÓN SOCIAL","NUEVO_RP",   IF(F1921="NUMERO",      IF(ISNUMBER(VALUE(C1921)),VALUE(C1921),""),   IF(OR(F1921="NSS - NOMBRE",F1921="RP - NOMBRE"),      IF(         AND(           NOT(ISERROR(FIND(" - ",C1921))),           ISERROR(FIND("  ",C1921)),           ISERROR(FIND("–",C1921)),           ISERROR(FIND("—",C1921)),           ISNUMBER(VALUE(LEFT(C1921,FIND(" - ",C1921)-1)))         ),         VALUE(LEFT(C1921,FIND(" - ",C1921)-1)),         ""      ),   ""   )  )))</f>
        <v/>
      </c>
      <c r="H1921" s="34" t="str">
        <f aca="false">B1921 &amp; "|" &amp; E1921 &amp; "|" &amp;(IF(ISBLANK(C1921),"",IFERROR(VALUE(LEFT(TRIM(C1921),FIND(" ",TRIM(C1921)&amp;" ")-1)),"")))</f>
        <v>||</v>
      </c>
      <c r="I1921" s="18" t="n">
        <f aca="false">IF(G1921="",0, IF(COUNTIF($H$6:H1921,H1921)=1,1,0))</f>
        <v>0</v>
      </c>
      <c r="J1921" s="34" t="str">
        <f aca="false">IF( OR( ISBLANK(D1921), C1921=D1921, AND( LEFT(D1921,7)&lt;&gt;"NOMINA ", OR( ISERROR(FIND(" - ",D1921)), NOT(ISNUMBER(VALUE(LEFT(D1921,FIND(" - ",D1921)-1)))) ) ) ), "", B1921 &amp; "|" &amp; E1921 &amp; "|" &amp; (IF(ISBLANK(C1921), "", IFERROR(VALUE(LEFT(TRIM(C1921), FIND(" ", TRIM(C1921)&amp;" ")-1)), ""))) &amp; "|" &amp; D1921 )</f>
        <v/>
      </c>
      <c r="K1921" s="18" t="n">
        <f aca="false">IF(OR(C1921="", J1921="",G1921=""), 0, IF(COUNTIF($J$6:J1921, J1921)=1, 1, 0))</f>
        <v>0</v>
      </c>
      <c r="L1921" s="16" t="str">
        <f aca="false">IF(B1921="Inscripción de nuevo registro patronal",B1921 &amp; "|" &amp; E1921 &amp; "|" &amp; C1921,"")</f>
        <v/>
      </c>
      <c r="M1921" s="18" t="n">
        <f aca="false">IF(OR(C1921="", L1921=""), 0, IF(COUNTIF($L$6:L1921, L1921)=1, 1, 0))</f>
        <v>0</v>
      </c>
    </row>
    <row r="1922" customFormat="false" ht="28.35" hidden="false" customHeight="true" outlineLevel="0" collapsed="false">
      <c r="A1922" s="48" t="str">
        <f aca="false">IF(AND(NOT(ISBLANK(C1922)),NOT(ISBLANK(B1922)),NOT(ISBLANK(E1922))),(_xlfn.AGGREGATE(2,7,A$5:A1922))+1,"")</f>
        <v/>
      </c>
      <c r="B1922" s="49"/>
      <c r="C1922" s="49"/>
      <c r="D1922" s="50"/>
      <c r="E1922" s="51"/>
      <c r="F1922" s="52" t="str">
        <f aca="false">IFERROR(VLOOKUP(B1922,LISTAS!$Q$2:$R$58,2,0),"")</f>
        <v/>
      </c>
      <c r="G1922" s="34" t="str">
        <f aca="false">IF(ISBLANK(C1922),"",  IF(F1922="RAZÓN SOCIAL","NUEVO_RP",   IF(F1922="NUMERO",      IF(ISNUMBER(VALUE(C1922)),VALUE(C1922),""),   IF(OR(F1922="NSS - NOMBRE",F1922="RP - NOMBRE"),      IF(         AND(           NOT(ISERROR(FIND(" - ",C1922))),           ISERROR(FIND("  ",C1922)),           ISERROR(FIND("–",C1922)),           ISERROR(FIND("—",C1922)),           ISNUMBER(VALUE(LEFT(C1922,FIND(" - ",C1922)-1)))         ),         VALUE(LEFT(C1922,FIND(" - ",C1922)-1)),         ""      ),   ""   )  )))</f>
        <v/>
      </c>
      <c r="H1922" s="34" t="str">
        <f aca="false">B1922 &amp; "|" &amp; E1922 &amp; "|" &amp;(IF(ISBLANK(C1922),"",IFERROR(VALUE(LEFT(TRIM(C1922),FIND(" ",TRIM(C1922)&amp;" ")-1)),"")))</f>
        <v>||</v>
      </c>
      <c r="I1922" s="18" t="n">
        <f aca="false">IF(G1922="",0, IF(COUNTIF($H$6:H1922,H1922)=1,1,0))</f>
        <v>0</v>
      </c>
      <c r="J1922" s="34" t="str">
        <f aca="false">IF( OR( ISBLANK(D1922), C1922=D1922, AND( LEFT(D1922,7)&lt;&gt;"NOMINA ", OR( ISERROR(FIND(" - ",D1922)), NOT(ISNUMBER(VALUE(LEFT(D1922,FIND(" - ",D1922)-1)))) ) ) ), "", B1922 &amp; "|" &amp; E1922 &amp; "|" &amp; (IF(ISBLANK(C1922), "", IFERROR(VALUE(LEFT(TRIM(C1922), FIND(" ", TRIM(C1922)&amp;" ")-1)), ""))) &amp; "|" &amp; D1922 )</f>
        <v/>
      </c>
      <c r="K1922" s="18" t="n">
        <f aca="false">IF(OR(C1922="", J1922="",G1922=""), 0, IF(COUNTIF($J$6:J1922, J1922)=1, 1, 0))</f>
        <v>0</v>
      </c>
      <c r="L1922" s="16" t="str">
        <f aca="false">IF(B1922="Inscripción de nuevo registro patronal",B1922 &amp; "|" &amp; E1922 &amp; "|" &amp; C1922,"")</f>
        <v/>
      </c>
      <c r="M1922" s="18" t="n">
        <f aca="false">IF(OR(C1922="", L1922=""), 0, IF(COUNTIF($L$6:L1922, L1922)=1, 1, 0))</f>
        <v>0</v>
      </c>
    </row>
    <row r="1923" customFormat="false" ht="28.35" hidden="false" customHeight="true" outlineLevel="0" collapsed="false">
      <c r="A1923" s="48" t="str">
        <f aca="false">IF(AND(NOT(ISBLANK(C1923)),NOT(ISBLANK(B1923)),NOT(ISBLANK(E1923))),(_xlfn.AGGREGATE(2,7,A$5:A1923))+1,"")</f>
        <v/>
      </c>
      <c r="B1923" s="49"/>
      <c r="C1923" s="49"/>
      <c r="D1923" s="50"/>
      <c r="E1923" s="51"/>
      <c r="F1923" s="52" t="str">
        <f aca="false">IFERROR(VLOOKUP(B1923,LISTAS!$Q$2:$R$58,2,0),"")</f>
        <v/>
      </c>
      <c r="G1923" s="34" t="str">
        <f aca="false">IF(ISBLANK(C1923),"",  IF(F1923="RAZÓN SOCIAL","NUEVO_RP",   IF(F1923="NUMERO",      IF(ISNUMBER(VALUE(C1923)),VALUE(C1923),""),   IF(OR(F1923="NSS - NOMBRE",F1923="RP - NOMBRE"),      IF(         AND(           NOT(ISERROR(FIND(" - ",C1923))),           ISERROR(FIND("  ",C1923)),           ISERROR(FIND("–",C1923)),           ISERROR(FIND("—",C1923)),           ISNUMBER(VALUE(LEFT(C1923,FIND(" - ",C1923)-1)))         ),         VALUE(LEFT(C1923,FIND(" - ",C1923)-1)),         ""      ),   ""   )  )))</f>
        <v/>
      </c>
      <c r="H1923" s="34" t="str">
        <f aca="false">B1923 &amp; "|" &amp; E1923 &amp; "|" &amp;(IF(ISBLANK(C1923),"",IFERROR(VALUE(LEFT(TRIM(C1923),FIND(" ",TRIM(C1923)&amp;" ")-1)),"")))</f>
        <v>||</v>
      </c>
      <c r="I1923" s="18" t="n">
        <f aca="false">IF(G1923="",0, IF(COUNTIF($H$6:H1923,H1923)=1,1,0))</f>
        <v>0</v>
      </c>
      <c r="J1923" s="34" t="str">
        <f aca="false">IF( OR( ISBLANK(D1923), C1923=D1923, AND( LEFT(D1923,7)&lt;&gt;"NOMINA ", OR( ISERROR(FIND(" - ",D1923)), NOT(ISNUMBER(VALUE(LEFT(D1923,FIND(" - ",D1923)-1)))) ) ) ), "", B1923 &amp; "|" &amp; E1923 &amp; "|" &amp; (IF(ISBLANK(C1923), "", IFERROR(VALUE(LEFT(TRIM(C1923), FIND(" ", TRIM(C1923)&amp;" ")-1)), ""))) &amp; "|" &amp; D1923 )</f>
        <v/>
      </c>
      <c r="K1923" s="18" t="n">
        <f aca="false">IF(OR(C1923="", J1923="",G1923=""), 0, IF(COUNTIF($J$6:J1923, J1923)=1, 1, 0))</f>
        <v>0</v>
      </c>
      <c r="L1923" s="16" t="str">
        <f aca="false">IF(B1923="Inscripción de nuevo registro patronal",B1923 &amp; "|" &amp; E1923 &amp; "|" &amp; C1923,"")</f>
        <v/>
      </c>
      <c r="M1923" s="18" t="n">
        <f aca="false">IF(OR(C1923="", L1923=""), 0, IF(COUNTIF($L$6:L1923, L1923)=1, 1, 0))</f>
        <v>0</v>
      </c>
    </row>
    <row r="1924" customFormat="false" ht="28.35" hidden="false" customHeight="true" outlineLevel="0" collapsed="false">
      <c r="A1924" s="48" t="str">
        <f aca="false">IF(AND(NOT(ISBLANK(C1924)),NOT(ISBLANK(B1924)),NOT(ISBLANK(E1924))),(_xlfn.AGGREGATE(2,7,A$5:A1924))+1,"")</f>
        <v/>
      </c>
      <c r="B1924" s="49"/>
      <c r="C1924" s="49"/>
      <c r="D1924" s="50"/>
      <c r="E1924" s="51"/>
      <c r="F1924" s="52" t="str">
        <f aca="false">IFERROR(VLOOKUP(B1924,LISTAS!$Q$2:$R$58,2,0),"")</f>
        <v/>
      </c>
      <c r="G1924" s="34" t="str">
        <f aca="false">IF(ISBLANK(C1924),"",  IF(F1924="RAZÓN SOCIAL","NUEVO_RP",   IF(F1924="NUMERO",      IF(ISNUMBER(VALUE(C1924)),VALUE(C1924),""),   IF(OR(F1924="NSS - NOMBRE",F1924="RP - NOMBRE"),      IF(         AND(           NOT(ISERROR(FIND(" - ",C1924))),           ISERROR(FIND("  ",C1924)),           ISERROR(FIND("–",C1924)),           ISERROR(FIND("—",C1924)),           ISNUMBER(VALUE(LEFT(C1924,FIND(" - ",C1924)-1)))         ),         VALUE(LEFT(C1924,FIND(" - ",C1924)-1)),         ""      ),   ""   )  )))</f>
        <v/>
      </c>
      <c r="H1924" s="34" t="str">
        <f aca="false">B1924 &amp; "|" &amp; E1924 &amp; "|" &amp;(IF(ISBLANK(C1924),"",IFERROR(VALUE(LEFT(TRIM(C1924),FIND(" ",TRIM(C1924)&amp;" ")-1)),"")))</f>
        <v>||</v>
      </c>
      <c r="I1924" s="18" t="n">
        <f aca="false">IF(G1924="",0, IF(COUNTIF($H$6:H1924,H1924)=1,1,0))</f>
        <v>0</v>
      </c>
      <c r="J1924" s="34" t="str">
        <f aca="false">IF( OR( ISBLANK(D1924), C1924=D1924, AND( LEFT(D1924,7)&lt;&gt;"NOMINA ", OR( ISERROR(FIND(" - ",D1924)), NOT(ISNUMBER(VALUE(LEFT(D1924,FIND(" - ",D1924)-1)))) ) ) ), "", B1924 &amp; "|" &amp; E1924 &amp; "|" &amp; (IF(ISBLANK(C1924), "", IFERROR(VALUE(LEFT(TRIM(C1924), FIND(" ", TRIM(C1924)&amp;" ")-1)), ""))) &amp; "|" &amp; D1924 )</f>
        <v/>
      </c>
      <c r="K1924" s="18" t="n">
        <f aca="false">IF(OR(C1924="", J1924="",G1924=""), 0, IF(COUNTIF($J$6:J1924, J1924)=1, 1, 0))</f>
        <v>0</v>
      </c>
      <c r="L1924" s="16" t="str">
        <f aca="false">IF(B1924="Inscripción de nuevo registro patronal",B1924 &amp; "|" &amp; E1924 &amp; "|" &amp; C1924,"")</f>
        <v/>
      </c>
      <c r="M1924" s="18" t="n">
        <f aca="false">IF(OR(C1924="", L1924=""), 0, IF(COUNTIF($L$6:L1924, L1924)=1, 1, 0))</f>
        <v>0</v>
      </c>
    </row>
    <row r="1925" customFormat="false" ht="28.35" hidden="false" customHeight="true" outlineLevel="0" collapsed="false">
      <c r="A1925" s="48" t="str">
        <f aca="false">IF(AND(NOT(ISBLANK(C1925)),NOT(ISBLANK(B1925)),NOT(ISBLANK(E1925))),(_xlfn.AGGREGATE(2,7,A$5:A1925))+1,"")</f>
        <v/>
      </c>
      <c r="B1925" s="49"/>
      <c r="C1925" s="49"/>
      <c r="D1925" s="50"/>
      <c r="E1925" s="51"/>
      <c r="F1925" s="52" t="str">
        <f aca="false">IFERROR(VLOOKUP(B1925,LISTAS!$Q$2:$R$58,2,0),"")</f>
        <v/>
      </c>
      <c r="G1925" s="34" t="str">
        <f aca="false">IF(ISBLANK(C1925),"",  IF(F1925="RAZÓN SOCIAL","NUEVO_RP",   IF(F1925="NUMERO",      IF(ISNUMBER(VALUE(C1925)),VALUE(C1925),""),   IF(OR(F1925="NSS - NOMBRE",F1925="RP - NOMBRE"),      IF(         AND(           NOT(ISERROR(FIND(" - ",C1925))),           ISERROR(FIND("  ",C1925)),           ISERROR(FIND("–",C1925)),           ISERROR(FIND("—",C1925)),           ISNUMBER(VALUE(LEFT(C1925,FIND(" - ",C1925)-1)))         ),         VALUE(LEFT(C1925,FIND(" - ",C1925)-1)),         ""      ),   ""   )  )))</f>
        <v/>
      </c>
      <c r="H1925" s="34" t="str">
        <f aca="false">B1925 &amp; "|" &amp; E1925 &amp; "|" &amp;(IF(ISBLANK(C1925),"",IFERROR(VALUE(LEFT(TRIM(C1925),FIND(" ",TRIM(C1925)&amp;" ")-1)),"")))</f>
        <v>||</v>
      </c>
      <c r="I1925" s="18" t="n">
        <f aca="false">IF(G1925="",0, IF(COUNTIF($H$6:H1925,H1925)=1,1,0))</f>
        <v>0</v>
      </c>
      <c r="J1925" s="34" t="str">
        <f aca="false">IF( OR( ISBLANK(D1925), C1925=D1925, AND( LEFT(D1925,7)&lt;&gt;"NOMINA ", OR( ISERROR(FIND(" - ",D1925)), NOT(ISNUMBER(VALUE(LEFT(D1925,FIND(" - ",D1925)-1)))) ) ) ), "", B1925 &amp; "|" &amp; E1925 &amp; "|" &amp; (IF(ISBLANK(C1925), "", IFERROR(VALUE(LEFT(TRIM(C1925), FIND(" ", TRIM(C1925)&amp;" ")-1)), ""))) &amp; "|" &amp; D1925 )</f>
        <v/>
      </c>
      <c r="K1925" s="18" t="n">
        <f aca="false">IF(OR(C1925="", J1925="",G1925=""), 0, IF(COUNTIF($J$6:J1925, J1925)=1, 1, 0))</f>
        <v>0</v>
      </c>
      <c r="L1925" s="16" t="str">
        <f aca="false">IF(B1925="Inscripción de nuevo registro patronal",B1925 &amp; "|" &amp; E1925 &amp; "|" &amp; C1925,"")</f>
        <v/>
      </c>
      <c r="M1925" s="18" t="n">
        <f aca="false">IF(OR(C1925="", L1925=""), 0, IF(COUNTIF($L$6:L1925, L1925)=1, 1, 0))</f>
        <v>0</v>
      </c>
    </row>
    <row r="1926" customFormat="false" ht="28.35" hidden="false" customHeight="true" outlineLevel="0" collapsed="false">
      <c r="A1926" s="48" t="str">
        <f aca="false">IF(AND(NOT(ISBLANK(C1926)),NOT(ISBLANK(B1926)),NOT(ISBLANK(E1926))),(_xlfn.AGGREGATE(2,7,A$5:A1926))+1,"")</f>
        <v/>
      </c>
      <c r="B1926" s="49"/>
      <c r="C1926" s="49"/>
      <c r="D1926" s="50"/>
      <c r="E1926" s="51"/>
      <c r="F1926" s="52" t="str">
        <f aca="false">IFERROR(VLOOKUP(B1926,LISTAS!$Q$2:$R$58,2,0),"")</f>
        <v/>
      </c>
      <c r="G1926" s="34" t="str">
        <f aca="false">IF(ISBLANK(C1926),"",  IF(F1926="RAZÓN SOCIAL","NUEVO_RP",   IF(F1926="NUMERO",      IF(ISNUMBER(VALUE(C1926)),VALUE(C1926),""),   IF(OR(F1926="NSS - NOMBRE",F1926="RP - NOMBRE"),      IF(         AND(           NOT(ISERROR(FIND(" - ",C1926))),           ISERROR(FIND("  ",C1926)),           ISERROR(FIND("–",C1926)),           ISERROR(FIND("—",C1926)),           ISNUMBER(VALUE(LEFT(C1926,FIND(" - ",C1926)-1)))         ),         VALUE(LEFT(C1926,FIND(" - ",C1926)-1)),         ""      ),   ""   )  )))</f>
        <v/>
      </c>
      <c r="H1926" s="34" t="str">
        <f aca="false">B1926 &amp; "|" &amp; E1926 &amp; "|" &amp;(IF(ISBLANK(C1926),"",IFERROR(VALUE(LEFT(TRIM(C1926),FIND(" ",TRIM(C1926)&amp;" ")-1)),"")))</f>
        <v>||</v>
      </c>
      <c r="I1926" s="18" t="n">
        <f aca="false">IF(G1926="",0, IF(COUNTIF($H$6:H1926,H1926)=1,1,0))</f>
        <v>0</v>
      </c>
      <c r="J1926" s="34" t="str">
        <f aca="false">IF( OR( ISBLANK(D1926), C1926=D1926, AND( LEFT(D1926,7)&lt;&gt;"NOMINA ", OR( ISERROR(FIND(" - ",D1926)), NOT(ISNUMBER(VALUE(LEFT(D1926,FIND(" - ",D1926)-1)))) ) ) ), "", B1926 &amp; "|" &amp; E1926 &amp; "|" &amp; (IF(ISBLANK(C1926), "", IFERROR(VALUE(LEFT(TRIM(C1926), FIND(" ", TRIM(C1926)&amp;" ")-1)), ""))) &amp; "|" &amp; D1926 )</f>
        <v/>
      </c>
      <c r="K1926" s="18" t="n">
        <f aca="false">IF(OR(C1926="", J1926="",G1926=""), 0, IF(COUNTIF($J$6:J1926, J1926)=1, 1, 0))</f>
        <v>0</v>
      </c>
      <c r="L1926" s="16" t="str">
        <f aca="false">IF(B1926="Inscripción de nuevo registro patronal",B1926 &amp; "|" &amp; E1926 &amp; "|" &amp; C1926,"")</f>
        <v/>
      </c>
      <c r="M1926" s="18" t="n">
        <f aca="false">IF(OR(C1926="", L1926=""), 0, IF(COUNTIF($L$6:L1926, L1926)=1, 1, 0))</f>
        <v>0</v>
      </c>
    </row>
    <row r="1927" customFormat="false" ht="28.35" hidden="false" customHeight="true" outlineLevel="0" collapsed="false">
      <c r="A1927" s="48" t="str">
        <f aca="false">IF(AND(NOT(ISBLANK(C1927)),NOT(ISBLANK(B1927)),NOT(ISBLANK(E1927))),(_xlfn.AGGREGATE(2,7,A$5:A1927))+1,"")</f>
        <v/>
      </c>
      <c r="B1927" s="49"/>
      <c r="C1927" s="49"/>
      <c r="D1927" s="50"/>
      <c r="E1927" s="51"/>
      <c r="F1927" s="52" t="str">
        <f aca="false">IFERROR(VLOOKUP(B1927,LISTAS!$Q$2:$R$58,2,0),"")</f>
        <v/>
      </c>
      <c r="G1927" s="34" t="str">
        <f aca="false">IF(ISBLANK(C1927),"",  IF(F1927="RAZÓN SOCIAL","NUEVO_RP",   IF(F1927="NUMERO",      IF(ISNUMBER(VALUE(C1927)),VALUE(C1927),""),   IF(OR(F1927="NSS - NOMBRE",F1927="RP - NOMBRE"),      IF(         AND(           NOT(ISERROR(FIND(" - ",C1927))),           ISERROR(FIND("  ",C1927)),           ISERROR(FIND("–",C1927)),           ISERROR(FIND("—",C1927)),           ISNUMBER(VALUE(LEFT(C1927,FIND(" - ",C1927)-1)))         ),         VALUE(LEFT(C1927,FIND(" - ",C1927)-1)),         ""      ),   ""   )  )))</f>
        <v/>
      </c>
      <c r="H1927" s="34" t="str">
        <f aca="false">B1927 &amp; "|" &amp; E1927 &amp; "|" &amp;(IF(ISBLANK(C1927),"",IFERROR(VALUE(LEFT(TRIM(C1927),FIND(" ",TRIM(C1927)&amp;" ")-1)),"")))</f>
        <v>||</v>
      </c>
      <c r="I1927" s="18" t="n">
        <f aca="false">IF(G1927="",0, IF(COUNTIF($H$6:H1927,H1927)=1,1,0))</f>
        <v>0</v>
      </c>
      <c r="J1927" s="34" t="str">
        <f aca="false">IF( OR( ISBLANK(D1927), C1927=D1927, AND( LEFT(D1927,7)&lt;&gt;"NOMINA ", OR( ISERROR(FIND(" - ",D1927)), NOT(ISNUMBER(VALUE(LEFT(D1927,FIND(" - ",D1927)-1)))) ) ) ), "", B1927 &amp; "|" &amp; E1927 &amp; "|" &amp; (IF(ISBLANK(C1927), "", IFERROR(VALUE(LEFT(TRIM(C1927), FIND(" ", TRIM(C1927)&amp;" ")-1)), ""))) &amp; "|" &amp; D1927 )</f>
        <v/>
      </c>
      <c r="K1927" s="18" t="n">
        <f aca="false">IF(OR(C1927="", J1927="",G1927=""), 0, IF(COUNTIF($J$6:J1927, J1927)=1, 1, 0))</f>
        <v>0</v>
      </c>
      <c r="L1927" s="16" t="str">
        <f aca="false">IF(B1927="Inscripción de nuevo registro patronal",B1927 &amp; "|" &amp; E1927 &amp; "|" &amp; C1927,"")</f>
        <v/>
      </c>
      <c r="M1927" s="18" t="n">
        <f aca="false">IF(OR(C1927="", L1927=""), 0, IF(COUNTIF($L$6:L1927, L1927)=1, 1, 0))</f>
        <v>0</v>
      </c>
    </row>
    <row r="1928" customFormat="false" ht="28.35" hidden="false" customHeight="true" outlineLevel="0" collapsed="false">
      <c r="A1928" s="48" t="str">
        <f aca="false">IF(AND(NOT(ISBLANK(C1928)),NOT(ISBLANK(B1928)),NOT(ISBLANK(E1928))),(_xlfn.AGGREGATE(2,7,A$5:A1928))+1,"")</f>
        <v/>
      </c>
      <c r="B1928" s="49"/>
      <c r="C1928" s="49"/>
      <c r="D1928" s="50"/>
      <c r="E1928" s="51"/>
      <c r="F1928" s="52" t="str">
        <f aca="false">IFERROR(VLOOKUP(B1928,LISTAS!$Q$2:$R$58,2,0),"")</f>
        <v/>
      </c>
      <c r="G1928" s="34" t="str">
        <f aca="false">IF(ISBLANK(C1928),"",  IF(F1928="RAZÓN SOCIAL","NUEVO_RP",   IF(F1928="NUMERO",      IF(ISNUMBER(VALUE(C1928)),VALUE(C1928),""),   IF(OR(F1928="NSS - NOMBRE",F1928="RP - NOMBRE"),      IF(         AND(           NOT(ISERROR(FIND(" - ",C1928))),           ISERROR(FIND("  ",C1928)),           ISERROR(FIND("–",C1928)),           ISERROR(FIND("—",C1928)),           ISNUMBER(VALUE(LEFT(C1928,FIND(" - ",C1928)-1)))         ),         VALUE(LEFT(C1928,FIND(" - ",C1928)-1)),         ""      ),   ""   )  )))</f>
        <v/>
      </c>
      <c r="H1928" s="34" t="str">
        <f aca="false">B1928 &amp; "|" &amp; E1928 &amp; "|" &amp;(IF(ISBLANK(C1928),"",IFERROR(VALUE(LEFT(TRIM(C1928),FIND(" ",TRIM(C1928)&amp;" ")-1)),"")))</f>
        <v>||</v>
      </c>
      <c r="I1928" s="18" t="n">
        <f aca="false">IF(G1928="",0, IF(COUNTIF($H$6:H1928,H1928)=1,1,0))</f>
        <v>0</v>
      </c>
      <c r="J1928" s="34" t="str">
        <f aca="false">IF( OR( ISBLANK(D1928), C1928=D1928, AND( LEFT(D1928,7)&lt;&gt;"NOMINA ", OR( ISERROR(FIND(" - ",D1928)), NOT(ISNUMBER(VALUE(LEFT(D1928,FIND(" - ",D1928)-1)))) ) ) ), "", B1928 &amp; "|" &amp; E1928 &amp; "|" &amp; (IF(ISBLANK(C1928), "", IFERROR(VALUE(LEFT(TRIM(C1928), FIND(" ", TRIM(C1928)&amp;" ")-1)), ""))) &amp; "|" &amp; D1928 )</f>
        <v/>
      </c>
      <c r="K1928" s="18" t="n">
        <f aca="false">IF(OR(C1928="", J1928="",G1928=""), 0, IF(COUNTIF($J$6:J1928, J1928)=1, 1, 0))</f>
        <v>0</v>
      </c>
      <c r="L1928" s="16" t="str">
        <f aca="false">IF(B1928="Inscripción de nuevo registro patronal",B1928 &amp; "|" &amp; E1928 &amp; "|" &amp; C1928,"")</f>
        <v/>
      </c>
      <c r="M1928" s="18" t="n">
        <f aca="false">IF(OR(C1928="", L1928=""), 0, IF(COUNTIF($L$6:L1928, L1928)=1, 1, 0))</f>
        <v>0</v>
      </c>
    </row>
    <row r="1929" customFormat="false" ht="28.35" hidden="false" customHeight="true" outlineLevel="0" collapsed="false">
      <c r="A1929" s="48" t="str">
        <f aca="false">IF(AND(NOT(ISBLANK(C1929)),NOT(ISBLANK(B1929)),NOT(ISBLANK(E1929))),(_xlfn.AGGREGATE(2,7,A$5:A1929))+1,"")</f>
        <v/>
      </c>
      <c r="B1929" s="49"/>
      <c r="C1929" s="49"/>
      <c r="D1929" s="50"/>
      <c r="E1929" s="51"/>
      <c r="F1929" s="52" t="str">
        <f aca="false">IFERROR(VLOOKUP(B1929,LISTAS!$Q$2:$R$58,2,0),"")</f>
        <v/>
      </c>
      <c r="G1929" s="34" t="str">
        <f aca="false">IF(ISBLANK(C1929),"",  IF(F1929="RAZÓN SOCIAL","NUEVO_RP",   IF(F1929="NUMERO",      IF(ISNUMBER(VALUE(C1929)),VALUE(C1929),""),   IF(OR(F1929="NSS - NOMBRE",F1929="RP - NOMBRE"),      IF(         AND(           NOT(ISERROR(FIND(" - ",C1929))),           ISERROR(FIND("  ",C1929)),           ISERROR(FIND("–",C1929)),           ISERROR(FIND("—",C1929)),           ISNUMBER(VALUE(LEFT(C1929,FIND(" - ",C1929)-1)))         ),         VALUE(LEFT(C1929,FIND(" - ",C1929)-1)),         ""      ),   ""   )  )))</f>
        <v/>
      </c>
      <c r="H1929" s="34" t="str">
        <f aca="false">B1929 &amp; "|" &amp; E1929 &amp; "|" &amp;(IF(ISBLANK(C1929),"",IFERROR(VALUE(LEFT(TRIM(C1929),FIND(" ",TRIM(C1929)&amp;" ")-1)),"")))</f>
        <v>||</v>
      </c>
      <c r="I1929" s="18" t="n">
        <f aca="false">IF(G1929="",0, IF(COUNTIF($H$6:H1929,H1929)=1,1,0))</f>
        <v>0</v>
      </c>
      <c r="J1929" s="34" t="str">
        <f aca="false">IF( OR( ISBLANK(D1929), C1929=D1929, AND( LEFT(D1929,7)&lt;&gt;"NOMINA ", OR( ISERROR(FIND(" - ",D1929)), NOT(ISNUMBER(VALUE(LEFT(D1929,FIND(" - ",D1929)-1)))) ) ) ), "", B1929 &amp; "|" &amp; E1929 &amp; "|" &amp; (IF(ISBLANK(C1929), "", IFERROR(VALUE(LEFT(TRIM(C1929), FIND(" ", TRIM(C1929)&amp;" ")-1)), ""))) &amp; "|" &amp; D1929 )</f>
        <v/>
      </c>
      <c r="K1929" s="18" t="n">
        <f aca="false">IF(OR(C1929="", J1929="",G1929=""), 0, IF(COUNTIF($J$6:J1929, J1929)=1, 1, 0))</f>
        <v>0</v>
      </c>
      <c r="L1929" s="16" t="str">
        <f aca="false">IF(B1929="Inscripción de nuevo registro patronal",B1929 &amp; "|" &amp; E1929 &amp; "|" &amp; C1929,"")</f>
        <v/>
      </c>
      <c r="M1929" s="18" t="n">
        <f aca="false">IF(OR(C1929="", L1929=""), 0, IF(COUNTIF($L$6:L1929, L1929)=1, 1, 0))</f>
        <v>0</v>
      </c>
    </row>
    <row r="1930" customFormat="false" ht="28.35" hidden="false" customHeight="true" outlineLevel="0" collapsed="false">
      <c r="A1930" s="48" t="str">
        <f aca="false">IF(AND(NOT(ISBLANK(C1930)),NOT(ISBLANK(B1930)),NOT(ISBLANK(E1930))),(_xlfn.AGGREGATE(2,7,A$5:A1930))+1,"")</f>
        <v/>
      </c>
      <c r="B1930" s="49"/>
      <c r="C1930" s="49"/>
      <c r="D1930" s="50"/>
      <c r="E1930" s="51"/>
      <c r="F1930" s="52" t="str">
        <f aca="false">IFERROR(VLOOKUP(B1930,LISTAS!$Q$2:$R$58,2,0),"")</f>
        <v/>
      </c>
      <c r="G1930" s="34" t="str">
        <f aca="false">IF(ISBLANK(C1930),"",  IF(F1930="RAZÓN SOCIAL","NUEVO_RP",   IF(F1930="NUMERO",      IF(ISNUMBER(VALUE(C1930)),VALUE(C1930),""),   IF(OR(F1930="NSS - NOMBRE",F1930="RP - NOMBRE"),      IF(         AND(           NOT(ISERROR(FIND(" - ",C1930))),           ISERROR(FIND("  ",C1930)),           ISERROR(FIND("–",C1930)),           ISERROR(FIND("—",C1930)),           ISNUMBER(VALUE(LEFT(C1930,FIND(" - ",C1930)-1)))         ),         VALUE(LEFT(C1930,FIND(" - ",C1930)-1)),         ""      ),   ""   )  )))</f>
        <v/>
      </c>
      <c r="H1930" s="34" t="str">
        <f aca="false">B1930 &amp; "|" &amp; E1930 &amp; "|" &amp;(IF(ISBLANK(C1930),"",IFERROR(VALUE(LEFT(TRIM(C1930),FIND(" ",TRIM(C1930)&amp;" ")-1)),"")))</f>
        <v>||</v>
      </c>
      <c r="I1930" s="18" t="n">
        <f aca="false">IF(G1930="",0, IF(COUNTIF($H$6:H1930,H1930)=1,1,0))</f>
        <v>0</v>
      </c>
      <c r="J1930" s="34" t="str">
        <f aca="false">IF( OR( ISBLANK(D1930), C1930=D1930, AND( LEFT(D1930,7)&lt;&gt;"NOMINA ", OR( ISERROR(FIND(" - ",D1930)), NOT(ISNUMBER(VALUE(LEFT(D1930,FIND(" - ",D1930)-1)))) ) ) ), "", B1930 &amp; "|" &amp; E1930 &amp; "|" &amp; (IF(ISBLANK(C1930), "", IFERROR(VALUE(LEFT(TRIM(C1930), FIND(" ", TRIM(C1930)&amp;" ")-1)), ""))) &amp; "|" &amp; D1930 )</f>
        <v/>
      </c>
      <c r="K1930" s="18" t="n">
        <f aca="false">IF(OR(C1930="", J1930="",G1930=""), 0, IF(COUNTIF($J$6:J1930, J1930)=1, 1, 0))</f>
        <v>0</v>
      </c>
      <c r="L1930" s="16" t="str">
        <f aca="false">IF(B1930="Inscripción de nuevo registro patronal",B1930 &amp; "|" &amp; E1930 &amp; "|" &amp; C1930,"")</f>
        <v/>
      </c>
      <c r="M1930" s="18" t="n">
        <f aca="false">IF(OR(C1930="", L1930=""), 0, IF(COUNTIF($L$6:L1930, L1930)=1, 1, 0))</f>
        <v>0</v>
      </c>
    </row>
    <row r="1931" customFormat="false" ht="28.35" hidden="false" customHeight="true" outlineLevel="0" collapsed="false">
      <c r="A1931" s="48" t="str">
        <f aca="false">IF(AND(NOT(ISBLANK(C1931)),NOT(ISBLANK(B1931)),NOT(ISBLANK(E1931))),(_xlfn.AGGREGATE(2,7,A$5:A1931))+1,"")</f>
        <v/>
      </c>
      <c r="B1931" s="49"/>
      <c r="C1931" s="49"/>
      <c r="D1931" s="50"/>
      <c r="E1931" s="51"/>
      <c r="F1931" s="52" t="str">
        <f aca="false">IFERROR(VLOOKUP(B1931,LISTAS!$Q$2:$R$58,2,0),"")</f>
        <v/>
      </c>
      <c r="G1931" s="34" t="str">
        <f aca="false">IF(ISBLANK(C1931),"",  IF(F1931="RAZÓN SOCIAL","NUEVO_RP",   IF(F1931="NUMERO",      IF(ISNUMBER(VALUE(C1931)),VALUE(C1931),""),   IF(OR(F1931="NSS - NOMBRE",F1931="RP - NOMBRE"),      IF(         AND(           NOT(ISERROR(FIND(" - ",C1931))),           ISERROR(FIND("  ",C1931)),           ISERROR(FIND("–",C1931)),           ISERROR(FIND("—",C1931)),           ISNUMBER(VALUE(LEFT(C1931,FIND(" - ",C1931)-1)))         ),         VALUE(LEFT(C1931,FIND(" - ",C1931)-1)),         ""      ),   ""   )  )))</f>
        <v/>
      </c>
      <c r="H1931" s="34" t="str">
        <f aca="false">B1931 &amp; "|" &amp; E1931 &amp; "|" &amp;(IF(ISBLANK(C1931),"",IFERROR(VALUE(LEFT(TRIM(C1931),FIND(" ",TRIM(C1931)&amp;" ")-1)),"")))</f>
        <v>||</v>
      </c>
      <c r="I1931" s="18" t="n">
        <f aca="false">IF(G1931="",0, IF(COUNTIF($H$6:H1931,H1931)=1,1,0))</f>
        <v>0</v>
      </c>
      <c r="J1931" s="34" t="str">
        <f aca="false">IF( OR( ISBLANK(D1931), C1931=D1931, AND( LEFT(D1931,7)&lt;&gt;"NOMINA ", OR( ISERROR(FIND(" - ",D1931)), NOT(ISNUMBER(VALUE(LEFT(D1931,FIND(" - ",D1931)-1)))) ) ) ), "", B1931 &amp; "|" &amp; E1931 &amp; "|" &amp; (IF(ISBLANK(C1931), "", IFERROR(VALUE(LEFT(TRIM(C1931), FIND(" ", TRIM(C1931)&amp;" ")-1)), ""))) &amp; "|" &amp; D1931 )</f>
        <v/>
      </c>
      <c r="K1931" s="18" t="n">
        <f aca="false">IF(OR(C1931="", J1931="",G1931=""), 0, IF(COUNTIF($J$6:J1931, J1931)=1, 1, 0))</f>
        <v>0</v>
      </c>
      <c r="L1931" s="16" t="str">
        <f aca="false">IF(B1931="Inscripción de nuevo registro patronal",B1931 &amp; "|" &amp; E1931 &amp; "|" &amp; C1931,"")</f>
        <v/>
      </c>
      <c r="M1931" s="18" t="n">
        <f aca="false">IF(OR(C1931="", L1931=""), 0, IF(COUNTIF($L$6:L1931, L1931)=1, 1, 0))</f>
        <v>0</v>
      </c>
    </row>
    <row r="1932" customFormat="false" ht="28.35" hidden="false" customHeight="true" outlineLevel="0" collapsed="false">
      <c r="A1932" s="48" t="str">
        <f aca="false">IF(AND(NOT(ISBLANK(C1932)),NOT(ISBLANK(B1932)),NOT(ISBLANK(E1932))),(_xlfn.AGGREGATE(2,7,A$5:A1932))+1,"")</f>
        <v/>
      </c>
      <c r="B1932" s="49"/>
      <c r="C1932" s="49"/>
      <c r="D1932" s="50"/>
      <c r="E1932" s="51"/>
      <c r="F1932" s="52" t="str">
        <f aca="false">IFERROR(VLOOKUP(B1932,LISTAS!$Q$2:$R$58,2,0),"")</f>
        <v/>
      </c>
      <c r="G1932" s="34" t="str">
        <f aca="false">IF(ISBLANK(C1932),"",  IF(F1932="RAZÓN SOCIAL","NUEVO_RP",   IF(F1932="NUMERO",      IF(ISNUMBER(VALUE(C1932)),VALUE(C1932),""),   IF(OR(F1932="NSS - NOMBRE",F1932="RP - NOMBRE"),      IF(         AND(           NOT(ISERROR(FIND(" - ",C1932))),           ISERROR(FIND("  ",C1932)),           ISERROR(FIND("–",C1932)),           ISERROR(FIND("—",C1932)),           ISNUMBER(VALUE(LEFT(C1932,FIND(" - ",C1932)-1)))         ),         VALUE(LEFT(C1932,FIND(" - ",C1932)-1)),         ""      ),   ""   )  )))</f>
        <v/>
      </c>
      <c r="H1932" s="34" t="str">
        <f aca="false">B1932 &amp; "|" &amp; E1932 &amp; "|" &amp;(IF(ISBLANK(C1932),"",IFERROR(VALUE(LEFT(TRIM(C1932),FIND(" ",TRIM(C1932)&amp;" ")-1)),"")))</f>
        <v>||</v>
      </c>
      <c r="I1932" s="18" t="n">
        <f aca="false">IF(G1932="",0, IF(COUNTIF($H$6:H1932,H1932)=1,1,0))</f>
        <v>0</v>
      </c>
      <c r="J1932" s="34" t="str">
        <f aca="false">IF( OR( ISBLANK(D1932), C1932=D1932, AND( LEFT(D1932,7)&lt;&gt;"NOMINA ", OR( ISERROR(FIND(" - ",D1932)), NOT(ISNUMBER(VALUE(LEFT(D1932,FIND(" - ",D1932)-1)))) ) ) ), "", B1932 &amp; "|" &amp; E1932 &amp; "|" &amp; (IF(ISBLANK(C1932), "", IFERROR(VALUE(LEFT(TRIM(C1932), FIND(" ", TRIM(C1932)&amp;" ")-1)), ""))) &amp; "|" &amp; D1932 )</f>
        <v/>
      </c>
      <c r="K1932" s="18" t="n">
        <f aca="false">IF(OR(C1932="", J1932="",G1932=""), 0, IF(COUNTIF($J$6:J1932, J1932)=1, 1, 0))</f>
        <v>0</v>
      </c>
      <c r="L1932" s="16" t="str">
        <f aca="false">IF(B1932="Inscripción de nuevo registro patronal",B1932 &amp; "|" &amp; E1932 &amp; "|" &amp; C1932,"")</f>
        <v/>
      </c>
      <c r="M1932" s="18" t="n">
        <f aca="false">IF(OR(C1932="", L1932=""), 0, IF(COUNTIF($L$6:L1932, L1932)=1, 1, 0))</f>
        <v>0</v>
      </c>
    </row>
    <row r="1933" customFormat="false" ht="28.35" hidden="false" customHeight="true" outlineLevel="0" collapsed="false">
      <c r="A1933" s="48" t="str">
        <f aca="false">IF(AND(NOT(ISBLANK(C1933)),NOT(ISBLANK(B1933)),NOT(ISBLANK(E1933))),(_xlfn.AGGREGATE(2,7,A$5:A1933))+1,"")</f>
        <v/>
      </c>
      <c r="B1933" s="49"/>
      <c r="C1933" s="49"/>
      <c r="D1933" s="50"/>
      <c r="E1933" s="51"/>
      <c r="F1933" s="52" t="str">
        <f aca="false">IFERROR(VLOOKUP(B1933,LISTAS!$Q$2:$R$58,2,0),"")</f>
        <v/>
      </c>
      <c r="G1933" s="34" t="str">
        <f aca="false">IF(ISBLANK(C1933),"",  IF(F1933="RAZÓN SOCIAL","NUEVO_RP",   IF(F1933="NUMERO",      IF(ISNUMBER(VALUE(C1933)),VALUE(C1933),""),   IF(OR(F1933="NSS - NOMBRE",F1933="RP - NOMBRE"),      IF(         AND(           NOT(ISERROR(FIND(" - ",C1933))),           ISERROR(FIND("  ",C1933)),           ISERROR(FIND("–",C1933)),           ISERROR(FIND("—",C1933)),           ISNUMBER(VALUE(LEFT(C1933,FIND(" - ",C1933)-1)))         ),         VALUE(LEFT(C1933,FIND(" - ",C1933)-1)),         ""      ),   ""   )  )))</f>
        <v/>
      </c>
      <c r="H1933" s="34" t="str">
        <f aca="false">B1933 &amp; "|" &amp; E1933 &amp; "|" &amp;(IF(ISBLANK(C1933),"",IFERROR(VALUE(LEFT(TRIM(C1933),FIND(" ",TRIM(C1933)&amp;" ")-1)),"")))</f>
        <v>||</v>
      </c>
      <c r="I1933" s="18" t="n">
        <f aca="false">IF(G1933="",0, IF(COUNTIF($H$6:H1933,H1933)=1,1,0))</f>
        <v>0</v>
      </c>
      <c r="J1933" s="34" t="str">
        <f aca="false">IF( OR( ISBLANK(D1933), C1933=D1933, AND( LEFT(D1933,7)&lt;&gt;"NOMINA ", OR( ISERROR(FIND(" - ",D1933)), NOT(ISNUMBER(VALUE(LEFT(D1933,FIND(" - ",D1933)-1)))) ) ) ), "", B1933 &amp; "|" &amp; E1933 &amp; "|" &amp; (IF(ISBLANK(C1933), "", IFERROR(VALUE(LEFT(TRIM(C1933), FIND(" ", TRIM(C1933)&amp;" ")-1)), ""))) &amp; "|" &amp; D1933 )</f>
        <v/>
      </c>
      <c r="K1933" s="18" t="n">
        <f aca="false">IF(OR(C1933="", J1933="",G1933=""), 0, IF(COUNTIF($J$6:J1933, J1933)=1, 1, 0))</f>
        <v>0</v>
      </c>
      <c r="L1933" s="16" t="str">
        <f aca="false">IF(B1933="Inscripción de nuevo registro patronal",B1933 &amp; "|" &amp; E1933 &amp; "|" &amp; C1933,"")</f>
        <v/>
      </c>
      <c r="M1933" s="18" t="n">
        <f aca="false">IF(OR(C1933="", L1933=""), 0, IF(COUNTIF($L$6:L1933, L1933)=1, 1, 0))</f>
        <v>0</v>
      </c>
    </row>
    <row r="1934" customFormat="false" ht="28.35" hidden="false" customHeight="true" outlineLevel="0" collapsed="false">
      <c r="A1934" s="48" t="str">
        <f aca="false">IF(AND(NOT(ISBLANK(C1934)),NOT(ISBLANK(B1934)),NOT(ISBLANK(E1934))),(_xlfn.AGGREGATE(2,7,A$5:A1934))+1,"")</f>
        <v/>
      </c>
      <c r="B1934" s="49"/>
      <c r="C1934" s="49"/>
      <c r="D1934" s="50"/>
      <c r="E1934" s="51"/>
      <c r="F1934" s="52" t="str">
        <f aca="false">IFERROR(VLOOKUP(B1934,LISTAS!$Q$2:$R$58,2,0),"")</f>
        <v/>
      </c>
      <c r="G1934" s="34" t="str">
        <f aca="false">IF(ISBLANK(C1934),"",  IF(F1934="RAZÓN SOCIAL","NUEVO_RP",   IF(F1934="NUMERO",      IF(ISNUMBER(VALUE(C1934)),VALUE(C1934),""),   IF(OR(F1934="NSS - NOMBRE",F1934="RP - NOMBRE"),      IF(         AND(           NOT(ISERROR(FIND(" - ",C1934))),           ISERROR(FIND("  ",C1934)),           ISERROR(FIND("–",C1934)),           ISERROR(FIND("—",C1934)),           ISNUMBER(VALUE(LEFT(C1934,FIND(" - ",C1934)-1)))         ),         VALUE(LEFT(C1934,FIND(" - ",C1934)-1)),         ""      ),   ""   )  )))</f>
        <v/>
      </c>
      <c r="H1934" s="34" t="str">
        <f aca="false">B1934 &amp; "|" &amp; E1934 &amp; "|" &amp;(IF(ISBLANK(C1934),"",IFERROR(VALUE(LEFT(TRIM(C1934),FIND(" ",TRIM(C1934)&amp;" ")-1)),"")))</f>
        <v>||</v>
      </c>
      <c r="I1934" s="18" t="n">
        <f aca="false">IF(G1934="",0, IF(COUNTIF($H$6:H1934,H1934)=1,1,0))</f>
        <v>0</v>
      </c>
      <c r="J1934" s="34" t="str">
        <f aca="false">IF( OR( ISBLANK(D1934), C1934=D1934, AND( LEFT(D1934,7)&lt;&gt;"NOMINA ", OR( ISERROR(FIND(" - ",D1934)), NOT(ISNUMBER(VALUE(LEFT(D1934,FIND(" - ",D1934)-1)))) ) ) ), "", B1934 &amp; "|" &amp; E1934 &amp; "|" &amp; (IF(ISBLANK(C1934), "", IFERROR(VALUE(LEFT(TRIM(C1934), FIND(" ", TRIM(C1934)&amp;" ")-1)), ""))) &amp; "|" &amp; D1934 )</f>
        <v/>
      </c>
      <c r="K1934" s="18" t="n">
        <f aca="false">IF(OR(C1934="", J1934="",G1934=""), 0, IF(COUNTIF($J$6:J1934, J1934)=1, 1, 0))</f>
        <v>0</v>
      </c>
      <c r="L1934" s="16" t="str">
        <f aca="false">IF(B1934="Inscripción de nuevo registro patronal",B1934 &amp; "|" &amp; E1934 &amp; "|" &amp; C1934,"")</f>
        <v/>
      </c>
      <c r="M1934" s="18" t="n">
        <f aca="false">IF(OR(C1934="", L1934=""), 0, IF(COUNTIF($L$6:L1934, L1934)=1, 1, 0))</f>
        <v>0</v>
      </c>
    </row>
    <row r="1935" customFormat="false" ht="28.35" hidden="false" customHeight="true" outlineLevel="0" collapsed="false">
      <c r="A1935" s="48" t="str">
        <f aca="false">IF(AND(NOT(ISBLANK(C1935)),NOT(ISBLANK(B1935)),NOT(ISBLANK(E1935))),(_xlfn.AGGREGATE(2,7,A$5:A1935))+1,"")</f>
        <v/>
      </c>
      <c r="B1935" s="49"/>
      <c r="C1935" s="49"/>
      <c r="D1935" s="50"/>
      <c r="E1935" s="51"/>
      <c r="F1935" s="52" t="str">
        <f aca="false">IFERROR(VLOOKUP(B1935,LISTAS!$Q$2:$R$58,2,0),"")</f>
        <v/>
      </c>
      <c r="G1935" s="34" t="str">
        <f aca="false">IF(ISBLANK(C1935),"",  IF(F1935="RAZÓN SOCIAL","NUEVO_RP",   IF(F1935="NUMERO",      IF(ISNUMBER(VALUE(C1935)),VALUE(C1935),""),   IF(OR(F1935="NSS - NOMBRE",F1935="RP - NOMBRE"),      IF(         AND(           NOT(ISERROR(FIND(" - ",C1935))),           ISERROR(FIND("  ",C1935)),           ISERROR(FIND("–",C1935)),           ISERROR(FIND("—",C1935)),           ISNUMBER(VALUE(LEFT(C1935,FIND(" - ",C1935)-1)))         ),         VALUE(LEFT(C1935,FIND(" - ",C1935)-1)),         ""      ),   ""   )  )))</f>
        <v/>
      </c>
      <c r="H1935" s="34" t="str">
        <f aca="false">B1935 &amp; "|" &amp; E1935 &amp; "|" &amp;(IF(ISBLANK(C1935),"",IFERROR(VALUE(LEFT(TRIM(C1935),FIND(" ",TRIM(C1935)&amp;" ")-1)),"")))</f>
        <v>||</v>
      </c>
      <c r="I1935" s="18" t="n">
        <f aca="false">IF(G1935="",0, IF(COUNTIF($H$6:H1935,H1935)=1,1,0))</f>
        <v>0</v>
      </c>
      <c r="J1935" s="34" t="str">
        <f aca="false">IF( OR( ISBLANK(D1935), C1935=D1935, AND( LEFT(D1935,7)&lt;&gt;"NOMINA ", OR( ISERROR(FIND(" - ",D1935)), NOT(ISNUMBER(VALUE(LEFT(D1935,FIND(" - ",D1935)-1)))) ) ) ), "", B1935 &amp; "|" &amp; E1935 &amp; "|" &amp; (IF(ISBLANK(C1935), "", IFERROR(VALUE(LEFT(TRIM(C1935), FIND(" ", TRIM(C1935)&amp;" ")-1)), ""))) &amp; "|" &amp; D1935 )</f>
        <v/>
      </c>
      <c r="K1935" s="18" t="n">
        <f aca="false">IF(OR(C1935="", J1935="",G1935=""), 0, IF(COUNTIF($J$6:J1935, J1935)=1, 1, 0))</f>
        <v>0</v>
      </c>
      <c r="L1935" s="16" t="str">
        <f aca="false">IF(B1935="Inscripción de nuevo registro patronal",B1935 &amp; "|" &amp; E1935 &amp; "|" &amp; C1935,"")</f>
        <v/>
      </c>
      <c r="M1935" s="18" t="n">
        <f aca="false">IF(OR(C1935="", L1935=""), 0, IF(COUNTIF($L$6:L1935, L1935)=1, 1, 0))</f>
        <v>0</v>
      </c>
    </row>
    <row r="1936" customFormat="false" ht="28.35" hidden="false" customHeight="true" outlineLevel="0" collapsed="false">
      <c r="A1936" s="48" t="str">
        <f aca="false">IF(AND(NOT(ISBLANK(C1936)),NOT(ISBLANK(B1936)),NOT(ISBLANK(E1936))),(_xlfn.AGGREGATE(2,7,A$5:A1936))+1,"")</f>
        <v/>
      </c>
      <c r="B1936" s="49"/>
      <c r="C1936" s="49"/>
      <c r="D1936" s="50"/>
      <c r="E1936" s="51"/>
      <c r="F1936" s="52" t="str">
        <f aca="false">IFERROR(VLOOKUP(B1936,LISTAS!$Q$2:$R$58,2,0),"")</f>
        <v/>
      </c>
      <c r="G1936" s="34" t="str">
        <f aca="false">IF(ISBLANK(C1936),"",  IF(F1936="RAZÓN SOCIAL","NUEVO_RP",   IF(F1936="NUMERO",      IF(ISNUMBER(VALUE(C1936)),VALUE(C1936),""),   IF(OR(F1936="NSS - NOMBRE",F1936="RP - NOMBRE"),      IF(         AND(           NOT(ISERROR(FIND(" - ",C1936))),           ISERROR(FIND("  ",C1936)),           ISERROR(FIND("–",C1936)),           ISERROR(FIND("—",C1936)),           ISNUMBER(VALUE(LEFT(C1936,FIND(" - ",C1936)-1)))         ),         VALUE(LEFT(C1936,FIND(" - ",C1936)-1)),         ""      ),   ""   )  )))</f>
        <v/>
      </c>
      <c r="H1936" s="34" t="str">
        <f aca="false">B1936 &amp; "|" &amp; E1936 &amp; "|" &amp;(IF(ISBLANK(C1936),"",IFERROR(VALUE(LEFT(TRIM(C1936),FIND(" ",TRIM(C1936)&amp;" ")-1)),"")))</f>
        <v>||</v>
      </c>
      <c r="I1936" s="18" t="n">
        <f aca="false">IF(G1936="",0, IF(COUNTIF($H$6:H1936,H1936)=1,1,0))</f>
        <v>0</v>
      </c>
      <c r="J1936" s="34" t="str">
        <f aca="false">IF( OR( ISBLANK(D1936), C1936=D1936, AND( LEFT(D1936,7)&lt;&gt;"NOMINA ", OR( ISERROR(FIND(" - ",D1936)), NOT(ISNUMBER(VALUE(LEFT(D1936,FIND(" - ",D1936)-1)))) ) ) ), "", B1936 &amp; "|" &amp; E1936 &amp; "|" &amp; (IF(ISBLANK(C1936), "", IFERROR(VALUE(LEFT(TRIM(C1936), FIND(" ", TRIM(C1936)&amp;" ")-1)), ""))) &amp; "|" &amp; D1936 )</f>
        <v/>
      </c>
      <c r="K1936" s="18" t="n">
        <f aca="false">IF(OR(C1936="", J1936="",G1936=""), 0, IF(COUNTIF($J$6:J1936, J1936)=1, 1, 0))</f>
        <v>0</v>
      </c>
      <c r="L1936" s="16" t="str">
        <f aca="false">IF(B1936="Inscripción de nuevo registro patronal",B1936 &amp; "|" &amp; E1936 &amp; "|" &amp; C1936,"")</f>
        <v/>
      </c>
      <c r="M1936" s="18" t="n">
        <f aca="false">IF(OR(C1936="", L1936=""), 0, IF(COUNTIF($L$6:L1936, L1936)=1, 1, 0))</f>
        <v>0</v>
      </c>
    </row>
    <row r="1937" customFormat="false" ht="28.35" hidden="false" customHeight="true" outlineLevel="0" collapsed="false">
      <c r="A1937" s="48" t="str">
        <f aca="false">IF(AND(NOT(ISBLANK(C1937)),NOT(ISBLANK(B1937)),NOT(ISBLANK(E1937))),(_xlfn.AGGREGATE(2,7,A$5:A1937))+1,"")</f>
        <v/>
      </c>
      <c r="B1937" s="49"/>
      <c r="C1937" s="49"/>
      <c r="D1937" s="50"/>
      <c r="E1937" s="51"/>
      <c r="F1937" s="52" t="str">
        <f aca="false">IFERROR(VLOOKUP(B1937,LISTAS!$Q$2:$R$58,2,0),"")</f>
        <v/>
      </c>
      <c r="G1937" s="34" t="str">
        <f aca="false">IF(ISBLANK(C1937),"",  IF(F1937="RAZÓN SOCIAL","NUEVO_RP",   IF(F1937="NUMERO",      IF(ISNUMBER(VALUE(C1937)),VALUE(C1937),""),   IF(OR(F1937="NSS - NOMBRE",F1937="RP - NOMBRE"),      IF(         AND(           NOT(ISERROR(FIND(" - ",C1937))),           ISERROR(FIND("  ",C1937)),           ISERROR(FIND("–",C1937)),           ISERROR(FIND("—",C1937)),           ISNUMBER(VALUE(LEFT(C1937,FIND(" - ",C1937)-1)))         ),         VALUE(LEFT(C1937,FIND(" - ",C1937)-1)),         ""      ),   ""   )  )))</f>
        <v/>
      </c>
      <c r="H1937" s="34" t="str">
        <f aca="false">B1937 &amp; "|" &amp; E1937 &amp; "|" &amp;(IF(ISBLANK(C1937),"",IFERROR(VALUE(LEFT(TRIM(C1937),FIND(" ",TRIM(C1937)&amp;" ")-1)),"")))</f>
        <v>||</v>
      </c>
      <c r="I1937" s="18" t="n">
        <f aca="false">IF(G1937="",0, IF(COUNTIF($H$6:H1937,H1937)=1,1,0))</f>
        <v>0</v>
      </c>
      <c r="J1937" s="34" t="str">
        <f aca="false">IF( OR( ISBLANK(D1937), C1937=D1937, AND( LEFT(D1937,7)&lt;&gt;"NOMINA ", OR( ISERROR(FIND(" - ",D1937)), NOT(ISNUMBER(VALUE(LEFT(D1937,FIND(" - ",D1937)-1)))) ) ) ), "", B1937 &amp; "|" &amp; E1937 &amp; "|" &amp; (IF(ISBLANK(C1937), "", IFERROR(VALUE(LEFT(TRIM(C1937), FIND(" ", TRIM(C1937)&amp;" ")-1)), ""))) &amp; "|" &amp; D1937 )</f>
        <v/>
      </c>
      <c r="K1937" s="18" t="n">
        <f aca="false">IF(OR(C1937="", J1937="",G1937=""), 0, IF(COUNTIF($J$6:J1937, J1937)=1, 1, 0))</f>
        <v>0</v>
      </c>
      <c r="L1937" s="16" t="str">
        <f aca="false">IF(B1937="Inscripción de nuevo registro patronal",B1937 &amp; "|" &amp; E1937 &amp; "|" &amp; C1937,"")</f>
        <v/>
      </c>
      <c r="M1937" s="18" t="n">
        <f aca="false">IF(OR(C1937="", L1937=""), 0, IF(COUNTIF($L$6:L1937, L1937)=1, 1, 0))</f>
        <v>0</v>
      </c>
    </row>
    <row r="1938" customFormat="false" ht="28.35" hidden="false" customHeight="true" outlineLevel="0" collapsed="false">
      <c r="A1938" s="48" t="str">
        <f aca="false">IF(AND(NOT(ISBLANK(C1938)),NOT(ISBLANK(B1938)),NOT(ISBLANK(E1938))),(_xlfn.AGGREGATE(2,7,A$5:A1938))+1,"")</f>
        <v/>
      </c>
      <c r="B1938" s="49"/>
      <c r="C1938" s="49"/>
      <c r="D1938" s="50"/>
      <c r="E1938" s="51"/>
      <c r="F1938" s="52" t="str">
        <f aca="false">IFERROR(VLOOKUP(B1938,LISTAS!$Q$2:$R$58,2,0),"")</f>
        <v/>
      </c>
      <c r="G1938" s="34" t="str">
        <f aca="false">IF(ISBLANK(C1938),"",  IF(F1938="RAZÓN SOCIAL","NUEVO_RP",   IF(F1938="NUMERO",      IF(ISNUMBER(VALUE(C1938)),VALUE(C1938),""),   IF(OR(F1938="NSS - NOMBRE",F1938="RP - NOMBRE"),      IF(         AND(           NOT(ISERROR(FIND(" - ",C1938))),           ISERROR(FIND("  ",C1938)),           ISERROR(FIND("–",C1938)),           ISERROR(FIND("—",C1938)),           ISNUMBER(VALUE(LEFT(C1938,FIND(" - ",C1938)-1)))         ),         VALUE(LEFT(C1938,FIND(" - ",C1938)-1)),         ""      ),   ""   )  )))</f>
        <v/>
      </c>
      <c r="H1938" s="34" t="str">
        <f aca="false">B1938 &amp; "|" &amp; E1938 &amp; "|" &amp;(IF(ISBLANK(C1938),"",IFERROR(VALUE(LEFT(TRIM(C1938),FIND(" ",TRIM(C1938)&amp;" ")-1)),"")))</f>
        <v>||</v>
      </c>
      <c r="I1938" s="18" t="n">
        <f aca="false">IF(G1938="",0, IF(COUNTIF($H$6:H1938,H1938)=1,1,0))</f>
        <v>0</v>
      </c>
      <c r="J1938" s="34" t="str">
        <f aca="false">IF( OR( ISBLANK(D1938), C1938=D1938, AND( LEFT(D1938,7)&lt;&gt;"NOMINA ", OR( ISERROR(FIND(" - ",D1938)), NOT(ISNUMBER(VALUE(LEFT(D1938,FIND(" - ",D1938)-1)))) ) ) ), "", B1938 &amp; "|" &amp; E1938 &amp; "|" &amp; (IF(ISBLANK(C1938), "", IFERROR(VALUE(LEFT(TRIM(C1938), FIND(" ", TRIM(C1938)&amp;" ")-1)), ""))) &amp; "|" &amp; D1938 )</f>
        <v/>
      </c>
      <c r="K1938" s="18" t="n">
        <f aca="false">IF(OR(C1938="", J1938="",G1938=""), 0, IF(COUNTIF($J$6:J1938, J1938)=1, 1, 0))</f>
        <v>0</v>
      </c>
      <c r="L1938" s="16" t="str">
        <f aca="false">IF(B1938="Inscripción de nuevo registro patronal",B1938 &amp; "|" &amp; E1938 &amp; "|" &amp; C1938,"")</f>
        <v/>
      </c>
      <c r="M1938" s="18" t="n">
        <f aca="false">IF(OR(C1938="", L1938=""), 0, IF(COUNTIF($L$6:L1938, L1938)=1, 1, 0))</f>
        <v>0</v>
      </c>
    </row>
    <row r="1939" customFormat="false" ht="28.35" hidden="false" customHeight="true" outlineLevel="0" collapsed="false">
      <c r="A1939" s="48" t="str">
        <f aca="false">IF(AND(NOT(ISBLANK(C1939)),NOT(ISBLANK(B1939)),NOT(ISBLANK(E1939))),(_xlfn.AGGREGATE(2,7,A$5:A1939))+1,"")</f>
        <v/>
      </c>
      <c r="B1939" s="49"/>
      <c r="C1939" s="49"/>
      <c r="D1939" s="50"/>
      <c r="E1939" s="51"/>
      <c r="F1939" s="52" t="str">
        <f aca="false">IFERROR(VLOOKUP(B1939,LISTAS!$Q$2:$R$58,2,0),"")</f>
        <v/>
      </c>
      <c r="G1939" s="34" t="str">
        <f aca="false">IF(ISBLANK(C1939),"",  IF(F1939="RAZÓN SOCIAL","NUEVO_RP",   IF(F1939="NUMERO",      IF(ISNUMBER(VALUE(C1939)),VALUE(C1939),""),   IF(OR(F1939="NSS - NOMBRE",F1939="RP - NOMBRE"),      IF(         AND(           NOT(ISERROR(FIND(" - ",C1939))),           ISERROR(FIND("  ",C1939)),           ISERROR(FIND("–",C1939)),           ISERROR(FIND("—",C1939)),           ISNUMBER(VALUE(LEFT(C1939,FIND(" - ",C1939)-1)))         ),         VALUE(LEFT(C1939,FIND(" - ",C1939)-1)),         ""      ),   ""   )  )))</f>
        <v/>
      </c>
      <c r="H1939" s="34" t="str">
        <f aca="false">B1939 &amp; "|" &amp; E1939 &amp; "|" &amp;(IF(ISBLANK(C1939),"",IFERROR(VALUE(LEFT(TRIM(C1939),FIND(" ",TRIM(C1939)&amp;" ")-1)),"")))</f>
        <v>||</v>
      </c>
      <c r="I1939" s="18" t="n">
        <f aca="false">IF(G1939="",0, IF(COUNTIF($H$6:H1939,H1939)=1,1,0))</f>
        <v>0</v>
      </c>
      <c r="J1939" s="34" t="str">
        <f aca="false">IF( OR( ISBLANK(D1939), C1939=D1939, AND( LEFT(D1939,7)&lt;&gt;"NOMINA ", OR( ISERROR(FIND(" - ",D1939)), NOT(ISNUMBER(VALUE(LEFT(D1939,FIND(" - ",D1939)-1)))) ) ) ), "", B1939 &amp; "|" &amp; E1939 &amp; "|" &amp; (IF(ISBLANK(C1939), "", IFERROR(VALUE(LEFT(TRIM(C1939), FIND(" ", TRIM(C1939)&amp;" ")-1)), ""))) &amp; "|" &amp; D1939 )</f>
        <v/>
      </c>
      <c r="K1939" s="18" t="n">
        <f aca="false">IF(OR(C1939="", J1939="",G1939=""), 0, IF(COUNTIF($J$6:J1939, J1939)=1, 1, 0))</f>
        <v>0</v>
      </c>
      <c r="L1939" s="16" t="str">
        <f aca="false">IF(B1939="Inscripción de nuevo registro patronal",B1939 &amp; "|" &amp; E1939 &amp; "|" &amp; C1939,"")</f>
        <v/>
      </c>
      <c r="M1939" s="18" t="n">
        <f aca="false">IF(OR(C1939="", L1939=""), 0, IF(COUNTIF($L$6:L1939, L1939)=1, 1, 0))</f>
        <v>0</v>
      </c>
    </row>
    <row r="1940" customFormat="false" ht="28.35" hidden="false" customHeight="true" outlineLevel="0" collapsed="false">
      <c r="A1940" s="48" t="str">
        <f aca="false">IF(AND(NOT(ISBLANK(C1940)),NOT(ISBLANK(B1940)),NOT(ISBLANK(E1940))),(_xlfn.AGGREGATE(2,7,A$5:A1940))+1,"")</f>
        <v/>
      </c>
      <c r="B1940" s="49"/>
      <c r="C1940" s="49"/>
      <c r="D1940" s="50"/>
      <c r="E1940" s="51"/>
      <c r="F1940" s="52" t="str">
        <f aca="false">IFERROR(VLOOKUP(B1940,LISTAS!$Q$2:$R$58,2,0),"")</f>
        <v/>
      </c>
      <c r="G1940" s="34" t="str">
        <f aca="false">IF(ISBLANK(C1940),"",  IF(F1940="RAZÓN SOCIAL","NUEVO_RP",   IF(F1940="NUMERO",      IF(ISNUMBER(VALUE(C1940)),VALUE(C1940),""),   IF(OR(F1940="NSS - NOMBRE",F1940="RP - NOMBRE"),      IF(         AND(           NOT(ISERROR(FIND(" - ",C1940))),           ISERROR(FIND("  ",C1940)),           ISERROR(FIND("–",C1940)),           ISERROR(FIND("—",C1940)),           ISNUMBER(VALUE(LEFT(C1940,FIND(" - ",C1940)-1)))         ),         VALUE(LEFT(C1940,FIND(" - ",C1940)-1)),         ""      ),   ""   )  )))</f>
        <v/>
      </c>
      <c r="H1940" s="34" t="str">
        <f aca="false">B1940 &amp; "|" &amp; E1940 &amp; "|" &amp;(IF(ISBLANK(C1940),"",IFERROR(VALUE(LEFT(TRIM(C1940),FIND(" ",TRIM(C1940)&amp;" ")-1)),"")))</f>
        <v>||</v>
      </c>
      <c r="I1940" s="18" t="n">
        <f aca="false">IF(G1940="",0, IF(COUNTIF($H$6:H1940,H1940)=1,1,0))</f>
        <v>0</v>
      </c>
      <c r="J1940" s="34" t="str">
        <f aca="false">IF( OR( ISBLANK(D1940), C1940=D1940, AND( LEFT(D1940,7)&lt;&gt;"NOMINA ", OR( ISERROR(FIND(" - ",D1940)), NOT(ISNUMBER(VALUE(LEFT(D1940,FIND(" - ",D1940)-1)))) ) ) ), "", B1940 &amp; "|" &amp; E1940 &amp; "|" &amp; (IF(ISBLANK(C1940), "", IFERROR(VALUE(LEFT(TRIM(C1940), FIND(" ", TRIM(C1940)&amp;" ")-1)), ""))) &amp; "|" &amp; D1940 )</f>
        <v/>
      </c>
      <c r="K1940" s="18" t="n">
        <f aca="false">IF(OR(C1940="", J1940="",G1940=""), 0, IF(COUNTIF($J$6:J1940, J1940)=1, 1, 0))</f>
        <v>0</v>
      </c>
      <c r="L1940" s="16" t="str">
        <f aca="false">IF(B1940="Inscripción de nuevo registro patronal",B1940 &amp; "|" &amp; E1940 &amp; "|" &amp; C1940,"")</f>
        <v/>
      </c>
      <c r="M1940" s="18" t="n">
        <f aca="false">IF(OR(C1940="", L1940=""), 0, IF(COUNTIF($L$6:L1940, L1940)=1, 1, 0))</f>
        <v>0</v>
      </c>
    </row>
    <row r="1941" customFormat="false" ht="28.35" hidden="false" customHeight="true" outlineLevel="0" collapsed="false">
      <c r="A1941" s="48" t="str">
        <f aca="false">IF(AND(NOT(ISBLANK(C1941)),NOT(ISBLANK(B1941)),NOT(ISBLANK(E1941))),(_xlfn.AGGREGATE(2,7,A$5:A1941))+1,"")</f>
        <v/>
      </c>
      <c r="B1941" s="49"/>
      <c r="C1941" s="49"/>
      <c r="D1941" s="50"/>
      <c r="E1941" s="51"/>
      <c r="F1941" s="52" t="str">
        <f aca="false">IFERROR(VLOOKUP(B1941,LISTAS!$Q$2:$R$58,2,0),"")</f>
        <v/>
      </c>
      <c r="G1941" s="34" t="str">
        <f aca="false">IF(ISBLANK(C1941),"",  IF(F1941="RAZÓN SOCIAL","NUEVO_RP",   IF(F1941="NUMERO",      IF(ISNUMBER(VALUE(C1941)),VALUE(C1941),""),   IF(OR(F1941="NSS - NOMBRE",F1941="RP - NOMBRE"),      IF(         AND(           NOT(ISERROR(FIND(" - ",C1941))),           ISERROR(FIND("  ",C1941)),           ISERROR(FIND("–",C1941)),           ISERROR(FIND("—",C1941)),           ISNUMBER(VALUE(LEFT(C1941,FIND(" - ",C1941)-1)))         ),         VALUE(LEFT(C1941,FIND(" - ",C1941)-1)),         ""      ),   ""   )  )))</f>
        <v/>
      </c>
      <c r="H1941" s="34" t="str">
        <f aca="false">B1941 &amp; "|" &amp; E1941 &amp; "|" &amp;(IF(ISBLANK(C1941),"",IFERROR(VALUE(LEFT(TRIM(C1941),FIND(" ",TRIM(C1941)&amp;" ")-1)),"")))</f>
        <v>||</v>
      </c>
      <c r="I1941" s="18" t="n">
        <f aca="false">IF(G1941="",0, IF(COUNTIF($H$6:H1941,H1941)=1,1,0))</f>
        <v>0</v>
      </c>
      <c r="J1941" s="34" t="str">
        <f aca="false">IF( OR( ISBLANK(D1941), C1941=D1941, AND( LEFT(D1941,7)&lt;&gt;"NOMINA ", OR( ISERROR(FIND(" - ",D1941)), NOT(ISNUMBER(VALUE(LEFT(D1941,FIND(" - ",D1941)-1)))) ) ) ), "", B1941 &amp; "|" &amp; E1941 &amp; "|" &amp; (IF(ISBLANK(C1941), "", IFERROR(VALUE(LEFT(TRIM(C1941), FIND(" ", TRIM(C1941)&amp;" ")-1)), ""))) &amp; "|" &amp; D1941 )</f>
        <v/>
      </c>
      <c r="K1941" s="18" t="n">
        <f aca="false">IF(OR(C1941="", J1941="",G1941=""), 0, IF(COUNTIF($J$6:J1941, J1941)=1, 1, 0))</f>
        <v>0</v>
      </c>
      <c r="L1941" s="16" t="str">
        <f aca="false">IF(B1941="Inscripción de nuevo registro patronal",B1941 &amp; "|" &amp; E1941 &amp; "|" &amp; C1941,"")</f>
        <v/>
      </c>
      <c r="M1941" s="18" t="n">
        <f aca="false">IF(OR(C1941="", L1941=""), 0, IF(COUNTIF($L$6:L1941, L1941)=1, 1, 0))</f>
        <v>0</v>
      </c>
    </row>
    <row r="1942" customFormat="false" ht="28.35" hidden="false" customHeight="true" outlineLevel="0" collapsed="false">
      <c r="A1942" s="48" t="str">
        <f aca="false">IF(AND(NOT(ISBLANK(C1942)),NOT(ISBLANK(B1942)),NOT(ISBLANK(E1942))),(_xlfn.AGGREGATE(2,7,A$5:A1942))+1,"")</f>
        <v/>
      </c>
      <c r="B1942" s="49"/>
      <c r="C1942" s="49"/>
      <c r="D1942" s="50"/>
      <c r="E1942" s="51"/>
      <c r="F1942" s="52" t="str">
        <f aca="false">IFERROR(VLOOKUP(B1942,LISTAS!$Q$2:$R$58,2,0),"")</f>
        <v/>
      </c>
      <c r="G1942" s="34" t="str">
        <f aca="false">IF(ISBLANK(C1942),"",  IF(F1942="RAZÓN SOCIAL","NUEVO_RP",   IF(F1942="NUMERO",      IF(ISNUMBER(VALUE(C1942)),VALUE(C1942),""),   IF(OR(F1942="NSS - NOMBRE",F1942="RP - NOMBRE"),      IF(         AND(           NOT(ISERROR(FIND(" - ",C1942))),           ISERROR(FIND("  ",C1942)),           ISERROR(FIND("–",C1942)),           ISERROR(FIND("—",C1942)),           ISNUMBER(VALUE(LEFT(C1942,FIND(" - ",C1942)-1)))         ),         VALUE(LEFT(C1942,FIND(" - ",C1942)-1)),         ""      ),   ""   )  )))</f>
        <v/>
      </c>
      <c r="H1942" s="34" t="str">
        <f aca="false">B1942 &amp; "|" &amp; E1942 &amp; "|" &amp;(IF(ISBLANK(C1942),"",IFERROR(VALUE(LEFT(TRIM(C1942),FIND(" ",TRIM(C1942)&amp;" ")-1)),"")))</f>
        <v>||</v>
      </c>
      <c r="I1942" s="18" t="n">
        <f aca="false">IF(G1942="",0, IF(COUNTIF($H$6:H1942,H1942)=1,1,0))</f>
        <v>0</v>
      </c>
      <c r="J1942" s="34" t="str">
        <f aca="false">IF( OR( ISBLANK(D1942), C1942=D1942, AND( LEFT(D1942,7)&lt;&gt;"NOMINA ", OR( ISERROR(FIND(" - ",D1942)), NOT(ISNUMBER(VALUE(LEFT(D1942,FIND(" - ",D1942)-1)))) ) ) ), "", B1942 &amp; "|" &amp; E1942 &amp; "|" &amp; (IF(ISBLANK(C1942), "", IFERROR(VALUE(LEFT(TRIM(C1942), FIND(" ", TRIM(C1942)&amp;" ")-1)), ""))) &amp; "|" &amp; D1942 )</f>
        <v/>
      </c>
      <c r="K1942" s="18" t="n">
        <f aca="false">IF(OR(C1942="", J1942="",G1942=""), 0, IF(COUNTIF($J$6:J1942, J1942)=1, 1, 0))</f>
        <v>0</v>
      </c>
      <c r="L1942" s="16" t="str">
        <f aca="false">IF(B1942="Inscripción de nuevo registro patronal",B1942 &amp; "|" &amp; E1942 &amp; "|" &amp; C1942,"")</f>
        <v/>
      </c>
      <c r="M1942" s="18" t="n">
        <f aca="false">IF(OR(C1942="", L1942=""), 0, IF(COUNTIF($L$6:L1942, L1942)=1, 1, 0))</f>
        <v>0</v>
      </c>
    </row>
    <row r="1943" customFormat="false" ht="28.35" hidden="false" customHeight="true" outlineLevel="0" collapsed="false">
      <c r="A1943" s="48" t="str">
        <f aca="false">IF(AND(NOT(ISBLANK(C1943)),NOT(ISBLANK(B1943)),NOT(ISBLANK(E1943))),(_xlfn.AGGREGATE(2,7,A$5:A1943))+1,"")</f>
        <v/>
      </c>
      <c r="B1943" s="49"/>
      <c r="C1943" s="49"/>
      <c r="D1943" s="50"/>
      <c r="E1943" s="51"/>
      <c r="F1943" s="52" t="str">
        <f aca="false">IFERROR(VLOOKUP(B1943,LISTAS!$Q$2:$R$58,2,0),"")</f>
        <v/>
      </c>
      <c r="G1943" s="34" t="str">
        <f aca="false">IF(ISBLANK(C1943),"",  IF(F1943="RAZÓN SOCIAL","NUEVO_RP",   IF(F1943="NUMERO",      IF(ISNUMBER(VALUE(C1943)),VALUE(C1943),""),   IF(OR(F1943="NSS - NOMBRE",F1943="RP - NOMBRE"),      IF(         AND(           NOT(ISERROR(FIND(" - ",C1943))),           ISERROR(FIND("  ",C1943)),           ISERROR(FIND("–",C1943)),           ISERROR(FIND("—",C1943)),           ISNUMBER(VALUE(LEFT(C1943,FIND(" - ",C1943)-1)))         ),         VALUE(LEFT(C1943,FIND(" - ",C1943)-1)),         ""      ),   ""   )  )))</f>
        <v/>
      </c>
      <c r="H1943" s="34" t="str">
        <f aca="false">B1943 &amp; "|" &amp; E1943 &amp; "|" &amp;(IF(ISBLANK(C1943),"",IFERROR(VALUE(LEFT(TRIM(C1943),FIND(" ",TRIM(C1943)&amp;" ")-1)),"")))</f>
        <v>||</v>
      </c>
      <c r="I1943" s="18" t="n">
        <f aca="false">IF(G1943="",0, IF(COUNTIF($H$6:H1943,H1943)=1,1,0))</f>
        <v>0</v>
      </c>
      <c r="J1943" s="34" t="str">
        <f aca="false">IF( OR( ISBLANK(D1943), C1943=D1943, AND( LEFT(D1943,7)&lt;&gt;"NOMINA ", OR( ISERROR(FIND(" - ",D1943)), NOT(ISNUMBER(VALUE(LEFT(D1943,FIND(" - ",D1943)-1)))) ) ) ), "", B1943 &amp; "|" &amp; E1943 &amp; "|" &amp; (IF(ISBLANK(C1943), "", IFERROR(VALUE(LEFT(TRIM(C1943), FIND(" ", TRIM(C1943)&amp;" ")-1)), ""))) &amp; "|" &amp; D1943 )</f>
        <v/>
      </c>
      <c r="K1943" s="18" t="n">
        <f aca="false">IF(OR(C1943="", J1943="",G1943=""), 0, IF(COUNTIF($J$6:J1943, J1943)=1, 1, 0))</f>
        <v>0</v>
      </c>
      <c r="L1943" s="16" t="str">
        <f aca="false">IF(B1943="Inscripción de nuevo registro patronal",B1943 &amp; "|" &amp; E1943 &amp; "|" &amp; C1943,"")</f>
        <v/>
      </c>
      <c r="M1943" s="18" t="n">
        <f aca="false">IF(OR(C1943="", L1943=""), 0, IF(COUNTIF($L$6:L1943, L1943)=1, 1, 0))</f>
        <v>0</v>
      </c>
    </row>
    <row r="1944" customFormat="false" ht="28.35" hidden="false" customHeight="true" outlineLevel="0" collapsed="false">
      <c r="A1944" s="48" t="str">
        <f aca="false">IF(AND(NOT(ISBLANK(C1944)),NOT(ISBLANK(B1944)),NOT(ISBLANK(E1944))),(_xlfn.AGGREGATE(2,7,A$5:A1944))+1,"")</f>
        <v/>
      </c>
      <c r="B1944" s="49"/>
      <c r="C1944" s="49"/>
      <c r="D1944" s="50"/>
      <c r="E1944" s="51"/>
      <c r="F1944" s="52" t="str">
        <f aca="false">IFERROR(VLOOKUP(B1944,LISTAS!$Q$2:$R$58,2,0),"")</f>
        <v/>
      </c>
      <c r="G1944" s="34" t="str">
        <f aca="false">IF(ISBLANK(C1944),"",  IF(F1944="RAZÓN SOCIAL","NUEVO_RP",   IF(F1944="NUMERO",      IF(ISNUMBER(VALUE(C1944)),VALUE(C1944),""),   IF(OR(F1944="NSS - NOMBRE",F1944="RP - NOMBRE"),      IF(         AND(           NOT(ISERROR(FIND(" - ",C1944))),           ISERROR(FIND("  ",C1944)),           ISERROR(FIND("–",C1944)),           ISERROR(FIND("—",C1944)),           ISNUMBER(VALUE(LEFT(C1944,FIND(" - ",C1944)-1)))         ),         VALUE(LEFT(C1944,FIND(" - ",C1944)-1)),         ""      ),   ""   )  )))</f>
        <v/>
      </c>
      <c r="H1944" s="34" t="str">
        <f aca="false">B1944 &amp; "|" &amp; E1944 &amp; "|" &amp;(IF(ISBLANK(C1944),"",IFERROR(VALUE(LEFT(TRIM(C1944),FIND(" ",TRIM(C1944)&amp;" ")-1)),"")))</f>
        <v>||</v>
      </c>
      <c r="I1944" s="18" t="n">
        <f aca="false">IF(G1944="",0, IF(COUNTIF($H$6:H1944,H1944)=1,1,0))</f>
        <v>0</v>
      </c>
      <c r="J1944" s="34" t="str">
        <f aca="false">IF( OR( ISBLANK(D1944), C1944=D1944, AND( LEFT(D1944,7)&lt;&gt;"NOMINA ", OR( ISERROR(FIND(" - ",D1944)), NOT(ISNUMBER(VALUE(LEFT(D1944,FIND(" - ",D1944)-1)))) ) ) ), "", B1944 &amp; "|" &amp; E1944 &amp; "|" &amp; (IF(ISBLANK(C1944), "", IFERROR(VALUE(LEFT(TRIM(C1944), FIND(" ", TRIM(C1944)&amp;" ")-1)), ""))) &amp; "|" &amp; D1944 )</f>
        <v/>
      </c>
      <c r="K1944" s="18" t="n">
        <f aca="false">IF(OR(C1944="", J1944="",G1944=""), 0, IF(COUNTIF($J$6:J1944, J1944)=1, 1, 0))</f>
        <v>0</v>
      </c>
      <c r="L1944" s="16" t="str">
        <f aca="false">IF(B1944="Inscripción de nuevo registro patronal",B1944 &amp; "|" &amp; E1944 &amp; "|" &amp; C1944,"")</f>
        <v/>
      </c>
      <c r="M1944" s="18" t="n">
        <f aca="false">IF(OR(C1944="", L1944=""), 0, IF(COUNTIF($L$6:L1944, L1944)=1, 1, 0))</f>
        <v>0</v>
      </c>
    </row>
    <row r="1945" customFormat="false" ht="28.35" hidden="false" customHeight="true" outlineLevel="0" collapsed="false">
      <c r="A1945" s="48" t="str">
        <f aca="false">IF(AND(NOT(ISBLANK(C1945)),NOT(ISBLANK(B1945)),NOT(ISBLANK(E1945))),(_xlfn.AGGREGATE(2,7,A$5:A1945))+1,"")</f>
        <v/>
      </c>
      <c r="B1945" s="49"/>
      <c r="C1945" s="49"/>
      <c r="D1945" s="50"/>
      <c r="E1945" s="51"/>
      <c r="F1945" s="52" t="str">
        <f aca="false">IFERROR(VLOOKUP(B1945,LISTAS!$Q$2:$R$58,2,0),"")</f>
        <v/>
      </c>
      <c r="G1945" s="34" t="str">
        <f aca="false">IF(ISBLANK(C1945),"",  IF(F1945="RAZÓN SOCIAL","NUEVO_RP",   IF(F1945="NUMERO",      IF(ISNUMBER(VALUE(C1945)),VALUE(C1945),""),   IF(OR(F1945="NSS - NOMBRE",F1945="RP - NOMBRE"),      IF(         AND(           NOT(ISERROR(FIND(" - ",C1945))),           ISERROR(FIND("  ",C1945)),           ISERROR(FIND("–",C1945)),           ISERROR(FIND("—",C1945)),           ISNUMBER(VALUE(LEFT(C1945,FIND(" - ",C1945)-1)))         ),         VALUE(LEFT(C1945,FIND(" - ",C1945)-1)),         ""      ),   ""   )  )))</f>
        <v/>
      </c>
      <c r="H1945" s="34" t="str">
        <f aca="false">B1945 &amp; "|" &amp; E1945 &amp; "|" &amp;(IF(ISBLANK(C1945),"",IFERROR(VALUE(LEFT(TRIM(C1945),FIND(" ",TRIM(C1945)&amp;" ")-1)),"")))</f>
        <v>||</v>
      </c>
      <c r="I1945" s="18" t="n">
        <f aca="false">IF(G1945="",0, IF(COUNTIF($H$6:H1945,H1945)=1,1,0))</f>
        <v>0</v>
      </c>
      <c r="J1945" s="34" t="str">
        <f aca="false">IF( OR( ISBLANK(D1945), C1945=D1945, AND( LEFT(D1945,7)&lt;&gt;"NOMINA ", OR( ISERROR(FIND(" - ",D1945)), NOT(ISNUMBER(VALUE(LEFT(D1945,FIND(" - ",D1945)-1)))) ) ) ), "", B1945 &amp; "|" &amp; E1945 &amp; "|" &amp; (IF(ISBLANK(C1945), "", IFERROR(VALUE(LEFT(TRIM(C1945), FIND(" ", TRIM(C1945)&amp;" ")-1)), ""))) &amp; "|" &amp; D1945 )</f>
        <v/>
      </c>
      <c r="K1945" s="18" t="n">
        <f aca="false">IF(OR(C1945="", J1945="",G1945=""), 0, IF(COUNTIF($J$6:J1945, J1945)=1, 1, 0))</f>
        <v>0</v>
      </c>
      <c r="L1945" s="16" t="str">
        <f aca="false">IF(B1945="Inscripción de nuevo registro patronal",B1945 &amp; "|" &amp; E1945 &amp; "|" &amp; C1945,"")</f>
        <v/>
      </c>
      <c r="M1945" s="18" t="n">
        <f aca="false">IF(OR(C1945="", L1945=""), 0, IF(COUNTIF($L$6:L1945, L1945)=1, 1, 0))</f>
        <v>0</v>
      </c>
    </row>
    <row r="1946" customFormat="false" ht="28.35" hidden="false" customHeight="true" outlineLevel="0" collapsed="false">
      <c r="A1946" s="48" t="str">
        <f aca="false">IF(AND(NOT(ISBLANK(C1946)),NOT(ISBLANK(B1946)),NOT(ISBLANK(E1946))),(_xlfn.AGGREGATE(2,7,A$5:A1946))+1,"")</f>
        <v/>
      </c>
      <c r="B1946" s="49"/>
      <c r="C1946" s="49"/>
      <c r="D1946" s="50"/>
      <c r="E1946" s="51"/>
      <c r="F1946" s="52" t="str">
        <f aca="false">IFERROR(VLOOKUP(B1946,LISTAS!$Q$2:$R$58,2,0),"")</f>
        <v/>
      </c>
      <c r="G1946" s="34" t="str">
        <f aca="false">IF(ISBLANK(C1946),"",  IF(F1946="RAZÓN SOCIAL","NUEVO_RP",   IF(F1946="NUMERO",      IF(ISNUMBER(VALUE(C1946)),VALUE(C1946),""),   IF(OR(F1946="NSS - NOMBRE",F1946="RP - NOMBRE"),      IF(         AND(           NOT(ISERROR(FIND(" - ",C1946))),           ISERROR(FIND("  ",C1946)),           ISERROR(FIND("–",C1946)),           ISERROR(FIND("—",C1946)),           ISNUMBER(VALUE(LEFT(C1946,FIND(" - ",C1946)-1)))         ),         VALUE(LEFT(C1946,FIND(" - ",C1946)-1)),         ""      ),   ""   )  )))</f>
        <v/>
      </c>
      <c r="H1946" s="34" t="str">
        <f aca="false">B1946 &amp; "|" &amp; E1946 &amp; "|" &amp;(IF(ISBLANK(C1946),"",IFERROR(VALUE(LEFT(TRIM(C1946),FIND(" ",TRIM(C1946)&amp;" ")-1)),"")))</f>
        <v>||</v>
      </c>
      <c r="I1946" s="18" t="n">
        <f aca="false">IF(G1946="",0, IF(COUNTIF($H$6:H1946,H1946)=1,1,0))</f>
        <v>0</v>
      </c>
      <c r="J1946" s="34" t="str">
        <f aca="false">IF( OR( ISBLANK(D1946), C1946=D1946, AND( LEFT(D1946,7)&lt;&gt;"NOMINA ", OR( ISERROR(FIND(" - ",D1946)), NOT(ISNUMBER(VALUE(LEFT(D1946,FIND(" - ",D1946)-1)))) ) ) ), "", B1946 &amp; "|" &amp; E1946 &amp; "|" &amp; (IF(ISBLANK(C1946), "", IFERROR(VALUE(LEFT(TRIM(C1946), FIND(" ", TRIM(C1946)&amp;" ")-1)), ""))) &amp; "|" &amp; D1946 )</f>
        <v/>
      </c>
      <c r="K1946" s="18" t="n">
        <f aca="false">IF(OR(C1946="", J1946="",G1946=""), 0, IF(COUNTIF($J$6:J1946, J1946)=1, 1, 0))</f>
        <v>0</v>
      </c>
      <c r="L1946" s="16" t="str">
        <f aca="false">IF(B1946="Inscripción de nuevo registro patronal",B1946 &amp; "|" &amp; E1946 &amp; "|" &amp; C1946,"")</f>
        <v/>
      </c>
      <c r="M1946" s="18" t="n">
        <f aca="false">IF(OR(C1946="", L1946=""), 0, IF(COUNTIF($L$6:L1946, L1946)=1, 1, 0))</f>
        <v>0</v>
      </c>
    </row>
    <row r="1947" customFormat="false" ht="28.35" hidden="false" customHeight="true" outlineLevel="0" collapsed="false">
      <c r="A1947" s="48" t="str">
        <f aca="false">IF(AND(NOT(ISBLANK(C1947)),NOT(ISBLANK(B1947)),NOT(ISBLANK(E1947))),(_xlfn.AGGREGATE(2,7,A$5:A1947))+1,"")</f>
        <v/>
      </c>
      <c r="B1947" s="49"/>
      <c r="C1947" s="49"/>
      <c r="D1947" s="50"/>
      <c r="E1947" s="51"/>
      <c r="F1947" s="52" t="str">
        <f aca="false">IFERROR(VLOOKUP(B1947,LISTAS!$Q$2:$R$58,2,0),"")</f>
        <v/>
      </c>
      <c r="G1947" s="34" t="str">
        <f aca="false">IF(ISBLANK(C1947),"",  IF(F1947="RAZÓN SOCIAL","NUEVO_RP",   IF(F1947="NUMERO",      IF(ISNUMBER(VALUE(C1947)),VALUE(C1947),""),   IF(OR(F1947="NSS - NOMBRE",F1947="RP - NOMBRE"),      IF(         AND(           NOT(ISERROR(FIND(" - ",C1947))),           ISERROR(FIND("  ",C1947)),           ISERROR(FIND("–",C1947)),           ISERROR(FIND("—",C1947)),           ISNUMBER(VALUE(LEFT(C1947,FIND(" - ",C1947)-1)))         ),         VALUE(LEFT(C1947,FIND(" - ",C1947)-1)),         ""      ),   ""   )  )))</f>
        <v/>
      </c>
      <c r="H1947" s="34" t="str">
        <f aca="false">B1947 &amp; "|" &amp; E1947 &amp; "|" &amp;(IF(ISBLANK(C1947),"",IFERROR(VALUE(LEFT(TRIM(C1947),FIND(" ",TRIM(C1947)&amp;" ")-1)),"")))</f>
        <v>||</v>
      </c>
      <c r="I1947" s="18" t="n">
        <f aca="false">IF(G1947="",0, IF(COUNTIF($H$6:H1947,H1947)=1,1,0))</f>
        <v>0</v>
      </c>
      <c r="J1947" s="34" t="str">
        <f aca="false">IF( OR( ISBLANK(D1947), C1947=D1947, AND( LEFT(D1947,7)&lt;&gt;"NOMINA ", OR( ISERROR(FIND(" - ",D1947)), NOT(ISNUMBER(VALUE(LEFT(D1947,FIND(" - ",D1947)-1)))) ) ) ), "", B1947 &amp; "|" &amp; E1947 &amp; "|" &amp; (IF(ISBLANK(C1947), "", IFERROR(VALUE(LEFT(TRIM(C1947), FIND(" ", TRIM(C1947)&amp;" ")-1)), ""))) &amp; "|" &amp; D1947 )</f>
        <v/>
      </c>
      <c r="K1947" s="18" t="n">
        <f aca="false">IF(OR(C1947="", J1947="",G1947=""), 0, IF(COUNTIF($J$6:J1947, J1947)=1, 1, 0))</f>
        <v>0</v>
      </c>
      <c r="L1947" s="16" t="str">
        <f aca="false">IF(B1947="Inscripción de nuevo registro patronal",B1947 &amp; "|" &amp; E1947 &amp; "|" &amp; C1947,"")</f>
        <v/>
      </c>
      <c r="M1947" s="18" t="n">
        <f aca="false">IF(OR(C1947="", L1947=""), 0, IF(COUNTIF($L$6:L1947, L1947)=1, 1, 0))</f>
        <v>0</v>
      </c>
    </row>
    <row r="1948" customFormat="false" ht="28.35" hidden="false" customHeight="true" outlineLevel="0" collapsed="false">
      <c r="A1948" s="48" t="str">
        <f aca="false">IF(AND(NOT(ISBLANK(C1948)),NOT(ISBLANK(B1948)),NOT(ISBLANK(E1948))),(_xlfn.AGGREGATE(2,7,A$5:A1948))+1,"")</f>
        <v/>
      </c>
      <c r="B1948" s="49"/>
      <c r="C1948" s="49"/>
      <c r="D1948" s="50"/>
      <c r="E1948" s="51"/>
      <c r="F1948" s="52" t="str">
        <f aca="false">IFERROR(VLOOKUP(B1948,LISTAS!$Q$2:$R$58,2,0),"")</f>
        <v/>
      </c>
      <c r="G1948" s="34" t="str">
        <f aca="false">IF(ISBLANK(C1948),"",  IF(F1948="RAZÓN SOCIAL","NUEVO_RP",   IF(F1948="NUMERO",      IF(ISNUMBER(VALUE(C1948)),VALUE(C1948),""),   IF(OR(F1948="NSS - NOMBRE",F1948="RP - NOMBRE"),      IF(         AND(           NOT(ISERROR(FIND(" - ",C1948))),           ISERROR(FIND("  ",C1948)),           ISERROR(FIND("–",C1948)),           ISERROR(FIND("—",C1948)),           ISNUMBER(VALUE(LEFT(C1948,FIND(" - ",C1948)-1)))         ),         VALUE(LEFT(C1948,FIND(" - ",C1948)-1)),         ""      ),   ""   )  )))</f>
        <v/>
      </c>
      <c r="H1948" s="34" t="str">
        <f aca="false">B1948 &amp; "|" &amp; E1948 &amp; "|" &amp;(IF(ISBLANK(C1948),"",IFERROR(VALUE(LEFT(TRIM(C1948),FIND(" ",TRIM(C1948)&amp;" ")-1)),"")))</f>
        <v>||</v>
      </c>
      <c r="I1948" s="18" t="n">
        <f aca="false">IF(G1948="",0, IF(COUNTIF($H$6:H1948,H1948)=1,1,0))</f>
        <v>0</v>
      </c>
      <c r="J1948" s="34" t="str">
        <f aca="false">IF( OR( ISBLANK(D1948), C1948=D1948, AND( LEFT(D1948,7)&lt;&gt;"NOMINA ", OR( ISERROR(FIND(" - ",D1948)), NOT(ISNUMBER(VALUE(LEFT(D1948,FIND(" - ",D1948)-1)))) ) ) ), "", B1948 &amp; "|" &amp; E1948 &amp; "|" &amp; (IF(ISBLANK(C1948), "", IFERROR(VALUE(LEFT(TRIM(C1948), FIND(" ", TRIM(C1948)&amp;" ")-1)), ""))) &amp; "|" &amp; D1948 )</f>
        <v/>
      </c>
      <c r="K1948" s="18" t="n">
        <f aca="false">IF(OR(C1948="", J1948="",G1948=""), 0, IF(COUNTIF($J$6:J1948, J1948)=1, 1, 0))</f>
        <v>0</v>
      </c>
      <c r="L1948" s="16" t="str">
        <f aca="false">IF(B1948="Inscripción de nuevo registro patronal",B1948 &amp; "|" &amp; E1948 &amp; "|" &amp; C1948,"")</f>
        <v/>
      </c>
      <c r="M1948" s="18" t="n">
        <f aca="false">IF(OR(C1948="", L1948=""), 0, IF(COUNTIF($L$6:L1948, L1948)=1, 1, 0))</f>
        <v>0</v>
      </c>
    </row>
    <row r="1949" customFormat="false" ht="28.35" hidden="false" customHeight="true" outlineLevel="0" collapsed="false">
      <c r="A1949" s="48" t="str">
        <f aca="false">IF(AND(NOT(ISBLANK(C1949)),NOT(ISBLANK(B1949)),NOT(ISBLANK(E1949))),(_xlfn.AGGREGATE(2,7,A$5:A1949))+1,"")</f>
        <v/>
      </c>
      <c r="B1949" s="49"/>
      <c r="C1949" s="49"/>
      <c r="D1949" s="50"/>
      <c r="E1949" s="51"/>
      <c r="F1949" s="52" t="str">
        <f aca="false">IFERROR(VLOOKUP(B1949,LISTAS!$Q$2:$R$58,2,0),"")</f>
        <v/>
      </c>
      <c r="G1949" s="34" t="str">
        <f aca="false">IF(ISBLANK(C1949),"",  IF(F1949="RAZÓN SOCIAL","NUEVO_RP",   IF(F1949="NUMERO",      IF(ISNUMBER(VALUE(C1949)),VALUE(C1949),""),   IF(OR(F1949="NSS - NOMBRE",F1949="RP - NOMBRE"),      IF(         AND(           NOT(ISERROR(FIND(" - ",C1949))),           ISERROR(FIND("  ",C1949)),           ISERROR(FIND("–",C1949)),           ISERROR(FIND("—",C1949)),           ISNUMBER(VALUE(LEFT(C1949,FIND(" - ",C1949)-1)))         ),         VALUE(LEFT(C1949,FIND(" - ",C1949)-1)),         ""      ),   ""   )  )))</f>
        <v/>
      </c>
      <c r="H1949" s="34" t="str">
        <f aca="false">B1949 &amp; "|" &amp; E1949 &amp; "|" &amp;(IF(ISBLANK(C1949),"",IFERROR(VALUE(LEFT(TRIM(C1949),FIND(" ",TRIM(C1949)&amp;" ")-1)),"")))</f>
        <v>||</v>
      </c>
      <c r="I1949" s="18" t="n">
        <f aca="false">IF(G1949="",0, IF(COUNTIF($H$6:H1949,H1949)=1,1,0))</f>
        <v>0</v>
      </c>
      <c r="J1949" s="34" t="str">
        <f aca="false">IF( OR( ISBLANK(D1949), C1949=D1949, AND( LEFT(D1949,7)&lt;&gt;"NOMINA ", OR( ISERROR(FIND(" - ",D1949)), NOT(ISNUMBER(VALUE(LEFT(D1949,FIND(" - ",D1949)-1)))) ) ) ), "", B1949 &amp; "|" &amp; E1949 &amp; "|" &amp; (IF(ISBLANK(C1949), "", IFERROR(VALUE(LEFT(TRIM(C1949), FIND(" ", TRIM(C1949)&amp;" ")-1)), ""))) &amp; "|" &amp; D1949 )</f>
        <v/>
      </c>
      <c r="K1949" s="18" t="n">
        <f aca="false">IF(OR(C1949="", J1949="",G1949=""), 0, IF(COUNTIF($J$6:J1949, J1949)=1, 1, 0))</f>
        <v>0</v>
      </c>
      <c r="L1949" s="16" t="str">
        <f aca="false">IF(B1949="Inscripción de nuevo registro patronal",B1949 &amp; "|" &amp; E1949 &amp; "|" &amp; C1949,"")</f>
        <v/>
      </c>
      <c r="M1949" s="18" t="n">
        <f aca="false">IF(OR(C1949="", L1949=""), 0, IF(COUNTIF($L$6:L1949, L1949)=1, 1, 0))</f>
        <v>0</v>
      </c>
    </row>
    <row r="1950" customFormat="false" ht="28.35" hidden="false" customHeight="true" outlineLevel="0" collapsed="false">
      <c r="A1950" s="48" t="str">
        <f aca="false">IF(AND(NOT(ISBLANK(C1950)),NOT(ISBLANK(B1950)),NOT(ISBLANK(E1950))),(_xlfn.AGGREGATE(2,7,A$5:A1950))+1,"")</f>
        <v/>
      </c>
      <c r="B1950" s="49"/>
      <c r="C1950" s="49"/>
      <c r="D1950" s="50"/>
      <c r="E1950" s="51"/>
      <c r="F1950" s="52" t="str">
        <f aca="false">IFERROR(VLOOKUP(B1950,LISTAS!$Q$2:$R$58,2,0),"")</f>
        <v/>
      </c>
      <c r="G1950" s="34" t="str">
        <f aca="false">IF(ISBLANK(C1950),"",  IF(F1950="RAZÓN SOCIAL","NUEVO_RP",   IF(F1950="NUMERO",      IF(ISNUMBER(VALUE(C1950)),VALUE(C1950),""),   IF(OR(F1950="NSS - NOMBRE",F1950="RP - NOMBRE"),      IF(         AND(           NOT(ISERROR(FIND(" - ",C1950))),           ISERROR(FIND("  ",C1950)),           ISERROR(FIND("–",C1950)),           ISERROR(FIND("—",C1950)),           ISNUMBER(VALUE(LEFT(C1950,FIND(" - ",C1950)-1)))         ),         VALUE(LEFT(C1950,FIND(" - ",C1950)-1)),         ""      ),   ""   )  )))</f>
        <v/>
      </c>
      <c r="H1950" s="34" t="str">
        <f aca="false">B1950 &amp; "|" &amp; E1950 &amp; "|" &amp;(IF(ISBLANK(C1950),"",IFERROR(VALUE(LEFT(TRIM(C1950),FIND(" ",TRIM(C1950)&amp;" ")-1)),"")))</f>
        <v>||</v>
      </c>
      <c r="I1950" s="18" t="n">
        <f aca="false">IF(G1950="",0, IF(COUNTIF($H$6:H1950,H1950)=1,1,0))</f>
        <v>0</v>
      </c>
      <c r="J1950" s="34" t="str">
        <f aca="false">IF( OR( ISBLANK(D1950), C1950=D1950, AND( LEFT(D1950,7)&lt;&gt;"NOMINA ", OR( ISERROR(FIND(" - ",D1950)), NOT(ISNUMBER(VALUE(LEFT(D1950,FIND(" - ",D1950)-1)))) ) ) ), "", B1950 &amp; "|" &amp; E1950 &amp; "|" &amp; (IF(ISBLANK(C1950), "", IFERROR(VALUE(LEFT(TRIM(C1950), FIND(" ", TRIM(C1950)&amp;" ")-1)), ""))) &amp; "|" &amp; D1950 )</f>
        <v/>
      </c>
      <c r="K1950" s="18" t="n">
        <f aca="false">IF(OR(C1950="", J1950="",G1950=""), 0, IF(COUNTIF($J$6:J1950, J1950)=1, 1, 0))</f>
        <v>0</v>
      </c>
      <c r="L1950" s="16" t="str">
        <f aca="false">IF(B1950="Inscripción de nuevo registro patronal",B1950 &amp; "|" &amp; E1950 &amp; "|" &amp; C1950,"")</f>
        <v/>
      </c>
      <c r="M1950" s="18" t="n">
        <f aca="false">IF(OR(C1950="", L1950=""), 0, IF(COUNTIF($L$6:L1950, L1950)=1, 1, 0))</f>
        <v>0</v>
      </c>
    </row>
    <row r="1951" customFormat="false" ht="28.35" hidden="false" customHeight="true" outlineLevel="0" collapsed="false">
      <c r="A1951" s="48" t="str">
        <f aca="false">IF(AND(NOT(ISBLANK(C1951)),NOT(ISBLANK(B1951)),NOT(ISBLANK(E1951))),(_xlfn.AGGREGATE(2,7,A$5:A1951))+1,"")</f>
        <v/>
      </c>
      <c r="B1951" s="49"/>
      <c r="C1951" s="49"/>
      <c r="D1951" s="50"/>
      <c r="E1951" s="51"/>
      <c r="F1951" s="52" t="str">
        <f aca="false">IFERROR(VLOOKUP(B1951,LISTAS!$Q$2:$R$58,2,0),"")</f>
        <v/>
      </c>
      <c r="G1951" s="34" t="str">
        <f aca="false">IF(ISBLANK(C1951),"",  IF(F1951="RAZÓN SOCIAL","NUEVO_RP",   IF(F1951="NUMERO",      IF(ISNUMBER(VALUE(C1951)),VALUE(C1951),""),   IF(OR(F1951="NSS - NOMBRE",F1951="RP - NOMBRE"),      IF(         AND(           NOT(ISERROR(FIND(" - ",C1951))),           ISERROR(FIND("  ",C1951)),           ISERROR(FIND("–",C1951)),           ISERROR(FIND("—",C1951)),           ISNUMBER(VALUE(LEFT(C1951,FIND(" - ",C1951)-1)))         ),         VALUE(LEFT(C1951,FIND(" - ",C1951)-1)),         ""      ),   ""   )  )))</f>
        <v/>
      </c>
      <c r="H1951" s="34" t="str">
        <f aca="false">B1951 &amp; "|" &amp; E1951 &amp; "|" &amp;(IF(ISBLANK(C1951),"",IFERROR(VALUE(LEFT(TRIM(C1951),FIND(" ",TRIM(C1951)&amp;" ")-1)),"")))</f>
        <v>||</v>
      </c>
      <c r="I1951" s="18" t="n">
        <f aca="false">IF(G1951="",0, IF(COUNTIF($H$6:H1951,H1951)=1,1,0))</f>
        <v>0</v>
      </c>
      <c r="J1951" s="34" t="str">
        <f aca="false">IF( OR( ISBLANK(D1951), C1951=D1951, AND( LEFT(D1951,7)&lt;&gt;"NOMINA ", OR( ISERROR(FIND(" - ",D1951)), NOT(ISNUMBER(VALUE(LEFT(D1951,FIND(" - ",D1951)-1)))) ) ) ), "", B1951 &amp; "|" &amp; E1951 &amp; "|" &amp; (IF(ISBLANK(C1951), "", IFERROR(VALUE(LEFT(TRIM(C1951), FIND(" ", TRIM(C1951)&amp;" ")-1)), ""))) &amp; "|" &amp; D1951 )</f>
        <v/>
      </c>
      <c r="K1951" s="18" t="n">
        <f aca="false">IF(OR(C1951="", J1951="",G1951=""), 0, IF(COUNTIF($J$6:J1951, J1951)=1, 1, 0))</f>
        <v>0</v>
      </c>
      <c r="L1951" s="16" t="str">
        <f aca="false">IF(B1951="Inscripción de nuevo registro patronal",B1951 &amp; "|" &amp; E1951 &amp; "|" &amp; C1951,"")</f>
        <v/>
      </c>
      <c r="M1951" s="18" t="n">
        <f aca="false">IF(OR(C1951="", L1951=""), 0, IF(COUNTIF($L$6:L1951, L1951)=1, 1, 0))</f>
        <v>0</v>
      </c>
    </row>
    <row r="1952" customFormat="false" ht="28.35" hidden="false" customHeight="true" outlineLevel="0" collapsed="false">
      <c r="A1952" s="48" t="str">
        <f aca="false">IF(AND(NOT(ISBLANK(C1952)),NOT(ISBLANK(B1952)),NOT(ISBLANK(E1952))),(_xlfn.AGGREGATE(2,7,A$5:A1952))+1,"")</f>
        <v/>
      </c>
      <c r="B1952" s="49"/>
      <c r="C1952" s="49"/>
      <c r="D1952" s="50"/>
      <c r="E1952" s="51"/>
      <c r="F1952" s="52" t="str">
        <f aca="false">IFERROR(VLOOKUP(B1952,LISTAS!$Q$2:$R$58,2,0),"")</f>
        <v/>
      </c>
      <c r="G1952" s="34" t="str">
        <f aca="false">IF(ISBLANK(C1952),"",  IF(F1952="RAZÓN SOCIAL","NUEVO_RP",   IF(F1952="NUMERO",      IF(ISNUMBER(VALUE(C1952)),VALUE(C1952),""),   IF(OR(F1952="NSS - NOMBRE",F1952="RP - NOMBRE"),      IF(         AND(           NOT(ISERROR(FIND(" - ",C1952))),           ISERROR(FIND("  ",C1952)),           ISERROR(FIND("–",C1952)),           ISERROR(FIND("—",C1952)),           ISNUMBER(VALUE(LEFT(C1952,FIND(" - ",C1952)-1)))         ),         VALUE(LEFT(C1952,FIND(" - ",C1952)-1)),         ""      ),   ""   )  )))</f>
        <v/>
      </c>
      <c r="H1952" s="34" t="str">
        <f aca="false">B1952 &amp; "|" &amp; E1952 &amp; "|" &amp;(IF(ISBLANK(C1952),"",IFERROR(VALUE(LEFT(TRIM(C1952),FIND(" ",TRIM(C1952)&amp;" ")-1)),"")))</f>
        <v>||</v>
      </c>
      <c r="I1952" s="18" t="n">
        <f aca="false">IF(G1952="",0, IF(COUNTIF($H$6:H1952,H1952)=1,1,0))</f>
        <v>0</v>
      </c>
      <c r="J1952" s="34" t="str">
        <f aca="false">IF( OR( ISBLANK(D1952), C1952=D1952, AND( LEFT(D1952,7)&lt;&gt;"NOMINA ", OR( ISERROR(FIND(" - ",D1952)), NOT(ISNUMBER(VALUE(LEFT(D1952,FIND(" - ",D1952)-1)))) ) ) ), "", B1952 &amp; "|" &amp; E1952 &amp; "|" &amp; (IF(ISBLANK(C1952), "", IFERROR(VALUE(LEFT(TRIM(C1952), FIND(" ", TRIM(C1952)&amp;" ")-1)), ""))) &amp; "|" &amp; D1952 )</f>
        <v/>
      </c>
      <c r="K1952" s="18" t="n">
        <f aca="false">IF(OR(C1952="", J1952="",G1952=""), 0, IF(COUNTIF($J$6:J1952, J1952)=1, 1, 0))</f>
        <v>0</v>
      </c>
      <c r="L1952" s="16" t="str">
        <f aca="false">IF(B1952="Inscripción de nuevo registro patronal",B1952 &amp; "|" &amp; E1952 &amp; "|" &amp; C1952,"")</f>
        <v/>
      </c>
      <c r="M1952" s="18" t="n">
        <f aca="false">IF(OR(C1952="", L1952=""), 0, IF(COUNTIF($L$6:L1952, L1952)=1, 1, 0))</f>
        <v>0</v>
      </c>
    </row>
    <row r="1953" customFormat="false" ht="28.35" hidden="false" customHeight="true" outlineLevel="0" collapsed="false">
      <c r="A1953" s="48" t="str">
        <f aca="false">IF(AND(NOT(ISBLANK(C1953)),NOT(ISBLANK(B1953)),NOT(ISBLANK(E1953))),(_xlfn.AGGREGATE(2,7,A$5:A1953))+1,"")</f>
        <v/>
      </c>
      <c r="B1953" s="49"/>
      <c r="C1953" s="49"/>
      <c r="D1953" s="50"/>
      <c r="E1953" s="51"/>
      <c r="F1953" s="52" t="str">
        <f aca="false">IFERROR(VLOOKUP(B1953,LISTAS!$Q$2:$R$58,2,0),"")</f>
        <v/>
      </c>
      <c r="G1953" s="34" t="str">
        <f aca="false">IF(ISBLANK(C1953),"",  IF(F1953="RAZÓN SOCIAL","NUEVO_RP",   IF(F1953="NUMERO",      IF(ISNUMBER(VALUE(C1953)),VALUE(C1953),""),   IF(OR(F1953="NSS - NOMBRE",F1953="RP - NOMBRE"),      IF(         AND(           NOT(ISERROR(FIND(" - ",C1953))),           ISERROR(FIND("  ",C1953)),           ISERROR(FIND("–",C1953)),           ISERROR(FIND("—",C1953)),           ISNUMBER(VALUE(LEFT(C1953,FIND(" - ",C1953)-1)))         ),         VALUE(LEFT(C1953,FIND(" - ",C1953)-1)),         ""      ),   ""   )  )))</f>
        <v/>
      </c>
      <c r="H1953" s="34" t="str">
        <f aca="false">B1953 &amp; "|" &amp; E1953 &amp; "|" &amp;(IF(ISBLANK(C1953),"",IFERROR(VALUE(LEFT(TRIM(C1953),FIND(" ",TRIM(C1953)&amp;" ")-1)),"")))</f>
        <v>||</v>
      </c>
      <c r="I1953" s="18" t="n">
        <f aca="false">IF(G1953="",0, IF(COUNTIF($H$6:H1953,H1953)=1,1,0))</f>
        <v>0</v>
      </c>
      <c r="J1953" s="34" t="str">
        <f aca="false">IF( OR( ISBLANK(D1953), C1953=D1953, AND( LEFT(D1953,7)&lt;&gt;"NOMINA ", OR( ISERROR(FIND(" - ",D1953)), NOT(ISNUMBER(VALUE(LEFT(D1953,FIND(" - ",D1953)-1)))) ) ) ), "", B1953 &amp; "|" &amp; E1953 &amp; "|" &amp; (IF(ISBLANK(C1953), "", IFERROR(VALUE(LEFT(TRIM(C1953), FIND(" ", TRIM(C1953)&amp;" ")-1)), ""))) &amp; "|" &amp; D1953 )</f>
        <v/>
      </c>
      <c r="K1953" s="18" t="n">
        <f aca="false">IF(OR(C1953="", J1953="",G1953=""), 0, IF(COUNTIF($J$6:J1953, J1953)=1, 1, 0))</f>
        <v>0</v>
      </c>
      <c r="L1953" s="16" t="str">
        <f aca="false">IF(B1953="Inscripción de nuevo registro patronal",B1953 &amp; "|" &amp; E1953 &amp; "|" &amp; C1953,"")</f>
        <v/>
      </c>
      <c r="M1953" s="18" t="n">
        <f aca="false">IF(OR(C1953="", L1953=""), 0, IF(COUNTIF($L$6:L1953, L1953)=1, 1, 0))</f>
        <v>0</v>
      </c>
    </row>
    <row r="1954" customFormat="false" ht="28.35" hidden="false" customHeight="true" outlineLevel="0" collapsed="false">
      <c r="A1954" s="48" t="str">
        <f aca="false">IF(AND(NOT(ISBLANK(C1954)),NOT(ISBLANK(B1954)),NOT(ISBLANK(E1954))),(_xlfn.AGGREGATE(2,7,A$5:A1954))+1,"")</f>
        <v/>
      </c>
      <c r="B1954" s="49"/>
      <c r="C1954" s="49"/>
      <c r="D1954" s="50"/>
      <c r="E1954" s="51"/>
      <c r="F1954" s="52" t="str">
        <f aca="false">IFERROR(VLOOKUP(B1954,LISTAS!$Q$2:$R$58,2,0),"")</f>
        <v/>
      </c>
      <c r="G1954" s="34" t="str">
        <f aca="false">IF(ISBLANK(C1954),"",  IF(F1954="RAZÓN SOCIAL","NUEVO_RP",   IF(F1954="NUMERO",      IF(ISNUMBER(VALUE(C1954)),VALUE(C1954),""),   IF(OR(F1954="NSS - NOMBRE",F1954="RP - NOMBRE"),      IF(         AND(           NOT(ISERROR(FIND(" - ",C1954))),           ISERROR(FIND("  ",C1954)),           ISERROR(FIND("–",C1954)),           ISERROR(FIND("—",C1954)),           ISNUMBER(VALUE(LEFT(C1954,FIND(" - ",C1954)-1)))         ),         VALUE(LEFT(C1954,FIND(" - ",C1954)-1)),         ""      ),   ""   )  )))</f>
        <v/>
      </c>
      <c r="H1954" s="34" t="str">
        <f aca="false">B1954 &amp; "|" &amp; E1954 &amp; "|" &amp;(IF(ISBLANK(C1954),"",IFERROR(VALUE(LEFT(TRIM(C1954),FIND(" ",TRIM(C1954)&amp;" ")-1)),"")))</f>
        <v>||</v>
      </c>
      <c r="I1954" s="18" t="n">
        <f aca="false">IF(G1954="",0, IF(COUNTIF($H$6:H1954,H1954)=1,1,0))</f>
        <v>0</v>
      </c>
      <c r="J1954" s="34" t="str">
        <f aca="false">IF( OR( ISBLANK(D1954), C1954=D1954, AND( LEFT(D1954,7)&lt;&gt;"NOMINA ", OR( ISERROR(FIND(" - ",D1954)), NOT(ISNUMBER(VALUE(LEFT(D1954,FIND(" - ",D1954)-1)))) ) ) ), "", B1954 &amp; "|" &amp; E1954 &amp; "|" &amp; (IF(ISBLANK(C1954), "", IFERROR(VALUE(LEFT(TRIM(C1954), FIND(" ", TRIM(C1954)&amp;" ")-1)), ""))) &amp; "|" &amp; D1954 )</f>
        <v/>
      </c>
      <c r="K1954" s="18" t="n">
        <f aca="false">IF(OR(C1954="", J1954="",G1954=""), 0, IF(COUNTIF($J$6:J1954, J1954)=1, 1, 0))</f>
        <v>0</v>
      </c>
      <c r="L1954" s="16" t="str">
        <f aca="false">IF(B1954="Inscripción de nuevo registro patronal",B1954 &amp; "|" &amp; E1954 &amp; "|" &amp; C1954,"")</f>
        <v/>
      </c>
      <c r="M1954" s="18" t="n">
        <f aca="false">IF(OR(C1954="", L1954=""), 0, IF(COUNTIF($L$6:L1954, L1954)=1, 1, 0))</f>
        <v>0</v>
      </c>
    </row>
    <row r="1955" customFormat="false" ht="28.35" hidden="false" customHeight="true" outlineLevel="0" collapsed="false">
      <c r="A1955" s="48" t="str">
        <f aca="false">IF(AND(NOT(ISBLANK(C1955)),NOT(ISBLANK(B1955)),NOT(ISBLANK(E1955))),(_xlfn.AGGREGATE(2,7,A$5:A1955))+1,"")</f>
        <v/>
      </c>
      <c r="B1955" s="49"/>
      <c r="C1955" s="49"/>
      <c r="D1955" s="50"/>
      <c r="E1955" s="51"/>
      <c r="F1955" s="52" t="str">
        <f aca="false">IFERROR(VLOOKUP(B1955,LISTAS!$Q$2:$R$58,2,0),"")</f>
        <v/>
      </c>
      <c r="G1955" s="34" t="str">
        <f aca="false">IF(ISBLANK(C1955),"",  IF(F1955="RAZÓN SOCIAL","NUEVO_RP",   IF(F1955="NUMERO",      IF(ISNUMBER(VALUE(C1955)),VALUE(C1955),""),   IF(OR(F1955="NSS - NOMBRE",F1955="RP - NOMBRE"),      IF(         AND(           NOT(ISERROR(FIND(" - ",C1955))),           ISERROR(FIND("  ",C1955)),           ISERROR(FIND("–",C1955)),           ISERROR(FIND("—",C1955)),           ISNUMBER(VALUE(LEFT(C1955,FIND(" - ",C1955)-1)))         ),         VALUE(LEFT(C1955,FIND(" - ",C1955)-1)),         ""      ),   ""   )  )))</f>
        <v/>
      </c>
      <c r="H1955" s="34" t="str">
        <f aca="false">B1955 &amp; "|" &amp; E1955 &amp; "|" &amp;(IF(ISBLANK(C1955),"",IFERROR(VALUE(LEFT(TRIM(C1955),FIND(" ",TRIM(C1955)&amp;" ")-1)),"")))</f>
        <v>||</v>
      </c>
      <c r="I1955" s="18" t="n">
        <f aca="false">IF(G1955="",0, IF(COUNTIF($H$6:H1955,H1955)=1,1,0))</f>
        <v>0</v>
      </c>
      <c r="J1955" s="34" t="str">
        <f aca="false">IF( OR( ISBLANK(D1955), C1955=D1955, AND( LEFT(D1955,7)&lt;&gt;"NOMINA ", OR( ISERROR(FIND(" - ",D1955)), NOT(ISNUMBER(VALUE(LEFT(D1955,FIND(" - ",D1955)-1)))) ) ) ), "", B1955 &amp; "|" &amp; E1955 &amp; "|" &amp; (IF(ISBLANK(C1955), "", IFERROR(VALUE(LEFT(TRIM(C1955), FIND(" ", TRIM(C1955)&amp;" ")-1)), ""))) &amp; "|" &amp; D1955 )</f>
        <v/>
      </c>
      <c r="K1955" s="18" t="n">
        <f aca="false">IF(OR(C1955="", J1955="",G1955=""), 0, IF(COUNTIF($J$6:J1955, J1955)=1, 1, 0))</f>
        <v>0</v>
      </c>
      <c r="L1955" s="16" t="str">
        <f aca="false">IF(B1955="Inscripción de nuevo registro patronal",B1955 &amp; "|" &amp; E1955 &amp; "|" &amp; C1955,"")</f>
        <v/>
      </c>
      <c r="M1955" s="18" t="n">
        <f aca="false">IF(OR(C1955="", L1955=""), 0, IF(COUNTIF($L$6:L1955, L1955)=1, 1, 0))</f>
        <v>0</v>
      </c>
    </row>
    <row r="1956" customFormat="false" ht="28.35" hidden="false" customHeight="true" outlineLevel="0" collapsed="false">
      <c r="A1956" s="48" t="str">
        <f aca="false">IF(AND(NOT(ISBLANK(C1956)),NOT(ISBLANK(B1956)),NOT(ISBLANK(E1956))),(_xlfn.AGGREGATE(2,7,A$5:A1956))+1,"")</f>
        <v/>
      </c>
      <c r="B1956" s="49"/>
      <c r="C1956" s="49"/>
      <c r="D1956" s="50"/>
      <c r="E1956" s="51"/>
      <c r="F1956" s="52" t="str">
        <f aca="false">IFERROR(VLOOKUP(B1956,LISTAS!$Q$2:$R$58,2,0),"")</f>
        <v/>
      </c>
      <c r="G1956" s="34" t="str">
        <f aca="false">IF(ISBLANK(C1956),"",  IF(F1956="RAZÓN SOCIAL","NUEVO_RP",   IF(F1956="NUMERO",      IF(ISNUMBER(VALUE(C1956)),VALUE(C1956),""),   IF(OR(F1956="NSS - NOMBRE",F1956="RP - NOMBRE"),      IF(         AND(           NOT(ISERROR(FIND(" - ",C1956))),           ISERROR(FIND("  ",C1956)),           ISERROR(FIND("–",C1956)),           ISERROR(FIND("—",C1956)),           ISNUMBER(VALUE(LEFT(C1956,FIND(" - ",C1956)-1)))         ),         VALUE(LEFT(C1956,FIND(" - ",C1956)-1)),         ""      ),   ""   )  )))</f>
        <v/>
      </c>
      <c r="H1956" s="34" t="str">
        <f aca="false">B1956 &amp; "|" &amp; E1956 &amp; "|" &amp;(IF(ISBLANK(C1956),"",IFERROR(VALUE(LEFT(TRIM(C1956),FIND(" ",TRIM(C1956)&amp;" ")-1)),"")))</f>
        <v>||</v>
      </c>
      <c r="I1956" s="18" t="n">
        <f aca="false">IF(G1956="",0, IF(COUNTIF($H$6:H1956,H1956)=1,1,0))</f>
        <v>0</v>
      </c>
      <c r="J1956" s="34" t="str">
        <f aca="false">IF( OR( ISBLANK(D1956), C1956=D1956, AND( LEFT(D1956,7)&lt;&gt;"NOMINA ", OR( ISERROR(FIND(" - ",D1956)), NOT(ISNUMBER(VALUE(LEFT(D1956,FIND(" - ",D1956)-1)))) ) ) ), "", B1956 &amp; "|" &amp; E1956 &amp; "|" &amp; (IF(ISBLANK(C1956), "", IFERROR(VALUE(LEFT(TRIM(C1956), FIND(" ", TRIM(C1956)&amp;" ")-1)), ""))) &amp; "|" &amp; D1956 )</f>
        <v/>
      </c>
      <c r="K1956" s="18" t="n">
        <f aca="false">IF(OR(C1956="", J1956="",G1956=""), 0, IF(COUNTIF($J$6:J1956, J1956)=1, 1, 0))</f>
        <v>0</v>
      </c>
      <c r="L1956" s="16" t="str">
        <f aca="false">IF(B1956="Inscripción de nuevo registro patronal",B1956 &amp; "|" &amp; E1956 &amp; "|" &amp; C1956,"")</f>
        <v/>
      </c>
      <c r="M1956" s="18" t="n">
        <f aca="false">IF(OR(C1956="", L1956=""), 0, IF(COUNTIF($L$6:L1956, L1956)=1, 1, 0))</f>
        <v>0</v>
      </c>
    </row>
    <row r="1957" customFormat="false" ht="28.35" hidden="false" customHeight="true" outlineLevel="0" collapsed="false">
      <c r="A1957" s="48" t="str">
        <f aca="false">IF(AND(NOT(ISBLANK(C1957)),NOT(ISBLANK(B1957)),NOT(ISBLANK(E1957))),(_xlfn.AGGREGATE(2,7,A$5:A1957))+1,"")</f>
        <v/>
      </c>
      <c r="B1957" s="49"/>
      <c r="C1957" s="49"/>
      <c r="D1957" s="50"/>
      <c r="E1957" s="51"/>
      <c r="F1957" s="52" t="str">
        <f aca="false">IFERROR(VLOOKUP(B1957,LISTAS!$Q$2:$R$58,2,0),"")</f>
        <v/>
      </c>
      <c r="G1957" s="34" t="str">
        <f aca="false">IF(ISBLANK(C1957),"",  IF(F1957="RAZÓN SOCIAL","NUEVO_RP",   IF(F1957="NUMERO",      IF(ISNUMBER(VALUE(C1957)),VALUE(C1957),""),   IF(OR(F1957="NSS - NOMBRE",F1957="RP - NOMBRE"),      IF(         AND(           NOT(ISERROR(FIND(" - ",C1957))),           ISERROR(FIND("  ",C1957)),           ISERROR(FIND("–",C1957)),           ISERROR(FIND("—",C1957)),           ISNUMBER(VALUE(LEFT(C1957,FIND(" - ",C1957)-1)))         ),         VALUE(LEFT(C1957,FIND(" - ",C1957)-1)),         ""      ),   ""   )  )))</f>
        <v/>
      </c>
      <c r="H1957" s="34" t="str">
        <f aca="false">B1957 &amp; "|" &amp; E1957 &amp; "|" &amp;(IF(ISBLANK(C1957),"",IFERROR(VALUE(LEFT(TRIM(C1957),FIND(" ",TRIM(C1957)&amp;" ")-1)),"")))</f>
        <v>||</v>
      </c>
      <c r="I1957" s="18" t="n">
        <f aca="false">IF(G1957="",0, IF(COUNTIF($H$6:H1957,H1957)=1,1,0))</f>
        <v>0</v>
      </c>
      <c r="J1957" s="34" t="str">
        <f aca="false">IF( OR( ISBLANK(D1957), C1957=D1957, AND( LEFT(D1957,7)&lt;&gt;"NOMINA ", OR( ISERROR(FIND(" - ",D1957)), NOT(ISNUMBER(VALUE(LEFT(D1957,FIND(" - ",D1957)-1)))) ) ) ), "", B1957 &amp; "|" &amp; E1957 &amp; "|" &amp; (IF(ISBLANK(C1957), "", IFERROR(VALUE(LEFT(TRIM(C1957), FIND(" ", TRIM(C1957)&amp;" ")-1)), ""))) &amp; "|" &amp; D1957 )</f>
        <v/>
      </c>
      <c r="K1957" s="18" t="n">
        <f aca="false">IF(OR(C1957="", J1957="",G1957=""), 0, IF(COUNTIF($J$6:J1957, J1957)=1, 1, 0))</f>
        <v>0</v>
      </c>
      <c r="L1957" s="16" t="str">
        <f aca="false">IF(B1957="Inscripción de nuevo registro patronal",B1957 &amp; "|" &amp; E1957 &amp; "|" &amp; C1957,"")</f>
        <v/>
      </c>
      <c r="M1957" s="18" t="n">
        <f aca="false">IF(OR(C1957="", L1957=""), 0, IF(COUNTIF($L$6:L1957, L1957)=1, 1, 0))</f>
        <v>0</v>
      </c>
    </row>
    <row r="1958" customFormat="false" ht="28.35" hidden="false" customHeight="true" outlineLevel="0" collapsed="false">
      <c r="A1958" s="48" t="str">
        <f aca="false">IF(AND(NOT(ISBLANK(C1958)),NOT(ISBLANK(B1958)),NOT(ISBLANK(E1958))),(_xlfn.AGGREGATE(2,7,A$5:A1958))+1,"")</f>
        <v/>
      </c>
      <c r="B1958" s="49"/>
      <c r="C1958" s="49"/>
      <c r="D1958" s="50"/>
      <c r="E1958" s="51"/>
      <c r="F1958" s="52" t="str">
        <f aca="false">IFERROR(VLOOKUP(B1958,LISTAS!$Q$2:$R$58,2,0),"")</f>
        <v/>
      </c>
      <c r="G1958" s="34" t="str">
        <f aca="false">IF(ISBLANK(C1958),"",  IF(F1958="RAZÓN SOCIAL","NUEVO_RP",   IF(F1958="NUMERO",      IF(ISNUMBER(VALUE(C1958)),VALUE(C1958),""),   IF(OR(F1958="NSS - NOMBRE",F1958="RP - NOMBRE"),      IF(         AND(           NOT(ISERROR(FIND(" - ",C1958))),           ISERROR(FIND("  ",C1958)),           ISERROR(FIND("–",C1958)),           ISERROR(FIND("—",C1958)),           ISNUMBER(VALUE(LEFT(C1958,FIND(" - ",C1958)-1)))         ),         VALUE(LEFT(C1958,FIND(" - ",C1958)-1)),         ""      ),   ""   )  )))</f>
        <v/>
      </c>
      <c r="H1958" s="34" t="str">
        <f aca="false">B1958 &amp; "|" &amp; E1958 &amp; "|" &amp;(IF(ISBLANK(C1958),"",IFERROR(VALUE(LEFT(TRIM(C1958),FIND(" ",TRIM(C1958)&amp;" ")-1)),"")))</f>
        <v>||</v>
      </c>
      <c r="I1958" s="18" t="n">
        <f aca="false">IF(G1958="",0, IF(COUNTIF($H$6:H1958,H1958)=1,1,0))</f>
        <v>0</v>
      </c>
      <c r="J1958" s="34" t="str">
        <f aca="false">IF( OR( ISBLANK(D1958), C1958=D1958, AND( LEFT(D1958,7)&lt;&gt;"NOMINA ", OR( ISERROR(FIND(" - ",D1958)), NOT(ISNUMBER(VALUE(LEFT(D1958,FIND(" - ",D1958)-1)))) ) ) ), "", B1958 &amp; "|" &amp; E1958 &amp; "|" &amp; (IF(ISBLANK(C1958), "", IFERROR(VALUE(LEFT(TRIM(C1958), FIND(" ", TRIM(C1958)&amp;" ")-1)), ""))) &amp; "|" &amp; D1958 )</f>
        <v/>
      </c>
      <c r="K1958" s="18" t="n">
        <f aca="false">IF(OR(C1958="", J1958="",G1958=""), 0, IF(COUNTIF($J$6:J1958, J1958)=1, 1, 0))</f>
        <v>0</v>
      </c>
      <c r="L1958" s="16" t="str">
        <f aca="false">IF(B1958="Inscripción de nuevo registro patronal",B1958 &amp; "|" &amp; E1958 &amp; "|" &amp; C1958,"")</f>
        <v/>
      </c>
      <c r="M1958" s="18" t="n">
        <f aca="false">IF(OR(C1958="", L1958=""), 0, IF(COUNTIF($L$6:L1958, L1958)=1, 1, 0))</f>
        <v>0</v>
      </c>
    </row>
    <row r="1959" customFormat="false" ht="28.35" hidden="false" customHeight="true" outlineLevel="0" collapsed="false">
      <c r="A1959" s="48" t="str">
        <f aca="false">IF(AND(NOT(ISBLANK(C1959)),NOT(ISBLANK(B1959)),NOT(ISBLANK(E1959))),(_xlfn.AGGREGATE(2,7,A$5:A1959))+1,"")</f>
        <v/>
      </c>
      <c r="B1959" s="49"/>
      <c r="C1959" s="49"/>
      <c r="D1959" s="50"/>
      <c r="E1959" s="51"/>
      <c r="F1959" s="52" t="str">
        <f aca="false">IFERROR(VLOOKUP(B1959,LISTAS!$Q$2:$R$58,2,0),"")</f>
        <v/>
      </c>
      <c r="G1959" s="34" t="str">
        <f aca="false">IF(ISBLANK(C1959),"",  IF(F1959="RAZÓN SOCIAL","NUEVO_RP",   IF(F1959="NUMERO",      IF(ISNUMBER(VALUE(C1959)),VALUE(C1959),""),   IF(OR(F1959="NSS - NOMBRE",F1959="RP - NOMBRE"),      IF(         AND(           NOT(ISERROR(FIND(" - ",C1959))),           ISERROR(FIND("  ",C1959)),           ISERROR(FIND("–",C1959)),           ISERROR(FIND("—",C1959)),           ISNUMBER(VALUE(LEFT(C1959,FIND(" - ",C1959)-1)))         ),         VALUE(LEFT(C1959,FIND(" - ",C1959)-1)),         ""      ),   ""   )  )))</f>
        <v/>
      </c>
      <c r="H1959" s="34" t="str">
        <f aca="false">B1959 &amp; "|" &amp; E1959 &amp; "|" &amp;(IF(ISBLANK(C1959),"",IFERROR(VALUE(LEFT(TRIM(C1959),FIND(" ",TRIM(C1959)&amp;" ")-1)),"")))</f>
        <v>||</v>
      </c>
      <c r="I1959" s="18" t="n">
        <f aca="false">IF(G1959="",0, IF(COUNTIF($H$6:H1959,H1959)=1,1,0))</f>
        <v>0</v>
      </c>
      <c r="J1959" s="34" t="str">
        <f aca="false">IF( OR( ISBLANK(D1959), C1959=D1959, AND( LEFT(D1959,7)&lt;&gt;"NOMINA ", OR( ISERROR(FIND(" - ",D1959)), NOT(ISNUMBER(VALUE(LEFT(D1959,FIND(" - ",D1959)-1)))) ) ) ), "", B1959 &amp; "|" &amp; E1959 &amp; "|" &amp; (IF(ISBLANK(C1959), "", IFERROR(VALUE(LEFT(TRIM(C1959), FIND(" ", TRIM(C1959)&amp;" ")-1)), ""))) &amp; "|" &amp; D1959 )</f>
        <v/>
      </c>
      <c r="K1959" s="18" t="n">
        <f aca="false">IF(OR(C1959="", J1959="",G1959=""), 0, IF(COUNTIF($J$6:J1959, J1959)=1, 1, 0))</f>
        <v>0</v>
      </c>
      <c r="L1959" s="16" t="str">
        <f aca="false">IF(B1959="Inscripción de nuevo registro patronal",B1959 &amp; "|" &amp; E1959 &amp; "|" &amp; C1959,"")</f>
        <v/>
      </c>
      <c r="M1959" s="18" t="n">
        <f aca="false">IF(OR(C1959="", L1959=""), 0, IF(COUNTIF($L$6:L1959, L1959)=1, 1, 0))</f>
        <v>0</v>
      </c>
    </row>
    <row r="1960" customFormat="false" ht="28.35" hidden="false" customHeight="true" outlineLevel="0" collapsed="false">
      <c r="A1960" s="48" t="str">
        <f aca="false">IF(AND(NOT(ISBLANK(C1960)),NOT(ISBLANK(B1960)),NOT(ISBLANK(E1960))),(_xlfn.AGGREGATE(2,7,A$5:A1960))+1,"")</f>
        <v/>
      </c>
      <c r="B1960" s="49"/>
      <c r="C1960" s="49"/>
      <c r="D1960" s="50"/>
      <c r="E1960" s="51"/>
      <c r="F1960" s="52" t="str">
        <f aca="false">IFERROR(VLOOKUP(B1960,LISTAS!$Q$2:$R$58,2,0),"")</f>
        <v/>
      </c>
      <c r="G1960" s="34" t="str">
        <f aca="false">IF(ISBLANK(C1960),"",  IF(F1960="RAZÓN SOCIAL","NUEVO_RP",   IF(F1960="NUMERO",      IF(ISNUMBER(VALUE(C1960)),VALUE(C1960),""),   IF(OR(F1960="NSS - NOMBRE",F1960="RP - NOMBRE"),      IF(         AND(           NOT(ISERROR(FIND(" - ",C1960))),           ISERROR(FIND("  ",C1960)),           ISERROR(FIND("–",C1960)),           ISERROR(FIND("—",C1960)),           ISNUMBER(VALUE(LEFT(C1960,FIND(" - ",C1960)-1)))         ),         VALUE(LEFT(C1960,FIND(" - ",C1960)-1)),         ""      ),   ""   )  )))</f>
        <v/>
      </c>
      <c r="H1960" s="34" t="str">
        <f aca="false">B1960 &amp; "|" &amp; E1960 &amp; "|" &amp;(IF(ISBLANK(C1960),"",IFERROR(VALUE(LEFT(TRIM(C1960),FIND(" ",TRIM(C1960)&amp;" ")-1)),"")))</f>
        <v>||</v>
      </c>
      <c r="I1960" s="18" t="n">
        <f aca="false">IF(G1960="",0, IF(COUNTIF($H$6:H1960,H1960)=1,1,0))</f>
        <v>0</v>
      </c>
      <c r="J1960" s="34" t="str">
        <f aca="false">IF( OR( ISBLANK(D1960), C1960=D1960, AND( LEFT(D1960,7)&lt;&gt;"NOMINA ", OR( ISERROR(FIND(" - ",D1960)), NOT(ISNUMBER(VALUE(LEFT(D1960,FIND(" - ",D1960)-1)))) ) ) ), "", B1960 &amp; "|" &amp; E1960 &amp; "|" &amp; (IF(ISBLANK(C1960), "", IFERROR(VALUE(LEFT(TRIM(C1960), FIND(" ", TRIM(C1960)&amp;" ")-1)), ""))) &amp; "|" &amp; D1960 )</f>
        <v/>
      </c>
      <c r="K1960" s="18" t="n">
        <f aca="false">IF(OR(C1960="", J1960="",G1960=""), 0, IF(COUNTIF($J$6:J1960, J1960)=1, 1, 0))</f>
        <v>0</v>
      </c>
      <c r="L1960" s="16" t="str">
        <f aca="false">IF(B1960="Inscripción de nuevo registro patronal",B1960 &amp; "|" &amp; E1960 &amp; "|" &amp; C1960,"")</f>
        <v/>
      </c>
      <c r="M1960" s="18" t="n">
        <f aca="false">IF(OR(C1960="", L1960=""), 0, IF(COUNTIF($L$6:L1960, L1960)=1, 1, 0))</f>
        <v>0</v>
      </c>
    </row>
    <row r="1961" customFormat="false" ht="28.35" hidden="false" customHeight="true" outlineLevel="0" collapsed="false">
      <c r="A1961" s="48" t="str">
        <f aca="false">IF(AND(NOT(ISBLANK(C1961)),NOT(ISBLANK(B1961)),NOT(ISBLANK(E1961))),(_xlfn.AGGREGATE(2,7,A$5:A1961))+1,"")</f>
        <v/>
      </c>
      <c r="B1961" s="49"/>
      <c r="C1961" s="49"/>
      <c r="D1961" s="50"/>
      <c r="E1961" s="51"/>
      <c r="F1961" s="52" t="str">
        <f aca="false">IFERROR(VLOOKUP(B1961,LISTAS!$Q$2:$R$58,2,0),"")</f>
        <v/>
      </c>
      <c r="G1961" s="34" t="str">
        <f aca="false">IF(ISBLANK(C1961),"",  IF(F1961="RAZÓN SOCIAL","NUEVO_RP",   IF(F1961="NUMERO",      IF(ISNUMBER(VALUE(C1961)),VALUE(C1961),""),   IF(OR(F1961="NSS - NOMBRE",F1961="RP - NOMBRE"),      IF(         AND(           NOT(ISERROR(FIND(" - ",C1961))),           ISERROR(FIND("  ",C1961)),           ISERROR(FIND("–",C1961)),           ISERROR(FIND("—",C1961)),           ISNUMBER(VALUE(LEFT(C1961,FIND(" - ",C1961)-1)))         ),         VALUE(LEFT(C1961,FIND(" - ",C1961)-1)),         ""      ),   ""   )  )))</f>
        <v/>
      </c>
      <c r="H1961" s="34" t="str">
        <f aca="false">B1961 &amp; "|" &amp; E1961 &amp; "|" &amp;(IF(ISBLANK(C1961),"",IFERROR(VALUE(LEFT(TRIM(C1961),FIND(" ",TRIM(C1961)&amp;" ")-1)),"")))</f>
        <v>||</v>
      </c>
      <c r="I1961" s="18" t="n">
        <f aca="false">IF(G1961="",0, IF(COUNTIF($H$6:H1961,H1961)=1,1,0))</f>
        <v>0</v>
      </c>
      <c r="J1961" s="34" t="str">
        <f aca="false">IF( OR( ISBLANK(D1961), C1961=D1961, AND( LEFT(D1961,7)&lt;&gt;"NOMINA ", OR( ISERROR(FIND(" - ",D1961)), NOT(ISNUMBER(VALUE(LEFT(D1961,FIND(" - ",D1961)-1)))) ) ) ), "", B1961 &amp; "|" &amp; E1961 &amp; "|" &amp; (IF(ISBLANK(C1961), "", IFERROR(VALUE(LEFT(TRIM(C1961), FIND(" ", TRIM(C1961)&amp;" ")-1)), ""))) &amp; "|" &amp; D1961 )</f>
        <v/>
      </c>
      <c r="K1961" s="18" t="n">
        <f aca="false">IF(OR(C1961="", J1961="",G1961=""), 0, IF(COUNTIF($J$6:J1961, J1961)=1, 1, 0))</f>
        <v>0</v>
      </c>
      <c r="L1961" s="16" t="str">
        <f aca="false">IF(B1961="Inscripción de nuevo registro patronal",B1961 &amp; "|" &amp; E1961 &amp; "|" &amp; C1961,"")</f>
        <v/>
      </c>
      <c r="M1961" s="18" t="n">
        <f aca="false">IF(OR(C1961="", L1961=""), 0, IF(COUNTIF($L$6:L1961, L1961)=1, 1, 0))</f>
        <v>0</v>
      </c>
    </row>
    <row r="1962" customFormat="false" ht="28.35" hidden="false" customHeight="true" outlineLevel="0" collapsed="false">
      <c r="A1962" s="48" t="str">
        <f aca="false">IF(AND(NOT(ISBLANK(C1962)),NOT(ISBLANK(B1962)),NOT(ISBLANK(E1962))),(_xlfn.AGGREGATE(2,7,A$5:A1962))+1,"")</f>
        <v/>
      </c>
      <c r="B1962" s="49"/>
      <c r="C1962" s="49"/>
      <c r="D1962" s="50"/>
      <c r="E1962" s="51"/>
      <c r="F1962" s="52" t="str">
        <f aca="false">IFERROR(VLOOKUP(B1962,LISTAS!$Q$2:$R$58,2,0),"")</f>
        <v/>
      </c>
      <c r="G1962" s="34" t="str">
        <f aca="false">IF(ISBLANK(C1962),"",  IF(F1962="RAZÓN SOCIAL","NUEVO_RP",   IF(F1962="NUMERO",      IF(ISNUMBER(VALUE(C1962)),VALUE(C1962),""),   IF(OR(F1962="NSS - NOMBRE",F1962="RP - NOMBRE"),      IF(         AND(           NOT(ISERROR(FIND(" - ",C1962))),           ISERROR(FIND("  ",C1962)),           ISERROR(FIND("–",C1962)),           ISERROR(FIND("—",C1962)),           ISNUMBER(VALUE(LEFT(C1962,FIND(" - ",C1962)-1)))         ),         VALUE(LEFT(C1962,FIND(" - ",C1962)-1)),         ""      ),   ""   )  )))</f>
        <v/>
      </c>
      <c r="H1962" s="34" t="str">
        <f aca="false">B1962 &amp; "|" &amp; E1962 &amp; "|" &amp;(IF(ISBLANK(C1962),"",IFERROR(VALUE(LEFT(TRIM(C1962),FIND(" ",TRIM(C1962)&amp;" ")-1)),"")))</f>
        <v>||</v>
      </c>
      <c r="I1962" s="18" t="n">
        <f aca="false">IF(G1962="",0, IF(COUNTIF($H$6:H1962,H1962)=1,1,0))</f>
        <v>0</v>
      </c>
      <c r="J1962" s="34" t="str">
        <f aca="false">IF( OR( ISBLANK(D1962), C1962=D1962, AND( LEFT(D1962,7)&lt;&gt;"NOMINA ", OR( ISERROR(FIND(" - ",D1962)), NOT(ISNUMBER(VALUE(LEFT(D1962,FIND(" - ",D1962)-1)))) ) ) ), "", B1962 &amp; "|" &amp; E1962 &amp; "|" &amp; (IF(ISBLANK(C1962), "", IFERROR(VALUE(LEFT(TRIM(C1962), FIND(" ", TRIM(C1962)&amp;" ")-1)), ""))) &amp; "|" &amp; D1962 )</f>
        <v/>
      </c>
      <c r="K1962" s="18" t="n">
        <f aca="false">IF(OR(C1962="", J1962="",G1962=""), 0, IF(COUNTIF($J$6:J1962, J1962)=1, 1, 0))</f>
        <v>0</v>
      </c>
      <c r="L1962" s="16" t="str">
        <f aca="false">IF(B1962="Inscripción de nuevo registro patronal",B1962 &amp; "|" &amp; E1962 &amp; "|" &amp; C1962,"")</f>
        <v/>
      </c>
      <c r="M1962" s="18" t="n">
        <f aca="false">IF(OR(C1962="", L1962=""), 0, IF(COUNTIF($L$6:L1962, L1962)=1, 1, 0))</f>
        <v>0</v>
      </c>
    </row>
    <row r="1963" customFormat="false" ht="28.35" hidden="false" customHeight="true" outlineLevel="0" collapsed="false">
      <c r="A1963" s="48" t="str">
        <f aca="false">IF(AND(NOT(ISBLANK(C1963)),NOT(ISBLANK(B1963)),NOT(ISBLANK(E1963))),(_xlfn.AGGREGATE(2,7,A$5:A1963))+1,"")</f>
        <v/>
      </c>
      <c r="B1963" s="49"/>
      <c r="C1963" s="49"/>
      <c r="D1963" s="50"/>
      <c r="E1963" s="51"/>
      <c r="F1963" s="52" t="str">
        <f aca="false">IFERROR(VLOOKUP(B1963,LISTAS!$Q$2:$R$58,2,0),"")</f>
        <v/>
      </c>
      <c r="G1963" s="34" t="str">
        <f aca="false">IF(ISBLANK(C1963),"",  IF(F1963="RAZÓN SOCIAL","NUEVO_RP",   IF(F1963="NUMERO",      IF(ISNUMBER(VALUE(C1963)),VALUE(C1963),""),   IF(OR(F1963="NSS - NOMBRE",F1963="RP - NOMBRE"),      IF(         AND(           NOT(ISERROR(FIND(" - ",C1963))),           ISERROR(FIND("  ",C1963)),           ISERROR(FIND("–",C1963)),           ISERROR(FIND("—",C1963)),           ISNUMBER(VALUE(LEFT(C1963,FIND(" - ",C1963)-1)))         ),         VALUE(LEFT(C1963,FIND(" - ",C1963)-1)),         ""      ),   ""   )  )))</f>
        <v/>
      </c>
      <c r="H1963" s="34" t="str">
        <f aca="false">B1963 &amp; "|" &amp; E1963 &amp; "|" &amp;(IF(ISBLANK(C1963),"",IFERROR(VALUE(LEFT(TRIM(C1963),FIND(" ",TRIM(C1963)&amp;" ")-1)),"")))</f>
        <v>||</v>
      </c>
      <c r="I1963" s="18" t="n">
        <f aca="false">IF(G1963="",0, IF(COUNTIF($H$6:H1963,H1963)=1,1,0))</f>
        <v>0</v>
      </c>
      <c r="J1963" s="34" t="str">
        <f aca="false">IF( OR( ISBLANK(D1963), C1963=D1963, AND( LEFT(D1963,7)&lt;&gt;"NOMINA ", OR( ISERROR(FIND(" - ",D1963)), NOT(ISNUMBER(VALUE(LEFT(D1963,FIND(" - ",D1963)-1)))) ) ) ), "", B1963 &amp; "|" &amp; E1963 &amp; "|" &amp; (IF(ISBLANK(C1963), "", IFERROR(VALUE(LEFT(TRIM(C1963), FIND(" ", TRIM(C1963)&amp;" ")-1)), ""))) &amp; "|" &amp; D1963 )</f>
        <v/>
      </c>
      <c r="K1963" s="18" t="n">
        <f aca="false">IF(OR(C1963="", J1963="",G1963=""), 0, IF(COUNTIF($J$6:J1963, J1963)=1, 1, 0))</f>
        <v>0</v>
      </c>
      <c r="L1963" s="16" t="str">
        <f aca="false">IF(B1963="Inscripción de nuevo registro patronal",B1963 &amp; "|" &amp; E1963 &amp; "|" &amp; C1963,"")</f>
        <v/>
      </c>
      <c r="M1963" s="18" t="n">
        <f aca="false">IF(OR(C1963="", L1963=""), 0, IF(COUNTIF($L$6:L1963, L1963)=1, 1, 0))</f>
        <v>0</v>
      </c>
    </row>
    <row r="1964" customFormat="false" ht="28.35" hidden="false" customHeight="true" outlineLevel="0" collapsed="false">
      <c r="A1964" s="48" t="str">
        <f aca="false">IF(AND(NOT(ISBLANK(C1964)),NOT(ISBLANK(B1964)),NOT(ISBLANK(E1964))),(_xlfn.AGGREGATE(2,7,A$5:A1964))+1,"")</f>
        <v/>
      </c>
      <c r="B1964" s="49"/>
      <c r="C1964" s="49"/>
      <c r="D1964" s="50"/>
      <c r="E1964" s="51"/>
      <c r="F1964" s="52" t="str">
        <f aca="false">IFERROR(VLOOKUP(B1964,LISTAS!$Q$2:$R$58,2,0),"")</f>
        <v/>
      </c>
      <c r="G1964" s="34" t="str">
        <f aca="false">IF(ISBLANK(C1964),"",  IF(F1964="RAZÓN SOCIAL","NUEVO_RP",   IF(F1964="NUMERO",      IF(ISNUMBER(VALUE(C1964)),VALUE(C1964),""),   IF(OR(F1964="NSS - NOMBRE",F1964="RP - NOMBRE"),      IF(         AND(           NOT(ISERROR(FIND(" - ",C1964))),           ISERROR(FIND("  ",C1964)),           ISERROR(FIND("–",C1964)),           ISERROR(FIND("—",C1964)),           ISNUMBER(VALUE(LEFT(C1964,FIND(" - ",C1964)-1)))         ),         VALUE(LEFT(C1964,FIND(" - ",C1964)-1)),         ""      ),   ""   )  )))</f>
        <v/>
      </c>
      <c r="H1964" s="34" t="str">
        <f aca="false">B1964 &amp; "|" &amp; E1964 &amp; "|" &amp;(IF(ISBLANK(C1964),"",IFERROR(VALUE(LEFT(TRIM(C1964),FIND(" ",TRIM(C1964)&amp;" ")-1)),"")))</f>
        <v>||</v>
      </c>
      <c r="I1964" s="18" t="n">
        <f aca="false">IF(G1964="",0, IF(COUNTIF($H$6:H1964,H1964)=1,1,0))</f>
        <v>0</v>
      </c>
      <c r="J1964" s="34" t="str">
        <f aca="false">IF( OR( ISBLANK(D1964), C1964=D1964, AND( LEFT(D1964,7)&lt;&gt;"NOMINA ", OR( ISERROR(FIND(" - ",D1964)), NOT(ISNUMBER(VALUE(LEFT(D1964,FIND(" - ",D1964)-1)))) ) ) ), "", B1964 &amp; "|" &amp; E1964 &amp; "|" &amp; (IF(ISBLANK(C1964), "", IFERROR(VALUE(LEFT(TRIM(C1964), FIND(" ", TRIM(C1964)&amp;" ")-1)), ""))) &amp; "|" &amp; D1964 )</f>
        <v/>
      </c>
      <c r="K1964" s="18" t="n">
        <f aca="false">IF(OR(C1964="", J1964="",G1964=""), 0, IF(COUNTIF($J$6:J1964, J1964)=1, 1, 0))</f>
        <v>0</v>
      </c>
      <c r="L1964" s="16" t="str">
        <f aca="false">IF(B1964="Inscripción de nuevo registro patronal",B1964 &amp; "|" &amp; E1964 &amp; "|" &amp; C1964,"")</f>
        <v/>
      </c>
      <c r="M1964" s="18" t="n">
        <f aca="false">IF(OR(C1964="", L1964=""), 0, IF(COUNTIF($L$6:L1964, L1964)=1, 1, 0))</f>
        <v>0</v>
      </c>
    </row>
    <row r="1965" customFormat="false" ht="28.35" hidden="false" customHeight="true" outlineLevel="0" collapsed="false">
      <c r="A1965" s="48" t="str">
        <f aca="false">IF(AND(NOT(ISBLANK(C1965)),NOT(ISBLANK(B1965)),NOT(ISBLANK(E1965))),(_xlfn.AGGREGATE(2,7,A$5:A1965))+1,"")</f>
        <v/>
      </c>
      <c r="B1965" s="49"/>
      <c r="C1965" s="49"/>
      <c r="D1965" s="50"/>
      <c r="E1965" s="51"/>
      <c r="F1965" s="52" t="str">
        <f aca="false">IFERROR(VLOOKUP(B1965,LISTAS!$Q$2:$R$58,2,0),"")</f>
        <v/>
      </c>
      <c r="G1965" s="34" t="str">
        <f aca="false">IF(ISBLANK(C1965),"",  IF(F1965="RAZÓN SOCIAL","NUEVO_RP",   IF(F1965="NUMERO",      IF(ISNUMBER(VALUE(C1965)),VALUE(C1965),""),   IF(OR(F1965="NSS - NOMBRE",F1965="RP - NOMBRE"),      IF(         AND(           NOT(ISERROR(FIND(" - ",C1965))),           ISERROR(FIND("  ",C1965)),           ISERROR(FIND("–",C1965)),           ISERROR(FIND("—",C1965)),           ISNUMBER(VALUE(LEFT(C1965,FIND(" - ",C1965)-1)))         ),         VALUE(LEFT(C1965,FIND(" - ",C1965)-1)),         ""      ),   ""   )  )))</f>
        <v/>
      </c>
      <c r="H1965" s="34" t="str">
        <f aca="false">B1965 &amp; "|" &amp; E1965 &amp; "|" &amp;(IF(ISBLANK(C1965),"",IFERROR(VALUE(LEFT(TRIM(C1965),FIND(" ",TRIM(C1965)&amp;" ")-1)),"")))</f>
        <v>||</v>
      </c>
      <c r="I1965" s="18" t="n">
        <f aca="false">IF(G1965="",0, IF(COUNTIF($H$6:H1965,H1965)=1,1,0))</f>
        <v>0</v>
      </c>
      <c r="J1965" s="34" t="str">
        <f aca="false">IF( OR( ISBLANK(D1965), C1965=D1965, AND( LEFT(D1965,7)&lt;&gt;"NOMINA ", OR( ISERROR(FIND(" - ",D1965)), NOT(ISNUMBER(VALUE(LEFT(D1965,FIND(" - ",D1965)-1)))) ) ) ), "", B1965 &amp; "|" &amp; E1965 &amp; "|" &amp; (IF(ISBLANK(C1965), "", IFERROR(VALUE(LEFT(TRIM(C1965), FIND(" ", TRIM(C1965)&amp;" ")-1)), ""))) &amp; "|" &amp; D1965 )</f>
        <v/>
      </c>
      <c r="K1965" s="18" t="n">
        <f aca="false">IF(OR(C1965="", J1965="",G1965=""), 0, IF(COUNTIF($J$6:J1965, J1965)=1, 1, 0))</f>
        <v>0</v>
      </c>
      <c r="L1965" s="16" t="str">
        <f aca="false">IF(B1965="Inscripción de nuevo registro patronal",B1965 &amp; "|" &amp; E1965 &amp; "|" &amp; C1965,"")</f>
        <v/>
      </c>
      <c r="M1965" s="18" t="n">
        <f aca="false">IF(OR(C1965="", L1965=""), 0, IF(COUNTIF($L$6:L1965, L1965)=1, 1, 0))</f>
        <v>0</v>
      </c>
    </row>
    <row r="1966" customFormat="false" ht="28.35" hidden="false" customHeight="true" outlineLevel="0" collapsed="false">
      <c r="A1966" s="48" t="str">
        <f aca="false">IF(AND(NOT(ISBLANK(C1966)),NOT(ISBLANK(B1966)),NOT(ISBLANK(E1966))),(_xlfn.AGGREGATE(2,7,A$5:A1966))+1,"")</f>
        <v/>
      </c>
      <c r="B1966" s="49"/>
      <c r="C1966" s="49"/>
      <c r="D1966" s="50"/>
      <c r="E1966" s="51"/>
      <c r="F1966" s="52" t="str">
        <f aca="false">IFERROR(VLOOKUP(B1966,LISTAS!$Q$2:$R$58,2,0),"")</f>
        <v/>
      </c>
      <c r="G1966" s="34" t="str">
        <f aca="false">IF(ISBLANK(C1966),"",  IF(F1966="RAZÓN SOCIAL","NUEVO_RP",   IF(F1966="NUMERO",      IF(ISNUMBER(VALUE(C1966)),VALUE(C1966),""),   IF(OR(F1966="NSS - NOMBRE",F1966="RP - NOMBRE"),      IF(         AND(           NOT(ISERROR(FIND(" - ",C1966))),           ISERROR(FIND("  ",C1966)),           ISERROR(FIND("–",C1966)),           ISERROR(FIND("—",C1966)),           ISNUMBER(VALUE(LEFT(C1966,FIND(" - ",C1966)-1)))         ),         VALUE(LEFT(C1966,FIND(" - ",C1966)-1)),         ""      ),   ""   )  )))</f>
        <v/>
      </c>
      <c r="H1966" s="34" t="str">
        <f aca="false">B1966 &amp; "|" &amp; E1966 &amp; "|" &amp;(IF(ISBLANK(C1966),"",IFERROR(VALUE(LEFT(TRIM(C1966),FIND(" ",TRIM(C1966)&amp;" ")-1)),"")))</f>
        <v>||</v>
      </c>
      <c r="I1966" s="18" t="n">
        <f aca="false">IF(G1966="",0, IF(COUNTIF($H$6:H1966,H1966)=1,1,0))</f>
        <v>0</v>
      </c>
      <c r="J1966" s="34" t="str">
        <f aca="false">IF( OR( ISBLANK(D1966), C1966=D1966, AND( LEFT(D1966,7)&lt;&gt;"NOMINA ", OR( ISERROR(FIND(" - ",D1966)), NOT(ISNUMBER(VALUE(LEFT(D1966,FIND(" - ",D1966)-1)))) ) ) ), "", B1966 &amp; "|" &amp; E1966 &amp; "|" &amp; (IF(ISBLANK(C1966), "", IFERROR(VALUE(LEFT(TRIM(C1966), FIND(" ", TRIM(C1966)&amp;" ")-1)), ""))) &amp; "|" &amp; D1966 )</f>
        <v/>
      </c>
      <c r="K1966" s="18" t="n">
        <f aca="false">IF(OR(C1966="", J1966="",G1966=""), 0, IF(COUNTIF($J$6:J1966, J1966)=1, 1, 0))</f>
        <v>0</v>
      </c>
      <c r="L1966" s="16" t="str">
        <f aca="false">IF(B1966="Inscripción de nuevo registro patronal",B1966 &amp; "|" &amp; E1966 &amp; "|" &amp; C1966,"")</f>
        <v/>
      </c>
      <c r="M1966" s="18" t="n">
        <f aca="false">IF(OR(C1966="", L1966=""), 0, IF(COUNTIF($L$6:L1966, L1966)=1, 1, 0))</f>
        <v>0</v>
      </c>
    </row>
    <row r="1967" customFormat="false" ht="28.35" hidden="false" customHeight="true" outlineLevel="0" collapsed="false">
      <c r="A1967" s="48" t="str">
        <f aca="false">IF(AND(NOT(ISBLANK(C1967)),NOT(ISBLANK(B1967)),NOT(ISBLANK(E1967))),(_xlfn.AGGREGATE(2,7,A$5:A1967))+1,"")</f>
        <v/>
      </c>
      <c r="B1967" s="49"/>
      <c r="C1967" s="49"/>
      <c r="D1967" s="50"/>
      <c r="E1967" s="51"/>
      <c r="F1967" s="52" t="str">
        <f aca="false">IFERROR(VLOOKUP(B1967,LISTAS!$Q$2:$R$58,2,0),"")</f>
        <v/>
      </c>
      <c r="G1967" s="34" t="str">
        <f aca="false">IF(ISBLANK(C1967),"",  IF(F1967="RAZÓN SOCIAL","NUEVO_RP",   IF(F1967="NUMERO",      IF(ISNUMBER(VALUE(C1967)),VALUE(C1967),""),   IF(OR(F1967="NSS - NOMBRE",F1967="RP - NOMBRE"),      IF(         AND(           NOT(ISERROR(FIND(" - ",C1967))),           ISERROR(FIND("  ",C1967)),           ISERROR(FIND("–",C1967)),           ISERROR(FIND("—",C1967)),           ISNUMBER(VALUE(LEFT(C1967,FIND(" - ",C1967)-1)))         ),         VALUE(LEFT(C1967,FIND(" - ",C1967)-1)),         ""      ),   ""   )  )))</f>
        <v/>
      </c>
      <c r="H1967" s="34" t="str">
        <f aca="false">B1967 &amp; "|" &amp; E1967 &amp; "|" &amp;(IF(ISBLANK(C1967),"",IFERROR(VALUE(LEFT(TRIM(C1967),FIND(" ",TRIM(C1967)&amp;" ")-1)),"")))</f>
        <v>||</v>
      </c>
      <c r="I1967" s="18" t="n">
        <f aca="false">IF(G1967="",0, IF(COUNTIF($H$6:H1967,H1967)=1,1,0))</f>
        <v>0</v>
      </c>
      <c r="J1967" s="34" t="str">
        <f aca="false">IF( OR( ISBLANK(D1967), C1967=D1967, AND( LEFT(D1967,7)&lt;&gt;"NOMINA ", OR( ISERROR(FIND(" - ",D1967)), NOT(ISNUMBER(VALUE(LEFT(D1967,FIND(" - ",D1967)-1)))) ) ) ), "", B1967 &amp; "|" &amp; E1967 &amp; "|" &amp; (IF(ISBLANK(C1967), "", IFERROR(VALUE(LEFT(TRIM(C1967), FIND(" ", TRIM(C1967)&amp;" ")-1)), ""))) &amp; "|" &amp; D1967 )</f>
        <v/>
      </c>
      <c r="K1967" s="18" t="n">
        <f aca="false">IF(OR(C1967="", J1967="",G1967=""), 0, IF(COUNTIF($J$6:J1967, J1967)=1, 1, 0))</f>
        <v>0</v>
      </c>
      <c r="L1967" s="16" t="str">
        <f aca="false">IF(B1967="Inscripción de nuevo registro patronal",B1967 &amp; "|" &amp; E1967 &amp; "|" &amp; C1967,"")</f>
        <v/>
      </c>
      <c r="M1967" s="18" t="n">
        <f aca="false">IF(OR(C1967="", L1967=""), 0, IF(COUNTIF($L$6:L1967, L1967)=1, 1, 0))</f>
        <v>0</v>
      </c>
    </row>
    <row r="1968" customFormat="false" ht="28.35" hidden="false" customHeight="true" outlineLevel="0" collapsed="false">
      <c r="A1968" s="48" t="str">
        <f aca="false">IF(AND(NOT(ISBLANK(C1968)),NOT(ISBLANK(B1968)),NOT(ISBLANK(E1968))),(_xlfn.AGGREGATE(2,7,A$5:A1968))+1,"")</f>
        <v/>
      </c>
      <c r="B1968" s="49"/>
      <c r="C1968" s="49"/>
      <c r="D1968" s="50"/>
      <c r="E1968" s="51"/>
      <c r="F1968" s="52" t="str">
        <f aca="false">IFERROR(VLOOKUP(B1968,LISTAS!$Q$2:$R$58,2,0),"")</f>
        <v/>
      </c>
      <c r="G1968" s="34" t="str">
        <f aca="false">IF(ISBLANK(C1968),"",  IF(F1968="RAZÓN SOCIAL","NUEVO_RP",   IF(F1968="NUMERO",      IF(ISNUMBER(VALUE(C1968)),VALUE(C1968),""),   IF(OR(F1968="NSS - NOMBRE",F1968="RP - NOMBRE"),      IF(         AND(           NOT(ISERROR(FIND(" - ",C1968))),           ISERROR(FIND("  ",C1968)),           ISERROR(FIND("–",C1968)),           ISERROR(FIND("—",C1968)),           ISNUMBER(VALUE(LEFT(C1968,FIND(" - ",C1968)-1)))         ),         VALUE(LEFT(C1968,FIND(" - ",C1968)-1)),         ""      ),   ""   )  )))</f>
        <v/>
      </c>
      <c r="H1968" s="34" t="str">
        <f aca="false">B1968 &amp; "|" &amp; E1968 &amp; "|" &amp;(IF(ISBLANK(C1968),"",IFERROR(VALUE(LEFT(TRIM(C1968),FIND(" ",TRIM(C1968)&amp;" ")-1)),"")))</f>
        <v>||</v>
      </c>
      <c r="I1968" s="18" t="n">
        <f aca="false">IF(G1968="",0, IF(COUNTIF($H$6:H1968,H1968)=1,1,0))</f>
        <v>0</v>
      </c>
      <c r="J1968" s="34" t="str">
        <f aca="false">IF( OR( ISBLANK(D1968), C1968=D1968, AND( LEFT(D1968,7)&lt;&gt;"NOMINA ", OR( ISERROR(FIND(" - ",D1968)), NOT(ISNUMBER(VALUE(LEFT(D1968,FIND(" - ",D1968)-1)))) ) ) ), "", B1968 &amp; "|" &amp; E1968 &amp; "|" &amp; (IF(ISBLANK(C1968), "", IFERROR(VALUE(LEFT(TRIM(C1968), FIND(" ", TRIM(C1968)&amp;" ")-1)), ""))) &amp; "|" &amp; D1968 )</f>
        <v/>
      </c>
      <c r="K1968" s="18" t="n">
        <f aca="false">IF(OR(C1968="", J1968="",G1968=""), 0, IF(COUNTIF($J$6:J1968, J1968)=1, 1, 0))</f>
        <v>0</v>
      </c>
      <c r="L1968" s="16" t="str">
        <f aca="false">IF(B1968="Inscripción de nuevo registro patronal",B1968 &amp; "|" &amp; E1968 &amp; "|" &amp; C1968,"")</f>
        <v/>
      </c>
      <c r="M1968" s="18" t="n">
        <f aca="false">IF(OR(C1968="", L1968=""), 0, IF(COUNTIF($L$6:L1968, L1968)=1, 1, 0))</f>
        <v>0</v>
      </c>
    </row>
    <row r="1969" customFormat="false" ht="28.35" hidden="false" customHeight="true" outlineLevel="0" collapsed="false">
      <c r="A1969" s="48" t="str">
        <f aca="false">IF(AND(NOT(ISBLANK(C1969)),NOT(ISBLANK(B1969)),NOT(ISBLANK(E1969))),(_xlfn.AGGREGATE(2,7,A$5:A1969))+1,"")</f>
        <v/>
      </c>
      <c r="B1969" s="49"/>
      <c r="C1969" s="49"/>
      <c r="D1969" s="50"/>
      <c r="E1969" s="51"/>
      <c r="F1969" s="52" t="str">
        <f aca="false">IFERROR(VLOOKUP(B1969,LISTAS!$Q$2:$R$58,2,0),"")</f>
        <v/>
      </c>
      <c r="G1969" s="34" t="str">
        <f aca="false">IF(ISBLANK(C1969),"",  IF(F1969="RAZÓN SOCIAL","NUEVO_RP",   IF(F1969="NUMERO",      IF(ISNUMBER(VALUE(C1969)),VALUE(C1969),""),   IF(OR(F1969="NSS - NOMBRE",F1969="RP - NOMBRE"),      IF(         AND(           NOT(ISERROR(FIND(" - ",C1969))),           ISERROR(FIND("  ",C1969)),           ISERROR(FIND("–",C1969)),           ISERROR(FIND("—",C1969)),           ISNUMBER(VALUE(LEFT(C1969,FIND(" - ",C1969)-1)))         ),         VALUE(LEFT(C1969,FIND(" - ",C1969)-1)),         ""      ),   ""   )  )))</f>
        <v/>
      </c>
      <c r="H1969" s="34" t="str">
        <f aca="false">B1969 &amp; "|" &amp; E1969 &amp; "|" &amp;(IF(ISBLANK(C1969),"",IFERROR(VALUE(LEFT(TRIM(C1969),FIND(" ",TRIM(C1969)&amp;" ")-1)),"")))</f>
        <v>||</v>
      </c>
      <c r="I1969" s="18" t="n">
        <f aca="false">IF(G1969="",0, IF(COUNTIF($H$6:H1969,H1969)=1,1,0))</f>
        <v>0</v>
      </c>
      <c r="J1969" s="34" t="str">
        <f aca="false">IF( OR( ISBLANK(D1969), C1969=D1969, AND( LEFT(D1969,7)&lt;&gt;"NOMINA ", OR( ISERROR(FIND(" - ",D1969)), NOT(ISNUMBER(VALUE(LEFT(D1969,FIND(" - ",D1969)-1)))) ) ) ), "", B1969 &amp; "|" &amp; E1969 &amp; "|" &amp; (IF(ISBLANK(C1969), "", IFERROR(VALUE(LEFT(TRIM(C1969), FIND(" ", TRIM(C1969)&amp;" ")-1)), ""))) &amp; "|" &amp; D1969 )</f>
        <v/>
      </c>
      <c r="K1969" s="18" t="n">
        <f aca="false">IF(OR(C1969="", J1969="",G1969=""), 0, IF(COUNTIF($J$6:J1969, J1969)=1, 1, 0))</f>
        <v>0</v>
      </c>
      <c r="L1969" s="16" t="str">
        <f aca="false">IF(B1969="Inscripción de nuevo registro patronal",B1969 &amp; "|" &amp; E1969 &amp; "|" &amp; C1969,"")</f>
        <v/>
      </c>
      <c r="M1969" s="18" t="n">
        <f aca="false">IF(OR(C1969="", L1969=""), 0, IF(COUNTIF($L$6:L1969, L1969)=1, 1, 0))</f>
        <v>0</v>
      </c>
    </row>
    <row r="1970" customFormat="false" ht="28.35" hidden="false" customHeight="true" outlineLevel="0" collapsed="false">
      <c r="A1970" s="48" t="str">
        <f aca="false">IF(AND(NOT(ISBLANK(C1970)),NOT(ISBLANK(B1970)),NOT(ISBLANK(E1970))),(_xlfn.AGGREGATE(2,7,A$5:A1970))+1,"")</f>
        <v/>
      </c>
      <c r="B1970" s="49"/>
      <c r="C1970" s="49"/>
      <c r="D1970" s="50"/>
      <c r="E1970" s="51"/>
      <c r="F1970" s="52" t="str">
        <f aca="false">IFERROR(VLOOKUP(B1970,LISTAS!$Q$2:$R$58,2,0),"")</f>
        <v/>
      </c>
      <c r="G1970" s="34" t="str">
        <f aca="false">IF(ISBLANK(C1970),"",  IF(F1970="RAZÓN SOCIAL","NUEVO_RP",   IF(F1970="NUMERO",      IF(ISNUMBER(VALUE(C1970)),VALUE(C1970),""),   IF(OR(F1970="NSS - NOMBRE",F1970="RP - NOMBRE"),      IF(         AND(           NOT(ISERROR(FIND(" - ",C1970))),           ISERROR(FIND("  ",C1970)),           ISERROR(FIND("–",C1970)),           ISERROR(FIND("—",C1970)),           ISNUMBER(VALUE(LEFT(C1970,FIND(" - ",C1970)-1)))         ),         VALUE(LEFT(C1970,FIND(" - ",C1970)-1)),         ""      ),   ""   )  )))</f>
        <v/>
      </c>
      <c r="H1970" s="34" t="str">
        <f aca="false">B1970 &amp; "|" &amp; E1970 &amp; "|" &amp;(IF(ISBLANK(C1970),"",IFERROR(VALUE(LEFT(TRIM(C1970),FIND(" ",TRIM(C1970)&amp;" ")-1)),"")))</f>
        <v>||</v>
      </c>
      <c r="I1970" s="18" t="n">
        <f aca="false">IF(G1970="",0, IF(COUNTIF($H$6:H1970,H1970)=1,1,0))</f>
        <v>0</v>
      </c>
      <c r="J1970" s="34" t="str">
        <f aca="false">IF( OR( ISBLANK(D1970), C1970=D1970, AND( LEFT(D1970,7)&lt;&gt;"NOMINA ", OR( ISERROR(FIND(" - ",D1970)), NOT(ISNUMBER(VALUE(LEFT(D1970,FIND(" - ",D1970)-1)))) ) ) ), "", B1970 &amp; "|" &amp; E1970 &amp; "|" &amp; (IF(ISBLANK(C1970), "", IFERROR(VALUE(LEFT(TRIM(C1970), FIND(" ", TRIM(C1970)&amp;" ")-1)), ""))) &amp; "|" &amp; D1970 )</f>
        <v/>
      </c>
      <c r="K1970" s="18" t="n">
        <f aca="false">IF(OR(C1970="", J1970="",G1970=""), 0, IF(COUNTIF($J$6:J1970, J1970)=1, 1, 0))</f>
        <v>0</v>
      </c>
      <c r="L1970" s="16" t="str">
        <f aca="false">IF(B1970="Inscripción de nuevo registro patronal",B1970 &amp; "|" &amp; E1970 &amp; "|" &amp; C1970,"")</f>
        <v/>
      </c>
      <c r="M1970" s="18" t="n">
        <f aca="false">IF(OR(C1970="", L1970=""), 0, IF(COUNTIF($L$6:L1970, L1970)=1, 1, 0))</f>
        <v>0</v>
      </c>
    </row>
    <row r="1971" customFormat="false" ht="28.35" hidden="false" customHeight="true" outlineLevel="0" collapsed="false">
      <c r="A1971" s="48" t="str">
        <f aca="false">IF(AND(NOT(ISBLANK(C1971)),NOT(ISBLANK(B1971)),NOT(ISBLANK(E1971))),(_xlfn.AGGREGATE(2,7,A$5:A1971))+1,"")</f>
        <v/>
      </c>
      <c r="B1971" s="49"/>
      <c r="C1971" s="49"/>
      <c r="D1971" s="50"/>
      <c r="E1971" s="51"/>
      <c r="F1971" s="52" t="str">
        <f aca="false">IFERROR(VLOOKUP(B1971,LISTAS!$Q$2:$R$58,2,0),"")</f>
        <v/>
      </c>
      <c r="G1971" s="34" t="str">
        <f aca="false">IF(ISBLANK(C1971),"",  IF(F1971="RAZÓN SOCIAL","NUEVO_RP",   IF(F1971="NUMERO",      IF(ISNUMBER(VALUE(C1971)),VALUE(C1971),""),   IF(OR(F1971="NSS - NOMBRE",F1971="RP - NOMBRE"),      IF(         AND(           NOT(ISERROR(FIND(" - ",C1971))),           ISERROR(FIND("  ",C1971)),           ISERROR(FIND("–",C1971)),           ISERROR(FIND("—",C1971)),           ISNUMBER(VALUE(LEFT(C1971,FIND(" - ",C1971)-1)))         ),         VALUE(LEFT(C1971,FIND(" - ",C1971)-1)),         ""      ),   ""   )  )))</f>
        <v/>
      </c>
      <c r="H1971" s="34" t="str">
        <f aca="false">B1971 &amp; "|" &amp; E1971 &amp; "|" &amp;(IF(ISBLANK(C1971),"",IFERROR(VALUE(LEFT(TRIM(C1971),FIND(" ",TRIM(C1971)&amp;" ")-1)),"")))</f>
        <v>||</v>
      </c>
      <c r="I1971" s="18" t="n">
        <f aca="false">IF(G1971="",0, IF(COUNTIF($H$6:H1971,H1971)=1,1,0))</f>
        <v>0</v>
      </c>
      <c r="J1971" s="34" t="str">
        <f aca="false">IF( OR( ISBLANK(D1971), C1971=D1971, AND( LEFT(D1971,7)&lt;&gt;"NOMINA ", OR( ISERROR(FIND(" - ",D1971)), NOT(ISNUMBER(VALUE(LEFT(D1971,FIND(" - ",D1971)-1)))) ) ) ), "", B1971 &amp; "|" &amp; E1971 &amp; "|" &amp; (IF(ISBLANK(C1971), "", IFERROR(VALUE(LEFT(TRIM(C1971), FIND(" ", TRIM(C1971)&amp;" ")-1)), ""))) &amp; "|" &amp; D1971 )</f>
        <v/>
      </c>
      <c r="K1971" s="18" t="n">
        <f aca="false">IF(OR(C1971="", J1971="",G1971=""), 0, IF(COUNTIF($J$6:J1971, J1971)=1, 1, 0))</f>
        <v>0</v>
      </c>
      <c r="L1971" s="16" t="str">
        <f aca="false">IF(B1971="Inscripción de nuevo registro patronal",B1971 &amp; "|" &amp; E1971 &amp; "|" &amp; C1971,"")</f>
        <v/>
      </c>
      <c r="M1971" s="18" t="n">
        <f aca="false">IF(OR(C1971="", L1971=""), 0, IF(COUNTIF($L$6:L1971, L1971)=1, 1, 0))</f>
        <v>0</v>
      </c>
    </row>
    <row r="1972" customFormat="false" ht="28.35" hidden="false" customHeight="true" outlineLevel="0" collapsed="false">
      <c r="A1972" s="48" t="str">
        <f aca="false">IF(AND(NOT(ISBLANK(C1972)),NOT(ISBLANK(B1972)),NOT(ISBLANK(E1972))),(_xlfn.AGGREGATE(2,7,A$5:A1972))+1,"")</f>
        <v/>
      </c>
      <c r="B1972" s="49"/>
      <c r="C1972" s="49"/>
      <c r="D1972" s="50"/>
      <c r="E1972" s="51"/>
      <c r="F1972" s="52" t="str">
        <f aca="false">IFERROR(VLOOKUP(B1972,LISTAS!$Q$2:$R$58,2,0),"")</f>
        <v/>
      </c>
      <c r="G1972" s="34" t="str">
        <f aca="false">IF(ISBLANK(C1972),"",  IF(F1972="RAZÓN SOCIAL","NUEVO_RP",   IF(F1972="NUMERO",      IF(ISNUMBER(VALUE(C1972)),VALUE(C1972),""),   IF(OR(F1972="NSS - NOMBRE",F1972="RP - NOMBRE"),      IF(         AND(           NOT(ISERROR(FIND(" - ",C1972))),           ISERROR(FIND("  ",C1972)),           ISERROR(FIND("–",C1972)),           ISERROR(FIND("—",C1972)),           ISNUMBER(VALUE(LEFT(C1972,FIND(" - ",C1972)-1)))         ),         VALUE(LEFT(C1972,FIND(" - ",C1972)-1)),         ""      ),   ""   )  )))</f>
        <v/>
      </c>
      <c r="H1972" s="34" t="str">
        <f aca="false">B1972 &amp; "|" &amp; E1972 &amp; "|" &amp;(IF(ISBLANK(C1972),"",IFERROR(VALUE(LEFT(TRIM(C1972),FIND(" ",TRIM(C1972)&amp;" ")-1)),"")))</f>
        <v>||</v>
      </c>
      <c r="I1972" s="18" t="n">
        <f aca="false">IF(G1972="",0, IF(COUNTIF($H$6:H1972,H1972)=1,1,0))</f>
        <v>0</v>
      </c>
      <c r="J1972" s="34" t="str">
        <f aca="false">IF( OR( ISBLANK(D1972), C1972=D1972, AND( LEFT(D1972,7)&lt;&gt;"NOMINA ", OR( ISERROR(FIND(" - ",D1972)), NOT(ISNUMBER(VALUE(LEFT(D1972,FIND(" - ",D1972)-1)))) ) ) ), "", B1972 &amp; "|" &amp; E1972 &amp; "|" &amp; (IF(ISBLANK(C1972), "", IFERROR(VALUE(LEFT(TRIM(C1972), FIND(" ", TRIM(C1972)&amp;" ")-1)), ""))) &amp; "|" &amp; D1972 )</f>
        <v/>
      </c>
      <c r="K1972" s="18" t="n">
        <f aca="false">IF(OR(C1972="", J1972="",G1972=""), 0, IF(COUNTIF($J$6:J1972, J1972)=1, 1, 0))</f>
        <v>0</v>
      </c>
      <c r="L1972" s="16" t="str">
        <f aca="false">IF(B1972="Inscripción de nuevo registro patronal",B1972 &amp; "|" &amp; E1972 &amp; "|" &amp; C1972,"")</f>
        <v/>
      </c>
      <c r="M1972" s="18" t="n">
        <f aca="false">IF(OR(C1972="", L1972=""), 0, IF(COUNTIF($L$6:L1972, L1972)=1, 1, 0))</f>
        <v>0</v>
      </c>
    </row>
    <row r="1973" customFormat="false" ht="28.35" hidden="false" customHeight="true" outlineLevel="0" collapsed="false">
      <c r="A1973" s="48" t="str">
        <f aca="false">IF(AND(NOT(ISBLANK(C1973)),NOT(ISBLANK(B1973)),NOT(ISBLANK(E1973))),(_xlfn.AGGREGATE(2,7,A$5:A1973))+1,"")</f>
        <v/>
      </c>
      <c r="B1973" s="49"/>
      <c r="C1973" s="49"/>
      <c r="D1973" s="50"/>
      <c r="E1973" s="51"/>
      <c r="F1973" s="52" t="str">
        <f aca="false">IFERROR(VLOOKUP(B1973,LISTAS!$Q$2:$R$58,2,0),"")</f>
        <v/>
      </c>
      <c r="G1973" s="34" t="str">
        <f aca="false">IF(ISBLANK(C1973),"",  IF(F1973="RAZÓN SOCIAL","NUEVO_RP",   IF(F1973="NUMERO",      IF(ISNUMBER(VALUE(C1973)),VALUE(C1973),""),   IF(OR(F1973="NSS - NOMBRE",F1973="RP - NOMBRE"),      IF(         AND(           NOT(ISERROR(FIND(" - ",C1973))),           ISERROR(FIND("  ",C1973)),           ISERROR(FIND("–",C1973)),           ISERROR(FIND("—",C1973)),           ISNUMBER(VALUE(LEFT(C1973,FIND(" - ",C1973)-1)))         ),         VALUE(LEFT(C1973,FIND(" - ",C1973)-1)),         ""      ),   ""   )  )))</f>
        <v/>
      </c>
      <c r="H1973" s="34" t="str">
        <f aca="false">B1973 &amp; "|" &amp; E1973 &amp; "|" &amp;(IF(ISBLANK(C1973),"",IFERROR(VALUE(LEFT(TRIM(C1973),FIND(" ",TRIM(C1973)&amp;" ")-1)),"")))</f>
        <v>||</v>
      </c>
      <c r="I1973" s="18" t="n">
        <f aca="false">IF(G1973="",0, IF(COUNTIF($H$6:H1973,H1973)=1,1,0))</f>
        <v>0</v>
      </c>
      <c r="J1973" s="34" t="str">
        <f aca="false">IF( OR( ISBLANK(D1973), C1973=D1973, AND( LEFT(D1973,7)&lt;&gt;"NOMINA ", OR( ISERROR(FIND(" - ",D1973)), NOT(ISNUMBER(VALUE(LEFT(D1973,FIND(" - ",D1973)-1)))) ) ) ), "", B1973 &amp; "|" &amp; E1973 &amp; "|" &amp; (IF(ISBLANK(C1973), "", IFERROR(VALUE(LEFT(TRIM(C1973), FIND(" ", TRIM(C1973)&amp;" ")-1)), ""))) &amp; "|" &amp; D1973 )</f>
        <v/>
      </c>
      <c r="K1973" s="18" t="n">
        <f aca="false">IF(OR(C1973="", J1973="",G1973=""), 0, IF(COUNTIF($J$6:J1973, J1973)=1, 1, 0))</f>
        <v>0</v>
      </c>
      <c r="L1973" s="16" t="str">
        <f aca="false">IF(B1973="Inscripción de nuevo registro patronal",B1973 &amp; "|" &amp; E1973 &amp; "|" &amp; C1973,"")</f>
        <v/>
      </c>
      <c r="M1973" s="18" t="n">
        <f aca="false">IF(OR(C1973="", L1973=""), 0, IF(COUNTIF($L$6:L1973, L1973)=1, 1, 0))</f>
        <v>0</v>
      </c>
    </row>
    <row r="1974" customFormat="false" ht="28.35" hidden="false" customHeight="true" outlineLevel="0" collapsed="false">
      <c r="A1974" s="48" t="str">
        <f aca="false">IF(AND(NOT(ISBLANK(C1974)),NOT(ISBLANK(B1974)),NOT(ISBLANK(E1974))),(_xlfn.AGGREGATE(2,7,A$5:A1974))+1,"")</f>
        <v/>
      </c>
      <c r="B1974" s="49"/>
      <c r="C1974" s="49"/>
      <c r="D1974" s="50"/>
      <c r="E1974" s="51"/>
      <c r="F1974" s="52" t="str">
        <f aca="false">IFERROR(VLOOKUP(B1974,LISTAS!$Q$2:$R$58,2,0),"")</f>
        <v/>
      </c>
      <c r="G1974" s="34" t="str">
        <f aca="false">IF(ISBLANK(C1974),"",  IF(F1974="RAZÓN SOCIAL","NUEVO_RP",   IF(F1974="NUMERO",      IF(ISNUMBER(VALUE(C1974)),VALUE(C1974),""),   IF(OR(F1974="NSS - NOMBRE",F1974="RP - NOMBRE"),      IF(         AND(           NOT(ISERROR(FIND(" - ",C1974))),           ISERROR(FIND("  ",C1974)),           ISERROR(FIND("–",C1974)),           ISERROR(FIND("—",C1974)),           ISNUMBER(VALUE(LEFT(C1974,FIND(" - ",C1974)-1)))         ),         VALUE(LEFT(C1974,FIND(" - ",C1974)-1)),         ""      ),   ""   )  )))</f>
        <v/>
      </c>
      <c r="H1974" s="34" t="str">
        <f aca="false">B1974 &amp; "|" &amp; E1974 &amp; "|" &amp;(IF(ISBLANK(C1974),"",IFERROR(VALUE(LEFT(TRIM(C1974),FIND(" ",TRIM(C1974)&amp;" ")-1)),"")))</f>
        <v>||</v>
      </c>
      <c r="I1974" s="18" t="n">
        <f aca="false">IF(G1974="",0, IF(COUNTIF($H$6:H1974,H1974)=1,1,0))</f>
        <v>0</v>
      </c>
      <c r="J1974" s="34" t="str">
        <f aca="false">IF( OR( ISBLANK(D1974), C1974=D1974, AND( LEFT(D1974,7)&lt;&gt;"NOMINA ", OR( ISERROR(FIND(" - ",D1974)), NOT(ISNUMBER(VALUE(LEFT(D1974,FIND(" - ",D1974)-1)))) ) ) ), "", B1974 &amp; "|" &amp; E1974 &amp; "|" &amp; (IF(ISBLANK(C1974), "", IFERROR(VALUE(LEFT(TRIM(C1974), FIND(" ", TRIM(C1974)&amp;" ")-1)), ""))) &amp; "|" &amp; D1974 )</f>
        <v/>
      </c>
      <c r="K1974" s="18" t="n">
        <f aca="false">IF(OR(C1974="", J1974="",G1974=""), 0, IF(COUNTIF($J$6:J1974, J1974)=1, 1, 0))</f>
        <v>0</v>
      </c>
      <c r="L1974" s="16" t="str">
        <f aca="false">IF(B1974="Inscripción de nuevo registro patronal",B1974 &amp; "|" &amp; E1974 &amp; "|" &amp; C1974,"")</f>
        <v/>
      </c>
      <c r="M1974" s="18" t="n">
        <f aca="false">IF(OR(C1974="", L1974=""), 0, IF(COUNTIF($L$6:L1974, L1974)=1, 1, 0))</f>
        <v>0</v>
      </c>
    </row>
    <row r="1975" customFormat="false" ht="28.35" hidden="false" customHeight="true" outlineLevel="0" collapsed="false">
      <c r="A1975" s="48" t="str">
        <f aca="false">IF(AND(NOT(ISBLANK(C1975)),NOT(ISBLANK(B1975)),NOT(ISBLANK(E1975))),(_xlfn.AGGREGATE(2,7,A$5:A1975))+1,"")</f>
        <v/>
      </c>
      <c r="B1975" s="49"/>
      <c r="C1975" s="49"/>
      <c r="D1975" s="50"/>
      <c r="E1975" s="51"/>
      <c r="F1975" s="52" t="str">
        <f aca="false">IFERROR(VLOOKUP(B1975,LISTAS!$Q$2:$R$58,2,0),"")</f>
        <v/>
      </c>
      <c r="G1975" s="34" t="str">
        <f aca="false">IF(ISBLANK(C1975),"",  IF(F1975="RAZÓN SOCIAL","NUEVO_RP",   IF(F1975="NUMERO",      IF(ISNUMBER(VALUE(C1975)),VALUE(C1975),""),   IF(OR(F1975="NSS - NOMBRE",F1975="RP - NOMBRE"),      IF(         AND(           NOT(ISERROR(FIND(" - ",C1975))),           ISERROR(FIND("  ",C1975)),           ISERROR(FIND("–",C1975)),           ISERROR(FIND("—",C1975)),           ISNUMBER(VALUE(LEFT(C1975,FIND(" - ",C1975)-1)))         ),         VALUE(LEFT(C1975,FIND(" - ",C1975)-1)),         ""      ),   ""   )  )))</f>
        <v/>
      </c>
      <c r="H1975" s="34" t="str">
        <f aca="false">B1975 &amp; "|" &amp; E1975 &amp; "|" &amp;(IF(ISBLANK(C1975),"",IFERROR(VALUE(LEFT(TRIM(C1975),FIND(" ",TRIM(C1975)&amp;" ")-1)),"")))</f>
        <v>||</v>
      </c>
      <c r="I1975" s="18" t="n">
        <f aca="false">IF(G1975="",0, IF(COUNTIF($H$6:H1975,H1975)=1,1,0))</f>
        <v>0</v>
      </c>
      <c r="J1975" s="34" t="str">
        <f aca="false">IF( OR( ISBLANK(D1975), C1975=D1975, AND( LEFT(D1975,7)&lt;&gt;"NOMINA ", OR( ISERROR(FIND(" - ",D1975)), NOT(ISNUMBER(VALUE(LEFT(D1975,FIND(" - ",D1975)-1)))) ) ) ), "", B1975 &amp; "|" &amp; E1975 &amp; "|" &amp; (IF(ISBLANK(C1975), "", IFERROR(VALUE(LEFT(TRIM(C1975), FIND(" ", TRIM(C1975)&amp;" ")-1)), ""))) &amp; "|" &amp; D1975 )</f>
        <v/>
      </c>
      <c r="K1975" s="18" t="n">
        <f aca="false">IF(OR(C1975="", J1975="",G1975=""), 0, IF(COUNTIF($J$6:J1975, J1975)=1, 1, 0))</f>
        <v>0</v>
      </c>
      <c r="L1975" s="16" t="str">
        <f aca="false">IF(B1975="Inscripción de nuevo registro patronal",B1975 &amp; "|" &amp; E1975 &amp; "|" &amp; C1975,"")</f>
        <v/>
      </c>
      <c r="M1975" s="18" t="n">
        <f aca="false">IF(OR(C1975="", L1975=""), 0, IF(COUNTIF($L$6:L1975, L1975)=1, 1, 0))</f>
        <v>0</v>
      </c>
    </row>
    <row r="1976" customFormat="false" ht="28.35" hidden="false" customHeight="true" outlineLevel="0" collapsed="false">
      <c r="A1976" s="48" t="str">
        <f aca="false">IF(AND(NOT(ISBLANK(C1976)),NOT(ISBLANK(B1976)),NOT(ISBLANK(E1976))),(_xlfn.AGGREGATE(2,7,A$5:A1976))+1,"")</f>
        <v/>
      </c>
      <c r="B1976" s="49"/>
      <c r="C1976" s="49"/>
      <c r="D1976" s="50"/>
      <c r="E1976" s="51"/>
      <c r="F1976" s="52" t="str">
        <f aca="false">IFERROR(VLOOKUP(B1976,LISTAS!$Q$2:$R$58,2,0),"")</f>
        <v/>
      </c>
      <c r="G1976" s="34" t="str">
        <f aca="false">IF(ISBLANK(C1976),"",  IF(F1976="RAZÓN SOCIAL","NUEVO_RP",   IF(F1976="NUMERO",      IF(ISNUMBER(VALUE(C1976)),VALUE(C1976),""),   IF(OR(F1976="NSS - NOMBRE",F1976="RP - NOMBRE"),      IF(         AND(           NOT(ISERROR(FIND(" - ",C1976))),           ISERROR(FIND("  ",C1976)),           ISERROR(FIND("–",C1976)),           ISERROR(FIND("—",C1976)),           ISNUMBER(VALUE(LEFT(C1976,FIND(" - ",C1976)-1)))         ),         VALUE(LEFT(C1976,FIND(" - ",C1976)-1)),         ""      ),   ""   )  )))</f>
        <v/>
      </c>
      <c r="H1976" s="34" t="str">
        <f aca="false">B1976 &amp; "|" &amp; E1976 &amp; "|" &amp;(IF(ISBLANK(C1976),"",IFERROR(VALUE(LEFT(TRIM(C1976),FIND(" ",TRIM(C1976)&amp;" ")-1)),"")))</f>
        <v>||</v>
      </c>
      <c r="I1976" s="18" t="n">
        <f aca="false">IF(G1976="",0, IF(COUNTIF($H$6:H1976,H1976)=1,1,0))</f>
        <v>0</v>
      </c>
      <c r="J1976" s="34" t="str">
        <f aca="false">IF( OR( ISBLANK(D1976), C1976=D1976, AND( LEFT(D1976,7)&lt;&gt;"NOMINA ", OR( ISERROR(FIND(" - ",D1976)), NOT(ISNUMBER(VALUE(LEFT(D1976,FIND(" - ",D1976)-1)))) ) ) ), "", B1976 &amp; "|" &amp; E1976 &amp; "|" &amp; (IF(ISBLANK(C1976), "", IFERROR(VALUE(LEFT(TRIM(C1976), FIND(" ", TRIM(C1976)&amp;" ")-1)), ""))) &amp; "|" &amp; D1976 )</f>
        <v/>
      </c>
      <c r="K1976" s="18" t="n">
        <f aca="false">IF(OR(C1976="", J1976="",G1976=""), 0, IF(COUNTIF($J$6:J1976, J1976)=1, 1, 0))</f>
        <v>0</v>
      </c>
      <c r="L1976" s="16" t="str">
        <f aca="false">IF(B1976="Inscripción de nuevo registro patronal",B1976 &amp; "|" &amp; E1976 &amp; "|" &amp; C1976,"")</f>
        <v/>
      </c>
      <c r="M1976" s="18" t="n">
        <f aca="false">IF(OR(C1976="", L1976=""), 0, IF(COUNTIF($L$6:L1976, L1976)=1, 1, 0))</f>
        <v>0</v>
      </c>
    </row>
    <row r="1977" customFormat="false" ht="28.35" hidden="false" customHeight="true" outlineLevel="0" collapsed="false">
      <c r="A1977" s="48" t="str">
        <f aca="false">IF(AND(NOT(ISBLANK(C1977)),NOT(ISBLANK(B1977)),NOT(ISBLANK(E1977))),(_xlfn.AGGREGATE(2,7,A$5:A1977))+1,"")</f>
        <v/>
      </c>
      <c r="B1977" s="49"/>
      <c r="C1977" s="49"/>
      <c r="D1977" s="50"/>
      <c r="E1977" s="51"/>
      <c r="F1977" s="52" t="str">
        <f aca="false">IFERROR(VLOOKUP(B1977,LISTAS!$Q$2:$R$58,2,0),"")</f>
        <v/>
      </c>
      <c r="G1977" s="34" t="str">
        <f aca="false">IF(ISBLANK(C1977),"",  IF(F1977="RAZÓN SOCIAL","NUEVO_RP",   IF(F1977="NUMERO",      IF(ISNUMBER(VALUE(C1977)),VALUE(C1977),""),   IF(OR(F1977="NSS - NOMBRE",F1977="RP - NOMBRE"),      IF(         AND(           NOT(ISERROR(FIND(" - ",C1977))),           ISERROR(FIND("  ",C1977)),           ISERROR(FIND("–",C1977)),           ISERROR(FIND("—",C1977)),           ISNUMBER(VALUE(LEFT(C1977,FIND(" - ",C1977)-1)))         ),         VALUE(LEFT(C1977,FIND(" - ",C1977)-1)),         ""      ),   ""   )  )))</f>
        <v/>
      </c>
      <c r="H1977" s="34" t="str">
        <f aca="false">B1977 &amp; "|" &amp; E1977 &amp; "|" &amp;(IF(ISBLANK(C1977),"",IFERROR(VALUE(LEFT(TRIM(C1977),FIND(" ",TRIM(C1977)&amp;" ")-1)),"")))</f>
        <v>||</v>
      </c>
      <c r="I1977" s="18" t="n">
        <f aca="false">IF(G1977="",0, IF(COUNTIF($H$6:H1977,H1977)=1,1,0))</f>
        <v>0</v>
      </c>
      <c r="J1977" s="34" t="str">
        <f aca="false">IF( OR( ISBLANK(D1977), C1977=D1977, AND( LEFT(D1977,7)&lt;&gt;"NOMINA ", OR( ISERROR(FIND(" - ",D1977)), NOT(ISNUMBER(VALUE(LEFT(D1977,FIND(" - ",D1977)-1)))) ) ) ), "", B1977 &amp; "|" &amp; E1977 &amp; "|" &amp; (IF(ISBLANK(C1977), "", IFERROR(VALUE(LEFT(TRIM(C1977), FIND(" ", TRIM(C1977)&amp;" ")-1)), ""))) &amp; "|" &amp; D1977 )</f>
        <v/>
      </c>
      <c r="K1977" s="18" t="n">
        <f aca="false">IF(OR(C1977="", J1977="",G1977=""), 0, IF(COUNTIF($J$6:J1977, J1977)=1, 1, 0))</f>
        <v>0</v>
      </c>
      <c r="L1977" s="16" t="str">
        <f aca="false">IF(B1977="Inscripción de nuevo registro patronal",B1977 &amp; "|" &amp; E1977 &amp; "|" &amp; C1977,"")</f>
        <v/>
      </c>
      <c r="M1977" s="18" t="n">
        <f aca="false">IF(OR(C1977="", L1977=""), 0, IF(COUNTIF($L$6:L1977, L1977)=1, 1, 0))</f>
        <v>0</v>
      </c>
    </row>
    <row r="1978" customFormat="false" ht="28.35" hidden="false" customHeight="true" outlineLevel="0" collapsed="false">
      <c r="A1978" s="48" t="str">
        <f aca="false">IF(AND(NOT(ISBLANK(C1978)),NOT(ISBLANK(B1978)),NOT(ISBLANK(E1978))),(_xlfn.AGGREGATE(2,7,A$5:A1978))+1,"")</f>
        <v/>
      </c>
      <c r="B1978" s="49"/>
      <c r="C1978" s="49"/>
      <c r="D1978" s="50"/>
      <c r="E1978" s="51"/>
      <c r="F1978" s="52" t="str">
        <f aca="false">IFERROR(VLOOKUP(B1978,LISTAS!$Q$2:$R$58,2,0),"")</f>
        <v/>
      </c>
      <c r="G1978" s="34" t="str">
        <f aca="false">IF(ISBLANK(C1978),"",  IF(F1978="RAZÓN SOCIAL","NUEVO_RP",   IF(F1978="NUMERO",      IF(ISNUMBER(VALUE(C1978)),VALUE(C1978),""),   IF(OR(F1978="NSS - NOMBRE",F1978="RP - NOMBRE"),      IF(         AND(           NOT(ISERROR(FIND(" - ",C1978))),           ISERROR(FIND("  ",C1978)),           ISERROR(FIND("–",C1978)),           ISERROR(FIND("—",C1978)),           ISNUMBER(VALUE(LEFT(C1978,FIND(" - ",C1978)-1)))         ),         VALUE(LEFT(C1978,FIND(" - ",C1978)-1)),         ""      ),   ""   )  )))</f>
        <v/>
      </c>
      <c r="H1978" s="34" t="str">
        <f aca="false">B1978 &amp; "|" &amp; E1978 &amp; "|" &amp;(IF(ISBLANK(C1978),"",IFERROR(VALUE(LEFT(TRIM(C1978),FIND(" ",TRIM(C1978)&amp;" ")-1)),"")))</f>
        <v>||</v>
      </c>
      <c r="I1978" s="18" t="n">
        <f aca="false">IF(G1978="",0, IF(COUNTIF($H$6:H1978,H1978)=1,1,0))</f>
        <v>0</v>
      </c>
      <c r="J1978" s="34" t="str">
        <f aca="false">IF( OR( ISBLANK(D1978), C1978=D1978, AND( LEFT(D1978,7)&lt;&gt;"NOMINA ", OR( ISERROR(FIND(" - ",D1978)), NOT(ISNUMBER(VALUE(LEFT(D1978,FIND(" - ",D1978)-1)))) ) ) ), "", B1978 &amp; "|" &amp; E1978 &amp; "|" &amp; (IF(ISBLANK(C1978), "", IFERROR(VALUE(LEFT(TRIM(C1978), FIND(" ", TRIM(C1978)&amp;" ")-1)), ""))) &amp; "|" &amp; D1978 )</f>
        <v/>
      </c>
      <c r="K1978" s="18" t="n">
        <f aca="false">IF(OR(C1978="", J1978="",G1978=""), 0, IF(COUNTIF($J$6:J1978, J1978)=1, 1, 0))</f>
        <v>0</v>
      </c>
      <c r="L1978" s="16" t="str">
        <f aca="false">IF(B1978="Inscripción de nuevo registro patronal",B1978 &amp; "|" &amp; E1978 &amp; "|" &amp; C1978,"")</f>
        <v/>
      </c>
      <c r="M1978" s="18" t="n">
        <f aca="false">IF(OR(C1978="", L1978=""), 0, IF(COUNTIF($L$6:L1978, L1978)=1, 1, 0))</f>
        <v>0</v>
      </c>
    </row>
    <row r="1979" customFormat="false" ht="28.35" hidden="false" customHeight="true" outlineLevel="0" collapsed="false">
      <c r="A1979" s="48" t="str">
        <f aca="false">IF(AND(NOT(ISBLANK(C1979)),NOT(ISBLANK(B1979)),NOT(ISBLANK(E1979))),(_xlfn.AGGREGATE(2,7,A$5:A1979))+1,"")</f>
        <v/>
      </c>
      <c r="B1979" s="49"/>
      <c r="C1979" s="49"/>
      <c r="D1979" s="50"/>
      <c r="E1979" s="51"/>
      <c r="F1979" s="52" t="str">
        <f aca="false">IFERROR(VLOOKUP(B1979,LISTAS!$Q$2:$R$58,2,0),"")</f>
        <v/>
      </c>
      <c r="G1979" s="34" t="str">
        <f aca="false">IF(ISBLANK(C1979),"",  IF(F1979="RAZÓN SOCIAL","NUEVO_RP",   IF(F1979="NUMERO",      IF(ISNUMBER(VALUE(C1979)),VALUE(C1979),""),   IF(OR(F1979="NSS - NOMBRE",F1979="RP - NOMBRE"),      IF(         AND(           NOT(ISERROR(FIND(" - ",C1979))),           ISERROR(FIND("  ",C1979)),           ISERROR(FIND("–",C1979)),           ISERROR(FIND("—",C1979)),           ISNUMBER(VALUE(LEFT(C1979,FIND(" - ",C1979)-1)))         ),         VALUE(LEFT(C1979,FIND(" - ",C1979)-1)),         ""      ),   ""   )  )))</f>
        <v/>
      </c>
      <c r="H1979" s="34" t="str">
        <f aca="false">B1979 &amp; "|" &amp; E1979 &amp; "|" &amp;(IF(ISBLANK(C1979),"",IFERROR(VALUE(LEFT(TRIM(C1979),FIND(" ",TRIM(C1979)&amp;" ")-1)),"")))</f>
        <v>||</v>
      </c>
      <c r="I1979" s="18" t="n">
        <f aca="false">IF(G1979="",0, IF(COUNTIF($H$6:H1979,H1979)=1,1,0))</f>
        <v>0</v>
      </c>
      <c r="J1979" s="34" t="str">
        <f aca="false">IF( OR( ISBLANK(D1979), C1979=D1979, AND( LEFT(D1979,7)&lt;&gt;"NOMINA ", OR( ISERROR(FIND(" - ",D1979)), NOT(ISNUMBER(VALUE(LEFT(D1979,FIND(" - ",D1979)-1)))) ) ) ), "", B1979 &amp; "|" &amp; E1979 &amp; "|" &amp; (IF(ISBLANK(C1979), "", IFERROR(VALUE(LEFT(TRIM(C1979), FIND(" ", TRIM(C1979)&amp;" ")-1)), ""))) &amp; "|" &amp; D1979 )</f>
        <v/>
      </c>
      <c r="K1979" s="18" t="n">
        <f aca="false">IF(OR(C1979="", J1979="",G1979=""), 0, IF(COUNTIF($J$6:J1979, J1979)=1, 1, 0))</f>
        <v>0</v>
      </c>
      <c r="L1979" s="16" t="str">
        <f aca="false">IF(B1979="Inscripción de nuevo registro patronal",B1979 &amp; "|" &amp; E1979 &amp; "|" &amp; C1979,"")</f>
        <v/>
      </c>
      <c r="M1979" s="18" t="n">
        <f aca="false">IF(OR(C1979="", L1979=""), 0, IF(COUNTIF($L$6:L1979, L1979)=1, 1, 0))</f>
        <v>0</v>
      </c>
    </row>
    <row r="1980" customFormat="false" ht="28.35" hidden="false" customHeight="true" outlineLevel="0" collapsed="false">
      <c r="A1980" s="48" t="str">
        <f aca="false">IF(AND(NOT(ISBLANK(C1980)),NOT(ISBLANK(B1980)),NOT(ISBLANK(E1980))),(_xlfn.AGGREGATE(2,7,A$5:A1980))+1,"")</f>
        <v/>
      </c>
      <c r="B1980" s="49"/>
      <c r="C1980" s="49"/>
      <c r="D1980" s="50"/>
      <c r="E1980" s="51"/>
      <c r="F1980" s="52" t="str">
        <f aca="false">IFERROR(VLOOKUP(B1980,LISTAS!$Q$2:$R$58,2,0),"")</f>
        <v/>
      </c>
      <c r="G1980" s="34" t="str">
        <f aca="false">IF(ISBLANK(C1980),"",  IF(F1980="RAZÓN SOCIAL","NUEVO_RP",   IF(F1980="NUMERO",      IF(ISNUMBER(VALUE(C1980)),VALUE(C1980),""),   IF(OR(F1980="NSS - NOMBRE",F1980="RP - NOMBRE"),      IF(         AND(           NOT(ISERROR(FIND(" - ",C1980))),           ISERROR(FIND("  ",C1980)),           ISERROR(FIND("–",C1980)),           ISERROR(FIND("—",C1980)),           ISNUMBER(VALUE(LEFT(C1980,FIND(" - ",C1980)-1)))         ),         VALUE(LEFT(C1980,FIND(" - ",C1980)-1)),         ""      ),   ""   )  )))</f>
        <v/>
      </c>
      <c r="H1980" s="34" t="str">
        <f aca="false">B1980 &amp; "|" &amp; E1980 &amp; "|" &amp;(IF(ISBLANK(C1980),"",IFERROR(VALUE(LEFT(TRIM(C1980),FIND(" ",TRIM(C1980)&amp;" ")-1)),"")))</f>
        <v>||</v>
      </c>
      <c r="I1980" s="18" t="n">
        <f aca="false">IF(G1980="",0, IF(COUNTIF($H$6:H1980,H1980)=1,1,0))</f>
        <v>0</v>
      </c>
      <c r="J1980" s="34" t="str">
        <f aca="false">IF( OR( ISBLANK(D1980), C1980=D1980, AND( LEFT(D1980,7)&lt;&gt;"NOMINA ", OR( ISERROR(FIND(" - ",D1980)), NOT(ISNUMBER(VALUE(LEFT(D1980,FIND(" - ",D1980)-1)))) ) ) ), "", B1980 &amp; "|" &amp; E1980 &amp; "|" &amp; (IF(ISBLANK(C1980), "", IFERROR(VALUE(LEFT(TRIM(C1980), FIND(" ", TRIM(C1980)&amp;" ")-1)), ""))) &amp; "|" &amp; D1980 )</f>
        <v/>
      </c>
      <c r="K1980" s="18" t="n">
        <f aca="false">IF(OR(C1980="", J1980="",G1980=""), 0, IF(COUNTIF($J$6:J1980, J1980)=1, 1, 0))</f>
        <v>0</v>
      </c>
      <c r="L1980" s="16" t="str">
        <f aca="false">IF(B1980="Inscripción de nuevo registro patronal",B1980 &amp; "|" &amp; E1980 &amp; "|" &amp; C1980,"")</f>
        <v/>
      </c>
      <c r="M1980" s="18" t="n">
        <f aca="false">IF(OR(C1980="", L1980=""), 0, IF(COUNTIF($L$6:L1980, L1980)=1, 1, 0))</f>
        <v>0</v>
      </c>
    </row>
    <row r="1981" customFormat="false" ht="28.35" hidden="false" customHeight="true" outlineLevel="0" collapsed="false">
      <c r="A1981" s="48" t="str">
        <f aca="false">IF(AND(NOT(ISBLANK(C1981)),NOT(ISBLANK(B1981)),NOT(ISBLANK(E1981))),(_xlfn.AGGREGATE(2,7,A$5:A1981))+1,"")</f>
        <v/>
      </c>
      <c r="B1981" s="49"/>
      <c r="C1981" s="49"/>
      <c r="D1981" s="50"/>
      <c r="E1981" s="51"/>
      <c r="F1981" s="52" t="str">
        <f aca="false">IFERROR(VLOOKUP(B1981,LISTAS!$Q$2:$R$58,2,0),"")</f>
        <v/>
      </c>
      <c r="G1981" s="34" t="str">
        <f aca="false">IF(ISBLANK(C1981),"",  IF(F1981="RAZÓN SOCIAL","NUEVO_RP",   IF(F1981="NUMERO",      IF(ISNUMBER(VALUE(C1981)),VALUE(C1981),""),   IF(OR(F1981="NSS - NOMBRE",F1981="RP - NOMBRE"),      IF(         AND(           NOT(ISERROR(FIND(" - ",C1981))),           ISERROR(FIND("  ",C1981)),           ISERROR(FIND("–",C1981)),           ISERROR(FIND("—",C1981)),           ISNUMBER(VALUE(LEFT(C1981,FIND(" - ",C1981)-1)))         ),         VALUE(LEFT(C1981,FIND(" - ",C1981)-1)),         ""      ),   ""   )  )))</f>
        <v/>
      </c>
      <c r="H1981" s="34" t="str">
        <f aca="false">B1981 &amp; "|" &amp; E1981 &amp; "|" &amp;(IF(ISBLANK(C1981),"",IFERROR(VALUE(LEFT(TRIM(C1981),FIND(" ",TRIM(C1981)&amp;" ")-1)),"")))</f>
        <v>||</v>
      </c>
      <c r="I1981" s="18" t="n">
        <f aca="false">IF(G1981="",0, IF(COUNTIF($H$6:H1981,H1981)=1,1,0))</f>
        <v>0</v>
      </c>
      <c r="J1981" s="34" t="str">
        <f aca="false">IF( OR( ISBLANK(D1981), C1981=D1981, AND( LEFT(D1981,7)&lt;&gt;"NOMINA ", OR( ISERROR(FIND(" - ",D1981)), NOT(ISNUMBER(VALUE(LEFT(D1981,FIND(" - ",D1981)-1)))) ) ) ), "", B1981 &amp; "|" &amp; E1981 &amp; "|" &amp; (IF(ISBLANK(C1981), "", IFERROR(VALUE(LEFT(TRIM(C1981), FIND(" ", TRIM(C1981)&amp;" ")-1)), ""))) &amp; "|" &amp; D1981 )</f>
        <v/>
      </c>
      <c r="K1981" s="18" t="n">
        <f aca="false">IF(OR(C1981="", J1981="",G1981=""), 0, IF(COUNTIF($J$6:J1981, J1981)=1, 1, 0))</f>
        <v>0</v>
      </c>
      <c r="L1981" s="16" t="str">
        <f aca="false">IF(B1981="Inscripción de nuevo registro patronal",B1981 &amp; "|" &amp; E1981 &amp; "|" &amp; C1981,"")</f>
        <v/>
      </c>
      <c r="M1981" s="18" t="n">
        <f aca="false">IF(OR(C1981="", L1981=""), 0, IF(COUNTIF($L$6:L1981, L1981)=1, 1, 0))</f>
        <v>0</v>
      </c>
    </row>
    <row r="1982" customFormat="false" ht="28.35" hidden="false" customHeight="true" outlineLevel="0" collapsed="false">
      <c r="A1982" s="48" t="str">
        <f aca="false">IF(AND(NOT(ISBLANK(C1982)),NOT(ISBLANK(B1982)),NOT(ISBLANK(E1982))),(_xlfn.AGGREGATE(2,7,A$5:A1982))+1,"")</f>
        <v/>
      </c>
      <c r="B1982" s="49"/>
      <c r="C1982" s="49"/>
      <c r="D1982" s="50"/>
      <c r="E1982" s="51"/>
      <c r="F1982" s="52" t="str">
        <f aca="false">IFERROR(VLOOKUP(B1982,LISTAS!$Q$2:$R$58,2,0),"")</f>
        <v/>
      </c>
      <c r="G1982" s="34" t="str">
        <f aca="false">IF(ISBLANK(C1982),"",  IF(F1982="RAZÓN SOCIAL","NUEVO_RP",   IF(F1982="NUMERO",      IF(ISNUMBER(VALUE(C1982)),VALUE(C1982),""),   IF(OR(F1982="NSS - NOMBRE",F1982="RP - NOMBRE"),      IF(         AND(           NOT(ISERROR(FIND(" - ",C1982))),           ISERROR(FIND("  ",C1982)),           ISERROR(FIND("–",C1982)),           ISERROR(FIND("—",C1982)),           ISNUMBER(VALUE(LEFT(C1982,FIND(" - ",C1982)-1)))         ),         VALUE(LEFT(C1982,FIND(" - ",C1982)-1)),         ""      ),   ""   )  )))</f>
        <v/>
      </c>
      <c r="H1982" s="34" t="str">
        <f aca="false">B1982 &amp; "|" &amp; E1982 &amp; "|" &amp;(IF(ISBLANK(C1982),"",IFERROR(VALUE(LEFT(TRIM(C1982),FIND(" ",TRIM(C1982)&amp;" ")-1)),"")))</f>
        <v>||</v>
      </c>
      <c r="I1982" s="18" t="n">
        <f aca="false">IF(G1982="",0, IF(COUNTIF($H$6:H1982,H1982)=1,1,0))</f>
        <v>0</v>
      </c>
      <c r="J1982" s="34" t="str">
        <f aca="false">IF( OR( ISBLANK(D1982), C1982=D1982, AND( LEFT(D1982,7)&lt;&gt;"NOMINA ", OR( ISERROR(FIND(" - ",D1982)), NOT(ISNUMBER(VALUE(LEFT(D1982,FIND(" - ",D1982)-1)))) ) ) ), "", B1982 &amp; "|" &amp; E1982 &amp; "|" &amp; (IF(ISBLANK(C1982), "", IFERROR(VALUE(LEFT(TRIM(C1982), FIND(" ", TRIM(C1982)&amp;" ")-1)), ""))) &amp; "|" &amp; D1982 )</f>
        <v/>
      </c>
      <c r="K1982" s="18" t="n">
        <f aca="false">IF(OR(C1982="", J1982="",G1982=""), 0, IF(COUNTIF($J$6:J1982, J1982)=1, 1, 0))</f>
        <v>0</v>
      </c>
      <c r="L1982" s="16" t="str">
        <f aca="false">IF(B1982="Inscripción de nuevo registro patronal",B1982 &amp; "|" &amp; E1982 &amp; "|" &amp; C1982,"")</f>
        <v/>
      </c>
      <c r="M1982" s="18" t="n">
        <f aca="false">IF(OR(C1982="", L1982=""), 0, IF(COUNTIF($L$6:L1982, L1982)=1, 1, 0))</f>
        <v>0</v>
      </c>
    </row>
    <row r="1983" customFormat="false" ht="28.35" hidden="false" customHeight="true" outlineLevel="0" collapsed="false">
      <c r="A1983" s="48" t="str">
        <f aca="false">IF(AND(NOT(ISBLANK(C1983)),NOT(ISBLANK(B1983)),NOT(ISBLANK(E1983))),(_xlfn.AGGREGATE(2,7,A$5:A1983))+1,"")</f>
        <v/>
      </c>
      <c r="B1983" s="49"/>
      <c r="C1983" s="49"/>
      <c r="D1983" s="50"/>
      <c r="E1983" s="51"/>
      <c r="F1983" s="52" t="str">
        <f aca="false">IFERROR(VLOOKUP(B1983,LISTAS!$Q$2:$R$58,2,0),"")</f>
        <v/>
      </c>
      <c r="G1983" s="34" t="str">
        <f aca="false">IF(ISBLANK(C1983),"",  IF(F1983="RAZÓN SOCIAL","NUEVO_RP",   IF(F1983="NUMERO",      IF(ISNUMBER(VALUE(C1983)),VALUE(C1983),""),   IF(OR(F1983="NSS - NOMBRE",F1983="RP - NOMBRE"),      IF(         AND(           NOT(ISERROR(FIND(" - ",C1983))),           ISERROR(FIND("  ",C1983)),           ISERROR(FIND("–",C1983)),           ISERROR(FIND("—",C1983)),           ISNUMBER(VALUE(LEFT(C1983,FIND(" - ",C1983)-1)))         ),         VALUE(LEFT(C1983,FIND(" - ",C1983)-1)),         ""      ),   ""   )  )))</f>
        <v/>
      </c>
      <c r="H1983" s="34" t="str">
        <f aca="false">B1983 &amp; "|" &amp; E1983 &amp; "|" &amp;(IF(ISBLANK(C1983),"",IFERROR(VALUE(LEFT(TRIM(C1983),FIND(" ",TRIM(C1983)&amp;" ")-1)),"")))</f>
        <v>||</v>
      </c>
      <c r="I1983" s="18" t="n">
        <f aca="false">IF(G1983="",0, IF(COUNTIF($H$6:H1983,H1983)=1,1,0))</f>
        <v>0</v>
      </c>
      <c r="J1983" s="34" t="str">
        <f aca="false">IF( OR( ISBLANK(D1983), C1983=D1983, AND( LEFT(D1983,7)&lt;&gt;"NOMINA ", OR( ISERROR(FIND(" - ",D1983)), NOT(ISNUMBER(VALUE(LEFT(D1983,FIND(" - ",D1983)-1)))) ) ) ), "", B1983 &amp; "|" &amp; E1983 &amp; "|" &amp; (IF(ISBLANK(C1983), "", IFERROR(VALUE(LEFT(TRIM(C1983), FIND(" ", TRIM(C1983)&amp;" ")-1)), ""))) &amp; "|" &amp; D1983 )</f>
        <v/>
      </c>
      <c r="K1983" s="18" t="n">
        <f aca="false">IF(OR(C1983="", J1983="",G1983=""), 0, IF(COUNTIF($J$6:J1983, J1983)=1, 1, 0))</f>
        <v>0</v>
      </c>
      <c r="L1983" s="16" t="str">
        <f aca="false">IF(B1983="Inscripción de nuevo registro patronal",B1983 &amp; "|" &amp; E1983 &amp; "|" &amp; C1983,"")</f>
        <v/>
      </c>
      <c r="M1983" s="18" t="n">
        <f aca="false">IF(OR(C1983="", L1983=""), 0, IF(COUNTIF($L$6:L1983, L1983)=1, 1, 0))</f>
        <v>0</v>
      </c>
    </row>
    <row r="1984" customFormat="false" ht="28.35" hidden="false" customHeight="true" outlineLevel="0" collapsed="false">
      <c r="A1984" s="48" t="str">
        <f aca="false">IF(AND(NOT(ISBLANK(C1984)),NOT(ISBLANK(B1984)),NOT(ISBLANK(E1984))),(_xlfn.AGGREGATE(2,7,A$5:A1984))+1,"")</f>
        <v/>
      </c>
      <c r="B1984" s="49"/>
      <c r="C1984" s="49"/>
      <c r="D1984" s="50"/>
      <c r="E1984" s="51"/>
      <c r="F1984" s="52" t="str">
        <f aca="false">IFERROR(VLOOKUP(B1984,LISTAS!$Q$2:$R$58,2,0),"")</f>
        <v/>
      </c>
      <c r="G1984" s="34" t="str">
        <f aca="false">IF(ISBLANK(C1984),"",  IF(F1984="RAZÓN SOCIAL","NUEVO_RP",   IF(F1984="NUMERO",      IF(ISNUMBER(VALUE(C1984)),VALUE(C1984),""),   IF(OR(F1984="NSS - NOMBRE",F1984="RP - NOMBRE"),      IF(         AND(           NOT(ISERROR(FIND(" - ",C1984))),           ISERROR(FIND("  ",C1984)),           ISERROR(FIND("–",C1984)),           ISERROR(FIND("—",C1984)),           ISNUMBER(VALUE(LEFT(C1984,FIND(" - ",C1984)-1)))         ),         VALUE(LEFT(C1984,FIND(" - ",C1984)-1)),         ""      ),   ""   )  )))</f>
        <v/>
      </c>
      <c r="H1984" s="34" t="str">
        <f aca="false">B1984 &amp; "|" &amp; E1984 &amp; "|" &amp;(IF(ISBLANK(C1984),"",IFERROR(VALUE(LEFT(TRIM(C1984),FIND(" ",TRIM(C1984)&amp;" ")-1)),"")))</f>
        <v>||</v>
      </c>
      <c r="I1984" s="18" t="n">
        <f aca="false">IF(G1984="",0, IF(COUNTIF($H$6:H1984,H1984)=1,1,0))</f>
        <v>0</v>
      </c>
      <c r="J1984" s="34" t="str">
        <f aca="false">IF( OR( ISBLANK(D1984), C1984=D1984, AND( LEFT(D1984,7)&lt;&gt;"NOMINA ", OR( ISERROR(FIND(" - ",D1984)), NOT(ISNUMBER(VALUE(LEFT(D1984,FIND(" - ",D1984)-1)))) ) ) ), "", B1984 &amp; "|" &amp; E1984 &amp; "|" &amp; (IF(ISBLANK(C1984), "", IFERROR(VALUE(LEFT(TRIM(C1984), FIND(" ", TRIM(C1984)&amp;" ")-1)), ""))) &amp; "|" &amp; D1984 )</f>
        <v/>
      </c>
      <c r="K1984" s="18" t="n">
        <f aca="false">IF(OR(C1984="", J1984="",G1984=""), 0, IF(COUNTIF($J$6:J1984, J1984)=1, 1, 0))</f>
        <v>0</v>
      </c>
      <c r="L1984" s="16" t="str">
        <f aca="false">IF(B1984="Inscripción de nuevo registro patronal",B1984 &amp; "|" &amp; E1984 &amp; "|" &amp; C1984,"")</f>
        <v/>
      </c>
      <c r="M1984" s="18" t="n">
        <f aca="false">IF(OR(C1984="", L1984=""), 0, IF(COUNTIF($L$6:L1984, L1984)=1, 1, 0))</f>
        <v>0</v>
      </c>
    </row>
    <row r="1985" customFormat="false" ht="28.35" hidden="false" customHeight="true" outlineLevel="0" collapsed="false">
      <c r="A1985" s="48" t="str">
        <f aca="false">IF(AND(NOT(ISBLANK(C1985)),NOT(ISBLANK(B1985)),NOT(ISBLANK(E1985))),(_xlfn.AGGREGATE(2,7,A$5:A1985))+1,"")</f>
        <v/>
      </c>
      <c r="B1985" s="49"/>
      <c r="C1985" s="49"/>
      <c r="D1985" s="50"/>
      <c r="E1985" s="51"/>
      <c r="F1985" s="52" t="str">
        <f aca="false">IFERROR(VLOOKUP(B1985,LISTAS!$Q$2:$R$58,2,0),"")</f>
        <v/>
      </c>
      <c r="G1985" s="34" t="str">
        <f aca="false">IF(ISBLANK(C1985),"",  IF(F1985="RAZÓN SOCIAL","NUEVO_RP",   IF(F1985="NUMERO",      IF(ISNUMBER(VALUE(C1985)),VALUE(C1985),""),   IF(OR(F1985="NSS - NOMBRE",F1985="RP - NOMBRE"),      IF(         AND(           NOT(ISERROR(FIND(" - ",C1985))),           ISERROR(FIND("  ",C1985)),           ISERROR(FIND("–",C1985)),           ISERROR(FIND("—",C1985)),           ISNUMBER(VALUE(LEFT(C1985,FIND(" - ",C1985)-1)))         ),         VALUE(LEFT(C1985,FIND(" - ",C1985)-1)),         ""      ),   ""   )  )))</f>
        <v/>
      </c>
      <c r="H1985" s="34" t="str">
        <f aca="false">B1985 &amp; "|" &amp; E1985 &amp; "|" &amp;(IF(ISBLANK(C1985),"",IFERROR(VALUE(LEFT(TRIM(C1985),FIND(" ",TRIM(C1985)&amp;" ")-1)),"")))</f>
        <v>||</v>
      </c>
      <c r="I1985" s="18" t="n">
        <f aca="false">IF(G1985="",0, IF(COUNTIF($H$6:H1985,H1985)=1,1,0))</f>
        <v>0</v>
      </c>
      <c r="J1985" s="34" t="str">
        <f aca="false">IF( OR( ISBLANK(D1985), C1985=D1985, AND( LEFT(D1985,7)&lt;&gt;"NOMINA ", OR( ISERROR(FIND(" - ",D1985)), NOT(ISNUMBER(VALUE(LEFT(D1985,FIND(" - ",D1985)-1)))) ) ) ), "", B1985 &amp; "|" &amp; E1985 &amp; "|" &amp; (IF(ISBLANK(C1985), "", IFERROR(VALUE(LEFT(TRIM(C1985), FIND(" ", TRIM(C1985)&amp;" ")-1)), ""))) &amp; "|" &amp; D1985 )</f>
        <v/>
      </c>
      <c r="K1985" s="18" t="n">
        <f aca="false">IF(OR(C1985="", J1985="",G1985=""), 0, IF(COUNTIF($J$6:J1985, J1985)=1, 1, 0))</f>
        <v>0</v>
      </c>
      <c r="L1985" s="16" t="str">
        <f aca="false">IF(B1985="Inscripción de nuevo registro patronal",B1985 &amp; "|" &amp; E1985 &amp; "|" &amp; C1985,"")</f>
        <v/>
      </c>
      <c r="M1985" s="18" t="n">
        <f aca="false">IF(OR(C1985="", L1985=""), 0, IF(COUNTIF($L$6:L1985, L1985)=1, 1, 0))</f>
        <v>0</v>
      </c>
    </row>
    <row r="1986" customFormat="false" ht="28.35" hidden="false" customHeight="true" outlineLevel="0" collapsed="false">
      <c r="A1986" s="48" t="str">
        <f aca="false">IF(AND(NOT(ISBLANK(C1986)),NOT(ISBLANK(B1986)),NOT(ISBLANK(E1986))),(_xlfn.AGGREGATE(2,7,A$5:A1986))+1,"")</f>
        <v/>
      </c>
      <c r="B1986" s="49"/>
      <c r="C1986" s="49"/>
      <c r="D1986" s="50"/>
      <c r="E1986" s="51"/>
      <c r="F1986" s="52" t="str">
        <f aca="false">IFERROR(VLOOKUP(B1986,LISTAS!$Q$2:$R$58,2,0),"")</f>
        <v/>
      </c>
      <c r="G1986" s="34" t="str">
        <f aca="false">IF(ISBLANK(C1986),"",  IF(F1986="RAZÓN SOCIAL","NUEVO_RP",   IF(F1986="NUMERO",      IF(ISNUMBER(VALUE(C1986)),VALUE(C1986),""),   IF(OR(F1986="NSS - NOMBRE",F1986="RP - NOMBRE"),      IF(         AND(           NOT(ISERROR(FIND(" - ",C1986))),           ISERROR(FIND("  ",C1986)),           ISERROR(FIND("–",C1986)),           ISERROR(FIND("—",C1986)),           ISNUMBER(VALUE(LEFT(C1986,FIND(" - ",C1986)-1)))         ),         VALUE(LEFT(C1986,FIND(" - ",C1986)-1)),         ""      ),   ""   )  )))</f>
        <v/>
      </c>
      <c r="H1986" s="34" t="str">
        <f aca="false">B1986 &amp; "|" &amp; E1986 &amp; "|" &amp;(IF(ISBLANK(C1986),"",IFERROR(VALUE(LEFT(TRIM(C1986),FIND(" ",TRIM(C1986)&amp;" ")-1)),"")))</f>
        <v>||</v>
      </c>
      <c r="I1986" s="18" t="n">
        <f aca="false">IF(G1986="",0, IF(COUNTIF($H$6:H1986,H1986)=1,1,0))</f>
        <v>0</v>
      </c>
      <c r="J1986" s="34" t="str">
        <f aca="false">IF( OR( ISBLANK(D1986), C1986=D1986, AND( LEFT(D1986,7)&lt;&gt;"NOMINA ", OR( ISERROR(FIND(" - ",D1986)), NOT(ISNUMBER(VALUE(LEFT(D1986,FIND(" - ",D1986)-1)))) ) ) ), "", B1986 &amp; "|" &amp; E1986 &amp; "|" &amp; (IF(ISBLANK(C1986), "", IFERROR(VALUE(LEFT(TRIM(C1986), FIND(" ", TRIM(C1986)&amp;" ")-1)), ""))) &amp; "|" &amp; D1986 )</f>
        <v/>
      </c>
      <c r="K1986" s="18" t="n">
        <f aca="false">IF(OR(C1986="", J1986="",G1986=""), 0, IF(COUNTIF($J$6:J1986, J1986)=1, 1, 0))</f>
        <v>0</v>
      </c>
      <c r="L1986" s="16" t="str">
        <f aca="false">IF(B1986="Inscripción de nuevo registro patronal",B1986 &amp; "|" &amp; E1986 &amp; "|" &amp; C1986,"")</f>
        <v/>
      </c>
      <c r="M1986" s="18" t="n">
        <f aca="false">IF(OR(C1986="", L1986=""), 0, IF(COUNTIF($L$6:L1986, L1986)=1, 1, 0))</f>
        <v>0</v>
      </c>
    </row>
    <row r="1987" customFormat="false" ht="28.35" hidden="false" customHeight="true" outlineLevel="0" collapsed="false">
      <c r="A1987" s="48" t="str">
        <f aca="false">IF(AND(NOT(ISBLANK(C1987)),NOT(ISBLANK(B1987)),NOT(ISBLANK(E1987))),(_xlfn.AGGREGATE(2,7,A$5:A1987))+1,"")</f>
        <v/>
      </c>
      <c r="B1987" s="49"/>
      <c r="C1987" s="49"/>
      <c r="D1987" s="50"/>
      <c r="E1987" s="51"/>
      <c r="F1987" s="52" t="str">
        <f aca="false">IFERROR(VLOOKUP(B1987,LISTAS!$Q$2:$R$58,2,0),"")</f>
        <v/>
      </c>
      <c r="G1987" s="34" t="str">
        <f aca="false">IF(ISBLANK(C1987),"",  IF(F1987="RAZÓN SOCIAL","NUEVO_RP",   IF(F1987="NUMERO",      IF(ISNUMBER(VALUE(C1987)),VALUE(C1987),""),   IF(OR(F1987="NSS - NOMBRE",F1987="RP - NOMBRE"),      IF(         AND(           NOT(ISERROR(FIND(" - ",C1987))),           ISERROR(FIND("  ",C1987)),           ISERROR(FIND("–",C1987)),           ISERROR(FIND("—",C1987)),           ISNUMBER(VALUE(LEFT(C1987,FIND(" - ",C1987)-1)))         ),         VALUE(LEFT(C1987,FIND(" - ",C1987)-1)),         ""      ),   ""   )  )))</f>
        <v/>
      </c>
      <c r="H1987" s="34" t="str">
        <f aca="false">B1987 &amp; "|" &amp; E1987 &amp; "|" &amp;(IF(ISBLANK(C1987),"",IFERROR(VALUE(LEFT(TRIM(C1987),FIND(" ",TRIM(C1987)&amp;" ")-1)),"")))</f>
        <v>||</v>
      </c>
      <c r="I1987" s="18" t="n">
        <f aca="false">IF(G1987="",0, IF(COUNTIF($H$6:H1987,H1987)=1,1,0))</f>
        <v>0</v>
      </c>
      <c r="J1987" s="34" t="str">
        <f aca="false">IF( OR( ISBLANK(D1987), C1987=D1987, AND( LEFT(D1987,7)&lt;&gt;"NOMINA ", OR( ISERROR(FIND(" - ",D1987)), NOT(ISNUMBER(VALUE(LEFT(D1987,FIND(" - ",D1987)-1)))) ) ) ), "", B1987 &amp; "|" &amp; E1987 &amp; "|" &amp; (IF(ISBLANK(C1987), "", IFERROR(VALUE(LEFT(TRIM(C1987), FIND(" ", TRIM(C1987)&amp;" ")-1)), ""))) &amp; "|" &amp; D1987 )</f>
        <v/>
      </c>
      <c r="K1987" s="18" t="n">
        <f aca="false">IF(OR(C1987="", J1987="",G1987=""), 0, IF(COUNTIF($J$6:J1987, J1987)=1, 1, 0))</f>
        <v>0</v>
      </c>
      <c r="L1987" s="16" t="str">
        <f aca="false">IF(B1987="Inscripción de nuevo registro patronal",B1987 &amp; "|" &amp; E1987 &amp; "|" &amp; C1987,"")</f>
        <v/>
      </c>
      <c r="M1987" s="18" t="n">
        <f aca="false">IF(OR(C1987="", L1987=""), 0, IF(COUNTIF($L$6:L1987, L1987)=1, 1, 0))</f>
        <v>0</v>
      </c>
    </row>
    <row r="1988" customFormat="false" ht="28.35" hidden="false" customHeight="true" outlineLevel="0" collapsed="false">
      <c r="A1988" s="48" t="str">
        <f aca="false">IF(AND(NOT(ISBLANK(C1988)),NOT(ISBLANK(B1988)),NOT(ISBLANK(E1988))),(_xlfn.AGGREGATE(2,7,A$5:A1988))+1,"")</f>
        <v/>
      </c>
      <c r="B1988" s="49"/>
      <c r="C1988" s="49"/>
      <c r="D1988" s="50"/>
      <c r="E1988" s="51"/>
      <c r="F1988" s="52" t="str">
        <f aca="false">IFERROR(VLOOKUP(B1988,LISTAS!$Q$2:$R$58,2,0),"")</f>
        <v/>
      </c>
      <c r="G1988" s="34" t="str">
        <f aca="false">IF(ISBLANK(C1988),"",  IF(F1988="RAZÓN SOCIAL","NUEVO_RP",   IF(F1988="NUMERO",      IF(ISNUMBER(VALUE(C1988)),VALUE(C1988),""),   IF(OR(F1988="NSS - NOMBRE",F1988="RP - NOMBRE"),      IF(         AND(           NOT(ISERROR(FIND(" - ",C1988))),           ISERROR(FIND("  ",C1988)),           ISERROR(FIND("–",C1988)),           ISERROR(FIND("—",C1988)),           ISNUMBER(VALUE(LEFT(C1988,FIND(" - ",C1988)-1)))         ),         VALUE(LEFT(C1988,FIND(" - ",C1988)-1)),         ""      ),   ""   )  )))</f>
        <v/>
      </c>
      <c r="H1988" s="34" t="str">
        <f aca="false">B1988 &amp; "|" &amp; E1988 &amp; "|" &amp;(IF(ISBLANK(C1988),"",IFERROR(VALUE(LEFT(TRIM(C1988),FIND(" ",TRIM(C1988)&amp;" ")-1)),"")))</f>
        <v>||</v>
      </c>
      <c r="I1988" s="18" t="n">
        <f aca="false">IF(G1988="",0, IF(COUNTIF($H$6:H1988,H1988)=1,1,0))</f>
        <v>0</v>
      </c>
      <c r="J1988" s="34" t="str">
        <f aca="false">IF( OR( ISBLANK(D1988), C1988=D1988, AND( LEFT(D1988,7)&lt;&gt;"NOMINA ", OR( ISERROR(FIND(" - ",D1988)), NOT(ISNUMBER(VALUE(LEFT(D1988,FIND(" - ",D1988)-1)))) ) ) ), "", B1988 &amp; "|" &amp; E1988 &amp; "|" &amp; (IF(ISBLANK(C1988), "", IFERROR(VALUE(LEFT(TRIM(C1988), FIND(" ", TRIM(C1988)&amp;" ")-1)), ""))) &amp; "|" &amp; D1988 )</f>
        <v/>
      </c>
      <c r="K1988" s="18" t="n">
        <f aca="false">IF(OR(C1988="", J1988="",G1988=""), 0, IF(COUNTIF($J$6:J1988, J1988)=1, 1, 0))</f>
        <v>0</v>
      </c>
      <c r="L1988" s="16" t="str">
        <f aca="false">IF(B1988="Inscripción de nuevo registro patronal",B1988 &amp; "|" &amp; E1988 &amp; "|" &amp; C1988,"")</f>
        <v/>
      </c>
      <c r="M1988" s="18" t="n">
        <f aca="false">IF(OR(C1988="", L1988=""), 0, IF(COUNTIF($L$6:L1988, L1988)=1, 1, 0))</f>
        <v>0</v>
      </c>
    </row>
    <row r="1989" customFormat="false" ht="28.35" hidden="false" customHeight="true" outlineLevel="0" collapsed="false">
      <c r="A1989" s="48" t="str">
        <f aca="false">IF(AND(NOT(ISBLANK(C1989)),NOT(ISBLANK(B1989)),NOT(ISBLANK(E1989))),(_xlfn.AGGREGATE(2,7,A$5:A1989))+1,"")</f>
        <v/>
      </c>
      <c r="B1989" s="49"/>
      <c r="C1989" s="49"/>
      <c r="D1989" s="50"/>
      <c r="E1989" s="51"/>
      <c r="F1989" s="52" t="str">
        <f aca="false">IFERROR(VLOOKUP(B1989,LISTAS!$Q$2:$R$58,2,0),"")</f>
        <v/>
      </c>
      <c r="G1989" s="34" t="str">
        <f aca="false">IF(ISBLANK(C1989),"",  IF(F1989="RAZÓN SOCIAL","NUEVO_RP",   IF(F1989="NUMERO",      IF(ISNUMBER(VALUE(C1989)),VALUE(C1989),""),   IF(OR(F1989="NSS - NOMBRE",F1989="RP - NOMBRE"),      IF(         AND(           NOT(ISERROR(FIND(" - ",C1989))),           ISERROR(FIND("  ",C1989)),           ISERROR(FIND("–",C1989)),           ISERROR(FIND("—",C1989)),           ISNUMBER(VALUE(LEFT(C1989,FIND(" - ",C1989)-1)))         ),         VALUE(LEFT(C1989,FIND(" - ",C1989)-1)),         ""      ),   ""   )  )))</f>
        <v/>
      </c>
      <c r="H1989" s="34" t="str">
        <f aca="false">B1989 &amp; "|" &amp; E1989 &amp; "|" &amp;(IF(ISBLANK(C1989),"",IFERROR(VALUE(LEFT(TRIM(C1989),FIND(" ",TRIM(C1989)&amp;" ")-1)),"")))</f>
        <v>||</v>
      </c>
      <c r="I1989" s="18" t="n">
        <f aca="false">IF(G1989="",0, IF(COUNTIF($H$6:H1989,H1989)=1,1,0))</f>
        <v>0</v>
      </c>
      <c r="J1989" s="34" t="str">
        <f aca="false">IF( OR( ISBLANK(D1989), C1989=D1989, AND( LEFT(D1989,7)&lt;&gt;"NOMINA ", OR( ISERROR(FIND(" - ",D1989)), NOT(ISNUMBER(VALUE(LEFT(D1989,FIND(" - ",D1989)-1)))) ) ) ), "", B1989 &amp; "|" &amp; E1989 &amp; "|" &amp; (IF(ISBLANK(C1989), "", IFERROR(VALUE(LEFT(TRIM(C1989), FIND(" ", TRIM(C1989)&amp;" ")-1)), ""))) &amp; "|" &amp; D1989 )</f>
        <v/>
      </c>
      <c r="K1989" s="18" t="n">
        <f aca="false">IF(OR(C1989="", J1989="",G1989=""), 0, IF(COUNTIF($J$6:J1989, J1989)=1, 1, 0))</f>
        <v>0</v>
      </c>
      <c r="L1989" s="16" t="str">
        <f aca="false">IF(B1989="Inscripción de nuevo registro patronal",B1989 &amp; "|" &amp; E1989 &amp; "|" &amp; C1989,"")</f>
        <v/>
      </c>
      <c r="M1989" s="18" t="n">
        <f aca="false">IF(OR(C1989="", L1989=""), 0, IF(COUNTIF($L$6:L1989, L1989)=1, 1, 0))</f>
        <v>0</v>
      </c>
    </row>
    <row r="1990" customFormat="false" ht="28.35" hidden="false" customHeight="true" outlineLevel="0" collapsed="false">
      <c r="A1990" s="48" t="str">
        <f aca="false">IF(AND(NOT(ISBLANK(C1990)),NOT(ISBLANK(B1990)),NOT(ISBLANK(E1990))),(_xlfn.AGGREGATE(2,7,A$5:A1990))+1,"")</f>
        <v/>
      </c>
      <c r="B1990" s="49"/>
      <c r="C1990" s="49"/>
      <c r="D1990" s="50"/>
      <c r="E1990" s="51"/>
      <c r="F1990" s="52" t="str">
        <f aca="false">IFERROR(VLOOKUP(B1990,LISTAS!$Q$2:$R$58,2,0),"")</f>
        <v/>
      </c>
      <c r="G1990" s="34" t="str">
        <f aca="false">IF(ISBLANK(C1990),"",  IF(F1990="RAZÓN SOCIAL","NUEVO_RP",   IF(F1990="NUMERO",      IF(ISNUMBER(VALUE(C1990)),VALUE(C1990),""),   IF(OR(F1990="NSS - NOMBRE",F1990="RP - NOMBRE"),      IF(         AND(           NOT(ISERROR(FIND(" - ",C1990))),           ISERROR(FIND("  ",C1990)),           ISERROR(FIND("–",C1990)),           ISERROR(FIND("—",C1990)),           ISNUMBER(VALUE(LEFT(C1990,FIND(" - ",C1990)-1)))         ),         VALUE(LEFT(C1990,FIND(" - ",C1990)-1)),         ""      ),   ""   )  )))</f>
        <v/>
      </c>
      <c r="H1990" s="34" t="str">
        <f aca="false">B1990 &amp; "|" &amp; E1990 &amp; "|" &amp;(IF(ISBLANK(C1990),"",IFERROR(VALUE(LEFT(TRIM(C1990),FIND(" ",TRIM(C1990)&amp;" ")-1)),"")))</f>
        <v>||</v>
      </c>
      <c r="I1990" s="18" t="n">
        <f aca="false">IF(G1990="",0, IF(COUNTIF($H$6:H1990,H1990)=1,1,0))</f>
        <v>0</v>
      </c>
      <c r="J1990" s="34" t="str">
        <f aca="false">IF( OR( ISBLANK(D1990), C1990=D1990, AND( LEFT(D1990,7)&lt;&gt;"NOMINA ", OR( ISERROR(FIND(" - ",D1990)), NOT(ISNUMBER(VALUE(LEFT(D1990,FIND(" - ",D1990)-1)))) ) ) ), "", B1990 &amp; "|" &amp; E1990 &amp; "|" &amp; (IF(ISBLANK(C1990), "", IFERROR(VALUE(LEFT(TRIM(C1990), FIND(" ", TRIM(C1990)&amp;" ")-1)), ""))) &amp; "|" &amp; D1990 )</f>
        <v/>
      </c>
      <c r="K1990" s="18" t="n">
        <f aca="false">IF(OR(C1990="", J1990="",G1990=""), 0, IF(COUNTIF($J$6:J1990, J1990)=1, 1, 0))</f>
        <v>0</v>
      </c>
      <c r="L1990" s="16" t="str">
        <f aca="false">IF(B1990="Inscripción de nuevo registro patronal",B1990 &amp; "|" &amp; E1990 &amp; "|" &amp; C1990,"")</f>
        <v/>
      </c>
      <c r="M1990" s="18" t="n">
        <f aca="false">IF(OR(C1990="", L1990=""), 0, IF(COUNTIF($L$6:L1990, L1990)=1, 1, 0))</f>
        <v>0</v>
      </c>
    </row>
    <row r="1991" customFormat="false" ht="28.35" hidden="false" customHeight="true" outlineLevel="0" collapsed="false">
      <c r="A1991" s="48" t="str">
        <f aca="false">IF(AND(NOT(ISBLANK(C1991)),NOT(ISBLANK(B1991)),NOT(ISBLANK(E1991))),(_xlfn.AGGREGATE(2,7,A$5:A1991))+1,"")</f>
        <v/>
      </c>
      <c r="B1991" s="49"/>
      <c r="C1991" s="49"/>
      <c r="D1991" s="50"/>
      <c r="E1991" s="51"/>
      <c r="F1991" s="52" t="str">
        <f aca="false">IFERROR(VLOOKUP(B1991,LISTAS!$Q$2:$R$58,2,0),"")</f>
        <v/>
      </c>
      <c r="G1991" s="34" t="str">
        <f aca="false">IF(ISBLANK(C1991),"",  IF(F1991="RAZÓN SOCIAL","NUEVO_RP",   IF(F1991="NUMERO",      IF(ISNUMBER(VALUE(C1991)),VALUE(C1991),""),   IF(OR(F1991="NSS - NOMBRE",F1991="RP - NOMBRE"),      IF(         AND(           NOT(ISERROR(FIND(" - ",C1991))),           ISERROR(FIND("  ",C1991)),           ISERROR(FIND("–",C1991)),           ISERROR(FIND("—",C1991)),           ISNUMBER(VALUE(LEFT(C1991,FIND(" - ",C1991)-1)))         ),         VALUE(LEFT(C1991,FIND(" - ",C1991)-1)),         ""      ),   ""   )  )))</f>
        <v/>
      </c>
      <c r="H1991" s="34" t="str">
        <f aca="false">B1991 &amp; "|" &amp; E1991 &amp; "|" &amp;(IF(ISBLANK(C1991),"",IFERROR(VALUE(LEFT(TRIM(C1991),FIND(" ",TRIM(C1991)&amp;" ")-1)),"")))</f>
        <v>||</v>
      </c>
      <c r="I1991" s="18" t="n">
        <f aca="false">IF(G1991="",0, IF(COUNTIF($H$6:H1991,H1991)=1,1,0))</f>
        <v>0</v>
      </c>
      <c r="J1991" s="34" t="str">
        <f aca="false">IF( OR( ISBLANK(D1991), C1991=D1991, AND( LEFT(D1991,7)&lt;&gt;"NOMINA ", OR( ISERROR(FIND(" - ",D1991)), NOT(ISNUMBER(VALUE(LEFT(D1991,FIND(" - ",D1991)-1)))) ) ) ), "", B1991 &amp; "|" &amp; E1991 &amp; "|" &amp; (IF(ISBLANK(C1991), "", IFERROR(VALUE(LEFT(TRIM(C1991), FIND(" ", TRIM(C1991)&amp;" ")-1)), ""))) &amp; "|" &amp; D1991 )</f>
        <v/>
      </c>
      <c r="K1991" s="18" t="n">
        <f aca="false">IF(OR(C1991="", J1991="",G1991=""), 0, IF(COUNTIF($J$6:J1991, J1991)=1, 1, 0))</f>
        <v>0</v>
      </c>
      <c r="L1991" s="16" t="str">
        <f aca="false">IF(B1991="Inscripción de nuevo registro patronal",B1991 &amp; "|" &amp; E1991 &amp; "|" &amp; C1991,"")</f>
        <v/>
      </c>
      <c r="M1991" s="18" t="n">
        <f aca="false">IF(OR(C1991="", L1991=""), 0, IF(COUNTIF($L$6:L1991, L1991)=1, 1, 0))</f>
        <v>0</v>
      </c>
    </row>
    <row r="1992" customFormat="false" ht="28.35" hidden="false" customHeight="true" outlineLevel="0" collapsed="false">
      <c r="A1992" s="48" t="str">
        <f aca="false">IF(AND(NOT(ISBLANK(C1992)),NOT(ISBLANK(B1992)),NOT(ISBLANK(E1992))),(_xlfn.AGGREGATE(2,7,A$5:A1992))+1,"")</f>
        <v/>
      </c>
      <c r="B1992" s="49"/>
      <c r="C1992" s="49"/>
      <c r="D1992" s="50"/>
      <c r="E1992" s="51"/>
      <c r="F1992" s="52" t="str">
        <f aca="false">IFERROR(VLOOKUP(B1992,LISTAS!$Q$2:$R$58,2,0),"")</f>
        <v/>
      </c>
      <c r="G1992" s="34" t="str">
        <f aca="false">IF(ISBLANK(C1992),"",  IF(F1992="RAZÓN SOCIAL","NUEVO_RP",   IF(F1992="NUMERO",      IF(ISNUMBER(VALUE(C1992)),VALUE(C1992),""),   IF(OR(F1992="NSS - NOMBRE",F1992="RP - NOMBRE"),      IF(         AND(           NOT(ISERROR(FIND(" - ",C1992))),           ISERROR(FIND("  ",C1992)),           ISERROR(FIND("–",C1992)),           ISERROR(FIND("—",C1992)),           ISNUMBER(VALUE(LEFT(C1992,FIND(" - ",C1992)-1)))         ),         VALUE(LEFT(C1992,FIND(" - ",C1992)-1)),         ""      ),   ""   )  )))</f>
        <v/>
      </c>
      <c r="H1992" s="34" t="str">
        <f aca="false">B1992 &amp; "|" &amp; E1992 &amp; "|" &amp;(IF(ISBLANK(C1992),"",IFERROR(VALUE(LEFT(TRIM(C1992),FIND(" ",TRIM(C1992)&amp;" ")-1)),"")))</f>
        <v>||</v>
      </c>
      <c r="I1992" s="18" t="n">
        <f aca="false">IF(G1992="",0, IF(COUNTIF($H$6:H1992,H1992)=1,1,0))</f>
        <v>0</v>
      </c>
      <c r="J1992" s="34" t="str">
        <f aca="false">IF( OR( ISBLANK(D1992), C1992=D1992, AND( LEFT(D1992,7)&lt;&gt;"NOMINA ", OR( ISERROR(FIND(" - ",D1992)), NOT(ISNUMBER(VALUE(LEFT(D1992,FIND(" - ",D1992)-1)))) ) ) ), "", B1992 &amp; "|" &amp; E1992 &amp; "|" &amp; (IF(ISBLANK(C1992), "", IFERROR(VALUE(LEFT(TRIM(C1992), FIND(" ", TRIM(C1992)&amp;" ")-1)), ""))) &amp; "|" &amp; D1992 )</f>
        <v/>
      </c>
      <c r="K1992" s="18" t="n">
        <f aca="false">IF(OR(C1992="", J1992="",G1992=""), 0, IF(COUNTIF($J$6:J1992, J1992)=1, 1, 0))</f>
        <v>0</v>
      </c>
      <c r="L1992" s="16" t="str">
        <f aca="false">IF(B1992="Inscripción de nuevo registro patronal",B1992 &amp; "|" &amp; E1992 &amp; "|" &amp; C1992,"")</f>
        <v/>
      </c>
      <c r="M1992" s="18" t="n">
        <f aca="false">IF(OR(C1992="", L1992=""), 0, IF(COUNTIF($L$6:L1992, L1992)=1, 1, 0))</f>
        <v>0</v>
      </c>
    </row>
    <row r="1993" customFormat="false" ht="28.35" hidden="false" customHeight="true" outlineLevel="0" collapsed="false">
      <c r="A1993" s="48" t="str">
        <f aca="false">IF(AND(NOT(ISBLANK(C1993)),NOT(ISBLANK(B1993)),NOT(ISBLANK(E1993))),(_xlfn.AGGREGATE(2,7,A$5:A1993))+1,"")</f>
        <v/>
      </c>
      <c r="B1993" s="49"/>
      <c r="C1993" s="49"/>
      <c r="D1993" s="50"/>
      <c r="E1993" s="51"/>
      <c r="F1993" s="52" t="str">
        <f aca="false">IFERROR(VLOOKUP(B1993,LISTAS!$Q$2:$R$58,2,0),"")</f>
        <v/>
      </c>
      <c r="G1993" s="34" t="str">
        <f aca="false">IF(ISBLANK(C1993),"",  IF(F1993="RAZÓN SOCIAL","NUEVO_RP",   IF(F1993="NUMERO",      IF(ISNUMBER(VALUE(C1993)),VALUE(C1993),""),   IF(OR(F1993="NSS - NOMBRE",F1993="RP - NOMBRE"),      IF(         AND(           NOT(ISERROR(FIND(" - ",C1993))),           ISERROR(FIND("  ",C1993)),           ISERROR(FIND("–",C1993)),           ISERROR(FIND("—",C1993)),           ISNUMBER(VALUE(LEFT(C1993,FIND(" - ",C1993)-1)))         ),         VALUE(LEFT(C1993,FIND(" - ",C1993)-1)),         ""      ),   ""   )  )))</f>
        <v/>
      </c>
      <c r="H1993" s="34" t="str">
        <f aca="false">B1993 &amp; "|" &amp; E1993 &amp; "|" &amp;(IF(ISBLANK(C1993),"",IFERROR(VALUE(LEFT(TRIM(C1993),FIND(" ",TRIM(C1993)&amp;" ")-1)),"")))</f>
        <v>||</v>
      </c>
      <c r="I1993" s="18" t="n">
        <f aca="false">IF(G1993="",0, IF(COUNTIF($H$6:H1993,H1993)=1,1,0))</f>
        <v>0</v>
      </c>
      <c r="J1993" s="34" t="str">
        <f aca="false">IF( OR( ISBLANK(D1993), C1993=D1993, AND( LEFT(D1993,7)&lt;&gt;"NOMINA ", OR( ISERROR(FIND(" - ",D1993)), NOT(ISNUMBER(VALUE(LEFT(D1993,FIND(" - ",D1993)-1)))) ) ) ), "", B1993 &amp; "|" &amp; E1993 &amp; "|" &amp; (IF(ISBLANK(C1993), "", IFERROR(VALUE(LEFT(TRIM(C1993), FIND(" ", TRIM(C1993)&amp;" ")-1)), ""))) &amp; "|" &amp; D1993 )</f>
        <v/>
      </c>
      <c r="K1993" s="18" t="n">
        <f aca="false">IF(OR(C1993="", J1993="",G1993=""), 0, IF(COUNTIF($J$6:J1993, J1993)=1, 1, 0))</f>
        <v>0</v>
      </c>
      <c r="L1993" s="16" t="str">
        <f aca="false">IF(B1993="Inscripción de nuevo registro patronal",B1993 &amp; "|" &amp; E1993 &amp; "|" &amp; C1993,"")</f>
        <v/>
      </c>
      <c r="M1993" s="18" t="n">
        <f aca="false">IF(OR(C1993="", L1993=""), 0, IF(COUNTIF($L$6:L1993, L1993)=1, 1, 0))</f>
        <v>0</v>
      </c>
    </row>
    <row r="1994" customFormat="false" ht="28.35" hidden="false" customHeight="true" outlineLevel="0" collapsed="false">
      <c r="A1994" s="48" t="str">
        <f aca="false">IF(AND(NOT(ISBLANK(C1994)),NOT(ISBLANK(B1994)),NOT(ISBLANK(E1994))),(_xlfn.AGGREGATE(2,7,A$5:A1994))+1,"")</f>
        <v/>
      </c>
      <c r="B1994" s="49"/>
      <c r="C1994" s="49"/>
      <c r="D1994" s="50"/>
      <c r="E1994" s="51"/>
      <c r="F1994" s="52" t="str">
        <f aca="false">IFERROR(VLOOKUP(B1994,LISTAS!$Q$2:$R$58,2,0),"")</f>
        <v/>
      </c>
      <c r="G1994" s="34" t="str">
        <f aca="false">IF(ISBLANK(C1994),"",  IF(F1994="RAZÓN SOCIAL","NUEVO_RP",   IF(F1994="NUMERO",      IF(ISNUMBER(VALUE(C1994)),VALUE(C1994),""),   IF(OR(F1994="NSS - NOMBRE",F1994="RP - NOMBRE"),      IF(         AND(           NOT(ISERROR(FIND(" - ",C1994))),           ISERROR(FIND("  ",C1994)),           ISERROR(FIND("–",C1994)),           ISERROR(FIND("—",C1994)),           ISNUMBER(VALUE(LEFT(C1994,FIND(" - ",C1994)-1)))         ),         VALUE(LEFT(C1994,FIND(" - ",C1994)-1)),         ""      ),   ""   )  )))</f>
        <v/>
      </c>
      <c r="H1994" s="34" t="str">
        <f aca="false">B1994 &amp; "|" &amp; E1994 &amp; "|" &amp;(IF(ISBLANK(C1994),"",IFERROR(VALUE(LEFT(TRIM(C1994),FIND(" ",TRIM(C1994)&amp;" ")-1)),"")))</f>
        <v>||</v>
      </c>
      <c r="I1994" s="18" t="n">
        <f aca="false">IF(G1994="",0, IF(COUNTIF($H$6:H1994,H1994)=1,1,0))</f>
        <v>0</v>
      </c>
      <c r="J1994" s="34" t="str">
        <f aca="false">IF( OR( ISBLANK(D1994), C1994=D1994, AND( LEFT(D1994,7)&lt;&gt;"NOMINA ", OR( ISERROR(FIND(" - ",D1994)), NOT(ISNUMBER(VALUE(LEFT(D1994,FIND(" - ",D1994)-1)))) ) ) ), "", B1994 &amp; "|" &amp; E1994 &amp; "|" &amp; (IF(ISBLANK(C1994), "", IFERROR(VALUE(LEFT(TRIM(C1994), FIND(" ", TRIM(C1994)&amp;" ")-1)), ""))) &amp; "|" &amp; D1994 )</f>
        <v/>
      </c>
      <c r="K1994" s="18" t="n">
        <f aca="false">IF(OR(C1994="", J1994="",G1994=""), 0, IF(COUNTIF($J$6:J1994, J1994)=1, 1, 0))</f>
        <v>0</v>
      </c>
      <c r="L1994" s="16" t="str">
        <f aca="false">IF(B1994="Inscripción de nuevo registro patronal",B1994 &amp; "|" &amp; E1994 &amp; "|" &amp; C1994,"")</f>
        <v/>
      </c>
      <c r="M1994" s="18" t="n">
        <f aca="false">IF(OR(C1994="", L1994=""), 0, IF(COUNTIF($L$6:L1994, L1994)=1, 1, 0))</f>
        <v>0</v>
      </c>
    </row>
    <row r="1995" customFormat="false" ht="28.35" hidden="false" customHeight="true" outlineLevel="0" collapsed="false">
      <c r="A1995" s="48" t="str">
        <f aca="false">IF(AND(NOT(ISBLANK(C1995)),NOT(ISBLANK(B1995)),NOT(ISBLANK(E1995))),(_xlfn.AGGREGATE(2,7,A$5:A1995))+1,"")</f>
        <v/>
      </c>
      <c r="B1995" s="49"/>
      <c r="C1995" s="49"/>
      <c r="D1995" s="50"/>
      <c r="E1995" s="51"/>
      <c r="F1995" s="52" t="str">
        <f aca="false">IFERROR(VLOOKUP(B1995,LISTAS!$Q$2:$R$58,2,0),"")</f>
        <v/>
      </c>
      <c r="G1995" s="34" t="str">
        <f aca="false">IF(ISBLANK(C1995),"",  IF(F1995="RAZÓN SOCIAL","NUEVO_RP",   IF(F1995="NUMERO",      IF(ISNUMBER(VALUE(C1995)),VALUE(C1995),""),   IF(OR(F1995="NSS - NOMBRE",F1995="RP - NOMBRE"),      IF(         AND(           NOT(ISERROR(FIND(" - ",C1995))),           ISERROR(FIND("  ",C1995)),           ISERROR(FIND("–",C1995)),           ISERROR(FIND("—",C1995)),           ISNUMBER(VALUE(LEFT(C1995,FIND(" - ",C1995)-1)))         ),         VALUE(LEFT(C1995,FIND(" - ",C1995)-1)),         ""      ),   ""   )  )))</f>
        <v/>
      </c>
      <c r="H1995" s="34" t="str">
        <f aca="false">B1995 &amp; "|" &amp; E1995 &amp; "|" &amp;(IF(ISBLANK(C1995),"",IFERROR(VALUE(LEFT(TRIM(C1995),FIND(" ",TRIM(C1995)&amp;" ")-1)),"")))</f>
        <v>||</v>
      </c>
      <c r="I1995" s="18" t="n">
        <f aca="false">IF(G1995="",0, IF(COUNTIF($H$6:H1995,H1995)=1,1,0))</f>
        <v>0</v>
      </c>
      <c r="J1995" s="34" t="str">
        <f aca="false">IF( OR( ISBLANK(D1995), C1995=D1995, AND( LEFT(D1995,7)&lt;&gt;"NOMINA ", OR( ISERROR(FIND(" - ",D1995)), NOT(ISNUMBER(VALUE(LEFT(D1995,FIND(" - ",D1995)-1)))) ) ) ), "", B1995 &amp; "|" &amp; E1995 &amp; "|" &amp; (IF(ISBLANK(C1995), "", IFERROR(VALUE(LEFT(TRIM(C1995), FIND(" ", TRIM(C1995)&amp;" ")-1)), ""))) &amp; "|" &amp; D1995 )</f>
        <v/>
      </c>
      <c r="K1995" s="18" t="n">
        <f aca="false">IF(OR(C1995="", J1995="",G1995=""), 0, IF(COUNTIF($J$6:J1995, J1995)=1, 1, 0))</f>
        <v>0</v>
      </c>
      <c r="L1995" s="16" t="str">
        <f aca="false">IF(B1995="Inscripción de nuevo registro patronal",B1995 &amp; "|" &amp; E1995 &amp; "|" &amp; C1995,"")</f>
        <v/>
      </c>
      <c r="M1995" s="18" t="n">
        <f aca="false">IF(OR(C1995="", L1995=""), 0, IF(COUNTIF($L$6:L1995, L1995)=1, 1, 0))</f>
        <v>0</v>
      </c>
    </row>
    <row r="1996" customFormat="false" ht="28.35" hidden="false" customHeight="true" outlineLevel="0" collapsed="false">
      <c r="A1996" s="48" t="str">
        <f aca="false">IF(AND(NOT(ISBLANK(C1996)),NOT(ISBLANK(B1996)),NOT(ISBLANK(E1996))),(_xlfn.AGGREGATE(2,7,A$5:A1996))+1,"")</f>
        <v/>
      </c>
      <c r="B1996" s="49"/>
      <c r="C1996" s="49"/>
      <c r="D1996" s="50"/>
      <c r="E1996" s="51"/>
      <c r="F1996" s="52" t="str">
        <f aca="false">IFERROR(VLOOKUP(B1996,LISTAS!$Q$2:$R$58,2,0),"")</f>
        <v/>
      </c>
      <c r="G1996" s="34" t="str">
        <f aca="false">IF(ISBLANK(C1996),"",  IF(F1996="RAZÓN SOCIAL","NUEVO_RP",   IF(F1996="NUMERO",      IF(ISNUMBER(VALUE(C1996)),VALUE(C1996),""),   IF(OR(F1996="NSS - NOMBRE",F1996="RP - NOMBRE"),      IF(         AND(           NOT(ISERROR(FIND(" - ",C1996))),           ISERROR(FIND("  ",C1996)),           ISERROR(FIND("–",C1996)),           ISERROR(FIND("—",C1996)),           ISNUMBER(VALUE(LEFT(C1996,FIND(" - ",C1996)-1)))         ),         VALUE(LEFT(C1996,FIND(" - ",C1996)-1)),         ""      ),   ""   )  )))</f>
        <v/>
      </c>
      <c r="H1996" s="34" t="str">
        <f aca="false">B1996 &amp; "|" &amp; E1996 &amp; "|" &amp;(IF(ISBLANK(C1996),"",IFERROR(VALUE(LEFT(TRIM(C1996),FIND(" ",TRIM(C1996)&amp;" ")-1)),"")))</f>
        <v>||</v>
      </c>
      <c r="I1996" s="18" t="n">
        <f aca="false">IF(G1996="",0, IF(COUNTIF($H$6:H1996,H1996)=1,1,0))</f>
        <v>0</v>
      </c>
      <c r="J1996" s="34" t="str">
        <f aca="false">IF( OR( ISBLANK(D1996), C1996=D1996, AND( LEFT(D1996,7)&lt;&gt;"NOMINA ", OR( ISERROR(FIND(" - ",D1996)), NOT(ISNUMBER(VALUE(LEFT(D1996,FIND(" - ",D1996)-1)))) ) ) ), "", B1996 &amp; "|" &amp; E1996 &amp; "|" &amp; (IF(ISBLANK(C1996), "", IFERROR(VALUE(LEFT(TRIM(C1996), FIND(" ", TRIM(C1996)&amp;" ")-1)), ""))) &amp; "|" &amp; D1996 )</f>
        <v/>
      </c>
      <c r="K1996" s="18" t="n">
        <f aca="false">IF(OR(C1996="", J1996="",G1996=""), 0, IF(COUNTIF($J$6:J1996, J1996)=1, 1, 0))</f>
        <v>0</v>
      </c>
      <c r="L1996" s="16" t="str">
        <f aca="false">IF(B1996="Inscripción de nuevo registro patronal",B1996 &amp; "|" &amp; E1996 &amp; "|" &amp; C1996,"")</f>
        <v/>
      </c>
      <c r="M1996" s="18" t="n">
        <f aca="false">IF(OR(C1996="", L1996=""), 0, IF(COUNTIF($L$6:L1996, L1996)=1, 1, 0))</f>
        <v>0</v>
      </c>
    </row>
    <row r="1997" customFormat="false" ht="28.35" hidden="false" customHeight="true" outlineLevel="0" collapsed="false">
      <c r="A1997" s="48" t="str">
        <f aca="false">IF(AND(NOT(ISBLANK(C1997)),NOT(ISBLANK(B1997)),NOT(ISBLANK(E1997))),(_xlfn.AGGREGATE(2,7,A$5:A1997))+1,"")</f>
        <v/>
      </c>
      <c r="B1997" s="49"/>
      <c r="C1997" s="49"/>
      <c r="D1997" s="50"/>
      <c r="E1997" s="51"/>
      <c r="F1997" s="52" t="str">
        <f aca="false">IFERROR(VLOOKUP(B1997,LISTAS!$Q$2:$R$58,2,0),"")</f>
        <v/>
      </c>
      <c r="G1997" s="34" t="str">
        <f aca="false">IF(ISBLANK(C1997),"",  IF(F1997="RAZÓN SOCIAL","NUEVO_RP",   IF(F1997="NUMERO",      IF(ISNUMBER(VALUE(C1997)),VALUE(C1997),""),   IF(OR(F1997="NSS - NOMBRE",F1997="RP - NOMBRE"),      IF(         AND(           NOT(ISERROR(FIND(" - ",C1997))),           ISERROR(FIND("  ",C1997)),           ISERROR(FIND("–",C1997)),           ISERROR(FIND("—",C1997)),           ISNUMBER(VALUE(LEFT(C1997,FIND(" - ",C1997)-1)))         ),         VALUE(LEFT(C1997,FIND(" - ",C1997)-1)),         ""      ),   ""   )  )))</f>
        <v/>
      </c>
      <c r="H1997" s="34" t="str">
        <f aca="false">B1997 &amp; "|" &amp; E1997 &amp; "|" &amp;(IF(ISBLANK(C1997),"",IFERROR(VALUE(LEFT(TRIM(C1997),FIND(" ",TRIM(C1997)&amp;" ")-1)),"")))</f>
        <v>||</v>
      </c>
      <c r="I1997" s="18" t="n">
        <f aca="false">IF(G1997="",0, IF(COUNTIF($H$6:H1997,H1997)=1,1,0))</f>
        <v>0</v>
      </c>
      <c r="J1997" s="34" t="str">
        <f aca="false">IF( OR( ISBLANK(D1997), C1997=D1997, AND( LEFT(D1997,7)&lt;&gt;"NOMINA ", OR( ISERROR(FIND(" - ",D1997)), NOT(ISNUMBER(VALUE(LEFT(D1997,FIND(" - ",D1997)-1)))) ) ) ), "", B1997 &amp; "|" &amp; E1997 &amp; "|" &amp; (IF(ISBLANK(C1997), "", IFERROR(VALUE(LEFT(TRIM(C1997), FIND(" ", TRIM(C1997)&amp;" ")-1)), ""))) &amp; "|" &amp; D1997 )</f>
        <v/>
      </c>
      <c r="K1997" s="18" t="n">
        <f aca="false">IF(OR(C1997="", J1997="",G1997=""), 0, IF(COUNTIF($J$6:J1997, J1997)=1, 1, 0))</f>
        <v>0</v>
      </c>
      <c r="L1997" s="16" t="str">
        <f aca="false">IF(B1997="Inscripción de nuevo registro patronal",B1997 &amp; "|" &amp; E1997 &amp; "|" &amp; C1997,"")</f>
        <v/>
      </c>
      <c r="M1997" s="18" t="n">
        <f aca="false">IF(OR(C1997="", L1997=""), 0, IF(COUNTIF($L$6:L1997, L1997)=1, 1, 0))</f>
        <v>0</v>
      </c>
    </row>
    <row r="1998" customFormat="false" ht="28.35" hidden="false" customHeight="true" outlineLevel="0" collapsed="false">
      <c r="A1998" s="48" t="str">
        <f aca="false">IF(AND(NOT(ISBLANK(C1998)),NOT(ISBLANK(B1998)),NOT(ISBLANK(E1998))),(_xlfn.AGGREGATE(2,7,A$5:A1998))+1,"")</f>
        <v/>
      </c>
      <c r="B1998" s="49"/>
      <c r="C1998" s="49"/>
      <c r="D1998" s="50"/>
      <c r="E1998" s="51"/>
      <c r="F1998" s="52" t="str">
        <f aca="false">IFERROR(VLOOKUP(B1998,LISTAS!$Q$2:$R$58,2,0),"")</f>
        <v/>
      </c>
      <c r="G1998" s="34" t="str">
        <f aca="false">IF(ISBLANK(C1998),"",  IF(F1998="RAZÓN SOCIAL","NUEVO_RP",   IF(F1998="NUMERO",      IF(ISNUMBER(VALUE(C1998)),VALUE(C1998),""),   IF(OR(F1998="NSS - NOMBRE",F1998="RP - NOMBRE"),      IF(         AND(           NOT(ISERROR(FIND(" - ",C1998))),           ISERROR(FIND("  ",C1998)),           ISERROR(FIND("–",C1998)),           ISERROR(FIND("—",C1998)),           ISNUMBER(VALUE(LEFT(C1998,FIND(" - ",C1998)-1)))         ),         VALUE(LEFT(C1998,FIND(" - ",C1998)-1)),         ""      ),   ""   )  )))</f>
        <v/>
      </c>
      <c r="H1998" s="34" t="str">
        <f aca="false">B1998 &amp; "|" &amp; E1998 &amp; "|" &amp;(IF(ISBLANK(C1998),"",IFERROR(VALUE(LEFT(TRIM(C1998),FIND(" ",TRIM(C1998)&amp;" ")-1)),"")))</f>
        <v>||</v>
      </c>
      <c r="I1998" s="18" t="n">
        <f aca="false">IF(G1998="",0, IF(COUNTIF($H$6:H1998,H1998)=1,1,0))</f>
        <v>0</v>
      </c>
      <c r="J1998" s="34" t="str">
        <f aca="false">IF( OR( ISBLANK(D1998), C1998=D1998, AND( LEFT(D1998,7)&lt;&gt;"NOMINA ", OR( ISERROR(FIND(" - ",D1998)), NOT(ISNUMBER(VALUE(LEFT(D1998,FIND(" - ",D1998)-1)))) ) ) ), "", B1998 &amp; "|" &amp; E1998 &amp; "|" &amp; (IF(ISBLANK(C1998), "", IFERROR(VALUE(LEFT(TRIM(C1998), FIND(" ", TRIM(C1998)&amp;" ")-1)), ""))) &amp; "|" &amp; D1998 )</f>
        <v/>
      </c>
      <c r="K1998" s="18" t="n">
        <f aca="false">IF(OR(C1998="", J1998="",G1998=""), 0, IF(COUNTIF($J$6:J1998, J1998)=1, 1, 0))</f>
        <v>0</v>
      </c>
      <c r="L1998" s="16" t="str">
        <f aca="false">IF(B1998="Inscripción de nuevo registro patronal",B1998 &amp; "|" &amp; E1998 &amp; "|" &amp; C1998,"")</f>
        <v/>
      </c>
      <c r="M1998" s="18" t="n">
        <f aca="false">IF(OR(C1998="", L1998=""), 0, IF(COUNTIF($L$6:L1998, L1998)=1, 1, 0))</f>
        <v>0</v>
      </c>
    </row>
    <row r="1999" customFormat="false" ht="28.35" hidden="false" customHeight="true" outlineLevel="0" collapsed="false">
      <c r="A1999" s="48" t="str">
        <f aca="false">IF(AND(NOT(ISBLANK(C1999)),NOT(ISBLANK(B1999)),NOT(ISBLANK(E1999))),(_xlfn.AGGREGATE(2,7,A$5:A1999))+1,"")</f>
        <v/>
      </c>
      <c r="B1999" s="49"/>
      <c r="C1999" s="49"/>
      <c r="D1999" s="50"/>
      <c r="E1999" s="51"/>
      <c r="F1999" s="52" t="str">
        <f aca="false">IFERROR(VLOOKUP(B1999,LISTAS!$Q$2:$R$58,2,0),"")</f>
        <v/>
      </c>
      <c r="G1999" s="34" t="str">
        <f aca="false">IF(ISBLANK(C1999),"",  IF(F1999="RAZÓN SOCIAL","NUEVO_RP",   IF(F1999="NUMERO",      IF(ISNUMBER(VALUE(C1999)),VALUE(C1999),""),   IF(OR(F1999="NSS - NOMBRE",F1999="RP - NOMBRE"),      IF(         AND(           NOT(ISERROR(FIND(" - ",C1999))),           ISERROR(FIND("  ",C1999)),           ISERROR(FIND("–",C1999)),           ISERROR(FIND("—",C1999)),           ISNUMBER(VALUE(LEFT(C1999,FIND(" - ",C1999)-1)))         ),         VALUE(LEFT(C1999,FIND(" - ",C1999)-1)),         ""      ),   ""   )  )))</f>
        <v/>
      </c>
      <c r="H1999" s="34" t="str">
        <f aca="false">B1999 &amp; "|" &amp; E1999 &amp; "|" &amp;(IF(ISBLANK(C1999),"",IFERROR(VALUE(LEFT(TRIM(C1999),FIND(" ",TRIM(C1999)&amp;" ")-1)),"")))</f>
        <v>||</v>
      </c>
      <c r="I1999" s="18" t="n">
        <f aca="false">IF(G1999="",0, IF(COUNTIF($H$6:H1999,H1999)=1,1,0))</f>
        <v>0</v>
      </c>
      <c r="J1999" s="34" t="str">
        <f aca="false">IF( OR( ISBLANK(D1999), C1999=D1999, AND( LEFT(D1999,7)&lt;&gt;"NOMINA ", OR( ISERROR(FIND(" - ",D1999)), NOT(ISNUMBER(VALUE(LEFT(D1999,FIND(" - ",D1999)-1)))) ) ) ), "", B1999 &amp; "|" &amp; E1999 &amp; "|" &amp; (IF(ISBLANK(C1999), "", IFERROR(VALUE(LEFT(TRIM(C1999), FIND(" ", TRIM(C1999)&amp;" ")-1)), ""))) &amp; "|" &amp; D1999 )</f>
        <v/>
      </c>
      <c r="K1999" s="18" t="n">
        <f aca="false">IF(OR(C1999="", J1999="",G1999=""), 0, IF(COUNTIF($J$6:J1999, J1999)=1, 1, 0))</f>
        <v>0</v>
      </c>
      <c r="L1999" s="16" t="str">
        <f aca="false">IF(B1999="Inscripción de nuevo registro patronal",B1999 &amp; "|" &amp; E1999 &amp; "|" &amp; C1999,"")</f>
        <v/>
      </c>
      <c r="M1999" s="18" t="n">
        <f aca="false">IF(OR(C1999="", L1999=""), 0, IF(COUNTIF($L$6:L1999, L1999)=1, 1, 0))</f>
        <v>0</v>
      </c>
    </row>
    <row r="2000" customFormat="false" ht="28.35" hidden="false" customHeight="true" outlineLevel="0" collapsed="false">
      <c r="A2000" s="48" t="str">
        <f aca="false">IF(AND(NOT(ISBLANK(C2000)),NOT(ISBLANK(B2000)),NOT(ISBLANK(E2000))),(_xlfn.AGGREGATE(2,7,A$5:A2000))+1,"")</f>
        <v/>
      </c>
      <c r="B2000" s="49"/>
      <c r="C2000" s="49"/>
      <c r="D2000" s="50"/>
      <c r="E2000" s="51"/>
      <c r="F2000" s="52" t="str">
        <f aca="false">IFERROR(VLOOKUP(B2000,LISTAS!$Q$2:$R$58,2,0),"")</f>
        <v/>
      </c>
      <c r="G2000" s="34" t="str">
        <f aca="false">IF(ISBLANK(C2000),"",  IF(F2000="RAZÓN SOCIAL","NUEVO_RP",   IF(F2000="NUMERO",      IF(ISNUMBER(VALUE(C2000)),VALUE(C2000),""),   IF(OR(F2000="NSS - NOMBRE",F2000="RP - NOMBRE"),      IF(         AND(           NOT(ISERROR(FIND(" - ",C2000))),           ISERROR(FIND("  ",C2000)),           ISERROR(FIND("–",C2000)),           ISERROR(FIND("—",C2000)),           ISNUMBER(VALUE(LEFT(C2000,FIND(" - ",C2000)-1)))         ),         VALUE(LEFT(C2000,FIND(" - ",C2000)-1)),         ""      ),   ""   )  )))</f>
        <v/>
      </c>
      <c r="H2000" s="34" t="str">
        <f aca="false">B2000 &amp; "|" &amp; E2000 &amp; "|" &amp;(IF(ISBLANK(C2000),"",IFERROR(VALUE(LEFT(TRIM(C2000),FIND(" ",TRIM(C2000)&amp;" ")-1)),"")))</f>
        <v>||</v>
      </c>
      <c r="I2000" s="18" t="n">
        <f aca="false">IF(G2000="",0, IF(COUNTIF($H$6:H2000,H2000)=1,1,0))</f>
        <v>0</v>
      </c>
      <c r="J2000" s="34" t="str">
        <f aca="false">IF( OR( ISBLANK(D2000), C2000=D2000, AND( LEFT(D2000,7)&lt;&gt;"NOMINA ", OR( ISERROR(FIND(" - ",D2000)), NOT(ISNUMBER(VALUE(LEFT(D2000,FIND(" - ",D2000)-1)))) ) ) ), "", B2000 &amp; "|" &amp; E2000 &amp; "|" &amp; (IF(ISBLANK(C2000), "", IFERROR(VALUE(LEFT(TRIM(C2000), FIND(" ", TRIM(C2000)&amp;" ")-1)), ""))) &amp; "|" &amp; D2000 )</f>
        <v/>
      </c>
      <c r="K2000" s="18" t="n">
        <f aca="false">IF(OR(C2000="", J2000="",G2000=""), 0, IF(COUNTIF($J$6:J2000, J2000)=1, 1, 0))</f>
        <v>0</v>
      </c>
      <c r="L2000" s="16" t="str">
        <f aca="false">IF(B2000="Inscripción de nuevo registro patronal",B2000 &amp; "|" &amp; E2000 &amp; "|" &amp; C2000,"")</f>
        <v/>
      </c>
      <c r="M2000" s="18" t="n">
        <f aca="false">IF(OR(C2000="", L2000=""), 0, IF(COUNTIF($L$6:L2000, L2000)=1, 1, 0))</f>
        <v>0</v>
      </c>
    </row>
    <row r="2001" customFormat="false" ht="28.35" hidden="false" customHeight="true" outlineLevel="0" collapsed="false">
      <c r="A2001" s="48" t="str">
        <f aca="false">IF(AND(NOT(ISBLANK(C2001)),NOT(ISBLANK(B2001)),NOT(ISBLANK(E2001))),(_xlfn.AGGREGATE(2,7,A$5:A2001))+1,"")</f>
        <v/>
      </c>
      <c r="B2001" s="49"/>
      <c r="C2001" s="49"/>
      <c r="D2001" s="50"/>
      <c r="E2001" s="51"/>
      <c r="F2001" s="52" t="str">
        <f aca="false">IFERROR(VLOOKUP(B2001,LISTAS!$Q$2:$R$58,2,0),"")</f>
        <v/>
      </c>
      <c r="G2001" s="34" t="str">
        <f aca="false">IF(ISBLANK(C2001),"",  IF(F2001="RAZÓN SOCIAL","NUEVO_RP",   IF(F2001="NUMERO",      IF(ISNUMBER(VALUE(C2001)),VALUE(C2001),""),   IF(OR(F2001="NSS - NOMBRE",F2001="RP - NOMBRE"),      IF(         AND(           NOT(ISERROR(FIND(" - ",C2001))),           ISERROR(FIND("  ",C2001)),           ISERROR(FIND("–",C2001)),           ISERROR(FIND("—",C2001)),           ISNUMBER(VALUE(LEFT(C2001,FIND(" - ",C2001)-1)))         ),         VALUE(LEFT(C2001,FIND(" - ",C2001)-1)),         ""      ),   ""   )  )))</f>
        <v/>
      </c>
      <c r="H2001" s="34" t="str">
        <f aca="false">B2001 &amp; "|" &amp; E2001 &amp; "|" &amp;(IF(ISBLANK(C2001),"",IFERROR(VALUE(LEFT(TRIM(C2001),FIND(" ",TRIM(C2001)&amp;" ")-1)),"")))</f>
        <v>||</v>
      </c>
      <c r="I2001" s="18" t="n">
        <f aca="false">IF(G2001="",0, IF(COUNTIF($H$6:H2001,H2001)=1,1,0))</f>
        <v>0</v>
      </c>
      <c r="J2001" s="34" t="str">
        <f aca="false">IF( OR( ISBLANK(D2001), C2001=D2001, AND( LEFT(D2001,7)&lt;&gt;"NOMINA ", OR( ISERROR(FIND(" - ",D2001)), NOT(ISNUMBER(VALUE(LEFT(D2001,FIND(" - ",D2001)-1)))) ) ) ), "", B2001 &amp; "|" &amp; E2001 &amp; "|" &amp; (IF(ISBLANK(C2001), "", IFERROR(VALUE(LEFT(TRIM(C2001), FIND(" ", TRIM(C2001)&amp;" ")-1)), ""))) &amp; "|" &amp; D2001 )</f>
        <v/>
      </c>
      <c r="K2001" s="18" t="n">
        <f aca="false">IF(OR(C2001="", J2001="",G2001=""), 0, IF(COUNTIF($J$6:J2001, J2001)=1, 1, 0))</f>
        <v>0</v>
      </c>
      <c r="L2001" s="16" t="str">
        <f aca="false">IF(B2001="Inscripción de nuevo registro patronal",B2001 &amp; "|" &amp; E2001 &amp; "|" &amp; C2001,"")</f>
        <v/>
      </c>
      <c r="M2001" s="18" t="n">
        <f aca="false">IF(OR(C2001="", L2001=""), 0, IF(COUNTIF($L$6:L2001, L2001)=1, 1, 0))</f>
        <v>0</v>
      </c>
    </row>
    <row r="2002" customFormat="false" ht="28.35" hidden="false" customHeight="true" outlineLevel="0" collapsed="false">
      <c r="A2002" s="48" t="str">
        <f aca="false">IF(AND(NOT(ISBLANK(C2002)),NOT(ISBLANK(B2002)),NOT(ISBLANK(E2002))),(_xlfn.AGGREGATE(2,7,A$5:A2002))+1,"")</f>
        <v/>
      </c>
      <c r="B2002" s="49"/>
      <c r="C2002" s="49"/>
      <c r="D2002" s="50"/>
      <c r="E2002" s="51"/>
      <c r="F2002" s="52" t="str">
        <f aca="false">IFERROR(VLOOKUP(B2002,LISTAS!$Q$2:$R$58,2,0),"")</f>
        <v/>
      </c>
      <c r="G2002" s="34" t="str">
        <f aca="false">IF(ISBLANK(C2002),"",  IF(F2002="RAZÓN SOCIAL","NUEVO_RP",   IF(F2002="NUMERO",      IF(ISNUMBER(VALUE(C2002)),VALUE(C2002),""),   IF(OR(F2002="NSS - NOMBRE",F2002="RP - NOMBRE"),      IF(         AND(           NOT(ISERROR(FIND(" - ",C2002))),           ISERROR(FIND("  ",C2002)),           ISERROR(FIND("–",C2002)),           ISERROR(FIND("—",C2002)),           ISNUMBER(VALUE(LEFT(C2002,FIND(" - ",C2002)-1)))         ),         VALUE(LEFT(C2002,FIND(" - ",C2002)-1)),         ""      ),   ""   )  )))</f>
        <v/>
      </c>
      <c r="H2002" s="34" t="str">
        <f aca="false">B2002 &amp; "|" &amp; E2002 &amp; "|" &amp;(IF(ISBLANK(C2002),"",IFERROR(VALUE(LEFT(TRIM(C2002),FIND(" ",TRIM(C2002)&amp;" ")-1)),"")))</f>
        <v>||</v>
      </c>
      <c r="I2002" s="18" t="n">
        <f aca="false">IF(G2002="",0, IF(COUNTIF($H$6:H2002,H2002)=1,1,0))</f>
        <v>0</v>
      </c>
      <c r="J2002" s="34" t="str">
        <f aca="false">IF( OR( ISBLANK(D2002), C2002=D2002, AND( LEFT(D2002,7)&lt;&gt;"NOMINA ", OR( ISERROR(FIND(" - ",D2002)), NOT(ISNUMBER(VALUE(LEFT(D2002,FIND(" - ",D2002)-1)))) ) ) ), "", B2002 &amp; "|" &amp; E2002 &amp; "|" &amp; (IF(ISBLANK(C2002), "", IFERROR(VALUE(LEFT(TRIM(C2002), FIND(" ", TRIM(C2002)&amp;" ")-1)), ""))) &amp; "|" &amp; D2002 )</f>
        <v/>
      </c>
      <c r="K2002" s="18" t="n">
        <f aca="false">IF(OR(C2002="", J2002="",G2002=""), 0, IF(COUNTIF($J$6:J2002, J2002)=1, 1, 0))</f>
        <v>0</v>
      </c>
      <c r="L2002" s="16" t="str">
        <f aca="false">IF(B2002="Inscripción de nuevo registro patronal",B2002 &amp; "|" &amp; E2002 &amp; "|" &amp; C2002,"")</f>
        <v/>
      </c>
      <c r="M2002" s="18" t="n">
        <f aca="false">IF(OR(C2002="", L2002=""), 0, IF(COUNTIF($L$6:L2002, L2002)=1, 1, 0))</f>
        <v>0</v>
      </c>
    </row>
    <row r="2003" customFormat="false" ht="28.35" hidden="false" customHeight="true" outlineLevel="0" collapsed="false">
      <c r="A2003" s="48" t="str">
        <f aca="false">IF(AND(NOT(ISBLANK(C2003)),NOT(ISBLANK(B2003)),NOT(ISBLANK(E2003))),(_xlfn.AGGREGATE(2,7,A$5:A2003))+1,"")</f>
        <v/>
      </c>
      <c r="B2003" s="49"/>
      <c r="C2003" s="49"/>
      <c r="D2003" s="50"/>
      <c r="E2003" s="51"/>
      <c r="F2003" s="52" t="str">
        <f aca="false">IFERROR(VLOOKUP(B2003,LISTAS!$Q$2:$R$58,2,0),"")</f>
        <v/>
      </c>
      <c r="G2003" s="34" t="str">
        <f aca="false">IF(ISBLANK(C2003),"",  IF(F2003="RAZÓN SOCIAL","NUEVO_RP",   IF(F2003="NUMERO",      IF(ISNUMBER(VALUE(C2003)),VALUE(C2003),""),   IF(OR(F2003="NSS - NOMBRE",F2003="RP - NOMBRE"),      IF(         AND(           NOT(ISERROR(FIND(" - ",C2003))),           ISERROR(FIND("  ",C2003)),           ISERROR(FIND("–",C2003)),           ISERROR(FIND("—",C2003)),           ISNUMBER(VALUE(LEFT(C2003,FIND(" - ",C2003)-1)))         ),         VALUE(LEFT(C2003,FIND(" - ",C2003)-1)),         ""      ),   ""   )  )))</f>
        <v/>
      </c>
      <c r="H2003" s="34" t="str">
        <f aca="false">B2003 &amp; "|" &amp; E2003 &amp; "|" &amp;(IF(ISBLANK(C2003),"",IFERROR(VALUE(LEFT(TRIM(C2003),FIND(" ",TRIM(C2003)&amp;" ")-1)),"")))</f>
        <v>||</v>
      </c>
      <c r="I2003" s="18" t="n">
        <f aca="false">IF(G2003="",0, IF(COUNTIF($H$6:H2003,H2003)=1,1,0))</f>
        <v>0</v>
      </c>
      <c r="J2003" s="34" t="str">
        <f aca="false">IF( OR( ISBLANK(D2003), C2003=D2003, AND( LEFT(D2003,7)&lt;&gt;"NOMINA ", OR( ISERROR(FIND(" - ",D2003)), NOT(ISNUMBER(VALUE(LEFT(D2003,FIND(" - ",D2003)-1)))) ) ) ), "", B2003 &amp; "|" &amp; E2003 &amp; "|" &amp; (IF(ISBLANK(C2003), "", IFERROR(VALUE(LEFT(TRIM(C2003), FIND(" ", TRIM(C2003)&amp;" ")-1)), ""))) &amp; "|" &amp; D2003 )</f>
        <v/>
      </c>
      <c r="K2003" s="18" t="n">
        <f aca="false">IF(OR(C2003="", J2003="",G2003=""), 0, IF(COUNTIF($J$6:J2003, J2003)=1, 1, 0))</f>
        <v>0</v>
      </c>
      <c r="L2003" s="16" t="str">
        <f aca="false">IF(B2003="Inscripción de nuevo registro patronal",B2003 &amp; "|" &amp; E2003 &amp; "|" &amp; C2003,"")</f>
        <v/>
      </c>
      <c r="M2003" s="18" t="n">
        <f aca="false">IF(OR(C2003="", L2003=""), 0, IF(COUNTIF($L$6:L2003, L2003)=1, 1, 0))</f>
        <v>0</v>
      </c>
    </row>
    <row r="2004" customFormat="false" ht="28.35" hidden="false" customHeight="true" outlineLevel="0" collapsed="false">
      <c r="A2004" s="48" t="str">
        <f aca="false">IF(AND(NOT(ISBLANK(C2004)),NOT(ISBLANK(B2004)),NOT(ISBLANK(E2004))),(_xlfn.AGGREGATE(2,7,A$5:A2004))+1,"")</f>
        <v/>
      </c>
      <c r="B2004" s="49"/>
      <c r="C2004" s="49"/>
      <c r="D2004" s="50"/>
      <c r="E2004" s="51"/>
      <c r="F2004" s="52" t="str">
        <f aca="false">IFERROR(VLOOKUP(B2004,LISTAS!$Q$2:$R$58,2,0),"")</f>
        <v/>
      </c>
      <c r="G2004" s="34" t="str">
        <f aca="false">IF(ISBLANK(C2004),"",  IF(F2004="RAZÓN SOCIAL","NUEVO_RP",   IF(F2004="NUMERO",      IF(ISNUMBER(VALUE(C2004)),VALUE(C2004),""),   IF(OR(F2004="NSS - NOMBRE",F2004="RP - NOMBRE"),      IF(         AND(           NOT(ISERROR(FIND(" - ",C2004))),           ISERROR(FIND("  ",C2004)),           ISERROR(FIND("–",C2004)),           ISERROR(FIND("—",C2004)),           ISNUMBER(VALUE(LEFT(C2004,FIND(" - ",C2004)-1)))         ),         VALUE(LEFT(C2004,FIND(" - ",C2004)-1)),         ""      ),   ""   )  )))</f>
        <v/>
      </c>
      <c r="H2004" s="34" t="str">
        <f aca="false">B2004 &amp; "|" &amp; E2004 &amp; "|" &amp;(IF(ISBLANK(C2004),"",IFERROR(VALUE(LEFT(TRIM(C2004),FIND(" ",TRIM(C2004)&amp;" ")-1)),"")))</f>
        <v>||</v>
      </c>
      <c r="I2004" s="18" t="n">
        <f aca="false">IF(G2004="",0, IF(COUNTIF($H$6:H2004,H2004)=1,1,0))</f>
        <v>0</v>
      </c>
      <c r="J2004" s="34" t="str">
        <f aca="false">IF( OR( ISBLANK(D2004), C2004=D2004, AND( LEFT(D2004,7)&lt;&gt;"NOMINA ", OR( ISERROR(FIND(" - ",D2004)), NOT(ISNUMBER(VALUE(LEFT(D2004,FIND(" - ",D2004)-1)))) ) ) ), "", B2004 &amp; "|" &amp; E2004 &amp; "|" &amp; (IF(ISBLANK(C2004), "", IFERROR(VALUE(LEFT(TRIM(C2004), FIND(" ", TRIM(C2004)&amp;" ")-1)), ""))) &amp; "|" &amp; D2004 )</f>
        <v/>
      </c>
      <c r="K2004" s="18" t="n">
        <f aca="false">IF(OR(C2004="", J2004="",G2004=""), 0, IF(COUNTIF($J$6:J2004, J2004)=1, 1, 0))</f>
        <v>0</v>
      </c>
      <c r="L2004" s="16" t="str">
        <f aca="false">IF(B2004="Inscripción de nuevo registro patronal",B2004 &amp; "|" &amp; E2004 &amp; "|" &amp; C2004,"")</f>
        <v/>
      </c>
      <c r="M2004" s="18" t="n">
        <f aca="false">IF(OR(C2004="", L2004=""), 0, IF(COUNTIF($L$6:L2004, L2004)=1, 1, 0))</f>
        <v>0</v>
      </c>
    </row>
    <row r="2005" customFormat="false" ht="28.35" hidden="false" customHeight="true" outlineLevel="0" collapsed="false">
      <c r="A2005" s="48" t="str">
        <f aca="false">IF(AND(NOT(ISBLANK(C2005)),NOT(ISBLANK(B2005)),NOT(ISBLANK(E2005))),(_xlfn.AGGREGATE(2,7,A$5:A2005))+1,"")</f>
        <v/>
      </c>
      <c r="B2005" s="49"/>
      <c r="C2005" s="49"/>
      <c r="D2005" s="50"/>
      <c r="E2005" s="51"/>
      <c r="F2005" s="52" t="str">
        <f aca="false">IFERROR(VLOOKUP(B2005,LISTAS!$Q$2:$R$58,2,0),"")</f>
        <v/>
      </c>
      <c r="G2005" s="34" t="str">
        <f aca="false">IF(ISBLANK(C2005),"",  IF(F2005="RAZÓN SOCIAL","NUEVO_RP",   IF(F2005="NUMERO",      IF(ISNUMBER(VALUE(C2005)),VALUE(C2005),""),   IF(OR(F2005="NSS - NOMBRE",F2005="RP - NOMBRE"),      IF(         AND(           NOT(ISERROR(FIND(" - ",C2005))),           ISERROR(FIND("  ",C2005)),           ISERROR(FIND("–",C2005)),           ISERROR(FIND("—",C2005)),           ISNUMBER(VALUE(LEFT(C2005,FIND(" - ",C2005)-1)))         ),         VALUE(LEFT(C2005,FIND(" - ",C2005)-1)),         ""      ),   ""   )  )))</f>
        <v/>
      </c>
      <c r="H2005" s="34" t="str">
        <f aca="false">B2005 &amp; "|" &amp; E2005 &amp; "|" &amp;(IF(ISBLANK(C2005),"",IFERROR(VALUE(LEFT(TRIM(C2005),FIND(" ",TRIM(C2005)&amp;" ")-1)),"")))</f>
        <v>||</v>
      </c>
      <c r="I2005" s="18" t="n">
        <f aca="false">IF(G2005="",0, IF(COUNTIF($H$6:H2005,H2005)=1,1,0))</f>
        <v>0</v>
      </c>
      <c r="J2005" s="34" t="str">
        <f aca="false">IF( OR( ISBLANK(D2005), C2005=D2005, AND( LEFT(D2005,7)&lt;&gt;"NOMINA ", OR( ISERROR(FIND(" - ",D2005)), NOT(ISNUMBER(VALUE(LEFT(D2005,FIND(" - ",D2005)-1)))) ) ) ), "", B2005 &amp; "|" &amp; E2005 &amp; "|" &amp; (IF(ISBLANK(C2005), "", IFERROR(VALUE(LEFT(TRIM(C2005), FIND(" ", TRIM(C2005)&amp;" ")-1)), ""))) &amp; "|" &amp; D2005 )</f>
        <v/>
      </c>
      <c r="K2005" s="18" t="n">
        <f aca="false">IF(OR(C2005="", J2005="",G2005=""), 0, IF(COUNTIF($J$6:J2005, J2005)=1, 1, 0))</f>
        <v>0</v>
      </c>
      <c r="L2005" s="16" t="str">
        <f aca="false">IF(B2005="Inscripción de nuevo registro patronal",B2005 &amp; "|" &amp; E2005 &amp; "|" &amp; C2005,"")</f>
        <v/>
      </c>
      <c r="M2005" s="18" t="n">
        <f aca="false">IF(OR(C2005="", L2005=""), 0, IF(COUNTIF($L$6:L2005, L2005)=1, 1, 0))</f>
        <v>0</v>
      </c>
    </row>
    <row r="2006" customFormat="false" ht="28.35" hidden="false" customHeight="true" outlineLevel="0" collapsed="false">
      <c r="A2006" s="48" t="str">
        <f aca="false">IF(AND(NOT(ISBLANK(C2006)),NOT(ISBLANK(B2006)),NOT(ISBLANK(E2006))),(_xlfn.AGGREGATE(2,7,A$5:A2006))+1,"")</f>
        <v/>
      </c>
      <c r="B2006" s="49"/>
      <c r="C2006" s="49"/>
      <c r="D2006" s="50"/>
      <c r="E2006" s="51"/>
      <c r="F2006" s="52" t="str">
        <f aca="false">IFERROR(VLOOKUP(B2006,LISTAS!$Q$2:$R$58,2,0),"")</f>
        <v/>
      </c>
      <c r="G2006" s="34" t="str">
        <f aca="false">IF(ISBLANK(C2006),"",  IF(F2006="RAZÓN SOCIAL","NUEVO_RP",   IF(F2006="NUMERO",      IF(ISNUMBER(VALUE(C2006)),VALUE(C2006),""),   IF(OR(F2006="NSS - NOMBRE",F2006="RP - NOMBRE"),      IF(         AND(           NOT(ISERROR(FIND(" - ",C2006))),           ISERROR(FIND("  ",C2006)),           ISERROR(FIND("–",C2006)),           ISERROR(FIND("—",C2006)),           ISNUMBER(VALUE(LEFT(C2006,FIND(" - ",C2006)-1)))         ),         VALUE(LEFT(C2006,FIND(" - ",C2006)-1)),         ""      ),   ""   )  )))</f>
        <v/>
      </c>
      <c r="H2006" s="34" t="str">
        <f aca="false">B2006 &amp; "|" &amp; E2006 &amp; "|" &amp;(IF(ISBLANK(C2006),"",IFERROR(VALUE(LEFT(TRIM(C2006),FIND(" ",TRIM(C2006)&amp;" ")-1)),"")))</f>
        <v>||</v>
      </c>
      <c r="I2006" s="18" t="n">
        <f aca="false">IF(G2006="",0, IF(COUNTIF($H$6:H2006,H2006)=1,1,0))</f>
        <v>0</v>
      </c>
      <c r="J2006" s="34" t="str">
        <f aca="false">IF( OR( ISBLANK(D2006), C2006=D2006, AND( LEFT(D2006,7)&lt;&gt;"NOMINA ", OR( ISERROR(FIND(" - ",D2006)), NOT(ISNUMBER(VALUE(LEFT(D2006,FIND(" - ",D2006)-1)))) ) ) ), "", B2006 &amp; "|" &amp; E2006 &amp; "|" &amp; (IF(ISBLANK(C2006), "", IFERROR(VALUE(LEFT(TRIM(C2006), FIND(" ", TRIM(C2006)&amp;" ")-1)), ""))) &amp; "|" &amp; D2006 )</f>
        <v/>
      </c>
      <c r="K2006" s="18" t="n">
        <f aca="false">IF(OR(C2006="", J2006="",G2006=""), 0, IF(COUNTIF($J$6:J2006, J2006)=1, 1, 0))</f>
        <v>0</v>
      </c>
      <c r="L2006" s="16" t="str">
        <f aca="false">IF(B2006="Inscripción de nuevo registro patronal",B2006 &amp; "|" &amp; E2006 &amp; "|" &amp; C2006,"")</f>
        <v/>
      </c>
      <c r="M2006" s="18" t="n">
        <f aca="false">IF(OR(C2006="", L2006=""), 0, IF(COUNTIF($L$6:L2006, L2006)=1, 1, 0))</f>
        <v>0</v>
      </c>
    </row>
    <row r="2007" customFormat="false" ht="28.35" hidden="false" customHeight="true" outlineLevel="0" collapsed="false">
      <c r="A2007" s="48" t="str">
        <f aca="false">IF(AND(NOT(ISBLANK(C2007)),NOT(ISBLANK(B2007)),NOT(ISBLANK(E2007))),(_xlfn.AGGREGATE(2,7,A$5:A2007))+1,"")</f>
        <v/>
      </c>
      <c r="B2007" s="49"/>
      <c r="C2007" s="49"/>
      <c r="D2007" s="50"/>
      <c r="E2007" s="51"/>
      <c r="F2007" s="52" t="str">
        <f aca="false">IFERROR(VLOOKUP(B2007,LISTAS!$Q$2:$R$58,2,0),"")</f>
        <v/>
      </c>
      <c r="G2007" s="34" t="str">
        <f aca="false">IF(ISBLANK(C2007),"",  IF(F2007="RAZÓN SOCIAL","NUEVO_RP",   IF(F2007="NUMERO",      IF(ISNUMBER(VALUE(C2007)),VALUE(C2007),""),   IF(OR(F2007="NSS - NOMBRE",F2007="RP - NOMBRE"),      IF(         AND(           NOT(ISERROR(FIND(" - ",C2007))),           ISERROR(FIND("  ",C2007)),           ISERROR(FIND("–",C2007)),           ISERROR(FIND("—",C2007)),           ISNUMBER(VALUE(LEFT(C2007,FIND(" - ",C2007)-1)))         ),         VALUE(LEFT(C2007,FIND(" - ",C2007)-1)),         ""      ),   ""   )  )))</f>
        <v/>
      </c>
      <c r="H2007" s="34" t="str">
        <f aca="false">B2007 &amp; "|" &amp; E2007 &amp; "|" &amp;(IF(ISBLANK(C2007),"",IFERROR(VALUE(LEFT(TRIM(C2007),FIND(" ",TRIM(C2007)&amp;" ")-1)),"")))</f>
        <v>||</v>
      </c>
      <c r="I2007" s="18" t="n">
        <f aca="false">IF(G2007="",0, IF(COUNTIF($H$6:H2007,H2007)=1,1,0))</f>
        <v>0</v>
      </c>
      <c r="J2007" s="34" t="str">
        <f aca="false">IF( OR( ISBLANK(D2007), C2007=D2007, AND( LEFT(D2007,7)&lt;&gt;"NOMINA ", OR( ISERROR(FIND(" - ",D2007)), NOT(ISNUMBER(VALUE(LEFT(D2007,FIND(" - ",D2007)-1)))) ) ) ), "", B2007 &amp; "|" &amp; E2007 &amp; "|" &amp; (IF(ISBLANK(C2007), "", IFERROR(VALUE(LEFT(TRIM(C2007), FIND(" ", TRIM(C2007)&amp;" ")-1)), ""))) &amp; "|" &amp; D2007 )</f>
        <v/>
      </c>
      <c r="K2007" s="18" t="n">
        <f aca="false">IF(OR(C2007="", J2007="",G2007=""), 0, IF(COUNTIF($J$6:J2007, J2007)=1, 1, 0))</f>
        <v>0</v>
      </c>
      <c r="L2007" s="16" t="str">
        <f aca="false">IF(B2007="Inscripción de nuevo registro patronal",B2007 &amp; "|" &amp; E2007 &amp; "|" &amp; C2007,"")</f>
        <v/>
      </c>
      <c r="M2007" s="18" t="n">
        <f aca="false">IF(OR(C2007="", L2007=""), 0, IF(COUNTIF($L$6:L2007, L2007)=1, 1, 0))</f>
        <v>0</v>
      </c>
    </row>
    <row r="2008" customFormat="false" ht="28.35" hidden="false" customHeight="true" outlineLevel="0" collapsed="false">
      <c r="A2008" s="48" t="str">
        <f aca="false">IF(AND(NOT(ISBLANK(C2008)),NOT(ISBLANK(B2008)),NOT(ISBLANK(E2008))),(_xlfn.AGGREGATE(2,7,A$5:A2008))+1,"")</f>
        <v/>
      </c>
      <c r="B2008" s="49"/>
      <c r="C2008" s="49"/>
      <c r="D2008" s="50"/>
      <c r="E2008" s="51"/>
      <c r="F2008" s="52" t="str">
        <f aca="false">IFERROR(VLOOKUP(B2008,LISTAS!$Q$2:$R$58,2,0),"")</f>
        <v/>
      </c>
      <c r="G2008" s="34" t="str">
        <f aca="false">IF(ISBLANK(C2008),"",  IF(F2008="RAZÓN SOCIAL","NUEVO_RP",   IF(F2008="NUMERO",      IF(ISNUMBER(VALUE(C2008)),VALUE(C2008),""),   IF(OR(F2008="NSS - NOMBRE",F2008="RP - NOMBRE"),      IF(         AND(           NOT(ISERROR(FIND(" - ",C2008))),           ISERROR(FIND("  ",C2008)),           ISERROR(FIND("–",C2008)),           ISERROR(FIND("—",C2008)),           ISNUMBER(VALUE(LEFT(C2008,FIND(" - ",C2008)-1)))         ),         VALUE(LEFT(C2008,FIND(" - ",C2008)-1)),         ""      ),   ""   )  )))</f>
        <v/>
      </c>
      <c r="H2008" s="34" t="str">
        <f aca="false">B2008 &amp; "|" &amp; E2008 &amp; "|" &amp;(IF(ISBLANK(C2008),"",IFERROR(VALUE(LEFT(TRIM(C2008),FIND(" ",TRIM(C2008)&amp;" ")-1)),"")))</f>
        <v>||</v>
      </c>
      <c r="I2008" s="18" t="n">
        <f aca="false">IF(G2008="",0, IF(COUNTIF($H$6:H2008,H2008)=1,1,0))</f>
        <v>0</v>
      </c>
      <c r="J2008" s="34" t="str">
        <f aca="false">IF( OR( ISBLANK(D2008), C2008=D2008, AND( LEFT(D2008,7)&lt;&gt;"NOMINA ", OR( ISERROR(FIND(" - ",D2008)), NOT(ISNUMBER(VALUE(LEFT(D2008,FIND(" - ",D2008)-1)))) ) ) ), "", B2008 &amp; "|" &amp; E2008 &amp; "|" &amp; (IF(ISBLANK(C2008), "", IFERROR(VALUE(LEFT(TRIM(C2008), FIND(" ", TRIM(C2008)&amp;" ")-1)), ""))) &amp; "|" &amp; D2008 )</f>
        <v/>
      </c>
      <c r="K2008" s="18" t="n">
        <f aca="false">IF(OR(C2008="", J2008="",G2008=""), 0, IF(COUNTIF($J$6:J2008, J2008)=1, 1, 0))</f>
        <v>0</v>
      </c>
      <c r="L2008" s="16" t="str">
        <f aca="false">IF(B2008="Inscripción de nuevo registro patronal",B2008 &amp; "|" &amp; E2008 &amp; "|" &amp; C2008,"")</f>
        <v/>
      </c>
      <c r="M2008" s="18" t="n">
        <f aca="false">IF(OR(C2008="", L2008=""), 0, IF(COUNTIF($L$6:L2008, L2008)=1, 1, 0))</f>
        <v>0</v>
      </c>
    </row>
    <row r="2009" customFormat="false" ht="28.35" hidden="false" customHeight="true" outlineLevel="0" collapsed="false">
      <c r="A2009" s="48" t="str">
        <f aca="false">IF(AND(NOT(ISBLANK(C2009)),NOT(ISBLANK(B2009)),NOT(ISBLANK(E2009))),(_xlfn.AGGREGATE(2,7,A$5:A2009))+1,"")</f>
        <v/>
      </c>
      <c r="B2009" s="49"/>
      <c r="C2009" s="49"/>
      <c r="D2009" s="50"/>
      <c r="E2009" s="51"/>
      <c r="F2009" s="52" t="str">
        <f aca="false">IFERROR(VLOOKUP(B2009,LISTAS!$Q$2:$R$58,2,0),"")</f>
        <v/>
      </c>
      <c r="G2009" s="34" t="str">
        <f aca="false">IF(ISBLANK(C2009),"",  IF(F2009="RAZÓN SOCIAL","NUEVO_RP",   IF(F2009="NUMERO",      IF(ISNUMBER(VALUE(C2009)),VALUE(C2009),""),   IF(OR(F2009="NSS - NOMBRE",F2009="RP - NOMBRE"),      IF(         AND(           NOT(ISERROR(FIND(" - ",C2009))),           ISERROR(FIND("  ",C2009)),           ISERROR(FIND("–",C2009)),           ISERROR(FIND("—",C2009)),           ISNUMBER(VALUE(LEFT(C2009,FIND(" - ",C2009)-1)))         ),         VALUE(LEFT(C2009,FIND(" - ",C2009)-1)),         ""      ),   ""   )  )))</f>
        <v/>
      </c>
      <c r="H2009" s="34" t="str">
        <f aca="false">B2009 &amp; "|" &amp; E2009 &amp; "|" &amp;(IF(ISBLANK(C2009),"",IFERROR(VALUE(LEFT(TRIM(C2009),FIND(" ",TRIM(C2009)&amp;" ")-1)),"")))</f>
        <v>||</v>
      </c>
      <c r="I2009" s="18" t="n">
        <f aca="false">IF(G2009="",0, IF(COUNTIF($H$6:H2009,H2009)=1,1,0))</f>
        <v>0</v>
      </c>
      <c r="J2009" s="34" t="str">
        <f aca="false">IF( OR( ISBLANK(D2009), C2009=D2009, AND( LEFT(D2009,7)&lt;&gt;"NOMINA ", OR( ISERROR(FIND(" - ",D2009)), NOT(ISNUMBER(VALUE(LEFT(D2009,FIND(" - ",D2009)-1)))) ) ) ), "", B2009 &amp; "|" &amp; E2009 &amp; "|" &amp; (IF(ISBLANK(C2009), "", IFERROR(VALUE(LEFT(TRIM(C2009), FIND(" ", TRIM(C2009)&amp;" ")-1)), ""))) &amp; "|" &amp; D2009 )</f>
        <v/>
      </c>
      <c r="K2009" s="18" t="n">
        <f aca="false">IF(OR(C2009="", J2009="",G2009=""), 0, IF(COUNTIF($J$6:J2009, J2009)=1, 1, 0))</f>
        <v>0</v>
      </c>
      <c r="L2009" s="16" t="str">
        <f aca="false">IF(B2009="Inscripción de nuevo registro patronal",B2009 &amp; "|" &amp; E2009 &amp; "|" &amp; C2009,"")</f>
        <v/>
      </c>
      <c r="M2009" s="18" t="n">
        <f aca="false">IF(OR(C2009="", L2009=""), 0, IF(COUNTIF($L$6:L2009, L2009)=1, 1, 0))</f>
        <v>0</v>
      </c>
    </row>
    <row r="2010" customFormat="false" ht="28.35" hidden="false" customHeight="true" outlineLevel="0" collapsed="false">
      <c r="A2010" s="48" t="str">
        <f aca="false">IF(AND(NOT(ISBLANK(C2010)),NOT(ISBLANK(B2010)),NOT(ISBLANK(E2010))),(_xlfn.AGGREGATE(2,7,A$5:A2010))+1,"")</f>
        <v/>
      </c>
      <c r="B2010" s="49"/>
      <c r="C2010" s="49"/>
      <c r="D2010" s="50"/>
      <c r="E2010" s="51"/>
      <c r="F2010" s="52" t="str">
        <f aca="false">IFERROR(VLOOKUP(B2010,LISTAS!$Q$2:$R$58,2,0),"")</f>
        <v/>
      </c>
      <c r="G2010" s="34" t="str">
        <f aca="false">IF(ISBLANK(C2010),"",  IF(F2010="RAZÓN SOCIAL","NUEVO_RP",   IF(F2010="NUMERO",      IF(ISNUMBER(VALUE(C2010)),VALUE(C2010),""),   IF(OR(F2010="NSS - NOMBRE",F2010="RP - NOMBRE"),      IF(         AND(           NOT(ISERROR(FIND(" - ",C2010))),           ISERROR(FIND("  ",C2010)),           ISERROR(FIND("–",C2010)),           ISERROR(FIND("—",C2010)),           ISNUMBER(VALUE(LEFT(C2010,FIND(" - ",C2010)-1)))         ),         VALUE(LEFT(C2010,FIND(" - ",C2010)-1)),         ""      ),   ""   )  )))</f>
        <v/>
      </c>
      <c r="H2010" s="34" t="str">
        <f aca="false">B2010 &amp; "|" &amp; E2010 &amp; "|" &amp;(IF(ISBLANK(C2010),"",IFERROR(VALUE(LEFT(TRIM(C2010),FIND(" ",TRIM(C2010)&amp;" ")-1)),"")))</f>
        <v>||</v>
      </c>
      <c r="I2010" s="18" t="n">
        <f aca="false">IF(G2010="",0, IF(COUNTIF($H$6:H2010,H2010)=1,1,0))</f>
        <v>0</v>
      </c>
      <c r="J2010" s="34" t="str">
        <f aca="false">IF( OR( ISBLANK(D2010), C2010=D2010, AND( LEFT(D2010,7)&lt;&gt;"NOMINA ", OR( ISERROR(FIND(" - ",D2010)), NOT(ISNUMBER(VALUE(LEFT(D2010,FIND(" - ",D2010)-1)))) ) ) ), "", B2010 &amp; "|" &amp; E2010 &amp; "|" &amp; (IF(ISBLANK(C2010), "", IFERROR(VALUE(LEFT(TRIM(C2010), FIND(" ", TRIM(C2010)&amp;" ")-1)), ""))) &amp; "|" &amp; D2010 )</f>
        <v/>
      </c>
      <c r="K2010" s="18" t="n">
        <f aca="false">IF(OR(C2010="", J2010="",G2010=""), 0, IF(COUNTIF($J$6:J2010, J2010)=1, 1, 0))</f>
        <v>0</v>
      </c>
      <c r="L2010" s="16" t="str">
        <f aca="false">IF(B2010="Inscripción de nuevo registro patronal",B2010 &amp; "|" &amp; E2010 &amp; "|" &amp; C2010,"")</f>
        <v/>
      </c>
      <c r="M2010" s="18" t="n">
        <f aca="false">IF(OR(C2010="", L2010=""), 0, IF(COUNTIF($L$6:L2010, L2010)=1, 1, 0))</f>
        <v>0</v>
      </c>
    </row>
    <row r="2011" customFormat="false" ht="28.35" hidden="false" customHeight="true" outlineLevel="0" collapsed="false">
      <c r="A2011" s="48" t="str">
        <f aca="false">IF(AND(NOT(ISBLANK(C2011)),NOT(ISBLANK(B2011)),NOT(ISBLANK(E2011))),(_xlfn.AGGREGATE(2,7,A$5:A2011))+1,"")</f>
        <v/>
      </c>
      <c r="B2011" s="49"/>
      <c r="C2011" s="49"/>
      <c r="D2011" s="50"/>
      <c r="E2011" s="51"/>
      <c r="F2011" s="52" t="str">
        <f aca="false">IFERROR(VLOOKUP(B2011,LISTAS!$Q$2:$R$58,2,0),"")</f>
        <v/>
      </c>
      <c r="G2011" s="34" t="str">
        <f aca="false">IF(ISBLANK(C2011),"",  IF(F2011="RAZÓN SOCIAL","NUEVO_RP",   IF(F2011="NUMERO",      IF(ISNUMBER(VALUE(C2011)),VALUE(C2011),""),   IF(OR(F2011="NSS - NOMBRE",F2011="RP - NOMBRE"),      IF(         AND(           NOT(ISERROR(FIND(" - ",C2011))),           ISERROR(FIND("  ",C2011)),           ISERROR(FIND("–",C2011)),           ISERROR(FIND("—",C2011)),           ISNUMBER(VALUE(LEFT(C2011,FIND(" - ",C2011)-1)))         ),         VALUE(LEFT(C2011,FIND(" - ",C2011)-1)),         ""      ),   ""   )  )))</f>
        <v/>
      </c>
      <c r="H2011" s="34" t="str">
        <f aca="false">B2011 &amp; "|" &amp; E2011 &amp; "|" &amp;(IF(ISBLANK(C2011),"",IFERROR(VALUE(LEFT(TRIM(C2011),FIND(" ",TRIM(C2011)&amp;" ")-1)),"")))</f>
        <v>||</v>
      </c>
      <c r="I2011" s="18" t="n">
        <f aca="false">IF(G2011="",0, IF(COUNTIF($H$6:H2011,H2011)=1,1,0))</f>
        <v>0</v>
      </c>
      <c r="J2011" s="34" t="str">
        <f aca="false">IF( OR( ISBLANK(D2011), C2011=D2011, AND( LEFT(D2011,7)&lt;&gt;"NOMINA ", OR( ISERROR(FIND(" - ",D2011)), NOT(ISNUMBER(VALUE(LEFT(D2011,FIND(" - ",D2011)-1)))) ) ) ), "", B2011 &amp; "|" &amp; E2011 &amp; "|" &amp; (IF(ISBLANK(C2011), "", IFERROR(VALUE(LEFT(TRIM(C2011), FIND(" ", TRIM(C2011)&amp;" ")-1)), ""))) &amp; "|" &amp; D2011 )</f>
        <v/>
      </c>
      <c r="K2011" s="18" t="n">
        <f aca="false">IF(OR(C2011="", J2011="",G2011=""), 0, IF(COUNTIF($J$6:J2011, J2011)=1, 1, 0))</f>
        <v>0</v>
      </c>
      <c r="L2011" s="16" t="str">
        <f aca="false">IF(B2011="Inscripción de nuevo registro patronal",B2011 &amp; "|" &amp; E2011 &amp; "|" &amp; C2011,"")</f>
        <v/>
      </c>
      <c r="M2011" s="18" t="n">
        <f aca="false">IF(OR(C2011="", L2011=""), 0, IF(COUNTIF($L$6:L2011, L2011)=1, 1, 0))</f>
        <v>0</v>
      </c>
    </row>
    <row r="2012" customFormat="false" ht="28.35" hidden="false" customHeight="true" outlineLevel="0" collapsed="false">
      <c r="A2012" s="48" t="str">
        <f aca="false">IF(AND(NOT(ISBLANK(C2012)),NOT(ISBLANK(B2012)),NOT(ISBLANK(E2012))),(_xlfn.AGGREGATE(2,7,A$5:A2012))+1,"")</f>
        <v/>
      </c>
      <c r="B2012" s="49"/>
      <c r="C2012" s="49"/>
      <c r="D2012" s="50"/>
      <c r="E2012" s="51"/>
      <c r="F2012" s="52" t="str">
        <f aca="false">IFERROR(VLOOKUP(B2012,LISTAS!$Q$2:$R$58,2,0),"")</f>
        <v/>
      </c>
      <c r="G2012" s="34" t="str">
        <f aca="false">IF(ISBLANK(C2012),"",  IF(F2012="RAZÓN SOCIAL","NUEVO_RP",   IF(F2012="NUMERO",      IF(ISNUMBER(VALUE(C2012)),VALUE(C2012),""),   IF(OR(F2012="NSS - NOMBRE",F2012="RP - NOMBRE"),      IF(         AND(           NOT(ISERROR(FIND(" - ",C2012))),           ISERROR(FIND("  ",C2012)),           ISERROR(FIND("–",C2012)),           ISERROR(FIND("—",C2012)),           ISNUMBER(VALUE(LEFT(C2012,FIND(" - ",C2012)-1)))         ),         VALUE(LEFT(C2012,FIND(" - ",C2012)-1)),         ""      ),   ""   )  )))</f>
        <v/>
      </c>
      <c r="H2012" s="34" t="str">
        <f aca="false">B2012 &amp; "|" &amp; E2012 &amp; "|" &amp;(IF(ISBLANK(C2012),"",IFERROR(VALUE(LEFT(TRIM(C2012),FIND(" ",TRIM(C2012)&amp;" ")-1)),"")))</f>
        <v>||</v>
      </c>
      <c r="I2012" s="18" t="n">
        <f aca="false">IF(G2012="",0, IF(COUNTIF($H$6:H2012,H2012)=1,1,0))</f>
        <v>0</v>
      </c>
      <c r="J2012" s="34" t="str">
        <f aca="false">IF( OR( ISBLANK(D2012), C2012=D2012, AND( LEFT(D2012,7)&lt;&gt;"NOMINA ", OR( ISERROR(FIND(" - ",D2012)), NOT(ISNUMBER(VALUE(LEFT(D2012,FIND(" - ",D2012)-1)))) ) ) ), "", B2012 &amp; "|" &amp; E2012 &amp; "|" &amp; (IF(ISBLANK(C2012), "", IFERROR(VALUE(LEFT(TRIM(C2012), FIND(" ", TRIM(C2012)&amp;" ")-1)), ""))) &amp; "|" &amp; D2012 )</f>
        <v/>
      </c>
      <c r="K2012" s="18" t="n">
        <f aca="false">IF(OR(C2012="", J2012="",G2012=""), 0, IF(COUNTIF($J$6:J2012, J2012)=1, 1, 0))</f>
        <v>0</v>
      </c>
      <c r="L2012" s="16" t="str">
        <f aca="false">IF(B2012="Inscripción de nuevo registro patronal",B2012 &amp; "|" &amp; E2012 &amp; "|" &amp; C2012,"")</f>
        <v/>
      </c>
      <c r="M2012" s="18" t="n">
        <f aca="false">IF(OR(C2012="", L2012=""), 0, IF(COUNTIF($L$6:L2012, L2012)=1, 1, 0))</f>
        <v>0</v>
      </c>
    </row>
    <row r="2013" customFormat="false" ht="28.35" hidden="false" customHeight="true" outlineLevel="0" collapsed="false">
      <c r="A2013" s="48" t="str">
        <f aca="false">IF(AND(NOT(ISBLANK(C2013)),NOT(ISBLANK(B2013)),NOT(ISBLANK(E2013))),(_xlfn.AGGREGATE(2,7,A$5:A2013))+1,"")</f>
        <v/>
      </c>
      <c r="B2013" s="49"/>
      <c r="C2013" s="49"/>
      <c r="D2013" s="50"/>
      <c r="E2013" s="51"/>
      <c r="F2013" s="52" t="str">
        <f aca="false">IFERROR(VLOOKUP(B2013,LISTAS!$Q$2:$R$58,2,0),"")</f>
        <v/>
      </c>
      <c r="G2013" s="34" t="str">
        <f aca="false">IF(ISBLANK(C2013),"",  IF(F2013="RAZÓN SOCIAL","NUEVO_RP",   IF(F2013="NUMERO",      IF(ISNUMBER(VALUE(C2013)),VALUE(C2013),""),   IF(OR(F2013="NSS - NOMBRE",F2013="RP - NOMBRE"),      IF(         AND(           NOT(ISERROR(FIND(" - ",C2013))),           ISERROR(FIND("  ",C2013)),           ISERROR(FIND("–",C2013)),           ISERROR(FIND("—",C2013)),           ISNUMBER(VALUE(LEFT(C2013,FIND(" - ",C2013)-1)))         ),         VALUE(LEFT(C2013,FIND(" - ",C2013)-1)),         ""      ),   ""   )  )))</f>
        <v/>
      </c>
      <c r="H2013" s="34" t="str">
        <f aca="false">B2013 &amp; "|" &amp; E2013 &amp; "|" &amp;(IF(ISBLANK(C2013),"",IFERROR(VALUE(LEFT(TRIM(C2013),FIND(" ",TRIM(C2013)&amp;" ")-1)),"")))</f>
        <v>||</v>
      </c>
      <c r="I2013" s="18" t="n">
        <f aca="false">IF(G2013="",0, IF(COUNTIF($H$6:H2013,H2013)=1,1,0))</f>
        <v>0</v>
      </c>
      <c r="J2013" s="34" t="str">
        <f aca="false">IF( OR( ISBLANK(D2013), C2013=D2013, AND( LEFT(D2013,7)&lt;&gt;"NOMINA ", OR( ISERROR(FIND(" - ",D2013)), NOT(ISNUMBER(VALUE(LEFT(D2013,FIND(" - ",D2013)-1)))) ) ) ), "", B2013 &amp; "|" &amp; E2013 &amp; "|" &amp; (IF(ISBLANK(C2013), "", IFERROR(VALUE(LEFT(TRIM(C2013), FIND(" ", TRIM(C2013)&amp;" ")-1)), ""))) &amp; "|" &amp; D2013 )</f>
        <v/>
      </c>
      <c r="K2013" s="18" t="n">
        <f aca="false">IF(OR(C2013="", J2013="",G2013=""), 0, IF(COUNTIF($J$6:J2013, J2013)=1, 1, 0))</f>
        <v>0</v>
      </c>
      <c r="L2013" s="16" t="str">
        <f aca="false">IF(B2013="Inscripción de nuevo registro patronal",B2013 &amp; "|" &amp; E2013 &amp; "|" &amp; C2013,"")</f>
        <v/>
      </c>
      <c r="M2013" s="18" t="n">
        <f aca="false">IF(OR(C2013="", L2013=""), 0, IF(COUNTIF($L$6:L2013, L2013)=1, 1, 0))</f>
        <v>0</v>
      </c>
    </row>
    <row r="2014" customFormat="false" ht="28.35" hidden="false" customHeight="true" outlineLevel="0" collapsed="false">
      <c r="A2014" s="48" t="str">
        <f aca="false">IF(AND(NOT(ISBLANK(C2014)),NOT(ISBLANK(B2014)),NOT(ISBLANK(E2014))),(_xlfn.AGGREGATE(2,7,A$5:A2014))+1,"")</f>
        <v/>
      </c>
      <c r="B2014" s="49"/>
      <c r="C2014" s="49"/>
      <c r="D2014" s="50"/>
      <c r="E2014" s="51"/>
      <c r="F2014" s="52" t="str">
        <f aca="false">IFERROR(VLOOKUP(B2014,LISTAS!$Q$2:$R$58,2,0),"")</f>
        <v/>
      </c>
      <c r="G2014" s="34" t="str">
        <f aca="false">IF(ISBLANK(C2014),"",  IF(F2014="RAZÓN SOCIAL","NUEVO_RP",   IF(F2014="NUMERO",      IF(ISNUMBER(VALUE(C2014)),VALUE(C2014),""),   IF(OR(F2014="NSS - NOMBRE",F2014="RP - NOMBRE"),      IF(         AND(           NOT(ISERROR(FIND(" - ",C2014))),           ISERROR(FIND("  ",C2014)),           ISERROR(FIND("–",C2014)),           ISERROR(FIND("—",C2014)),           ISNUMBER(VALUE(LEFT(C2014,FIND(" - ",C2014)-1)))         ),         VALUE(LEFT(C2014,FIND(" - ",C2014)-1)),         ""      ),   ""   )  )))</f>
        <v/>
      </c>
      <c r="H2014" s="34" t="str">
        <f aca="false">B2014 &amp; "|" &amp; E2014 &amp; "|" &amp;(IF(ISBLANK(C2014),"",IFERROR(VALUE(LEFT(TRIM(C2014),FIND(" ",TRIM(C2014)&amp;" ")-1)),"")))</f>
        <v>||</v>
      </c>
      <c r="I2014" s="18" t="n">
        <f aca="false">IF(G2014="",0, IF(COUNTIF($H$6:H2014,H2014)=1,1,0))</f>
        <v>0</v>
      </c>
      <c r="J2014" s="34" t="str">
        <f aca="false">IF( OR( ISBLANK(D2014), C2014=D2014, AND( LEFT(D2014,7)&lt;&gt;"NOMINA ", OR( ISERROR(FIND(" - ",D2014)), NOT(ISNUMBER(VALUE(LEFT(D2014,FIND(" - ",D2014)-1)))) ) ) ), "", B2014 &amp; "|" &amp; E2014 &amp; "|" &amp; (IF(ISBLANK(C2014), "", IFERROR(VALUE(LEFT(TRIM(C2014), FIND(" ", TRIM(C2014)&amp;" ")-1)), ""))) &amp; "|" &amp; D2014 )</f>
        <v/>
      </c>
      <c r="K2014" s="18" t="n">
        <f aca="false">IF(OR(C2014="", J2014="",G2014=""), 0, IF(COUNTIF($J$6:J2014, J2014)=1, 1, 0))</f>
        <v>0</v>
      </c>
      <c r="L2014" s="16" t="str">
        <f aca="false">IF(B2014="Inscripción de nuevo registro patronal",B2014 &amp; "|" &amp; E2014 &amp; "|" &amp; C2014,"")</f>
        <v/>
      </c>
      <c r="M2014" s="18" t="n">
        <f aca="false">IF(OR(C2014="", L2014=""), 0, IF(COUNTIF($L$6:L2014, L2014)=1, 1, 0))</f>
        <v>0</v>
      </c>
    </row>
    <row r="2015" customFormat="false" ht="28.35" hidden="false" customHeight="true" outlineLevel="0" collapsed="false">
      <c r="A2015" s="48" t="str">
        <f aca="false">IF(AND(NOT(ISBLANK(C2015)),NOT(ISBLANK(B2015)),NOT(ISBLANK(E2015))),(_xlfn.AGGREGATE(2,7,A$5:A2015))+1,"")</f>
        <v/>
      </c>
      <c r="B2015" s="49"/>
      <c r="C2015" s="49"/>
      <c r="D2015" s="50"/>
      <c r="E2015" s="51"/>
      <c r="F2015" s="52" t="str">
        <f aca="false">IFERROR(VLOOKUP(B2015,LISTAS!$Q$2:$R$58,2,0),"")</f>
        <v/>
      </c>
      <c r="G2015" s="34" t="str">
        <f aca="false">IF(ISBLANK(C2015),"",  IF(F2015="RAZÓN SOCIAL","NUEVO_RP",   IF(F2015="NUMERO",      IF(ISNUMBER(VALUE(C2015)),VALUE(C2015),""),   IF(OR(F2015="NSS - NOMBRE",F2015="RP - NOMBRE"),      IF(         AND(           NOT(ISERROR(FIND(" - ",C2015))),           ISERROR(FIND("  ",C2015)),           ISERROR(FIND("–",C2015)),           ISERROR(FIND("—",C2015)),           ISNUMBER(VALUE(LEFT(C2015,FIND(" - ",C2015)-1)))         ),         VALUE(LEFT(C2015,FIND(" - ",C2015)-1)),         ""      ),   ""   )  )))</f>
        <v/>
      </c>
      <c r="H2015" s="34" t="str">
        <f aca="false">B2015 &amp; "|" &amp; E2015 &amp; "|" &amp;(IF(ISBLANK(C2015),"",IFERROR(VALUE(LEFT(TRIM(C2015),FIND(" ",TRIM(C2015)&amp;" ")-1)),"")))</f>
        <v>||</v>
      </c>
      <c r="I2015" s="18" t="n">
        <f aca="false">IF(G2015="",0, IF(COUNTIF($H$6:H2015,H2015)=1,1,0))</f>
        <v>0</v>
      </c>
      <c r="J2015" s="34" t="str">
        <f aca="false">IF( OR( ISBLANK(D2015), C2015=D2015, AND( LEFT(D2015,7)&lt;&gt;"NOMINA ", OR( ISERROR(FIND(" - ",D2015)), NOT(ISNUMBER(VALUE(LEFT(D2015,FIND(" - ",D2015)-1)))) ) ) ), "", B2015 &amp; "|" &amp; E2015 &amp; "|" &amp; (IF(ISBLANK(C2015), "", IFERROR(VALUE(LEFT(TRIM(C2015), FIND(" ", TRIM(C2015)&amp;" ")-1)), ""))) &amp; "|" &amp; D2015 )</f>
        <v/>
      </c>
      <c r="K2015" s="18" t="n">
        <f aca="false">IF(OR(C2015="", J2015="",G2015=""), 0, IF(COUNTIF($J$6:J2015, J2015)=1, 1, 0))</f>
        <v>0</v>
      </c>
      <c r="L2015" s="16" t="str">
        <f aca="false">IF(B2015="Inscripción de nuevo registro patronal",B2015 &amp; "|" &amp; E2015 &amp; "|" &amp; C2015,"")</f>
        <v/>
      </c>
      <c r="M2015" s="18" t="n">
        <f aca="false">IF(OR(C2015="", L2015=""), 0, IF(COUNTIF($L$6:L2015, L2015)=1, 1, 0))</f>
        <v>0</v>
      </c>
    </row>
    <row r="2016" customFormat="false" ht="28.35" hidden="false" customHeight="true" outlineLevel="0" collapsed="false">
      <c r="A2016" s="48" t="str">
        <f aca="false">IF(AND(NOT(ISBLANK(C2016)),NOT(ISBLANK(B2016)),NOT(ISBLANK(E2016))),(_xlfn.AGGREGATE(2,7,A$5:A2016))+1,"")</f>
        <v/>
      </c>
      <c r="B2016" s="49"/>
      <c r="C2016" s="49"/>
      <c r="D2016" s="50"/>
      <c r="E2016" s="51"/>
      <c r="F2016" s="52" t="str">
        <f aca="false">IFERROR(VLOOKUP(B2016,LISTAS!$Q$2:$R$58,2,0),"")</f>
        <v/>
      </c>
      <c r="G2016" s="34" t="str">
        <f aca="false">IF(ISBLANK(C2016),"",  IF(F2016="RAZÓN SOCIAL","NUEVO_RP",   IF(F2016="NUMERO",      IF(ISNUMBER(VALUE(C2016)),VALUE(C2016),""),   IF(OR(F2016="NSS - NOMBRE",F2016="RP - NOMBRE"),      IF(         AND(           NOT(ISERROR(FIND(" - ",C2016))),           ISERROR(FIND("  ",C2016)),           ISERROR(FIND("–",C2016)),           ISERROR(FIND("—",C2016)),           ISNUMBER(VALUE(LEFT(C2016,FIND(" - ",C2016)-1)))         ),         VALUE(LEFT(C2016,FIND(" - ",C2016)-1)),         ""      ),   ""   )  )))</f>
        <v/>
      </c>
      <c r="H2016" s="34" t="str">
        <f aca="false">B2016 &amp; "|" &amp; E2016 &amp; "|" &amp;(IF(ISBLANK(C2016),"",IFERROR(VALUE(LEFT(TRIM(C2016),FIND(" ",TRIM(C2016)&amp;" ")-1)),"")))</f>
        <v>||</v>
      </c>
      <c r="I2016" s="18" t="n">
        <f aca="false">IF(G2016="",0, IF(COUNTIF($H$6:H2016,H2016)=1,1,0))</f>
        <v>0</v>
      </c>
      <c r="J2016" s="34" t="str">
        <f aca="false">IF( OR( ISBLANK(D2016), C2016=D2016, AND( LEFT(D2016,7)&lt;&gt;"NOMINA ", OR( ISERROR(FIND(" - ",D2016)), NOT(ISNUMBER(VALUE(LEFT(D2016,FIND(" - ",D2016)-1)))) ) ) ), "", B2016 &amp; "|" &amp; E2016 &amp; "|" &amp; (IF(ISBLANK(C2016), "", IFERROR(VALUE(LEFT(TRIM(C2016), FIND(" ", TRIM(C2016)&amp;" ")-1)), ""))) &amp; "|" &amp; D2016 )</f>
        <v/>
      </c>
      <c r="K2016" s="18" t="n">
        <f aca="false">IF(OR(C2016="", J2016="",G2016=""), 0, IF(COUNTIF($J$6:J2016, J2016)=1, 1, 0))</f>
        <v>0</v>
      </c>
      <c r="L2016" s="16" t="str">
        <f aca="false">IF(B2016="Inscripción de nuevo registro patronal",B2016 &amp; "|" &amp; E2016 &amp; "|" &amp; C2016,"")</f>
        <v/>
      </c>
      <c r="M2016" s="18" t="n">
        <f aca="false">IF(OR(C2016="", L2016=""), 0, IF(COUNTIF($L$6:L2016, L2016)=1, 1, 0))</f>
        <v>0</v>
      </c>
    </row>
    <row r="2017" customFormat="false" ht="28.35" hidden="false" customHeight="true" outlineLevel="0" collapsed="false">
      <c r="A2017" s="48" t="str">
        <f aca="false">IF(AND(NOT(ISBLANK(C2017)),NOT(ISBLANK(B2017)),NOT(ISBLANK(E2017))),(_xlfn.AGGREGATE(2,7,A$5:A2017))+1,"")</f>
        <v/>
      </c>
      <c r="B2017" s="49"/>
      <c r="C2017" s="49"/>
      <c r="D2017" s="50"/>
      <c r="E2017" s="51"/>
      <c r="F2017" s="52" t="str">
        <f aca="false">IFERROR(VLOOKUP(B2017,LISTAS!$Q$2:$R$58,2,0),"")</f>
        <v/>
      </c>
      <c r="G2017" s="34" t="str">
        <f aca="false">IF(ISBLANK(C2017),"",  IF(F2017="RAZÓN SOCIAL","NUEVO_RP",   IF(F2017="NUMERO",      IF(ISNUMBER(VALUE(C2017)),VALUE(C2017),""),   IF(OR(F2017="NSS - NOMBRE",F2017="RP - NOMBRE"),      IF(         AND(           NOT(ISERROR(FIND(" - ",C2017))),           ISERROR(FIND("  ",C2017)),           ISERROR(FIND("–",C2017)),           ISERROR(FIND("—",C2017)),           ISNUMBER(VALUE(LEFT(C2017,FIND(" - ",C2017)-1)))         ),         VALUE(LEFT(C2017,FIND(" - ",C2017)-1)),         ""      ),   ""   )  )))</f>
        <v/>
      </c>
      <c r="H2017" s="34" t="str">
        <f aca="false">B2017 &amp; "|" &amp; E2017 &amp; "|" &amp;(IF(ISBLANK(C2017),"",IFERROR(VALUE(LEFT(TRIM(C2017),FIND(" ",TRIM(C2017)&amp;" ")-1)),"")))</f>
        <v>||</v>
      </c>
      <c r="I2017" s="18" t="n">
        <f aca="false">IF(G2017="",0, IF(COUNTIF($H$6:H2017,H2017)=1,1,0))</f>
        <v>0</v>
      </c>
      <c r="J2017" s="34" t="str">
        <f aca="false">IF( OR( ISBLANK(D2017), C2017=D2017, AND( LEFT(D2017,7)&lt;&gt;"NOMINA ", OR( ISERROR(FIND(" - ",D2017)), NOT(ISNUMBER(VALUE(LEFT(D2017,FIND(" - ",D2017)-1)))) ) ) ), "", B2017 &amp; "|" &amp; E2017 &amp; "|" &amp; (IF(ISBLANK(C2017), "", IFERROR(VALUE(LEFT(TRIM(C2017), FIND(" ", TRIM(C2017)&amp;" ")-1)), ""))) &amp; "|" &amp; D2017 )</f>
        <v/>
      </c>
      <c r="K2017" s="18" t="n">
        <f aca="false">IF(OR(C2017="", J2017="",G2017=""), 0, IF(COUNTIF($J$6:J2017, J2017)=1, 1, 0))</f>
        <v>0</v>
      </c>
      <c r="L2017" s="16" t="str">
        <f aca="false">IF(B2017="Inscripción de nuevo registro patronal",B2017 &amp; "|" &amp; E2017 &amp; "|" &amp; C2017,"")</f>
        <v/>
      </c>
      <c r="M2017" s="18" t="n">
        <f aca="false">IF(OR(C2017="", L2017=""), 0, IF(COUNTIF($L$6:L2017, L2017)=1, 1, 0))</f>
        <v>0</v>
      </c>
    </row>
    <row r="2018" customFormat="false" ht="28.35" hidden="false" customHeight="true" outlineLevel="0" collapsed="false">
      <c r="A2018" s="48" t="str">
        <f aca="false">IF(AND(NOT(ISBLANK(C2018)),NOT(ISBLANK(B2018)),NOT(ISBLANK(E2018))),(_xlfn.AGGREGATE(2,7,A$5:A2018))+1,"")</f>
        <v/>
      </c>
      <c r="B2018" s="49"/>
      <c r="C2018" s="49"/>
      <c r="D2018" s="50"/>
      <c r="E2018" s="51"/>
      <c r="F2018" s="52" t="str">
        <f aca="false">IFERROR(VLOOKUP(B2018,LISTAS!$Q$2:$R$58,2,0),"")</f>
        <v/>
      </c>
      <c r="G2018" s="34" t="str">
        <f aca="false">IF(ISBLANK(C2018),"",  IF(F2018="RAZÓN SOCIAL","NUEVO_RP",   IF(F2018="NUMERO",      IF(ISNUMBER(VALUE(C2018)),VALUE(C2018),""),   IF(OR(F2018="NSS - NOMBRE",F2018="RP - NOMBRE"),      IF(         AND(           NOT(ISERROR(FIND(" - ",C2018))),           ISERROR(FIND("  ",C2018)),           ISERROR(FIND("–",C2018)),           ISERROR(FIND("—",C2018)),           ISNUMBER(VALUE(LEFT(C2018,FIND(" - ",C2018)-1)))         ),         VALUE(LEFT(C2018,FIND(" - ",C2018)-1)),         ""      ),   ""   )  )))</f>
        <v/>
      </c>
      <c r="H2018" s="34" t="str">
        <f aca="false">B2018 &amp; "|" &amp; E2018 &amp; "|" &amp;(IF(ISBLANK(C2018),"",IFERROR(VALUE(LEFT(TRIM(C2018),FIND(" ",TRIM(C2018)&amp;" ")-1)),"")))</f>
        <v>||</v>
      </c>
      <c r="I2018" s="18" t="n">
        <f aca="false">IF(G2018="",0, IF(COUNTIF($H$6:H2018,H2018)=1,1,0))</f>
        <v>0</v>
      </c>
      <c r="J2018" s="34" t="str">
        <f aca="false">IF( OR( ISBLANK(D2018), C2018=D2018, AND( LEFT(D2018,7)&lt;&gt;"NOMINA ", OR( ISERROR(FIND(" - ",D2018)), NOT(ISNUMBER(VALUE(LEFT(D2018,FIND(" - ",D2018)-1)))) ) ) ), "", B2018 &amp; "|" &amp; E2018 &amp; "|" &amp; (IF(ISBLANK(C2018), "", IFERROR(VALUE(LEFT(TRIM(C2018), FIND(" ", TRIM(C2018)&amp;" ")-1)), ""))) &amp; "|" &amp; D2018 )</f>
        <v/>
      </c>
      <c r="K2018" s="18" t="n">
        <f aca="false">IF(OR(C2018="", J2018="",G2018=""), 0, IF(COUNTIF($J$6:J2018, J2018)=1, 1, 0))</f>
        <v>0</v>
      </c>
      <c r="L2018" s="16" t="str">
        <f aca="false">IF(B2018="Inscripción de nuevo registro patronal",B2018 &amp; "|" &amp; E2018 &amp; "|" &amp; C2018,"")</f>
        <v/>
      </c>
      <c r="M2018" s="18" t="n">
        <f aca="false">IF(OR(C2018="", L2018=""), 0, IF(COUNTIF($L$6:L2018, L2018)=1, 1, 0))</f>
        <v>0</v>
      </c>
    </row>
    <row r="2019" customFormat="false" ht="28.35" hidden="false" customHeight="true" outlineLevel="0" collapsed="false">
      <c r="A2019" s="48" t="str">
        <f aca="false">IF(AND(NOT(ISBLANK(C2019)),NOT(ISBLANK(B2019)),NOT(ISBLANK(E2019))),(_xlfn.AGGREGATE(2,7,A$5:A2019))+1,"")</f>
        <v/>
      </c>
      <c r="B2019" s="49"/>
      <c r="C2019" s="49"/>
      <c r="D2019" s="50"/>
      <c r="E2019" s="51"/>
      <c r="F2019" s="52" t="str">
        <f aca="false">IFERROR(VLOOKUP(B2019,LISTAS!$Q$2:$R$58,2,0),"")</f>
        <v/>
      </c>
      <c r="G2019" s="34" t="str">
        <f aca="false">IF(ISBLANK(C2019),"",  IF(F2019="RAZÓN SOCIAL","NUEVO_RP",   IF(F2019="NUMERO",      IF(ISNUMBER(VALUE(C2019)),VALUE(C2019),""),   IF(OR(F2019="NSS - NOMBRE",F2019="RP - NOMBRE"),      IF(         AND(           NOT(ISERROR(FIND(" - ",C2019))),           ISERROR(FIND("  ",C2019)),           ISERROR(FIND("–",C2019)),           ISERROR(FIND("—",C2019)),           ISNUMBER(VALUE(LEFT(C2019,FIND(" - ",C2019)-1)))         ),         VALUE(LEFT(C2019,FIND(" - ",C2019)-1)),         ""      ),   ""   )  )))</f>
        <v/>
      </c>
      <c r="H2019" s="34" t="str">
        <f aca="false">B2019 &amp; "|" &amp; E2019 &amp; "|" &amp;(IF(ISBLANK(C2019),"",IFERROR(VALUE(LEFT(TRIM(C2019),FIND(" ",TRIM(C2019)&amp;" ")-1)),"")))</f>
        <v>||</v>
      </c>
      <c r="I2019" s="18" t="n">
        <f aca="false">IF(G2019="",0, IF(COUNTIF($H$6:H2019,H2019)=1,1,0))</f>
        <v>0</v>
      </c>
      <c r="J2019" s="34" t="str">
        <f aca="false">IF( OR( ISBLANK(D2019), C2019=D2019, AND( LEFT(D2019,7)&lt;&gt;"NOMINA ", OR( ISERROR(FIND(" - ",D2019)), NOT(ISNUMBER(VALUE(LEFT(D2019,FIND(" - ",D2019)-1)))) ) ) ), "", B2019 &amp; "|" &amp; E2019 &amp; "|" &amp; (IF(ISBLANK(C2019), "", IFERROR(VALUE(LEFT(TRIM(C2019), FIND(" ", TRIM(C2019)&amp;" ")-1)), ""))) &amp; "|" &amp; D2019 )</f>
        <v/>
      </c>
      <c r="K2019" s="18" t="n">
        <f aca="false">IF(OR(C2019="", J2019="",G2019=""), 0, IF(COUNTIF($J$6:J2019, J2019)=1, 1, 0))</f>
        <v>0</v>
      </c>
      <c r="L2019" s="16" t="str">
        <f aca="false">IF(B2019="Inscripción de nuevo registro patronal",B2019 &amp; "|" &amp; E2019 &amp; "|" &amp; C2019,"")</f>
        <v/>
      </c>
      <c r="M2019" s="18" t="n">
        <f aca="false">IF(OR(C2019="", L2019=""), 0, IF(COUNTIF($L$6:L2019, L2019)=1, 1, 0))</f>
        <v>0</v>
      </c>
    </row>
    <row r="2020" customFormat="false" ht="28.35" hidden="false" customHeight="true" outlineLevel="0" collapsed="false">
      <c r="A2020" s="48" t="str">
        <f aca="false">IF(AND(NOT(ISBLANK(C2020)),NOT(ISBLANK(B2020)),NOT(ISBLANK(E2020))),(_xlfn.AGGREGATE(2,7,A$5:A2020))+1,"")</f>
        <v/>
      </c>
      <c r="B2020" s="49"/>
      <c r="C2020" s="49"/>
      <c r="D2020" s="50"/>
      <c r="E2020" s="51"/>
      <c r="F2020" s="52" t="str">
        <f aca="false">IFERROR(VLOOKUP(B2020,LISTAS!$Q$2:$R$58,2,0),"")</f>
        <v/>
      </c>
      <c r="G2020" s="34" t="str">
        <f aca="false">IF(ISBLANK(C2020),"",  IF(F2020="RAZÓN SOCIAL","NUEVO_RP",   IF(F2020="NUMERO",      IF(ISNUMBER(VALUE(C2020)),VALUE(C2020),""),   IF(OR(F2020="NSS - NOMBRE",F2020="RP - NOMBRE"),      IF(         AND(           NOT(ISERROR(FIND(" - ",C2020))),           ISERROR(FIND("  ",C2020)),           ISERROR(FIND("–",C2020)),           ISERROR(FIND("—",C2020)),           ISNUMBER(VALUE(LEFT(C2020,FIND(" - ",C2020)-1)))         ),         VALUE(LEFT(C2020,FIND(" - ",C2020)-1)),         ""      ),   ""   )  )))</f>
        <v/>
      </c>
      <c r="H2020" s="34" t="str">
        <f aca="false">B2020 &amp; "|" &amp; E2020 &amp; "|" &amp;(IF(ISBLANK(C2020),"",IFERROR(VALUE(LEFT(TRIM(C2020),FIND(" ",TRIM(C2020)&amp;" ")-1)),"")))</f>
        <v>||</v>
      </c>
      <c r="I2020" s="18" t="n">
        <f aca="false">IF(G2020="",0, IF(COUNTIF($H$6:H2020,H2020)=1,1,0))</f>
        <v>0</v>
      </c>
      <c r="J2020" s="34" t="str">
        <f aca="false">IF( OR( ISBLANK(D2020), C2020=D2020, AND( LEFT(D2020,7)&lt;&gt;"NOMINA ", OR( ISERROR(FIND(" - ",D2020)), NOT(ISNUMBER(VALUE(LEFT(D2020,FIND(" - ",D2020)-1)))) ) ) ), "", B2020 &amp; "|" &amp; E2020 &amp; "|" &amp; (IF(ISBLANK(C2020), "", IFERROR(VALUE(LEFT(TRIM(C2020), FIND(" ", TRIM(C2020)&amp;" ")-1)), ""))) &amp; "|" &amp; D2020 )</f>
        <v/>
      </c>
      <c r="K2020" s="18" t="n">
        <f aca="false">IF(OR(C2020="", J2020="",G2020=""), 0, IF(COUNTIF($J$6:J2020, J2020)=1, 1, 0))</f>
        <v>0</v>
      </c>
      <c r="L2020" s="16" t="str">
        <f aca="false">IF(B2020="Inscripción de nuevo registro patronal",B2020 &amp; "|" &amp; E2020 &amp; "|" &amp; C2020,"")</f>
        <v/>
      </c>
      <c r="M2020" s="18" t="n">
        <f aca="false">IF(OR(C2020="", L2020=""), 0, IF(COUNTIF($L$6:L2020, L2020)=1, 1, 0))</f>
        <v>0</v>
      </c>
    </row>
    <row r="2021" customFormat="false" ht="28.35" hidden="false" customHeight="true" outlineLevel="0" collapsed="false">
      <c r="A2021" s="48" t="str">
        <f aca="false">IF(AND(NOT(ISBLANK(C2021)),NOT(ISBLANK(B2021)),NOT(ISBLANK(E2021))),(_xlfn.AGGREGATE(2,7,A$5:A2021))+1,"")</f>
        <v/>
      </c>
      <c r="B2021" s="49"/>
      <c r="C2021" s="49"/>
      <c r="D2021" s="50"/>
      <c r="E2021" s="51"/>
      <c r="F2021" s="52" t="str">
        <f aca="false">IFERROR(VLOOKUP(B2021,LISTAS!$Q$2:$R$58,2,0),"")</f>
        <v/>
      </c>
      <c r="G2021" s="34" t="str">
        <f aca="false">IF(ISBLANK(C2021),"",  IF(F2021="RAZÓN SOCIAL","NUEVO_RP",   IF(F2021="NUMERO",      IF(ISNUMBER(VALUE(C2021)),VALUE(C2021),""),   IF(OR(F2021="NSS - NOMBRE",F2021="RP - NOMBRE"),      IF(         AND(           NOT(ISERROR(FIND(" - ",C2021))),           ISERROR(FIND("  ",C2021)),           ISERROR(FIND("–",C2021)),           ISERROR(FIND("—",C2021)),           ISNUMBER(VALUE(LEFT(C2021,FIND(" - ",C2021)-1)))         ),         VALUE(LEFT(C2021,FIND(" - ",C2021)-1)),         ""      ),   ""   )  )))</f>
        <v/>
      </c>
      <c r="H2021" s="34" t="str">
        <f aca="false">B2021 &amp; "|" &amp; E2021 &amp; "|" &amp;(IF(ISBLANK(C2021),"",IFERROR(VALUE(LEFT(TRIM(C2021),FIND(" ",TRIM(C2021)&amp;" ")-1)),"")))</f>
        <v>||</v>
      </c>
      <c r="I2021" s="18" t="n">
        <f aca="false">IF(G2021="",0, IF(COUNTIF($H$6:H2021,H2021)=1,1,0))</f>
        <v>0</v>
      </c>
      <c r="J2021" s="34" t="str">
        <f aca="false">IF( OR( ISBLANK(D2021), C2021=D2021, AND( LEFT(D2021,7)&lt;&gt;"NOMINA ", OR( ISERROR(FIND(" - ",D2021)), NOT(ISNUMBER(VALUE(LEFT(D2021,FIND(" - ",D2021)-1)))) ) ) ), "", B2021 &amp; "|" &amp; E2021 &amp; "|" &amp; (IF(ISBLANK(C2021), "", IFERROR(VALUE(LEFT(TRIM(C2021), FIND(" ", TRIM(C2021)&amp;" ")-1)), ""))) &amp; "|" &amp; D2021 )</f>
        <v/>
      </c>
      <c r="K2021" s="18" t="n">
        <f aca="false">IF(OR(C2021="", J2021="",G2021=""), 0, IF(COUNTIF($J$6:J2021, J2021)=1, 1, 0))</f>
        <v>0</v>
      </c>
      <c r="L2021" s="16" t="str">
        <f aca="false">IF(B2021="Inscripción de nuevo registro patronal",B2021 &amp; "|" &amp; E2021 &amp; "|" &amp; C2021,"")</f>
        <v/>
      </c>
      <c r="M2021" s="18" t="n">
        <f aca="false">IF(OR(C2021="", L2021=""), 0, IF(COUNTIF($L$6:L2021, L2021)=1, 1, 0))</f>
        <v>0</v>
      </c>
    </row>
    <row r="2022" customFormat="false" ht="28.35" hidden="false" customHeight="true" outlineLevel="0" collapsed="false">
      <c r="A2022" s="48" t="str">
        <f aca="false">IF(AND(NOT(ISBLANK(C2022)),NOT(ISBLANK(B2022)),NOT(ISBLANK(E2022))),(_xlfn.AGGREGATE(2,7,A$5:A2022))+1,"")</f>
        <v/>
      </c>
      <c r="B2022" s="49"/>
      <c r="C2022" s="49"/>
      <c r="D2022" s="50"/>
      <c r="E2022" s="51"/>
      <c r="F2022" s="52" t="str">
        <f aca="false">IFERROR(VLOOKUP(B2022,LISTAS!$Q$2:$R$58,2,0),"")</f>
        <v/>
      </c>
      <c r="G2022" s="34" t="str">
        <f aca="false">IF(ISBLANK(C2022),"",  IF(F2022="RAZÓN SOCIAL","NUEVO_RP",   IF(F2022="NUMERO",      IF(ISNUMBER(VALUE(C2022)),VALUE(C2022),""),   IF(OR(F2022="NSS - NOMBRE",F2022="RP - NOMBRE"),      IF(         AND(           NOT(ISERROR(FIND(" - ",C2022))),           ISERROR(FIND("  ",C2022)),           ISERROR(FIND("–",C2022)),           ISERROR(FIND("—",C2022)),           ISNUMBER(VALUE(LEFT(C2022,FIND(" - ",C2022)-1)))         ),         VALUE(LEFT(C2022,FIND(" - ",C2022)-1)),         ""      ),   ""   )  )))</f>
        <v/>
      </c>
      <c r="H2022" s="34" t="str">
        <f aca="false">B2022 &amp; "|" &amp; E2022 &amp; "|" &amp;(IF(ISBLANK(C2022),"",IFERROR(VALUE(LEFT(TRIM(C2022),FIND(" ",TRIM(C2022)&amp;" ")-1)),"")))</f>
        <v>||</v>
      </c>
      <c r="I2022" s="18" t="n">
        <f aca="false">IF(G2022="",0, IF(COUNTIF($H$6:H2022,H2022)=1,1,0))</f>
        <v>0</v>
      </c>
      <c r="J2022" s="34" t="str">
        <f aca="false">IF( OR( ISBLANK(D2022), C2022=D2022, AND( LEFT(D2022,7)&lt;&gt;"NOMINA ", OR( ISERROR(FIND(" - ",D2022)), NOT(ISNUMBER(VALUE(LEFT(D2022,FIND(" - ",D2022)-1)))) ) ) ), "", B2022 &amp; "|" &amp; E2022 &amp; "|" &amp; (IF(ISBLANK(C2022), "", IFERROR(VALUE(LEFT(TRIM(C2022), FIND(" ", TRIM(C2022)&amp;" ")-1)), ""))) &amp; "|" &amp; D2022 )</f>
        <v/>
      </c>
      <c r="K2022" s="18" t="n">
        <f aca="false">IF(OR(C2022="", J2022="",G2022=""), 0, IF(COUNTIF($J$6:J2022, J2022)=1, 1, 0))</f>
        <v>0</v>
      </c>
      <c r="L2022" s="16" t="str">
        <f aca="false">IF(B2022="Inscripción de nuevo registro patronal",B2022 &amp; "|" &amp; E2022 &amp; "|" &amp; C2022,"")</f>
        <v/>
      </c>
      <c r="M2022" s="18" t="n">
        <f aca="false">IF(OR(C2022="", L2022=""), 0, IF(COUNTIF($L$6:L2022, L2022)=1, 1, 0))</f>
        <v>0</v>
      </c>
    </row>
    <row r="2023" customFormat="false" ht="28.35" hidden="false" customHeight="true" outlineLevel="0" collapsed="false">
      <c r="A2023" s="48" t="str">
        <f aca="false">IF(AND(NOT(ISBLANK(C2023)),NOT(ISBLANK(B2023)),NOT(ISBLANK(E2023))),(_xlfn.AGGREGATE(2,7,A$5:A2023))+1,"")</f>
        <v/>
      </c>
      <c r="B2023" s="49"/>
      <c r="C2023" s="49"/>
      <c r="D2023" s="50"/>
      <c r="E2023" s="51"/>
      <c r="F2023" s="52" t="str">
        <f aca="false">IFERROR(VLOOKUP(B2023,LISTAS!$Q$2:$R$58,2,0),"")</f>
        <v/>
      </c>
      <c r="G2023" s="34" t="str">
        <f aca="false">IF(ISBLANK(C2023),"",  IF(F2023="RAZÓN SOCIAL","NUEVO_RP",   IF(F2023="NUMERO",      IF(ISNUMBER(VALUE(C2023)),VALUE(C2023),""),   IF(OR(F2023="NSS - NOMBRE",F2023="RP - NOMBRE"),      IF(         AND(           NOT(ISERROR(FIND(" - ",C2023))),           ISERROR(FIND("  ",C2023)),           ISERROR(FIND("–",C2023)),           ISERROR(FIND("—",C2023)),           ISNUMBER(VALUE(LEFT(C2023,FIND(" - ",C2023)-1)))         ),         VALUE(LEFT(C2023,FIND(" - ",C2023)-1)),         ""      ),   ""   )  )))</f>
        <v/>
      </c>
      <c r="H2023" s="34" t="str">
        <f aca="false">B2023 &amp; "|" &amp; E2023 &amp; "|" &amp;(IF(ISBLANK(C2023),"",IFERROR(VALUE(LEFT(TRIM(C2023),FIND(" ",TRIM(C2023)&amp;" ")-1)),"")))</f>
        <v>||</v>
      </c>
      <c r="I2023" s="18" t="n">
        <f aca="false">IF(G2023="",0, IF(COUNTIF($H$6:H2023,H2023)=1,1,0))</f>
        <v>0</v>
      </c>
      <c r="J2023" s="34" t="str">
        <f aca="false">IF( OR( ISBLANK(D2023), C2023=D2023, AND( LEFT(D2023,7)&lt;&gt;"NOMINA ", OR( ISERROR(FIND(" - ",D2023)), NOT(ISNUMBER(VALUE(LEFT(D2023,FIND(" - ",D2023)-1)))) ) ) ), "", B2023 &amp; "|" &amp; E2023 &amp; "|" &amp; (IF(ISBLANK(C2023), "", IFERROR(VALUE(LEFT(TRIM(C2023), FIND(" ", TRIM(C2023)&amp;" ")-1)), ""))) &amp; "|" &amp; D2023 )</f>
        <v/>
      </c>
      <c r="K2023" s="18" t="n">
        <f aca="false">IF(OR(C2023="", J2023="",G2023=""), 0, IF(COUNTIF($J$6:J2023, J2023)=1, 1, 0))</f>
        <v>0</v>
      </c>
      <c r="L2023" s="16" t="str">
        <f aca="false">IF(B2023="Inscripción de nuevo registro patronal",B2023 &amp; "|" &amp; E2023 &amp; "|" &amp; C2023,"")</f>
        <v/>
      </c>
      <c r="M2023" s="18" t="n">
        <f aca="false">IF(OR(C2023="", L2023=""), 0, IF(COUNTIF($L$6:L2023, L2023)=1, 1, 0))</f>
        <v>0</v>
      </c>
    </row>
    <row r="2024" customFormat="false" ht="28.35" hidden="false" customHeight="true" outlineLevel="0" collapsed="false">
      <c r="A2024" s="48" t="str">
        <f aca="false">IF(AND(NOT(ISBLANK(C2024)),NOT(ISBLANK(B2024)),NOT(ISBLANK(E2024))),(_xlfn.AGGREGATE(2,7,A$5:A2024))+1,"")</f>
        <v/>
      </c>
      <c r="B2024" s="49"/>
      <c r="C2024" s="49"/>
      <c r="D2024" s="50"/>
      <c r="E2024" s="51"/>
      <c r="F2024" s="52" t="str">
        <f aca="false">IFERROR(VLOOKUP(B2024,LISTAS!$Q$2:$R$58,2,0),"")</f>
        <v/>
      </c>
      <c r="G2024" s="34" t="str">
        <f aca="false">IF(ISBLANK(C2024),"",  IF(F2024="RAZÓN SOCIAL","NUEVO_RP",   IF(F2024="NUMERO",      IF(ISNUMBER(VALUE(C2024)),VALUE(C2024),""),   IF(OR(F2024="NSS - NOMBRE",F2024="RP - NOMBRE"),      IF(         AND(           NOT(ISERROR(FIND(" - ",C2024))),           ISERROR(FIND("  ",C2024)),           ISERROR(FIND("–",C2024)),           ISERROR(FIND("—",C2024)),           ISNUMBER(VALUE(LEFT(C2024,FIND(" - ",C2024)-1)))         ),         VALUE(LEFT(C2024,FIND(" - ",C2024)-1)),         ""      ),   ""   )  )))</f>
        <v/>
      </c>
      <c r="H2024" s="34" t="str">
        <f aca="false">B2024 &amp; "|" &amp; E2024 &amp; "|" &amp;(IF(ISBLANK(C2024),"",IFERROR(VALUE(LEFT(TRIM(C2024),FIND(" ",TRIM(C2024)&amp;" ")-1)),"")))</f>
        <v>||</v>
      </c>
      <c r="I2024" s="18" t="n">
        <f aca="false">IF(G2024="",0, IF(COUNTIF($H$6:H2024,H2024)=1,1,0))</f>
        <v>0</v>
      </c>
      <c r="J2024" s="34" t="str">
        <f aca="false">IF( OR( ISBLANK(D2024), C2024=D2024, AND( LEFT(D2024,7)&lt;&gt;"NOMINA ", OR( ISERROR(FIND(" - ",D2024)), NOT(ISNUMBER(VALUE(LEFT(D2024,FIND(" - ",D2024)-1)))) ) ) ), "", B2024 &amp; "|" &amp; E2024 &amp; "|" &amp; (IF(ISBLANK(C2024), "", IFERROR(VALUE(LEFT(TRIM(C2024), FIND(" ", TRIM(C2024)&amp;" ")-1)), ""))) &amp; "|" &amp; D2024 )</f>
        <v/>
      </c>
      <c r="K2024" s="18" t="n">
        <f aca="false">IF(OR(C2024="", J2024="",G2024=""), 0, IF(COUNTIF($J$6:J2024, J2024)=1, 1, 0))</f>
        <v>0</v>
      </c>
      <c r="L2024" s="16" t="str">
        <f aca="false">IF(B2024="Inscripción de nuevo registro patronal",B2024 &amp; "|" &amp; E2024 &amp; "|" &amp; C2024,"")</f>
        <v/>
      </c>
      <c r="M2024" s="18" t="n">
        <f aca="false">IF(OR(C2024="", L2024=""), 0, IF(COUNTIF($L$6:L2024, L2024)=1, 1, 0))</f>
        <v>0</v>
      </c>
    </row>
    <row r="2025" customFormat="false" ht="28.35" hidden="false" customHeight="true" outlineLevel="0" collapsed="false">
      <c r="A2025" s="48" t="str">
        <f aca="false">IF(AND(NOT(ISBLANK(C2025)),NOT(ISBLANK(B2025)),NOT(ISBLANK(E2025))),(_xlfn.AGGREGATE(2,7,A$5:A2025))+1,"")</f>
        <v/>
      </c>
      <c r="B2025" s="49"/>
      <c r="C2025" s="49"/>
      <c r="D2025" s="50"/>
      <c r="E2025" s="51"/>
      <c r="F2025" s="52" t="str">
        <f aca="false">IFERROR(VLOOKUP(B2025,LISTAS!$Q$2:$R$58,2,0),"")</f>
        <v/>
      </c>
      <c r="G2025" s="34" t="str">
        <f aca="false">IF(ISBLANK(C2025),"",  IF(F2025="RAZÓN SOCIAL","NUEVO_RP",   IF(F2025="NUMERO",      IF(ISNUMBER(VALUE(C2025)),VALUE(C2025),""),   IF(OR(F2025="NSS - NOMBRE",F2025="RP - NOMBRE"),      IF(         AND(           NOT(ISERROR(FIND(" - ",C2025))),           ISERROR(FIND("  ",C2025)),           ISERROR(FIND("–",C2025)),           ISERROR(FIND("—",C2025)),           ISNUMBER(VALUE(LEFT(C2025,FIND(" - ",C2025)-1)))         ),         VALUE(LEFT(C2025,FIND(" - ",C2025)-1)),         ""      ),   ""   )  )))</f>
        <v/>
      </c>
      <c r="H2025" s="34" t="str">
        <f aca="false">B2025 &amp; "|" &amp; E2025 &amp; "|" &amp;(IF(ISBLANK(C2025),"",IFERROR(VALUE(LEFT(TRIM(C2025),FIND(" ",TRIM(C2025)&amp;" ")-1)),"")))</f>
        <v>||</v>
      </c>
      <c r="I2025" s="18" t="n">
        <f aca="false">IF(G2025="",0, IF(COUNTIF($H$6:H2025,H2025)=1,1,0))</f>
        <v>0</v>
      </c>
      <c r="J2025" s="34" t="str">
        <f aca="false">IF( OR( ISBLANK(D2025), C2025=D2025, AND( LEFT(D2025,7)&lt;&gt;"NOMINA ", OR( ISERROR(FIND(" - ",D2025)), NOT(ISNUMBER(VALUE(LEFT(D2025,FIND(" - ",D2025)-1)))) ) ) ), "", B2025 &amp; "|" &amp; E2025 &amp; "|" &amp; (IF(ISBLANK(C2025), "", IFERROR(VALUE(LEFT(TRIM(C2025), FIND(" ", TRIM(C2025)&amp;" ")-1)), ""))) &amp; "|" &amp; D2025 )</f>
        <v/>
      </c>
      <c r="K2025" s="18" t="n">
        <f aca="false">IF(OR(C2025="", J2025="",G2025=""), 0, IF(COUNTIF($J$6:J2025, J2025)=1, 1, 0))</f>
        <v>0</v>
      </c>
      <c r="L2025" s="16" t="str">
        <f aca="false">IF(B2025="Inscripción de nuevo registro patronal",B2025 &amp; "|" &amp; E2025 &amp; "|" &amp; C2025,"")</f>
        <v/>
      </c>
      <c r="M2025" s="18" t="n">
        <f aca="false">IF(OR(C2025="", L2025=""), 0, IF(COUNTIF($L$6:L2025, L2025)=1, 1, 0))</f>
        <v>0</v>
      </c>
    </row>
    <row r="2026" customFormat="false" ht="28.35" hidden="false" customHeight="true" outlineLevel="0" collapsed="false">
      <c r="A2026" s="48" t="str">
        <f aca="false">IF(AND(NOT(ISBLANK(C2026)),NOT(ISBLANK(B2026)),NOT(ISBLANK(E2026))),(_xlfn.AGGREGATE(2,7,A$5:A2026))+1,"")</f>
        <v/>
      </c>
      <c r="B2026" s="49"/>
      <c r="C2026" s="49"/>
      <c r="D2026" s="50"/>
      <c r="E2026" s="51"/>
      <c r="F2026" s="52" t="str">
        <f aca="false">IFERROR(VLOOKUP(B2026,LISTAS!$Q$2:$R$58,2,0),"")</f>
        <v/>
      </c>
      <c r="G2026" s="34" t="str">
        <f aca="false">IF(ISBLANK(C2026),"",  IF(F2026="RAZÓN SOCIAL","NUEVO_RP",   IF(F2026="NUMERO",      IF(ISNUMBER(VALUE(C2026)),VALUE(C2026),""),   IF(OR(F2026="NSS - NOMBRE",F2026="RP - NOMBRE"),      IF(         AND(           NOT(ISERROR(FIND(" - ",C2026))),           ISERROR(FIND("  ",C2026)),           ISERROR(FIND("–",C2026)),           ISERROR(FIND("—",C2026)),           ISNUMBER(VALUE(LEFT(C2026,FIND(" - ",C2026)-1)))         ),         VALUE(LEFT(C2026,FIND(" - ",C2026)-1)),         ""      ),   ""   )  )))</f>
        <v/>
      </c>
      <c r="H2026" s="34" t="str">
        <f aca="false">B2026 &amp; "|" &amp; E2026 &amp; "|" &amp;(IF(ISBLANK(C2026),"",IFERROR(VALUE(LEFT(TRIM(C2026),FIND(" ",TRIM(C2026)&amp;" ")-1)),"")))</f>
        <v>||</v>
      </c>
      <c r="I2026" s="18" t="n">
        <f aca="false">IF(G2026="",0, IF(COUNTIF($H$6:H2026,H2026)=1,1,0))</f>
        <v>0</v>
      </c>
      <c r="J2026" s="34" t="str">
        <f aca="false">IF( OR( ISBLANK(D2026), C2026=D2026, AND( LEFT(D2026,7)&lt;&gt;"NOMINA ", OR( ISERROR(FIND(" - ",D2026)), NOT(ISNUMBER(VALUE(LEFT(D2026,FIND(" - ",D2026)-1)))) ) ) ), "", B2026 &amp; "|" &amp; E2026 &amp; "|" &amp; (IF(ISBLANK(C2026), "", IFERROR(VALUE(LEFT(TRIM(C2026), FIND(" ", TRIM(C2026)&amp;" ")-1)), ""))) &amp; "|" &amp; D2026 )</f>
        <v/>
      </c>
      <c r="K2026" s="18" t="n">
        <f aca="false">IF(OR(C2026="", J2026="",G2026=""), 0, IF(COUNTIF($J$6:J2026, J2026)=1, 1, 0))</f>
        <v>0</v>
      </c>
      <c r="L2026" s="16" t="str">
        <f aca="false">IF(B2026="Inscripción de nuevo registro patronal",B2026 &amp; "|" &amp; E2026 &amp; "|" &amp; C2026,"")</f>
        <v/>
      </c>
      <c r="M2026" s="18" t="n">
        <f aca="false">IF(OR(C2026="", L2026=""), 0, IF(COUNTIF($L$6:L2026, L2026)=1, 1, 0))</f>
        <v>0</v>
      </c>
    </row>
    <row r="2027" customFormat="false" ht="28.35" hidden="false" customHeight="true" outlineLevel="0" collapsed="false">
      <c r="A2027" s="48" t="str">
        <f aca="false">IF(AND(NOT(ISBLANK(C2027)),NOT(ISBLANK(B2027)),NOT(ISBLANK(E2027))),(_xlfn.AGGREGATE(2,7,A$5:A2027))+1,"")</f>
        <v/>
      </c>
      <c r="B2027" s="49"/>
      <c r="C2027" s="49"/>
      <c r="D2027" s="50"/>
      <c r="E2027" s="51"/>
      <c r="F2027" s="52" t="str">
        <f aca="false">IFERROR(VLOOKUP(B2027,LISTAS!$Q$2:$R$58,2,0),"")</f>
        <v/>
      </c>
      <c r="G2027" s="34" t="str">
        <f aca="false">IF(ISBLANK(C2027),"",  IF(F2027="RAZÓN SOCIAL","NUEVO_RP",   IF(F2027="NUMERO",      IF(ISNUMBER(VALUE(C2027)),VALUE(C2027),""),   IF(OR(F2027="NSS - NOMBRE",F2027="RP - NOMBRE"),      IF(         AND(           NOT(ISERROR(FIND(" - ",C2027))),           ISERROR(FIND("  ",C2027)),           ISERROR(FIND("–",C2027)),           ISERROR(FIND("—",C2027)),           ISNUMBER(VALUE(LEFT(C2027,FIND(" - ",C2027)-1)))         ),         VALUE(LEFT(C2027,FIND(" - ",C2027)-1)),         ""      ),   ""   )  )))</f>
        <v/>
      </c>
      <c r="H2027" s="34" t="str">
        <f aca="false">B2027 &amp; "|" &amp; E2027 &amp; "|" &amp;(IF(ISBLANK(C2027),"",IFERROR(VALUE(LEFT(TRIM(C2027),FIND(" ",TRIM(C2027)&amp;" ")-1)),"")))</f>
        <v>||</v>
      </c>
      <c r="I2027" s="18" t="n">
        <f aca="false">IF(G2027="",0, IF(COUNTIF($H$6:H2027,H2027)=1,1,0))</f>
        <v>0</v>
      </c>
      <c r="J2027" s="34" t="str">
        <f aca="false">IF( OR( ISBLANK(D2027), C2027=D2027, AND( LEFT(D2027,7)&lt;&gt;"NOMINA ", OR( ISERROR(FIND(" - ",D2027)), NOT(ISNUMBER(VALUE(LEFT(D2027,FIND(" - ",D2027)-1)))) ) ) ), "", B2027 &amp; "|" &amp; E2027 &amp; "|" &amp; (IF(ISBLANK(C2027), "", IFERROR(VALUE(LEFT(TRIM(C2027), FIND(" ", TRIM(C2027)&amp;" ")-1)), ""))) &amp; "|" &amp; D2027 )</f>
        <v/>
      </c>
      <c r="K2027" s="18" t="n">
        <f aca="false">IF(OR(C2027="", J2027="",G2027=""), 0, IF(COUNTIF($J$6:J2027, J2027)=1, 1, 0))</f>
        <v>0</v>
      </c>
      <c r="L2027" s="16" t="str">
        <f aca="false">IF(B2027="Inscripción de nuevo registro patronal",B2027 &amp; "|" &amp; E2027 &amp; "|" &amp; C2027,"")</f>
        <v/>
      </c>
      <c r="M2027" s="18" t="n">
        <f aca="false">IF(OR(C2027="", L2027=""), 0, IF(COUNTIF($L$6:L2027, L2027)=1, 1, 0))</f>
        <v>0</v>
      </c>
    </row>
    <row r="2028" customFormat="false" ht="28.35" hidden="false" customHeight="true" outlineLevel="0" collapsed="false">
      <c r="A2028" s="48" t="str">
        <f aca="false">IF(AND(NOT(ISBLANK(C2028)),NOT(ISBLANK(B2028)),NOT(ISBLANK(E2028))),(_xlfn.AGGREGATE(2,7,A$5:A2028))+1,"")</f>
        <v/>
      </c>
      <c r="B2028" s="49"/>
      <c r="C2028" s="49"/>
      <c r="D2028" s="50"/>
      <c r="E2028" s="51"/>
      <c r="F2028" s="52" t="str">
        <f aca="false">IFERROR(VLOOKUP(B2028,LISTAS!$Q$2:$R$58,2,0),"")</f>
        <v/>
      </c>
      <c r="G2028" s="34" t="str">
        <f aca="false">IF(ISBLANK(C2028),"",  IF(F2028="RAZÓN SOCIAL","NUEVO_RP",   IF(F2028="NUMERO",      IF(ISNUMBER(VALUE(C2028)),VALUE(C2028),""),   IF(OR(F2028="NSS - NOMBRE",F2028="RP - NOMBRE"),      IF(         AND(           NOT(ISERROR(FIND(" - ",C2028))),           ISERROR(FIND("  ",C2028)),           ISERROR(FIND("–",C2028)),           ISERROR(FIND("—",C2028)),           ISNUMBER(VALUE(LEFT(C2028,FIND(" - ",C2028)-1)))         ),         VALUE(LEFT(C2028,FIND(" - ",C2028)-1)),         ""      ),   ""   )  )))</f>
        <v/>
      </c>
      <c r="H2028" s="34" t="str">
        <f aca="false">B2028 &amp; "|" &amp; E2028 &amp; "|" &amp;(IF(ISBLANK(C2028),"",IFERROR(VALUE(LEFT(TRIM(C2028),FIND(" ",TRIM(C2028)&amp;" ")-1)),"")))</f>
        <v>||</v>
      </c>
      <c r="I2028" s="18" t="n">
        <f aca="false">IF(G2028="",0, IF(COUNTIF($H$6:H2028,H2028)=1,1,0))</f>
        <v>0</v>
      </c>
      <c r="J2028" s="34" t="str">
        <f aca="false">IF( OR( ISBLANK(D2028), C2028=D2028, AND( LEFT(D2028,7)&lt;&gt;"NOMINA ", OR( ISERROR(FIND(" - ",D2028)), NOT(ISNUMBER(VALUE(LEFT(D2028,FIND(" - ",D2028)-1)))) ) ) ), "", B2028 &amp; "|" &amp; E2028 &amp; "|" &amp; (IF(ISBLANK(C2028), "", IFERROR(VALUE(LEFT(TRIM(C2028), FIND(" ", TRIM(C2028)&amp;" ")-1)), ""))) &amp; "|" &amp; D2028 )</f>
        <v/>
      </c>
      <c r="K2028" s="18" t="n">
        <f aca="false">IF(OR(C2028="", J2028="",G2028=""), 0, IF(COUNTIF($J$6:J2028, J2028)=1, 1, 0))</f>
        <v>0</v>
      </c>
      <c r="L2028" s="16" t="str">
        <f aca="false">IF(B2028="Inscripción de nuevo registro patronal",B2028 &amp; "|" &amp; E2028 &amp; "|" &amp; C2028,"")</f>
        <v/>
      </c>
      <c r="M2028" s="18" t="n">
        <f aca="false">IF(OR(C2028="", L2028=""), 0, IF(COUNTIF($L$6:L2028, L2028)=1, 1, 0))</f>
        <v>0</v>
      </c>
    </row>
    <row r="2029" customFormat="false" ht="28.35" hidden="false" customHeight="true" outlineLevel="0" collapsed="false">
      <c r="A2029" s="48" t="str">
        <f aca="false">IF(AND(NOT(ISBLANK(C2029)),NOT(ISBLANK(B2029)),NOT(ISBLANK(E2029))),(_xlfn.AGGREGATE(2,7,A$5:A2029))+1,"")</f>
        <v/>
      </c>
      <c r="B2029" s="49"/>
      <c r="C2029" s="49"/>
      <c r="D2029" s="50"/>
      <c r="E2029" s="51"/>
      <c r="F2029" s="52" t="str">
        <f aca="false">IFERROR(VLOOKUP(B2029,LISTAS!$Q$2:$R$58,2,0),"")</f>
        <v/>
      </c>
      <c r="G2029" s="34" t="str">
        <f aca="false">IF(ISBLANK(C2029),"",  IF(F2029="RAZÓN SOCIAL","NUEVO_RP",   IF(F2029="NUMERO",      IF(ISNUMBER(VALUE(C2029)),VALUE(C2029),""),   IF(OR(F2029="NSS - NOMBRE",F2029="RP - NOMBRE"),      IF(         AND(           NOT(ISERROR(FIND(" - ",C2029))),           ISERROR(FIND("  ",C2029)),           ISERROR(FIND("–",C2029)),           ISERROR(FIND("—",C2029)),           ISNUMBER(VALUE(LEFT(C2029,FIND(" - ",C2029)-1)))         ),         VALUE(LEFT(C2029,FIND(" - ",C2029)-1)),         ""      ),   ""   )  )))</f>
        <v/>
      </c>
      <c r="H2029" s="34" t="str">
        <f aca="false">B2029 &amp; "|" &amp; E2029 &amp; "|" &amp;(IF(ISBLANK(C2029),"",IFERROR(VALUE(LEFT(TRIM(C2029),FIND(" ",TRIM(C2029)&amp;" ")-1)),"")))</f>
        <v>||</v>
      </c>
      <c r="I2029" s="18" t="n">
        <f aca="false">IF(G2029="",0, IF(COUNTIF($H$6:H2029,H2029)=1,1,0))</f>
        <v>0</v>
      </c>
      <c r="J2029" s="34" t="str">
        <f aca="false">IF( OR( ISBLANK(D2029), C2029=D2029, AND( LEFT(D2029,7)&lt;&gt;"NOMINA ", OR( ISERROR(FIND(" - ",D2029)), NOT(ISNUMBER(VALUE(LEFT(D2029,FIND(" - ",D2029)-1)))) ) ) ), "", B2029 &amp; "|" &amp; E2029 &amp; "|" &amp; (IF(ISBLANK(C2029), "", IFERROR(VALUE(LEFT(TRIM(C2029), FIND(" ", TRIM(C2029)&amp;" ")-1)), ""))) &amp; "|" &amp; D2029 )</f>
        <v/>
      </c>
      <c r="K2029" s="18" t="n">
        <f aca="false">IF(OR(C2029="", J2029="",G2029=""), 0, IF(COUNTIF($J$6:J2029, J2029)=1, 1, 0))</f>
        <v>0</v>
      </c>
      <c r="L2029" s="16" t="str">
        <f aca="false">IF(B2029="Inscripción de nuevo registro patronal",B2029 &amp; "|" &amp; E2029 &amp; "|" &amp; C2029,"")</f>
        <v/>
      </c>
      <c r="M2029" s="18" t="n">
        <f aca="false">IF(OR(C2029="", L2029=""), 0, IF(COUNTIF($L$6:L2029, L2029)=1, 1, 0))</f>
        <v>0</v>
      </c>
    </row>
    <row r="2030" customFormat="false" ht="28.35" hidden="false" customHeight="true" outlineLevel="0" collapsed="false">
      <c r="A2030" s="48" t="str">
        <f aca="false">IF(AND(NOT(ISBLANK(C2030)),NOT(ISBLANK(B2030)),NOT(ISBLANK(E2030))),(_xlfn.AGGREGATE(2,7,A$5:A2030))+1,"")</f>
        <v/>
      </c>
      <c r="B2030" s="49"/>
      <c r="C2030" s="49"/>
      <c r="D2030" s="50"/>
      <c r="E2030" s="51"/>
      <c r="F2030" s="52" t="str">
        <f aca="false">IFERROR(VLOOKUP(B2030,LISTAS!$Q$2:$R$58,2,0),"")</f>
        <v/>
      </c>
      <c r="G2030" s="34" t="str">
        <f aca="false">IF(ISBLANK(C2030),"",  IF(F2030="RAZÓN SOCIAL","NUEVO_RP",   IF(F2030="NUMERO",      IF(ISNUMBER(VALUE(C2030)),VALUE(C2030),""),   IF(OR(F2030="NSS - NOMBRE",F2030="RP - NOMBRE"),      IF(         AND(           NOT(ISERROR(FIND(" - ",C2030))),           ISERROR(FIND("  ",C2030)),           ISERROR(FIND("–",C2030)),           ISERROR(FIND("—",C2030)),           ISNUMBER(VALUE(LEFT(C2030,FIND(" - ",C2030)-1)))         ),         VALUE(LEFT(C2030,FIND(" - ",C2030)-1)),         ""      ),   ""   )  )))</f>
        <v/>
      </c>
      <c r="H2030" s="34" t="str">
        <f aca="false">B2030 &amp; "|" &amp; E2030 &amp; "|" &amp;(IF(ISBLANK(C2030),"",IFERROR(VALUE(LEFT(TRIM(C2030),FIND(" ",TRIM(C2030)&amp;" ")-1)),"")))</f>
        <v>||</v>
      </c>
      <c r="I2030" s="18" t="n">
        <f aca="false">IF(G2030="",0, IF(COUNTIF($H$6:H2030,H2030)=1,1,0))</f>
        <v>0</v>
      </c>
      <c r="J2030" s="34" t="str">
        <f aca="false">IF( OR( ISBLANK(D2030), C2030=D2030, AND( LEFT(D2030,7)&lt;&gt;"NOMINA ", OR( ISERROR(FIND(" - ",D2030)), NOT(ISNUMBER(VALUE(LEFT(D2030,FIND(" - ",D2030)-1)))) ) ) ), "", B2030 &amp; "|" &amp; E2030 &amp; "|" &amp; (IF(ISBLANK(C2030), "", IFERROR(VALUE(LEFT(TRIM(C2030), FIND(" ", TRIM(C2030)&amp;" ")-1)), ""))) &amp; "|" &amp; D2030 )</f>
        <v/>
      </c>
      <c r="K2030" s="18" t="n">
        <f aca="false">IF(OR(C2030="", J2030="",G2030=""), 0, IF(COUNTIF($J$6:J2030, J2030)=1, 1, 0))</f>
        <v>0</v>
      </c>
      <c r="L2030" s="16" t="str">
        <f aca="false">IF(B2030="Inscripción de nuevo registro patronal",B2030 &amp; "|" &amp; E2030 &amp; "|" &amp; C2030,"")</f>
        <v/>
      </c>
      <c r="M2030" s="18" t="n">
        <f aca="false">IF(OR(C2030="", L2030=""), 0, IF(COUNTIF($L$6:L2030, L2030)=1, 1, 0))</f>
        <v>0</v>
      </c>
    </row>
    <row r="2031" customFormat="false" ht="28.35" hidden="false" customHeight="true" outlineLevel="0" collapsed="false">
      <c r="A2031" s="48" t="str">
        <f aca="false">IF(AND(NOT(ISBLANK(C2031)),NOT(ISBLANK(B2031)),NOT(ISBLANK(E2031))),(_xlfn.AGGREGATE(2,7,A$5:A2031))+1,"")</f>
        <v/>
      </c>
      <c r="B2031" s="49"/>
      <c r="C2031" s="49"/>
      <c r="D2031" s="50"/>
      <c r="E2031" s="51"/>
      <c r="F2031" s="52" t="str">
        <f aca="false">IFERROR(VLOOKUP(B2031,LISTAS!$Q$2:$R$58,2,0),"")</f>
        <v/>
      </c>
      <c r="G2031" s="34" t="str">
        <f aca="false">IF(ISBLANK(C2031),"",  IF(F2031="RAZÓN SOCIAL","NUEVO_RP",   IF(F2031="NUMERO",      IF(ISNUMBER(VALUE(C2031)),VALUE(C2031),""),   IF(OR(F2031="NSS - NOMBRE",F2031="RP - NOMBRE"),      IF(         AND(           NOT(ISERROR(FIND(" - ",C2031))),           ISERROR(FIND("  ",C2031)),           ISERROR(FIND("–",C2031)),           ISERROR(FIND("—",C2031)),           ISNUMBER(VALUE(LEFT(C2031,FIND(" - ",C2031)-1)))         ),         VALUE(LEFT(C2031,FIND(" - ",C2031)-1)),         ""      ),   ""   )  )))</f>
        <v/>
      </c>
      <c r="H2031" s="34" t="str">
        <f aca="false">B2031 &amp; "|" &amp; E2031 &amp; "|" &amp;(IF(ISBLANK(C2031),"",IFERROR(VALUE(LEFT(TRIM(C2031),FIND(" ",TRIM(C2031)&amp;" ")-1)),"")))</f>
        <v>||</v>
      </c>
      <c r="I2031" s="18" t="n">
        <f aca="false">IF(G2031="",0, IF(COUNTIF($H$6:H2031,H2031)=1,1,0))</f>
        <v>0</v>
      </c>
      <c r="J2031" s="34" t="str">
        <f aca="false">IF( OR( ISBLANK(D2031), C2031=D2031, AND( LEFT(D2031,7)&lt;&gt;"NOMINA ", OR( ISERROR(FIND(" - ",D2031)), NOT(ISNUMBER(VALUE(LEFT(D2031,FIND(" - ",D2031)-1)))) ) ) ), "", B2031 &amp; "|" &amp; E2031 &amp; "|" &amp; (IF(ISBLANK(C2031), "", IFERROR(VALUE(LEFT(TRIM(C2031), FIND(" ", TRIM(C2031)&amp;" ")-1)), ""))) &amp; "|" &amp; D2031 )</f>
        <v/>
      </c>
      <c r="K2031" s="18" t="n">
        <f aca="false">IF(OR(C2031="", J2031="",G2031=""), 0, IF(COUNTIF($J$6:J2031, J2031)=1, 1, 0))</f>
        <v>0</v>
      </c>
      <c r="L2031" s="16" t="str">
        <f aca="false">IF(B2031="Inscripción de nuevo registro patronal",B2031 &amp; "|" &amp; E2031 &amp; "|" &amp; C2031,"")</f>
        <v/>
      </c>
      <c r="M2031" s="18" t="n">
        <f aca="false">IF(OR(C2031="", L2031=""), 0, IF(COUNTIF($L$6:L2031, L2031)=1, 1, 0))</f>
        <v>0</v>
      </c>
    </row>
    <row r="2032" customFormat="false" ht="28.35" hidden="false" customHeight="true" outlineLevel="0" collapsed="false">
      <c r="A2032" s="48" t="str">
        <f aca="false">IF(AND(NOT(ISBLANK(C2032)),NOT(ISBLANK(B2032)),NOT(ISBLANK(E2032))),(_xlfn.AGGREGATE(2,7,A$5:A2032))+1,"")</f>
        <v/>
      </c>
      <c r="B2032" s="49"/>
      <c r="C2032" s="49"/>
      <c r="D2032" s="50"/>
      <c r="E2032" s="51"/>
      <c r="F2032" s="52" t="str">
        <f aca="false">IFERROR(VLOOKUP(B2032,LISTAS!$Q$2:$R$58,2,0),"")</f>
        <v/>
      </c>
      <c r="G2032" s="34" t="str">
        <f aca="false">IF(ISBLANK(C2032),"",  IF(F2032="RAZÓN SOCIAL","NUEVO_RP",   IF(F2032="NUMERO",      IF(ISNUMBER(VALUE(C2032)),VALUE(C2032),""),   IF(OR(F2032="NSS - NOMBRE",F2032="RP - NOMBRE"),      IF(         AND(           NOT(ISERROR(FIND(" - ",C2032))),           ISERROR(FIND("  ",C2032)),           ISERROR(FIND("–",C2032)),           ISERROR(FIND("—",C2032)),           ISNUMBER(VALUE(LEFT(C2032,FIND(" - ",C2032)-1)))         ),         VALUE(LEFT(C2032,FIND(" - ",C2032)-1)),         ""      ),   ""   )  )))</f>
        <v/>
      </c>
      <c r="H2032" s="34" t="str">
        <f aca="false">B2032 &amp; "|" &amp; E2032 &amp; "|" &amp;(IF(ISBLANK(C2032),"",IFERROR(VALUE(LEFT(TRIM(C2032),FIND(" ",TRIM(C2032)&amp;" ")-1)),"")))</f>
        <v>||</v>
      </c>
      <c r="I2032" s="18" t="n">
        <f aca="false">IF(G2032="",0, IF(COUNTIF($H$6:H2032,H2032)=1,1,0))</f>
        <v>0</v>
      </c>
      <c r="J2032" s="34" t="str">
        <f aca="false">IF( OR( ISBLANK(D2032), C2032=D2032, AND( LEFT(D2032,7)&lt;&gt;"NOMINA ", OR( ISERROR(FIND(" - ",D2032)), NOT(ISNUMBER(VALUE(LEFT(D2032,FIND(" - ",D2032)-1)))) ) ) ), "", B2032 &amp; "|" &amp; E2032 &amp; "|" &amp; (IF(ISBLANK(C2032), "", IFERROR(VALUE(LEFT(TRIM(C2032), FIND(" ", TRIM(C2032)&amp;" ")-1)), ""))) &amp; "|" &amp; D2032 )</f>
        <v/>
      </c>
      <c r="K2032" s="18" t="n">
        <f aca="false">IF(OR(C2032="", J2032="",G2032=""), 0, IF(COUNTIF($J$6:J2032, J2032)=1, 1, 0))</f>
        <v>0</v>
      </c>
      <c r="L2032" s="16" t="str">
        <f aca="false">IF(B2032="Inscripción de nuevo registro patronal",B2032 &amp; "|" &amp; E2032 &amp; "|" &amp; C2032,"")</f>
        <v/>
      </c>
      <c r="M2032" s="18" t="n">
        <f aca="false">IF(OR(C2032="", L2032=""), 0, IF(COUNTIF($L$6:L2032, L2032)=1, 1, 0))</f>
        <v>0</v>
      </c>
    </row>
    <row r="2033" customFormat="false" ht="28.35" hidden="false" customHeight="true" outlineLevel="0" collapsed="false">
      <c r="A2033" s="48" t="str">
        <f aca="false">IF(AND(NOT(ISBLANK(C2033)),NOT(ISBLANK(B2033)),NOT(ISBLANK(E2033))),(_xlfn.AGGREGATE(2,7,A$5:A2033))+1,"")</f>
        <v/>
      </c>
      <c r="B2033" s="49"/>
      <c r="C2033" s="49"/>
      <c r="D2033" s="50"/>
      <c r="E2033" s="51"/>
      <c r="F2033" s="52" t="str">
        <f aca="false">IFERROR(VLOOKUP(B2033,LISTAS!$Q$2:$R$58,2,0),"")</f>
        <v/>
      </c>
      <c r="G2033" s="34" t="str">
        <f aca="false">IF(ISBLANK(C2033),"",  IF(F2033="RAZÓN SOCIAL","NUEVO_RP",   IF(F2033="NUMERO",      IF(ISNUMBER(VALUE(C2033)),VALUE(C2033),""),   IF(OR(F2033="NSS - NOMBRE",F2033="RP - NOMBRE"),      IF(         AND(           NOT(ISERROR(FIND(" - ",C2033))),           ISERROR(FIND("  ",C2033)),           ISERROR(FIND("–",C2033)),           ISERROR(FIND("—",C2033)),           ISNUMBER(VALUE(LEFT(C2033,FIND(" - ",C2033)-1)))         ),         VALUE(LEFT(C2033,FIND(" - ",C2033)-1)),         ""      ),   ""   )  )))</f>
        <v/>
      </c>
      <c r="H2033" s="34" t="str">
        <f aca="false">B2033 &amp; "|" &amp; E2033 &amp; "|" &amp;(IF(ISBLANK(C2033),"",IFERROR(VALUE(LEFT(TRIM(C2033),FIND(" ",TRIM(C2033)&amp;" ")-1)),"")))</f>
        <v>||</v>
      </c>
      <c r="I2033" s="18" t="n">
        <f aca="false">IF(G2033="",0, IF(COUNTIF($H$6:H2033,H2033)=1,1,0))</f>
        <v>0</v>
      </c>
      <c r="J2033" s="34" t="str">
        <f aca="false">IF( OR( ISBLANK(D2033), C2033=D2033, AND( LEFT(D2033,7)&lt;&gt;"NOMINA ", OR( ISERROR(FIND(" - ",D2033)), NOT(ISNUMBER(VALUE(LEFT(D2033,FIND(" - ",D2033)-1)))) ) ) ), "", B2033 &amp; "|" &amp; E2033 &amp; "|" &amp; (IF(ISBLANK(C2033), "", IFERROR(VALUE(LEFT(TRIM(C2033), FIND(" ", TRIM(C2033)&amp;" ")-1)), ""))) &amp; "|" &amp; D2033 )</f>
        <v/>
      </c>
      <c r="K2033" s="18" t="n">
        <f aca="false">IF(OR(C2033="", J2033="",G2033=""), 0, IF(COUNTIF($J$6:J2033, J2033)=1, 1, 0))</f>
        <v>0</v>
      </c>
      <c r="L2033" s="16" t="str">
        <f aca="false">IF(B2033="Inscripción de nuevo registro patronal",B2033 &amp; "|" &amp; E2033 &amp; "|" &amp; C2033,"")</f>
        <v/>
      </c>
      <c r="M2033" s="18" t="n">
        <f aca="false">IF(OR(C2033="", L2033=""), 0, IF(COUNTIF($L$6:L2033, L2033)=1, 1, 0))</f>
        <v>0</v>
      </c>
    </row>
    <row r="2034" customFormat="false" ht="28.35" hidden="false" customHeight="true" outlineLevel="0" collapsed="false">
      <c r="A2034" s="48" t="str">
        <f aca="false">IF(AND(NOT(ISBLANK(C2034)),NOT(ISBLANK(B2034)),NOT(ISBLANK(E2034))),(_xlfn.AGGREGATE(2,7,A$5:A2034))+1,"")</f>
        <v/>
      </c>
      <c r="B2034" s="49"/>
      <c r="C2034" s="49"/>
      <c r="D2034" s="50"/>
      <c r="E2034" s="51"/>
      <c r="F2034" s="52" t="str">
        <f aca="false">IFERROR(VLOOKUP(B2034,LISTAS!$Q$2:$R$58,2,0),"")</f>
        <v/>
      </c>
      <c r="G2034" s="34" t="str">
        <f aca="false">IF(ISBLANK(C2034),"",  IF(F2034="RAZÓN SOCIAL","NUEVO_RP",   IF(F2034="NUMERO",      IF(ISNUMBER(VALUE(C2034)),VALUE(C2034),""),   IF(OR(F2034="NSS - NOMBRE",F2034="RP - NOMBRE"),      IF(         AND(           NOT(ISERROR(FIND(" - ",C2034))),           ISERROR(FIND("  ",C2034)),           ISERROR(FIND("–",C2034)),           ISERROR(FIND("—",C2034)),           ISNUMBER(VALUE(LEFT(C2034,FIND(" - ",C2034)-1)))         ),         VALUE(LEFT(C2034,FIND(" - ",C2034)-1)),         ""      ),   ""   )  )))</f>
        <v/>
      </c>
      <c r="H2034" s="34" t="str">
        <f aca="false">B2034 &amp; "|" &amp; E2034 &amp; "|" &amp;(IF(ISBLANK(C2034),"",IFERROR(VALUE(LEFT(TRIM(C2034),FIND(" ",TRIM(C2034)&amp;" ")-1)),"")))</f>
        <v>||</v>
      </c>
      <c r="I2034" s="18" t="n">
        <f aca="false">IF(G2034="",0, IF(COUNTIF($H$6:H2034,H2034)=1,1,0))</f>
        <v>0</v>
      </c>
      <c r="J2034" s="34" t="str">
        <f aca="false">IF( OR( ISBLANK(D2034), C2034=D2034, AND( LEFT(D2034,7)&lt;&gt;"NOMINA ", OR( ISERROR(FIND(" - ",D2034)), NOT(ISNUMBER(VALUE(LEFT(D2034,FIND(" - ",D2034)-1)))) ) ) ), "", B2034 &amp; "|" &amp; E2034 &amp; "|" &amp; (IF(ISBLANK(C2034), "", IFERROR(VALUE(LEFT(TRIM(C2034), FIND(" ", TRIM(C2034)&amp;" ")-1)), ""))) &amp; "|" &amp; D2034 )</f>
        <v/>
      </c>
      <c r="K2034" s="18" t="n">
        <f aca="false">IF(OR(C2034="", J2034="",G2034=""), 0, IF(COUNTIF($J$6:J2034, J2034)=1, 1, 0))</f>
        <v>0</v>
      </c>
      <c r="L2034" s="16" t="str">
        <f aca="false">IF(B2034="Inscripción de nuevo registro patronal",B2034 &amp; "|" &amp; E2034 &amp; "|" &amp; C2034,"")</f>
        <v/>
      </c>
      <c r="M2034" s="18" t="n">
        <f aca="false">IF(OR(C2034="", L2034=""), 0, IF(COUNTIF($L$6:L2034, L2034)=1, 1, 0))</f>
        <v>0</v>
      </c>
    </row>
    <row r="2035" customFormat="false" ht="28.35" hidden="false" customHeight="true" outlineLevel="0" collapsed="false">
      <c r="A2035" s="48" t="str">
        <f aca="false">IF(AND(NOT(ISBLANK(C2035)),NOT(ISBLANK(B2035)),NOT(ISBLANK(E2035))),(_xlfn.AGGREGATE(2,7,A$5:A2035))+1,"")</f>
        <v/>
      </c>
      <c r="B2035" s="49"/>
      <c r="C2035" s="49"/>
      <c r="D2035" s="50"/>
      <c r="E2035" s="51"/>
      <c r="F2035" s="52" t="str">
        <f aca="false">IFERROR(VLOOKUP(B2035,LISTAS!$Q$2:$R$58,2,0),"")</f>
        <v/>
      </c>
      <c r="G2035" s="34" t="str">
        <f aca="false">IF(ISBLANK(C2035),"",  IF(F2035="RAZÓN SOCIAL","NUEVO_RP",   IF(F2035="NUMERO",      IF(ISNUMBER(VALUE(C2035)),VALUE(C2035),""),   IF(OR(F2035="NSS - NOMBRE",F2035="RP - NOMBRE"),      IF(         AND(           NOT(ISERROR(FIND(" - ",C2035))),           ISERROR(FIND("  ",C2035)),           ISERROR(FIND("–",C2035)),           ISERROR(FIND("—",C2035)),           ISNUMBER(VALUE(LEFT(C2035,FIND(" - ",C2035)-1)))         ),         VALUE(LEFT(C2035,FIND(" - ",C2035)-1)),         ""      ),   ""   )  )))</f>
        <v/>
      </c>
      <c r="H2035" s="34" t="str">
        <f aca="false">B2035 &amp; "|" &amp; E2035 &amp; "|" &amp;(IF(ISBLANK(C2035),"",IFERROR(VALUE(LEFT(TRIM(C2035),FIND(" ",TRIM(C2035)&amp;" ")-1)),"")))</f>
        <v>||</v>
      </c>
      <c r="I2035" s="18" t="n">
        <f aca="false">IF(G2035="",0, IF(COUNTIF($H$6:H2035,H2035)=1,1,0))</f>
        <v>0</v>
      </c>
      <c r="J2035" s="34" t="str">
        <f aca="false">IF( OR( ISBLANK(D2035), C2035=D2035, AND( LEFT(D2035,7)&lt;&gt;"NOMINA ", OR( ISERROR(FIND(" - ",D2035)), NOT(ISNUMBER(VALUE(LEFT(D2035,FIND(" - ",D2035)-1)))) ) ) ), "", B2035 &amp; "|" &amp; E2035 &amp; "|" &amp; (IF(ISBLANK(C2035), "", IFERROR(VALUE(LEFT(TRIM(C2035), FIND(" ", TRIM(C2035)&amp;" ")-1)), ""))) &amp; "|" &amp; D2035 )</f>
        <v/>
      </c>
      <c r="K2035" s="18" t="n">
        <f aca="false">IF(OR(C2035="", J2035="",G2035=""), 0, IF(COUNTIF($J$6:J2035, J2035)=1, 1, 0))</f>
        <v>0</v>
      </c>
      <c r="L2035" s="16" t="str">
        <f aca="false">IF(B2035="Inscripción de nuevo registro patronal",B2035 &amp; "|" &amp; E2035 &amp; "|" &amp; C2035,"")</f>
        <v/>
      </c>
      <c r="M2035" s="18" t="n">
        <f aca="false">IF(OR(C2035="", L2035=""), 0, IF(COUNTIF($L$6:L2035, L2035)=1, 1, 0))</f>
        <v>0</v>
      </c>
    </row>
    <row r="2036" customFormat="false" ht="28.35" hidden="false" customHeight="true" outlineLevel="0" collapsed="false">
      <c r="A2036" s="48" t="str">
        <f aca="false">IF(AND(NOT(ISBLANK(C2036)),NOT(ISBLANK(B2036)),NOT(ISBLANK(E2036))),(_xlfn.AGGREGATE(2,7,A$5:A2036))+1,"")</f>
        <v/>
      </c>
      <c r="B2036" s="49"/>
      <c r="C2036" s="49"/>
      <c r="D2036" s="50"/>
      <c r="E2036" s="51"/>
      <c r="F2036" s="52" t="str">
        <f aca="false">IFERROR(VLOOKUP(B2036,LISTAS!$Q$2:$R$58,2,0),"")</f>
        <v/>
      </c>
      <c r="G2036" s="34" t="str">
        <f aca="false">IF(ISBLANK(C2036),"",  IF(F2036="RAZÓN SOCIAL","NUEVO_RP",   IF(F2036="NUMERO",      IF(ISNUMBER(VALUE(C2036)),VALUE(C2036),""),   IF(OR(F2036="NSS - NOMBRE",F2036="RP - NOMBRE"),      IF(         AND(           NOT(ISERROR(FIND(" - ",C2036))),           ISERROR(FIND("  ",C2036)),           ISERROR(FIND("–",C2036)),           ISERROR(FIND("—",C2036)),           ISNUMBER(VALUE(LEFT(C2036,FIND(" - ",C2036)-1)))         ),         VALUE(LEFT(C2036,FIND(" - ",C2036)-1)),         ""      ),   ""   )  )))</f>
        <v/>
      </c>
      <c r="H2036" s="34" t="str">
        <f aca="false">B2036 &amp; "|" &amp; E2036 &amp; "|" &amp;(IF(ISBLANK(C2036),"",IFERROR(VALUE(LEFT(TRIM(C2036),FIND(" ",TRIM(C2036)&amp;" ")-1)),"")))</f>
        <v>||</v>
      </c>
      <c r="I2036" s="18" t="n">
        <f aca="false">IF(G2036="",0, IF(COUNTIF($H$6:H2036,H2036)=1,1,0))</f>
        <v>0</v>
      </c>
      <c r="J2036" s="34" t="str">
        <f aca="false">IF( OR( ISBLANK(D2036), C2036=D2036, AND( LEFT(D2036,7)&lt;&gt;"NOMINA ", OR( ISERROR(FIND(" - ",D2036)), NOT(ISNUMBER(VALUE(LEFT(D2036,FIND(" - ",D2036)-1)))) ) ) ), "", B2036 &amp; "|" &amp; E2036 &amp; "|" &amp; (IF(ISBLANK(C2036), "", IFERROR(VALUE(LEFT(TRIM(C2036), FIND(" ", TRIM(C2036)&amp;" ")-1)), ""))) &amp; "|" &amp; D2036 )</f>
        <v/>
      </c>
      <c r="K2036" s="18" t="n">
        <f aca="false">IF(OR(C2036="", J2036="",G2036=""), 0, IF(COUNTIF($J$6:J2036, J2036)=1, 1, 0))</f>
        <v>0</v>
      </c>
      <c r="L2036" s="16" t="str">
        <f aca="false">IF(B2036="Inscripción de nuevo registro patronal",B2036 &amp; "|" &amp; E2036 &amp; "|" &amp; C2036,"")</f>
        <v/>
      </c>
      <c r="M2036" s="18" t="n">
        <f aca="false">IF(OR(C2036="", L2036=""), 0, IF(COUNTIF($L$6:L2036, L2036)=1, 1, 0))</f>
        <v>0</v>
      </c>
    </row>
    <row r="2037" customFormat="false" ht="28.35" hidden="false" customHeight="true" outlineLevel="0" collapsed="false">
      <c r="A2037" s="48" t="str">
        <f aca="false">IF(AND(NOT(ISBLANK(C2037)),NOT(ISBLANK(B2037)),NOT(ISBLANK(E2037))),(_xlfn.AGGREGATE(2,7,A$5:A2037))+1,"")</f>
        <v/>
      </c>
      <c r="B2037" s="49"/>
      <c r="C2037" s="49"/>
      <c r="D2037" s="50"/>
      <c r="E2037" s="51"/>
      <c r="F2037" s="52" t="str">
        <f aca="false">IFERROR(VLOOKUP(B2037,LISTAS!$Q$2:$R$58,2,0),"")</f>
        <v/>
      </c>
      <c r="G2037" s="34" t="str">
        <f aca="false">IF(ISBLANK(C2037),"",  IF(F2037="RAZÓN SOCIAL","NUEVO_RP",   IF(F2037="NUMERO",      IF(ISNUMBER(VALUE(C2037)),VALUE(C2037),""),   IF(OR(F2037="NSS - NOMBRE",F2037="RP - NOMBRE"),      IF(         AND(           NOT(ISERROR(FIND(" - ",C2037))),           ISERROR(FIND("  ",C2037)),           ISERROR(FIND("–",C2037)),           ISERROR(FIND("—",C2037)),           ISNUMBER(VALUE(LEFT(C2037,FIND(" - ",C2037)-1)))         ),         VALUE(LEFT(C2037,FIND(" - ",C2037)-1)),         ""      ),   ""   )  )))</f>
        <v/>
      </c>
      <c r="H2037" s="34" t="str">
        <f aca="false">B2037 &amp; "|" &amp; E2037 &amp; "|" &amp;(IF(ISBLANK(C2037),"",IFERROR(VALUE(LEFT(TRIM(C2037),FIND(" ",TRIM(C2037)&amp;" ")-1)),"")))</f>
        <v>||</v>
      </c>
      <c r="I2037" s="18" t="n">
        <f aca="false">IF(G2037="",0, IF(COUNTIF($H$6:H2037,H2037)=1,1,0))</f>
        <v>0</v>
      </c>
      <c r="J2037" s="34" t="str">
        <f aca="false">IF( OR( ISBLANK(D2037), C2037=D2037, AND( LEFT(D2037,7)&lt;&gt;"NOMINA ", OR( ISERROR(FIND(" - ",D2037)), NOT(ISNUMBER(VALUE(LEFT(D2037,FIND(" - ",D2037)-1)))) ) ) ), "", B2037 &amp; "|" &amp; E2037 &amp; "|" &amp; (IF(ISBLANK(C2037), "", IFERROR(VALUE(LEFT(TRIM(C2037), FIND(" ", TRIM(C2037)&amp;" ")-1)), ""))) &amp; "|" &amp; D2037 )</f>
        <v/>
      </c>
      <c r="K2037" s="18" t="n">
        <f aca="false">IF(OR(C2037="", J2037="",G2037=""), 0, IF(COUNTIF($J$6:J2037, J2037)=1, 1, 0))</f>
        <v>0</v>
      </c>
      <c r="L2037" s="16" t="str">
        <f aca="false">IF(B2037="Inscripción de nuevo registro patronal",B2037 &amp; "|" &amp; E2037 &amp; "|" &amp; C2037,"")</f>
        <v/>
      </c>
      <c r="M2037" s="18" t="n">
        <f aca="false">IF(OR(C2037="", L2037=""), 0, IF(COUNTIF($L$6:L2037, L2037)=1, 1, 0))</f>
        <v>0</v>
      </c>
    </row>
    <row r="2038" customFormat="false" ht="28.35" hidden="false" customHeight="true" outlineLevel="0" collapsed="false">
      <c r="A2038" s="48" t="str">
        <f aca="false">IF(AND(NOT(ISBLANK(C2038)),NOT(ISBLANK(B2038)),NOT(ISBLANK(E2038))),(_xlfn.AGGREGATE(2,7,A$5:A2038))+1,"")</f>
        <v/>
      </c>
      <c r="B2038" s="49"/>
      <c r="C2038" s="49"/>
      <c r="D2038" s="50"/>
      <c r="E2038" s="51"/>
      <c r="F2038" s="52" t="str">
        <f aca="false">IFERROR(VLOOKUP(B2038,LISTAS!$Q$2:$R$58,2,0),"")</f>
        <v/>
      </c>
      <c r="G2038" s="34" t="str">
        <f aca="false">IF(ISBLANK(C2038),"",  IF(F2038="RAZÓN SOCIAL","NUEVO_RP",   IF(F2038="NUMERO",      IF(ISNUMBER(VALUE(C2038)),VALUE(C2038),""),   IF(OR(F2038="NSS - NOMBRE",F2038="RP - NOMBRE"),      IF(         AND(           NOT(ISERROR(FIND(" - ",C2038))),           ISERROR(FIND("  ",C2038)),           ISERROR(FIND("–",C2038)),           ISERROR(FIND("—",C2038)),           ISNUMBER(VALUE(LEFT(C2038,FIND(" - ",C2038)-1)))         ),         VALUE(LEFT(C2038,FIND(" - ",C2038)-1)),         ""      ),   ""   )  )))</f>
        <v/>
      </c>
      <c r="H2038" s="34" t="str">
        <f aca="false">B2038 &amp; "|" &amp; E2038 &amp; "|" &amp;(IF(ISBLANK(C2038),"",IFERROR(VALUE(LEFT(TRIM(C2038),FIND(" ",TRIM(C2038)&amp;" ")-1)),"")))</f>
        <v>||</v>
      </c>
      <c r="I2038" s="18" t="n">
        <f aca="false">IF(G2038="",0, IF(COUNTIF($H$6:H2038,H2038)=1,1,0))</f>
        <v>0</v>
      </c>
      <c r="J2038" s="34" t="str">
        <f aca="false">IF( OR( ISBLANK(D2038), C2038=D2038, AND( LEFT(D2038,7)&lt;&gt;"NOMINA ", OR( ISERROR(FIND(" - ",D2038)), NOT(ISNUMBER(VALUE(LEFT(D2038,FIND(" - ",D2038)-1)))) ) ) ), "", B2038 &amp; "|" &amp; E2038 &amp; "|" &amp; (IF(ISBLANK(C2038), "", IFERROR(VALUE(LEFT(TRIM(C2038), FIND(" ", TRIM(C2038)&amp;" ")-1)), ""))) &amp; "|" &amp; D2038 )</f>
        <v/>
      </c>
      <c r="K2038" s="18" t="n">
        <f aca="false">IF(OR(C2038="", J2038="",G2038=""), 0, IF(COUNTIF($J$6:J2038, J2038)=1, 1, 0))</f>
        <v>0</v>
      </c>
      <c r="L2038" s="16" t="str">
        <f aca="false">IF(B2038="Inscripción de nuevo registro patronal",B2038 &amp; "|" &amp; E2038 &amp; "|" &amp; C2038,"")</f>
        <v/>
      </c>
      <c r="M2038" s="18" t="n">
        <f aca="false">IF(OR(C2038="", L2038=""), 0, IF(COUNTIF($L$6:L2038, L2038)=1, 1, 0))</f>
        <v>0</v>
      </c>
    </row>
    <row r="2039" customFormat="false" ht="28.35" hidden="false" customHeight="true" outlineLevel="0" collapsed="false">
      <c r="A2039" s="48" t="str">
        <f aca="false">IF(AND(NOT(ISBLANK(C2039)),NOT(ISBLANK(B2039)),NOT(ISBLANK(E2039))),(_xlfn.AGGREGATE(2,7,A$5:A2039))+1,"")</f>
        <v/>
      </c>
      <c r="B2039" s="49"/>
      <c r="C2039" s="49"/>
      <c r="D2039" s="50"/>
      <c r="E2039" s="51"/>
      <c r="F2039" s="52" t="str">
        <f aca="false">IFERROR(VLOOKUP(B2039,LISTAS!$Q$2:$R$58,2,0),"")</f>
        <v/>
      </c>
      <c r="G2039" s="34" t="str">
        <f aca="false">IF(ISBLANK(C2039),"",  IF(F2039="RAZÓN SOCIAL","NUEVO_RP",   IF(F2039="NUMERO",      IF(ISNUMBER(VALUE(C2039)),VALUE(C2039),""),   IF(OR(F2039="NSS - NOMBRE",F2039="RP - NOMBRE"),      IF(         AND(           NOT(ISERROR(FIND(" - ",C2039))),           ISERROR(FIND("  ",C2039)),           ISERROR(FIND("–",C2039)),           ISERROR(FIND("—",C2039)),           ISNUMBER(VALUE(LEFT(C2039,FIND(" - ",C2039)-1)))         ),         VALUE(LEFT(C2039,FIND(" - ",C2039)-1)),         ""      ),   ""   )  )))</f>
        <v/>
      </c>
      <c r="H2039" s="34" t="str">
        <f aca="false">B2039 &amp; "|" &amp; E2039 &amp; "|" &amp;(IF(ISBLANK(C2039),"",IFERROR(VALUE(LEFT(TRIM(C2039),FIND(" ",TRIM(C2039)&amp;" ")-1)),"")))</f>
        <v>||</v>
      </c>
      <c r="I2039" s="18" t="n">
        <f aca="false">IF(G2039="",0, IF(COUNTIF($H$6:H2039,H2039)=1,1,0))</f>
        <v>0</v>
      </c>
      <c r="J2039" s="34" t="str">
        <f aca="false">IF( OR( ISBLANK(D2039), C2039=D2039, AND( LEFT(D2039,7)&lt;&gt;"NOMINA ", OR( ISERROR(FIND(" - ",D2039)), NOT(ISNUMBER(VALUE(LEFT(D2039,FIND(" - ",D2039)-1)))) ) ) ), "", B2039 &amp; "|" &amp; E2039 &amp; "|" &amp; (IF(ISBLANK(C2039), "", IFERROR(VALUE(LEFT(TRIM(C2039), FIND(" ", TRIM(C2039)&amp;" ")-1)), ""))) &amp; "|" &amp; D2039 )</f>
        <v/>
      </c>
      <c r="K2039" s="18" t="n">
        <f aca="false">IF(OR(C2039="", J2039="",G2039=""), 0, IF(COUNTIF($J$6:J2039, J2039)=1, 1, 0))</f>
        <v>0</v>
      </c>
      <c r="L2039" s="16" t="str">
        <f aca="false">IF(B2039="Inscripción de nuevo registro patronal",B2039 &amp; "|" &amp; E2039 &amp; "|" &amp; C2039,"")</f>
        <v/>
      </c>
      <c r="M2039" s="18" t="n">
        <f aca="false">IF(OR(C2039="", L2039=""), 0, IF(COUNTIF($L$6:L2039, L2039)=1, 1, 0))</f>
        <v>0</v>
      </c>
    </row>
    <row r="2040" customFormat="false" ht="28.35" hidden="false" customHeight="true" outlineLevel="0" collapsed="false">
      <c r="A2040" s="48" t="str">
        <f aca="false">IF(AND(NOT(ISBLANK(C2040)),NOT(ISBLANK(B2040)),NOT(ISBLANK(E2040))),(_xlfn.AGGREGATE(2,7,A$5:A2040))+1,"")</f>
        <v/>
      </c>
      <c r="B2040" s="49"/>
      <c r="C2040" s="49"/>
      <c r="D2040" s="50"/>
      <c r="E2040" s="51"/>
      <c r="F2040" s="52" t="str">
        <f aca="false">IFERROR(VLOOKUP(B2040,LISTAS!$Q$2:$R$58,2,0),"")</f>
        <v/>
      </c>
      <c r="G2040" s="34" t="str">
        <f aca="false">IF(ISBLANK(C2040),"",  IF(F2040="RAZÓN SOCIAL","NUEVO_RP",   IF(F2040="NUMERO",      IF(ISNUMBER(VALUE(C2040)),VALUE(C2040),""),   IF(OR(F2040="NSS - NOMBRE",F2040="RP - NOMBRE"),      IF(         AND(           NOT(ISERROR(FIND(" - ",C2040))),           ISERROR(FIND("  ",C2040)),           ISERROR(FIND("–",C2040)),           ISERROR(FIND("—",C2040)),           ISNUMBER(VALUE(LEFT(C2040,FIND(" - ",C2040)-1)))         ),         VALUE(LEFT(C2040,FIND(" - ",C2040)-1)),         ""      ),   ""   )  )))</f>
        <v/>
      </c>
      <c r="H2040" s="34" t="str">
        <f aca="false">B2040 &amp; "|" &amp; E2040 &amp; "|" &amp;(IF(ISBLANK(C2040),"",IFERROR(VALUE(LEFT(TRIM(C2040),FIND(" ",TRIM(C2040)&amp;" ")-1)),"")))</f>
        <v>||</v>
      </c>
      <c r="I2040" s="18" t="n">
        <f aca="false">IF(G2040="",0, IF(COUNTIF($H$6:H2040,H2040)=1,1,0))</f>
        <v>0</v>
      </c>
      <c r="J2040" s="34" t="str">
        <f aca="false">IF( OR( ISBLANK(D2040), C2040=D2040, AND( LEFT(D2040,7)&lt;&gt;"NOMINA ", OR( ISERROR(FIND(" - ",D2040)), NOT(ISNUMBER(VALUE(LEFT(D2040,FIND(" - ",D2040)-1)))) ) ) ), "", B2040 &amp; "|" &amp; E2040 &amp; "|" &amp; (IF(ISBLANK(C2040), "", IFERROR(VALUE(LEFT(TRIM(C2040), FIND(" ", TRIM(C2040)&amp;" ")-1)), ""))) &amp; "|" &amp; D2040 )</f>
        <v/>
      </c>
      <c r="K2040" s="18" t="n">
        <f aca="false">IF(OR(C2040="", J2040="",G2040=""), 0, IF(COUNTIF($J$6:J2040, J2040)=1, 1, 0))</f>
        <v>0</v>
      </c>
      <c r="L2040" s="16" t="str">
        <f aca="false">IF(B2040="Inscripción de nuevo registro patronal",B2040 &amp; "|" &amp; E2040 &amp; "|" &amp; C2040,"")</f>
        <v/>
      </c>
      <c r="M2040" s="18" t="n">
        <f aca="false">IF(OR(C2040="", L2040=""), 0, IF(COUNTIF($L$6:L2040, L2040)=1, 1, 0))</f>
        <v>0</v>
      </c>
    </row>
    <row r="2041" customFormat="false" ht="28.35" hidden="false" customHeight="true" outlineLevel="0" collapsed="false">
      <c r="A2041" s="48" t="str">
        <f aca="false">IF(AND(NOT(ISBLANK(C2041)),NOT(ISBLANK(B2041)),NOT(ISBLANK(E2041))),(_xlfn.AGGREGATE(2,7,A$5:A2041))+1,"")</f>
        <v/>
      </c>
      <c r="B2041" s="49"/>
      <c r="C2041" s="49"/>
      <c r="D2041" s="50"/>
      <c r="E2041" s="51"/>
      <c r="F2041" s="52" t="str">
        <f aca="false">IFERROR(VLOOKUP(B2041,LISTAS!$Q$2:$R$58,2,0),"")</f>
        <v/>
      </c>
      <c r="G2041" s="34" t="str">
        <f aca="false">IF(ISBLANK(C2041),"",  IF(F2041="RAZÓN SOCIAL","NUEVO_RP",   IF(F2041="NUMERO",      IF(ISNUMBER(VALUE(C2041)),VALUE(C2041),""),   IF(OR(F2041="NSS - NOMBRE",F2041="RP - NOMBRE"),      IF(         AND(           NOT(ISERROR(FIND(" - ",C2041))),           ISERROR(FIND("  ",C2041)),           ISERROR(FIND("–",C2041)),           ISERROR(FIND("—",C2041)),           ISNUMBER(VALUE(LEFT(C2041,FIND(" - ",C2041)-1)))         ),         VALUE(LEFT(C2041,FIND(" - ",C2041)-1)),         ""      ),   ""   )  )))</f>
        <v/>
      </c>
      <c r="H2041" s="34" t="str">
        <f aca="false">B2041 &amp; "|" &amp; E2041 &amp; "|" &amp;(IF(ISBLANK(C2041),"",IFERROR(VALUE(LEFT(TRIM(C2041),FIND(" ",TRIM(C2041)&amp;" ")-1)),"")))</f>
        <v>||</v>
      </c>
      <c r="I2041" s="18" t="n">
        <f aca="false">IF(G2041="",0, IF(COUNTIF($H$6:H2041,H2041)=1,1,0))</f>
        <v>0</v>
      </c>
      <c r="J2041" s="34" t="str">
        <f aca="false">IF( OR( ISBLANK(D2041), C2041=D2041, AND( LEFT(D2041,7)&lt;&gt;"NOMINA ", OR( ISERROR(FIND(" - ",D2041)), NOT(ISNUMBER(VALUE(LEFT(D2041,FIND(" - ",D2041)-1)))) ) ) ), "", B2041 &amp; "|" &amp; E2041 &amp; "|" &amp; (IF(ISBLANK(C2041), "", IFERROR(VALUE(LEFT(TRIM(C2041), FIND(" ", TRIM(C2041)&amp;" ")-1)), ""))) &amp; "|" &amp; D2041 )</f>
        <v/>
      </c>
      <c r="K2041" s="18" t="n">
        <f aca="false">IF(OR(C2041="", J2041="",G2041=""), 0, IF(COUNTIF($J$6:J2041, J2041)=1, 1, 0))</f>
        <v>0</v>
      </c>
      <c r="L2041" s="16" t="str">
        <f aca="false">IF(B2041="Inscripción de nuevo registro patronal",B2041 &amp; "|" &amp; E2041 &amp; "|" &amp; C2041,"")</f>
        <v/>
      </c>
      <c r="M2041" s="18" t="n">
        <f aca="false">IF(OR(C2041="", L2041=""), 0, IF(COUNTIF($L$6:L2041, L2041)=1, 1, 0))</f>
        <v>0</v>
      </c>
    </row>
    <row r="2042" customFormat="false" ht="28.35" hidden="false" customHeight="true" outlineLevel="0" collapsed="false">
      <c r="A2042" s="48" t="str">
        <f aca="false">IF(AND(NOT(ISBLANK(C2042)),NOT(ISBLANK(B2042)),NOT(ISBLANK(E2042))),(_xlfn.AGGREGATE(2,7,A$5:A2042))+1,"")</f>
        <v/>
      </c>
      <c r="B2042" s="49"/>
      <c r="C2042" s="49"/>
      <c r="D2042" s="50"/>
      <c r="E2042" s="51"/>
      <c r="F2042" s="52" t="str">
        <f aca="false">IFERROR(VLOOKUP(B2042,LISTAS!$Q$2:$R$58,2,0),"")</f>
        <v/>
      </c>
      <c r="G2042" s="34" t="str">
        <f aca="false">IF(ISBLANK(C2042),"",  IF(F2042="RAZÓN SOCIAL","NUEVO_RP",   IF(F2042="NUMERO",      IF(ISNUMBER(VALUE(C2042)),VALUE(C2042),""),   IF(OR(F2042="NSS - NOMBRE",F2042="RP - NOMBRE"),      IF(         AND(           NOT(ISERROR(FIND(" - ",C2042))),           ISERROR(FIND("  ",C2042)),           ISERROR(FIND("–",C2042)),           ISERROR(FIND("—",C2042)),           ISNUMBER(VALUE(LEFT(C2042,FIND(" - ",C2042)-1)))         ),         VALUE(LEFT(C2042,FIND(" - ",C2042)-1)),         ""      ),   ""   )  )))</f>
        <v/>
      </c>
      <c r="H2042" s="34" t="str">
        <f aca="false">B2042 &amp; "|" &amp; E2042 &amp; "|" &amp;(IF(ISBLANK(C2042),"",IFERROR(VALUE(LEFT(TRIM(C2042),FIND(" ",TRIM(C2042)&amp;" ")-1)),"")))</f>
        <v>||</v>
      </c>
      <c r="I2042" s="18" t="n">
        <f aca="false">IF(G2042="",0, IF(COUNTIF($H$6:H2042,H2042)=1,1,0))</f>
        <v>0</v>
      </c>
      <c r="J2042" s="34" t="str">
        <f aca="false">IF( OR( ISBLANK(D2042), C2042=D2042, AND( LEFT(D2042,7)&lt;&gt;"NOMINA ", OR( ISERROR(FIND(" - ",D2042)), NOT(ISNUMBER(VALUE(LEFT(D2042,FIND(" - ",D2042)-1)))) ) ) ), "", B2042 &amp; "|" &amp; E2042 &amp; "|" &amp; (IF(ISBLANK(C2042), "", IFERROR(VALUE(LEFT(TRIM(C2042), FIND(" ", TRIM(C2042)&amp;" ")-1)), ""))) &amp; "|" &amp; D2042 )</f>
        <v/>
      </c>
      <c r="K2042" s="18" t="n">
        <f aca="false">IF(OR(C2042="", J2042="",G2042=""), 0, IF(COUNTIF($J$6:J2042, J2042)=1, 1, 0))</f>
        <v>0</v>
      </c>
      <c r="L2042" s="16" t="str">
        <f aca="false">IF(B2042="Inscripción de nuevo registro patronal",B2042 &amp; "|" &amp; E2042 &amp; "|" &amp; C2042,"")</f>
        <v/>
      </c>
      <c r="M2042" s="18" t="n">
        <f aca="false">IF(OR(C2042="", L2042=""), 0, IF(COUNTIF($L$6:L2042, L2042)=1, 1, 0))</f>
        <v>0</v>
      </c>
    </row>
    <row r="2043" customFormat="false" ht="28.35" hidden="false" customHeight="true" outlineLevel="0" collapsed="false">
      <c r="A2043" s="48" t="str">
        <f aca="false">IF(AND(NOT(ISBLANK(C2043)),NOT(ISBLANK(B2043)),NOT(ISBLANK(E2043))),(_xlfn.AGGREGATE(2,7,A$5:A2043))+1,"")</f>
        <v/>
      </c>
      <c r="B2043" s="49"/>
      <c r="C2043" s="49"/>
      <c r="D2043" s="50"/>
      <c r="E2043" s="51"/>
      <c r="F2043" s="52" t="str">
        <f aca="false">IFERROR(VLOOKUP(B2043,LISTAS!$Q$2:$R$58,2,0),"")</f>
        <v/>
      </c>
      <c r="G2043" s="34" t="str">
        <f aca="false">IF(ISBLANK(C2043),"",  IF(F2043="RAZÓN SOCIAL","NUEVO_RP",   IF(F2043="NUMERO",      IF(ISNUMBER(VALUE(C2043)),VALUE(C2043),""),   IF(OR(F2043="NSS - NOMBRE",F2043="RP - NOMBRE"),      IF(         AND(           NOT(ISERROR(FIND(" - ",C2043))),           ISERROR(FIND("  ",C2043)),           ISERROR(FIND("–",C2043)),           ISERROR(FIND("—",C2043)),           ISNUMBER(VALUE(LEFT(C2043,FIND(" - ",C2043)-1)))         ),         VALUE(LEFT(C2043,FIND(" - ",C2043)-1)),         ""      ),   ""   )  )))</f>
        <v/>
      </c>
      <c r="H2043" s="34" t="str">
        <f aca="false">B2043 &amp; "|" &amp; E2043 &amp; "|" &amp;(IF(ISBLANK(C2043),"",IFERROR(VALUE(LEFT(TRIM(C2043),FIND(" ",TRIM(C2043)&amp;" ")-1)),"")))</f>
        <v>||</v>
      </c>
      <c r="I2043" s="18" t="n">
        <f aca="false">IF(G2043="",0, IF(COUNTIF($H$6:H2043,H2043)=1,1,0))</f>
        <v>0</v>
      </c>
      <c r="J2043" s="34" t="str">
        <f aca="false">IF( OR( ISBLANK(D2043), C2043=D2043, AND( LEFT(D2043,7)&lt;&gt;"NOMINA ", OR( ISERROR(FIND(" - ",D2043)), NOT(ISNUMBER(VALUE(LEFT(D2043,FIND(" - ",D2043)-1)))) ) ) ), "", B2043 &amp; "|" &amp; E2043 &amp; "|" &amp; (IF(ISBLANK(C2043), "", IFERROR(VALUE(LEFT(TRIM(C2043), FIND(" ", TRIM(C2043)&amp;" ")-1)), ""))) &amp; "|" &amp; D2043 )</f>
        <v/>
      </c>
      <c r="K2043" s="18" t="n">
        <f aca="false">IF(OR(C2043="", J2043="",G2043=""), 0, IF(COUNTIF($J$6:J2043, J2043)=1, 1, 0))</f>
        <v>0</v>
      </c>
      <c r="L2043" s="16" t="str">
        <f aca="false">IF(B2043="Inscripción de nuevo registro patronal",B2043 &amp; "|" &amp; E2043 &amp; "|" &amp; C2043,"")</f>
        <v/>
      </c>
      <c r="M2043" s="18" t="n">
        <f aca="false">IF(OR(C2043="", L2043=""), 0, IF(COUNTIF($L$6:L2043, L2043)=1, 1, 0))</f>
        <v>0</v>
      </c>
    </row>
    <row r="2044" customFormat="false" ht="28.35" hidden="false" customHeight="true" outlineLevel="0" collapsed="false">
      <c r="A2044" s="48" t="str">
        <f aca="false">IF(AND(NOT(ISBLANK(C2044)),NOT(ISBLANK(B2044)),NOT(ISBLANK(E2044))),(_xlfn.AGGREGATE(2,7,A$5:A2044))+1,"")</f>
        <v/>
      </c>
      <c r="B2044" s="49"/>
      <c r="C2044" s="49"/>
      <c r="D2044" s="50"/>
      <c r="E2044" s="51"/>
      <c r="F2044" s="52" t="str">
        <f aca="false">IFERROR(VLOOKUP(B2044,LISTAS!$Q$2:$R$58,2,0),"")</f>
        <v/>
      </c>
      <c r="G2044" s="34" t="str">
        <f aca="false">IF(ISBLANK(C2044),"",  IF(F2044="RAZÓN SOCIAL","NUEVO_RP",   IF(F2044="NUMERO",      IF(ISNUMBER(VALUE(C2044)),VALUE(C2044),""),   IF(OR(F2044="NSS - NOMBRE",F2044="RP - NOMBRE"),      IF(         AND(           NOT(ISERROR(FIND(" - ",C2044))),           ISERROR(FIND("  ",C2044)),           ISERROR(FIND("–",C2044)),           ISERROR(FIND("—",C2044)),           ISNUMBER(VALUE(LEFT(C2044,FIND(" - ",C2044)-1)))         ),         VALUE(LEFT(C2044,FIND(" - ",C2044)-1)),         ""      ),   ""   )  )))</f>
        <v/>
      </c>
      <c r="H2044" s="34" t="str">
        <f aca="false">B2044 &amp; "|" &amp; E2044 &amp; "|" &amp;(IF(ISBLANK(C2044),"",IFERROR(VALUE(LEFT(TRIM(C2044),FIND(" ",TRIM(C2044)&amp;" ")-1)),"")))</f>
        <v>||</v>
      </c>
      <c r="I2044" s="18" t="n">
        <f aca="false">IF(G2044="",0, IF(COUNTIF($H$6:H2044,H2044)=1,1,0))</f>
        <v>0</v>
      </c>
      <c r="J2044" s="34" t="str">
        <f aca="false">IF( OR( ISBLANK(D2044), C2044=D2044, AND( LEFT(D2044,7)&lt;&gt;"NOMINA ", OR( ISERROR(FIND(" - ",D2044)), NOT(ISNUMBER(VALUE(LEFT(D2044,FIND(" - ",D2044)-1)))) ) ) ), "", B2044 &amp; "|" &amp; E2044 &amp; "|" &amp; (IF(ISBLANK(C2044), "", IFERROR(VALUE(LEFT(TRIM(C2044), FIND(" ", TRIM(C2044)&amp;" ")-1)), ""))) &amp; "|" &amp; D2044 )</f>
        <v/>
      </c>
      <c r="K2044" s="18" t="n">
        <f aca="false">IF(OR(C2044="", J2044="",G2044=""), 0, IF(COUNTIF($J$6:J2044, J2044)=1, 1, 0))</f>
        <v>0</v>
      </c>
      <c r="L2044" s="16" t="str">
        <f aca="false">IF(B2044="Inscripción de nuevo registro patronal",B2044 &amp; "|" &amp; E2044 &amp; "|" &amp; C2044,"")</f>
        <v/>
      </c>
      <c r="M2044" s="18" t="n">
        <f aca="false">IF(OR(C2044="", L2044=""), 0, IF(COUNTIF($L$6:L2044, L2044)=1, 1, 0))</f>
        <v>0</v>
      </c>
    </row>
    <row r="2045" customFormat="false" ht="28.35" hidden="false" customHeight="true" outlineLevel="0" collapsed="false">
      <c r="A2045" s="48" t="str">
        <f aca="false">IF(AND(NOT(ISBLANK(C2045)),NOT(ISBLANK(B2045)),NOT(ISBLANK(E2045))),(_xlfn.AGGREGATE(2,7,A$5:A2045))+1,"")</f>
        <v/>
      </c>
      <c r="B2045" s="49"/>
      <c r="C2045" s="49"/>
      <c r="D2045" s="50"/>
      <c r="E2045" s="51"/>
      <c r="F2045" s="52" t="str">
        <f aca="false">IFERROR(VLOOKUP(B2045,LISTAS!$Q$2:$R$58,2,0),"")</f>
        <v/>
      </c>
      <c r="G2045" s="34" t="str">
        <f aca="false">IF(ISBLANK(C2045),"",  IF(F2045="RAZÓN SOCIAL","NUEVO_RP",   IF(F2045="NUMERO",      IF(ISNUMBER(VALUE(C2045)),VALUE(C2045),""),   IF(OR(F2045="NSS - NOMBRE",F2045="RP - NOMBRE"),      IF(         AND(           NOT(ISERROR(FIND(" - ",C2045))),           ISERROR(FIND("  ",C2045)),           ISERROR(FIND("–",C2045)),           ISERROR(FIND("—",C2045)),           ISNUMBER(VALUE(LEFT(C2045,FIND(" - ",C2045)-1)))         ),         VALUE(LEFT(C2045,FIND(" - ",C2045)-1)),         ""      ),   ""   )  )))</f>
        <v/>
      </c>
      <c r="H2045" s="34" t="str">
        <f aca="false">B2045 &amp; "|" &amp; E2045 &amp; "|" &amp;(IF(ISBLANK(C2045),"",IFERROR(VALUE(LEFT(TRIM(C2045),FIND(" ",TRIM(C2045)&amp;" ")-1)),"")))</f>
        <v>||</v>
      </c>
      <c r="I2045" s="18" t="n">
        <f aca="false">IF(G2045="",0, IF(COUNTIF($H$6:H2045,H2045)=1,1,0))</f>
        <v>0</v>
      </c>
      <c r="J2045" s="34" t="str">
        <f aca="false">IF( OR( ISBLANK(D2045), C2045=D2045, AND( LEFT(D2045,7)&lt;&gt;"NOMINA ", OR( ISERROR(FIND(" - ",D2045)), NOT(ISNUMBER(VALUE(LEFT(D2045,FIND(" - ",D2045)-1)))) ) ) ), "", B2045 &amp; "|" &amp; E2045 &amp; "|" &amp; (IF(ISBLANK(C2045), "", IFERROR(VALUE(LEFT(TRIM(C2045), FIND(" ", TRIM(C2045)&amp;" ")-1)), ""))) &amp; "|" &amp; D2045 )</f>
        <v/>
      </c>
      <c r="K2045" s="18" t="n">
        <f aca="false">IF(OR(C2045="", J2045="",G2045=""), 0, IF(COUNTIF($J$6:J2045, J2045)=1, 1, 0))</f>
        <v>0</v>
      </c>
      <c r="L2045" s="16" t="str">
        <f aca="false">IF(B2045="Inscripción de nuevo registro patronal",B2045 &amp; "|" &amp; E2045 &amp; "|" &amp; C2045,"")</f>
        <v/>
      </c>
      <c r="M2045" s="18" t="n">
        <f aca="false">IF(OR(C2045="", L2045=""), 0, IF(COUNTIF($L$6:L2045, L2045)=1, 1, 0))</f>
        <v>0</v>
      </c>
    </row>
    <row r="2046" customFormat="false" ht="28.35" hidden="false" customHeight="true" outlineLevel="0" collapsed="false">
      <c r="A2046" s="48" t="str">
        <f aca="false">IF(AND(NOT(ISBLANK(C2046)),NOT(ISBLANK(B2046)),NOT(ISBLANK(E2046))),(_xlfn.AGGREGATE(2,7,A$5:A2046))+1,"")</f>
        <v/>
      </c>
      <c r="B2046" s="49"/>
      <c r="C2046" s="49"/>
      <c r="D2046" s="50"/>
      <c r="E2046" s="51"/>
      <c r="F2046" s="52" t="str">
        <f aca="false">IFERROR(VLOOKUP(B2046,LISTAS!$Q$2:$R$58,2,0),"")</f>
        <v/>
      </c>
      <c r="G2046" s="34" t="str">
        <f aca="false">IF(ISBLANK(C2046),"",  IF(F2046="RAZÓN SOCIAL","NUEVO_RP",   IF(F2046="NUMERO",      IF(ISNUMBER(VALUE(C2046)),VALUE(C2046),""),   IF(OR(F2046="NSS - NOMBRE",F2046="RP - NOMBRE"),      IF(         AND(           NOT(ISERROR(FIND(" - ",C2046))),           ISERROR(FIND("  ",C2046)),           ISERROR(FIND("–",C2046)),           ISERROR(FIND("—",C2046)),           ISNUMBER(VALUE(LEFT(C2046,FIND(" - ",C2046)-1)))         ),         VALUE(LEFT(C2046,FIND(" - ",C2046)-1)),         ""      ),   ""   )  )))</f>
        <v/>
      </c>
      <c r="H2046" s="34" t="str">
        <f aca="false">B2046 &amp; "|" &amp; E2046 &amp; "|" &amp;(IF(ISBLANK(C2046),"",IFERROR(VALUE(LEFT(TRIM(C2046),FIND(" ",TRIM(C2046)&amp;" ")-1)),"")))</f>
        <v>||</v>
      </c>
      <c r="I2046" s="18" t="n">
        <f aca="false">IF(G2046="",0, IF(COUNTIF($H$6:H2046,H2046)=1,1,0))</f>
        <v>0</v>
      </c>
      <c r="J2046" s="34" t="str">
        <f aca="false">IF( OR( ISBLANK(D2046), C2046=D2046, AND( LEFT(D2046,7)&lt;&gt;"NOMINA ", OR( ISERROR(FIND(" - ",D2046)), NOT(ISNUMBER(VALUE(LEFT(D2046,FIND(" - ",D2046)-1)))) ) ) ), "", B2046 &amp; "|" &amp; E2046 &amp; "|" &amp; (IF(ISBLANK(C2046), "", IFERROR(VALUE(LEFT(TRIM(C2046), FIND(" ", TRIM(C2046)&amp;" ")-1)), ""))) &amp; "|" &amp; D2046 )</f>
        <v/>
      </c>
      <c r="K2046" s="18" t="n">
        <f aca="false">IF(OR(C2046="", J2046="",G2046=""), 0, IF(COUNTIF($J$6:J2046, J2046)=1, 1, 0))</f>
        <v>0</v>
      </c>
      <c r="L2046" s="16" t="str">
        <f aca="false">IF(B2046="Inscripción de nuevo registro patronal",B2046 &amp; "|" &amp; E2046 &amp; "|" &amp; C2046,"")</f>
        <v/>
      </c>
      <c r="M2046" s="18" t="n">
        <f aca="false">IF(OR(C2046="", L2046=""), 0, IF(COUNTIF($L$6:L2046, L2046)=1, 1, 0))</f>
        <v>0</v>
      </c>
    </row>
    <row r="2047" customFormat="false" ht="28.35" hidden="false" customHeight="true" outlineLevel="0" collapsed="false">
      <c r="A2047" s="48" t="str">
        <f aca="false">IF(AND(NOT(ISBLANK(C2047)),NOT(ISBLANK(B2047)),NOT(ISBLANK(E2047))),(_xlfn.AGGREGATE(2,7,A$5:A2047))+1,"")</f>
        <v/>
      </c>
      <c r="B2047" s="49"/>
      <c r="C2047" s="49"/>
      <c r="D2047" s="50"/>
      <c r="E2047" s="51"/>
      <c r="F2047" s="52" t="str">
        <f aca="false">IFERROR(VLOOKUP(B2047,LISTAS!$Q$2:$R$58,2,0),"")</f>
        <v/>
      </c>
      <c r="G2047" s="34" t="str">
        <f aca="false">IF(ISBLANK(C2047),"",  IF(F2047="RAZÓN SOCIAL","NUEVO_RP",   IF(F2047="NUMERO",      IF(ISNUMBER(VALUE(C2047)),VALUE(C2047),""),   IF(OR(F2047="NSS - NOMBRE",F2047="RP - NOMBRE"),      IF(         AND(           NOT(ISERROR(FIND(" - ",C2047))),           ISERROR(FIND("  ",C2047)),           ISERROR(FIND("–",C2047)),           ISERROR(FIND("—",C2047)),           ISNUMBER(VALUE(LEFT(C2047,FIND(" - ",C2047)-1)))         ),         VALUE(LEFT(C2047,FIND(" - ",C2047)-1)),         ""      ),   ""   )  )))</f>
        <v/>
      </c>
      <c r="H2047" s="34" t="str">
        <f aca="false">B2047 &amp; "|" &amp; E2047 &amp; "|" &amp;(IF(ISBLANK(C2047),"",IFERROR(VALUE(LEFT(TRIM(C2047),FIND(" ",TRIM(C2047)&amp;" ")-1)),"")))</f>
        <v>||</v>
      </c>
      <c r="I2047" s="18" t="n">
        <f aca="false">IF(G2047="",0, IF(COUNTIF($H$6:H2047,H2047)=1,1,0))</f>
        <v>0</v>
      </c>
      <c r="J2047" s="34" t="str">
        <f aca="false">IF( OR( ISBLANK(D2047), C2047=D2047, AND( LEFT(D2047,7)&lt;&gt;"NOMINA ", OR( ISERROR(FIND(" - ",D2047)), NOT(ISNUMBER(VALUE(LEFT(D2047,FIND(" - ",D2047)-1)))) ) ) ), "", B2047 &amp; "|" &amp; E2047 &amp; "|" &amp; (IF(ISBLANK(C2047), "", IFERROR(VALUE(LEFT(TRIM(C2047), FIND(" ", TRIM(C2047)&amp;" ")-1)), ""))) &amp; "|" &amp; D2047 )</f>
        <v/>
      </c>
      <c r="K2047" s="18" t="n">
        <f aca="false">IF(OR(C2047="", J2047="",G2047=""), 0, IF(COUNTIF($J$6:J2047, J2047)=1, 1, 0))</f>
        <v>0</v>
      </c>
      <c r="L2047" s="16" t="str">
        <f aca="false">IF(B2047="Inscripción de nuevo registro patronal",B2047 &amp; "|" &amp; E2047 &amp; "|" &amp; C2047,"")</f>
        <v/>
      </c>
      <c r="M2047" s="18" t="n">
        <f aca="false">IF(OR(C2047="", L2047=""), 0, IF(COUNTIF($L$6:L2047, L2047)=1, 1, 0))</f>
        <v>0</v>
      </c>
    </row>
    <row r="2048" customFormat="false" ht="28.35" hidden="false" customHeight="true" outlineLevel="0" collapsed="false">
      <c r="A2048" s="48" t="str">
        <f aca="false">IF(AND(NOT(ISBLANK(C2048)),NOT(ISBLANK(B2048)),NOT(ISBLANK(E2048))),(_xlfn.AGGREGATE(2,7,A$5:A2048))+1,"")</f>
        <v/>
      </c>
      <c r="B2048" s="49"/>
      <c r="C2048" s="49"/>
      <c r="D2048" s="50"/>
      <c r="E2048" s="51"/>
      <c r="F2048" s="52" t="str">
        <f aca="false">IFERROR(VLOOKUP(B2048,LISTAS!$Q$2:$R$58,2,0),"")</f>
        <v/>
      </c>
      <c r="G2048" s="34" t="str">
        <f aca="false">IF(ISBLANK(C2048),"",  IF(F2048="RAZÓN SOCIAL","NUEVO_RP",   IF(F2048="NUMERO",      IF(ISNUMBER(VALUE(C2048)),VALUE(C2048),""),   IF(OR(F2048="NSS - NOMBRE",F2048="RP - NOMBRE"),      IF(         AND(           NOT(ISERROR(FIND(" - ",C2048))),           ISERROR(FIND("  ",C2048)),           ISERROR(FIND("–",C2048)),           ISERROR(FIND("—",C2048)),           ISNUMBER(VALUE(LEFT(C2048,FIND(" - ",C2048)-1)))         ),         VALUE(LEFT(C2048,FIND(" - ",C2048)-1)),         ""      ),   ""   )  )))</f>
        <v/>
      </c>
      <c r="H2048" s="34" t="str">
        <f aca="false">B2048 &amp; "|" &amp; E2048 &amp; "|" &amp;(IF(ISBLANK(C2048),"",IFERROR(VALUE(LEFT(TRIM(C2048),FIND(" ",TRIM(C2048)&amp;" ")-1)),"")))</f>
        <v>||</v>
      </c>
      <c r="I2048" s="18" t="n">
        <f aca="false">IF(G2048="",0, IF(COUNTIF($H$6:H2048,H2048)=1,1,0))</f>
        <v>0</v>
      </c>
      <c r="J2048" s="34" t="str">
        <f aca="false">IF( OR( ISBLANK(D2048), C2048=D2048, AND( LEFT(D2048,7)&lt;&gt;"NOMINA ", OR( ISERROR(FIND(" - ",D2048)), NOT(ISNUMBER(VALUE(LEFT(D2048,FIND(" - ",D2048)-1)))) ) ) ), "", B2048 &amp; "|" &amp; E2048 &amp; "|" &amp; (IF(ISBLANK(C2048), "", IFERROR(VALUE(LEFT(TRIM(C2048), FIND(" ", TRIM(C2048)&amp;" ")-1)), ""))) &amp; "|" &amp; D2048 )</f>
        <v/>
      </c>
      <c r="K2048" s="18" t="n">
        <f aca="false">IF(OR(C2048="", J2048="",G2048=""), 0, IF(COUNTIF($J$6:J2048, J2048)=1, 1, 0))</f>
        <v>0</v>
      </c>
      <c r="L2048" s="16" t="str">
        <f aca="false">IF(B2048="Inscripción de nuevo registro patronal",B2048 &amp; "|" &amp; E2048 &amp; "|" &amp; C2048,"")</f>
        <v/>
      </c>
      <c r="M2048" s="18" t="n">
        <f aca="false">IF(OR(C2048="", L2048=""), 0, IF(COUNTIF($L$6:L2048, L2048)=1, 1, 0))</f>
        <v>0</v>
      </c>
    </row>
    <row r="2049" customFormat="false" ht="28.35" hidden="false" customHeight="true" outlineLevel="0" collapsed="false">
      <c r="A2049" s="48" t="str">
        <f aca="false">IF(AND(NOT(ISBLANK(C2049)),NOT(ISBLANK(B2049)),NOT(ISBLANK(E2049))),(_xlfn.AGGREGATE(2,7,A$5:A2049))+1,"")</f>
        <v/>
      </c>
      <c r="B2049" s="49"/>
      <c r="C2049" s="49"/>
      <c r="D2049" s="50"/>
      <c r="E2049" s="51"/>
      <c r="F2049" s="52" t="str">
        <f aca="false">IFERROR(VLOOKUP(B2049,LISTAS!$Q$2:$R$58,2,0),"")</f>
        <v/>
      </c>
      <c r="G2049" s="34" t="str">
        <f aca="false">IF(ISBLANK(C2049),"",  IF(F2049="RAZÓN SOCIAL","NUEVO_RP",   IF(F2049="NUMERO",      IF(ISNUMBER(VALUE(C2049)),VALUE(C2049),""),   IF(OR(F2049="NSS - NOMBRE",F2049="RP - NOMBRE"),      IF(         AND(           NOT(ISERROR(FIND(" - ",C2049))),           ISERROR(FIND("  ",C2049)),           ISERROR(FIND("–",C2049)),           ISERROR(FIND("—",C2049)),           ISNUMBER(VALUE(LEFT(C2049,FIND(" - ",C2049)-1)))         ),         VALUE(LEFT(C2049,FIND(" - ",C2049)-1)),         ""      ),   ""   )  )))</f>
        <v/>
      </c>
      <c r="H2049" s="34" t="str">
        <f aca="false">B2049 &amp; "|" &amp; E2049 &amp; "|" &amp;(IF(ISBLANK(C2049),"",IFERROR(VALUE(LEFT(TRIM(C2049),FIND(" ",TRIM(C2049)&amp;" ")-1)),"")))</f>
        <v>||</v>
      </c>
      <c r="I2049" s="18" t="n">
        <f aca="false">IF(G2049="",0, IF(COUNTIF($H$6:H2049,H2049)=1,1,0))</f>
        <v>0</v>
      </c>
      <c r="J2049" s="34" t="str">
        <f aca="false">IF( OR( ISBLANK(D2049), C2049=D2049, AND( LEFT(D2049,7)&lt;&gt;"NOMINA ", OR( ISERROR(FIND(" - ",D2049)), NOT(ISNUMBER(VALUE(LEFT(D2049,FIND(" - ",D2049)-1)))) ) ) ), "", B2049 &amp; "|" &amp; E2049 &amp; "|" &amp; (IF(ISBLANK(C2049), "", IFERROR(VALUE(LEFT(TRIM(C2049), FIND(" ", TRIM(C2049)&amp;" ")-1)), ""))) &amp; "|" &amp; D2049 )</f>
        <v/>
      </c>
      <c r="K2049" s="18" t="n">
        <f aca="false">IF(OR(C2049="", J2049="",G2049=""), 0, IF(COUNTIF($J$6:J2049, J2049)=1, 1, 0))</f>
        <v>0</v>
      </c>
      <c r="L2049" s="16" t="str">
        <f aca="false">IF(B2049="Inscripción de nuevo registro patronal",B2049 &amp; "|" &amp; E2049 &amp; "|" &amp; C2049,"")</f>
        <v/>
      </c>
      <c r="M2049" s="18" t="n">
        <f aca="false">IF(OR(C2049="", L2049=""), 0, IF(COUNTIF($L$6:L2049, L2049)=1, 1, 0))</f>
        <v>0</v>
      </c>
    </row>
    <row r="2050" customFormat="false" ht="28.35" hidden="false" customHeight="true" outlineLevel="0" collapsed="false">
      <c r="A2050" s="48" t="str">
        <f aca="false">IF(AND(NOT(ISBLANK(C2050)),NOT(ISBLANK(B2050)),NOT(ISBLANK(E2050))),(_xlfn.AGGREGATE(2,7,A$5:A2050))+1,"")</f>
        <v/>
      </c>
      <c r="B2050" s="49"/>
      <c r="C2050" s="49"/>
      <c r="D2050" s="50"/>
      <c r="E2050" s="51"/>
      <c r="F2050" s="52" t="str">
        <f aca="false">IFERROR(VLOOKUP(B2050,LISTAS!$Q$2:$R$58,2,0),"")</f>
        <v/>
      </c>
      <c r="G2050" s="34" t="str">
        <f aca="false">IF(ISBLANK(C2050),"",  IF(F2050="RAZÓN SOCIAL","NUEVO_RP",   IF(F2050="NUMERO",      IF(ISNUMBER(VALUE(C2050)),VALUE(C2050),""),   IF(OR(F2050="NSS - NOMBRE",F2050="RP - NOMBRE"),      IF(         AND(           NOT(ISERROR(FIND(" - ",C2050))),           ISERROR(FIND("  ",C2050)),           ISERROR(FIND("–",C2050)),           ISERROR(FIND("—",C2050)),           ISNUMBER(VALUE(LEFT(C2050,FIND(" - ",C2050)-1)))         ),         VALUE(LEFT(C2050,FIND(" - ",C2050)-1)),         ""      ),   ""   )  )))</f>
        <v/>
      </c>
      <c r="H2050" s="34" t="str">
        <f aca="false">B2050 &amp; "|" &amp; E2050 &amp; "|" &amp;(IF(ISBLANK(C2050),"",IFERROR(VALUE(LEFT(TRIM(C2050),FIND(" ",TRIM(C2050)&amp;" ")-1)),"")))</f>
        <v>||</v>
      </c>
      <c r="I2050" s="18" t="n">
        <f aca="false">IF(G2050="",0, IF(COUNTIF($H$6:H2050,H2050)=1,1,0))</f>
        <v>0</v>
      </c>
      <c r="J2050" s="34" t="str">
        <f aca="false">IF( OR( ISBLANK(D2050), C2050=D2050, AND( LEFT(D2050,7)&lt;&gt;"NOMINA ", OR( ISERROR(FIND(" - ",D2050)), NOT(ISNUMBER(VALUE(LEFT(D2050,FIND(" - ",D2050)-1)))) ) ) ), "", B2050 &amp; "|" &amp; E2050 &amp; "|" &amp; (IF(ISBLANK(C2050), "", IFERROR(VALUE(LEFT(TRIM(C2050), FIND(" ", TRIM(C2050)&amp;" ")-1)), ""))) &amp; "|" &amp; D2050 )</f>
        <v/>
      </c>
      <c r="K2050" s="18" t="n">
        <f aca="false">IF(OR(C2050="", J2050="",G2050=""), 0, IF(COUNTIF($J$6:J2050, J2050)=1, 1, 0))</f>
        <v>0</v>
      </c>
      <c r="L2050" s="16" t="str">
        <f aca="false">IF(B2050="Inscripción de nuevo registro patronal",B2050 &amp; "|" &amp; E2050 &amp; "|" &amp; C2050,"")</f>
        <v/>
      </c>
      <c r="M2050" s="18" t="n">
        <f aca="false">IF(OR(C2050="", L2050=""), 0, IF(COUNTIF($L$6:L2050, L2050)=1, 1, 0))</f>
        <v>0</v>
      </c>
    </row>
    <row r="2051" customFormat="false" ht="28.35" hidden="false" customHeight="true" outlineLevel="0" collapsed="false">
      <c r="A2051" s="48" t="str">
        <f aca="false">IF(AND(NOT(ISBLANK(C2051)),NOT(ISBLANK(B2051)),NOT(ISBLANK(E2051))),(_xlfn.AGGREGATE(2,7,A$5:A2051))+1,"")</f>
        <v/>
      </c>
      <c r="B2051" s="49"/>
      <c r="C2051" s="49"/>
      <c r="D2051" s="50"/>
      <c r="E2051" s="51"/>
      <c r="F2051" s="52" t="str">
        <f aca="false">IFERROR(VLOOKUP(B2051,LISTAS!$Q$2:$R$58,2,0),"")</f>
        <v/>
      </c>
      <c r="G2051" s="34" t="str">
        <f aca="false">IF(ISBLANK(C2051),"",  IF(F2051="RAZÓN SOCIAL","NUEVO_RP",   IF(F2051="NUMERO",      IF(ISNUMBER(VALUE(C2051)),VALUE(C2051),""),   IF(OR(F2051="NSS - NOMBRE",F2051="RP - NOMBRE"),      IF(         AND(           NOT(ISERROR(FIND(" - ",C2051))),           ISERROR(FIND("  ",C2051)),           ISERROR(FIND("–",C2051)),           ISERROR(FIND("—",C2051)),           ISNUMBER(VALUE(LEFT(C2051,FIND(" - ",C2051)-1)))         ),         VALUE(LEFT(C2051,FIND(" - ",C2051)-1)),         ""      ),   ""   )  )))</f>
        <v/>
      </c>
      <c r="H2051" s="34" t="str">
        <f aca="false">B2051 &amp; "|" &amp; E2051 &amp; "|" &amp;(IF(ISBLANK(C2051),"",IFERROR(VALUE(LEFT(TRIM(C2051),FIND(" ",TRIM(C2051)&amp;" ")-1)),"")))</f>
        <v>||</v>
      </c>
      <c r="I2051" s="18" t="n">
        <f aca="false">IF(G2051="",0, IF(COUNTIF($H$6:H2051,H2051)=1,1,0))</f>
        <v>0</v>
      </c>
      <c r="J2051" s="34" t="str">
        <f aca="false">IF( OR( ISBLANK(D2051), C2051=D2051, AND( LEFT(D2051,7)&lt;&gt;"NOMINA ", OR( ISERROR(FIND(" - ",D2051)), NOT(ISNUMBER(VALUE(LEFT(D2051,FIND(" - ",D2051)-1)))) ) ) ), "", B2051 &amp; "|" &amp; E2051 &amp; "|" &amp; (IF(ISBLANK(C2051), "", IFERROR(VALUE(LEFT(TRIM(C2051), FIND(" ", TRIM(C2051)&amp;" ")-1)), ""))) &amp; "|" &amp; D2051 )</f>
        <v/>
      </c>
      <c r="K2051" s="18" t="n">
        <f aca="false">IF(OR(C2051="", J2051="",G2051=""), 0, IF(COUNTIF($J$6:J2051, J2051)=1, 1, 0))</f>
        <v>0</v>
      </c>
      <c r="L2051" s="16" t="str">
        <f aca="false">IF(B2051="Inscripción de nuevo registro patronal",B2051 &amp; "|" &amp; E2051 &amp; "|" &amp; C2051,"")</f>
        <v/>
      </c>
      <c r="M2051" s="18" t="n">
        <f aca="false">IF(OR(C2051="", L2051=""), 0, IF(COUNTIF($L$6:L2051, L2051)=1, 1, 0))</f>
        <v>0</v>
      </c>
    </row>
    <row r="2052" customFormat="false" ht="28.35" hidden="false" customHeight="true" outlineLevel="0" collapsed="false">
      <c r="A2052" s="48" t="str">
        <f aca="false">IF(AND(NOT(ISBLANK(C2052)),NOT(ISBLANK(B2052)),NOT(ISBLANK(E2052))),(_xlfn.AGGREGATE(2,7,A$5:A2052))+1,"")</f>
        <v/>
      </c>
      <c r="B2052" s="49"/>
      <c r="C2052" s="49"/>
      <c r="D2052" s="50"/>
      <c r="E2052" s="51"/>
      <c r="F2052" s="52" t="str">
        <f aca="false">IFERROR(VLOOKUP(B2052,LISTAS!$Q$2:$R$58,2,0),"")</f>
        <v/>
      </c>
      <c r="G2052" s="34" t="str">
        <f aca="false">IF(ISBLANK(C2052),"",  IF(F2052="RAZÓN SOCIAL","NUEVO_RP",   IF(F2052="NUMERO",      IF(ISNUMBER(VALUE(C2052)),VALUE(C2052),""),   IF(OR(F2052="NSS - NOMBRE",F2052="RP - NOMBRE"),      IF(         AND(           NOT(ISERROR(FIND(" - ",C2052))),           ISERROR(FIND("  ",C2052)),           ISERROR(FIND("–",C2052)),           ISERROR(FIND("—",C2052)),           ISNUMBER(VALUE(LEFT(C2052,FIND(" - ",C2052)-1)))         ),         VALUE(LEFT(C2052,FIND(" - ",C2052)-1)),         ""      ),   ""   )  )))</f>
        <v/>
      </c>
      <c r="H2052" s="34" t="str">
        <f aca="false">B2052 &amp; "|" &amp; E2052 &amp; "|" &amp;(IF(ISBLANK(C2052),"",IFERROR(VALUE(LEFT(TRIM(C2052),FIND(" ",TRIM(C2052)&amp;" ")-1)),"")))</f>
        <v>||</v>
      </c>
      <c r="I2052" s="18" t="n">
        <f aca="false">IF(G2052="",0, IF(COUNTIF($H$6:H2052,H2052)=1,1,0))</f>
        <v>0</v>
      </c>
      <c r="J2052" s="34" t="str">
        <f aca="false">IF( OR( ISBLANK(D2052), C2052=D2052, AND( LEFT(D2052,7)&lt;&gt;"NOMINA ", OR( ISERROR(FIND(" - ",D2052)), NOT(ISNUMBER(VALUE(LEFT(D2052,FIND(" - ",D2052)-1)))) ) ) ), "", B2052 &amp; "|" &amp; E2052 &amp; "|" &amp; (IF(ISBLANK(C2052), "", IFERROR(VALUE(LEFT(TRIM(C2052), FIND(" ", TRIM(C2052)&amp;" ")-1)), ""))) &amp; "|" &amp; D2052 )</f>
        <v/>
      </c>
      <c r="K2052" s="18" t="n">
        <f aca="false">IF(OR(C2052="", J2052="",G2052=""), 0, IF(COUNTIF($J$6:J2052, J2052)=1, 1, 0))</f>
        <v>0</v>
      </c>
      <c r="L2052" s="16" t="str">
        <f aca="false">IF(B2052="Inscripción de nuevo registro patronal",B2052 &amp; "|" &amp; E2052 &amp; "|" &amp; C2052,"")</f>
        <v/>
      </c>
      <c r="M2052" s="18" t="n">
        <f aca="false">IF(OR(C2052="", L2052=""), 0, IF(COUNTIF($L$6:L2052, L2052)=1, 1, 0))</f>
        <v>0</v>
      </c>
    </row>
    <row r="2053" customFormat="false" ht="28.35" hidden="false" customHeight="true" outlineLevel="0" collapsed="false">
      <c r="A2053" s="48" t="str">
        <f aca="false">IF(AND(NOT(ISBLANK(C2053)),NOT(ISBLANK(B2053)),NOT(ISBLANK(E2053))),(_xlfn.AGGREGATE(2,7,A$5:A2053))+1,"")</f>
        <v/>
      </c>
      <c r="B2053" s="49"/>
      <c r="C2053" s="49"/>
      <c r="D2053" s="50"/>
      <c r="E2053" s="51"/>
      <c r="F2053" s="52" t="str">
        <f aca="false">IFERROR(VLOOKUP(B2053,LISTAS!$Q$2:$R$58,2,0),"")</f>
        <v/>
      </c>
      <c r="G2053" s="34" t="str">
        <f aca="false">IF(ISBLANK(C2053),"",  IF(F2053="RAZÓN SOCIAL","NUEVO_RP",   IF(F2053="NUMERO",      IF(ISNUMBER(VALUE(C2053)),VALUE(C2053),""),   IF(OR(F2053="NSS - NOMBRE",F2053="RP - NOMBRE"),      IF(         AND(           NOT(ISERROR(FIND(" - ",C2053))),           ISERROR(FIND("  ",C2053)),           ISERROR(FIND("–",C2053)),           ISERROR(FIND("—",C2053)),           ISNUMBER(VALUE(LEFT(C2053,FIND(" - ",C2053)-1)))         ),         VALUE(LEFT(C2053,FIND(" - ",C2053)-1)),         ""      ),   ""   )  )))</f>
        <v/>
      </c>
      <c r="H2053" s="34" t="str">
        <f aca="false">B2053 &amp; "|" &amp; E2053 &amp; "|" &amp;(IF(ISBLANK(C2053),"",IFERROR(VALUE(LEFT(TRIM(C2053),FIND(" ",TRIM(C2053)&amp;" ")-1)),"")))</f>
        <v>||</v>
      </c>
      <c r="I2053" s="18" t="n">
        <f aca="false">IF(G2053="",0, IF(COUNTIF($H$6:H2053,H2053)=1,1,0))</f>
        <v>0</v>
      </c>
      <c r="J2053" s="34" t="str">
        <f aca="false">IF( OR( ISBLANK(D2053), C2053=D2053, AND( LEFT(D2053,7)&lt;&gt;"NOMINA ", OR( ISERROR(FIND(" - ",D2053)), NOT(ISNUMBER(VALUE(LEFT(D2053,FIND(" - ",D2053)-1)))) ) ) ), "", B2053 &amp; "|" &amp; E2053 &amp; "|" &amp; (IF(ISBLANK(C2053), "", IFERROR(VALUE(LEFT(TRIM(C2053), FIND(" ", TRIM(C2053)&amp;" ")-1)), ""))) &amp; "|" &amp; D2053 )</f>
        <v/>
      </c>
      <c r="K2053" s="18" t="n">
        <f aca="false">IF(OR(C2053="", J2053="",G2053=""), 0, IF(COUNTIF($J$6:J2053, J2053)=1, 1, 0))</f>
        <v>0</v>
      </c>
      <c r="L2053" s="16" t="str">
        <f aca="false">IF(B2053="Inscripción de nuevo registro patronal",B2053 &amp; "|" &amp; E2053 &amp; "|" &amp; C2053,"")</f>
        <v/>
      </c>
      <c r="M2053" s="18" t="n">
        <f aca="false">IF(OR(C2053="", L2053=""), 0, IF(COUNTIF($L$6:L2053, L2053)=1, 1, 0))</f>
        <v>0</v>
      </c>
    </row>
    <row r="2054" customFormat="false" ht="28.35" hidden="false" customHeight="true" outlineLevel="0" collapsed="false">
      <c r="A2054" s="48" t="str">
        <f aca="false">IF(AND(NOT(ISBLANK(C2054)),NOT(ISBLANK(B2054)),NOT(ISBLANK(E2054))),(_xlfn.AGGREGATE(2,7,A$5:A2054))+1,"")</f>
        <v/>
      </c>
      <c r="B2054" s="49"/>
      <c r="C2054" s="49"/>
      <c r="D2054" s="50"/>
      <c r="E2054" s="51"/>
      <c r="F2054" s="52" t="str">
        <f aca="false">IFERROR(VLOOKUP(B2054,LISTAS!$Q$2:$R$58,2,0),"")</f>
        <v/>
      </c>
      <c r="G2054" s="34" t="str">
        <f aca="false">IF(ISBLANK(C2054),"",  IF(F2054="RAZÓN SOCIAL","NUEVO_RP",   IF(F2054="NUMERO",      IF(ISNUMBER(VALUE(C2054)),VALUE(C2054),""),   IF(OR(F2054="NSS - NOMBRE",F2054="RP - NOMBRE"),      IF(         AND(           NOT(ISERROR(FIND(" - ",C2054))),           ISERROR(FIND("  ",C2054)),           ISERROR(FIND("–",C2054)),           ISERROR(FIND("—",C2054)),           ISNUMBER(VALUE(LEFT(C2054,FIND(" - ",C2054)-1)))         ),         VALUE(LEFT(C2054,FIND(" - ",C2054)-1)),         ""      ),   ""   )  )))</f>
        <v/>
      </c>
      <c r="H2054" s="34" t="str">
        <f aca="false">B2054 &amp; "|" &amp; E2054 &amp; "|" &amp;(IF(ISBLANK(C2054),"",IFERROR(VALUE(LEFT(TRIM(C2054),FIND(" ",TRIM(C2054)&amp;" ")-1)),"")))</f>
        <v>||</v>
      </c>
      <c r="I2054" s="18" t="n">
        <f aca="false">IF(G2054="",0, IF(COUNTIF($H$6:H2054,H2054)=1,1,0))</f>
        <v>0</v>
      </c>
      <c r="J2054" s="34" t="str">
        <f aca="false">IF( OR( ISBLANK(D2054), C2054=D2054, AND( LEFT(D2054,7)&lt;&gt;"NOMINA ", OR( ISERROR(FIND(" - ",D2054)), NOT(ISNUMBER(VALUE(LEFT(D2054,FIND(" - ",D2054)-1)))) ) ) ), "", B2054 &amp; "|" &amp; E2054 &amp; "|" &amp; (IF(ISBLANK(C2054), "", IFERROR(VALUE(LEFT(TRIM(C2054), FIND(" ", TRIM(C2054)&amp;" ")-1)), ""))) &amp; "|" &amp; D2054 )</f>
        <v/>
      </c>
      <c r="K2054" s="18" t="n">
        <f aca="false">IF(OR(C2054="", J2054="",G2054=""), 0, IF(COUNTIF($J$6:J2054, J2054)=1, 1, 0))</f>
        <v>0</v>
      </c>
      <c r="L2054" s="16" t="str">
        <f aca="false">IF(B2054="Inscripción de nuevo registro patronal",B2054 &amp; "|" &amp; E2054 &amp; "|" &amp; C2054,"")</f>
        <v/>
      </c>
      <c r="M2054" s="18" t="n">
        <f aca="false">IF(OR(C2054="", L2054=""), 0, IF(COUNTIF($L$6:L2054, L2054)=1, 1, 0))</f>
        <v>0</v>
      </c>
    </row>
    <row r="2055" customFormat="false" ht="28.35" hidden="false" customHeight="true" outlineLevel="0" collapsed="false">
      <c r="A2055" s="48" t="str">
        <f aca="false">IF(AND(NOT(ISBLANK(C2055)),NOT(ISBLANK(B2055)),NOT(ISBLANK(E2055))),(_xlfn.AGGREGATE(2,7,A$5:A2055))+1,"")</f>
        <v/>
      </c>
      <c r="B2055" s="49"/>
      <c r="C2055" s="49"/>
      <c r="D2055" s="50"/>
      <c r="E2055" s="51"/>
      <c r="F2055" s="52" t="str">
        <f aca="false">IFERROR(VLOOKUP(B2055,LISTAS!$Q$2:$R$58,2,0),"")</f>
        <v/>
      </c>
      <c r="G2055" s="34" t="str">
        <f aca="false">IF(ISBLANK(C2055),"",  IF(F2055="RAZÓN SOCIAL","NUEVO_RP",   IF(F2055="NUMERO",      IF(ISNUMBER(VALUE(C2055)),VALUE(C2055),""),   IF(OR(F2055="NSS - NOMBRE",F2055="RP - NOMBRE"),      IF(         AND(           NOT(ISERROR(FIND(" - ",C2055))),           ISERROR(FIND("  ",C2055)),           ISERROR(FIND("–",C2055)),           ISERROR(FIND("—",C2055)),           ISNUMBER(VALUE(LEFT(C2055,FIND(" - ",C2055)-1)))         ),         VALUE(LEFT(C2055,FIND(" - ",C2055)-1)),         ""      ),   ""   )  )))</f>
        <v/>
      </c>
      <c r="H2055" s="34" t="str">
        <f aca="false">B2055 &amp; "|" &amp; E2055 &amp; "|" &amp;(IF(ISBLANK(C2055),"",IFERROR(VALUE(LEFT(TRIM(C2055),FIND(" ",TRIM(C2055)&amp;" ")-1)),"")))</f>
        <v>||</v>
      </c>
      <c r="I2055" s="18" t="n">
        <f aca="false">IF(G2055="",0, IF(COUNTIF($H$6:H2055,H2055)=1,1,0))</f>
        <v>0</v>
      </c>
      <c r="J2055" s="34" t="str">
        <f aca="false">IF( OR( ISBLANK(D2055), C2055=D2055, AND( LEFT(D2055,7)&lt;&gt;"NOMINA ", OR( ISERROR(FIND(" - ",D2055)), NOT(ISNUMBER(VALUE(LEFT(D2055,FIND(" - ",D2055)-1)))) ) ) ), "", B2055 &amp; "|" &amp; E2055 &amp; "|" &amp; (IF(ISBLANK(C2055), "", IFERROR(VALUE(LEFT(TRIM(C2055), FIND(" ", TRIM(C2055)&amp;" ")-1)), ""))) &amp; "|" &amp; D2055 )</f>
        <v/>
      </c>
      <c r="K2055" s="18" t="n">
        <f aca="false">IF(OR(C2055="", J2055="",G2055=""), 0, IF(COUNTIF($J$6:J2055, J2055)=1, 1, 0))</f>
        <v>0</v>
      </c>
      <c r="L2055" s="16" t="str">
        <f aca="false">IF(B2055="Inscripción de nuevo registro patronal",B2055 &amp; "|" &amp; E2055 &amp; "|" &amp; C2055,"")</f>
        <v/>
      </c>
      <c r="M2055" s="18" t="n">
        <f aca="false">IF(OR(C2055="", L2055=""), 0, IF(COUNTIF($L$6:L2055, L2055)=1, 1, 0))</f>
        <v>0</v>
      </c>
    </row>
    <row r="2056" customFormat="false" ht="28.35" hidden="false" customHeight="true" outlineLevel="0" collapsed="false">
      <c r="A2056" s="48" t="str">
        <f aca="false">IF(AND(NOT(ISBLANK(C2056)),NOT(ISBLANK(B2056)),NOT(ISBLANK(E2056))),(_xlfn.AGGREGATE(2,7,A$5:A2056))+1,"")</f>
        <v/>
      </c>
      <c r="B2056" s="49"/>
      <c r="C2056" s="49"/>
      <c r="D2056" s="50"/>
      <c r="E2056" s="51"/>
      <c r="F2056" s="52" t="str">
        <f aca="false">IFERROR(VLOOKUP(B2056,LISTAS!$Q$2:$R$58,2,0),"")</f>
        <v/>
      </c>
      <c r="G2056" s="34" t="str">
        <f aca="false">IF(ISBLANK(C2056),"",  IF(F2056="RAZÓN SOCIAL","NUEVO_RP",   IF(F2056="NUMERO",      IF(ISNUMBER(VALUE(C2056)),VALUE(C2056),""),   IF(OR(F2056="NSS - NOMBRE",F2056="RP - NOMBRE"),      IF(         AND(           NOT(ISERROR(FIND(" - ",C2056))),           ISERROR(FIND("  ",C2056)),           ISERROR(FIND("–",C2056)),           ISERROR(FIND("—",C2056)),           ISNUMBER(VALUE(LEFT(C2056,FIND(" - ",C2056)-1)))         ),         VALUE(LEFT(C2056,FIND(" - ",C2056)-1)),         ""      ),   ""   )  )))</f>
        <v/>
      </c>
      <c r="H2056" s="34" t="str">
        <f aca="false">B2056 &amp; "|" &amp; E2056 &amp; "|" &amp;(IF(ISBLANK(C2056),"",IFERROR(VALUE(LEFT(TRIM(C2056),FIND(" ",TRIM(C2056)&amp;" ")-1)),"")))</f>
        <v>||</v>
      </c>
      <c r="I2056" s="18" t="n">
        <f aca="false">IF(G2056="",0, IF(COUNTIF($H$6:H2056,H2056)=1,1,0))</f>
        <v>0</v>
      </c>
      <c r="J2056" s="34" t="str">
        <f aca="false">IF( OR( ISBLANK(D2056), C2056=D2056, AND( LEFT(D2056,7)&lt;&gt;"NOMINA ", OR( ISERROR(FIND(" - ",D2056)), NOT(ISNUMBER(VALUE(LEFT(D2056,FIND(" - ",D2056)-1)))) ) ) ), "", B2056 &amp; "|" &amp; E2056 &amp; "|" &amp; (IF(ISBLANK(C2056), "", IFERROR(VALUE(LEFT(TRIM(C2056), FIND(" ", TRIM(C2056)&amp;" ")-1)), ""))) &amp; "|" &amp; D2056 )</f>
        <v/>
      </c>
      <c r="K2056" s="18" t="n">
        <f aca="false">IF(OR(C2056="", J2056="",G2056=""), 0, IF(COUNTIF($J$6:J2056, J2056)=1, 1, 0))</f>
        <v>0</v>
      </c>
      <c r="L2056" s="16" t="str">
        <f aca="false">IF(B2056="Inscripción de nuevo registro patronal",B2056 &amp; "|" &amp; E2056 &amp; "|" &amp; C2056,"")</f>
        <v/>
      </c>
      <c r="M2056" s="18" t="n">
        <f aca="false">IF(OR(C2056="", L2056=""), 0, IF(COUNTIF($L$6:L2056, L2056)=1, 1, 0))</f>
        <v>0</v>
      </c>
    </row>
    <row r="2057" customFormat="false" ht="28.35" hidden="false" customHeight="true" outlineLevel="0" collapsed="false">
      <c r="A2057" s="48" t="str">
        <f aca="false">IF(AND(NOT(ISBLANK(C2057)),NOT(ISBLANK(B2057)),NOT(ISBLANK(E2057))),(_xlfn.AGGREGATE(2,7,A$5:A2057))+1,"")</f>
        <v/>
      </c>
      <c r="B2057" s="49"/>
      <c r="C2057" s="49"/>
      <c r="D2057" s="50"/>
      <c r="E2057" s="51"/>
      <c r="F2057" s="52" t="str">
        <f aca="false">IFERROR(VLOOKUP(B2057,LISTAS!$Q$2:$R$58,2,0),"")</f>
        <v/>
      </c>
      <c r="G2057" s="34" t="str">
        <f aca="false">IF(ISBLANK(C2057),"",  IF(F2057="RAZÓN SOCIAL","NUEVO_RP",   IF(F2057="NUMERO",      IF(ISNUMBER(VALUE(C2057)),VALUE(C2057),""),   IF(OR(F2057="NSS - NOMBRE",F2057="RP - NOMBRE"),      IF(         AND(           NOT(ISERROR(FIND(" - ",C2057))),           ISERROR(FIND("  ",C2057)),           ISERROR(FIND("–",C2057)),           ISERROR(FIND("—",C2057)),           ISNUMBER(VALUE(LEFT(C2057,FIND(" - ",C2057)-1)))         ),         VALUE(LEFT(C2057,FIND(" - ",C2057)-1)),         ""      ),   ""   )  )))</f>
        <v/>
      </c>
      <c r="H2057" s="34" t="str">
        <f aca="false">B2057 &amp; "|" &amp; E2057 &amp; "|" &amp;(IF(ISBLANK(C2057),"",IFERROR(VALUE(LEFT(TRIM(C2057),FIND(" ",TRIM(C2057)&amp;" ")-1)),"")))</f>
        <v>||</v>
      </c>
      <c r="I2057" s="18" t="n">
        <f aca="false">IF(G2057="",0, IF(COUNTIF($H$6:H2057,H2057)=1,1,0))</f>
        <v>0</v>
      </c>
      <c r="J2057" s="34" t="str">
        <f aca="false">IF( OR( ISBLANK(D2057), C2057=D2057, AND( LEFT(D2057,7)&lt;&gt;"NOMINA ", OR( ISERROR(FIND(" - ",D2057)), NOT(ISNUMBER(VALUE(LEFT(D2057,FIND(" - ",D2057)-1)))) ) ) ), "", B2057 &amp; "|" &amp; E2057 &amp; "|" &amp; (IF(ISBLANK(C2057), "", IFERROR(VALUE(LEFT(TRIM(C2057), FIND(" ", TRIM(C2057)&amp;" ")-1)), ""))) &amp; "|" &amp; D2057 )</f>
        <v/>
      </c>
      <c r="K2057" s="18" t="n">
        <f aca="false">IF(OR(C2057="", J2057="",G2057=""), 0, IF(COUNTIF($J$6:J2057, J2057)=1, 1, 0))</f>
        <v>0</v>
      </c>
      <c r="L2057" s="16" t="str">
        <f aca="false">IF(B2057="Inscripción de nuevo registro patronal",B2057 &amp; "|" &amp; E2057 &amp; "|" &amp; C2057,"")</f>
        <v/>
      </c>
      <c r="M2057" s="18" t="n">
        <f aca="false">IF(OR(C2057="", L2057=""), 0, IF(COUNTIF($L$6:L2057, L2057)=1, 1, 0))</f>
        <v>0</v>
      </c>
    </row>
    <row r="2058" customFormat="false" ht="28.35" hidden="false" customHeight="true" outlineLevel="0" collapsed="false">
      <c r="A2058" s="48" t="str">
        <f aca="false">IF(AND(NOT(ISBLANK(C2058)),NOT(ISBLANK(B2058)),NOT(ISBLANK(E2058))),(_xlfn.AGGREGATE(2,7,A$5:A2058))+1,"")</f>
        <v/>
      </c>
      <c r="B2058" s="49"/>
      <c r="C2058" s="49"/>
      <c r="D2058" s="50"/>
      <c r="E2058" s="51"/>
      <c r="F2058" s="52" t="str">
        <f aca="false">IFERROR(VLOOKUP(B2058,LISTAS!$Q$2:$R$58,2,0),"")</f>
        <v/>
      </c>
      <c r="G2058" s="34" t="str">
        <f aca="false">IF(ISBLANK(C2058),"",  IF(F2058="RAZÓN SOCIAL","NUEVO_RP",   IF(F2058="NUMERO",      IF(ISNUMBER(VALUE(C2058)),VALUE(C2058),""),   IF(OR(F2058="NSS - NOMBRE",F2058="RP - NOMBRE"),      IF(         AND(           NOT(ISERROR(FIND(" - ",C2058))),           ISERROR(FIND("  ",C2058)),           ISERROR(FIND("–",C2058)),           ISERROR(FIND("—",C2058)),           ISNUMBER(VALUE(LEFT(C2058,FIND(" - ",C2058)-1)))         ),         VALUE(LEFT(C2058,FIND(" - ",C2058)-1)),         ""      ),   ""   )  )))</f>
        <v/>
      </c>
      <c r="H2058" s="34" t="str">
        <f aca="false">B2058 &amp; "|" &amp; E2058 &amp; "|" &amp;(IF(ISBLANK(C2058),"",IFERROR(VALUE(LEFT(TRIM(C2058),FIND(" ",TRIM(C2058)&amp;" ")-1)),"")))</f>
        <v>||</v>
      </c>
      <c r="I2058" s="18" t="n">
        <f aca="false">IF(G2058="",0, IF(COUNTIF($H$6:H2058,H2058)=1,1,0))</f>
        <v>0</v>
      </c>
      <c r="J2058" s="34" t="str">
        <f aca="false">IF( OR( ISBLANK(D2058), C2058=D2058, AND( LEFT(D2058,7)&lt;&gt;"NOMINA ", OR( ISERROR(FIND(" - ",D2058)), NOT(ISNUMBER(VALUE(LEFT(D2058,FIND(" - ",D2058)-1)))) ) ) ), "", B2058 &amp; "|" &amp; E2058 &amp; "|" &amp; (IF(ISBLANK(C2058), "", IFERROR(VALUE(LEFT(TRIM(C2058), FIND(" ", TRIM(C2058)&amp;" ")-1)), ""))) &amp; "|" &amp; D2058 )</f>
        <v/>
      </c>
      <c r="K2058" s="18" t="n">
        <f aca="false">IF(OR(C2058="", J2058="",G2058=""), 0, IF(COUNTIF($J$6:J2058, J2058)=1, 1, 0))</f>
        <v>0</v>
      </c>
      <c r="L2058" s="16" t="str">
        <f aca="false">IF(B2058="Inscripción de nuevo registro patronal",B2058 &amp; "|" &amp; E2058 &amp; "|" &amp; C2058,"")</f>
        <v/>
      </c>
      <c r="M2058" s="18" t="n">
        <f aca="false">IF(OR(C2058="", L2058=""), 0, IF(COUNTIF($L$6:L2058, L2058)=1, 1, 0))</f>
        <v>0</v>
      </c>
    </row>
    <row r="2059" customFormat="false" ht="28.35" hidden="false" customHeight="true" outlineLevel="0" collapsed="false">
      <c r="A2059" s="48" t="str">
        <f aca="false">IF(AND(NOT(ISBLANK(C2059)),NOT(ISBLANK(B2059)),NOT(ISBLANK(E2059))),(_xlfn.AGGREGATE(2,7,A$5:A2059))+1,"")</f>
        <v/>
      </c>
      <c r="B2059" s="49"/>
      <c r="C2059" s="49"/>
      <c r="D2059" s="50"/>
      <c r="E2059" s="51"/>
      <c r="F2059" s="52" t="str">
        <f aca="false">IFERROR(VLOOKUP(B2059,LISTAS!$Q$2:$R$58,2,0),"")</f>
        <v/>
      </c>
      <c r="G2059" s="34" t="str">
        <f aca="false">IF(ISBLANK(C2059),"",  IF(F2059="RAZÓN SOCIAL","NUEVO_RP",   IF(F2059="NUMERO",      IF(ISNUMBER(VALUE(C2059)),VALUE(C2059),""),   IF(OR(F2059="NSS - NOMBRE",F2059="RP - NOMBRE"),      IF(         AND(           NOT(ISERROR(FIND(" - ",C2059))),           ISERROR(FIND("  ",C2059)),           ISERROR(FIND("–",C2059)),           ISERROR(FIND("—",C2059)),           ISNUMBER(VALUE(LEFT(C2059,FIND(" - ",C2059)-1)))         ),         VALUE(LEFT(C2059,FIND(" - ",C2059)-1)),         ""      ),   ""   )  )))</f>
        <v/>
      </c>
      <c r="H2059" s="34" t="str">
        <f aca="false">B2059 &amp; "|" &amp; E2059 &amp; "|" &amp;(IF(ISBLANK(C2059),"",IFERROR(VALUE(LEFT(TRIM(C2059),FIND(" ",TRIM(C2059)&amp;" ")-1)),"")))</f>
        <v>||</v>
      </c>
      <c r="I2059" s="18" t="n">
        <f aca="false">IF(G2059="",0, IF(COUNTIF($H$6:H2059,H2059)=1,1,0))</f>
        <v>0</v>
      </c>
      <c r="J2059" s="34" t="str">
        <f aca="false">IF( OR( ISBLANK(D2059), C2059=D2059, AND( LEFT(D2059,7)&lt;&gt;"NOMINA ", OR( ISERROR(FIND(" - ",D2059)), NOT(ISNUMBER(VALUE(LEFT(D2059,FIND(" - ",D2059)-1)))) ) ) ), "", B2059 &amp; "|" &amp; E2059 &amp; "|" &amp; (IF(ISBLANK(C2059), "", IFERROR(VALUE(LEFT(TRIM(C2059), FIND(" ", TRIM(C2059)&amp;" ")-1)), ""))) &amp; "|" &amp; D2059 )</f>
        <v/>
      </c>
      <c r="K2059" s="18" t="n">
        <f aca="false">IF(OR(C2059="", J2059="",G2059=""), 0, IF(COUNTIF($J$6:J2059, J2059)=1, 1, 0))</f>
        <v>0</v>
      </c>
      <c r="L2059" s="16" t="str">
        <f aca="false">IF(B2059="Inscripción de nuevo registro patronal",B2059 &amp; "|" &amp; E2059 &amp; "|" &amp; C2059,"")</f>
        <v/>
      </c>
      <c r="M2059" s="18" t="n">
        <f aca="false">IF(OR(C2059="", L2059=""), 0, IF(COUNTIF($L$6:L2059, L2059)=1, 1, 0))</f>
        <v>0</v>
      </c>
    </row>
    <row r="2060" customFormat="false" ht="28.35" hidden="false" customHeight="true" outlineLevel="0" collapsed="false">
      <c r="A2060" s="48" t="str">
        <f aca="false">IF(AND(NOT(ISBLANK(C2060)),NOT(ISBLANK(B2060)),NOT(ISBLANK(E2060))),(_xlfn.AGGREGATE(2,7,A$5:A2060))+1,"")</f>
        <v/>
      </c>
      <c r="B2060" s="49"/>
      <c r="C2060" s="49"/>
      <c r="D2060" s="50"/>
      <c r="E2060" s="51"/>
      <c r="F2060" s="52" t="str">
        <f aca="false">IFERROR(VLOOKUP(B2060,LISTAS!$Q$2:$R$58,2,0),"")</f>
        <v/>
      </c>
      <c r="G2060" s="34" t="str">
        <f aca="false">IF(ISBLANK(C2060),"",  IF(F2060="RAZÓN SOCIAL","NUEVO_RP",   IF(F2060="NUMERO",      IF(ISNUMBER(VALUE(C2060)),VALUE(C2060),""),   IF(OR(F2060="NSS - NOMBRE",F2060="RP - NOMBRE"),      IF(         AND(           NOT(ISERROR(FIND(" - ",C2060))),           ISERROR(FIND("  ",C2060)),           ISERROR(FIND("–",C2060)),           ISERROR(FIND("—",C2060)),           ISNUMBER(VALUE(LEFT(C2060,FIND(" - ",C2060)-1)))         ),         VALUE(LEFT(C2060,FIND(" - ",C2060)-1)),         ""      ),   ""   )  )))</f>
        <v/>
      </c>
      <c r="H2060" s="34" t="str">
        <f aca="false">B2060 &amp; "|" &amp; E2060 &amp; "|" &amp;(IF(ISBLANK(C2060),"",IFERROR(VALUE(LEFT(TRIM(C2060),FIND(" ",TRIM(C2060)&amp;" ")-1)),"")))</f>
        <v>||</v>
      </c>
      <c r="I2060" s="18" t="n">
        <f aca="false">IF(G2060="",0, IF(COUNTIF($H$6:H2060,H2060)=1,1,0))</f>
        <v>0</v>
      </c>
      <c r="J2060" s="34" t="str">
        <f aca="false">IF( OR( ISBLANK(D2060), C2060=D2060, AND( LEFT(D2060,7)&lt;&gt;"NOMINA ", OR( ISERROR(FIND(" - ",D2060)), NOT(ISNUMBER(VALUE(LEFT(D2060,FIND(" - ",D2060)-1)))) ) ) ), "", B2060 &amp; "|" &amp; E2060 &amp; "|" &amp; (IF(ISBLANK(C2060), "", IFERROR(VALUE(LEFT(TRIM(C2060), FIND(" ", TRIM(C2060)&amp;" ")-1)), ""))) &amp; "|" &amp; D2060 )</f>
        <v/>
      </c>
      <c r="K2060" s="18" t="n">
        <f aca="false">IF(OR(C2060="", J2060="",G2060=""), 0, IF(COUNTIF($J$6:J2060, J2060)=1, 1, 0))</f>
        <v>0</v>
      </c>
      <c r="L2060" s="16" t="str">
        <f aca="false">IF(B2060="Inscripción de nuevo registro patronal",B2060 &amp; "|" &amp; E2060 &amp; "|" &amp; C2060,"")</f>
        <v/>
      </c>
      <c r="M2060" s="18" t="n">
        <f aca="false">IF(OR(C2060="", L2060=""), 0, IF(COUNTIF($L$6:L2060, L2060)=1, 1, 0))</f>
        <v>0</v>
      </c>
    </row>
    <row r="2061" customFormat="false" ht="28.35" hidden="false" customHeight="true" outlineLevel="0" collapsed="false">
      <c r="A2061" s="48" t="str">
        <f aca="false">IF(AND(NOT(ISBLANK(C2061)),NOT(ISBLANK(B2061)),NOT(ISBLANK(E2061))),(_xlfn.AGGREGATE(2,7,A$5:A2061))+1,"")</f>
        <v/>
      </c>
      <c r="B2061" s="49"/>
      <c r="C2061" s="49"/>
      <c r="D2061" s="50"/>
      <c r="E2061" s="51"/>
      <c r="F2061" s="52" t="str">
        <f aca="false">IFERROR(VLOOKUP(B2061,LISTAS!$Q$2:$R$58,2,0),"")</f>
        <v/>
      </c>
      <c r="G2061" s="34" t="str">
        <f aca="false">IF(ISBLANK(C2061),"",  IF(F2061="RAZÓN SOCIAL","NUEVO_RP",   IF(F2061="NUMERO",      IF(ISNUMBER(VALUE(C2061)),VALUE(C2061),""),   IF(OR(F2061="NSS - NOMBRE",F2061="RP - NOMBRE"),      IF(         AND(           NOT(ISERROR(FIND(" - ",C2061))),           ISERROR(FIND("  ",C2061)),           ISERROR(FIND("–",C2061)),           ISERROR(FIND("—",C2061)),           ISNUMBER(VALUE(LEFT(C2061,FIND(" - ",C2061)-1)))         ),         VALUE(LEFT(C2061,FIND(" - ",C2061)-1)),         ""      ),   ""   )  )))</f>
        <v/>
      </c>
      <c r="H2061" s="34" t="str">
        <f aca="false">B2061 &amp; "|" &amp; E2061 &amp; "|" &amp;(IF(ISBLANK(C2061),"",IFERROR(VALUE(LEFT(TRIM(C2061),FIND(" ",TRIM(C2061)&amp;" ")-1)),"")))</f>
        <v>||</v>
      </c>
      <c r="I2061" s="18" t="n">
        <f aca="false">IF(G2061="",0, IF(COUNTIF($H$6:H2061,H2061)=1,1,0))</f>
        <v>0</v>
      </c>
      <c r="J2061" s="34" t="str">
        <f aca="false">IF( OR( ISBLANK(D2061), C2061=D2061, AND( LEFT(D2061,7)&lt;&gt;"NOMINA ", OR( ISERROR(FIND(" - ",D2061)), NOT(ISNUMBER(VALUE(LEFT(D2061,FIND(" - ",D2061)-1)))) ) ) ), "", B2061 &amp; "|" &amp; E2061 &amp; "|" &amp; (IF(ISBLANK(C2061), "", IFERROR(VALUE(LEFT(TRIM(C2061), FIND(" ", TRIM(C2061)&amp;" ")-1)), ""))) &amp; "|" &amp; D2061 )</f>
        <v/>
      </c>
      <c r="K2061" s="18" t="n">
        <f aca="false">IF(OR(C2061="", J2061="",G2061=""), 0, IF(COUNTIF($J$6:J2061, J2061)=1, 1, 0))</f>
        <v>0</v>
      </c>
      <c r="L2061" s="16" t="str">
        <f aca="false">IF(B2061="Inscripción de nuevo registro patronal",B2061 &amp; "|" &amp; E2061 &amp; "|" &amp; C2061,"")</f>
        <v/>
      </c>
      <c r="M2061" s="18" t="n">
        <f aca="false">IF(OR(C2061="", L2061=""), 0, IF(COUNTIF($L$6:L2061, L2061)=1, 1, 0))</f>
        <v>0</v>
      </c>
    </row>
    <row r="2062" customFormat="false" ht="28.35" hidden="false" customHeight="true" outlineLevel="0" collapsed="false">
      <c r="A2062" s="48" t="str">
        <f aca="false">IF(AND(NOT(ISBLANK(C2062)),NOT(ISBLANK(B2062)),NOT(ISBLANK(E2062))),(_xlfn.AGGREGATE(2,7,A$5:A2062))+1,"")</f>
        <v/>
      </c>
      <c r="B2062" s="49"/>
      <c r="C2062" s="49"/>
      <c r="D2062" s="50"/>
      <c r="E2062" s="51"/>
      <c r="F2062" s="52" t="str">
        <f aca="false">IFERROR(VLOOKUP(B2062,LISTAS!$Q$2:$R$58,2,0),"")</f>
        <v/>
      </c>
      <c r="G2062" s="34" t="str">
        <f aca="false">IF(ISBLANK(C2062),"",  IF(F2062="RAZÓN SOCIAL","NUEVO_RP",   IF(F2062="NUMERO",      IF(ISNUMBER(VALUE(C2062)),VALUE(C2062),""),   IF(OR(F2062="NSS - NOMBRE",F2062="RP - NOMBRE"),      IF(         AND(           NOT(ISERROR(FIND(" - ",C2062))),           ISERROR(FIND("  ",C2062)),           ISERROR(FIND("–",C2062)),           ISERROR(FIND("—",C2062)),           ISNUMBER(VALUE(LEFT(C2062,FIND(" - ",C2062)-1)))         ),         VALUE(LEFT(C2062,FIND(" - ",C2062)-1)),         ""      ),   ""   )  )))</f>
        <v/>
      </c>
      <c r="H2062" s="34" t="str">
        <f aca="false">B2062 &amp; "|" &amp; E2062 &amp; "|" &amp;(IF(ISBLANK(C2062),"",IFERROR(VALUE(LEFT(TRIM(C2062),FIND(" ",TRIM(C2062)&amp;" ")-1)),"")))</f>
        <v>||</v>
      </c>
      <c r="I2062" s="18" t="n">
        <f aca="false">IF(G2062="",0, IF(COUNTIF($H$6:H2062,H2062)=1,1,0))</f>
        <v>0</v>
      </c>
      <c r="J2062" s="34" t="str">
        <f aca="false">IF( OR( ISBLANK(D2062), C2062=D2062, AND( LEFT(D2062,7)&lt;&gt;"NOMINA ", OR( ISERROR(FIND(" - ",D2062)), NOT(ISNUMBER(VALUE(LEFT(D2062,FIND(" - ",D2062)-1)))) ) ) ), "", B2062 &amp; "|" &amp; E2062 &amp; "|" &amp; (IF(ISBLANK(C2062), "", IFERROR(VALUE(LEFT(TRIM(C2062), FIND(" ", TRIM(C2062)&amp;" ")-1)), ""))) &amp; "|" &amp; D2062 )</f>
        <v/>
      </c>
      <c r="K2062" s="18" t="n">
        <f aca="false">IF(OR(C2062="", J2062="",G2062=""), 0, IF(COUNTIF($J$6:J2062, J2062)=1, 1, 0))</f>
        <v>0</v>
      </c>
      <c r="L2062" s="16" t="str">
        <f aca="false">IF(B2062="Inscripción de nuevo registro patronal",B2062 &amp; "|" &amp; E2062 &amp; "|" &amp; C2062,"")</f>
        <v/>
      </c>
      <c r="M2062" s="18" t="n">
        <f aca="false">IF(OR(C2062="", L2062=""), 0, IF(COUNTIF($L$6:L2062, L2062)=1, 1, 0))</f>
        <v>0</v>
      </c>
    </row>
    <row r="2063" customFormat="false" ht="28.35" hidden="false" customHeight="true" outlineLevel="0" collapsed="false">
      <c r="A2063" s="48" t="str">
        <f aca="false">IF(AND(NOT(ISBLANK(C2063)),NOT(ISBLANK(B2063)),NOT(ISBLANK(E2063))),(_xlfn.AGGREGATE(2,7,A$5:A2063))+1,"")</f>
        <v/>
      </c>
      <c r="B2063" s="49"/>
      <c r="C2063" s="49"/>
      <c r="D2063" s="50"/>
      <c r="E2063" s="51"/>
      <c r="F2063" s="52" t="str">
        <f aca="false">IFERROR(VLOOKUP(B2063,LISTAS!$Q$2:$R$58,2,0),"")</f>
        <v/>
      </c>
      <c r="G2063" s="34" t="str">
        <f aca="false">IF(ISBLANK(C2063),"",  IF(F2063="RAZÓN SOCIAL","NUEVO_RP",   IF(F2063="NUMERO",      IF(ISNUMBER(VALUE(C2063)),VALUE(C2063),""),   IF(OR(F2063="NSS - NOMBRE",F2063="RP - NOMBRE"),      IF(         AND(           NOT(ISERROR(FIND(" - ",C2063))),           ISERROR(FIND("  ",C2063)),           ISERROR(FIND("–",C2063)),           ISERROR(FIND("—",C2063)),           ISNUMBER(VALUE(LEFT(C2063,FIND(" - ",C2063)-1)))         ),         VALUE(LEFT(C2063,FIND(" - ",C2063)-1)),         ""      ),   ""   )  )))</f>
        <v/>
      </c>
      <c r="H2063" s="34" t="str">
        <f aca="false">B2063 &amp; "|" &amp; E2063 &amp; "|" &amp;(IF(ISBLANK(C2063),"",IFERROR(VALUE(LEFT(TRIM(C2063),FIND(" ",TRIM(C2063)&amp;" ")-1)),"")))</f>
        <v>||</v>
      </c>
      <c r="I2063" s="18" t="n">
        <f aca="false">IF(G2063="",0, IF(COUNTIF($H$6:H2063,H2063)=1,1,0))</f>
        <v>0</v>
      </c>
      <c r="J2063" s="34" t="str">
        <f aca="false">IF( OR( ISBLANK(D2063), C2063=D2063, AND( LEFT(D2063,7)&lt;&gt;"NOMINA ", OR( ISERROR(FIND(" - ",D2063)), NOT(ISNUMBER(VALUE(LEFT(D2063,FIND(" - ",D2063)-1)))) ) ) ), "", B2063 &amp; "|" &amp; E2063 &amp; "|" &amp; (IF(ISBLANK(C2063), "", IFERROR(VALUE(LEFT(TRIM(C2063), FIND(" ", TRIM(C2063)&amp;" ")-1)), ""))) &amp; "|" &amp; D2063 )</f>
        <v/>
      </c>
      <c r="K2063" s="18" t="n">
        <f aca="false">IF(OR(C2063="", J2063="",G2063=""), 0, IF(COUNTIF($J$6:J2063, J2063)=1, 1, 0))</f>
        <v>0</v>
      </c>
      <c r="L2063" s="16" t="str">
        <f aca="false">IF(B2063="Inscripción de nuevo registro patronal",B2063 &amp; "|" &amp; E2063 &amp; "|" &amp; C2063,"")</f>
        <v/>
      </c>
      <c r="M2063" s="18" t="n">
        <f aca="false">IF(OR(C2063="", L2063=""), 0, IF(COUNTIF($L$6:L2063, L2063)=1, 1, 0))</f>
        <v>0</v>
      </c>
    </row>
    <row r="2064" customFormat="false" ht="28.35" hidden="false" customHeight="true" outlineLevel="0" collapsed="false">
      <c r="A2064" s="48" t="str">
        <f aca="false">IF(AND(NOT(ISBLANK(C2064)),NOT(ISBLANK(B2064)),NOT(ISBLANK(E2064))),(_xlfn.AGGREGATE(2,7,A$5:A2064))+1,"")</f>
        <v/>
      </c>
      <c r="B2064" s="49"/>
      <c r="C2064" s="49"/>
      <c r="D2064" s="50"/>
      <c r="E2064" s="51"/>
      <c r="F2064" s="52" t="str">
        <f aca="false">IFERROR(VLOOKUP(B2064,LISTAS!$Q$2:$R$58,2,0),"")</f>
        <v/>
      </c>
      <c r="G2064" s="34" t="str">
        <f aca="false">IF(ISBLANK(C2064),"",  IF(F2064="RAZÓN SOCIAL","NUEVO_RP",   IF(F2064="NUMERO",      IF(ISNUMBER(VALUE(C2064)),VALUE(C2064),""),   IF(OR(F2064="NSS - NOMBRE",F2064="RP - NOMBRE"),      IF(         AND(           NOT(ISERROR(FIND(" - ",C2064))),           ISERROR(FIND("  ",C2064)),           ISERROR(FIND("–",C2064)),           ISERROR(FIND("—",C2064)),           ISNUMBER(VALUE(LEFT(C2064,FIND(" - ",C2064)-1)))         ),         VALUE(LEFT(C2064,FIND(" - ",C2064)-1)),         ""      ),   ""   )  )))</f>
        <v/>
      </c>
      <c r="H2064" s="34" t="str">
        <f aca="false">B2064 &amp; "|" &amp; E2064 &amp; "|" &amp;(IF(ISBLANK(C2064),"",IFERROR(VALUE(LEFT(TRIM(C2064),FIND(" ",TRIM(C2064)&amp;" ")-1)),"")))</f>
        <v>||</v>
      </c>
      <c r="I2064" s="18" t="n">
        <f aca="false">IF(G2064="",0, IF(COUNTIF($H$6:H2064,H2064)=1,1,0))</f>
        <v>0</v>
      </c>
      <c r="J2064" s="34" t="str">
        <f aca="false">IF( OR( ISBLANK(D2064), C2064=D2064, AND( LEFT(D2064,7)&lt;&gt;"NOMINA ", OR( ISERROR(FIND(" - ",D2064)), NOT(ISNUMBER(VALUE(LEFT(D2064,FIND(" - ",D2064)-1)))) ) ) ), "", B2064 &amp; "|" &amp; E2064 &amp; "|" &amp; (IF(ISBLANK(C2064), "", IFERROR(VALUE(LEFT(TRIM(C2064), FIND(" ", TRIM(C2064)&amp;" ")-1)), ""))) &amp; "|" &amp; D2064 )</f>
        <v/>
      </c>
      <c r="K2064" s="18" t="n">
        <f aca="false">IF(OR(C2064="", J2064="",G2064=""), 0, IF(COUNTIF($J$6:J2064, J2064)=1, 1, 0))</f>
        <v>0</v>
      </c>
      <c r="L2064" s="16" t="str">
        <f aca="false">IF(B2064="Inscripción de nuevo registro patronal",B2064 &amp; "|" &amp; E2064 &amp; "|" &amp; C2064,"")</f>
        <v/>
      </c>
      <c r="M2064" s="18" t="n">
        <f aca="false">IF(OR(C2064="", L2064=""), 0, IF(COUNTIF($L$6:L2064, L2064)=1, 1, 0))</f>
        <v>0</v>
      </c>
    </row>
    <row r="2065" customFormat="false" ht="28.35" hidden="false" customHeight="true" outlineLevel="0" collapsed="false">
      <c r="A2065" s="48" t="str">
        <f aca="false">IF(AND(NOT(ISBLANK(C2065)),NOT(ISBLANK(B2065)),NOT(ISBLANK(E2065))),(_xlfn.AGGREGATE(2,7,A$5:A2065))+1,"")</f>
        <v/>
      </c>
      <c r="B2065" s="49"/>
      <c r="C2065" s="49"/>
      <c r="D2065" s="50"/>
      <c r="E2065" s="51"/>
      <c r="F2065" s="52" t="str">
        <f aca="false">IFERROR(VLOOKUP(B2065,LISTAS!$Q$2:$R$58,2,0),"")</f>
        <v/>
      </c>
      <c r="G2065" s="34" t="str">
        <f aca="false">IF(ISBLANK(C2065),"",  IF(F2065="RAZÓN SOCIAL","NUEVO_RP",   IF(F2065="NUMERO",      IF(ISNUMBER(VALUE(C2065)),VALUE(C2065),""),   IF(OR(F2065="NSS - NOMBRE",F2065="RP - NOMBRE"),      IF(         AND(           NOT(ISERROR(FIND(" - ",C2065))),           ISERROR(FIND("  ",C2065)),           ISERROR(FIND("–",C2065)),           ISERROR(FIND("—",C2065)),           ISNUMBER(VALUE(LEFT(C2065,FIND(" - ",C2065)-1)))         ),         VALUE(LEFT(C2065,FIND(" - ",C2065)-1)),         ""      ),   ""   )  )))</f>
        <v/>
      </c>
      <c r="H2065" s="34" t="str">
        <f aca="false">B2065 &amp; "|" &amp; E2065 &amp; "|" &amp;(IF(ISBLANK(C2065),"",IFERROR(VALUE(LEFT(TRIM(C2065),FIND(" ",TRIM(C2065)&amp;" ")-1)),"")))</f>
        <v>||</v>
      </c>
      <c r="I2065" s="18" t="n">
        <f aca="false">IF(G2065="",0, IF(COUNTIF($H$6:H2065,H2065)=1,1,0))</f>
        <v>0</v>
      </c>
      <c r="J2065" s="34" t="str">
        <f aca="false">IF( OR( ISBLANK(D2065), C2065=D2065, AND( LEFT(D2065,7)&lt;&gt;"NOMINA ", OR( ISERROR(FIND(" - ",D2065)), NOT(ISNUMBER(VALUE(LEFT(D2065,FIND(" - ",D2065)-1)))) ) ) ), "", B2065 &amp; "|" &amp; E2065 &amp; "|" &amp; (IF(ISBLANK(C2065), "", IFERROR(VALUE(LEFT(TRIM(C2065), FIND(" ", TRIM(C2065)&amp;" ")-1)), ""))) &amp; "|" &amp; D2065 )</f>
        <v/>
      </c>
      <c r="K2065" s="18" t="n">
        <f aca="false">IF(OR(C2065="", J2065="",G2065=""), 0, IF(COUNTIF($J$6:J2065, J2065)=1, 1, 0))</f>
        <v>0</v>
      </c>
      <c r="L2065" s="16" t="str">
        <f aca="false">IF(B2065="Inscripción de nuevo registro patronal",B2065 &amp; "|" &amp; E2065 &amp; "|" &amp; C2065,"")</f>
        <v/>
      </c>
      <c r="M2065" s="18" t="n">
        <f aca="false">IF(OR(C2065="", L2065=""), 0, IF(COUNTIF($L$6:L2065, L2065)=1, 1, 0))</f>
        <v>0</v>
      </c>
    </row>
    <row r="2066" customFormat="false" ht="28.35" hidden="false" customHeight="true" outlineLevel="0" collapsed="false">
      <c r="A2066" s="48" t="str">
        <f aca="false">IF(AND(NOT(ISBLANK(C2066)),NOT(ISBLANK(B2066)),NOT(ISBLANK(E2066))),(_xlfn.AGGREGATE(2,7,A$5:A2066))+1,"")</f>
        <v/>
      </c>
      <c r="B2066" s="49"/>
      <c r="C2066" s="49"/>
      <c r="D2066" s="50"/>
      <c r="E2066" s="51"/>
      <c r="F2066" s="52" t="str">
        <f aca="false">IFERROR(VLOOKUP(B2066,LISTAS!$Q$2:$R$58,2,0),"")</f>
        <v/>
      </c>
      <c r="G2066" s="34" t="str">
        <f aca="false">IF(ISBLANK(C2066),"",  IF(F2066="RAZÓN SOCIAL","NUEVO_RP",   IF(F2066="NUMERO",      IF(ISNUMBER(VALUE(C2066)),VALUE(C2066),""),   IF(OR(F2066="NSS - NOMBRE",F2066="RP - NOMBRE"),      IF(         AND(           NOT(ISERROR(FIND(" - ",C2066))),           ISERROR(FIND("  ",C2066)),           ISERROR(FIND("–",C2066)),           ISERROR(FIND("—",C2066)),           ISNUMBER(VALUE(LEFT(C2066,FIND(" - ",C2066)-1)))         ),         VALUE(LEFT(C2066,FIND(" - ",C2066)-1)),         ""      ),   ""   )  )))</f>
        <v/>
      </c>
      <c r="H2066" s="34" t="str">
        <f aca="false">B2066 &amp; "|" &amp; E2066 &amp; "|" &amp;(IF(ISBLANK(C2066),"",IFERROR(VALUE(LEFT(TRIM(C2066),FIND(" ",TRIM(C2066)&amp;" ")-1)),"")))</f>
        <v>||</v>
      </c>
      <c r="I2066" s="18" t="n">
        <f aca="false">IF(G2066="",0, IF(COUNTIF($H$6:H2066,H2066)=1,1,0))</f>
        <v>0</v>
      </c>
      <c r="J2066" s="34" t="str">
        <f aca="false">IF( OR( ISBLANK(D2066), C2066=D2066, AND( LEFT(D2066,7)&lt;&gt;"NOMINA ", OR( ISERROR(FIND(" - ",D2066)), NOT(ISNUMBER(VALUE(LEFT(D2066,FIND(" - ",D2066)-1)))) ) ) ), "", B2066 &amp; "|" &amp; E2066 &amp; "|" &amp; (IF(ISBLANK(C2066), "", IFERROR(VALUE(LEFT(TRIM(C2066), FIND(" ", TRIM(C2066)&amp;" ")-1)), ""))) &amp; "|" &amp; D2066 )</f>
        <v/>
      </c>
      <c r="K2066" s="18" t="n">
        <f aca="false">IF(OR(C2066="", J2066="",G2066=""), 0, IF(COUNTIF($J$6:J2066, J2066)=1, 1, 0))</f>
        <v>0</v>
      </c>
      <c r="L2066" s="16" t="str">
        <f aca="false">IF(B2066="Inscripción de nuevo registro patronal",B2066 &amp; "|" &amp; E2066 &amp; "|" &amp; C2066,"")</f>
        <v/>
      </c>
      <c r="M2066" s="18" t="n">
        <f aca="false">IF(OR(C2066="", L2066=""), 0, IF(COUNTIF($L$6:L2066, L2066)=1, 1, 0))</f>
        <v>0</v>
      </c>
    </row>
    <row r="2067" customFormat="false" ht="28.35" hidden="false" customHeight="true" outlineLevel="0" collapsed="false">
      <c r="A2067" s="48" t="str">
        <f aca="false">IF(AND(NOT(ISBLANK(C2067)),NOT(ISBLANK(B2067)),NOT(ISBLANK(E2067))),(_xlfn.AGGREGATE(2,7,A$5:A2067))+1,"")</f>
        <v/>
      </c>
      <c r="B2067" s="49"/>
      <c r="C2067" s="49"/>
      <c r="D2067" s="50"/>
      <c r="E2067" s="51"/>
      <c r="F2067" s="52" t="str">
        <f aca="false">IFERROR(VLOOKUP(B2067,LISTAS!$Q$2:$R$58,2,0),"")</f>
        <v/>
      </c>
      <c r="G2067" s="34" t="str">
        <f aca="false">IF(ISBLANK(C2067),"",  IF(F2067="RAZÓN SOCIAL","NUEVO_RP",   IF(F2067="NUMERO",      IF(ISNUMBER(VALUE(C2067)),VALUE(C2067),""),   IF(OR(F2067="NSS - NOMBRE",F2067="RP - NOMBRE"),      IF(         AND(           NOT(ISERROR(FIND(" - ",C2067))),           ISERROR(FIND("  ",C2067)),           ISERROR(FIND("–",C2067)),           ISERROR(FIND("—",C2067)),           ISNUMBER(VALUE(LEFT(C2067,FIND(" - ",C2067)-1)))         ),         VALUE(LEFT(C2067,FIND(" - ",C2067)-1)),         ""      ),   ""   )  )))</f>
        <v/>
      </c>
      <c r="H2067" s="34" t="str">
        <f aca="false">B2067 &amp; "|" &amp; E2067 &amp; "|" &amp;(IF(ISBLANK(C2067),"",IFERROR(VALUE(LEFT(TRIM(C2067),FIND(" ",TRIM(C2067)&amp;" ")-1)),"")))</f>
        <v>||</v>
      </c>
      <c r="I2067" s="18" t="n">
        <f aca="false">IF(G2067="",0, IF(COUNTIF($H$6:H2067,H2067)=1,1,0))</f>
        <v>0</v>
      </c>
      <c r="J2067" s="34" t="str">
        <f aca="false">IF( OR( ISBLANK(D2067), C2067=D2067, AND( LEFT(D2067,7)&lt;&gt;"NOMINA ", OR( ISERROR(FIND(" - ",D2067)), NOT(ISNUMBER(VALUE(LEFT(D2067,FIND(" - ",D2067)-1)))) ) ) ), "", B2067 &amp; "|" &amp; E2067 &amp; "|" &amp; (IF(ISBLANK(C2067), "", IFERROR(VALUE(LEFT(TRIM(C2067), FIND(" ", TRIM(C2067)&amp;" ")-1)), ""))) &amp; "|" &amp; D2067 )</f>
        <v/>
      </c>
      <c r="K2067" s="18" t="n">
        <f aca="false">IF(OR(C2067="", J2067="",G2067=""), 0, IF(COUNTIF($J$6:J2067, J2067)=1, 1, 0))</f>
        <v>0</v>
      </c>
      <c r="L2067" s="16" t="str">
        <f aca="false">IF(B2067="Inscripción de nuevo registro patronal",B2067 &amp; "|" &amp; E2067 &amp; "|" &amp; C2067,"")</f>
        <v/>
      </c>
      <c r="M2067" s="18" t="n">
        <f aca="false">IF(OR(C2067="", L2067=""), 0, IF(COUNTIF($L$6:L2067, L2067)=1, 1, 0))</f>
        <v>0</v>
      </c>
    </row>
    <row r="2068" customFormat="false" ht="28.35" hidden="false" customHeight="true" outlineLevel="0" collapsed="false">
      <c r="A2068" s="48" t="str">
        <f aca="false">IF(AND(NOT(ISBLANK(C2068)),NOT(ISBLANK(B2068)),NOT(ISBLANK(E2068))),(_xlfn.AGGREGATE(2,7,A$5:A2068))+1,"")</f>
        <v/>
      </c>
      <c r="B2068" s="49"/>
      <c r="C2068" s="49"/>
      <c r="D2068" s="50"/>
      <c r="E2068" s="51"/>
      <c r="F2068" s="52" t="str">
        <f aca="false">IFERROR(VLOOKUP(B2068,LISTAS!$Q$2:$R$58,2,0),"")</f>
        <v/>
      </c>
      <c r="G2068" s="34" t="str">
        <f aca="false">IF(ISBLANK(C2068),"",  IF(F2068="RAZÓN SOCIAL","NUEVO_RP",   IF(F2068="NUMERO",      IF(ISNUMBER(VALUE(C2068)),VALUE(C2068),""),   IF(OR(F2068="NSS - NOMBRE",F2068="RP - NOMBRE"),      IF(         AND(           NOT(ISERROR(FIND(" - ",C2068))),           ISERROR(FIND("  ",C2068)),           ISERROR(FIND("–",C2068)),           ISERROR(FIND("—",C2068)),           ISNUMBER(VALUE(LEFT(C2068,FIND(" - ",C2068)-1)))         ),         VALUE(LEFT(C2068,FIND(" - ",C2068)-1)),         ""      ),   ""   )  )))</f>
        <v/>
      </c>
      <c r="H2068" s="34" t="str">
        <f aca="false">B2068 &amp; "|" &amp; E2068 &amp; "|" &amp;(IF(ISBLANK(C2068),"",IFERROR(VALUE(LEFT(TRIM(C2068),FIND(" ",TRIM(C2068)&amp;" ")-1)),"")))</f>
        <v>||</v>
      </c>
      <c r="I2068" s="18" t="n">
        <f aca="false">IF(G2068="",0, IF(COUNTIF($H$6:H2068,H2068)=1,1,0))</f>
        <v>0</v>
      </c>
      <c r="J2068" s="34" t="str">
        <f aca="false">IF( OR( ISBLANK(D2068), C2068=D2068, AND( LEFT(D2068,7)&lt;&gt;"NOMINA ", OR( ISERROR(FIND(" - ",D2068)), NOT(ISNUMBER(VALUE(LEFT(D2068,FIND(" - ",D2068)-1)))) ) ) ), "", B2068 &amp; "|" &amp; E2068 &amp; "|" &amp; (IF(ISBLANK(C2068), "", IFERROR(VALUE(LEFT(TRIM(C2068), FIND(" ", TRIM(C2068)&amp;" ")-1)), ""))) &amp; "|" &amp; D2068 )</f>
        <v/>
      </c>
      <c r="K2068" s="18" t="n">
        <f aca="false">IF(OR(C2068="", J2068="",G2068=""), 0, IF(COUNTIF($J$6:J2068, J2068)=1, 1, 0))</f>
        <v>0</v>
      </c>
      <c r="L2068" s="16" t="str">
        <f aca="false">IF(B2068="Inscripción de nuevo registro patronal",B2068 &amp; "|" &amp; E2068 &amp; "|" &amp; C2068,"")</f>
        <v/>
      </c>
      <c r="M2068" s="18" t="n">
        <f aca="false">IF(OR(C2068="", L2068=""), 0, IF(COUNTIF($L$6:L2068, L2068)=1, 1, 0))</f>
        <v>0</v>
      </c>
    </row>
    <row r="2069" customFormat="false" ht="28.35" hidden="false" customHeight="true" outlineLevel="0" collapsed="false">
      <c r="A2069" s="48" t="str">
        <f aca="false">IF(AND(NOT(ISBLANK(C2069)),NOT(ISBLANK(B2069)),NOT(ISBLANK(E2069))),(_xlfn.AGGREGATE(2,7,A$5:A2069))+1,"")</f>
        <v/>
      </c>
      <c r="B2069" s="49"/>
      <c r="C2069" s="49"/>
      <c r="D2069" s="50"/>
      <c r="E2069" s="51"/>
      <c r="F2069" s="52" t="str">
        <f aca="false">IFERROR(VLOOKUP(B2069,LISTAS!$Q$2:$R$58,2,0),"")</f>
        <v/>
      </c>
      <c r="G2069" s="34" t="str">
        <f aca="false">IF(ISBLANK(C2069),"",  IF(F2069="RAZÓN SOCIAL","NUEVO_RP",   IF(F2069="NUMERO",      IF(ISNUMBER(VALUE(C2069)),VALUE(C2069),""),   IF(OR(F2069="NSS - NOMBRE",F2069="RP - NOMBRE"),      IF(         AND(           NOT(ISERROR(FIND(" - ",C2069))),           ISERROR(FIND("  ",C2069)),           ISERROR(FIND("–",C2069)),           ISERROR(FIND("—",C2069)),           ISNUMBER(VALUE(LEFT(C2069,FIND(" - ",C2069)-1)))         ),         VALUE(LEFT(C2069,FIND(" - ",C2069)-1)),         ""      ),   ""   )  )))</f>
        <v/>
      </c>
      <c r="H2069" s="34" t="str">
        <f aca="false">B2069 &amp; "|" &amp; E2069 &amp; "|" &amp;(IF(ISBLANK(C2069),"",IFERROR(VALUE(LEFT(TRIM(C2069),FIND(" ",TRIM(C2069)&amp;" ")-1)),"")))</f>
        <v>||</v>
      </c>
      <c r="I2069" s="18" t="n">
        <f aca="false">IF(G2069="",0, IF(COUNTIF($H$6:H2069,H2069)=1,1,0))</f>
        <v>0</v>
      </c>
      <c r="J2069" s="34" t="str">
        <f aca="false">IF( OR( ISBLANK(D2069), C2069=D2069, AND( LEFT(D2069,7)&lt;&gt;"NOMINA ", OR( ISERROR(FIND(" - ",D2069)), NOT(ISNUMBER(VALUE(LEFT(D2069,FIND(" - ",D2069)-1)))) ) ) ), "", B2069 &amp; "|" &amp; E2069 &amp; "|" &amp; (IF(ISBLANK(C2069), "", IFERROR(VALUE(LEFT(TRIM(C2069), FIND(" ", TRIM(C2069)&amp;" ")-1)), ""))) &amp; "|" &amp; D2069 )</f>
        <v/>
      </c>
      <c r="K2069" s="18" t="n">
        <f aca="false">IF(OR(C2069="", J2069="",G2069=""), 0, IF(COUNTIF($J$6:J2069, J2069)=1, 1, 0))</f>
        <v>0</v>
      </c>
      <c r="L2069" s="16" t="str">
        <f aca="false">IF(B2069="Inscripción de nuevo registro patronal",B2069 &amp; "|" &amp; E2069 &amp; "|" &amp; C2069,"")</f>
        <v/>
      </c>
      <c r="M2069" s="18" t="n">
        <f aca="false">IF(OR(C2069="", L2069=""), 0, IF(COUNTIF($L$6:L2069, L2069)=1, 1, 0))</f>
        <v>0</v>
      </c>
    </row>
    <row r="2070" customFormat="false" ht="28.35" hidden="false" customHeight="true" outlineLevel="0" collapsed="false">
      <c r="A2070" s="48" t="str">
        <f aca="false">IF(AND(NOT(ISBLANK(C2070)),NOT(ISBLANK(B2070)),NOT(ISBLANK(E2070))),(_xlfn.AGGREGATE(2,7,A$5:A2070))+1,"")</f>
        <v/>
      </c>
      <c r="B2070" s="49"/>
      <c r="C2070" s="49"/>
      <c r="D2070" s="50"/>
      <c r="E2070" s="51"/>
      <c r="F2070" s="52" t="str">
        <f aca="false">IFERROR(VLOOKUP(B2070,LISTAS!$Q$2:$R$58,2,0),"")</f>
        <v/>
      </c>
      <c r="G2070" s="34" t="str">
        <f aca="false">IF(ISBLANK(C2070),"",  IF(F2070="RAZÓN SOCIAL","NUEVO_RP",   IF(F2070="NUMERO",      IF(ISNUMBER(VALUE(C2070)),VALUE(C2070),""),   IF(OR(F2070="NSS - NOMBRE",F2070="RP - NOMBRE"),      IF(         AND(           NOT(ISERROR(FIND(" - ",C2070))),           ISERROR(FIND("  ",C2070)),           ISERROR(FIND("–",C2070)),           ISERROR(FIND("—",C2070)),           ISNUMBER(VALUE(LEFT(C2070,FIND(" - ",C2070)-1)))         ),         VALUE(LEFT(C2070,FIND(" - ",C2070)-1)),         ""      ),   ""   )  )))</f>
        <v/>
      </c>
      <c r="H2070" s="34" t="str">
        <f aca="false">B2070 &amp; "|" &amp; E2070 &amp; "|" &amp;(IF(ISBLANK(C2070),"",IFERROR(VALUE(LEFT(TRIM(C2070),FIND(" ",TRIM(C2070)&amp;" ")-1)),"")))</f>
        <v>||</v>
      </c>
      <c r="I2070" s="18" t="n">
        <f aca="false">IF(G2070="",0, IF(COUNTIF($H$6:H2070,H2070)=1,1,0))</f>
        <v>0</v>
      </c>
      <c r="J2070" s="34" t="str">
        <f aca="false">IF( OR( ISBLANK(D2070), C2070=D2070, AND( LEFT(D2070,7)&lt;&gt;"NOMINA ", OR( ISERROR(FIND(" - ",D2070)), NOT(ISNUMBER(VALUE(LEFT(D2070,FIND(" - ",D2070)-1)))) ) ) ), "", B2070 &amp; "|" &amp; E2070 &amp; "|" &amp; (IF(ISBLANK(C2070), "", IFERROR(VALUE(LEFT(TRIM(C2070), FIND(" ", TRIM(C2070)&amp;" ")-1)), ""))) &amp; "|" &amp; D2070 )</f>
        <v/>
      </c>
      <c r="K2070" s="18" t="n">
        <f aca="false">IF(OR(C2070="", J2070="",G2070=""), 0, IF(COUNTIF($J$6:J2070, J2070)=1, 1, 0))</f>
        <v>0</v>
      </c>
      <c r="L2070" s="16" t="str">
        <f aca="false">IF(B2070="Inscripción de nuevo registro patronal",B2070 &amp; "|" &amp; E2070 &amp; "|" &amp; C2070,"")</f>
        <v/>
      </c>
      <c r="M2070" s="18" t="n">
        <f aca="false">IF(OR(C2070="", L2070=""), 0, IF(COUNTIF($L$6:L2070, L2070)=1, 1, 0))</f>
        <v>0</v>
      </c>
    </row>
    <row r="2071" customFormat="false" ht="28.35" hidden="false" customHeight="true" outlineLevel="0" collapsed="false">
      <c r="A2071" s="48" t="str">
        <f aca="false">IF(AND(NOT(ISBLANK(C2071)),NOT(ISBLANK(B2071)),NOT(ISBLANK(E2071))),(_xlfn.AGGREGATE(2,7,A$5:A2071))+1,"")</f>
        <v/>
      </c>
      <c r="B2071" s="49"/>
      <c r="C2071" s="49"/>
      <c r="D2071" s="50"/>
      <c r="E2071" s="51"/>
      <c r="F2071" s="52" t="str">
        <f aca="false">IFERROR(VLOOKUP(B2071,LISTAS!$Q$2:$R$58,2,0),"")</f>
        <v/>
      </c>
      <c r="G2071" s="34" t="str">
        <f aca="false">IF(ISBLANK(C2071),"",  IF(F2071="RAZÓN SOCIAL","NUEVO_RP",   IF(F2071="NUMERO",      IF(ISNUMBER(VALUE(C2071)),VALUE(C2071),""),   IF(OR(F2071="NSS - NOMBRE",F2071="RP - NOMBRE"),      IF(         AND(           NOT(ISERROR(FIND(" - ",C2071))),           ISERROR(FIND("  ",C2071)),           ISERROR(FIND("–",C2071)),           ISERROR(FIND("—",C2071)),           ISNUMBER(VALUE(LEFT(C2071,FIND(" - ",C2071)-1)))         ),         VALUE(LEFT(C2071,FIND(" - ",C2071)-1)),         ""      ),   ""   )  )))</f>
        <v/>
      </c>
      <c r="H2071" s="34" t="str">
        <f aca="false">B2071 &amp; "|" &amp; E2071 &amp; "|" &amp;(IF(ISBLANK(C2071),"",IFERROR(VALUE(LEFT(TRIM(C2071),FIND(" ",TRIM(C2071)&amp;" ")-1)),"")))</f>
        <v>||</v>
      </c>
      <c r="I2071" s="18" t="n">
        <f aca="false">IF(G2071="",0, IF(COUNTIF($H$6:H2071,H2071)=1,1,0))</f>
        <v>0</v>
      </c>
      <c r="J2071" s="34" t="str">
        <f aca="false">IF( OR( ISBLANK(D2071), C2071=D2071, AND( LEFT(D2071,7)&lt;&gt;"NOMINA ", OR( ISERROR(FIND(" - ",D2071)), NOT(ISNUMBER(VALUE(LEFT(D2071,FIND(" - ",D2071)-1)))) ) ) ), "", B2071 &amp; "|" &amp; E2071 &amp; "|" &amp; (IF(ISBLANK(C2071), "", IFERROR(VALUE(LEFT(TRIM(C2071), FIND(" ", TRIM(C2071)&amp;" ")-1)), ""))) &amp; "|" &amp; D2071 )</f>
        <v/>
      </c>
      <c r="K2071" s="18" t="n">
        <f aca="false">IF(OR(C2071="", J2071="",G2071=""), 0, IF(COUNTIF($J$6:J2071, J2071)=1, 1, 0))</f>
        <v>0</v>
      </c>
      <c r="L2071" s="16" t="str">
        <f aca="false">IF(B2071="Inscripción de nuevo registro patronal",B2071 &amp; "|" &amp; E2071 &amp; "|" &amp; C2071,"")</f>
        <v/>
      </c>
      <c r="M2071" s="18" t="n">
        <f aca="false">IF(OR(C2071="", L2071=""), 0, IF(COUNTIF($L$6:L2071, L2071)=1, 1, 0))</f>
        <v>0</v>
      </c>
    </row>
    <row r="2072" customFormat="false" ht="28.35" hidden="false" customHeight="true" outlineLevel="0" collapsed="false">
      <c r="A2072" s="48" t="str">
        <f aca="false">IF(AND(NOT(ISBLANK(C2072)),NOT(ISBLANK(B2072)),NOT(ISBLANK(E2072))),(_xlfn.AGGREGATE(2,7,A$5:A2072))+1,"")</f>
        <v/>
      </c>
      <c r="B2072" s="49"/>
      <c r="C2072" s="49"/>
      <c r="D2072" s="50"/>
      <c r="E2072" s="51"/>
      <c r="F2072" s="52" t="str">
        <f aca="false">IFERROR(VLOOKUP(B2072,LISTAS!$Q$2:$R$58,2,0),"")</f>
        <v/>
      </c>
      <c r="G2072" s="34" t="str">
        <f aca="false">IF(ISBLANK(C2072),"",  IF(F2072="RAZÓN SOCIAL","NUEVO_RP",   IF(F2072="NUMERO",      IF(ISNUMBER(VALUE(C2072)),VALUE(C2072),""),   IF(OR(F2072="NSS - NOMBRE",F2072="RP - NOMBRE"),      IF(         AND(           NOT(ISERROR(FIND(" - ",C2072))),           ISERROR(FIND("  ",C2072)),           ISERROR(FIND("–",C2072)),           ISERROR(FIND("—",C2072)),           ISNUMBER(VALUE(LEFT(C2072,FIND(" - ",C2072)-1)))         ),         VALUE(LEFT(C2072,FIND(" - ",C2072)-1)),         ""      ),   ""   )  )))</f>
        <v/>
      </c>
      <c r="H2072" s="34" t="str">
        <f aca="false">B2072 &amp; "|" &amp; E2072 &amp; "|" &amp;(IF(ISBLANK(C2072),"",IFERROR(VALUE(LEFT(TRIM(C2072),FIND(" ",TRIM(C2072)&amp;" ")-1)),"")))</f>
        <v>||</v>
      </c>
      <c r="I2072" s="18" t="n">
        <f aca="false">IF(G2072="",0, IF(COUNTIF($H$6:H2072,H2072)=1,1,0))</f>
        <v>0</v>
      </c>
      <c r="J2072" s="34" t="str">
        <f aca="false">IF( OR( ISBLANK(D2072), C2072=D2072, AND( LEFT(D2072,7)&lt;&gt;"NOMINA ", OR( ISERROR(FIND(" - ",D2072)), NOT(ISNUMBER(VALUE(LEFT(D2072,FIND(" - ",D2072)-1)))) ) ) ), "", B2072 &amp; "|" &amp; E2072 &amp; "|" &amp; (IF(ISBLANK(C2072), "", IFERROR(VALUE(LEFT(TRIM(C2072), FIND(" ", TRIM(C2072)&amp;" ")-1)), ""))) &amp; "|" &amp; D2072 )</f>
        <v/>
      </c>
      <c r="K2072" s="18" t="n">
        <f aca="false">IF(OR(C2072="", J2072="",G2072=""), 0, IF(COUNTIF($J$6:J2072, J2072)=1, 1, 0))</f>
        <v>0</v>
      </c>
      <c r="L2072" s="16" t="str">
        <f aca="false">IF(B2072="Inscripción de nuevo registro patronal",B2072 &amp; "|" &amp; E2072 &amp; "|" &amp; C2072,"")</f>
        <v/>
      </c>
      <c r="M2072" s="18" t="n">
        <f aca="false">IF(OR(C2072="", L2072=""), 0, IF(COUNTIF($L$6:L2072, L2072)=1, 1, 0))</f>
        <v>0</v>
      </c>
    </row>
    <row r="2073" customFormat="false" ht="28.35" hidden="false" customHeight="true" outlineLevel="0" collapsed="false">
      <c r="A2073" s="48" t="str">
        <f aca="false">IF(AND(NOT(ISBLANK(C2073)),NOT(ISBLANK(B2073)),NOT(ISBLANK(E2073))),(_xlfn.AGGREGATE(2,7,A$5:A2073))+1,"")</f>
        <v/>
      </c>
      <c r="B2073" s="49"/>
      <c r="C2073" s="49"/>
      <c r="D2073" s="50"/>
      <c r="E2073" s="51"/>
      <c r="F2073" s="52" t="str">
        <f aca="false">IFERROR(VLOOKUP(B2073,LISTAS!$Q$2:$R$58,2,0),"")</f>
        <v/>
      </c>
      <c r="G2073" s="34" t="str">
        <f aca="false">IF(ISBLANK(C2073),"",  IF(F2073="RAZÓN SOCIAL","NUEVO_RP",   IF(F2073="NUMERO",      IF(ISNUMBER(VALUE(C2073)),VALUE(C2073),""),   IF(OR(F2073="NSS - NOMBRE",F2073="RP - NOMBRE"),      IF(         AND(           NOT(ISERROR(FIND(" - ",C2073))),           ISERROR(FIND("  ",C2073)),           ISERROR(FIND("–",C2073)),           ISERROR(FIND("—",C2073)),           ISNUMBER(VALUE(LEFT(C2073,FIND(" - ",C2073)-1)))         ),         VALUE(LEFT(C2073,FIND(" - ",C2073)-1)),         ""      ),   ""   )  )))</f>
        <v/>
      </c>
      <c r="H2073" s="34" t="str">
        <f aca="false">B2073 &amp; "|" &amp; E2073 &amp; "|" &amp;(IF(ISBLANK(C2073),"",IFERROR(VALUE(LEFT(TRIM(C2073),FIND(" ",TRIM(C2073)&amp;" ")-1)),"")))</f>
        <v>||</v>
      </c>
      <c r="I2073" s="18" t="n">
        <f aca="false">IF(G2073="",0, IF(COUNTIF($H$6:H2073,H2073)=1,1,0))</f>
        <v>0</v>
      </c>
      <c r="J2073" s="34" t="str">
        <f aca="false">IF( OR( ISBLANK(D2073), C2073=D2073, AND( LEFT(D2073,7)&lt;&gt;"NOMINA ", OR( ISERROR(FIND(" - ",D2073)), NOT(ISNUMBER(VALUE(LEFT(D2073,FIND(" - ",D2073)-1)))) ) ) ), "", B2073 &amp; "|" &amp; E2073 &amp; "|" &amp; (IF(ISBLANK(C2073), "", IFERROR(VALUE(LEFT(TRIM(C2073), FIND(" ", TRIM(C2073)&amp;" ")-1)), ""))) &amp; "|" &amp; D2073 )</f>
        <v/>
      </c>
      <c r="K2073" s="18" t="n">
        <f aca="false">IF(OR(C2073="", J2073="",G2073=""), 0, IF(COUNTIF($J$6:J2073, J2073)=1, 1, 0))</f>
        <v>0</v>
      </c>
      <c r="L2073" s="16" t="str">
        <f aca="false">IF(B2073="Inscripción de nuevo registro patronal",B2073 &amp; "|" &amp; E2073 &amp; "|" &amp; C2073,"")</f>
        <v/>
      </c>
      <c r="M2073" s="18" t="n">
        <f aca="false">IF(OR(C2073="", L2073=""), 0, IF(COUNTIF($L$6:L2073, L2073)=1, 1, 0))</f>
        <v>0</v>
      </c>
    </row>
    <row r="2074" customFormat="false" ht="28.35" hidden="false" customHeight="true" outlineLevel="0" collapsed="false">
      <c r="A2074" s="48" t="str">
        <f aca="false">IF(AND(NOT(ISBLANK(C2074)),NOT(ISBLANK(B2074)),NOT(ISBLANK(E2074))),(_xlfn.AGGREGATE(2,7,A$5:A2074))+1,"")</f>
        <v/>
      </c>
      <c r="B2074" s="49"/>
      <c r="C2074" s="49"/>
      <c r="D2074" s="50"/>
      <c r="E2074" s="51"/>
      <c r="F2074" s="52" t="str">
        <f aca="false">IFERROR(VLOOKUP(B2074,LISTAS!$Q$2:$R$58,2,0),"")</f>
        <v/>
      </c>
      <c r="G2074" s="34" t="str">
        <f aca="false">IF(ISBLANK(C2074),"",  IF(F2074="RAZÓN SOCIAL","NUEVO_RP",   IF(F2074="NUMERO",      IF(ISNUMBER(VALUE(C2074)),VALUE(C2074),""),   IF(OR(F2074="NSS - NOMBRE",F2074="RP - NOMBRE"),      IF(         AND(           NOT(ISERROR(FIND(" - ",C2074))),           ISERROR(FIND("  ",C2074)),           ISERROR(FIND("–",C2074)),           ISERROR(FIND("—",C2074)),           ISNUMBER(VALUE(LEFT(C2074,FIND(" - ",C2074)-1)))         ),         VALUE(LEFT(C2074,FIND(" - ",C2074)-1)),         ""      ),   ""   )  )))</f>
        <v/>
      </c>
      <c r="H2074" s="34" t="str">
        <f aca="false">B2074 &amp; "|" &amp; E2074 &amp; "|" &amp;(IF(ISBLANK(C2074),"",IFERROR(VALUE(LEFT(TRIM(C2074),FIND(" ",TRIM(C2074)&amp;" ")-1)),"")))</f>
        <v>||</v>
      </c>
      <c r="I2074" s="18" t="n">
        <f aca="false">IF(G2074="",0, IF(COUNTIF($H$6:H2074,H2074)=1,1,0))</f>
        <v>0</v>
      </c>
      <c r="J2074" s="34" t="str">
        <f aca="false">IF( OR( ISBLANK(D2074), C2074=D2074, AND( LEFT(D2074,7)&lt;&gt;"NOMINA ", OR( ISERROR(FIND(" - ",D2074)), NOT(ISNUMBER(VALUE(LEFT(D2074,FIND(" - ",D2074)-1)))) ) ) ), "", B2074 &amp; "|" &amp; E2074 &amp; "|" &amp; (IF(ISBLANK(C2074), "", IFERROR(VALUE(LEFT(TRIM(C2074), FIND(" ", TRIM(C2074)&amp;" ")-1)), ""))) &amp; "|" &amp; D2074 )</f>
        <v/>
      </c>
      <c r="K2074" s="18" t="n">
        <f aca="false">IF(OR(C2074="", J2074="",G2074=""), 0, IF(COUNTIF($J$6:J2074, J2074)=1, 1, 0))</f>
        <v>0</v>
      </c>
      <c r="L2074" s="16" t="str">
        <f aca="false">IF(B2074="Inscripción de nuevo registro patronal",B2074 &amp; "|" &amp; E2074 &amp; "|" &amp; C2074,"")</f>
        <v/>
      </c>
      <c r="M2074" s="18" t="n">
        <f aca="false">IF(OR(C2074="", L2074=""), 0, IF(COUNTIF($L$6:L2074, L2074)=1, 1, 0))</f>
        <v>0</v>
      </c>
    </row>
    <row r="2075" customFormat="false" ht="28.35" hidden="false" customHeight="true" outlineLevel="0" collapsed="false">
      <c r="A2075" s="48" t="str">
        <f aca="false">IF(AND(NOT(ISBLANK(C2075)),NOT(ISBLANK(B2075)),NOT(ISBLANK(E2075))),(_xlfn.AGGREGATE(2,7,A$5:A2075))+1,"")</f>
        <v/>
      </c>
      <c r="B2075" s="49"/>
      <c r="C2075" s="49"/>
      <c r="D2075" s="50"/>
      <c r="E2075" s="51"/>
      <c r="F2075" s="52" t="str">
        <f aca="false">IFERROR(VLOOKUP(B2075,LISTAS!$Q$2:$R$58,2,0),"")</f>
        <v/>
      </c>
      <c r="G2075" s="34" t="str">
        <f aca="false">IF(ISBLANK(C2075),"",  IF(F2075="RAZÓN SOCIAL","NUEVO_RP",   IF(F2075="NUMERO",      IF(ISNUMBER(VALUE(C2075)),VALUE(C2075),""),   IF(OR(F2075="NSS - NOMBRE",F2075="RP - NOMBRE"),      IF(         AND(           NOT(ISERROR(FIND(" - ",C2075))),           ISERROR(FIND("  ",C2075)),           ISERROR(FIND("–",C2075)),           ISERROR(FIND("—",C2075)),           ISNUMBER(VALUE(LEFT(C2075,FIND(" - ",C2075)-1)))         ),         VALUE(LEFT(C2075,FIND(" - ",C2075)-1)),         ""      ),   ""   )  )))</f>
        <v/>
      </c>
      <c r="H2075" s="34" t="str">
        <f aca="false">B2075 &amp; "|" &amp; E2075 &amp; "|" &amp;(IF(ISBLANK(C2075),"",IFERROR(VALUE(LEFT(TRIM(C2075),FIND(" ",TRIM(C2075)&amp;" ")-1)),"")))</f>
        <v>||</v>
      </c>
      <c r="I2075" s="18" t="n">
        <f aca="false">IF(G2075="",0, IF(COUNTIF($H$6:H2075,H2075)=1,1,0))</f>
        <v>0</v>
      </c>
      <c r="J2075" s="34" t="str">
        <f aca="false">IF( OR( ISBLANK(D2075), C2075=D2075, AND( LEFT(D2075,7)&lt;&gt;"NOMINA ", OR( ISERROR(FIND(" - ",D2075)), NOT(ISNUMBER(VALUE(LEFT(D2075,FIND(" - ",D2075)-1)))) ) ) ), "", B2075 &amp; "|" &amp; E2075 &amp; "|" &amp; (IF(ISBLANK(C2075), "", IFERROR(VALUE(LEFT(TRIM(C2075), FIND(" ", TRIM(C2075)&amp;" ")-1)), ""))) &amp; "|" &amp; D2075 )</f>
        <v/>
      </c>
      <c r="K2075" s="18" t="n">
        <f aca="false">IF(OR(C2075="", J2075="",G2075=""), 0, IF(COUNTIF($J$6:J2075, J2075)=1, 1, 0))</f>
        <v>0</v>
      </c>
      <c r="L2075" s="16" t="str">
        <f aca="false">IF(B2075="Inscripción de nuevo registro patronal",B2075 &amp; "|" &amp; E2075 &amp; "|" &amp; C2075,"")</f>
        <v/>
      </c>
      <c r="M2075" s="18" t="n">
        <f aca="false">IF(OR(C2075="", L2075=""), 0, IF(COUNTIF($L$6:L2075, L2075)=1, 1, 0))</f>
        <v>0</v>
      </c>
    </row>
    <row r="2076" customFormat="false" ht="28.35" hidden="false" customHeight="true" outlineLevel="0" collapsed="false">
      <c r="A2076" s="48" t="str">
        <f aca="false">IF(AND(NOT(ISBLANK(C2076)),NOT(ISBLANK(B2076)),NOT(ISBLANK(E2076))),(_xlfn.AGGREGATE(2,7,A$5:A2076))+1,"")</f>
        <v/>
      </c>
      <c r="B2076" s="49"/>
      <c r="C2076" s="49"/>
      <c r="D2076" s="50"/>
      <c r="E2076" s="51"/>
      <c r="F2076" s="52" t="str">
        <f aca="false">IFERROR(VLOOKUP(B2076,LISTAS!$Q$2:$R$58,2,0),"")</f>
        <v/>
      </c>
      <c r="G2076" s="34" t="str">
        <f aca="false">IF(ISBLANK(C2076),"",  IF(F2076="RAZÓN SOCIAL","NUEVO_RP",   IF(F2076="NUMERO",      IF(ISNUMBER(VALUE(C2076)),VALUE(C2076),""),   IF(OR(F2076="NSS - NOMBRE",F2076="RP - NOMBRE"),      IF(         AND(           NOT(ISERROR(FIND(" - ",C2076))),           ISERROR(FIND("  ",C2076)),           ISERROR(FIND("–",C2076)),           ISERROR(FIND("—",C2076)),           ISNUMBER(VALUE(LEFT(C2076,FIND(" - ",C2076)-1)))         ),         VALUE(LEFT(C2076,FIND(" - ",C2076)-1)),         ""      ),   ""   )  )))</f>
        <v/>
      </c>
      <c r="H2076" s="34" t="str">
        <f aca="false">B2076 &amp; "|" &amp; E2076 &amp; "|" &amp;(IF(ISBLANK(C2076),"",IFERROR(VALUE(LEFT(TRIM(C2076),FIND(" ",TRIM(C2076)&amp;" ")-1)),"")))</f>
        <v>||</v>
      </c>
      <c r="I2076" s="18" t="n">
        <f aca="false">IF(G2076="",0, IF(COUNTIF($H$6:H2076,H2076)=1,1,0))</f>
        <v>0</v>
      </c>
      <c r="J2076" s="34" t="str">
        <f aca="false">IF( OR( ISBLANK(D2076), C2076=D2076, AND( LEFT(D2076,7)&lt;&gt;"NOMINA ", OR( ISERROR(FIND(" - ",D2076)), NOT(ISNUMBER(VALUE(LEFT(D2076,FIND(" - ",D2076)-1)))) ) ) ), "", B2076 &amp; "|" &amp; E2076 &amp; "|" &amp; (IF(ISBLANK(C2076), "", IFERROR(VALUE(LEFT(TRIM(C2076), FIND(" ", TRIM(C2076)&amp;" ")-1)), ""))) &amp; "|" &amp; D2076 )</f>
        <v/>
      </c>
      <c r="K2076" s="18" t="n">
        <f aca="false">IF(OR(C2076="", J2076="",G2076=""), 0, IF(COUNTIF($J$6:J2076, J2076)=1, 1, 0))</f>
        <v>0</v>
      </c>
      <c r="L2076" s="16" t="str">
        <f aca="false">IF(B2076="Inscripción de nuevo registro patronal",B2076 &amp; "|" &amp; E2076 &amp; "|" &amp; C2076,"")</f>
        <v/>
      </c>
      <c r="M2076" s="18" t="n">
        <f aca="false">IF(OR(C2076="", L2076=""), 0, IF(COUNTIF($L$6:L2076, L2076)=1, 1, 0))</f>
        <v>0</v>
      </c>
    </row>
    <row r="2077" customFormat="false" ht="28.35" hidden="false" customHeight="true" outlineLevel="0" collapsed="false">
      <c r="A2077" s="48" t="str">
        <f aca="false">IF(AND(NOT(ISBLANK(C2077)),NOT(ISBLANK(B2077)),NOT(ISBLANK(E2077))),(_xlfn.AGGREGATE(2,7,A$5:A2077))+1,"")</f>
        <v/>
      </c>
      <c r="B2077" s="49"/>
      <c r="C2077" s="49"/>
      <c r="D2077" s="50"/>
      <c r="E2077" s="51"/>
      <c r="F2077" s="52" t="str">
        <f aca="false">IFERROR(VLOOKUP(B2077,LISTAS!$Q$2:$R$58,2,0),"")</f>
        <v/>
      </c>
      <c r="G2077" s="34" t="str">
        <f aca="false">IF(ISBLANK(C2077),"",  IF(F2077="RAZÓN SOCIAL","NUEVO_RP",   IF(F2077="NUMERO",      IF(ISNUMBER(VALUE(C2077)),VALUE(C2077),""),   IF(OR(F2077="NSS - NOMBRE",F2077="RP - NOMBRE"),      IF(         AND(           NOT(ISERROR(FIND(" - ",C2077))),           ISERROR(FIND("  ",C2077)),           ISERROR(FIND("–",C2077)),           ISERROR(FIND("—",C2077)),           ISNUMBER(VALUE(LEFT(C2077,FIND(" - ",C2077)-1)))         ),         VALUE(LEFT(C2077,FIND(" - ",C2077)-1)),         ""      ),   ""   )  )))</f>
        <v/>
      </c>
      <c r="H2077" s="34" t="str">
        <f aca="false">B2077 &amp; "|" &amp; E2077 &amp; "|" &amp;(IF(ISBLANK(C2077),"",IFERROR(VALUE(LEFT(TRIM(C2077),FIND(" ",TRIM(C2077)&amp;" ")-1)),"")))</f>
        <v>||</v>
      </c>
      <c r="I2077" s="18" t="n">
        <f aca="false">IF(G2077="",0, IF(COUNTIF($H$6:H2077,H2077)=1,1,0))</f>
        <v>0</v>
      </c>
      <c r="J2077" s="34" t="str">
        <f aca="false">IF( OR( ISBLANK(D2077), C2077=D2077, AND( LEFT(D2077,7)&lt;&gt;"NOMINA ", OR( ISERROR(FIND(" - ",D2077)), NOT(ISNUMBER(VALUE(LEFT(D2077,FIND(" - ",D2077)-1)))) ) ) ), "", B2077 &amp; "|" &amp; E2077 &amp; "|" &amp; (IF(ISBLANK(C2077), "", IFERROR(VALUE(LEFT(TRIM(C2077), FIND(" ", TRIM(C2077)&amp;" ")-1)), ""))) &amp; "|" &amp; D2077 )</f>
        <v/>
      </c>
      <c r="K2077" s="18" t="n">
        <f aca="false">IF(OR(C2077="", J2077="",G2077=""), 0, IF(COUNTIF($J$6:J2077, J2077)=1, 1, 0))</f>
        <v>0</v>
      </c>
      <c r="L2077" s="16" t="str">
        <f aca="false">IF(B2077="Inscripción de nuevo registro patronal",B2077 &amp; "|" &amp; E2077 &amp; "|" &amp; C2077,"")</f>
        <v/>
      </c>
      <c r="M2077" s="18" t="n">
        <f aca="false">IF(OR(C2077="", L2077=""), 0, IF(COUNTIF($L$6:L2077, L2077)=1, 1, 0))</f>
        <v>0</v>
      </c>
    </row>
    <row r="2078" customFormat="false" ht="28.35" hidden="false" customHeight="true" outlineLevel="0" collapsed="false">
      <c r="A2078" s="48" t="str">
        <f aca="false">IF(AND(NOT(ISBLANK(C2078)),NOT(ISBLANK(B2078)),NOT(ISBLANK(E2078))),(_xlfn.AGGREGATE(2,7,A$5:A2078))+1,"")</f>
        <v/>
      </c>
      <c r="B2078" s="49"/>
      <c r="C2078" s="49"/>
      <c r="D2078" s="50"/>
      <c r="E2078" s="51"/>
      <c r="F2078" s="52" t="str">
        <f aca="false">IFERROR(VLOOKUP(B2078,LISTAS!$Q$2:$R$58,2,0),"")</f>
        <v/>
      </c>
      <c r="G2078" s="34" t="str">
        <f aca="false">IF(ISBLANK(C2078),"",  IF(F2078="RAZÓN SOCIAL","NUEVO_RP",   IF(F2078="NUMERO",      IF(ISNUMBER(VALUE(C2078)),VALUE(C2078),""),   IF(OR(F2078="NSS - NOMBRE",F2078="RP - NOMBRE"),      IF(         AND(           NOT(ISERROR(FIND(" - ",C2078))),           ISERROR(FIND("  ",C2078)),           ISERROR(FIND("–",C2078)),           ISERROR(FIND("—",C2078)),           ISNUMBER(VALUE(LEFT(C2078,FIND(" - ",C2078)-1)))         ),         VALUE(LEFT(C2078,FIND(" - ",C2078)-1)),         ""      ),   ""   )  )))</f>
        <v/>
      </c>
      <c r="H2078" s="34" t="str">
        <f aca="false">B2078 &amp; "|" &amp; E2078 &amp; "|" &amp;(IF(ISBLANK(C2078),"",IFERROR(VALUE(LEFT(TRIM(C2078),FIND(" ",TRIM(C2078)&amp;" ")-1)),"")))</f>
        <v>||</v>
      </c>
      <c r="I2078" s="18" t="n">
        <f aca="false">IF(G2078="",0, IF(COUNTIF($H$6:H2078,H2078)=1,1,0))</f>
        <v>0</v>
      </c>
      <c r="J2078" s="34" t="str">
        <f aca="false">IF( OR( ISBLANK(D2078), C2078=D2078, AND( LEFT(D2078,7)&lt;&gt;"NOMINA ", OR( ISERROR(FIND(" - ",D2078)), NOT(ISNUMBER(VALUE(LEFT(D2078,FIND(" - ",D2078)-1)))) ) ) ), "", B2078 &amp; "|" &amp; E2078 &amp; "|" &amp; (IF(ISBLANK(C2078), "", IFERROR(VALUE(LEFT(TRIM(C2078), FIND(" ", TRIM(C2078)&amp;" ")-1)), ""))) &amp; "|" &amp; D2078 )</f>
        <v/>
      </c>
      <c r="K2078" s="18" t="n">
        <f aca="false">IF(OR(C2078="", J2078="",G2078=""), 0, IF(COUNTIF($J$6:J2078, J2078)=1, 1, 0))</f>
        <v>0</v>
      </c>
      <c r="L2078" s="16" t="str">
        <f aca="false">IF(B2078="Inscripción de nuevo registro patronal",B2078 &amp; "|" &amp; E2078 &amp; "|" &amp; C2078,"")</f>
        <v/>
      </c>
      <c r="M2078" s="18" t="n">
        <f aca="false">IF(OR(C2078="", L2078=""), 0, IF(COUNTIF($L$6:L2078, L2078)=1, 1, 0))</f>
        <v>0</v>
      </c>
    </row>
    <row r="2079" customFormat="false" ht="28.35" hidden="false" customHeight="true" outlineLevel="0" collapsed="false">
      <c r="A2079" s="48" t="str">
        <f aca="false">IF(AND(NOT(ISBLANK(C2079)),NOT(ISBLANK(B2079)),NOT(ISBLANK(E2079))),(_xlfn.AGGREGATE(2,7,A$5:A2079))+1,"")</f>
        <v/>
      </c>
      <c r="B2079" s="49"/>
      <c r="C2079" s="49"/>
      <c r="D2079" s="50"/>
      <c r="E2079" s="51"/>
      <c r="F2079" s="52" t="str">
        <f aca="false">IFERROR(VLOOKUP(B2079,LISTAS!$Q$2:$R$58,2,0),"")</f>
        <v/>
      </c>
      <c r="G2079" s="34" t="str">
        <f aca="false">IF(ISBLANK(C2079),"",  IF(F2079="RAZÓN SOCIAL","NUEVO_RP",   IF(F2079="NUMERO",      IF(ISNUMBER(VALUE(C2079)),VALUE(C2079),""),   IF(OR(F2079="NSS - NOMBRE",F2079="RP - NOMBRE"),      IF(         AND(           NOT(ISERROR(FIND(" - ",C2079))),           ISERROR(FIND("  ",C2079)),           ISERROR(FIND("–",C2079)),           ISERROR(FIND("—",C2079)),           ISNUMBER(VALUE(LEFT(C2079,FIND(" - ",C2079)-1)))         ),         VALUE(LEFT(C2079,FIND(" - ",C2079)-1)),         ""      ),   ""   )  )))</f>
        <v/>
      </c>
      <c r="H2079" s="34" t="str">
        <f aca="false">B2079 &amp; "|" &amp; E2079 &amp; "|" &amp;(IF(ISBLANK(C2079),"",IFERROR(VALUE(LEFT(TRIM(C2079),FIND(" ",TRIM(C2079)&amp;" ")-1)),"")))</f>
        <v>||</v>
      </c>
      <c r="I2079" s="18" t="n">
        <f aca="false">IF(G2079="",0, IF(COUNTIF($H$6:H2079,H2079)=1,1,0))</f>
        <v>0</v>
      </c>
      <c r="J2079" s="34" t="str">
        <f aca="false">IF( OR( ISBLANK(D2079), C2079=D2079, AND( LEFT(D2079,7)&lt;&gt;"NOMINA ", OR( ISERROR(FIND(" - ",D2079)), NOT(ISNUMBER(VALUE(LEFT(D2079,FIND(" - ",D2079)-1)))) ) ) ), "", B2079 &amp; "|" &amp; E2079 &amp; "|" &amp; (IF(ISBLANK(C2079), "", IFERROR(VALUE(LEFT(TRIM(C2079), FIND(" ", TRIM(C2079)&amp;" ")-1)), ""))) &amp; "|" &amp; D2079 )</f>
        <v/>
      </c>
      <c r="K2079" s="18" t="n">
        <f aca="false">IF(OR(C2079="", J2079="",G2079=""), 0, IF(COUNTIF($J$6:J2079, J2079)=1, 1, 0))</f>
        <v>0</v>
      </c>
      <c r="L2079" s="16" t="str">
        <f aca="false">IF(B2079="Inscripción de nuevo registro patronal",B2079 &amp; "|" &amp; E2079 &amp; "|" &amp; C2079,"")</f>
        <v/>
      </c>
      <c r="M2079" s="18" t="n">
        <f aca="false">IF(OR(C2079="", L2079=""), 0, IF(COUNTIF($L$6:L2079, L2079)=1, 1, 0))</f>
        <v>0</v>
      </c>
    </row>
    <row r="2080" customFormat="false" ht="28.35" hidden="false" customHeight="true" outlineLevel="0" collapsed="false">
      <c r="A2080" s="48" t="str">
        <f aca="false">IF(AND(NOT(ISBLANK(C2080)),NOT(ISBLANK(B2080)),NOT(ISBLANK(E2080))),(_xlfn.AGGREGATE(2,7,A$5:A2080))+1,"")</f>
        <v/>
      </c>
      <c r="B2080" s="49"/>
      <c r="C2080" s="49"/>
      <c r="D2080" s="50"/>
      <c r="E2080" s="51"/>
      <c r="F2080" s="52" t="str">
        <f aca="false">IFERROR(VLOOKUP(B2080,LISTAS!$Q$2:$R$58,2,0),"")</f>
        <v/>
      </c>
      <c r="G2080" s="34" t="str">
        <f aca="false">IF(ISBLANK(C2080),"",  IF(F2080="RAZÓN SOCIAL","NUEVO_RP",   IF(F2080="NUMERO",      IF(ISNUMBER(VALUE(C2080)),VALUE(C2080),""),   IF(OR(F2080="NSS - NOMBRE",F2080="RP - NOMBRE"),      IF(         AND(           NOT(ISERROR(FIND(" - ",C2080))),           ISERROR(FIND("  ",C2080)),           ISERROR(FIND("–",C2080)),           ISERROR(FIND("—",C2080)),           ISNUMBER(VALUE(LEFT(C2080,FIND(" - ",C2080)-1)))         ),         VALUE(LEFT(C2080,FIND(" - ",C2080)-1)),         ""      ),   ""   )  )))</f>
        <v/>
      </c>
      <c r="H2080" s="34" t="str">
        <f aca="false">B2080 &amp; "|" &amp; E2080 &amp; "|" &amp;(IF(ISBLANK(C2080),"",IFERROR(VALUE(LEFT(TRIM(C2080),FIND(" ",TRIM(C2080)&amp;" ")-1)),"")))</f>
        <v>||</v>
      </c>
      <c r="I2080" s="18" t="n">
        <f aca="false">IF(G2080="",0, IF(COUNTIF($H$6:H2080,H2080)=1,1,0))</f>
        <v>0</v>
      </c>
      <c r="J2080" s="34" t="str">
        <f aca="false">IF( OR( ISBLANK(D2080), C2080=D2080, AND( LEFT(D2080,7)&lt;&gt;"NOMINA ", OR( ISERROR(FIND(" - ",D2080)), NOT(ISNUMBER(VALUE(LEFT(D2080,FIND(" - ",D2080)-1)))) ) ) ), "", B2080 &amp; "|" &amp; E2080 &amp; "|" &amp; (IF(ISBLANK(C2080), "", IFERROR(VALUE(LEFT(TRIM(C2080), FIND(" ", TRIM(C2080)&amp;" ")-1)), ""))) &amp; "|" &amp; D2080 )</f>
        <v/>
      </c>
      <c r="K2080" s="18" t="n">
        <f aca="false">IF(OR(C2080="", J2080="",G2080=""), 0, IF(COUNTIF($J$6:J2080, J2080)=1, 1, 0))</f>
        <v>0</v>
      </c>
      <c r="L2080" s="16" t="str">
        <f aca="false">IF(B2080="Inscripción de nuevo registro patronal",B2080 &amp; "|" &amp; E2080 &amp; "|" &amp; C2080,"")</f>
        <v/>
      </c>
      <c r="M2080" s="18" t="n">
        <f aca="false">IF(OR(C2080="", L2080=""), 0, IF(COUNTIF($L$6:L2080, L2080)=1, 1, 0))</f>
        <v>0</v>
      </c>
    </row>
    <row r="2081" customFormat="false" ht="28.35" hidden="false" customHeight="true" outlineLevel="0" collapsed="false">
      <c r="A2081" s="48" t="str">
        <f aca="false">IF(AND(NOT(ISBLANK(C2081)),NOT(ISBLANK(B2081)),NOT(ISBLANK(E2081))),(_xlfn.AGGREGATE(2,7,A$5:A2081))+1,"")</f>
        <v/>
      </c>
      <c r="B2081" s="49"/>
      <c r="C2081" s="49"/>
      <c r="D2081" s="50"/>
      <c r="E2081" s="51"/>
      <c r="F2081" s="52" t="str">
        <f aca="false">IFERROR(VLOOKUP(B2081,LISTAS!$Q$2:$R$58,2,0),"")</f>
        <v/>
      </c>
      <c r="G2081" s="34" t="str">
        <f aca="false">IF(ISBLANK(C2081),"",  IF(F2081="RAZÓN SOCIAL","NUEVO_RP",   IF(F2081="NUMERO",      IF(ISNUMBER(VALUE(C2081)),VALUE(C2081),""),   IF(OR(F2081="NSS - NOMBRE",F2081="RP - NOMBRE"),      IF(         AND(           NOT(ISERROR(FIND(" - ",C2081))),           ISERROR(FIND("  ",C2081)),           ISERROR(FIND("–",C2081)),           ISERROR(FIND("—",C2081)),           ISNUMBER(VALUE(LEFT(C2081,FIND(" - ",C2081)-1)))         ),         VALUE(LEFT(C2081,FIND(" - ",C2081)-1)),         ""      ),   ""   )  )))</f>
        <v/>
      </c>
      <c r="H2081" s="34" t="str">
        <f aca="false">B2081 &amp; "|" &amp; E2081 &amp; "|" &amp;(IF(ISBLANK(C2081),"",IFERROR(VALUE(LEFT(TRIM(C2081),FIND(" ",TRIM(C2081)&amp;" ")-1)),"")))</f>
        <v>||</v>
      </c>
      <c r="I2081" s="18" t="n">
        <f aca="false">IF(G2081="",0, IF(COUNTIF($H$6:H2081,H2081)=1,1,0))</f>
        <v>0</v>
      </c>
      <c r="J2081" s="34" t="str">
        <f aca="false">IF( OR( ISBLANK(D2081), C2081=D2081, AND( LEFT(D2081,7)&lt;&gt;"NOMINA ", OR( ISERROR(FIND(" - ",D2081)), NOT(ISNUMBER(VALUE(LEFT(D2081,FIND(" - ",D2081)-1)))) ) ) ), "", B2081 &amp; "|" &amp; E2081 &amp; "|" &amp; (IF(ISBLANK(C2081), "", IFERROR(VALUE(LEFT(TRIM(C2081), FIND(" ", TRIM(C2081)&amp;" ")-1)), ""))) &amp; "|" &amp; D2081 )</f>
        <v/>
      </c>
      <c r="K2081" s="18" t="n">
        <f aca="false">IF(OR(C2081="", J2081="",G2081=""), 0, IF(COUNTIF($J$6:J2081, J2081)=1, 1, 0))</f>
        <v>0</v>
      </c>
      <c r="L2081" s="16" t="str">
        <f aca="false">IF(B2081="Inscripción de nuevo registro patronal",B2081 &amp; "|" &amp; E2081 &amp; "|" &amp; C2081,"")</f>
        <v/>
      </c>
      <c r="M2081" s="18" t="n">
        <f aca="false">IF(OR(C2081="", L2081=""), 0, IF(COUNTIF($L$6:L2081, L2081)=1, 1, 0))</f>
        <v>0</v>
      </c>
    </row>
    <row r="2082" customFormat="false" ht="28.35" hidden="false" customHeight="true" outlineLevel="0" collapsed="false">
      <c r="A2082" s="48" t="str">
        <f aca="false">IF(AND(NOT(ISBLANK(C2082)),NOT(ISBLANK(B2082)),NOT(ISBLANK(E2082))),(_xlfn.AGGREGATE(2,7,A$5:A2082))+1,"")</f>
        <v/>
      </c>
      <c r="B2082" s="49"/>
      <c r="C2082" s="49"/>
      <c r="D2082" s="50"/>
      <c r="E2082" s="51"/>
      <c r="F2082" s="52" t="str">
        <f aca="false">IFERROR(VLOOKUP(B2082,LISTAS!$Q$2:$R$58,2,0),"")</f>
        <v/>
      </c>
      <c r="G2082" s="34" t="str">
        <f aca="false">IF(ISBLANK(C2082),"",  IF(F2082="RAZÓN SOCIAL","NUEVO_RP",   IF(F2082="NUMERO",      IF(ISNUMBER(VALUE(C2082)),VALUE(C2082),""),   IF(OR(F2082="NSS - NOMBRE",F2082="RP - NOMBRE"),      IF(         AND(           NOT(ISERROR(FIND(" - ",C2082))),           ISERROR(FIND("  ",C2082)),           ISERROR(FIND("–",C2082)),           ISERROR(FIND("—",C2082)),           ISNUMBER(VALUE(LEFT(C2082,FIND(" - ",C2082)-1)))         ),         VALUE(LEFT(C2082,FIND(" - ",C2082)-1)),         ""      ),   ""   )  )))</f>
        <v/>
      </c>
      <c r="H2082" s="34" t="str">
        <f aca="false">B2082 &amp; "|" &amp; E2082 &amp; "|" &amp;(IF(ISBLANK(C2082),"",IFERROR(VALUE(LEFT(TRIM(C2082),FIND(" ",TRIM(C2082)&amp;" ")-1)),"")))</f>
        <v>||</v>
      </c>
      <c r="I2082" s="18" t="n">
        <f aca="false">IF(G2082="",0, IF(COUNTIF($H$6:H2082,H2082)=1,1,0))</f>
        <v>0</v>
      </c>
      <c r="J2082" s="34" t="str">
        <f aca="false">IF( OR( ISBLANK(D2082), C2082=D2082, AND( LEFT(D2082,7)&lt;&gt;"NOMINA ", OR( ISERROR(FIND(" - ",D2082)), NOT(ISNUMBER(VALUE(LEFT(D2082,FIND(" - ",D2082)-1)))) ) ) ), "", B2082 &amp; "|" &amp; E2082 &amp; "|" &amp; (IF(ISBLANK(C2082), "", IFERROR(VALUE(LEFT(TRIM(C2082), FIND(" ", TRIM(C2082)&amp;" ")-1)), ""))) &amp; "|" &amp; D2082 )</f>
        <v/>
      </c>
      <c r="K2082" s="18" t="n">
        <f aca="false">IF(OR(C2082="", J2082="",G2082=""), 0, IF(COUNTIF($J$6:J2082, J2082)=1, 1, 0))</f>
        <v>0</v>
      </c>
      <c r="L2082" s="16" t="str">
        <f aca="false">IF(B2082="Inscripción de nuevo registro patronal",B2082 &amp; "|" &amp; E2082 &amp; "|" &amp; C2082,"")</f>
        <v/>
      </c>
      <c r="M2082" s="18" t="n">
        <f aca="false">IF(OR(C2082="", L2082=""), 0, IF(COUNTIF($L$6:L2082, L2082)=1, 1, 0))</f>
        <v>0</v>
      </c>
    </row>
    <row r="2083" customFormat="false" ht="28.35" hidden="false" customHeight="true" outlineLevel="0" collapsed="false">
      <c r="A2083" s="48" t="str">
        <f aca="false">IF(AND(NOT(ISBLANK(C2083)),NOT(ISBLANK(B2083)),NOT(ISBLANK(E2083))),(_xlfn.AGGREGATE(2,7,A$5:A2083))+1,"")</f>
        <v/>
      </c>
      <c r="B2083" s="49"/>
      <c r="C2083" s="49"/>
      <c r="D2083" s="50"/>
      <c r="E2083" s="51"/>
      <c r="F2083" s="52" t="str">
        <f aca="false">IFERROR(VLOOKUP(B2083,LISTAS!$Q$2:$R$58,2,0),"")</f>
        <v/>
      </c>
      <c r="G2083" s="34" t="str">
        <f aca="false">IF(ISBLANK(C2083),"",  IF(F2083="RAZÓN SOCIAL","NUEVO_RP",   IF(F2083="NUMERO",      IF(ISNUMBER(VALUE(C2083)),VALUE(C2083),""),   IF(OR(F2083="NSS - NOMBRE",F2083="RP - NOMBRE"),      IF(         AND(           NOT(ISERROR(FIND(" - ",C2083))),           ISERROR(FIND("  ",C2083)),           ISERROR(FIND("–",C2083)),           ISERROR(FIND("—",C2083)),           ISNUMBER(VALUE(LEFT(C2083,FIND(" - ",C2083)-1)))         ),         VALUE(LEFT(C2083,FIND(" - ",C2083)-1)),         ""      ),   ""   )  )))</f>
        <v/>
      </c>
      <c r="H2083" s="34" t="str">
        <f aca="false">B2083 &amp; "|" &amp; E2083 &amp; "|" &amp;(IF(ISBLANK(C2083),"",IFERROR(VALUE(LEFT(TRIM(C2083),FIND(" ",TRIM(C2083)&amp;" ")-1)),"")))</f>
        <v>||</v>
      </c>
      <c r="I2083" s="18" t="n">
        <f aca="false">IF(G2083="",0, IF(COUNTIF($H$6:H2083,H2083)=1,1,0))</f>
        <v>0</v>
      </c>
      <c r="J2083" s="34" t="str">
        <f aca="false">IF( OR( ISBLANK(D2083), C2083=D2083, AND( LEFT(D2083,7)&lt;&gt;"NOMINA ", OR( ISERROR(FIND(" - ",D2083)), NOT(ISNUMBER(VALUE(LEFT(D2083,FIND(" - ",D2083)-1)))) ) ) ), "", B2083 &amp; "|" &amp; E2083 &amp; "|" &amp; (IF(ISBLANK(C2083), "", IFERROR(VALUE(LEFT(TRIM(C2083), FIND(" ", TRIM(C2083)&amp;" ")-1)), ""))) &amp; "|" &amp; D2083 )</f>
        <v/>
      </c>
      <c r="K2083" s="18" t="n">
        <f aca="false">IF(OR(C2083="", J2083="",G2083=""), 0, IF(COUNTIF($J$6:J2083, J2083)=1, 1, 0))</f>
        <v>0</v>
      </c>
      <c r="L2083" s="16" t="str">
        <f aca="false">IF(B2083="Inscripción de nuevo registro patronal",B2083 &amp; "|" &amp; E2083 &amp; "|" &amp; C2083,"")</f>
        <v/>
      </c>
      <c r="M2083" s="18" t="n">
        <f aca="false">IF(OR(C2083="", L2083=""), 0, IF(COUNTIF($L$6:L2083, L2083)=1, 1, 0))</f>
        <v>0</v>
      </c>
    </row>
    <row r="2084" customFormat="false" ht="28.35" hidden="false" customHeight="true" outlineLevel="0" collapsed="false">
      <c r="A2084" s="48" t="str">
        <f aca="false">IF(AND(NOT(ISBLANK(C2084)),NOT(ISBLANK(B2084)),NOT(ISBLANK(E2084))),(_xlfn.AGGREGATE(2,7,A$5:A2084))+1,"")</f>
        <v/>
      </c>
      <c r="B2084" s="49"/>
      <c r="C2084" s="49"/>
      <c r="D2084" s="50"/>
      <c r="E2084" s="51"/>
      <c r="F2084" s="52" t="str">
        <f aca="false">IFERROR(VLOOKUP(B2084,LISTAS!$Q$2:$R$58,2,0),"")</f>
        <v/>
      </c>
      <c r="G2084" s="34" t="str">
        <f aca="false">IF(ISBLANK(C2084),"",  IF(F2084="RAZÓN SOCIAL","NUEVO_RP",   IF(F2084="NUMERO",      IF(ISNUMBER(VALUE(C2084)),VALUE(C2084),""),   IF(OR(F2084="NSS - NOMBRE",F2084="RP - NOMBRE"),      IF(         AND(           NOT(ISERROR(FIND(" - ",C2084))),           ISERROR(FIND("  ",C2084)),           ISERROR(FIND("–",C2084)),           ISERROR(FIND("—",C2084)),           ISNUMBER(VALUE(LEFT(C2084,FIND(" - ",C2084)-1)))         ),         VALUE(LEFT(C2084,FIND(" - ",C2084)-1)),         ""      ),   ""   )  )))</f>
        <v/>
      </c>
      <c r="H2084" s="34" t="str">
        <f aca="false">B2084 &amp; "|" &amp; E2084 &amp; "|" &amp;(IF(ISBLANK(C2084),"",IFERROR(VALUE(LEFT(TRIM(C2084),FIND(" ",TRIM(C2084)&amp;" ")-1)),"")))</f>
        <v>||</v>
      </c>
      <c r="I2084" s="18" t="n">
        <f aca="false">IF(G2084="",0, IF(COUNTIF($H$6:H2084,H2084)=1,1,0))</f>
        <v>0</v>
      </c>
      <c r="J2084" s="34" t="str">
        <f aca="false">IF( OR( ISBLANK(D2084), C2084=D2084, AND( LEFT(D2084,7)&lt;&gt;"NOMINA ", OR( ISERROR(FIND(" - ",D2084)), NOT(ISNUMBER(VALUE(LEFT(D2084,FIND(" - ",D2084)-1)))) ) ) ), "", B2084 &amp; "|" &amp; E2084 &amp; "|" &amp; (IF(ISBLANK(C2084), "", IFERROR(VALUE(LEFT(TRIM(C2084), FIND(" ", TRIM(C2084)&amp;" ")-1)), ""))) &amp; "|" &amp; D2084 )</f>
        <v/>
      </c>
      <c r="K2084" s="18" t="n">
        <f aca="false">IF(OR(C2084="", J2084="",G2084=""), 0, IF(COUNTIF($J$6:J2084, J2084)=1, 1, 0))</f>
        <v>0</v>
      </c>
      <c r="L2084" s="16" t="str">
        <f aca="false">IF(B2084="Inscripción de nuevo registro patronal",B2084 &amp; "|" &amp; E2084 &amp; "|" &amp; C2084,"")</f>
        <v/>
      </c>
      <c r="M2084" s="18" t="n">
        <f aca="false">IF(OR(C2084="", L2084=""), 0, IF(COUNTIF($L$6:L2084, L2084)=1, 1, 0))</f>
        <v>0</v>
      </c>
    </row>
    <row r="2085" customFormat="false" ht="28.35" hidden="false" customHeight="true" outlineLevel="0" collapsed="false">
      <c r="A2085" s="48" t="str">
        <f aca="false">IF(AND(NOT(ISBLANK(C2085)),NOT(ISBLANK(B2085)),NOT(ISBLANK(E2085))),(_xlfn.AGGREGATE(2,7,A$5:A2085))+1,"")</f>
        <v/>
      </c>
      <c r="B2085" s="49"/>
      <c r="C2085" s="49"/>
      <c r="D2085" s="50"/>
      <c r="E2085" s="51"/>
      <c r="F2085" s="52" t="str">
        <f aca="false">IFERROR(VLOOKUP(B2085,LISTAS!$Q$2:$R$58,2,0),"")</f>
        <v/>
      </c>
      <c r="G2085" s="34" t="str">
        <f aca="false">IF(ISBLANK(C2085),"",  IF(F2085="RAZÓN SOCIAL","NUEVO_RP",   IF(F2085="NUMERO",      IF(ISNUMBER(VALUE(C2085)),VALUE(C2085),""),   IF(OR(F2085="NSS - NOMBRE",F2085="RP - NOMBRE"),      IF(         AND(           NOT(ISERROR(FIND(" - ",C2085))),           ISERROR(FIND("  ",C2085)),           ISERROR(FIND("–",C2085)),           ISERROR(FIND("—",C2085)),           ISNUMBER(VALUE(LEFT(C2085,FIND(" - ",C2085)-1)))         ),         VALUE(LEFT(C2085,FIND(" - ",C2085)-1)),         ""      ),   ""   )  )))</f>
        <v/>
      </c>
      <c r="H2085" s="34" t="str">
        <f aca="false">B2085 &amp; "|" &amp; E2085 &amp; "|" &amp;(IF(ISBLANK(C2085),"",IFERROR(VALUE(LEFT(TRIM(C2085),FIND(" ",TRIM(C2085)&amp;" ")-1)),"")))</f>
        <v>||</v>
      </c>
      <c r="I2085" s="18" t="n">
        <f aca="false">IF(G2085="",0, IF(COUNTIF($H$6:H2085,H2085)=1,1,0))</f>
        <v>0</v>
      </c>
      <c r="J2085" s="34" t="str">
        <f aca="false">IF( OR( ISBLANK(D2085), C2085=D2085, AND( LEFT(D2085,7)&lt;&gt;"NOMINA ", OR( ISERROR(FIND(" - ",D2085)), NOT(ISNUMBER(VALUE(LEFT(D2085,FIND(" - ",D2085)-1)))) ) ) ), "", B2085 &amp; "|" &amp; E2085 &amp; "|" &amp; (IF(ISBLANK(C2085), "", IFERROR(VALUE(LEFT(TRIM(C2085), FIND(" ", TRIM(C2085)&amp;" ")-1)), ""))) &amp; "|" &amp; D2085 )</f>
        <v/>
      </c>
      <c r="K2085" s="18" t="n">
        <f aca="false">IF(OR(C2085="", J2085="",G2085=""), 0, IF(COUNTIF($J$6:J2085, J2085)=1, 1, 0))</f>
        <v>0</v>
      </c>
      <c r="L2085" s="16" t="str">
        <f aca="false">IF(B2085="Inscripción de nuevo registro patronal",B2085 &amp; "|" &amp; E2085 &amp; "|" &amp; C2085,"")</f>
        <v/>
      </c>
      <c r="M2085" s="18" t="n">
        <f aca="false">IF(OR(C2085="", L2085=""), 0, IF(COUNTIF($L$6:L2085, L2085)=1, 1, 0))</f>
        <v>0</v>
      </c>
    </row>
    <row r="2086" customFormat="false" ht="28.35" hidden="false" customHeight="true" outlineLevel="0" collapsed="false">
      <c r="A2086" s="48" t="str">
        <f aca="false">IF(AND(NOT(ISBLANK(C2086)),NOT(ISBLANK(B2086)),NOT(ISBLANK(E2086))),(_xlfn.AGGREGATE(2,7,A$5:A2086))+1,"")</f>
        <v/>
      </c>
      <c r="B2086" s="49"/>
      <c r="C2086" s="49"/>
      <c r="D2086" s="50"/>
      <c r="E2086" s="51"/>
      <c r="F2086" s="52" t="str">
        <f aca="false">IFERROR(VLOOKUP(B2086,LISTAS!$Q$2:$R$58,2,0),"")</f>
        <v/>
      </c>
      <c r="G2086" s="34" t="str">
        <f aca="false">IF(ISBLANK(C2086),"",  IF(F2086="RAZÓN SOCIAL","NUEVO_RP",   IF(F2086="NUMERO",      IF(ISNUMBER(VALUE(C2086)),VALUE(C2086),""),   IF(OR(F2086="NSS - NOMBRE",F2086="RP - NOMBRE"),      IF(         AND(           NOT(ISERROR(FIND(" - ",C2086))),           ISERROR(FIND("  ",C2086)),           ISERROR(FIND("–",C2086)),           ISERROR(FIND("—",C2086)),           ISNUMBER(VALUE(LEFT(C2086,FIND(" - ",C2086)-1)))         ),         VALUE(LEFT(C2086,FIND(" - ",C2086)-1)),         ""      ),   ""   )  )))</f>
        <v/>
      </c>
      <c r="H2086" s="34" t="str">
        <f aca="false">B2086 &amp; "|" &amp; E2086 &amp; "|" &amp;(IF(ISBLANK(C2086),"",IFERROR(VALUE(LEFT(TRIM(C2086),FIND(" ",TRIM(C2086)&amp;" ")-1)),"")))</f>
        <v>||</v>
      </c>
      <c r="I2086" s="18" t="n">
        <f aca="false">IF(G2086="",0, IF(COUNTIF($H$6:H2086,H2086)=1,1,0))</f>
        <v>0</v>
      </c>
      <c r="J2086" s="34" t="str">
        <f aca="false">IF( OR( ISBLANK(D2086), C2086=D2086, AND( LEFT(D2086,7)&lt;&gt;"NOMINA ", OR( ISERROR(FIND(" - ",D2086)), NOT(ISNUMBER(VALUE(LEFT(D2086,FIND(" - ",D2086)-1)))) ) ) ), "", B2086 &amp; "|" &amp; E2086 &amp; "|" &amp; (IF(ISBLANK(C2086), "", IFERROR(VALUE(LEFT(TRIM(C2086), FIND(" ", TRIM(C2086)&amp;" ")-1)), ""))) &amp; "|" &amp; D2086 )</f>
        <v/>
      </c>
      <c r="K2086" s="18" t="n">
        <f aca="false">IF(OR(C2086="", J2086="",G2086=""), 0, IF(COUNTIF($J$6:J2086, J2086)=1, 1, 0))</f>
        <v>0</v>
      </c>
      <c r="L2086" s="16" t="str">
        <f aca="false">IF(B2086="Inscripción de nuevo registro patronal",B2086 &amp; "|" &amp; E2086 &amp; "|" &amp; C2086,"")</f>
        <v/>
      </c>
      <c r="M2086" s="18" t="n">
        <f aca="false">IF(OR(C2086="", L2086=""), 0, IF(COUNTIF($L$6:L2086, L2086)=1, 1, 0))</f>
        <v>0</v>
      </c>
    </row>
    <row r="2087" customFormat="false" ht="28.35" hidden="false" customHeight="true" outlineLevel="0" collapsed="false">
      <c r="A2087" s="48" t="str">
        <f aca="false">IF(AND(NOT(ISBLANK(C2087)),NOT(ISBLANK(B2087)),NOT(ISBLANK(E2087))),(_xlfn.AGGREGATE(2,7,A$5:A2087))+1,"")</f>
        <v/>
      </c>
      <c r="B2087" s="49"/>
      <c r="C2087" s="49"/>
      <c r="D2087" s="50"/>
      <c r="E2087" s="51"/>
      <c r="F2087" s="52" t="str">
        <f aca="false">IFERROR(VLOOKUP(B2087,LISTAS!$Q$2:$R$58,2,0),"")</f>
        <v/>
      </c>
      <c r="G2087" s="34" t="str">
        <f aca="false">IF(ISBLANK(C2087),"",  IF(F2087="RAZÓN SOCIAL","NUEVO_RP",   IF(F2087="NUMERO",      IF(ISNUMBER(VALUE(C2087)),VALUE(C2087),""),   IF(OR(F2087="NSS - NOMBRE",F2087="RP - NOMBRE"),      IF(         AND(           NOT(ISERROR(FIND(" - ",C2087))),           ISERROR(FIND("  ",C2087)),           ISERROR(FIND("–",C2087)),           ISERROR(FIND("—",C2087)),           ISNUMBER(VALUE(LEFT(C2087,FIND(" - ",C2087)-1)))         ),         VALUE(LEFT(C2087,FIND(" - ",C2087)-1)),         ""      ),   ""   )  )))</f>
        <v/>
      </c>
      <c r="H2087" s="34" t="str">
        <f aca="false">B2087 &amp; "|" &amp; E2087 &amp; "|" &amp;(IF(ISBLANK(C2087),"",IFERROR(VALUE(LEFT(TRIM(C2087),FIND(" ",TRIM(C2087)&amp;" ")-1)),"")))</f>
        <v>||</v>
      </c>
      <c r="I2087" s="18" t="n">
        <f aca="false">IF(G2087="",0, IF(COUNTIF($H$6:H2087,H2087)=1,1,0))</f>
        <v>0</v>
      </c>
      <c r="J2087" s="34" t="str">
        <f aca="false">IF( OR( ISBLANK(D2087), C2087=D2087, AND( LEFT(D2087,7)&lt;&gt;"NOMINA ", OR( ISERROR(FIND(" - ",D2087)), NOT(ISNUMBER(VALUE(LEFT(D2087,FIND(" - ",D2087)-1)))) ) ) ), "", B2087 &amp; "|" &amp; E2087 &amp; "|" &amp; (IF(ISBLANK(C2087), "", IFERROR(VALUE(LEFT(TRIM(C2087), FIND(" ", TRIM(C2087)&amp;" ")-1)), ""))) &amp; "|" &amp; D2087 )</f>
        <v/>
      </c>
      <c r="K2087" s="18" t="n">
        <f aca="false">IF(OR(C2087="", J2087="",G2087=""), 0, IF(COUNTIF($J$6:J2087, J2087)=1, 1, 0))</f>
        <v>0</v>
      </c>
      <c r="L2087" s="16" t="str">
        <f aca="false">IF(B2087="Inscripción de nuevo registro patronal",B2087 &amp; "|" &amp; E2087 &amp; "|" &amp; C2087,"")</f>
        <v/>
      </c>
      <c r="M2087" s="18" t="n">
        <f aca="false">IF(OR(C2087="", L2087=""), 0, IF(COUNTIF($L$6:L2087, L2087)=1, 1, 0))</f>
        <v>0</v>
      </c>
    </row>
    <row r="2088" customFormat="false" ht="28.35" hidden="false" customHeight="true" outlineLevel="0" collapsed="false">
      <c r="A2088" s="48" t="str">
        <f aca="false">IF(AND(NOT(ISBLANK(C2088)),NOT(ISBLANK(B2088)),NOT(ISBLANK(E2088))),(_xlfn.AGGREGATE(2,7,A$5:A2088))+1,"")</f>
        <v/>
      </c>
      <c r="B2088" s="49"/>
      <c r="C2088" s="49"/>
      <c r="D2088" s="50"/>
      <c r="E2088" s="51"/>
      <c r="F2088" s="52" t="str">
        <f aca="false">IFERROR(VLOOKUP(B2088,LISTAS!$Q$2:$R$58,2,0),"")</f>
        <v/>
      </c>
      <c r="G2088" s="34" t="str">
        <f aca="false">IF(ISBLANK(C2088),"",  IF(F2088="RAZÓN SOCIAL","NUEVO_RP",   IF(F2088="NUMERO",      IF(ISNUMBER(VALUE(C2088)),VALUE(C2088),""),   IF(OR(F2088="NSS - NOMBRE",F2088="RP - NOMBRE"),      IF(         AND(           NOT(ISERROR(FIND(" - ",C2088))),           ISERROR(FIND("  ",C2088)),           ISERROR(FIND("–",C2088)),           ISERROR(FIND("—",C2088)),           ISNUMBER(VALUE(LEFT(C2088,FIND(" - ",C2088)-1)))         ),         VALUE(LEFT(C2088,FIND(" - ",C2088)-1)),         ""      ),   ""   )  )))</f>
        <v/>
      </c>
      <c r="H2088" s="34" t="str">
        <f aca="false">B2088 &amp; "|" &amp; E2088 &amp; "|" &amp;(IF(ISBLANK(C2088),"",IFERROR(VALUE(LEFT(TRIM(C2088),FIND(" ",TRIM(C2088)&amp;" ")-1)),"")))</f>
        <v>||</v>
      </c>
      <c r="I2088" s="18" t="n">
        <f aca="false">IF(G2088="",0, IF(COUNTIF($H$6:H2088,H2088)=1,1,0))</f>
        <v>0</v>
      </c>
      <c r="J2088" s="34" t="str">
        <f aca="false">IF( OR( ISBLANK(D2088), C2088=D2088, AND( LEFT(D2088,7)&lt;&gt;"NOMINA ", OR( ISERROR(FIND(" - ",D2088)), NOT(ISNUMBER(VALUE(LEFT(D2088,FIND(" - ",D2088)-1)))) ) ) ), "", B2088 &amp; "|" &amp; E2088 &amp; "|" &amp; (IF(ISBLANK(C2088), "", IFERROR(VALUE(LEFT(TRIM(C2088), FIND(" ", TRIM(C2088)&amp;" ")-1)), ""))) &amp; "|" &amp; D2088 )</f>
        <v/>
      </c>
      <c r="K2088" s="18" t="n">
        <f aca="false">IF(OR(C2088="", J2088="",G2088=""), 0, IF(COUNTIF($J$6:J2088, J2088)=1, 1, 0))</f>
        <v>0</v>
      </c>
      <c r="L2088" s="16" t="str">
        <f aca="false">IF(B2088="Inscripción de nuevo registro patronal",B2088 &amp; "|" &amp; E2088 &amp; "|" &amp; C2088,"")</f>
        <v/>
      </c>
      <c r="M2088" s="18" t="n">
        <f aca="false">IF(OR(C2088="", L2088=""), 0, IF(COUNTIF($L$6:L2088, L2088)=1, 1, 0))</f>
        <v>0</v>
      </c>
    </row>
    <row r="2089" customFormat="false" ht="28.35" hidden="false" customHeight="true" outlineLevel="0" collapsed="false">
      <c r="A2089" s="48" t="str">
        <f aca="false">IF(AND(NOT(ISBLANK(C2089)),NOT(ISBLANK(B2089)),NOT(ISBLANK(E2089))),(_xlfn.AGGREGATE(2,7,A$5:A2089))+1,"")</f>
        <v/>
      </c>
      <c r="B2089" s="49"/>
      <c r="C2089" s="49"/>
      <c r="D2089" s="50"/>
      <c r="E2089" s="51"/>
      <c r="F2089" s="52" t="str">
        <f aca="false">IFERROR(VLOOKUP(B2089,LISTAS!$Q$2:$R$58,2,0),"")</f>
        <v/>
      </c>
      <c r="G2089" s="34" t="str">
        <f aca="false">IF(ISBLANK(C2089),"",  IF(F2089="RAZÓN SOCIAL","NUEVO_RP",   IF(F2089="NUMERO",      IF(ISNUMBER(VALUE(C2089)),VALUE(C2089),""),   IF(OR(F2089="NSS - NOMBRE",F2089="RP - NOMBRE"),      IF(         AND(           NOT(ISERROR(FIND(" - ",C2089))),           ISERROR(FIND("  ",C2089)),           ISERROR(FIND("–",C2089)),           ISERROR(FIND("—",C2089)),           ISNUMBER(VALUE(LEFT(C2089,FIND(" - ",C2089)-1)))         ),         VALUE(LEFT(C2089,FIND(" - ",C2089)-1)),         ""      ),   ""   )  )))</f>
        <v/>
      </c>
      <c r="H2089" s="34" t="str">
        <f aca="false">B2089 &amp; "|" &amp; E2089 &amp; "|" &amp;(IF(ISBLANK(C2089),"",IFERROR(VALUE(LEFT(TRIM(C2089),FIND(" ",TRIM(C2089)&amp;" ")-1)),"")))</f>
        <v>||</v>
      </c>
      <c r="I2089" s="18" t="n">
        <f aca="false">IF(G2089="",0, IF(COUNTIF($H$6:H2089,H2089)=1,1,0))</f>
        <v>0</v>
      </c>
      <c r="J2089" s="34" t="str">
        <f aca="false">IF( OR( ISBLANK(D2089), C2089=D2089, AND( LEFT(D2089,7)&lt;&gt;"NOMINA ", OR( ISERROR(FIND(" - ",D2089)), NOT(ISNUMBER(VALUE(LEFT(D2089,FIND(" - ",D2089)-1)))) ) ) ), "", B2089 &amp; "|" &amp; E2089 &amp; "|" &amp; (IF(ISBLANK(C2089), "", IFERROR(VALUE(LEFT(TRIM(C2089), FIND(" ", TRIM(C2089)&amp;" ")-1)), ""))) &amp; "|" &amp; D2089 )</f>
        <v/>
      </c>
      <c r="K2089" s="18" t="n">
        <f aca="false">IF(OR(C2089="", J2089="",G2089=""), 0, IF(COUNTIF($J$6:J2089, J2089)=1, 1, 0))</f>
        <v>0</v>
      </c>
      <c r="L2089" s="16" t="str">
        <f aca="false">IF(B2089="Inscripción de nuevo registro patronal",B2089 &amp; "|" &amp; E2089 &amp; "|" &amp; C2089,"")</f>
        <v/>
      </c>
      <c r="M2089" s="18" t="n">
        <f aca="false">IF(OR(C2089="", L2089=""), 0, IF(COUNTIF($L$6:L2089, L2089)=1, 1, 0))</f>
        <v>0</v>
      </c>
    </row>
    <row r="2090" customFormat="false" ht="28.35" hidden="false" customHeight="true" outlineLevel="0" collapsed="false">
      <c r="A2090" s="48" t="str">
        <f aca="false">IF(AND(NOT(ISBLANK(C2090)),NOT(ISBLANK(B2090)),NOT(ISBLANK(E2090))),(_xlfn.AGGREGATE(2,7,A$5:A2090))+1,"")</f>
        <v/>
      </c>
      <c r="B2090" s="49"/>
      <c r="C2090" s="49"/>
      <c r="D2090" s="50"/>
      <c r="E2090" s="51"/>
      <c r="F2090" s="52" t="str">
        <f aca="false">IFERROR(VLOOKUP(B2090,LISTAS!$Q$2:$R$58,2,0),"")</f>
        <v/>
      </c>
      <c r="G2090" s="34" t="str">
        <f aca="false">IF(ISBLANK(C2090),"",  IF(F2090="RAZÓN SOCIAL","NUEVO_RP",   IF(F2090="NUMERO",      IF(ISNUMBER(VALUE(C2090)),VALUE(C2090),""),   IF(OR(F2090="NSS - NOMBRE",F2090="RP - NOMBRE"),      IF(         AND(           NOT(ISERROR(FIND(" - ",C2090))),           ISERROR(FIND("  ",C2090)),           ISERROR(FIND("–",C2090)),           ISERROR(FIND("—",C2090)),           ISNUMBER(VALUE(LEFT(C2090,FIND(" - ",C2090)-1)))         ),         VALUE(LEFT(C2090,FIND(" - ",C2090)-1)),         ""      ),   ""   )  )))</f>
        <v/>
      </c>
      <c r="H2090" s="34" t="str">
        <f aca="false">B2090 &amp; "|" &amp; E2090 &amp; "|" &amp;(IF(ISBLANK(C2090),"",IFERROR(VALUE(LEFT(TRIM(C2090),FIND(" ",TRIM(C2090)&amp;" ")-1)),"")))</f>
        <v>||</v>
      </c>
      <c r="I2090" s="18" t="n">
        <f aca="false">IF(G2090="",0, IF(COUNTIF($H$6:H2090,H2090)=1,1,0))</f>
        <v>0</v>
      </c>
      <c r="J2090" s="34" t="str">
        <f aca="false">IF( OR( ISBLANK(D2090), C2090=D2090, AND( LEFT(D2090,7)&lt;&gt;"NOMINA ", OR( ISERROR(FIND(" - ",D2090)), NOT(ISNUMBER(VALUE(LEFT(D2090,FIND(" - ",D2090)-1)))) ) ) ), "", B2090 &amp; "|" &amp; E2090 &amp; "|" &amp; (IF(ISBLANK(C2090), "", IFERROR(VALUE(LEFT(TRIM(C2090), FIND(" ", TRIM(C2090)&amp;" ")-1)), ""))) &amp; "|" &amp; D2090 )</f>
        <v/>
      </c>
      <c r="K2090" s="18" t="n">
        <f aca="false">IF(OR(C2090="", J2090="",G2090=""), 0, IF(COUNTIF($J$6:J2090, J2090)=1, 1, 0))</f>
        <v>0</v>
      </c>
      <c r="L2090" s="16" t="str">
        <f aca="false">IF(B2090="Inscripción de nuevo registro patronal",B2090 &amp; "|" &amp; E2090 &amp; "|" &amp; C2090,"")</f>
        <v/>
      </c>
      <c r="M2090" s="18" t="n">
        <f aca="false">IF(OR(C2090="", L2090=""), 0, IF(COUNTIF($L$6:L2090, L2090)=1, 1, 0))</f>
        <v>0</v>
      </c>
    </row>
    <row r="2091" customFormat="false" ht="28.35" hidden="false" customHeight="true" outlineLevel="0" collapsed="false">
      <c r="A2091" s="48" t="str">
        <f aca="false">IF(AND(NOT(ISBLANK(C2091)),NOT(ISBLANK(B2091)),NOT(ISBLANK(E2091))),(_xlfn.AGGREGATE(2,7,A$5:A2091))+1,"")</f>
        <v/>
      </c>
      <c r="B2091" s="49"/>
      <c r="C2091" s="49"/>
      <c r="D2091" s="50"/>
      <c r="E2091" s="51"/>
      <c r="F2091" s="52" t="str">
        <f aca="false">IFERROR(VLOOKUP(B2091,LISTAS!$Q$2:$R$58,2,0),"")</f>
        <v/>
      </c>
      <c r="G2091" s="34" t="str">
        <f aca="false">IF(ISBLANK(C2091),"",  IF(F2091="RAZÓN SOCIAL","NUEVO_RP",   IF(F2091="NUMERO",      IF(ISNUMBER(VALUE(C2091)),VALUE(C2091),""),   IF(OR(F2091="NSS - NOMBRE",F2091="RP - NOMBRE"),      IF(         AND(           NOT(ISERROR(FIND(" - ",C2091))),           ISERROR(FIND("  ",C2091)),           ISERROR(FIND("–",C2091)),           ISERROR(FIND("—",C2091)),           ISNUMBER(VALUE(LEFT(C2091,FIND(" - ",C2091)-1)))         ),         VALUE(LEFT(C2091,FIND(" - ",C2091)-1)),         ""      ),   ""   )  )))</f>
        <v/>
      </c>
      <c r="H2091" s="34" t="str">
        <f aca="false">B2091 &amp; "|" &amp; E2091 &amp; "|" &amp;(IF(ISBLANK(C2091),"",IFERROR(VALUE(LEFT(TRIM(C2091),FIND(" ",TRIM(C2091)&amp;" ")-1)),"")))</f>
        <v>||</v>
      </c>
      <c r="I2091" s="18" t="n">
        <f aca="false">IF(G2091="",0, IF(COUNTIF($H$6:H2091,H2091)=1,1,0))</f>
        <v>0</v>
      </c>
      <c r="J2091" s="34" t="str">
        <f aca="false">IF( OR( ISBLANK(D2091), C2091=D2091, AND( LEFT(D2091,7)&lt;&gt;"NOMINA ", OR( ISERROR(FIND(" - ",D2091)), NOT(ISNUMBER(VALUE(LEFT(D2091,FIND(" - ",D2091)-1)))) ) ) ), "", B2091 &amp; "|" &amp; E2091 &amp; "|" &amp; (IF(ISBLANK(C2091), "", IFERROR(VALUE(LEFT(TRIM(C2091), FIND(" ", TRIM(C2091)&amp;" ")-1)), ""))) &amp; "|" &amp; D2091 )</f>
        <v/>
      </c>
      <c r="K2091" s="18" t="n">
        <f aca="false">IF(OR(C2091="", J2091="",G2091=""), 0, IF(COUNTIF($J$6:J2091, J2091)=1, 1, 0))</f>
        <v>0</v>
      </c>
      <c r="L2091" s="16" t="str">
        <f aca="false">IF(B2091="Inscripción de nuevo registro patronal",B2091 &amp; "|" &amp; E2091 &amp; "|" &amp; C2091,"")</f>
        <v/>
      </c>
      <c r="M2091" s="18" t="n">
        <f aca="false">IF(OR(C2091="", L2091=""), 0, IF(COUNTIF($L$6:L2091, L2091)=1, 1, 0))</f>
        <v>0</v>
      </c>
    </row>
    <row r="2092" customFormat="false" ht="28.35" hidden="false" customHeight="true" outlineLevel="0" collapsed="false">
      <c r="A2092" s="48" t="str">
        <f aca="false">IF(AND(NOT(ISBLANK(C2092)),NOT(ISBLANK(B2092)),NOT(ISBLANK(E2092))),(_xlfn.AGGREGATE(2,7,A$5:A2092))+1,"")</f>
        <v/>
      </c>
      <c r="B2092" s="49"/>
      <c r="C2092" s="49"/>
      <c r="D2092" s="50"/>
      <c r="E2092" s="51"/>
      <c r="F2092" s="52" t="str">
        <f aca="false">IFERROR(VLOOKUP(B2092,LISTAS!$Q$2:$R$58,2,0),"")</f>
        <v/>
      </c>
      <c r="G2092" s="34" t="str">
        <f aca="false">IF(ISBLANK(C2092),"",  IF(F2092="RAZÓN SOCIAL","NUEVO_RP",   IF(F2092="NUMERO",      IF(ISNUMBER(VALUE(C2092)),VALUE(C2092),""),   IF(OR(F2092="NSS - NOMBRE",F2092="RP - NOMBRE"),      IF(         AND(           NOT(ISERROR(FIND(" - ",C2092))),           ISERROR(FIND("  ",C2092)),           ISERROR(FIND("–",C2092)),           ISERROR(FIND("—",C2092)),           ISNUMBER(VALUE(LEFT(C2092,FIND(" - ",C2092)-1)))         ),         VALUE(LEFT(C2092,FIND(" - ",C2092)-1)),         ""      ),   ""   )  )))</f>
        <v/>
      </c>
      <c r="H2092" s="34" t="str">
        <f aca="false">B2092 &amp; "|" &amp; E2092 &amp; "|" &amp;(IF(ISBLANK(C2092),"",IFERROR(VALUE(LEFT(TRIM(C2092),FIND(" ",TRIM(C2092)&amp;" ")-1)),"")))</f>
        <v>||</v>
      </c>
      <c r="I2092" s="18" t="n">
        <f aca="false">IF(G2092="",0, IF(COUNTIF($H$6:H2092,H2092)=1,1,0))</f>
        <v>0</v>
      </c>
      <c r="J2092" s="34" t="str">
        <f aca="false">IF( OR( ISBLANK(D2092), C2092=D2092, AND( LEFT(D2092,7)&lt;&gt;"NOMINA ", OR( ISERROR(FIND(" - ",D2092)), NOT(ISNUMBER(VALUE(LEFT(D2092,FIND(" - ",D2092)-1)))) ) ) ), "", B2092 &amp; "|" &amp; E2092 &amp; "|" &amp; (IF(ISBLANK(C2092), "", IFERROR(VALUE(LEFT(TRIM(C2092), FIND(" ", TRIM(C2092)&amp;" ")-1)), ""))) &amp; "|" &amp; D2092 )</f>
        <v/>
      </c>
      <c r="K2092" s="18" t="n">
        <f aca="false">IF(OR(C2092="", J2092="",G2092=""), 0, IF(COUNTIF($J$6:J2092, J2092)=1, 1, 0))</f>
        <v>0</v>
      </c>
      <c r="L2092" s="16" t="str">
        <f aca="false">IF(B2092="Inscripción de nuevo registro patronal",B2092 &amp; "|" &amp; E2092 &amp; "|" &amp; C2092,"")</f>
        <v/>
      </c>
      <c r="M2092" s="18" t="n">
        <f aca="false">IF(OR(C2092="", L2092=""), 0, IF(COUNTIF($L$6:L2092, L2092)=1, 1, 0))</f>
        <v>0</v>
      </c>
    </row>
    <row r="2093" customFormat="false" ht="28.35" hidden="false" customHeight="true" outlineLevel="0" collapsed="false">
      <c r="A2093" s="48" t="str">
        <f aca="false">IF(AND(NOT(ISBLANK(C2093)),NOT(ISBLANK(B2093)),NOT(ISBLANK(E2093))),(_xlfn.AGGREGATE(2,7,A$5:A2093))+1,"")</f>
        <v/>
      </c>
      <c r="B2093" s="49"/>
      <c r="C2093" s="49"/>
      <c r="D2093" s="50"/>
      <c r="E2093" s="51"/>
      <c r="F2093" s="52" t="str">
        <f aca="false">IFERROR(VLOOKUP(B2093,LISTAS!$Q$2:$R$58,2,0),"")</f>
        <v/>
      </c>
      <c r="G2093" s="34" t="str">
        <f aca="false">IF(ISBLANK(C2093),"",  IF(F2093="RAZÓN SOCIAL","NUEVO_RP",   IF(F2093="NUMERO",      IF(ISNUMBER(VALUE(C2093)),VALUE(C2093),""),   IF(OR(F2093="NSS - NOMBRE",F2093="RP - NOMBRE"),      IF(         AND(           NOT(ISERROR(FIND(" - ",C2093))),           ISERROR(FIND("  ",C2093)),           ISERROR(FIND("–",C2093)),           ISERROR(FIND("—",C2093)),           ISNUMBER(VALUE(LEFT(C2093,FIND(" - ",C2093)-1)))         ),         VALUE(LEFT(C2093,FIND(" - ",C2093)-1)),         ""      ),   ""   )  )))</f>
        <v/>
      </c>
      <c r="H2093" s="34" t="str">
        <f aca="false">B2093 &amp; "|" &amp; E2093 &amp; "|" &amp;(IF(ISBLANK(C2093),"",IFERROR(VALUE(LEFT(TRIM(C2093),FIND(" ",TRIM(C2093)&amp;" ")-1)),"")))</f>
        <v>||</v>
      </c>
      <c r="I2093" s="18" t="n">
        <f aca="false">IF(G2093="",0, IF(COUNTIF($H$6:H2093,H2093)=1,1,0))</f>
        <v>0</v>
      </c>
      <c r="J2093" s="34" t="str">
        <f aca="false">IF( OR( ISBLANK(D2093), C2093=D2093, AND( LEFT(D2093,7)&lt;&gt;"NOMINA ", OR( ISERROR(FIND(" - ",D2093)), NOT(ISNUMBER(VALUE(LEFT(D2093,FIND(" - ",D2093)-1)))) ) ) ), "", B2093 &amp; "|" &amp; E2093 &amp; "|" &amp; (IF(ISBLANK(C2093), "", IFERROR(VALUE(LEFT(TRIM(C2093), FIND(" ", TRIM(C2093)&amp;" ")-1)), ""))) &amp; "|" &amp; D2093 )</f>
        <v/>
      </c>
      <c r="K2093" s="18" t="n">
        <f aca="false">IF(OR(C2093="", J2093="",G2093=""), 0, IF(COUNTIF($J$6:J2093, J2093)=1, 1, 0))</f>
        <v>0</v>
      </c>
      <c r="L2093" s="16" t="str">
        <f aca="false">IF(B2093="Inscripción de nuevo registro patronal",B2093 &amp; "|" &amp; E2093 &amp; "|" &amp; C2093,"")</f>
        <v/>
      </c>
      <c r="M2093" s="18" t="n">
        <f aca="false">IF(OR(C2093="", L2093=""), 0, IF(COUNTIF($L$6:L2093, L2093)=1, 1, 0))</f>
        <v>0</v>
      </c>
    </row>
    <row r="2094" customFormat="false" ht="28.35" hidden="false" customHeight="true" outlineLevel="0" collapsed="false">
      <c r="A2094" s="48" t="str">
        <f aca="false">IF(AND(NOT(ISBLANK(C2094)),NOT(ISBLANK(B2094)),NOT(ISBLANK(E2094))),(_xlfn.AGGREGATE(2,7,A$5:A2094))+1,"")</f>
        <v/>
      </c>
      <c r="B2094" s="49"/>
      <c r="C2094" s="49"/>
      <c r="D2094" s="50"/>
      <c r="E2094" s="51"/>
      <c r="F2094" s="52" t="str">
        <f aca="false">IFERROR(VLOOKUP(B2094,LISTAS!$Q$2:$R$58,2,0),"")</f>
        <v/>
      </c>
      <c r="G2094" s="34" t="str">
        <f aca="false">IF(ISBLANK(C2094),"",  IF(F2094="RAZÓN SOCIAL","NUEVO_RP",   IF(F2094="NUMERO",      IF(ISNUMBER(VALUE(C2094)),VALUE(C2094),""),   IF(OR(F2094="NSS - NOMBRE",F2094="RP - NOMBRE"),      IF(         AND(           NOT(ISERROR(FIND(" - ",C2094))),           ISERROR(FIND("  ",C2094)),           ISERROR(FIND("–",C2094)),           ISERROR(FIND("—",C2094)),           ISNUMBER(VALUE(LEFT(C2094,FIND(" - ",C2094)-1)))         ),         VALUE(LEFT(C2094,FIND(" - ",C2094)-1)),         ""      ),   ""   )  )))</f>
        <v/>
      </c>
      <c r="H2094" s="34" t="str">
        <f aca="false">B2094 &amp; "|" &amp; E2094 &amp; "|" &amp;(IF(ISBLANK(C2094),"",IFERROR(VALUE(LEFT(TRIM(C2094),FIND(" ",TRIM(C2094)&amp;" ")-1)),"")))</f>
        <v>||</v>
      </c>
      <c r="I2094" s="18" t="n">
        <f aca="false">IF(G2094="",0, IF(COUNTIF($H$6:H2094,H2094)=1,1,0))</f>
        <v>0</v>
      </c>
      <c r="J2094" s="34" t="str">
        <f aca="false">IF( OR( ISBLANK(D2094), C2094=D2094, AND( LEFT(D2094,7)&lt;&gt;"NOMINA ", OR( ISERROR(FIND(" - ",D2094)), NOT(ISNUMBER(VALUE(LEFT(D2094,FIND(" - ",D2094)-1)))) ) ) ), "", B2094 &amp; "|" &amp; E2094 &amp; "|" &amp; (IF(ISBLANK(C2094), "", IFERROR(VALUE(LEFT(TRIM(C2094), FIND(" ", TRIM(C2094)&amp;" ")-1)), ""))) &amp; "|" &amp; D2094 )</f>
        <v/>
      </c>
      <c r="K2094" s="18" t="n">
        <f aca="false">IF(OR(C2094="", J2094="",G2094=""), 0, IF(COUNTIF($J$6:J2094, J2094)=1, 1, 0))</f>
        <v>0</v>
      </c>
      <c r="L2094" s="16" t="str">
        <f aca="false">IF(B2094="Inscripción de nuevo registro patronal",B2094 &amp; "|" &amp; E2094 &amp; "|" &amp; C2094,"")</f>
        <v/>
      </c>
      <c r="M2094" s="18" t="n">
        <f aca="false">IF(OR(C2094="", L2094=""), 0, IF(COUNTIF($L$6:L2094, L2094)=1, 1, 0))</f>
        <v>0</v>
      </c>
    </row>
    <row r="2095" customFormat="false" ht="28.35" hidden="false" customHeight="true" outlineLevel="0" collapsed="false">
      <c r="A2095" s="48" t="str">
        <f aca="false">IF(AND(NOT(ISBLANK(C2095)),NOT(ISBLANK(B2095)),NOT(ISBLANK(E2095))),(_xlfn.AGGREGATE(2,7,A$5:A2095))+1,"")</f>
        <v/>
      </c>
      <c r="B2095" s="49"/>
      <c r="C2095" s="49"/>
      <c r="D2095" s="50"/>
      <c r="E2095" s="51"/>
      <c r="F2095" s="52" t="str">
        <f aca="false">IFERROR(VLOOKUP(B2095,LISTAS!$Q$2:$R$58,2,0),"")</f>
        <v/>
      </c>
      <c r="G2095" s="34" t="str">
        <f aca="false">IF(ISBLANK(C2095),"",  IF(F2095="RAZÓN SOCIAL","NUEVO_RP",   IF(F2095="NUMERO",      IF(ISNUMBER(VALUE(C2095)),VALUE(C2095),""),   IF(OR(F2095="NSS - NOMBRE",F2095="RP - NOMBRE"),      IF(         AND(           NOT(ISERROR(FIND(" - ",C2095))),           ISERROR(FIND("  ",C2095)),           ISERROR(FIND("–",C2095)),           ISERROR(FIND("—",C2095)),           ISNUMBER(VALUE(LEFT(C2095,FIND(" - ",C2095)-1)))         ),         VALUE(LEFT(C2095,FIND(" - ",C2095)-1)),         ""      ),   ""   )  )))</f>
        <v/>
      </c>
      <c r="H2095" s="34" t="str">
        <f aca="false">B2095 &amp; "|" &amp; E2095 &amp; "|" &amp;(IF(ISBLANK(C2095),"",IFERROR(VALUE(LEFT(TRIM(C2095),FIND(" ",TRIM(C2095)&amp;" ")-1)),"")))</f>
        <v>||</v>
      </c>
      <c r="I2095" s="18" t="n">
        <f aca="false">IF(G2095="",0, IF(COUNTIF($H$6:H2095,H2095)=1,1,0))</f>
        <v>0</v>
      </c>
      <c r="J2095" s="34" t="str">
        <f aca="false">IF( OR( ISBLANK(D2095), C2095=D2095, AND( LEFT(D2095,7)&lt;&gt;"NOMINA ", OR( ISERROR(FIND(" - ",D2095)), NOT(ISNUMBER(VALUE(LEFT(D2095,FIND(" - ",D2095)-1)))) ) ) ), "", B2095 &amp; "|" &amp; E2095 &amp; "|" &amp; (IF(ISBLANK(C2095), "", IFERROR(VALUE(LEFT(TRIM(C2095), FIND(" ", TRIM(C2095)&amp;" ")-1)), ""))) &amp; "|" &amp; D2095 )</f>
        <v/>
      </c>
      <c r="K2095" s="18" t="n">
        <f aca="false">IF(OR(C2095="", J2095="",G2095=""), 0, IF(COUNTIF($J$6:J2095, J2095)=1, 1, 0))</f>
        <v>0</v>
      </c>
      <c r="L2095" s="16" t="str">
        <f aca="false">IF(B2095="Inscripción de nuevo registro patronal",B2095 &amp; "|" &amp; E2095 &amp; "|" &amp; C2095,"")</f>
        <v/>
      </c>
      <c r="M2095" s="18" t="n">
        <f aca="false">IF(OR(C2095="", L2095=""), 0, IF(COUNTIF($L$6:L2095, L2095)=1, 1, 0))</f>
        <v>0</v>
      </c>
    </row>
    <row r="2096" customFormat="false" ht="28.35" hidden="false" customHeight="true" outlineLevel="0" collapsed="false">
      <c r="A2096" s="48" t="str">
        <f aca="false">IF(AND(NOT(ISBLANK(C2096)),NOT(ISBLANK(B2096)),NOT(ISBLANK(E2096))),(_xlfn.AGGREGATE(2,7,A$5:A2096))+1,"")</f>
        <v/>
      </c>
      <c r="B2096" s="49"/>
      <c r="C2096" s="49"/>
      <c r="D2096" s="50"/>
      <c r="E2096" s="51"/>
      <c r="F2096" s="52" t="str">
        <f aca="false">IFERROR(VLOOKUP(B2096,LISTAS!$Q$2:$R$58,2,0),"")</f>
        <v/>
      </c>
      <c r="G2096" s="34" t="str">
        <f aca="false">IF(ISBLANK(C2096),"",  IF(F2096="RAZÓN SOCIAL","NUEVO_RP",   IF(F2096="NUMERO",      IF(ISNUMBER(VALUE(C2096)),VALUE(C2096),""),   IF(OR(F2096="NSS - NOMBRE",F2096="RP - NOMBRE"),      IF(         AND(           NOT(ISERROR(FIND(" - ",C2096))),           ISERROR(FIND("  ",C2096)),           ISERROR(FIND("–",C2096)),           ISERROR(FIND("—",C2096)),           ISNUMBER(VALUE(LEFT(C2096,FIND(" - ",C2096)-1)))         ),         VALUE(LEFT(C2096,FIND(" - ",C2096)-1)),         ""      ),   ""   )  )))</f>
        <v/>
      </c>
      <c r="H2096" s="34" t="str">
        <f aca="false">B2096 &amp; "|" &amp; E2096 &amp; "|" &amp;(IF(ISBLANK(C2096),"",IFERROR(VALUE(LEFT(TRIM(C2096),FIND(" ",TRIM(C2096)&amp;" ")-1)),"")))</f>
        <v>||</v>
      </c>
      <c r="I2096" s="18" t="n">
        <f aca="false">IF(G2096="",0, IF(COUNTIF($H$6:H2096,H2096)=1,1,0))</f>
        <v>0</v>
      </c>
      <c r="J2096" s="34" t="str">
        <f aca="false">IF( OR( ISBLANK(D2096), C2096=D2096, AND( LEFT(D2096,7)&lt;&gt;"NOMINA ", OR( ISERROR(FIND(" - ",D2096)), NOT(ISNUMBER(VALUE(LEFT(D2096,FIND(" - ",D2096)-1)))) ) ) ), "", B2096 &amp; "|" &amp; E2096 &amp; "|" &amp; (IF(ISBLANK(C2096), "", IFERROR(VALUE(LEFT(TRIM(C2096), FIND(" ", TRIM(C2096)&amp;" ")-1)), ""))) &amp; "|" &amp; D2096 )</f>
        <v/>
      </c>
      <c r="K2096" s="18" t="n">
        <f aca="false">IF(OR(C2096="", J2096="",G2096=""), 0, IF(COUNTIF($J$6:J2096, J2096)=1, 1, 0))</f>
        <v>0</v>
      </c>
      <c r="L2096" s="16" t="str">
        <f aca="false">IF(B2096="Inscripción de nuevo registro patronal",B2096 &amp; "|" &amp; E2096 &amp; "|" &amp; C2096,"")</f>
        <v/>
      </c>
      <c r="M2096" s="18" t="n">
        <f aca="false">IF(OR(C2096="", L2096=""), 0, IF(COUNTIF($L$6:L2096, L2096)=1, 1, 0))</f>
        <v>0</v>
      </c>
    </row>
    <row r="2097" customFormat="false" ht="28.35" hidden="false" customHeight="true" outlineLevel="0" collapsed="false">
      <c r="A2097" s="48" t="str">
        <f aca="false">IF(AND(NOT(ISBLANK(C2097)),NOT(ISBLANK(B2097)),NOT(ISBLANK(E2097))),(_xlfn.AGGREGATE(2,7,A$5:A2097))+1,"")</f>
        <v/>
      </c>
      <c r="B2097" s="49"/>
      <c r="C2097" s="49"/>
      <c r="D2097" s="50"/>
      <c r="E2097" s="51"/>
      <c r="F2097" s="52" t="str">
        <f aca="false">IFERROR(VLOOKUP(B2097,LISTAS!$Q$2:$R$58,2,0),"")</f>
        <v/>
      </c>
      <c r="G2097" s="34" t="str">
        <f aca="false">IF(ISBLANK(C2097),"",  IF(F2097="RAZÓN SOCIAL","NUEVO_RP",   IF(F2097="NUMERO",      IF(ISNUMBER(VALUE(C2097)),VALUE(C2097),""),   IF(OR(F2097="NSS - NOMBRE",F2097="RP - NOMBRE"),      IF(         AND(           NOT(ISERROR(FIND(" - ",C2097))),           ISERROR(FIND("  ",C2097)),           ISERROR(FIND("–",C2097)),           ISERROR(FIND("—",C2097)),           ISNUMBER(VALUE(LEFT(C2097,FIND(" - ",C2097)-1)))         ),         VALUE(LEFT(C2097,FIND(" - ",C2097)-1)),         ""      ),   ""   )  )))</f>
        <v/>
      </c>
      <c r="H2097" s="34" t="str">
        <f aca="false">B2097 &amp; "|" &amp; E2097 &amp; "|" &amp;(IF(ISBLANK(C2097),"",IFERROR(VALUE(LEFT(TRIM(C2097),FIND(" ",TRIM(C2097)&amp;" ")-1)),"")))</f>
        <v>||</v>
      </c>
      <c r="I2097" s="18" t="n">
        <f aca="false">IF(G2097="",0, IF(COUNTIF($H$6:H2097,H2097)=1,1,0))</f>
        <v>0</v>
      </c>
      <c r="J2097" s="34" t="str">
        <f aca="false">IF( OR( ISBLANK(D2097), C2097=D2097, AND( LEFT(D2097,7)&lt;&gt;"NOMINA ", OR( ISERROR(FIND(" - ",D2097)), NOT(ISNUMBER(VALUE(LEFT(D2097,FIND(" - ",D2097)-1)))) ) ) ), "", B2097 &amp; "|" &amp; E2097 &amp; "|" &amp; (IF(ISBLANK(C2097), "", IFERROR(VALUE(LEFT(TRIM(C2097), FIND(" ", TRIM(C2097)&amp;" ")-1)), ""))) &amp; "|" &amp; D2097 )</f>
        <v/>
      </c>
      <c r="K2097" s="18" t="n">
        <f aca="false">IF(OR(C2097="", J2097="",G2097=""), 0, IF(COUNTIF($J$6:J2097, J2097)=1, 1, 0))</f>
        <v>0</v>
      </c>
      <c r="L2097" s="16" t="str">
        <f aca="false">IF(B2097="Inscripción de nuevo registro patronal",B2097 &amp; "|" &amp; E2097 &amp; "|" &amp; C2097,"")</f>
        <v/>
      </c>
      <c r="M2097" s="18" t="n">
        <f aca="false">IF(OR(C2097="", L2097=""), 0, IF(COUNTIF($L$6:L2097, L2097)=1, 1, 0))</f>
        <v>0</v>
      </c>
    </row>
    <row r="2098" customFormat="false" ht="28.35" hidden="false" customHeight="true" outlineLevel="0" collapsed="false">
      <c r="A2098" s="48" t="str">
        <f aca="false">IF(AND(NOT(ISBLANK(C2098)),NOT(ISBLANK(B2098)),NOT(ISBLANK(E2098))),(_xlfn.AGGREGATE(2,7,A$5:A2098))+1,"")</f>
        <v/>
      </c>
      <c r="B2098" s="49"/>
      <c r="C2098" s="49"/>
      <c r="D2098" s="50"/>
      <c r="E2098" s="51"/>
      <c r="F2098" s="52" t="str">
        <f aca="false">IFERROR(VLOOKUP(B2098,LISTAS!$Q$2:$R$58,2,0),"")</f>
        <v/>
      </c>
      <c r="G2098" s="34" t="str">
        <f aca="false">IF(ISBLANK(C2098),"",  IF(F2098="RAZÓN SOCIAL","NUEVO_RP",   IF(F2098="NUMERO",      IF(ISNUMBER(VALUE(C2098)),VALUE(C2098),""),   IF(OR(F2098="NSS - NOMBRE",F2098="RP - NOMBRE"),      IF(         AND(           NOT(ISERROR(FIND(" - ",C2098))),           ISERROR(FIND("  ",C2098)),           ISERROR(FIND("–",C2098)),           ISERROR(FIND("—",C2098)),           ISNUMBER(VALUE(LEFT(C2098,FIND(" - ",C2098)-1)))         ),         VALUE(LEFT(C2098,FIND(" - ",C2098)-1)),         ""      ),   ""   )  )))</f>
        <v/>
      </c>
      <c r="H2098" s="34" t="str">
        <f aca="false">B2098 &amp; "|" &amp; E2098 &amp; "|" &amp;(IF(ISBLANK(C2098),"",IFERROR(VALUE(LEFT(TRIM(C2098),FIND(" ",TRIM(C2098)&amp;" ")-1)),"")))</f>
        <v>||</v>
      </c>
      <c r="I2098" s="18" t="n">
        <f aca="false">IF(G2098="",0, IF(COUNTIF($H$6:H2098,H2098)=1,1,0))</f>
        <v>0</v>
      </c>
      <c r="J2098" s="34" t="str">
        <f aca="false">IF( OR( ISBLANK(D2098), C2098=D2098, AND( LEFT(D2098,7)&lt;&gt;"NOMINA ", OR( ISERROR(FIND(" - ",D2098)), NOT(ISNUMBER(VALUE(LEFT(D2098,FIND(" - ",D2098)-1)))) ) ) ), "", B2098 &amp; "|" &amp; E2098 &amp; "|" &amp; (IF(ISBLANK(C2098), "", IFERROR(VALUE(LEFT(TRIM(C2098), FIND(" ", TRIM(C2098)&amp;" ")-1)), ""))) &amp; "|" &amp; D2098 )</f>
        <v/>
      </c>
      <c r="K2098" s="18" t="n">
        <f aca="false">IF(OR(C2098="", J2098="",G2098=""), 0, IF(COUNTIF($J$6:J2098, J2098)=1, 1, 0))</f>
        <v>0</v>
      </c>
      <c r="L2098" s="16" t="str">
        <f aca="false">IF(B2098="Inscripción de nuevo registro patronal",B2098 &amp; "|" &amp; E2098 &amp; "|" &amp; C2098,"")</f>
        <v/>
      </c>
      <c r="M2098" s="18" t="n">
        <f aca="false">IF(OR(C2098="", L2098=""), 0, IF(COUNTIF($L$6:L2098, L2098)=1, 1, 0))</f>
        <v>0</v>
      </c>
    </row>
    <row r="2099" customFormat="false" ht="28.35" hidden="false" customHeight="true" outlineLevel="0" collapsed="false">
      <c r="A2099" s="48" t="str">
        <f aca="false">IF(AND(NOT(ISBLANK(C2099)),NOT(ISBLANK(B2099)),NOT(ISBLANK(E2099))),(_xlfn.AGGREGATE(2,7,A$5:A2099))+1,"")</f>
        <v/>
      </c>
      <c r="B2099" s="49"/>
      <c r="C2099" s="49"/>
      <c r="D2099" s="50"/>
      <c r="E2099" s="51"/>
      <c r="F2099" s="52" t="str">
        <f aca="false">IFERROR(VLOOKUP(B2099,LISTAS!$Q$2:$R$58,2,0),"")</f>
        <v/>
      </c>
      <c r="G2099" s="34" t="str">
        <f aca="false">IF(ISBLANK(C2099),"",  IF(F2099="RAZÓN SOCIAL","NUEVO_RP",   IF(F2099="NUMERO",      IF(ISNUMBER(VALUE(C2099)),VALUE(C2099),""),   IF(OR(F2099="NSS - NOMBRE",F2099="RP - NOMBRE"),      IF(         AND(           NOT(ISERROR(FIND(" - ",C2099))),           ISERROR(FIND("  ",C2099)),           ISERROR(FIND("–",C2099)),           ISERROR(FIND("—",C2099)),           ISNUMBER(VALUE(LEFT(C2099,FIND(" - ",C2099)-1)))         ),         VALUE(LEFT(C2099,FIND(" - ",C2099)-1)),         ""      ),   ""   )  )))</f>
        <v/>
      </c>
      <c r="H2099" s="34" t="str">
        <f aca="false">B2099 &amp; "|" &amp; E2099 &amp; "|" &amp;(IF(ISBLANK(C2099),"",IFERROR(VALUE(LEFT(TRIM(C2099),FIND(" ",TRIM(C2099)&amp;" ")-1)),"")))</f>
        <v>||</v>
      </c>
      <c r="I2099" s="18" t="n">
        <f aca="false">IF(G2099="",0, IF(COUNTIF($H$6:H2099,H2099)=1,1,0))</f>
        <v>0</v>
      </c>
      <c r="J2099" s="34" t="str">
        <f aca="false">IF( OR( ISBLANK(D2099), C2099=D2099, AND( LEFT(D2099,7)&lt;&gt;"NOMINA ", OR( ISERROR(FIND(" - ",D2099)), NOT(ISNUMBER(VALUE(LEFT(D2099,FIND(" - ",D2099)-1)))) ) ) ), "", B2099 &amp; "|" &amp; E2099 &amp; "|" &amp; (IF(ISBLANK(C2099), "", IFERROR(VALUE(LEFT(TRIM(C2099), FIND(" ", TRIM(C2099)&amp;" ")-1)), ""))) &amp; "|" &amp; D2099 )</f>
        <v/>
      </c>
      <c r="K2099" s="18" t="n">
        <f aca="false">IF(OR(C2099="", J2099="",G2099=""), 0, IF(COUNTIF($J$6:J2099, J2099)=1, 1, 0))</f>
        <v>0</v>
      </c>
      <c r="L2099" s="16" t="str">
        <f aca="false">IF(B2099="Inscripción de nuevo registro patronal",B2099 &amp; "|" &amp; E2099 &amp; "|" &amp; C2099,"")</f>
        <v/>
      </c>
      <c r="M2099" s="18" t="n">
        <f aca="false">IF(OR(C2099="", L2099=""), 0, IF(COUNTIF($L$6:L2099, L2099)=1, 1, 0))</f>
        <v>0</v>
      </c>
    </row>
    <row r="2100" customFormat="false" ht="28.35" hidden="false" customHeight="true" outlineLevel="0" collapsed="false">
      <c r="A2100" s="48" t="str">
        <f aca="false">IF(AND(NOT(ISBLANK(C2100)),NOT(ISBLANK(B2100)),NOT(ISBLANK(E2100))),(_xlfn.AGGREGATE(2,7,A$5:A2100))+1,"")</f>
        <v/>
      </c>
      <c r="B2100" s="49"/>
      <c r="C2100" s="49"/>
      <c r="D2100" s="50"/>
      <c r="E2100" s="51"/>
      <c r="F2100" s="52" t="str">
        <f aca="false">IFERROR(VLOOKUP(B2100,LISTAS!$Q$2:$R$58,2,0),"")</f>
        <v/>
      </c>
      <c r="G2100" s="34" t="str">
        <f aca="false">IF(ISBLANK(C2100),"",  IF(F2100="RAZÓN SOCIAL","NUEVO_RP",   IF(F2100="NUMERO",      IF(ISNUMBER(VALUE(C2100)),VALUE(C2100),""),   IF(OR(F2100="NSS - NOMBRE",F2100="RP - NOMBRE"),      IF(         AND(           NOT(ISERROR(FIND(" - ",C2100))),           ISERROR(FIND("  ",C2100)),           ISERROR(FIND("–",C2100)),           ISERROR(FIND("—",C2100)),           ISNUMBER(VALUE(LEFT(C2100,FIND(" - ",C2100)-1)))         ),         VALUE(LEFT(C2100,FIND(" - ",C2100)-1)),         ""      ),   ""   )  )))</f>
        <v/>
      </c>
      <c r="H2100" s="34" t="str">
        <f aca="false">B2100 &amp; "|" &amp; E2100 &amp; "|" &amp;(IF(ISBLANK(C2100),"",IFERROR(VALUE(LEFT(TRIM(C2100),FIND(" ",TRIM(C2100)&amp;" ")-1)),"")))</f>
        <v>||</v>
      </c>
      <c r="I2100" s="18" t="n">
        <f aca="false">IF(G2100="",0, IF(COUNTIF($H$6:H2100,H2100)=1,1,0))</f>
        <v>0</v>
      </c>
      <c r="J2100" s="34" t="str">
        <f aca="false">IF( OR( ISBLANK(D2100), C2100=D2100, AND( LEFT(D2100,7)&lt;&gt;"NOMINA ", OR( ISERROR(FIND(" - ",D2100)), NOT(ISNUMBER(VALUE(LEFT(D2100,FIND(" - ",D2100)-1)))) ) ) ), "", B2100 &amp; "|" &amp; E2100 &amp; "|" &amp; (IF(ISBLANK(C2100), "", IFERROR(VALUE(LEFT(TRIM(C2100), FIND(" ", TRIM(C2100)&amp;" ")-1)), ""))) &amp; "|" &amp; D2100 )</f>
        <v/>
      </c>
      <c r="K2100" s="18" t="n">
        <f aca="false">IF(OR(C2100="", J2100="",G2100=""), 0, IF(COUNTIF($J$6:J2100, J2100)=1, 1, 0))</f>
        <v>0</v>
      </c>
      <c r="L2100" s="16" t="str">
        <f aca="false">IF(B2100="Inscripción de nuevo registro patronal",B2100 &amp; "|" &amp; E2100 &amp; "|" &amp; C2100,"")</f>
        <v/>
      </c>
      <c r="M2100" s="18" t="n">
        <f aca="false">IF(OR(C2100="", L2100=""), 0, IF(COUNTIF($L$6:L2100, L2100)=1, 1, 0))</f>
        <v>0</v>
      </c>
    </row>
    <row r="2101" customFormat="false" ht="28.35" hidden="false" customHeight="true" outlineLevel="0" collapsed="false">
      <c r="A2101" s="48" t="str">
        <f aca="false">IF(AND(NOT(ISBLANK(C2101)),NOT(ISBLANK(B2101)),NOT(ISBLANK(E2101))),(_xlfn.AGGREGATE(2,7,A$5:A2101))+1,"")</f>
        <v/>
      </c>
      <c r="B2101" s="49"/>
      <c r="C2101" s="49"/>
      <c r="D2101" s="50"/>
      <c r="E2101" s="51"/>
      <c r="F2101" s="52" t="str">
        <f aca="false">IFERROR(VLOOKUP(B2101,LISTAS!$Q$2:$R$58,2,0),"")</f>
        <v/>
      </c>
      <c r="G2101" s="34" t="str">
        <f aca="false">IF(ISBLANK(C2101),"",  IF(F2101="RAZÓN SOCIAL","NUEVO_RP",   IF(F2101="NUMERO",      IF(ISNUMBER(VALUE(C2101)),VALUE(C2101),""),   IF(OR(F2101="NSS - NOMBRE",F2101="RP - NOMBRE"),      IF(         AND(           NOT(ISERROR(FIND(" - ",C2101))),           ISERROR(FIND("  ",C2101)),           ISERROR(FIND("–",C2101)),           ISERROR(FIND("—",C2101)),           ISNUMBER(VALUE(LEFT(C2101,FIND(" - ",C2101)-1)))         ),         VALUE(LEFT(C2101,FIND(" - ",C2101)-1)),         ""      ),   ""   )  )))</f>
        <v/>
      </c>
      <c r="H2101" s="34" t="str">
        <f aca="false">B2101 &amp; "|" &amp; E2101 &amp; "|" &amp;(IF(ISBLANK(C2101),"",IFERROR(VALUE(LEFT(TRIM(C2101),FIND(" ",TRIM(C2101)&amp;" ")-1)),"")))</f>
        <v>||</v>
      </c>
      <c r="I2101" s="18" t="n">
        <f aca="false">IF(G2101="",0, IF(COUNTIF($H$6:H2101,H2101)=1,1,0))</f>
        <v>0</v>
      </c>
      <c r="J2101" s="34" t="str">
        <f aca="false">IF( OR( ISBLANK(D2101), C2101=D2101, AND( LEFT(D2101,7)&lt;&gt;"NOMINA ", OR( ISERROR(FIND(" - ",D2101)), NOT(ISNUMBER(VALUE(LEFT(D2101,FIND(" - ",D2101)-1)))) ) ) ), "", B2101 &amp; "|" &amp; E2101 &amp; "|" &amp; (IF(ISBLANK(C2101), "", IFERROR(VALUE(LEFT(TRIM(C2101), FIND(" ", TRIM(C2101)&amp;" ")-1)), ""))) &amp; "|" &amp; D2101 )</f>
        <v/>
      </c>
      <c r="K2101" s="18" t="n">
        <f aca="false">IF(OR(C2101="", J2101="",G2101=""), 0, IF(COUNTIF($J$6:J2101, J2101)=1, 1, 0))</f>
        <v>0</v>
      </c>
      <c r="L2101" s="16" t="str">
        <f aca="false">IF(B2101="Inscripción de nuevo registro patronal",B2101 &amp; "|" &amp; E2101 &amp; "|" &amp; C2101,"")</f>
        <v/>
      </c>
      <c r="M2101" s="18" t="n">
        <f aca="false">IF(OR(C2101="", L2101=""), 0, IF(COUNTIF($L$6:L2101, L2101)=1, 1, 0))</f>
        <v>0</v>
      </c>
    </row>
    <row r="2102" customFormat="false" ht="28.35" hidden="false" customHeight="true" outlineLevel="0" collapsed="false">
      <c r="A2102" s="48" t="str">
        <f aca="false">IF(AND(NOT(ISBLANK(C2102)),NOT(ISBLANK(B2102)),NOT(ISBLANK(E2102))),(_xlfn.AGGREGATE(2,7,A$5:A2102))+1,"")</f>
        <v/>
      </c>
      <c r="B2102" s="49"/>
      <c r="C2102" s="49"/>
      <c r="D2102" s="50"/>
      <c r="E2102" s="51"/>
      <c r="F2102" s="52" t="str">
        <f aca="false">IFERROR(VLOOKUP(B2102,LISTAS!$Q$2:$R$58,2,0),"")</f>
        <v/>
      </c>
      <c r="G2102" s="34" t="str">
        <f aca="false">IF(ISBLANK(C2102),"",  IF(F2102="RAZÓN SOCIAL","NUEVO_RP",   IF(F2102="NUMERO",      IF(ISNUMBER(VALUE(C2102)),VALUE(C2102),""),   IF(OR(F2102="NSS - NOMBRE",F2102="RP - NOMBRE"),      IF(         AND(           NOT(ISERROR(FIND(" - ",C2102))),           ISERROR(FIND("  ",C2102)),           ISERROR(FIND("–",C2102)),           ISERROR(FIND("—",C2102)),           ISNUMBER(VALUE(LEFT(C2102,FIND(" - ",C2102)-1)))         ),         VALUE(LEFT(C2102,FIND(" - ",C2102)-1)),         ""      ),   ""   )  )))</f>
        <v/>
      </c>
      <c r="H2102" s="34" t="str">
        <f aca="false">B2102 &amp; "|" &amp; E2102 &amp; "|" &amp;(IF(ISBLANK(C2102),"",IFERROR(VALUE(LEFT(TRIM(C2102),FIND(" ",TRIM(C2102)&amp;" ")-1)),"")))</f>
        <v>||</v>
      </c>
      <c r="I2102" s="18" t="n">
        <f aca="false">IF(G2102="",0, IF(COUNTIF($H$6:H2102,H2102)=1,1,0))</f>
        <v>0</v>
      </c>
      <c r="J2102" s="34" t="str">
        <f aca="false">IF( OR( ISBLANK(D2102), C2102=D2102, AND( LEFT(D2102,7)&lt;&gt;"NOMINA ", OR( ISERROR(FIND(" - ",D2102)), NOT(ISNUMBER(VALUE(LEFT(D2102,FIND(" - ",D2102)-1)))) ) ) ), "", B2102 &amp; "|" &amp; E2102 &amp; "|" &amp; (IF(ISBLANK(C2102), "", IFERROR(VALUE(LEFT(TRIM(C2102), FIND(" ", TRIM(C2102)&amp;" ")-1)), ""))) &amp; "|" &amp; D2102 )</f>
        <v/>
      </c>
      <c r="K2102" s="18" t="n">
        <f aca="false">IF(OR(C2102="", J2102="",G2102=""), 0, IF(COUNTIF($J$6:J2102, J2102)=1, 1, 0))</f>
        <v>0</v>
      </c>
      <c r="L2102" s="16" t="str">
        <f aca="false">IF(B2102="Inscripción de nuevo registro patronal",B2102 &amp; "|" &amp; E2102 &amp; "|" &amp; C2102,"")</f>
        <v/>
      </c>
      <c r="M2102" s="18" t="n">
        <f aca="false">IF(OR(C2102="", L2102=""), 0, IF(COUNTIF($L$6:L2102, L2102)=1, 1, 0))</f>
        <v>0</v>
      </c>
    </row>
    <row r="2103" customFormat="false" ht="28.35" hidden="false" customHeight="true" outlineLevel="0" collapsed="false">
      <c r="A2103" s="48" t="str">
        <f aca="false">IF(AND(NOT(ISBLANK(C2103)),NOT(ISBLANK(B2103)),NOT(ISBLANK(E2103))),(_xlfn.AGGREGATE(2,7,A$5:A2103))+1,"")</f>
        <v/>
      </c>
      <c r="B2103" s="49"/>
      <c r="C2103" s="49"/>
      <c r="D2103" s="50"/>
      <c r="E2103" s="51"/>
      <c r="F2103" s="52" t="str">
        <f aca="false">IFERROR(VLOOKUP(B2103,LISTAS!$Q$2:$R$58,2,0),"")</f>
        <v/>
      </c>
      <c r="G2103" s="34" t="str">
        <f aca="false">IF(ISBLANK(C2103),"",  IF(F2103="RAZÓN SOCIAL","NUEVO_RP",   IF(F2103="NUMERO",      IF(ISNUMBER(VALUE(C2103)),VALUE(C2103),""),   IF(OR(F2103="NSS - NOMBRE",F2103="RP - NOMBRE"),      IF(         AND(           NOT(ISERROR(FIND(" - ",C2103))),           ISERROR(FIND("  ",C2103)),           ISERROR(FIND("–",C2103)),           ISERROR(FIND("—",C2103)),           ISNUMBER(VALUE(LEFT(C2103,FIND(" - ",C2103)-1)))         ),         VALUE(LEFT(C2103,FIND(" - ",C2103)-1)),         ""      ),   ""   )  )))</f>
        <v/>
      </c>
      <c r="H2103" s="34" t="str">
        <f aca="false">B2103 &amp; "|" &amp; E2103 &amp; "|" &amp;(IF(ISBLANK(C2103),"",IFERROR(VALUE(LEFT(TRIM(C2103),FIND(" ",TRIM(C2103)&amp;" ")-1)),"")))</f>
        <v>||</v>
      </c>
      <c r="I2103" s="18" t="n">
        <f aca="false">IF(G2103="",0, IF(COUNTIF($H$6:H2103,H2103)=1,1,0))</f>
        <v>0</v>
      </c>
      <c r="J2103" s="34" t="str">
        <f aca="false">IF( OR( ISBLANK(D2103), C2103=D2103, AND( LEFT(D2103,7)&lt;&gt;"NOMINA ", OR( ISERROR(FIND(" - ",D2103)), NOT(ISNUMBER(VALUE(LEFT(D2103,FIND(" - ",D2103)-1)))) ) ) ), "", B2103 &amp; "|" &amp; E2103 &amp; "|" &amp; (IF(ISBLANK(C2103), "", IFERROR(VALUE(LEFT(TRIM(C2103), FIND(" ", TRIM(C2103)&amp;" ")-1)), ""))) &amp; "|" &amp; D2103 )</f>
        <v/>
      </c>
      <c r="K2103" s="18" t="n">
        <f aca="false">IF(OR(C2103="", J2103="",G2103=""), 0, IF(COUNTIF($J$6:J2103, J2103)=1, 1, 0))</f>
        <v>0</v>
      </c>
      <c r="L2103" s="16" t="str">
        <f aca="false">IF(B2103="Inscripción de nuevo registro patronal",B2103 &amp; "|" &amp; E2103 &amp; "|" &amp; C2103,"")</f>
        <v/>
      </c>
      <c r="M2103" s="18" t="n">
        <f aca="false">IF(OR(C2103="", L2103=""), 0, IF(COUNTIF($L$6:L2103, L2103)=1, 1, 0))</f>
        <v>0</v>
      </c>
    </row>
    <row r="2104" customFormat="false" ht="28.35" hidden="false" customHeight="true" outlineLevel="0" collapsed="false">
      <c r="A2104" s="48" t="str">
        <f aca="false">IF(AND(NOT(ISBLANK(C2104)),NOT(ISBLANK(B2104)),NOT(ISBLANK(E2104))),(_xlfn.AGGREGATE(2,7,A$5:A2104))+1,"")</f>
        <v/>
      </c>
      <c r="B2104" s="49"/>
      <c r="C2104" s="49"/>
      <c r="D2104" s="50"/>
      <c r="E2104" s="51"/>
      <c r="F2104" s="52" t="str">
        <f aca="false">IFERROR(VLOOKUP(B2104,LISTAS!$Q$2:$R$58,2,0),"")</f>
        <v/>
      </c>
      <c r="G2104" s="34" t="str">
        <f aca="false">IF(ISBLANK(C2104),"",  IF(F2104="RAZÓN SOCIAL","NUEVO_RP",   IF(F2104="NUMERO",      IF(ISNUMBER(VALUE(C2104)),VALUE(C2104),""),   IF(OR(F2104="NSS - NOMBRE",F2104="RP - NOMBRE"),      IF(         AND(           NOT(ISERROR(FIND(" - ",C2104))),           ISERROR(FIND("  ",C2104)),           ISERROR(FIND("–",C2104)),           ISERROR(FIND("—",C2104)),           ISNUMBER(VALUE(LEFT(C2104,FIND(" - ",C2104)-1)))         ),         VALUE(LEFT(C2104,FIND(" - ",C2104)-1)),         ""      ),   ""   )  )))</f>
        <v/>
      </c>
      <c r="H2104" s="34" t="str">
        <f aca="false">B2104 &amp; "|" &amp; E2104 &amp; "|" &amp;(IF(ISBLANK(C2104),"",IFERROR(VALUE(LEFT(TRIM(C2104),FIND(" ",TRIM(C2104)&amp;" ")-1)),"")))</f>
        <v>||</v>
      </c>
      <c r="I2104" s="18" t="n">
        <f aca="false">IF(G2104="",0, IF(COUNTIF($H$6:H2104,H2104)=1,1,0))</f>
        <v>0</v>
      </c>
      <c r="J2104" s="34" t="str">
        <f aca="false">IF( OR( ISBLANK(D2104), C2104=D2104, AND( LEFT(D2104,7)&lt;&gt;"NOMINA ", OR( ISERROR(FIND(" - ",D2104)), NOT(ISNUMBER(VALUE(LEFT(D2104,FIND(" - ",D2104)-1)))) ) ) ), "", B2104 &amp; "|" &amp; E2104 &amp; "|" &amp; (IF(ISBLANK(C2104), "", IFERROR(VALUE(LEFT(TRIM(C2104), FIND(" ", TRIM(C2104)&amp;" ")-1)), ""))) &amp; "|" &amp; D2104 )</f>
        <v/>
      </c>
      <c r="K2104" s="18" t="n">
        <f aca="false">IF(OR(C2104="", J2104="",G2104=""), 0, IF(COUNTIF($J$6:J2104, J2104)=1, 1, 0))</f>
        <v>0</v>
      </c>
      <c r="L2104" s="16" t="str">
        <f aca="false">IF(B2104="Inscripción de nuevo registro patronal",B2104 &amp; "|" &amp; E2104 &amp; "|" &amp; C2104,"")</f>
        <v/>
      </c>
      <c r="M2104" s="18" t="n">
        <f aca="false">IF(OR(C2104="", L2104=""), 0, IF(COUNTIF($L$6:L2104, L2104)=1, 1, 0))</f>
        <v>0</v>
      </c>
    </row>
    <row r="2105" customFormat="false" ht="28.35" hidden="false" customHeight="true" outlineLevel="0" collapsed="false">
      <c r="A2105" s="48" t="str">
        <f aca="false">IF(AND(NOT(ISBLANK(C2105)),NOT(ISBLANK(B2105)),NOT(ISBLANK(E2105))),(_xlfn.AGGREGATE(2,7,A$5:A2105))+1,"")</f>
        <v/>
      </c>
      <c r="B2105" s="49"/>
      <c r="C2105" s="49"/>
      <c r="D2105" s="50"/>
      <c r="E2105" s="51"/>
      <c r="F2105" s="52" t="str">
        <f aca="false">IFERROR(VLOOKUP(B2105,LISTAS!$Q$2:$R$58,2,0),"")</f>
        <v/>
      </c>
      <c r="G2105" s="34" t="str">
        <f aca="false">IF(ISBLANK(C2105),"",  IF(F2105="RAZÓN SOCIAL","NUEVO_RP",   IF(F2105="NUMERO",      IF(ISNUMBER(VALUE(C2105)),VALUE(C2105),""),   IF(OR(F2105="NSS - NOMBRE",F2105="RP - NOMBRE"),      IF(         AND(           NOT(ISERROR(FIND(" - ",C2105))),           ISERROR(FIND("  ",C2105)),           ISERROR(FIND("–",C2105)),           ISERROR(FIND("—",C2105)),           ISNUMBER(VALUE(LEFT(C2105,FIND(" - ",C2105)-1)))         ),         VALUE(LEFT(C2105,FIND(" - ",C2105)-1)),         ""      ),   ""   )  )))</f>
        <v/>
      </c>
      <c r="H2105" s="34" t="str">
        <f aca="false">B2105 &amp; "|" &amp; E2105 &amp; "|" &amp;(IF(ISBLANK(C2105),"",IFERROR(VALUE(LEFT(TRIM(C2105),FIND(" ",TRIM(C2105)&amp;" ")-1)),"")))</f>
        <v>||</v>
      </c>
      <c r="I2105" s="18" t="n">
        <f aca="false">IF(G2105="",0, IF(COUNTIF($H$6:H2105,H2105)=1,1,0))</f>
        <v>0</v>
      </c>
      <c r="J2105" s="34" t="str">
        <f aca="false">IF( OR( ISBLANK(D2105), C2105=D2105, AND( LEFT(D2105,7)&lt;&gt;"NOMINA ", OR( ISERROR(FIND(" - ",D2105)), NOT(ISNUMBER(VALUE(LEFT(D2105,FIND(" - ",D2105)-1)))) ) ) ), "", B2105 &amp; "|" &amp; E2105 &amp; "|" &amp; (IF(ISBLANK(C2105), "", IFERROR(VALUE(LEFT(TRIM(C2105), FIND(" ", TRIM(C2105)&amp;" ")-1)), ""))) &amp; "|" &amp; D2105 )</f>
        <v/>
      </c>
      <c r="K2105" s="18" t="n">
        <f aca="false">IF(OR(C2105="", J2105="",G2105=""), 0, IF(COUNTIF($J$6:J2105, J2105)=1, 1, 0))</f>
        <v>0</v>
      </c>
      <c r="L2105" s="16" t="str">
        <f aca="false">IF(B2105="Inscripción de nuevo registro patronal",B2105 &amp; "|" &amp; E2105 &amp; "|" &amp; C2105,"")</f>
        <v/>
      </c>
      <c r="M2105" s="18" t="n">
        <f aca="false">IF(OR(C2105="", L2105=""), 0, IF(COUNTIF($L$6:L2105, L2105)=1, 1, 0))</f>
        <v>0</v>
      </c>
    </row>
    <row r="2106" customFormat="false" ht="28.35" hidden="false" customHeight="true" outlineLevel="0" collapsed="false">
      <c r="A2106" s="48" t="str">
        <f aca="false">IF(AND(NOT(ISBLANK(C2106)),NOT(ISBLANK(B2106)),NOT(ISBLANK(E2106))),(_xlfn.AGGREGATE(2,7,A$5:A2106))+1,"")</f>
        <v/>
      </c>
      <c r="B2106" s="49"/>
      <c r="C2106" s="49"/>
      <c r="D2106" s="50"/>
      <c r="E2106" s="51"/>
      <c r="F2106" s="52" t="str">
        <f aca="false">IFERROR(VLOOKUP(B2106,LISTAS!$Q$2:$R$58,2,0),"")</f>
        <v/>
      </c>
      <c r="G2106" s="34" t="str">
        <f aca="false">IF(ISBLANK(C2106),"",  IF(F2106="RAZÓN SOCIAL","NUEVO_RP",   IF(F2106="NUMERO",      IF(ISNUMBER(VALUE(C2106)),VALUE(C2106),""),   IF(OR(F2106="NSS - NOMBRE",F2106="RP - NOMBRE"),      IF(         AND(           NOT(ISERROR(FIND(" - ",C2106))),           ISERROR(FIND("  ",C2106)),           ISERROR(FIND("–",C2106)),           ISERROR(FIND("—",C2106)),           ISNUMBER(VALUE(LEFT(C2106,FIND(" - ",C2106)-1)))         ),         VALUE(LEFT(C2106,FIND(" - ",C2106)-1)),         ""      ),   ""   )  )))</f>
        <v/>
      </c>
      <c r="H2106" s="34" t="str">
        <f aca="false">B2106 &amp; "|" &amp; E2106 &amp; "|" &amp;(IF(ISBLANK(C2106),"",IFERROR(VALUE(LEFT(TRIM(C2106),FIND(" ",TRIM(C2106)&amp;" ")-1)),"")))</f>
        <v>||</v>
      </c>
      <c r="I2106" s="18" t="n">
        <f aca="false">IF(G2106="",0, IF(COUNTIF($H$6:H2106,H2106)=1,1,0))</f>
        <v>0</v>
      </c>
      <c r="J2106" s="34" t="str">
        <f aca="false">IF( OR( ISBLANK(D2106), C2106=D2106, AND( LEFT(D2106,7)&lt;&gt;"NOMINA ", OR( ISERROR(FIND(" - ",D2106)), NOT(ISNUMBER(VALUE(LEFT(D2106,FIND(" - ",D2106)-1)))) ) ) ), "", B2106 &amp; "|" &amp; E2106 &amp; "|" &amp; (IF(ISBLANK(C2106), "", IFERROR(VALUE(LEFT(TRIM(C2106), FIND(" ", TRIM(C2106)&amp;" ")-1)), ""))) &amp; "|" &amp; D2106 )</f>
        <v/>
      </c>
      <c r="K2106" s="18" t="n">
        <f aca="false">IF(OR(C2106="", J2106="",G2106=""), 0, IF(COUNTIF($J$6:J2106, J2106)=1, 1, 0))</f>
        <v>0</v>
      </c>
      <c r="L2106" s="16" t="str">
        <f aca="false">IF(B2106="Inscripción de nuevo registro patronal",B2106 &amp; "|" &amp; E2106 &amp; "|" &amp; C2106,"")</f>
        <v/>
      </c>
      <c r="M2106" s="18" t="n">
        <f aca="false">IF(OR(C2106="", L2106=""), 0, IF(COUNTIF($L$6:L2106, L2106)=1, 1, 0))</f>
        <v>0</v>
      </c>
    </row>
    <row r="2107" customFormat="false" ht="28.35" hidden="false" customHeight="true" outlineLevel="0" collapsed="false">
      <c r="A2107" s="48" t="str">
        <f aca="false">IF(AND(NOT(ISBLANK(C2107)),NOT(ISBLANK(B2107)),NOT(ISBLANK(E2107))),(_xlfn.AGGREGATE(2,7,A$5:A2107))+1,"")</f>
        <v/>
      </c>
      <c r="B2107" s="49"/>
      <c r="C2107" s="49"/>
      <c r="D2107" s="50"/>
      <c r="E2107" s="51"/>
      <c r="F2107" s="52" t="str">
        <f aca="false">IFERROR(VLOOKUP(B2107,LISTAS!$Q$2:$R$58,2,0),"")</f>
        <v/>
      </c>
      <c r="G2107" s="34" t="str">
        <f aca="false">IF(ISBLANK(C2107),"",  IF(F2107="RAZÓN SOCIAL","NUEVO_RP",   IF(F2107="NUMERO",      IF(ISNUMBER(VALUE(C2107)),VALUE(C2107),""),   IF(OR(F2107="NSS - NOMBRE",F2107="RP - NOMBRE"),      IF(         AND(           NOT(ISERROR(FIND(" - ",C2107))),           ISERROR(FIND("  ",C2107)),           ISERROR(FIND("–",C2107)),           ISERROR(FIND("—",C2107)),           ISNUMBER(VALUE(LEFT(C2107,FIND(" - ",C2107)-1)))         ),         VALUE(LEFT(C2107,FIND(" - ",C2107)-1)),         ""      ),   ""   )  )))</f>
        <v/>
      </c>
      <c r="H2107" s="34" t="str">
        <f aca="false">B2107 &amp; "|" &amp; E2107 &amp; "|" &amp;(IF(ISBLANK(C2107),"",IFERROR(VALUE(LEFT(TRIM(C2107),FIND(" ",TRIM(C2107)&amp;" ")-1)),"")))</f>
        <v>||</v>
      </c>
      <c r="I2107" s="18" t="n">
        <f aca="false">IF(G2107="",0, IF(COUNTIF($H$6:H2107,H2107)=1,1,0))</f>
        <v>0</v>
      </c>
      <c r="J2107" s="34" t="str">
        <f aca="false">IF( OR( ISBLANK(D2107), C2107=D2107, AND( LEFT(D2107,7)&lt;&gt;"NOMINA ", OR( ISERROR(FIND(" - ",D2107)), NOT(ISNUMBER(VALUE(LEFT(D2107,FIND(" - ",D2107)-1)))) ) ) ), "", B2107 &amp; "|" &amp; E2107 &amp; "|" &amp; (IF(ISBLANK(C2107), "", IFERROR(VALUE(LEFT(TRIM(C2107), FIND(" ", TRIM(C2107)&amp;" ")-1)), ""))) &amp; "|" &amp; D2107 )</f>
        <v/>
      </c>
      <c r="K2107" s="18" t="n">
        <f aca="false">IF(OR(C2107="", J2107="",G2107=""), 0, IF(COUNTIF($J$6:J2107, J2107)=1, 1, 0))</f>
        <v>0</v>
      </c>
      <c r="L2107" s="16" t="str">
        <f aca="false">IF(B2107="Inscripción de nuevo registro patronal",B2107 &amp; "|" &amp; E2107 &amp; "|" &amp; C2107,"")</f>
        <v/>
      </c>
      <c r="M2107" s="18" t="n">
        <f aca="false">IF(OR(C2107="", L2107=""), 0, IF(COUNTIF($L$6:L2107, L2107)=1, 1, 0))</f>
        <v>0</v>
      </c>
    </row>
    <row r="2108" customFormat="false" ht="28.35" hidden="false" customHeight="true" outlineLevel="0" collapsed="false">
      <c r="A2108" s="48" t="str">
        <f aca="false">IF(AND(NOT(ISBLANK(C2108)),NOT(ISBLANK(B2108)),NOT(ISBLANK(E2108))),(_xlfn.AGGREGATE(2,7,A$5:A2108))+1,"")</f>
        <v/>
      </c>
      <c r="B2108" s="49"/>
      <c r="C2108" s="49"/>
      <c r="D2108" s="50"/>
      <c r="E2108" s="51"/>
      <c r="F2108" s="52" t="str">
        <f aca="false">IFERROR(VLOOKUP(B2108,LISTAS!$Q$2:$R$58,2,0),"")</f>
        <v/>
      </c>
      <c r="G2108" s="34" t="str">
        <f aca="false">IF(ISBLANK(C2108),"",  IF(F2108="RAZÓN SOCIAL","NUEVO_RP",   IF(F2108="NUMERO",      IF(ISNUMBER(VALUE(C2108)),VALUE(C2108),""),   IF(OR(F2108="NSS - NOMBRE",F2108="RP - NOMBRE"),      IF(         AND(           NOT(ISERROR(FIND(" - ",C2108))),           ISERROR(FIND("  ",C2108)),           ISERROR(FIND("–",C2108)),           ISERROR(FIND("—",C2108)),           ISNUMBER(VALUE(LEFT(C2108,FIND(" - ",C2108)-1)))         ),         VALUE(LEFT(C2108,FIND(" - ",C2108)-1)),         ""      ),   ""   )  )))</f>
        <v/>
      </c>
      <c r="H2108" s="34" t="str">
        <f aca="false">B2108 &amp; "|" &amp; E2108 &amp; "|" &amp;(IF(ISBLANK(C2108),"",IFERROR(VALUE(LEFT(TRIM(C2108),FIND(" ",TRIM(C2108)&amp;" ")-1)),"")))</f>
        <v>||</v>
      </c>
      <c r="I2108" s="18" t="n">
        <f aca="false">IF(G2108="",0, IF(COUNTIF($H$6:H2108,H2108)=1,1,0))</f>
        <v>0</v>
      </c>
      <c r="J2108" s="34" t="str">
        <f aca="false">IF( OR( ISBLANK(D2108), C2108=D2108, AND( LEFT(D2108,7)&lt;&gt;"NOMINA ", OR( ISERROR(FIND(" - ",D2108)), NOT(ISNUMBER(VALUE(LEFT(D2108,FIND(" - ",D2108)-1)))) ) ) ), "", B2108 &amp; "|" &amp; E2108 &amp; "|" &amp; (IF(ISBLANK(C2108), "", IFERROR(VALUE(LEFT(TRIM(C2108), FIND(" ", TRIM(C2108)&amp;" ")-1)), ""))) &amp; "|" &amp; D2108 )</f>
        <v/>
      </c>
      <c r="K2108" s="18" t="n">
        <f aca="false">IF(OR(C2108="", J2108="",G2108=""), 0, IF(COUNTIF($J$6:J2108, J2108)=1, 1, 0))</f>
        <v>0</v>
      </c>
      <c r="L2108" s="16" t="str">
        <f aca="false">IF(B2108="Inscripción de nuevo registro patronal",B2108 &amp; "|" &amp; E2108 &amp; "|" &amp; C2108,"")</f>
        <v/>
      </c>
      <c r="M2108" s="18" t="n">
        <f aca="false">IF(OR(C2108="", L2108=""), 0, IF(COUNTIF($L$6:L2108, L2108)=1, 1, 0))</f>
        <v>0</v>
      </c>
    </row>
    <row r="2109" customFormat="false" ht="28.35" hidden="false" customHeight="true" outlineLevel="0" collapsed="false">
      <c r="A2109" s="48" t="str">
        <f aca="false">IF(AND(NOT(ISBLANK(C2109)),NOT(ISBLANK(B2109)),NOT(ISBLANK(E2109))),(_xlfn.AGGREGATE(2,7,A$5:A2109))+1,"")</f>
        <v/>
      </c>
      <c r="B2109" s="49"/>
      <c r="C2109" s="49"/>
      <c r="D2109" s="50"/>
      <c r="E2109" s="51"/>
      <c r="F2109" s="52" t="str">
        <f aca="false">IFERROR(VLOOKUP(B2109,LISTAS!$Q$2:$R$58,2,0),"")</f>
        <v/>
      </c>
      <c r="G2109" s="34" t="str">
        <f aca="false">IF(ISBLANK(C2109),"",  IF(F2109="RAZÓN SOCIAL","NUEVO_RP",   IF(F2109="NUMERO",      IF(ISNUMBER(VALUE(C2109)),VALUE(C2109),""),   IF(OR(F2109="NSS - NOMBRE",F2109="RP - NOMBRE"),      IF(         AND(           NOT(ISERROR(FIND(" - ",C2109))),           ISERROR(FIND("  ",C2109)),           ISERROR(FIND("–",C2109)),           ISERROR(FIND("—",C2109)),           ISNUMBER(VALUE(LEFT(C2109,FIND(" - ",C2109)-1)))         ),         VALUE(LEFT(C2109,FIND(" - ",C2109)-1)),         ""      ),   ""   )  )))</f>
        <v/>
      </c>
      <c r="H2109" s="34" t="str">
        <f aca="false">B2109 &amp; "|" &amp; E2109 &amp; "|" &amp;(IF(ISBLANK(C2109),"",IFERROR(VALUE(LEFT(TRIM(C2109),FIND(" ",TRIM(C2109)&amp;" ")-1)),"")))</f>
        <v>||</v>
      </c>
      <c r="I2109" s="18" t="n">
        <f aca="false">IF(G2109="",0, IF(COUNTIF($H$6:H2109,H2109)=1,1,0))</f>
        <v>0</v>
      </c>
      <c r="J2109" s="34" t="str">
        <f aca="false">IF( OR( ISBLANK(D2109), C2109=D2109, AND( LEFT(D2109,7)&lt;&gt;"NOMINA ", OR( ISERROR(FIND(" - ",D2109)), NOT(ISNUMBER(VALUE(LEFT(D2109,FIND(" - ",D2109)-1)))) ) ) ), "", B2109 &amp; "|" &amp; E2109 &amp; "|" &amp; (IF(ISBLANK(C2109), "", IFERROR(VALUE(LEFT(TRIM(C2109), FIND(" ", TRIM(C2109)&amp;" ")-1)), ""))) &amp; "|" &amp; D2109 )</f>
        <v/>
      </c>
      <c r="K2109" s="18" t="n">
        <f aca="false">IF(OR(C2109="", J2109="",G2109=""), 0, IF(COUNTIF($J$6:J2109, J2109)=1, 1, 0))</f>
        <v>0</v>
      </c>
      <c r="L2109" s="16" t="str">
        <f aca="false">IF(B2109="Inscripción de nuevo registro patronal",B2109 &amp; "|" &amp; E2109 &amp; "|" &amp; C2109,"")</f>
        <v/>
      </c>
      <c r="M2109" s="18" t="n">
        <f aca="false">IF(OR(C2109="", L2109=""), 0, IF(COUNTIF($L$6:L2109, L2109)=1, 1, 0))</f>
        <v>0</v>
      </c>
    </row>
    <row r="2110" customFormat="false" ht="28.35" hidden="false" customHeight="true" outlineLevel="0" collapsed="false">
      <c r="A2110" s="48" t="str">
        <f aca="false">IF(AND(NOT(ISBLANK(C2110)),NOT(ISBLANK(B2110)),NOT(ISBLANK(E2110))),(_xlfn.AGGREGATE(2,7,A$5:A2110))+1,"")</f>
        <v/>
      </c>
      <c r="B2110" s="49"/>
      <c r="C2110" s="49"/>
      <c r="D2110" s="50"/>
      <c r="E2110" s="51"/>
      <c r="F2110" s="52" t="str">
        <f aca="false">IFERROR(VLOOKUP(B2110,LISTAS!$Q$2:$R$58,2,0),"")</f>
        <v/>
      </c>
      <c r="G2110" s="34" t="str">
        <f aca="false">IF(ISBLANK(C2110),"",  IF(F2110="RAZÓN SOCIAL","NUEVO_RP",   IF(F2110="NUMERO",      IF(ISNUMBER(VALUE(C2110)),VALUE(C2110),""),   IF(OR(F2110="NSS - NOMBRE",F2110="RP - NOMBRE"),      IF(         AND(           NOT(ISERROR(FIND(" - ",C2110))),           ISERROR(FIND("  ",C2110)),           ISERROR(FIND("–",C2110)),           ISERROR(FIND("—",C2110)),           ISNUMBER(VALUE(LEFT(C2110,FIND(" - ",C2110)-1)))         ),         VALUE(LEFT(C2110,FIND(" - ",C2110)-1)),         ""      ),   ""   )  )))</f>
        <v/>
      </c>
      <c r="H2110" s="34" t="str">
        <f aca="false">B2110 &amp; "|" &amp; E2110 &amp; "|" &amp;(IF(ISBLANK(C2110),"",IFERROR(VALUE(LEFT(TRIM(C2110),FIND(" ",TRIM(C2110)&amp;" ")-1)),"")))</f>
        <v>||</v>
      </c>
      <c r="I2110" s="18" t="n">
        <f aca="false">IF(G2110="",0, IF(COUNTIF($H$6:H2110,H2110)=1,1,0))</f>
        <v>0</v>
      </c>
      <c r="J2110" s="34" t="str">
        <f aca="false">IF( OR( ISBLANK(D2110), C2110=D2110, AND( LEFT(D2110,7)&lt;&gt;"NOMINA ", OR( ISERROR(FIND(" - ",D2110)), NOT(ISNUMBER(VALUE(LEFT(D2110,FIND(" - ",D2110)-1)))) ) ) ), "", B2110 &amp; "|" &amp; E2110 &amp; "|" &amp; (IF(ISBLANK(C2110), "", IFERROR(VALUE(LEFT(TRIM(C2110), FIND(" ", TRIM(C2110)&amp;" ")-1)), ""))) &amp; "|" &amp; D2110 )</f>
        <v/>
      </c>
      <c r="K2110" s="18" t="n">
        <f aca="false">IF(OR(C2110="", J2110="",G2110=""), 0, IF(COUNTIF($J$6:J2110, J2110)=1, 1, 0))</f>
        <v>0</v>
      </c>
      <c r="L2110" s="16" t="str">
        <f aca="false">IF(B2110="Inscripción de nuevo registro patronal",B2110 &amp; "|" &amp; E2110 &amp; "|" &amp; C2110,"")</f>
        <v/>
      </c>
      <c r="M2110" s="18" t="n">
        <f aca="false">IF(OR(C2110="", L2110=""), 0, IF(COUNTIF($L$6:L2110, L2110)=1, 1, 0))</f>
        <v>0</v>
      </c>
    </row>
    <row r="2111" customFormat="false" ht="28.35" hidden="false" customHeight="true" outlineLevel="0" collapsed="false">
      <c r="A2111" s="48" t="str">
        <f aca="false">IF(AND(NOT(ISBLANK(C2111)),NOT(ISBLANK(B2111)),NOT(ISBLANK(E2111))),(_xlfn.AGGREGATE(2,7,A$5:A2111))+1,"")</f>
        <v/>
      </c>
      <c r="B2111" s="49"/>
      <c r="C2111" s="49"/>
      <c r="D2111" s="50"/>
      <c r="E2111" s="51"/>
      <c r="F2111" s="52" t="str">
        <f aca="false">IFERROR(VLOOKUP(B2111,LISTAS!$Q$2:$R$58,2,0),"")</f>
        <v/>
      </c>
      <c r="G2111" s="34" t="str">
        <f aca="false">IF(ISBLANK(C2111),"",  IF(F2111="RAZÓN SOCIAL","NUEVO_RP",   IF(F2111="NUMERO",      IF(ISNUMBER(VALUE(C2111)),VALUE(C2111),""),   IF(OR(F2111="NSS - NOMBRE",F2111="RP - NOMBRE"),      IF(         AND(           NOT(ISERROR(FIND(" - ",C2111))),           ISERROR(FIND("  ",C2111)),           ISERROR(FIND("–",C2111)),           ISERROR(FIND("—",C2111)),           ISNUMBER(VALUE(LEFT(C2111,FIND(" - ",C2111)-1)))         ),         VALUE(LEFT(C2111,FIND(" - ",C2111)-1)),         ""      ),   ""   )  )))</f>
        <v/>
      </c>
      <c r="H2111" s="34" t="str">
        <f aca="false">B2111 &amp; "|" &amp; E2111 &amp; "|" &amp;(IF(ISBLANK(C2111),"",IFERROR(VALUE(LEFT(TRIM(C2111),FIND(" ",TRIM(C2111)&amp;" ")-1)),"")))</f>
        <v>||</v>
      </c>
      <c r="I2111" s="18" t="n">
        <f aca="false">IF(G2111="",0, IF(COUNTIF($H$6:H2111,H2111)=1,1,0))</f>
        <v>0</v>
      </c>
      <c r="J2111" s="34" t="str">
        <f aca="false">IF( OR( ISBLANK(D2111), C2111=D2111, AND( LEFT(D2111,7)&lt;&gt;"NOMINA ", OR( ISERROR(FIND(" - ",D2111)), NOT(ISNUMBER(VALUE(LEFT(D2111,FIND(" - ",D2111)-1)))) ) ) ), "", B2111 &amp; "|" &amp; E2111 &amp; "|" &amp; (IF(ISBLANK(C2111), "", IFERROR(VALUE(LEFT(TRIM(C2111), FIND(" ", TRIM(C2111)&amp;" ")-1)), ""))) &amp; "|" &amp; D2111 )</f>
        <v/>
      </c>
      <c r="K2111" s="18" t="n">
        <f aca="false">IF(OR(C2111="", J2111="",G2111=""), 0, IF(COUNTIF($J$6:J2111, J2111)=1, 1, 0))</f>
        <v>0</v>
      </c>
      <c r="L2111" s="16" t="str">
        <f aca="false">IF(B2111="Inscripción de nuevo registro patronal",B2111 &amp; "|" &amp; E2111 &amp; "|" &amp; C2111,"")</f>
        <v/>
      </c>
      <c r="M2111" s="18" t="n">
        <f aca="false">IF(OR(C2111="", L2111=""), 0, IF(COUNTIF($L$6:L2111, L2111)=1, 1, 0))</f>
        <v>0</v>
      </c>
    </row>
    <row r="2112" customFormat="false" ht="28.35" hidden="false" customHeight="true" outlineLevel="0" collapsed="false">
      <c r="A2112" s="48" t="str">
        <f aca="false">IF(AND(NOT(ISBLANK(C2112)),NOT(ISBLANK(B2112)),NOT(ISBLANK(E2112))),(_xlfn.AGGREGATE(2,7,A$5:A2112))+1,"")</f>
        <v/>
      </c>
      <c r="B2112" s="49"/>
      <c r="C2112" s="49"/>
      <c r="D2112" s="50"/>
      <c r="E2112" s="51"/>
      <c r="F2112" s="52" t="str">
        <f aca="false">IFERROR(VLOOKUP(B2112,LISTAS!$Q$2:$R$58,2,0),"")</f>
        <v/>
      </c>
      <c r="G2112" s="34" t="str">
        <f aca="false">IF(ISBLANK(C2112),"",  IF(F2112="RAZÓN SOCIAL","NUEVO_RP",   IF(F2112="NUMERO",      IF(ISNUMBER(VALUE(C2112)),VALUE(C2112),""),   IF(OR(F2112="NSS - NOMBRE",F2112="RP - NOMBRE"),      IF(         AND(           NOT(ISERROR(FIND(" - ",C2112))),           ISERROR(FIND("  ",C2112)),           ISERROR(FIND("–",C2112)),           ISERROR(FIND("—",C2112)),           ISNUMBER(VALUE(LEFT(C2112,FIND(" - ",C2112)-1)))         ),         VALUE(LEFT(C2112,FIND(" - ",C2112)-1)),         ""      ),   ""   )  )))</f>
        <v/>
      </c>
      <c r="H2112" s="34" t="str">
        <f aca="false">B2112 &amp; "|" &amp; E2112 &amp; "|" &amp;(IF(ISBLANK(C2112),"",IFERROR(VALUE(LEFT(TRIM(C2112),FIND(" ",TRIM(C2112)&amp;" ")-1)),"")))</f>
        <v>||</v>
      </c>
      <c r="I2112" s="18" t="n">
        <f aca="false">IF(G2112="",0, IF(COUNTIF($H$6:H2112,H2112)=1,1,0))</f>
        <v>0</v>
      </c>
      <c r="J2112" s="34" t="str">
        <f aca="false">IF( OR( ISBLANK(D2112), C2112=D2112, AND( LEFT(D2112,7)&lt;&gt;"NOMINA ", OR( ISERROR(FIND(" - ",D2112)), NOT(ISNUMBER(VALUE(LEFT(D2112,FIND(" - ",D2112)-1)))) ) ) ), "", B2112 &amp; "|" &amp; E2112 &amp; "|" &amp; (IF(ISBLANK(C2112), "", IFERROR(VALUE(LEFT(TRIM(C2112), FIND(" ", TRIM(C2112)&amp;" ")-1)), ""))) &amp; "|" &amp; D2112 )</f>
        <v/>
      </c>
      <c r="K2112" s="18" t="n">
        <f aca="false">IF(OR(C2112="", J2112="",G2112=""), 0, IF(COUNTIF($J$6:J2112, J2112)=1, 1, 0))</f>
        <v>0</v>
      </c>
      <c r="L2112" s="16" t="str">
        <f aca="false">IF(B2112="Inscripción de nuevo registro patronal",B2112 &amp; "|" &amp; E2112 &amp; "|" &amp; C2112,"")</f>
        <v/>
      </c>
      <c r="M2112" s="18" t="n">
        <f aca="false">IF(OR(C2112="", L2112=""), 0, IF(COUNTIF($L$6:L2112, L2112)=1, 1, 0))</f>
        <v>0</v>
      </c>
    </row>
    <row r="2113" customFormat="false" ht="28.35" hidden="false" customHeight="true" outlineLevel="0" collapsed="false">
      <c r="A2113" s="48" t="str">
        <f aca="false">IF(AND(NOT(ISBLANK(C2113)),NOT(ISBLANK(B2113)),NOT(ISBLANK(E2113))),(_xlfn.AGGREGATE(2,7,A$5:A2113))+1,"")</f>
        <v/>
      </c>
      <c r="B2113" s="49"/>
      <c r="C2113" s="49"/>
      <c r="D2113" s="50"/>
      <c r="E2113" s="51"/>
      <c r="F2113" s="52" t="str">
        <f aca="false">IFERROR(VLOOKUP(B2113,LISTAS!$Q$2:$R$58,2,0),"")</f>
        <v/>
      </c>
      <c r="G2113" s="34" t="str">
        <f aca="false">IF(ISBLANK(C2113),"",  IF(F2113="RAZÓN SOCIAL","NUEVO_RP",   IF(F2113="NUMERO",      IF(ISNUMBER(VALUE(C2113)),VALUE(C2113),""),   IF(OR(F2113="NSS - NOMBRE",F2113="RP - NOMBRE"),      IF(         AND(           NOT(ISERROR(FIND(" - ",C2113))),           ISERROR(FIND("  ",C2113)),           ISERROR(FIND("–",C2113)),           ISERROR(FIND("—",C2113)),           ISNUMBER(VALUE(LEFT(C2113,FIND(" - ",C2113)-1)))         ),         VALUE(LEFT(C2113,FIND(" - ",C2113)-1)),         ""      ),   ""   )  )))</f>
        <v/>
      </c>
      <c r="H2113" s="34" t="str">
        <f aca="false">B2113 &amp; "|" &amp; E2113 &amp; "|" &amp;(IF(ISBLANK(C2113),"",IFERROR(VALUE(LEFT(TRIM(C2113),FIND(" ",TRIM(C2113)&amp;" ")-1)),"")))</f>
        <v>||</v>
      </c>
      <c r="I2113" s="18" t="n">
        <f aca="false">IF(G2113="",0, IF(COUNTIF($H$6:H2113,H2113)=1,1,0))</f>
        <v>0</v>
      </c>
      <c r="J2113" s="34" t="str">
        <f aca="false">IF( OR( ISBLANK(D2113), C2113=D2113, AND( LEFT(D2113,7)&lt;&gt;"NOMINA ", OR( ISERROR(FIND(" - ",D2113)), NOT(ISNUMBER(VALUE(LEFT(D2113,FIND(" - ",D2113)-1)))) ) ) ), "", B2113 &amp; "|" &amp; E2113 &amp; "|" &amp; (IF(ISBLANK(C2113), "", IFERROR(VALUE(LEFT(TRIM(C2113), FIND(" ", TRIM(C2113)&amp;" ")-1)), ""))) &amp; "|" &amp; D2113 )</f>
        <v/>
      </c>
      <c r="K2113" s="18" t="n">
        <f aca="false">IF(OR(C2113="", J2113="",G2113=""), 0, IF(COUNTIF($J$6:J2113, J2113)=1, 1, 0))</f>
        <v>0</v>
      </c>
      <c r="L2113" s="16" t="str">
        <f aca="false">IF(B2113="Inscripción de nuevo registro patronal",B2113 &amp; "|" &amp; E2113 &amp; "|" &amp; C2113,"")</f>
        <v/>
      </c>
      <c r="M2113" s="18" t="n">
        <f aca="false">IF(OR(C2113="", L2113=""), 0, IF(COUNTIF($L$6:L2113, L2113)=1, 1, 0))</f>
        <v>0</v>
      </c>
    </row>
    <row r="2114" customFormat="false" ht="28.35" hidden="false" customHeight="true" outlineLevel="0" collapsed="false">
      <c r="A2114" s="48" t="str">
        <f aca="false">IF(AND(NOT(ISBLANK(C2114)),NOT(ISBLANK(B2114)),NOT(ISBLANK(E2114))),(_xlfn.AGGREGATE(2,7,A$5:A2114))+1,"")</f>
        <v/>
      </c>
      <c r="B2114" s="49"/>
      <c r="C2114" s="49"/>
      <c r="D2114" s="50"/>
      <c r="E2114" s="51"/>
      <c r="F2114" s="52" t="str">
        <f aca="false">IFERROR(VLOOKUP(B2114,LISTAS!$Q$2:$R$58,2,0),"")</f>
        <v/>
      </c>
      <c r="G2114" s="34" t="str">
        <f aca="false">IF(ISBLANK(C2114),"",  IF(F2114="RAZÓN SOCIAL","NUEVO_RP",   IF(F2114="NUMERO",      IF(ISNUMBER(VALUE(C2114)),VALUE(C2114),""),   IF(OR(F2114="NSS - NOMBRE",F2114="RP - NOMBRE"),      IF(         AND(           NOT(ISERROR(FIND(" - ",C2114))),           ISERROR(FIND("  ",C2114)),           ISERROR(FIND("–",C2114)),           ISERROR(FIND("—",C2114)),           ISNUMBER(VALUE(LEFT(C2114,FIND(" - ",C2114)-1)))         ),         VALUE(LEFT(C2114,FIND(" - ",C2114)-1)),         ""      ),   ""   )  )))</f>
        <v/>
      </c>
      <c r="H2114" s="34" t="str">
        <f aca="false">B2114 &amp; "|" &amp; E2114 &amp; "|" &amp;(IF(ISBLANK(C2114),"",IFERROR(VALUE(LEFT(TRIM(C2114),FIND(" ",TRIM(C2114)&amp;" ")-1)),"")))</f>
        <v>||</v>
      </c>
      <c r="I2114" s="18" t="n">
        <f aca="false">IF(G2114="",0, IF(COUNTIF($H$6:H2114,H2114)=1,1,0))</f>
        <v>0</v>
      </c>
      <c r="J2114" s="34" t="str">
        <f aca="false">IF( OR( ISBLANK(D2114), C2114=D2114, AND( LEFT(D2114,7)&lt;&gt;"NOMINA ", OR( ISERROR(FIND(" - ",D2114)), NOT(ISNUMBER(VALUE(LEFT(D2114,FIND(" - ",D2114)-1)))) ) ) ), "", B2114 &amp; "|" &amp; E2114 &amp; "|" &amp; (IF(ISBLANK(C2114), "", IFERROR(VALUE(LEFT(TRIM(C2114), FIND(" ", TRIM(C2114)&amp;" ")-1)), ""))) &amp; "|" &amp; D2114 )</f>
        <v/>
      </c>
      <c r="K2114" s="18" t="n">
        <f aca="false">IF(OR(C2114="", J2114="",G2114=""), 0, IF(COUNTIF($J$6:J2114, J2114)=1, 1, 0))</f>
        <v>0</v>
      </c>
      <c r="L2114" s="16" t="str">
        <f aca="false">IF(B2114="Inscripción de nuevo registro patronal",B2114 &amp; "|" &amp; E2114 &amp; "|" &amp; C2114,"")</f>
        <v/>
      </c>
      <c r="M2114" s="18" t="n">
        <f aca="false">IF(OR(C2114="", L2114=""), 0, IF(COUNTIF($L$6:L2114, L2114)=1, 1, 0))</f>
        <v>0</v>
      </c>
    </row>
    <row r="2115" customFormat="false" ht="28.35" hidden="false" customHeight="true" outlineLevel="0" collapsed="false">
      <c r="A2115" s="48" t="str">
        <f aca="false">IF(AND(NOT(ISBLANK(C2115)),NOT(ISBLANK(B2115)),NOT(ISBLANK(E2115))),(_xlfn.AGGREGATE(2,7,A$5:A2115))+1,"")</f>
        <v/>
      </c>
      <c r="B2115" s="49"/>
      <c r="C2115" s="49"/>
      <c r="D2115" s="50"/>
      <c r="E2115" s="51"/>
      <c r="F2115" s="52" t="str">
        <f aca="false">IFERROR(VLOOKUP(B2115,LISTAS!$Q$2:$R$58,2,0),"")</f>
        <v/>
      </c>
      <c r="G2115" s="34" t="str">
        <f aca="false">IF(ISBLANK(C2115),"",  IF(F2115="RAZÓN SOCIAL","NUEVO_RP",   IF(F2115="NUMERO",      IF(ISNUMBER(VALUE(C2115)),VALUE(C2115),""),   IF(OR(F2115="NSS - NOMBRE",F2115="RP - NOMBRE"),      IF(         AND(           NOT(ISERROR(FIND(" - ",C2115))),           ISERROR(FIND("  ",C2115)),           ISERROR(FIND("–",C2115)),           ISERROR(FIND("—",C2115)),           ISNUMBER(VALUE(LEFT(C2115,FIND(" - ",C2115)-1)))         ),         VALUE(LEFT(C2115,FIND(" - ",C2115)-1)),         ""      ),   ""   )  )))</f>
        <v/>
      </c>
      <c r="H2115" s="34" t="str">
        <f aca="false">B2115 &amp; "|" &amp; E2115 &amp; "|" &amp;(IF(ISBLANK(C2115),"",IFERROR(VALUE(LEFT(TRIM(C2115),FIND(" ",TRIM(C2115)&amp;" ")-1)),"")))</f>
        <v>||</v>
      </c>
      <c r="I2115" s="18" t="n">
        <f aca="false">IF(G2115="",0, IF(COUNTIF($H$6:H2115,H2115)=1,1,0))</f>
        <v>0</v>
      </c>
      <c r="J2115" s="34" t="str">
        <f aca="false">IF( OR( ISBLANK(D2115), C2115=D2115, AND( LEFT(D2115,7)&lt;&gt;"NOMINA ", OR( ISERROR(FIND(" - ",D2115)), NOT(ISNUMBER(VALUE(LEFT(D2115,FIND(" - ",D2115)-1)))) ) ) ), "", B2115 &amp; "|" &amp; E2115 &amp; "|" &amp; (IF(ISBLANK(C2115), "", IFERROR(VALUE(LEFT(TRIM(C2115), FIND(" ", TRIM(C2115)&amp;" ")-1)), ""))) &amp; "|" &amp; D2115 )</f>
        <v/>
      </c>
      <c r="K2115" s="18" t="n">
        <f aca="false">IF(OR(C2115="", J2115="",G2115=""), 0, IF(COUNTIF($J$6:J2115, J2115)=1, 1, 0))</f>
        <v>0</v>
      </c>
      <c r="L2115" s="16" t="str">
        <f aca="false">IF(B2115="Inscripción de nuevo registro patronal",B2115 &amp; "|" &amp; E2115 &amp; "|" &amp; C2115,"")</f>
        <v/>
      </c>
      <c r="M2115" s="18" t="n">
        <f aca="false">IF(OR(C2115="", L2115=""), 0, IF(COUNTIF($L$6:L2115, L2115)=1, 1, 0))</f>
        <v>0</v>
      </c>
    </row>
    <row r="2116" customFormat="false" ht="28.35" hidden="false" customHeight="true" outlineLevel="0" collapsed="false">
      <c r="A2116" s="48" t="str">
        <f aca="false">IF(AND(NOT(ISBLANK(C2116)),NOT(ISBLANK(B2116)),NOT(ISBLANK(E2116))),(_xlfn.AGGREGATE(2,7,A$5:A2116))+1,"")</f>
        <v/>
      </c>
      <c r="B2116" s="49"/>
      <c r="C2116" s="49"/>
      <c r="D2116" s="50"/>
      <c r="E2116" s="51"/>
      <c r="F2116" s="52" t="str">
        <f aca="false">IFERROR(VLOOKUP(B2116,LISTAS!$Q$2:$R$58,2,0),"")</f>
        <v/>
      </c>
      <c r="G2116" s="34" t="str">
        <f aca="false">IF(ISBLANK(C2116),"",  IF(F2116="RAZÓN SOCIAL","NUEVO_RP",   IF(F2116="NUMERO",      IF(ISNUMBER(VALUE(C2116)),VALUE(C2116),""),   IF(OR(F2116="NSS - NOMBRE",F2116="RP - NOMBRE"),      IF(         AND(           NOT(ISERROR(FIND(" - ",C2116))),           ISERROR(FIND("  ",C2116)),           ISERROR(FIND("–",C2116)),           ISERROR(FIND("—",C2116)),           ISNUMBER(VALUE(LEFT(C2116,FIND(" - ",C2116)-1)))         ),         VALUE(LEFT(C2116,FIND(" - ",C2116)-1)),         ""      ),   ""   )  )))</f>
        <v/>
      </c>
      <c r="H2116" s="34" t="str">
        <f aca="false">B2116 &amp; "|" &amp; E2116 &amp; "|" &amp;(IF(ISBLANK(C2116),"",IFERROR(VALUE(LEFT(TRIM(C2116),FIND(" ",TRIM(C2116)&amp;" ")-1)),"")))</f>
        <v>||</v>
      </c>
      <c r="I2116" s="18" t="n">
        <f aca="false">IF(G2116="",0, IF(COUNTIF($H$6:H2116,H2116)=1,1,0))</f>
        <v>0</v>
      </c>
      <c r="J2116" s="34" t="str">
        <f aca="false">IF( OR( ISBLANK(D2116), C2116=D2116, AND( LEFT(D2116,7)&lt;&gt;"NOMINA ", OR( ISERROR(FIND(" - ",D2116)), NOT(ISNUMBER(VALUE(LEFT(D2116,FIND(" - ",D2116)-1)))) ) ) ), "", B2116 &amp; "|" &amp; E2116 &amp; "|" &amp; (IF(ISBLANK(C2116), "", IFERROR(VALUE(LEFT(TRIM(C2116), FIND(" ", TRIM(C2116)&amp;" ")-1)), ""))) &amp; "|" &amp; D2116 )</f>
        <v/>
      </c>
      <c r="K2116" s="18" t="n">
        <f aca="false">IF(OR(C2116="", J2116="",G2116=""), 0, IF(COUNTIF($J$6:J2116, J2116)=1, 1, 0))</f>
        <v>0</v>
      </c>
      <c r="L2116" s="16" t="str">
        <f aca="false">IF(B2116="Inscripción de nuevo registro patronal",B2116 &amp; "|" &amp; E2116 &amp; "|" &amp; C2116,"")</f>
        <v/>
      </c>
      <c r="M2116" s="18" t="n">
        <f aca="false">IF(OR(C2116="", L2116=""), 0, IF(COUNTIF($L$6:L2116, L2116)=1, 1, 0))</f>
        <v>0</v>
      </c>
    </row>
    <row r="2117" customFormat="false" ht="28.35" hidden="false" customHeight="true" outlineLevel="0" collapsed="false">
      <c r="A2117" s="48" t="str">
        <f aca="false">IF(AND(NOT(ISBLANK(C2117)),NOT(ISBLANK(B2117)),NOT(ISBLANK(E2117))),(_xlfn.AGGREGATE(2,7,A$5:A2117))+1,"")</f>
        <v/>
      </c>
      <c r="B2117" s="49"/>
      <c r="C2117" s="49"/>
      <c r="D2117" s="50"/>
      <c r="E2117" s="51"/>
      <c r="F2117" s="52" t="str">
        <f aca="false">IFERROR(VLOOKUP(B2117,LISTAS!$Q$2:$R$58,2,0),"")</f>
        <v/>
      </c>
      <c r="G2117" s="34" t="str">
        <f aca="false">IF(ISBLANK(C2117),"",  IF(F2117="RAZÓN SOCIAL","NUEVO_RP",   IF(F2117="NUMERO",      IF(ISNUMBER(VALUE(C2117)),VALUE(C2117),""),   IF(OR(F2117="NSS - NOMBRE",F2117="RP - NOMBRE"),      IF(         AND(           NOT(ISERROR(FIND(" - ",C2117))),           ISERROR(FIND("  ",C2117)),           ISERROR(FIND("–",C2117)),           ISERROR(FIND("—",C2117)),           ISNUMBER(VALUE(LEFT(C2117,FIND(" - ",C2117)-1)))         ),         VALUE(LEFT(C2117,FIND(" - ",C2117)-1)),         ""      ),   ""   )  )))</f>
        <v/>
      </c>
      <c r="H2117" s="34" t="str">
        <f aca="false">B2117 &amp; "|" &amp; E2117 &amp; "|" &amp;(IF(ISBLANK(C2117),"",IFERROR(VALUE(LEFT(TRIM(C2117),FIND(" ",TRIM(C2117)&amp;" ")-1)),"")))</f>
        <v>||</v>
      </c>
      <c r="I2117" s="18" t="n">
        <f aca="false">IF(G2117="",0, IF(COUNTIF($H$6:H2117,H2117)=1,1,0))</f>
        <v>0</v>
      </c>
      <c r="J2117" s="34" t="str">
        <f aca="false">IF( OR( ISBLANK(D2117), C2117=D2117, AND( LEFT(D2117,7)&lt;&gt;"NOMINA ", OR( ISERROR(FIND(" - ",D2117)), NOT(ISNUMBER(VALUE(LEFT(D2117,FIND(" - ",D2117)-1)))) ) ) ), "", B2117 &amp; "|" &amp; E2117 &amp; "|" &amp; (IF(ISBLANK(C2117), "", IFERROR(VALUE(LEFT(TRIM(C2117), FIND(" ", TRIM(C2117)&amp;" ")-1)), ""))) &amp; "|" &amp; D2117 )</f>
        <v/>
      </c>
      <c r="K2117" s="18" t="n">
        <f aca="false">IF(OR(C2117="", J2117="",G2117=""), 0, IF(COUNTIF($J$6:J2117, J2117)=1, 1, 0))</f>
        <v>0</v>
      </c>
      <c r="L2117" s="16" t="str">
        <f aca="false">IF(B2117="Inscripción de nuevo registro patronal",B2117 &amp; "|" &amp; E2117 &amp; "|" &amp; C2117,"")</f>
        <v/>
      </c>
      <c r="M2117" s="18" t="n">
        <f aca="false">IF(OR(C2117="", L2117=""), 0, IF(COUNTIF($L$6:L2117, L2117)=1, 1, 0))</f>
        <v>0</v>
      </c>
    </row>
    <row r="2118" customFormat="false" ht="28.35" hidden="false" customHeight="true" outlineLevel="0" collapsed="false">
      <c r="A2118" s="48" t="str">
        <f aca="false">IF(AND(NOT(ISBLANK(C2118)),NOT(ISBLANK(B2118)),NOT(ISBLANK(E2118))),(_xlfn.AGGREGATE(2,7,A$5:A2118))+1,"")</f>
        <v/>
      </c>
      <c r="B2118" s="49"/>
      <c r="C2118" s="49"/>
      <c r="D2118" s="50"/>
      <c r="E2118" s="51"/>
      <c r="F2118" s="52" t="str">
        <f aca="false">IFERROR(VLOOKUP(B2118,LISTAS!$Q$2:$R$58,2,0),"")</f>
        <v/>
      </c>
      <c r="G2118" s="34" t="str">
        <f aca="false">IF(ISBLANK(C2118),"",  IF(F2118="RAZÓN SOCIAL","NUEVO_RP",   IF(F2118="NUMERO",      IF(ISNUMBER(VALUE(C2118)),VALUE(C2118),""),   IF(OR(F2118="NSS - NOMBRE",F2118="RP - NOMBRE"),      IF(         AND(           NOT(ISERROR(FIND(" - ",C2118))),           ISERROR(FIND("  ",C2118)),           ISERROR(FIND("–",C2118)),           ISERROR(FIND("—",C2118)),           ISNUMBER(VALUE(LEFT(C2118,FIND(" - ",C2118)-1)))         ),         VALUE(LEFT(C2118,FIND(" - ",C2118)-1)),         ""      ),   ""   )  )))</f>
        <v/>
      </c>
      <c r="H2118" s="34" t="str">
        <f aca="false">B2118 &amp; "|" &amp; E2118 &amp; "|" &amp;(IF(ISBLANK(C2118),"",IFERROR(VALUE(LEFT(TRIM(C2118),FIND(" ",TRIM(C2118)&amp;" ")-1)),"")))</f>
        <v>||</v>
      </c>
      <c r="I2118" s="18" t="n">
        <f aca="false">IF(G2118="",0, IF(COUNTIF($H$6:H2118,H2118)=1,1,0))</f>
        <v>0</v>
      </c>
      <c r="J2118" s="34" t="str">
        <f aca="false">IF( OR( ISBLANK(D2118), C2118=D2118, AND( LEFT(D2118,7)&lt;&gt;"NOMINA ", OR( ISERROR(FIND(" - ",D2118)), NOT(ISNUMBER(VALUE(LEFT(D2118,FIND(" - ",D2118)-1)))) ) ) ), "", B2118 &amp; "|" &amp; E2118 &amp; "|" &amp; (IF(ISBLANK(C2118), "", IFERROR(VALUE(LEFT(TRIM(C2118), FIND(" ", TRIM(C2118)&amp;" ")-1)), ""))) &amp; "|" &amp; D2118 )</f>
        <v/>
      </c>
      <c r="K2118" s="18" t="n">
        <f aca="false">IF(OR(C2118="", J2118="",G2118=""), 0, IF(COUNTIF($J$6:J2118, J2118)=1, 1, 0))</f>
        <v>0</v>
      </c>
      <c r="L2118" s="16" t="str">
        <f aca="false">IF(B2118="Inscripción de nuevo registro patronal",B2118 &amp; "|" &amp; E2118 &amp; "|" &amp; C2118,"")</f>
        <v/>
      </c>
      <c r="M2118" s="18" t="n">
        <f aca="false">IF(OR(C2118="", L2118=""), 0, IF(COUNTIF($L$6:L2118, L2118)=1, 1, 0))</f>
        <v>0</v>
      </c>
    </row>
    <row r="2119" customFormat="false" ht="28.35" hidden="false" customHeight="true" outlineLevel="0" collapsed="false">
      <c r="A2119" s="48" t="str">
        <f aca="false">IF(AND(NOT(ISBLANK(C2119)),NOT(ISBLANK(B2119)),NOT(ISBLANK(E2119))),(_xlfn.AGGREGATE(2,7,A$5:A2119))+1,"")</f>
        <v/>
      </c>
      <c r="B2119" s="49"/>
      <c r="C2119" s="49"/>
      <c r="D2119" s="50"/>
      <c r="E2119" s="51"/>
      <c r="F2119" s="52" t="str">
        <f aca="false">IFERROR(VLOOKUP(B2119,LISTAS!$Q$2:$R$58,2,0),"")</f>
        <v/>
      </c>
      <c r="G2119" s="34" t="str">
        <f aca="false">IF(ISBLANK(C2119),"",  IF(F2119="RAZÓN SOCIAL","NUEVO_RP",   IF(F2119="NUMERO",      IF(ISNUMBER(VALUE(C2119)),VALUE(C2119),""),   IF(OR(F2119="NSS - NOMBRE",F2119="RP - NOMBRE"),      IF(         AND(           NOT(ISERROR(FIND(" - ",C2119))),           ISERROR(FIND("  ",C2119)),           ISERROR(FIND("–",C2119)),           ISERROR(FIND("—",C2119)),           ISNUMBER(VALUE(LEFT(C2119,FIND(" - ",C2119)-1)))         ),         VALUE(LEFT(C2119,FIND(" - ",C2119)-1)),         ""      ),   ""   )  )))</f>
        <v/>
      </c>
      <c r="H2119" s="34" t="str">
        <f aca="false">B2119 &amp; "|" &amp; E2119 &amp; "|" &amp;(IF(ISBLANK(C2119),"",IFERROR(VALUE(LEFT(TRIM(C2119),FIND(" ",TRIM(C2119)&amp;" ")-1)),"")))</f>
        <v>||</v>
      </c>
      <c r="I2119" s="18" t="n">
        <f aca="false">IF(G2119="",0, IF(COUNTIF($H$6:H2119,H2119)=1,1,0))</f>
        <v>0</v>
      </c>
      <c r="J2119" s="34" t="str">
        <f aca="false">IF( OR( ISBLANK(D2119), C2119=D2119, AND( LEFT(D2119,7)&lt;&gt;"NOMINA ", OR( ISERROR(FIND(" - ",D2119)), NOT(ISNUMBER(VALUE(LEFT(D2119,FIND(" - ",D2119)-1)))) ) ) ), "", B2119 &amp; "|" &amp; E2119 &amp; "|" &amp; (IF(ISBLANK(C2119), "", IFERROR(VALUE(LEFT(TRIM(C2119), FIND(" ", TRIM(C2119)&amp;" ")-1)), ""))) &amp; "|" &amp; D2119 )</f>
        <v/>
      </c>
      <c r="K2119" s="18" t="n">
        <f aca="false">IF(OR(C2119="", J2119="",G2119=""), 0, IF(COUNTIF($J$6:J2119, J2119)=1, 1, 0))</f>
        <v>0</v>
      </c>
      <c r="L2119" s="16" t="str">
        <f aca="false">IF(B2119="Inscripción de nuevo registro patronal",B2119 &amp; "|" &amp; E2119 &amp; "|" &amp; C2119,"")</f>
        <v/>
      </c>
      <c r="M2119" s="18" t="n">
        <f aca="false">IF(OR(C2119="", L2119=""), 0, IF(COUNTIF($L$6:L2119, L2119)=1, 1, 0))</f>
        <v>0</v>
      </c>
    </row>
    <row r="2120" customFormat="false" ht="28.35" hidden="false" customHeight="true" outlineLevel="0" collapsed="false">
      <c r="A2120" s="48" t="str">
        <f aca="false">IF(AND(NOT(ISBLANK(C2120)),NOT(ISBLANK(B2120)),NOT(ISBLANK(E2120))),(_xlfn.AGGREGATE(2,7,A$5:A2120))+1,"")</f>
        <v/>
      </c>
      <c r="B2120" s="49"/>
      <c r="C2120" s="49"/>
      <c r="D2120" s="50"/>
      <c r="E2120" s="51"/>
      <c r="F2120" s="52" t="str">
        <f aca="false">IFERROR(VLOOKUP(B2120,LISTAS!$Q$2:$R$58,2,0),"")</f>
        <v/>
      </c>
      <c r="G2120" s="34" t="str">
        <f aca="false">IF(ISBLANK(C2120),"",  IF(F2120="RAZÓN SOCIAL","NUEVO_RP",   IF(F2120="NUMERO",      IF(ISNUMBER(VALUE(C2120)),VALUE(C2120),""),   IF(OR(F2120="NSS - NOMBRE",F2120="RP - NOMBRE"),      IF(         AND(           NOT(ISERROR(FIND(" - ",C2120))),           ISERROR(FIND("  ",C2120)),           ISERROR(FIND("–",C2120)),           ISERROR(FIND("—",C2120)),           ISNUMBER(VALUE(LEFT(C2120,FIND(" - ",C2120)-1)))         ),         VALUE(LEFT(C2120,FIND(" - ",C2120)-1)),         ""      ),   ""   )  )))</f>
        <v/>
      </c>
      <c r="H2120" s="34" t="str">
        <f aca="false">B2120 &amp; "|" &amp; E2120 &amp; "|" &amp;(IF(ISBLANK(C2120),"",IFERROR(VALUE(LEFT(TRIM(C2120),FIND(" ",TRIM(C2120)&amp;" ")-1)),"")))</f>
        <v>||</v>
      </c>
      <c r="I2120" s="18" t="n">
        <f aca="false">IF(G2120="",0, IF(COUNTIF($H$6:H2120,H2120)=1,1,0))</f>
        <v>0</v>
      </c>
      <c r="J2120" s="34" t="str">
        <f aca="false">IF( OR( ISBLANK(D2120), C2120=D2120, AND( LEFT(D2120,7)&lt;&gt;"NOMINA ", OR( ISERROR(FIND(" - ",D2120)), NOT(ISNUMBER(VALUE(LEFT(D2120,FIND(" - ",D2120)-1)))) ) ) ), "", B2120 &amp; "|" &amp; E2120 &amp; "|" &amp; (IF(ISBLANK(C2120), "", IFERROR(VALUE(LEFT(TRIM(C2120), FIND(" ", TRIM(C2120)&amp;" ")-1)), ""))) &amp; "|" &amp; D2120 )</f>
        <v/>
      </c>
      <c r="K2120" s="18" t="n">
        <f aca="false">IF(OR(C2120="", J2120="",G2120=""), 0, IF(COUNTIF($J$6:J2120, J2120)=1, 1, 0))</f>
        <v>0</v>
      </c>
      <c r="L2120" s="16" t="str">
        <f aca="false">IF(B2120="Inscripción de nuevo registro patronal",B2120 &amp; "|" &amp; E2120 &amp; "|" &amp; C2120,"")</f>
        <v/>
      </c>
      <c r="M2120" s="18" t="n">
        <f aca="false">IF(OR(C2120="", L2120=""), 0, IF(COUNTIF($L$6:L2120, L2120)=1, 1, 0))</f>
        <v>0</v>
      </c>
    </row>
    <row r="2121" customFormat="false" ht="28.35" hidden="false" customHeight="true" outlineLevel="0" collapsed="false">
      <c r="A2121" s="48" t="str">
        <f aca="false">IF(AND(NOT(ISBLANK(C2121)),NOT(ISBLANK(B2121)),NOT(ISBLANK(E2121))),(_xlfn.AGGREGATE(2,7,A$5:A2121))+1,"")</f>
        <v/>
      </c>
      <c r="B2121" s="49"/>
      <c r="C2121" s="49"/>
      <c r="D2121" s="50"/>
      <c r="E2121" s="51"/>
      <c r="F2121" s="52" t="str">
        <f aca="false">IFERROR(VLOOKUP(B2121,LISTAS!$Q$2:$R$58,2,0),"")</f>
        <v/>
      </c>
      <c r="G2121" s="34" t="str">
        <f aca="false">IF(ISBLANK(C2121),"",  IF(F2121="RAZÓN SOCIAL","NUEVO_RP",   IF(F2121="NUMERO",      IF(ISNUMBER(VALUE(C2121)),VALUE(C2121),""),   IF(OR(F2121="NSS - NOMBRE",F2121="RP - NOMBRE"),      IF(         AND(           NOT(ISERROR(FIND(" - ",C2121))),           ISERROR(FIND("  ",C2121)),           ISERROR(FIND("–",C2121)),           ISERROR(FIND("—",C2121)),           ISNUMBER(VALUE(LEFT(C2121,FIND(" - ",C2121)-1)))         ),         VALUE(LEFT(C2121,FIND(" - ",C2121)-1)),         ""      ),   ""   )  )))</f>
        <v/>
      </c>
      <c r="H2121" s="34" t="str">
        <f aca="false">B2121 &amp; "|" &amp; E2121 &amp; "|" &amp;(IF(ISBLANK(C2121),"",IFERROR(VALUE(LEFT(TRIM(C2121),FIND(" ",TRIM(C2121)&amp;" ")-1)),"")))</f>
        <v>||</v>
      </c>
      <c r="I2121" s="18" t="n">
        <f aca="false">IF(G2121="",0, IF(COUNTIF($H$6:H2121,H2121)=1,1,0))</f>
        <v>0</v>
      </c>
      <c r="J2121" s="34" t="str">
        <f aca="false">IF( OR( ISBLANK(D2121), C2121=D2121, AND( LEFT(D2121,7)&lt;&gt;"NOMINA ", OR( ISERROR(FIND(" - ",D2121)), NOT(ISNUMBER(VALUE(LEFT(D2121,FIND(" - ",D2121)-1)))) ) ) ), "", B2121 &amp; "|" &amp; E2121 &amp; "|" &amp; (IF(ISBLANK(C2121), "", IFERROR(VALUE(LEFT(TRIM(C2121), FIND(" ", TRIM(C2121)&amp;" ")-1)), ""))) &amp; "|" &amp; D2121 )</f>
        <v/>
      </c>
      <c r="K2121" s="18" t="n">
        <f aca="false">IF(OR(C2121="", J2121="",G2121=""), 0, IF(COUNTIF($J$6:J2121, J2121)=1, 1, 0))</f>
        <v>0</v>
      </c>
      <c r="L2121" s="16" t="str">
        <f aca="false">IF(B2121="Inscripción de nuevo registro patronal",B2121 &amp; "|" &amp; E2121 &amp; "|" &amp; C2121,"")</f>
        <v/>
      </c>
      <c r="M2121" s="18" t="n">
        <f aca="false">IF(OR(C2121="", L2121=""), 0, IF(COUNTIF($L$6:L2121, L2121)=1, 1, 0))</f>
        <v>0</v>
      </c>
    </row>
    <row r="2122" customFormat="false" ht="28.35" hidden="false" customHeight="true" outlineLevel="0" collapsed="false">
      <c r="A2122" s="48" t="str">
        <f aca="false">IF(AND(NOT(ISBLANK(C2122)),NOT(ISBLANK(B2122)),NOT(ISBLANK(E2122))),(_xlfn.AGGREGATE(2,7,A$5:A2122))+1,"")</f>
        <v/>
      </c>
      <c r="B2122" s="49"/>
      <c r="C2122" s="49"/>
      <c r="D2122" s="50"/>
      <c r="E2122" s="51"/>
      <c r="F2122" s="52" t="str">
        <f aca="false">IFERROR(VLOOKUP(B2122,LISTAS!$Q$2:$R$58,2,0),"")</f>
        <v/>
      </c>
      <c r="G2122" s="34" t="str">
        <f aca="false">IF(ISBLANK(C2122),"",  IF(F2122="RAZÓN SOCIAL","NUEVO_RP",   IF(F2122="NUMERO",      IF(ISNUMBER(VALUE(C2122)),VALUE(C2122),""),   IF(OR(F2122="NSS - NOMBRE",F2122="RP - NOMBRE"),      IF(         AND(           NOT(ISERROR(FIND(" - ",C2122))),           ISERROR(FIND("  ",C2122)),           ISERROR(FIND("–",C2122)),           ISERROR(FIND("—",C2122)),           ISNUMBER(VALUE(LEFT(C2122,FIND(" - ",C2122)-1)))         ),         VALUE(LEFT(C2122,FIND(" - ",C2122)-1)),         ""      ),   ""   )  )))</f>
        <v/>
      </c>
      <c r="H2122" s="34" t="str">
        <f aca="false">B2122 &amp; "|" &amp; E2122 &amp; "|" &amp;(IF(ISBLANK(C2122),"",IFERROR(VALUE(LEFT(TRIM(C2122),FIND(" ",TRIM(C2122)&amp;" ")-1)),"")))</f>
        <v>||</v>
      </c>
      <c r="I2122" s="18" t="n">
        <f aca="false">IF(G2122="",0, IF(COUNTIF($H$6:H2122,H2122)=1,1,0))</f>
        <v>0</v>
      </c>
      <c r="J2122" s="34" t="str">
        <f aca="false">IF( OR( ISBLANK(D2122), C2122=D2122, AND( LEFT(D2122,7)&lt;&gt;"NOMINA ", OR( ISERROR(FIND(" - ",D2122)), NOT(ISNUMBER(VALUE(LEFT(D2122,FIND(" - ",D2122)-1)))) ) ) ), "", B2122 &amp; "|" &amp; E2122 &amp; "|" &amp; (IF(ISBLANK(C2122), "", IFERROR(VALUE(LEFT(TRIM(C2122), FIND(" ", TRIM(C2122)&amp;" ")-1)), ""))) &amp; "|" &amp; D2122 )</f>
        <v/>
      </c>
      <c r="K2122" s="18" t="n">
        <f aca="false">IF(OR(C2122="", J2122="",G2122=""), 0, IF(COUNTIF($J$6:J2122, J2122)=1, 1, 0))</f>
        <v>0</v>
      </c>
      <c r="L2122" s="16" t="str">
        <f aca="false">IF(B2122="Inscripción de nuevo registro patronal",B2122 &amp; "|" &amp; E2122 &amp; "|" &amp; C2122,"")</f>
        <v/>
      </c>
      <c r="M2122" s="18" t="n">
        <f aca="false">IF(OR(C2122="", L2122=""), 0, IF(COUNTIF($L$6:L2122, L2122)=1, 1, 0))</f>
        <v>0</v>
      </c>
    </row>
    <row r="2123" customFormat="false" ht="28.35" hidden="false" customHeight="true" outlineLevel="0" collapsed="false">
      <c r="A2123" s="48" t="str">
        <f aca="false">IF(AND(NOT(ISBLANK(C2123)),NOT(ISBLANK(B2123)),NOT(ISBLANK(E2123))),(_xlfn.AGGREGATE(2,7,A$5:A2123))+1,"")</f>
        <v/>
      </c>
      <c r="B2123" s="49"/>
      <c r="C2123" s="49"/>
      <c r="D2123" s="50"/>
      <c r="E2123" s="51"/>
      <c r="F2123" s="52" t="str">
        <f aca="false">IFERROR(VLOOKUP(B2123,LISTAS!$Q$2:$R$58,2,0),"")</f>
        <v/>
      </c>
      <c r="G2123" s="34" t="str">
        <f aca="false">IF(ISBLANK(C2123),"",  IF(F2123="RAZÓN SOCIAL","NUEVO_RP",   IF(F2123="NUMERO",      IF(ISNUMBER(VALUE(C2123)),VALUE(C2123),""),   IF(OR(F2123="NSS - NOMBRE",F2123="RP - NOMBRE"),      IF(         AND(           NOT(ISERROR(FIND(" - ",C2123))),           ISERROR(FIND("  ",C2123)),           ISERROR(FIND("–",C2123)),           ISERROR(FIND("—",C2123)),           ISNUMBER(VALUE(LEFT(C2123,FIND(" - ",C2123)-1)))         ),         VALUE(LEFT(C2123,FIND(" - ",C2123)-1)),         ""      ),   ""   )  )))</f>
        <v/>
      </c>
      <c r="H2123" s="34" t="str">
        <f aca="false">B2123 &amp; "|" &amp; E2123 &amp; "|" &amp;(IF(ISBLANK(C2123),"",IFERROR(VALUE(LEFT(TRIM(C2123),FIND(" ",TRIM(C2123)&amp;" ")-1)),"")))</f>
        <v>||</v>
      </c>
      <c r="I2123" s="18" t="n">
        <f aca="false">IF(G2123="",0, IF(COUNTIF($H$6:H2123,H2123)=1,1,0))</f>
        <v>0</v>
      </c>
      <c r="J2123" s="34" t="str">
        <f aca="false">IF( OR( ISBLANK(D2123), C2123=D2123, AND( LEFT(D2123,7)&lt;&gt;"NOMINA ", OR( ISERROR(FIND(" - ",D2123)), NOT(ISNUMBER(VALUE(LEFT(D2123,FIND(" - ",D2123)-1)))) ) ) ), "", B2123 &amp; "|" &amp; E2123 &amp; "|" &amp; (IF(ISBLANK(C2123), "", IFERROR(VALUE(LEFT(TRIM(C2123), FIND(" ", TRIM(C2123)&amp;" ")-1)), ""))) &amp; "|" &amp; D2123 )</f>
        <v/>
      </c>
      <c r="K2123" s="18" t="n">
        <f aca="false">IF(OR(C2123="", J2123="",G2123=""), 0, IF(COUNTIF($J$6:J2123, J2123)=1, 1, 0))</f>
        <v>0</v>
      </c>
      <c r="L2123" s="16" t="str">
        <f aca="false">IF(B2123="Inscripción de nuevo registro patronal",B2123 &amp; "|" &amp; E2123 &amp; "|" &amp; C2123,"")</f>
        <v/>
      </c>
      <c r="M2123" s="18" t="n">
        <f aca="false">IF(OR(C2123="", L2123=""), 0, IF(COUNTIF($L$6:L2123, L2123)=1, 1, 0))</f>
        <v>0</v>
      </c>
    </row>
    <row r="2124" customFormat="false" ht="28.35" hidden="false" customHeight="true" outlineLevel="0" collapsed="false">
      <c r="A2124" s="48" t="str">
        <f aca="false">IF(AND(NOT(ISBLANK(C2124)),NOT(ISBLANK(B2124)),NOT(ISBLANK(E2124))),(_xlfn.AGGREGATE(2,7,A$5:A2124))+1,"")</f>
        <v/>
      </c>
      <c r="B2124" s="49"/>
      <c r="C2124" s="49"/>
      <c r="D2124" s="50"/>
      <c r="E2124" s="51"/>
      <c r="F2124" s="52" t="str">
        <f aca="false">IFERROR(VLOOKUP(B2124,LISTAS!$Q$2:$R$58,2,0),"")</f>
        <v/>
      </c>
      <c r="G2124" s="34" t="str">
        <f aca="false">IF(ISBLANK(C2124),"",  IF(F2124="RAZÓN SOCIAL","NUEVO_RP",   IF(F2124="NUMERO",      IF(ISNUMBER(VALUE(C2124)),VALUE(C2124),""),   IF(OR(F2124="NSS - NOMBRE",F2124="RP - NOMBRE"),      IF(         AND(           NOT(ISERROR(FIND(" - ",C2124))),           ISERROR(FIND("  ",C2124)),           ISERROR(FIND("–",C2124)),           ISERROR(FIND("—",C2124)),           ISNUMBER(VALUE(LEFT(C2124,FIND(" - ",C2124)-1)))         ),         VALUE(LEFT(C2124,FIND(" - ",C2124)-1)),         ""      ),   ""   )  )))</f>
        <v/>
      </c>
      <c r="H2124" s="34" t="str">
        <f aca="false">B2124 &amp; "|" &amp; E2124 &amp; "|" &amp;(IF(ISBLANK(C2124),"",IFERROR(VALUE(LEFT(TRIM(C2124),FIND(" ",TRIM(C2124)&amp;" ")-1)),"")))</f>
        <v>||</v>
      </c>
      <c r="I2124" s="18" t="n">
        <f aca="false">IF(G2124="",0, IF(COUNTIF($H$6:H2124,H2124)=1,1,0))</f>
        <v>0</v>
      </c>
      <c r="J2124" s="34" t="str">
        <f aca="false">IF( OR( ISBLANK(D2124), C2124=D2124, AND( LEFT(D2124,7)&lt;&gt;"NOMINA ", OR( ISERROR(FIND(" - ",D2124)), NOT(ISNUMBER(VALUE(LEFT(D2124,FIND(" - ",D2124)-1)))) ) ) ), "", B2124 &amp; "|" &amp; E2124 &amp; "|" &amp; (IF(ISBLANK(C2124), "", IFERROR(VALUE(LEFT(TRIM(C2124), FIND(" ", TRIM(C2124)&amp;" ")-1)), ""))) &amp; "|" &amp; D2124 )</f>
        <v/>
      </c>
      <c r="K2124" s="18" t="n">
        <f aca="false">IF(OR(C2124="", J2124="",G2124=""), 0, IF(COUNTIF($J$6:J2124, J2124)=1, 1, 0))</f>
        <v>0</v>
      </c>
      <c r="L2124" s="16" t="str">
        <f aca="false">IF(B2124="Inscripción de nuevo registro patronal",B2124 &amp; "|" &amp; E2124 &amp; "|" &amp; C2124,"")</f>
        <v/>
      </c>
      <c r="M2124" s="18" t="n">
        <f aca="false">IF(OR(C2124="", L2124=""), 0, IF(COUNTIF($L$6:L2124, L2124)=1, 1, 0))</f>
        <v>0</v>
      </c>
    </row>
    <row r="2125" customFormat="false" ht="28.35" hidden="false" customHeight="true" outlineLevel="0" collapsed="false">
      <c r="A2125" s="48" t="str">
        <f aca="false">IF(AND(NOT(ISBLANK(C2125)),NOT(ISBLANK(B2125)),NOT(ISBLANK(E2125))),(_xlfn.AGGREGATE(2,7,A$5:A2125))+1,"")</f>
        <v/>
      </c>
      <c r="B2125" s="49"/>
      <c r="C2125" s="49"/>
      <c r="D2125" s="50"/>
      <c r="E2125" s="51"/>
      <c r="F2125" s="52" t="str">
        <f aca="false">IFERROR(VLOOKUP(B2125,LISTAS!$Q$2:$R$58,2,0),"")</f>
        <v/>
      </c>
      <c r="G2125" s="34" t="str">
        <f aca="false">IF(ISBLANK(C2125),"",  IF(F2125="RAZÓN SOCIAL","NUEVO_RP",   IF(F2125="NUMERO",      IF(ISNUMBER(VALUE(C2125)),VALUE(C2125),""),   IF(OR(F2125="NSS - NOMBRE",F2125="RP - NOMBRE"),      IF(         AND(           NOT(ISERROR(FIND(" - ",C2125))),           ISERROR(FIND("  ",C2125)),           ISERROR(FIND("–",C2125)),           ISERROR(FIND("—",C2125)),           ISNUMBER(VALUE(LEFT(C2125,FIND(" - ",C2125)-1)))         ),         VALUE(LEFT(C2125,FIND(" - ",C2125)-1)),         ""      ),   ""   )  )))</f>
        <v/>
      </c>
      <c r="H2125" s="34" t="str">
        <f aca="false">B2125 &amp; "|" &amp; E2125 &amp; "|" &amp;(IF(ISBLANK(C2125),"",IFERROR(VALUE(LEFT(TRIM(C2125),FIND(" ",TRIM(C2125)&amp;" ")-1)),"")))</f>
        <v>||</v>
      </c>
      <c r="I2125" s="18" t="n">
        <f aca="false">IF(G2125="",0, IF(COUNTIF($H$6:H2125,H2125)=1,1,0))</f>
        <v>0</v>
      </c>
      <c r="J2125" s="34" t="str">
        <f aca="false">IF( OR( ISBLANK(D2125), C2125=D2125, AND( LEFT(D2125,7)&lt;&gt;"NOMINA ", OR( ISERROR(FIND(" - ",D2125)), NOT(ISNUMBER(VALUE(LEFT(D2125,FIND(" - ",D2125)-1)))) ) ) ), "", B2125 &amp; "|" &amp; E2125 &amp; "|" &amp; (IF(ISBLANK(C2125), "", IFERROR(VALUE(LEFT(TRIM(C2125), FIND(" ", TRIM(C2125)&amp;" ")-1)), ""))) &amp; "|" &amp; D2125 )</f>
        <v/>
      </c>
      <c r="K2125" s="18" t="n">
        <f aca="false">IF(OR(C2125="", J2125="",G2125=""), 0, IF(COUNTIF($J$6:J2125, J2125)=1, 1, 0))</f>
        <v>0</v>
      </c>
      <c r="L2125" s="16" t="str">
        <f aca="false">IF(B2125="Inscripción de nuevo registro patronal",B2125 &amp; "|" &amp; E2125 &amp; "|" &amp; C2125,"")</f>
        <v/>
      </c>
      <c r="M2125" s="18" t="n">
        <f aca="false">IF(OR(C2125="", L2125=""), 0, IF(COUNTIF($L$6:L2125, L2125)=1, 1, 0))</f>
        <v>0</v>
      </c>
    </row>
    <row r="2126" customFormat="false" ht="28.35" hidden="false" customHeight="true" outlineLevel="0" collapsed="false">
      <c r="A2126" s="48" t="str">
        <f aca="false">IF(AND(NOT(ISBLANK(C2126)),NOT(ISBLANK(B2126)),NOT(ISBLANK(E2126))),(_xlfn.AGGREGATE(2,7,A$5:A2126))+1,"")</f>
        <v/>
      </c>
      <c r="B2126" s="49"/>
      <c r="C2126" s="49"/>
      <c r="D2126" s="50"/>
      <c r="E2126" s="51"/>
      <c r="F2126" s="52" t="str">
        <f aca="false">IFERROR(VLOOKUP(B2126,LISTAS!$Q$2:$R$58,2,0),"")</f>
        <v/>
      </c>
      <c r="G2126" s="34" t="str">
        <f aca="false">IF(ISBLANK(C2126),"",  IF(F2126="RAZÓN SOCIAL","NUEVO_RP",   IF(F2126="NUMERO",      IF(ISNUMBER(VALUE(C2126)),VALUE(C2126),""),   IF(OR(F2126="NSS - NOMBRE",F2126="RP - NOMBRE"),      IF(         AND(           NOT(ISERROR(FIND(" - ",C2126))),           ISERROR(FIND("  ",C2126)),           ISERROR(FIND("–",C2126)),           ISERROR(FIND("—",C2126)),           ISNUMBER(VALUE(LEFT(C2126,FIND(" - ",C2126)-1)))         ),         VALUE(LEFT(C2126,FIND(" - ",C2126)-1)),         ""      ),   ""   )  )))</f>
        <v/>
      </c>
      <c r="H2126" s="34" t="str">
        <f aca="false">B2126 &amp; "|" &amp; E2126 &amp; "|" &amp;(IF(ISBLANK(C2126),"",IFERROR(VALUE(LEFT(TRIM(C2126),FIND(" ",TRIM(C2126)&amp;" ")-1)),"")))</f>
        <v>||</v>
      </c>
      <c r="I2126" s="18" t="n">
        <f aca="false">IF(G2126="",0, IF(COUNTIF($H$6:H2126,H2126)=1,1,0))</f>
        <v>0</v>
      </c>
      <c r="J2126" s="34" t="str">
        <f aca="false">IF( OR( ISBLANK(D2126), C2126=D2126, AND( LEFT(D2126,7)&lt;&gt;"NOMINA ", OR( ISERROR(FIND(" - ",D2126)), NOT(ISNUMBER(VALUE(LEFT(D2126,FIND(" - ",D2126)-1)))) ) ) ), "", B2126 &amp; "|" &amp; E2126 &amp; "|" &amp; (IF(ISBLANK(C2126), "", IFERROR(VALUE(LEFT(TRIM(C2126), FIND(" ", TRIM(C2126)&amp;" ")-1)), ""))) &amp; "|" &amp; D2126 )</f>
        <v/>
      </c>
      <c r="K2126" s="18" t="n">
        <f aca="false">IF(OR(C2126="", J2126="",G2126=""), 0, IF(COUNTIF($J$6:J2126, J2126)=1, 1, 0))</f>
        <v>0</v>
      </c>
      <c r="L2126" s="16" t="str">
        <f aca="false">IF(B2126="Inscripción de nuevo registro patronal",B2126 &amp; "|" &amp; E2126 &amp; "|" &amp; C2126,"")</f>
        <v/>
      </c>
      <c r="M2126" s="18" t="n">
        <f aca="false">IF(OR(C2126="", L2126=""), 0, IF(COUNTIF($L$6:L2126, L2126)=1, 1, 0))</f>
        <v>0</v>
      </c>
    </row>
    <row r="2127" customFormat="false" ht="28.35" hidden="false" customHeight="true" outlineLevel="0" collapsed="false">
      <c r="A2127" s="48" t="str">
        <f aca="false">IF(AND(NOT(ISBLANK(C2127)),NOT(ISBLANK(B2127)),NOT(ISBLANK(E2127))),(_xlfn.AGGREGATE(2,7,A$5:A2127))+1,"")</f>
        <v/>
      </c>
      <c r="B2127" s="49"/>
      <c r="C2127" s="49"/>
      <c r="D2127" s="50"/>
      <c r="E2127" s="51"/>
      <c r="F2127" s="52" t="str">
        <f aca="false">IFERROR(VLOOKUP(B2127,LISTAS!$Q$2:$R$58,2,0),"")</f>
        <v/>
      </c>
      <c r="G2127" s="34" t="str">
        <f aca="false">IF(ISBLANK(C2127),"",  IF(F2127="RAZÓN SOCIAL","NUEVO_RP",   IF(F2127="NUMERO",      IF(ISNUMBER(VALUE(C2127)),VALUE(C2127),""),   IF(OR(F2127="NSS - NOMBRE",F2127="RP - NOMBRE"),      IF(         AND(           NOT(ISERROR(FIND(" - ",C2127))),           ISERROR(FIND("  ",C2127)),           ISERROR(FIND("–",C2127)),           ISERROR(FIND("—",C2127)),           ISNUMBER(VALUE(LEFT(C2127,FIND(" - ",C2127)-1)))         ),         VALUE(LEFT(C2127,FIND(" - ",C2127)-1)),         ""      ),   ""   )  )))</f>
        <v/>
      </c>
      <c r="H2127" s="34" t="str">
        <f aca="false">B2127 &amp; "|" &amp; E2127 &amp; "|" &amp;(IF(ISBLANK(C2127),"",IFERROR(VALUE(LEFT(TRIM(C2127),FIND(" ",TRIM(C2127)&amp;" ")-1)),"")))</f>
        <v>||</v>
      </c>
      <c r="I2127" s="18" t="n">
        <f aca="false">IF(G2127="",0, IF(COUNTIF($H$6:H2127,H2127)=1,1,0))</f>
        <v>0</v>
      </c>
      <c r="J2127" s="34" t="str">
        <f aca="false">IF( OR( ISBLANK(D2127), C2127=D2127, AND( LEFT(D2127,7)&lt;&gt;"NOMINA ", OR( ISERROR(FIND(" - ",D2127)), NOT(ISNUMBER(VALUE(LEFT(D2127,FIND(" - ",D2127)-1)))) ) ) ), "", B2127 &amp; "|" &amp; E2127 &amp; "|" &amp; (IF(ISBLANK(C2127), "", IFERROR(VALUE(LEFT(TRIM(C2127), FIND(" ", TRIM(C2127)&amp;" ")-1)), ""))) &amp; "|" &amp; D2127 )</f>
        <v/>
      </c>
      <c r="K2127" s="18" t="n">
        <f aca="false">IF(OR(C2127="", J2127="",G2127=""), 0, IF(COUNTIF($J$6:J2127, J2127)=1, 1, 0))</f>
        <v>0</v>
      </c>
      <c r="L2127" s="16" t="str">
        <f aca="false">IF(B2127="Inscripción de nuevo registro patronal",B2127 &amp; "|" &amp; E2127 &amp; "|" &amp; C2127,"")</f>
        <v/>
      </c>
      <c r="M2127" s="18" t="n">
        <f aca="false">IF(OR(C2127="", L2127=""), 0, IF(COUNTIF($L$6:L2127, L2127)=1, 1, 0))</f>
        <v>0</v>
      </c>
    </row>
    <row r="2128" customFormat="false" ht="28.35" hidden="false" customHeight="true" outlineLevel="0" collapsed="false">
      <c r="A2128" s="48" t="str">
        <f aca="false">IF(AND(NOT(ISBLANK(C2128)),NOT(ISBLANK(B2128)),NOT(ISBLANK(E2128))),(_xlfn.AGGREGATE(2,7,A$5:A2128))+1,"")</f>
        <v/>
      </c>
      <c r="B2128" s="49"/>
      <c r="C2128" s="49"/>
      <c r="D2128" s="50"/>
      <c r="E2128" s="51"/>
      <c r="F2128" s="52" t="str">
        <f aca="false">IFERROR(VLOOKUP(B2128,LISTAS!$Q$2:$R$58,2,0),"")</f>
        <v/>
      </c>
      <c r="G2128" s="34" t="str">
        <f aca="false">IF(ISBLANK(C2128),"",  IF(F2128="RAZÓN SOCIAL","NUEVO_RP",   IF(F2128="NUMERO",      IF(ISNUMBER(VALUE(C2128)),VALUE(C2128),""),   IF(OR(F2128="NSS - NOMBRE",F2128="RP - NOMBRE"),      IF(         AND(           NOT(ISERROR(FIND(" - ",C2128))),           ISERROR(FIND("  ",C2128)),           ISERROR(FIND("–",C2128)),           ISERROR(FIND("—",C2128)),           ISNUMBER(VALUE(LEFT(C2128,FIND(" - ",C2128)-1)))         ),         VALUE(LEFT(C2128,FIND(" - ",C2128)-1)),         ""      ),   ""   )  )))</f>
        <v/>
      </c>
      <c r="H2128" s="34" t="str">
        <f aca="false">B2128 &amp; "|" &amp; E2128 &amp; "|" &amp;(IF(ISBLANK(C2128),"",IFERROR(VALUE(LEFT(TRIM(C2128),FIND(" ",TRIM(C2128)&amp;" ")-1)),"")))</f>
        <v>||</v>
      </c>
      <c r="I2128" s="18" t="n">
        <f aca="false">IF(G2128="",0, IF(COUNTIF($H$6:H2128,H2128)=1,1,0))</f>
        <v>0</v>
      </c>
      <c r="J2128" s="34" t="str">
        <f aca="false">IF( OR( ISBLANK(D2128), C2128=D2128, AND( LEFT(D2128,7)&lt;&gt;"NOMINA ", OR( ISERROR(FIND(" - ",D2128)), NOT(ISNUMBER(VALUE(LEFT(D2128,FIND(" - ",D2128)-1)))) ) ) ), "", B2128 &amp; "|" &amp; E2128 &amp; "|" &amp; (IF(ISBLANK(C2128), "", IFERROR(VALUE(LEFT(TRIM(C2128), FIND(" ", TRIM(C2128)&amp;" ")-1)), ""))) &amp; "|" &amp; D2128 )</f>
        <v/>
      </c>
      <c r="K2128" s="18" t="n">
        <f aca="false">IF(OR(C2128="", J2128="",G2128=""), 0, IF(COUNTIF($J$6:J2128, J2128)=1, 1, 0))</f>
        <v>0</v>
      </c>
      <c r="L2128" s="16" t="str">
        <f aca="false">IF(B2128="Inscripción de nuevo registro patronal",B2128 &amp; "|" &amp; E2128 &amp; "|" &amp; C2128,"")</f>
        <v/>
      </c>
      <c r="M2128" s="18" t="n">
        <f aca="false">IF(OR(C2128="", L2128=""), 0, IF(COUNTIF($L$6:L2128, L2128)=1, 1, 0))</f>
        <v>0</v>
      </c>
    </row>
    <row r="2129" customFormat="false" ht="28.35" hidden="false" customHeight="true" outlineLevel="0" collapsed="false">
      <c r="A2129" s="48" t="str">
        <f aca="false">IF(AND(NOT(ISBLANK(C2129)),NOT(ISBLANK(B2129)),NOT(ISBLANK(E2129))),(_xlfn.AGGREGATE(2,7,A$5:A2129))+1,"")</f>
        <v/>
      </c>
      <c r="B2129" s="49"/>
      <c r="C2129" s="49"/>
      <c r="D2129" s="50"/>
      <c r="E2129" s="51"/>
      <c r="F2129" s="52" t="str">
        <f aca="false">IFERROR(VLOOKUP(B2129,LISTAS!$Q$2:$R$58,2,0),"")</f>
        <v/>
      </c>
      <c r="G2129" s="34" t="str">
        <f aca="false">IF(ISBLANK(C2129),"",  IF(F2129="RAZÓN SOCIAL","NUEVO_RP",   IF(F2129="NUMERO",      IF(ISNUMBER(VALUE(C2129)),VALUE(C2129),""),   IF(OR(F2129="NSS - NOMBRE",F2129="RP - NOMBRE"),      IF(         AND(           NOT(ISERROR(FIND(" - ",C2129))),           ISERROR(FIND("  ",C2129)),           ISERROR(FIND("–",C2129)),           ISERROR(FIND("—",C2129)),           ISNUMBER(VALUE(LEFT(C2129,FIND(" - ",C2129)-1)))         ),         VALUE(LEFT(C2129,FIND(" - ",C2129)-1)),         ""      ),   ""   )  )))</f>
        <v/>
      </c>
      <c r="H2129" s="34" t="str">
        <f aca="false">B2129 &amp; "|" &amp; E2129 &amp; "|" &amp;(IF(ISBLANK(C2129),"",IFERROR(VALUE(LEFT(TRIM(C2129),FIND(" ",TRIM(C2129)&amp;" ")-1)),"")))</f>
        <v>||</v>
      </c>
      <c r="I2129" s="18" t="n">
        <f aca="false">IF(G2129="",0, IF(COUNTIF($H$6:H2129,H2129)=1,1,0))</f>
        <v>0</v>
      </c>
      <c r="J2129" s="34" t="str">
        <f aca="false">IF( OR( ISBLANK(D2129), C2129=D2129, AND( LEFT(D2129,7)&lt;&gt;"NOMINA ", OR( ISERROR(FIND(" - ",D2129)), NOT(ISNUMBER(VALUE(LEFT(D2129,FIND(" - ",D2129)-1)))) ) ) ), "", B2129 &amp; "|" &amp; E2129 &amp; "|" &amp; (IF(ISBLANK(C2129), "", IFERROR(VALUE(LEFT(TRIM(C2129), FIND(" ", TRIM(C2129)&amp;" ")-1)), ""))) &amp; "|" &amp; D2129 )</f>
        <v/>
      </c>
      <c r="K2129" s="18" t="n">
        <f aca="false">IF(OR(C2129="", J2129="",G2129=""), 0, IF(COUNTIF($J$6:J2129, J2129)=1, 1, 0))</f>
        <v>0</v>
      </c>
      <c r="L2129" s="16" t="str">
        <f aca="false">IF(B2129="Inscripción de nuevo registro patronal",B2129 &amp; "|" &amp; E2129 &amp; "|" &amp; C2129,"")</f>
        <v/>
      </c>
      <c r="M2129" s="18" t="n">
        <f aca="false">IF(OR(C2129="", L2129=""), 0, IF(COUNTIF($L$6:L2129, L2129)=1, 1, 0))</f>
        <v>0</v>
      </c>
    </row>
    <row r="2130" customFormat="false" ht="28.35" hidden="false" customHeight="true" outlineLevel="0" collapsed="false">
      <c r="A2130" s="48" t="str">
        <f aca="false">IF(AND(NOT(ISBLANK(C2130)),NOT(ISBLANK(B2130)),NOT(ISBLANK(E2130))),(_xlfn.AGGREGATE(2,7,A$5:A2130))+1,"")</f>
        <v/>
      </c>
      <c r="B2130" s="49"/>
      <c r="C2130" s="49"/>
      <c r="D2130" s="50"/>
      <c r="E2130" s="51"/>
      <c r="F2130" s="52" t="str">
        <f aca="false">IFERROR(VLOOKUP(B2130,LISTAS!$Q$2:$R$58,2,0),"")</f>
        <v/>
      </c>
      <c r="G2130" s="34" t="str">
        <f aca="false">IF(ISBLANK(C2130),"",  IF(F2130="RAZÓN SOCIAL","NUEVO_RP",   IF(F2130="NUMERO",      IF(ISNUMBER(VALUE(C2130)),VALUE(C2130),""),   IF(OR(F2130="NSS - NOMBRE",F2130="RP - NOMBRE"),      IF(         AND(           NOT(ISERROR(FIND(" - ",C2130))),           ISERROR(FIND("  ",C2130)),           ISERROR(FIND("–",C2130)),           ISERROR(FIND("—",C2130)),           ISNUMBER(VALUE(LEFT(C2130,FIND(" - ",C2130)-1)))         ),         VALUE(LEFT(C2130,FIND(" - ",C2130)-1)),         ""      ),   ""   )  )))</f>
        <v/>
      </c>
      <c r="H2130" s="34" t="str">
        <f aca="false">B2130 &amp; "|" &amp; E2130 &amp; "|" &amp;(IF(ISBLANK(C2130),"",IFERROR(VALUE(LEFT(TRIM(C2130),FIND(" ",TRIM(C2130)&amp;" ")-1)),"")))</f>
        <v>||</v>
      </c>
      <c r="I2130" s="18" t="n">
        <f aca="false">IF(G2130="",0, IF(COUNTIF($H$6:H2130,H2130)=1,1,0))</f>
        <v>0</v>
      </c>
      <c r="J2130" s="34" t="str">
        <f aca="false">IF( OR( ISBLANK(D2130), C2130=D2130, AND( LEFT(D2130,7)&lt;&gt;"NOMINA ", OR( ISERROR(FIND(" - ",D2130)), NOT(ISNUMBER(VALUE(LEFT(D2130,FIND(" - ",D2130)-1)))) ) ) ), "", B2130 &amp; "|" &amp; E2130 &amp; "|" &amp; (IF(ISBLANK(C2130), "", IFERROR(VALUE(LEFT(TRIM(C2130), FIND(" ", TRIM(C2130)&amp;" ")-1)), ""))) &amp; "|" &amp; D2130 )</f>
        <v/>
      </c>
      <c r="K2130" s="18" t="n">
        <f aca="false">IF(OR(C2130="", J2130="",G2130=""), 0, IF(COUNTIF($J$6:J2130, J2130)=1, 1, 0))</f>
        <v>0</v>
      </c>
      <c r="L2130" s="16" t="str">
        <f aca="false">IF(B2130="Inscripción de nuevo registro patronal",B2130 &amp; "|" &amp; E2130 &amp; "|" &amp; C2130,"")</f>
        <v/>
      </c>
      <c r="M2130" s="18" t="n">
        <f aca="false">IF(OR(C2130="", L2130=""), 0, IF(COUNTIF($L$6:L2130, L2130)=1, 1, 0))</f>
        <v>0</v>
      </c>
    </row>
    <row r="2131" customFormat="false" ht="28.35" hidden="false" customHeight="true" outlineLevel="0" collapsed="false">
      <c r="A2131" s="48" t="str">
        <f aca="false">IF(AND(NOT(ISBLANK(C2131)),NOT(ISBLANK(B2131)),NOT(ISBLANK(E2131))),(_xlfn.AGGREGATE(2,7,A$5:A2131))+1,"")</f>
        <v/>
      </c>
      <c r="B2131" s="49"/>
      <c r="C2131" s="49"/>
      <c r="D2131" s="50"/>
      <c r="E2131" s="51"/>
      <c r="F2131" s="52" t="str">
        <f aca="false">IFERROR(VLOOKUP(B2131,LISTAS!$Q$2:$R$58,2,0),"")</f>
        <v/>
      </c>
      <c r="G2131" s="34" t="str">
        <f aca="false">IF(ISBLANK(C2131),"",  IF(F2131="RAZÓN SOCIAL","NUEVO_RP",   IF(F2131="NUMERO",      IF(ISNUMBER(VALUE(C2131)),VALUE(C2131),""),   IF(OR(F2131="NSS - NOMBRE",F2131="RP - NOMBRE"),      IF(         AND(           NOT(ISERROR(FIND(" - ",C2131))),           ISERROR(FIND("  ",C2131)),           ISERROR(FIND("–",C2131)),           ISERROR(FIND("—",C2131)),           ISNUMBER(VALUE(LEFT(C2131,FIND(" - ",C2131)-1)))         ),         VALUE(LEFT(C2131,FIND(" - ",C2131)-1)),         ""      ),   ""   )  )))</f>
        <v/>
      </c>
      <c r="H2131" s="34" t="str">
        <f aca="false">B2131 &amp; "|" &amp; E2131 &amp; "|" &amp;(IF(ISBLANK(C2131),"",IFERROR(VALUE(LEFT(TRIM(C2131),FIND(" ",TRIM(C2131)&amp;" ")-1)),"")))</f>
        <v>||</v>
      </c>
      <c r="I2131" s="18" t="n">
        <f aca="false">IF(G2131="",0, IF(COUNTIF($H$6:H2131,H2131)=1,1,0))</f>
        <v>0</v>
      </c>
      <c r="J2131" s="34" t="str">
        <f aca="false">IF( OR( ISBLANK(D2131), C2131=D2131, AND( LEFT(D2131,7)&lt;&gt;"NOMINA ", OR( ISERROR(FIND(" - ",D2131)), NOT(ISNUMBER(VALUE(LEFT(D2131,FIND(" - ",D2131)-1)))) ) ) ), "", B2131 &amp; "|" &amp; E2131 &amp; "|" &amp; (IF(ISBLANK(C2131), "", IFERROR(VALUE(LEFT(TRIM(C2131), FIND(" ", TRIM(C2131)&amp;" ")-1)), ""))) &amp; "|" &amp; D2131 )</f>
        <v/>
      </c>
      <c r="K2131" s="18" t="n">
        <f aca="false">IF(OR(C2131="", J2131="",G2131=""), 0, IF(COUNTIF($J$6:J2131, J2131)=1, 1, 0))</f>
        <v>0</v>
      </c>
      <c r="L2131" s="16" t="str">
        <f aca="false">IF(B2131="Inscripción de nuevo registro patronal",B2131 &amp; "|" &amp; E2131 &amp; "|" &amp; C2131,"")</f>
        <v/>
      </c>
      <c r="M2131" s="18" t="n">
        <f aca="false">IF(OR(C2131="", L2131=""), 0, IF(COUNTIF($L$6:L2131, L2131)=1, 1, 0))</f>
        <v>0</v>
      </c>
    </row>
    <row r="2132" customFormat="false" ht="28.35" hidden="false" customHeight="true" outlineLevel="0" collapsed="false">
      <c r="A2132" s="48" t="str">
        <f aca="false">IF(AND(NOT(ISBLANK(C2132)),NOT(ISBLANK(B2132)),NOT(ISBLANK(E2132))),(_xlfn.AGGREGATE(2,7,A$5:A2132))+1,"")</f>
        <v/>
      </c>
      <c r="B2132" s="49"/>
      <c r="C2132" s="49"/>
      <c r="D2132" s="50"/>
      <c r="E2132" s="51"/>
      <c r="F2132" s="52" t="str">
        <f aca="false">IFERROR(VLOOKUP(B2132,LISTAS!$Q$2:$R$58,2,0),"")</f>
        <v/>
      </c>
      <c r="G2132" s="34" t="str">
        <f aca="false">IF(ISBLANK(C2132),"",  IF(F2132="RAZÓN SOCIAL","NUEVO_RP",   IF(F2132="NUMERO",      IF(ISNUMBER(VALUE(C2132)),VALUE(C2132),""),   IF(OR(F2132="NSS - NOMBRE",F2132="RP - NOMBRE"),      IF(         AND(           NOT(ISERROR(FIND(" - ",C2132))),           ISERROR(FIND("  ",C2132)),           ISERROR(FIND("–",C2132)),           ISERROR(FIND("—",C2132)),           ISNUMBER(VALUE(LEFT(C2132,FIND(" - ",C2132)-1)))         ),         VALUE(LEFT(C2132,FIND(" - ",C2132)-1)),         ""      ),   ""   )  )))</f>
        <v/>
      </c>
      <c r="H2132" s="34" t="str">
        <f aca="false">B2132 &amp; "|" &amp; E2132 &amp; "|" &amp;(IF(ISBLANK(C2132),"",IFERROR(VALUE(LEFT(TRIM(C2132),FIND(" ",TRIM(C2132)&amp;" ")-1)),"")))</f>
        <v>||</v>
      </c>
      <c r="I2132" s="18" t="n">
        <f aca="false">IF(G2132="",0, IF(COUNTIF($H$6:H2132,H2132)=1,1,0))</f>
        <v>0</v>
      </c>
      <c r="J2132" s="34" t="str">
        <f aca="false">IF( OR( ISBLANK(D2132), C2132=D2132, AND( LEFT(D2132,7)&lt;&gt;"NOMINA ", OR( ISERROR(FIND(" - ",D2132)), NOT(ISNUMBER(VALUE(LEFT(D2132,FIND(" - ",D2132)-1)))) ) ) ), "", B2132 &amp; "|" &amp; E2132 &amp; "|" &amp; (IF(ISBLANK(C2132), "", IFERROR(VALUE(LEFT(TRIM(C2132), FIND(" ", TRIM(C2132)&amp;" ")-1)), ""))) &amp; "|" &amp; D2132 )</f>
        <v/>
      </c>
      <c r="K2132" s="18" t="n">
        <f aca="false">IF(OR(C2132="", J2132="",G2132=""), 0, IF(COUNTIF($J$6:J2132, J2132)=1, 1, 0))</f>
        <v>0</v>
      </c>
      <c r="L2132" s="16" t="str">
        <f aca="false">IF(B2132="Inscripción de nuevo registro patronal",B2132 &amp; "|" &amp; E2132 &amp; "|" &amp; C2132,"")</f>
        <v/>
      </c>
      <c r="M2132" s="18" t="n">
        <f aca="false">IF(OR(C2132="", L2132=""), 0, IF(COUNTIF($L$6:L2132, L2132)=1, 1, 0))</f>
        <v>0</v>
      </c>
    </row>
    <row r="2133" customFormat="false" ht="28.35" hidden="false" customHeight="true" outlineLevel="0" collapsed="false">
      <c r="A2133" s="48" t="str">
        <f aca="false">IF(AND(NOT(ISBLANK(C2133)),NOT(ISBLANK(B2133)),NOT(ISBLANK(E2133))),(_xlfn.AGGREGATE(2,7,A$5:A2133))+1,"")</f>
        <v/>
      </c>
      <c r="B2133" s="49"/>
      <c r="C2133" s="49"/>
      <c r="D2133" s="50"/>
      <c r="E2133" s="51"/>
      <c r="F2133" s="52" t="str">
        <f aca="false">IFERROR(VLOOKUP(B2133,LISTAS!$Q$2:$R$58,2,0),"")</f>
        <v/>
      </c>
      <c r="G2133" s="34" t="str">
        <f aca="false">IF(ISBLANK(C2133),"",  IF(F2133="RAZÓN SOCIAL","NUEVO_RP",   IF(F2133="NUMERO",      IF(ISNUMBER(VALUE(C2133)),VALUE(C2133),""),   IF(OR(F2133="NSS - NOMBRE",F2133="RP - NOMBRE"),      IF(         AND(           NOT(ISERROR(FIND(" - ",C2133))),           ISERROR(FIND("  ",C2133)),           ISERROR(FIND("–",C2133)),           ISERROR(FIND("—",C2133)),           ISNUMBER(VALUE(LEFT(C2133,FIND(" - ",C2133)-1)))         ),         VALUE(LEFT(C2133,FIND(" - ",C2133)-1)),         ""      ),   ""   )  )))</f>
        <v/>
      </c>
      <c r="H2133" s="34" t="str">
        <f aca="false">B2133 &amp; "|" &amp; E2133 &amp; "|" &amp;(IF(ISBLANK(C2133),"",IFERROR(VALUE(LEFT(TRIM(C2133),FIND(" ",TRIM(C2133)&amp;" ")-1)),"")))</f>
        <v>||</v>
      </c>
      <c r="I2133" s="18" t="n">
        <f aca="false">IF(G2133="",0, IF(COUNTIF($H$6:H2133,H2133)=1,1,0))</f>
        <v>0</v>
      </c>
      <c r="J2133" s="34" t="str">
        <f aca="false">IF( OR( ISBLANK(D2133), C2133=D2133, AND( LEFT(D2133,7)&lt;&gt;"NOMINA ", OR( ISERROR(FIND(" - ",D2133)), NOT(ISNUMBER(VALUE(LEFT(D2133,FIND(" - ",D2133)-1)))) ) ) ), "", B2133 &amp; "|" &amp; E2133 &amp; "|" &amp; (IF(ISBLANK(C2133), "", IFERROR(VALUE(LEFT(TRIM(C2133), FIND(" ", TRIM(C2133)&amp;" ")-1)), ""))) &amp; "|" &amp; D2133 )</f>
        <v/>
      </c>
      <c r="K2133" s="18" t="n">
        <f aca="false">IF(OR(C2133="", J2133="",G2133=""), 0, IF(COUNTIF($J$6:J2133, J2133)=1, 1, 0))</f>
        <v>0</v>
      </c>
      <c r="L2133" s="16" t="str">
        <f aca="false">IF(B2133="Inscripción de nuevo registro patronal",B2133 &amp; "|" &amp; E2133 &amp; "|" &amp; C2133,"")</f>
        <v/>
      </c>
      <c r="M2133" s="18" t="n">
        <f aca="false">IF(OR(C2133="", L2133=""), 0, IF(COUNTIF($L$6:L2133, L2133)=1, 1, 0))</f>
        <v>0</v>
      </c>
    </row>
    <row r="2134" customFormat="false" ht="28.35" hidden="false" customHeight="true" outlineLevel="0" collapsed="false">
      <c r="A2134" s="48" t="str">
        <f aca="false">IF(AND(NOT(ISBLANK(C2134)),NOT(ISBLANK(B2134)),NOT(ISBLANK(E2134))),(_xlfn.AGGREGATE(2,7,A$5:A2134))+1,"")</f>
        <v/>
      </c>
      <c r="B2134" s="49"/>
      <c r="C2134" s="49"/>
      <c r="D2134" s="50"/>
      <c r="E2134" s="51"/>
      <c r="F2134" s="52" t="str">
        <f aca="false">IFERROR(VLOOKUP(B2134,LISTAS!$Q$2:$R$58,2,0),"")</f>
        <v/>
      </c>
      <c r="G2134" s="34" t="str">
        <f aca="false">IF(ISBLANK(C2134),"",  IF(F2134="RAZÓN SOCIAL","NUEVO_RP",   IF(F2134="NUMERO",      IF(ISNUMBER(VALUE(C2134)),VALUE(C2134),""),   IF(OR(F2134="NSS - NOMBRE",F2134="RP - NOMBRE"),      IF(         AND(           NOT(ISERROR(FIND(" - ",C2134))),           ISERROR(FIND("  ",C2134)),           ISERROR(FIND("–",C2134)),           ISERROR(FIND("—",C2134)),           ISNUMBER(VALUE(LEFT(C2134,FIND(" - ",C2134)-1)))         ),         VALUE(LEFT(C2134,FIND(" - ",C2134)-1)),         ""      ),   ""   )  )))</f>
        <v/>
      </c>
      <c r="H2134" s="34" t="str">
        <f aca="false">B2134 &amp; "|" &amp; E2134 &amp; "|" &amp;(IF(ISBLANK(C2134),"",IFERROR(VALUE(LEFT(TRIM(C2134),FIND(" ",TRIM(C2134)&amp;" ")-1)),"")))</f>
        <v>||</v>
      </c>
      <c r="I2134" s="18" t="n">
        <f aca="false">IF(G2134="",0, IF(COUNTIF($H$6:H2134,H2134)=1,1,0))</f>
        <v>0</v>
      </c>
      <c r="J2134" s="34" t="str">
        <f aca="false">IF( OR( ISBLANK(D2134), C2134=D2134, AND( LEFT(D2134,7)&lt;&gt;"NOMINA ", OR( ISERROR(FIND(" - ",D2134)), NOT(ISNUMBER(VALUE(LEFT(D2134,FIND(" - ",D2134)-1)))) ) ) ), "", B2134 &amp; "|" &amp; E2134 &amp; "|" &amp; (IF(ISBLANK(C2134), "", IFERROR(VALUE(LEFT(TRIM(C2134), FIND(" ", TRIM(C2134)&amp;" ")-1)), ""))) &amp; "|" &amp; D2134 )</f>
        <v/>
      </c>
      <c r="K2134" s="18" t="n">
        <f aca="false">IF(OR(C2134="", J2134="",G2134=""), 0, IF(COUNTIF($J$6:J2134, J2134)=1, 1, 0))</f>
        <v>0</v>
      </c>
      <c r="L2134" s="16" t="str">
        <f aca="false">IF(B2134="Inscripción de nuevo registro patronal",B2134 &amp; "|" &amp; E2134 &amp; "|" &amp; C2134,"")</f>
        <v/>
      </c>
      <c r="M2134" s="18" t="n">
        <f aca="false">IF(OR(C2134="", L2134=""), 0, IF(COUNTIF($L$6:L2134, L2134)=1, 1, 0))</f>
        <v>0</v>
      </c>
    </row>
    <row r="2135" customFormat="false" ht="28.35" hidden="false" customHeight="true" outlineLevel="0" collapsed="false">
      <c r="A2135" s="48" t="str">
        <f aca="false">IF(AND(NOT(ISBLANK(C2135)),NOT(ISBLANK(B2135)),NOT(ISBLANK(E2135))),(_xlfn.AGGREGATE(2,7,A$5:A2135))+1,"")</f>
        <v/>
      </c>
      <c r="B2135" s="49"/>
      <c r="C2135" s="49"/>
      <c r="D2135" s="50"/>
      <c r="E2135" s="51"/>
      <c r="F2135" s="52" t="str">
        <f aca="false">IFERROR(VLOOKUP(B2135,LISTAS!$Q$2:$R$58,2,0),"")</f>
        <v/>
      </c>
      <c r="G2135" s="34" t="str">
        <f aca="false">IF(ISBLANK(C2135),"",  IF(F2135="RAZÓN SOCIAL","NUEVO_RP",   IF(F2135="NUMERO",      IF(ISNUMBER(VALUE(C2135)),VALUE(C2135),""),   IF(OR(F2135="NSS - NOMBRE",F2135="RP - NOMBRE"),      IF(         AND(           NOT(ISERROR(FIND(" - ",C2135))),           ISERROR(FIND("  ",C2135)),           ISERROR(FIND("–",C2135)),           ISERROR(FIND("—",C2135)),           ISNUMBER(VALUE(LEFT(C2135,FIND(" - ",C2135)-1)))         ),         VALUE(LEFT(C2135,FIND(" - ",C2135)-1)),         ""      ),   ""   )  )))</f>
        <v/>
      </c>
      <c r="H2135" s="34" t="str">
        <f aca="false">B2135 &amp; "|" &amp; E2135 &amp; "|" &amp;(IF(ISBLANK(C2135),"",IFERROR(VALUE(LEFT(TRIM(C2135),FIND(" ",TRIM(C2135)&amp;" ")-1)),"")))</f>
        <v>||</v>
      </c>
      <c r="I2135" s="18" t="n">
        <f aca="false">IF(G2135="",0, IF(COUNTIF($H$6:H2135,H2135)=1,1,0))</f>
        <v>0</v>
      </c>
      <c r="J2135" s="34" t="str">
        <f aca="false">IF( OR( ISBLANK(D2135), C2135=D2135, AND( LEFT(D2135,7)&lt;&gt;"NOMINA ", OR( ISERROR(FIND(" - ",D2135)), NOT(ISNUMBER(VALUE(LEFT(D2135,FIND(" - ",D2135)-1)))) ) ) ), "", B2135 &amp; "|" &amp; E2135 &amp; "|" &amp; (IF(ISBLANK(C2135), "", IFERROR(VALUE(LEFT(TRIM(C2135), FIND(" ", TRIM(C2135)&amp;" ")-1)), ""))) &amp; "|" &amp; D2135 )</f>
        <v/>
      </c>
      <c r="K2135" s="18" t="n">
        <f aca="false">IF(OR(C2135="", J2135="",G2135=""), 0, IF(COUNTIF($J$6:J2135, J2135)=1, 1, 0))</f>
        <v>0</v>
      </c>
      <c r="L2135" s="16" t="str">
        <f aca="false">IF(B2135="Inscripción de nuevo registro patronal",B2135 &amp; "|" &amp; E2135 &amp; "|" &amp; C2135,"")</f>
        <v/>
      </c>
      <c r="M2135" s="18" t="n">
        <f aca="false">IF(OR(C2135="", L2135=""), 0, IF(COUNTIF($L$6:L2135, L2135)=1, 1, 0))</f>
        <v>0</v>
      </c>
    </row>
    <row r="2136" customFormat="false" ht="28.35" hidden="false" customHeight="true" outlineLevel="0" collapsed="false">
      <c r="A2136" s="48" t="str">
        <f aca="false">IF(AND(NOT(ISBLANK(C2136)),NOT(ISBLANK(B2136)),NOT(ISBLANK(E2136))),(_xlfn.AGGREGATE(2,7,A$5:A2136))+1,"")</f>
        <v/>
      </c>
      <c r="B2136" s="49"/>
      <c r="C2136" s="49"/>
      <c r="D2136" s="50"/>
      <c r="E2136" s="51"/>
      <c r="F2136" s="52" t="str">
        <f aca="false">IFERROR(VLOOKUP(B2136,LISTAS!$Q$2:$R$58,2,0),"")</f>
        <v/>
      </c>
      <c r="G2136" s="34" t="str">
        <f aca="false">IF(ISBLANK(C2136),"",  IF(F2136="RAZÓN SOCIAL","NUEVO_RP",   IF(F2136="NUMERO",      IF(ISNUMBER(VALUE(C2136)),VALUE(C2136),""),   IF(OR(F2136="NSS - NOMBRE",F2136="RP - NOMBRE"),      IF(         AND(           NOT(ISERROR(FIND(" - ",C2136))),           ISERROR(FIND("  ",C2136)),           ISERROR(FIND("–",C2136)),           ISERROR(FIND("—",C2136)),           ISNUMBER(VALUE(LEFT(C2136,FIND(" - ",C2136)-1)))         ),         VALUE(LEFT(C2136,FIND(" - ",C2136)-1)),         ""      ),   ""   )  )))</f>
        <v/>
      </c>
      <c r="H2136" s="34" t="str">
        <f aca="false">B2136 &amp; "|" &amp; E2136 &amp; "|" &amp;(IF(ISBLANK(C2136),"",IFERROR(VALUE(LEFT(TRIM(C2136),FIND(" ",TRIM(C2136)&amp;" ")-1)),"")))</f>
        <v>||</v>
      </c>
      <c r="I2136" s="18" t="n">
        <f aca="false">IF(G2136="",0, IF(COUNTIF($H$6:H2136,H2136)=1,1,0))</f>
        <v>0</v>
      </c>
      <c r="J2136" s="34" t="str">
        <f aca="false">IF( OR( ISBLANK(D2136), C2136=D2136, AND( LEFT(D2136,7)&lt;&gt;"NOMINA ", OR( ISERROR(FIND(" - ",D2136)), NOT(ISNUMBER(VALUE(LEFT(D2136,FIND(" - ",D2136)-1)))) ) ) ), "", B2136 &amp; "|" &amp; E2136 &amp; "|" &amp; (IF(ISBLANK(C2136), "", IFERROR(VALUE(LEFT(TRIM(C2136), FIND(" ", TRIM(C2136)&amp;" ")-1)), ""))) &amp; "|" &amp; D2136 )</f>
        <v/>
      </c>
      <c r="K2136" s="18" t="n">
        <f aca="false">IF(OR(C2136="", J2136="",G2136=""), 0, IF(COUNTIF($J$6:J2136, J2136)=1, 1, 0))</f>
        <v>0</v>
      </c>
      <c r="L2136" s="16" t="str">
        <f aca="false">IF(B2136="Inscripción de nuevo registro patronal",B2136 &amp; "|" &amp; E2136 &amp; "|" &amp; C2136,"")</f>
        <v/>
      </c>
      <c r="M2136" s="18" t="n">
        <f aca="false">IF(OR(C2136="", L2136=""), 0, IF(COUNTIF($L$6:L2136, L2136)=1, 1, 0))</f>
        <v>0</v>
      </c>
    </row>
    <row r="2137" customFormat="false" ht="28.35" hidden="false" customHeight="true" outlineLevel="0" collapsed="false">
      <c r="A2137" s="48" t="str">
        <f aca="false">IF(AND(NOT(ISBLANK(C2137)),NOT(ISBLANK(B2137)),NOT(ISBLANK(E2137))),(_xlfn.AGGREGATE(2,7,A$5:A2137))+1,"")</f>
        <v/>
      </c>
      <c r="B2137" s="49"/>
      <c r="C2137" s="49"/>
      <c r="D2137" s="50"/>
      <c r="E2137" s="51"/>
      <c r="F2137" s="52" t="str">
        <f aca="false">IFERROR(VLOOKUP(B2137,LISTAS!$Q$2:$R$58,2,0),"")</f>
        <v/>
      </c>
      <c r="G2137" s="34" t="str">
        <f aca="false">IF(ISBLANK(C2137),"",  IF(F2137="RAZÓN SOCIAL","NUEVO_RP",   IF(F2137="NUMERO",      IF(ISNUMBER(VALUE(C2137)),VALUE(C2137),""),   IF(OR(F2137="NSS - NOMBRE",F2137="RP - NOMBRE"),      IF(         AND(           NOT(ISERROR(FIND(" - ",C2137))),           ISERROR(FIND("  ",C2137)),           ISERROR(FIND("–",C2137)),           ISERROR(FIND("—",C2137)),           ISNUMBER(VALUE(LEFT(C2137,FIND(" - ",C2137)-1)))         ),         VALUE(LEFT(C2137,FIND(" - ",C2137)-1)),         ""      ),   ""   )  )))</f>
        <v/>
      </c>
      <c r="H2137" s="34" t="str">
        <f aca="false">B2137 &amp; "|" &amp; E2137 &amp; "|" &amp;(IF(ISBLANK(C2137),"",IFERROR(VALUE(LEFT(TRIM(C2137),FIND(" ",TRIM(C2137)&amp;" ")-1)),"")))</f>
        <v>||</v>
      </c>
      <c r="I2137" s="18" t="n">
        <f aca="false">IF(G2137="",0, IF(COUNTIF($H$6:H2137,H2137)=1,1,0))</f>
        <v>0</v>
      </c>
      <c r="J2137" s="34" t="str">
        <f aca="false">IF( OR( ISBLANK(D2137), C2137=D2137, AND( LEFT(D2137,7)&lt;&gt;"NOMINA ", OR( ISERROR(FIND(" - ",D2137)), NOT(ISNUMBER(VALUE(LEFT(D2137,FIND(" - ",D2137)-1)))) ) ) ), "", B2137 &amp; "|" &amp; E2137 &amp; "|" &amp; (IF(ISBLANK(C2137), "", IFERROR(VALUE(LEFT(TRIM(C2137), FIND(" ", TRIM(C2137)&amp;" ")-1)), ""))) &amp; "|" &amp; D2137 )</f>
        <v/>
      </c>
      <c r="K2137" s="18" t="n">
        <f aca="false">IF(OR(C2137="", J2137="",G2137=""), 0, IF(COUNTIF($J$6:J2137, J2137)=1, 1, 0))</f>
        <v>0</v>
      </c>
      <c r="L2137" s="16" t="str">
        <f aca="false">IF(B2137="Inscripción de nuevo registro patronal",B2137 &amp; "|" &amp; E2137 &amp; "|" &amp; C2137,"")</f>
        <v/>
      </c>
      <c r="M2137" s="18" t="n">
        <f aca="false">IF(OR(C2137="", L2137=""), 0, IF(COUNTIF($L$6:L2137, L2137)=1, 1, 0))</f>
        <v>0</v>
      </c>
    </row>
    <row r="2138" customFormat="false" ht="28.35" hidden="false" customHeight="true" outlineLevel="0" collapsed="false">
      <c r="A2138" s="48" t="str">
        <f aca="false">IF(AND(NOT(ISBLANK(C2138)),NOT(ISBLANK(B2138)),NOT(ISBLANK(E2138))),(_xlfn.AGGREGATE(2,7,A$5:A2138))+1,"")</f>
        <v/>
      </c>
      <c r="B2138" s="49"/>
      <c r="C2138" s="49"/>
      <c r="D2138" s="50"/>
      <c r="E2138" s="51"/>
      <c r="F2138" s="52" t="str">
        <f aca="false">IFERROR(VLOOKUP(B2138,LISTAS!$Q$2:$R$58,2,0),"")</f>
        <v/>
      </c>
      <c r="G2138" s="34" t="str">
        <f aca="false">IF(ISBLANK(C2138),"",  IF(F2138="RAZÓN SOCIAL","NUEVO_RP",   IF(F2138="NUMERO",      IF(ISNUMBER(VALUE(C2138)),VALUE(C2138),""),   IF(OR(F2138="NSS - NOMBRE",F2138="RP - NOMBRE"),      IF(         AND(           NOT(ISERROR(FIND(" - ",C2138))),           ISERROR(FIND("  ",C2138)),           ISERROR(FIND("–",C2138)),           ISERROR(FIND("—",C2138)),           ISNUMBER(VALUE(LEFT(C2138,FIND(" - ",C2138)-1)))         ),         VALUE(LEFT(C2138,FIND(" - ",C2138)-1)),         ""      ),   ""   )  )))</f>
        <v/>
      </c>
      <c r="H2138" s="34" t="str">
        <f aca="false">B2138 &amp; "|" &amp; E2138 &amp; "|" &amp;(IF(ISBLANK(C2138),"",IFERROR(VALUE(LEFT(TRIM(C2138),FIND(" ",TRIM(C2138)&amp;" ")-1)),"")))</f>
        <v>||</v>
      </c>
      <c r="I2138" s="18" t="n">
        <f aca="false">IF(G2138="",0, IF(COUNTIF($H$6:H2138,H2138)=1,1,0))</f>
        <v>0</v>
      </c>
      <c r="J2138" s="34" t="str">
        <f aca="false">IF( OR( ISBLANK(D2138), C2138=D2138, AND( LEFT(D2138,7)&lt;&gt;"NOMINA ", OR( ISERROR(FIND(" - ",D2138)), NOT(ISNUMBER(VALUE(LEFT(D2138,FIND(" - ",D2138)-1)))) ) ) ), "", B2138 &amp; "|" &amp; E2138 &amp; "|" &amp; (IF(ISBLANK(C2138), "", IFERROR(VALUE(LEFT(TRIM(C2138), FIND(" ", TRIM(C2138)&amp;" ")-1)), ""))) &amp; "|" &amp; D2138 )</f>
        <v/>
      </c>
      <c r="K2138" s="18" t="n">
        <f aca="false">IF(OR(C2138="", J2138="",G2138=""), 0, IF(COUNTIF($J$6:J2138, J2138)=1, 1, 0))</f>
        <v>0</v>
      </c>
      <c r="L2138" s="16" t="str">
        <f aca="false">IF(B2138="Inscripción de nuevo registro patronal",B2138 &amp; "|" &amp; E2138 &amp; "|" &amp; C2138,"")</f>
        <v/>
      </c>
      <c r="M2138" s="18" t="n">
        <f aca="false">IF(OR(C2138="", L2138=""), 0, IF(COUNTIF($L$6:L2138, L2138)=1, 1, 0))</f>
        <v>0</v>
      </c>
    </row>
    <row r="2139" customFormat="false" ht="28.35" hidden="false" customHeight="true" outlineLevel="0" collapsed="false">
      <c r="A2139" s="48" t="str">
        <f aca="false">IF(AND(NOT(ISBLANK(C2139)),NOT(ISBLANK(B2139)),NOT(ISBLANK(E2139))),(_xlfn.AGGREGATE(2,7,A$5:A2139))+1,"")</f>
        <v/>
      </c>
      <c r="B2139" s="49"/>
      <c r="C2139" s="49"/>
      <c r="D2139" s="50"/>
      <c r="E2139" s="51"/>
      <c r="F2139" s="52" t="str">
        <f aca="false">IFERROR(VLOOKUP(B2139,LISTAS!$Q$2:$R$58,2,0),"")</f>
        <v/>
      </c>
      <c r="G2139" s="34" t="str">
        <f aca="false">IF(ISBLANK(C2139),"",  IF(F2139="RAZÓN SOCIAL","NUEVO_RP",   IF(F2139="NUMERO",      IF(ISNUMBER(VALUE(C2139)),VALUE(C2139),""),   IF(OR(F2139="NSS - NOMBRE",F2139="RP - NOMBRE"),      IF(         AND(           NOT(ISERROR(FIND(" - ",C2139))),           ISERROR(FIND("  ",C2139)),           ISERROR(FIND("–",C2139)),           ISERROR(FIND("—",C2139)),           ISNUMBER(VALUE(LEFT(C2139,FIND(" - ",C2139)-1)))         ),         VALUE(LEFT(C2139,FIND(" - ",C2139)-1)),         ""      ),   ""   )  )))</f>
        <v/>
      </c>
      <c r="H2139" s="34" t="str">
        <f aca="false">B2139 &amp; "|" &amp; E2139 &amp; "|" &amp;(IF(ISBLANK(C2139),"",IFERROR(VALUE(LEFT(TRIM(C2139),FIND(" ",TRIM(C2139)&amp;" ")-1)),"")))</f>
        <v>||</v>
      </c>
      <c r="I2139" s="18" t="n">
        <f aca="false">IF(G2139="",0, IF(COUNTIF($H$6:H2139,H2139)=1,1,0))</f>
        <v>0</v>
      </c>
      <c r="J2139" s="34" t="str">
        <f aca="false">IF( OR( ISBLANK(D2139), C2139=D2139, AND( LEFT(D2139,7)&lt;&gt;"NOMINA ", OR( ISERROR(FIND(" - ",D2139)), NOT(ISNUMBER(VALUE(LEFT(D2139,FIND(" - ",D2139)-1)))) ) ) ), "", B2139 &amp; "|" &amp; E2139 &amp; "|" &amp; (IF(ISBLANK(C2139), "", IFERROR(VALUE(LEFT(TRIM(C2139), FIND(" ", TRIM(C2139)&amp;" ")-1)), ""))) &amp; "|" &amp; D2139 )</f>
        <v/>
      </c>
      <c r="K2139" s="18" t="n">
        <f aca="false">IF(OR(C2139="", J2139="",G2139=""), 0, IF(COUNTIF($J$6:J2139, J2139)=1, 1, 0))</f>
        <v>0</v>
      </c>
      <c r="L2139" s="16" t="str">
        <f aca="false">IF(B2139="Inscripción de nuevo registro patronal",B2139 &amp; "|" &amp; E2139 &amp; "|" &amp; C2139,"")</f>
        <v/>
      </c>
      <c r="M2139" s="18" t="n">
        <f aca="false">IF(OR(C2139="", L2139=""), 0, IF(COUNTIF($L$6:L2139, L2139)=1, 1, 0))</f>
        <v>0</v>
      </c>
    </row>
    <row r="2140" customFormat="false" ht="28.35" hidden="false" customHeight="true" outlineLevel="0" collapsed="false">
      <c r="A2140" s="48" t="str">
        <f aca="false">IF(AND(NOT(ISBLANK(C2140)),NOT(ISBLANK(B2140)),NOT(ISBLANK(E2140))),(_xlfn.AGGREGATE(2,7,A$5:A2140))+1,"")</f>
        <v/>
      </c>
      <c r="B2140" s="49"/>
      <c r="C2140" s="49"/>
      <c r="D2140" s="50"/>
      <c r="E2140" s="51"/>
      <c r="F2140" s="52" t="str">
        <f aca="false">IFERROR(VLOOKUP(B2140,LISTAS!$Q$2:$R$58,2,0),"")</f>
        <v/>
      </c>
      <c r="G2140" s="34" t="str">
        <f aca="false">IF(ISBLANK(C2140),"",  IF(F2140="RAZÓN SOCIAL","NUEVO_RP",   IF(F2140="NUMERO",      IF(ISNUMBER(VALUE(C2140)),VALUE(C2140),""),   IF(OR(F2140="NSS - NOMBRE",F2140="RP - NOMBRE"),      IF(         AND(           NOT(ISERROR(FIND(" - ",C2140))),           ISERROR(FIND("  ",C2140)),           ISERROR(FIND("–",C2140)),           ISERROR(FIND("—",C2140)),           ISNUMBER(VALUE(LEFT(C2140,FIND(" - ",C2140)-1)))         ),         VALUE(LEFT(C2140,FIND(" - ",C2140)-1)),         ""      ),   ""   )  )))</f>
        <v/>
      </c>
      <c r="H2140" s="34" t="str">
        <f aca="false">B2140 &amp; "|" &amp; E2140 &amp; "|" &amp;(IF(ISBLANK(C2140),"",IFERROR(VALUE(LEFT(TRIM(C2140),FIND(" ",TRIM(C2140)&amp;" ")-1)),"")))</f>
        <v>||</v>
      </c>
      <c r="I2140" s="18" t="n">
        <f aca="false">IF(G2140="",0, IF(COUNTIF($H$6:H2140,H2140)=1,1,0))</f>
        <v>0</v>
      </c>
      <c r="J2140" s="34" t="str">
        <f aca="false">IF( OR( ISBLANK(D2140), C2140=D2140, AND( LEFT(D2140,7)&lt;&gt;"NOMINA ", OR( ISERROR(FIND(" - ",D2140)), NOT(ISNUMBER(VALUE(LEFT(D2140,FIND(" - ",D2140)-1)))) ) ) ), "", B2140 &amp; "|" &amp; E2140 &amp; "|" &amp; (IF(ISBLANK(C2140), "", IFERROR(VALUE(LEFT(TRIM(C2140), FIND(" ", TRIM(C2140)&amp;" ")-1)), ""))) &amp; "|" &amp; D2140 )</f>
        <v/>
      </c>
      <c r="K2140" s="18" t="n">
        <f aca="false">IF(OR(C2140="", J2140="",G2140=""), 0, IF(COUNTIF($J$6:J2140, J2140)=1, 1, 0))</f>
        <v>0</v>
      </c>
      <c r="L2140" s="16" t="str">
        <f aca="false">IF(B2140="Inscripción de nuevo registro patronal",B2140 &amp; "|" &amp; E2140 &amp; "|" &amp; C2140,"")</f>
        <v/>
      </c>
      <c r="M2140" s="18" t="n">
        <f aca="false">IF(OR(C2140="", L2140=""), 0, IF(COUNTIF($L$6:L2140, L2140)=1, 1, 0))</f>
        <v>0</v>
      </c>
    </row>
    <row r="2141" customFormat="false" ht="28.35" hidden="false" customHeight="true" outlineLevel="0" collapsed="false">
      <c r="A2141" s="48" t="str">
        <f aca="false">IF(AND(NOT(ISBLANK(C2141)),NOT(ISBLANK(B2141)),NOT(ISBLANK(E2141))),(_xlfn.AGGREGATE(2,7,A$5:A2141))+1,"")</f>
        <v/>
      </c>
      <c r="B2141" s="49"/>
      <c r="C2141" s="49"/>
      <c r="D2141" s="50"/>
      <c r="E2141" s="51"/>
      <c r="F2141" s="52" t="str">
        <f aca="false">IFERROR(VLOOKUP(B2141,LISTAS!$Q$2:$R$58,2,0),"")</f>
        <v/>
      </c>
      <c r="G2141" s="34" t="str">
        <f aca="false">IF(ISBLANK(C2141),"",  IF(F2141="RAZÓN SOCIAL","NUEVO_RP",   IF(F2141="NUMERO",      IF(ISNUMBER(VALUE(C2141)),VALUE(C2141),""),   IF(OR(F2141="NSS - NOMBRE",F2141="RP - NOMBRE"),      IF(         AND(           NOT(ISERROR(FIND(" - ",C2141))),           ISERROR(FIND("  ",C2141)),           ISERROR(FIND("–",C2141)),           ISERROR(FIND("—",C2141)),           ISNUMBER(VALUE(LEFT(C2141,FIND(" - ",C2141)-1)))         ),         VALUE(LEFT(C2141,FIND(" - ",C2141)-1)),         ""      ),   ""   )  )))</f>
        <v/>
      </c>
      <c r="H2141" s="34" t="str">
        <f aca="false">B2141 &amp; "|" &amp; E2141 &amp; "|" &amp;(IF(ISBLANK(C2141),"",IFERROR(VALUE(LEFT(TRIM(C2141),FIND(" ",TRIM(C2141)&amp;" ")-1)),"")))</f>
        <v>||</v>
      </c>
      <c r="I2141" s="18" t="n">
        <f aca="false">IF(G2141="",0, IF(COUNTIF($H$6:H2141,H2141)=1,1,0))</f>
        <v>0</v>
      </c>
      <c r="J2141" s="34" t="str">
        <f aca="false">IF( OR( ISBLANK(D2141), C2141=D2141, AND( LEFT(D2141,7)&lt;&gt;"NOMINA ", OR( ISERROR(FIND(" - ",D2141)), NOT(ISNUMBER(VALUE(LEFT(D2141,FIND(" - ",D2141)-1)))) ) ) ), "", B2141 &amp; "|" &amp; E2141 &amp; "|" &amp; (IF(ISBLANK(C2141), "", IFERROR(VALUE(LEFT(TRIM(C2141), FIND(" ", TRIM(C2141)&amp;" ")-1)), ""))) &amp; "|" &amp; D2141 )</f>
        <v/>
      </c>
      <c r="K2141" s="18" t="n">
        <f aca="false">IF(OR(C2141="", J2141="",G2141=""), 0, IF(COUNTIF($J$6:J2141, J2141)=1, 1, 0))</f>
        <v>0</v>
      </c>
      <c r="L2141" s="16" t="str">
        <f aca="false">IF(B2141="Inscripción de nuevo registro patronal",B2141 &amp; "|" &amp; E2141 &amp; "|" &amp; C2141,"")</f>
        <v/>
      </c>
      <c r="M2141" s="18" t="n">
        <f aca="false">IF(OR(C2141="", L2141=""), 0, IF(COUNTIF($L$6:L2141, L2141)=1, 1, 0))</f>
        <v>0</v>
      </c>
    </row>
    <row r="2142" customFormat="false" ht="28.35" hidden="false" customHeight="true" outlineLevel="0" collapsed="false">
      <c r="A2142" s="48" t="str">
        <f aca="false">IF(AND(NOT(ISBLANK(C2142)),NOT(ISBLANK(B2142)),NOT(ISBLANK(E2142))),(_xlfn.AGGREGATE(2,7,A$5:A2142))+1,"")</f>
        <v/>
      </c>
      <c r="B2142" s="49"/>
      <c r="C2142" s="49"/>
      <c r="D2142" s="50"/>
      <c r="E2142" s="51"/>
      <c r="F2142" s="52" t="str">
        <f aca="false">IFERROR(VLOOKUP(B2142,LISTAS!$Q$2:$R$58,2,0),"")</f>
        <v/>
      </c>
      <c r="G2142" s="34" t="str">
        <f aca="false">IF(ISBLANK(C2142),"",  IF(F2142="RAZÓN SOCIAL","NUEVO_RP",   IF(F2142="NUMERO",      IF(ISNUMBER(VALUE(C2142)),VALUE(C2142),""),   IF(OR(F2142="NSS - NOMBRE",F2142="RP - NOMBRE"),      IF(         AND(           NOT(ISERROR(FIND(" - ",C2142))),           ISERROR(FIND("  ",C2142)),           ISERROR(FIND("–",C2142)),           ISERROR(FIND("—",C2142)),           ISNUMBER(VALUE(LEFT(C2142,FIND(" - ",C2142)-1)))         ),         VALUE(LEFT(C2142,FIND(" - ",C2142)-1)),         ""      ),   ""   )  )))</f>
        <v/>
      </c>
      <c r="H2142" s="34" t="str">
        <f aca="false">B2142 &amp; "|" &amp; E2142 &amp; "|" &amp;(IF(ISBLANK(C2142),"",IFERROR(VALUE(LEFT(TRIM(C2142),FIND(" ",TRIM(C2142)&amp;" ")-1)),"")))</f>
        <v>||</v>
      </c>
      <c r="I2142" s="18" t="n">
        <f aca="false">IF(G2142="",0, IF(COUNTIF($H$6:H2142,H2142)=1,1,0))</f>
        <v>0</v>
      </c>
      <c r="J2142" s="34" t="str">
        <f aca="false">IF( OR( ISBLANK(D2142), C2142=D2142, AND( LEFT(D2142,7)&lt;&gt;"NOMINA ", OR( ISERROR(FIND(" - ",D2142)), NOT(ISNUMBER(VALUE(LEFT(D2142,FIND(" - ",D2142)-1)))) ) ) ), "", B2142 &amp; "|" &amp; E2142 &amp; "|" &amp; (IF(ISBLANK(C2142), "", IFERROR(VALUE(LEFT(TRIM(C2142), FIND(" ", TRIM(C2142)&amp;" ")-1)), ""))) &amp; "|" &amp; D2142 )</f>
        <v/>
      </c>
      <c r="K2142" s="18" t="n">
        <f aca="false">IF(OR(C2142="", J2142="",G2142=""), 0, IF(COUNTIF($J$6:J2142, J2142)=1, 1, 0))</f>
        <v>0</v>
      </c>
      <c r="L2142" s="16" t="str">
        <f aca="false">IF(B2142="Inscripción de nuevo registro patronal",B2142 &amp; "|" &amp; E2142 &amp; "|" &amp; C2142,"")</f>
        <v/>
      </c>
      <c r="M2142" s="18" t="n">
        <f aca="false">IF(OR(C2142="", L2142=""), 0, IF(COUNTIF($L$6:L2142, L2142)=1, 1, 0))</f>
        <v>0</v>
      </c>
    </row>
    <row r="2143" customFormat="false" ht="28.35" hidden="false" customHeight="true" outlineLevel="0" collapsed="false">
      <c r="A2143" s="48" t="str">
        <f aca="false">IF(AND(NOT(ISBLANK(C2143)),NOT(ISBLANK(B2143)),NOT(ISBLANK(E2143))),(_xlfn.AGGREGATE(2,7,A$5:A2143))+1,"")</f>
        <v/>
      </c>
      <c r="B2143" s="49"/>
      <c r="C2143" s="49"/>
      <c r="D2143" s="50"/>
      <c r="E2143" s="51"/>
      <c r="F2143" s="52" t="str">
        <f aca="false">IFERROR(VLOOKUP(B2143,LISTAS!$Q$2:$R$58,2,0),"")</f>
        <v/>
      </c>
      <c r="G2143" s="34" t="str">
        <f aca="false">IF(ISBLANK(C2143),"",  IF(F2143="RAZÓN SOCIAL","NUEVO_RP",   IF(F2143="NUMERO",      IF(ISNUMBER(VALUE(C2143)),VALUE(C2143),""),   IF(OR(F2143="NSS - NOMBRE",F2143="RP - NOMBRE"),      IF(         AND(           NOT(ISERROR(FIND(" - ",C2143))),           ISERROR(FIND("  ",C2143)),           ISERROR(FIND("–",C2143)),           ISERROR(FIND("—",C2143)),           ISNUMBER(VALUE(LEFT(C2143,FIND(" - ",C2143)-1)))         ),         VALUE(LEFT(C2143,FIND(" - ",C2143)-1)),         ""      ),   ""   )  )))</f>
        <v/>
      </c>
      <c r="H2143" s="34" t="str">
        <f aca="false">B2143 &amp; "|" &amp; E2143 &amp; "|" &amp;(IF(ISBLANK(C2143),"",IFERROR(VALUE(LEFT(TRIM(C2143),FIND(" ",TRIM(C2143)&amp;" ")-1)),"")))</f>
        <v>||</v>
      </c>
      <c r="I2143" s="18" t="n">
        <f aca="false">IF(G2143="",0, IF(COUNTIF($H$6:H2143,H2143)=1,1,0))</f>
        <v>0</v>
      </c>
      <c r="J2143" s="34" t="str">
        <f aca="false">IF( OR( ISBLANK(D2143), C2143=D2143, AND( LEFT(D2143,7)&lt;&gt;"NOMINA ", OR( ISERROR(FIND(" - ",D2143)), NOT(ISNUMBER(VALUE(LEFT(D2143,FIND(" - ",D2143)-1)))) ) ) ), "", B2143 &amp; "|" &amp; E2143 &amp; "|" &amp; (IF(ISBLANK(C2143), "", IFERROR(VALUE(LEFT(TRIM(C2143), FIND(" ", TRIM(C2143)&amp;" ")-1)), ""))) &amp; "|" &amp; D2143 )</f>
        <v/>
      </c>
      <c r="K2143" s="18" t="n">
        <f aca="false">IF(OR(C2143="", J2143="",G2143=""), 0, IF(COUNTIF($J$6:J2143, J2143)=1, 1, 0))</f>
        <v>0</v>
      </c>
      <c r="L2143" s="16" t="str">
        <f aca="false">IF(B2143="Inscripción de nuevo registro patronal",B2143 &amp; "|" &amp; E2143 &amp; "|" &amp; C2143,"")</f>
        <v/>
      </c>
      <c r="M2143" s="18" t="n">
        <f aca="false">IF(OR(C2143="", L2143=""), 0, IF(COUNTIF($L$6:L2143, L2143)=1, 1, 0))</f>
        <v>0</v>
      </c>
    </row>
    <row r="2144" customFormat="false" ht="28.35" hidden="false" customHeight="true" outlineLevel="0" collapsed="false">
      <c r="A2144" s="48" t="str">
        <f aca="false">IF(AND(NOT(ISBLANK(C2144)),NOT(ISBLANK(B2144)),NOT(ISBLANK(E2144))),(_xlfn.AGGREGATE(2,7,A$5:A2144))+1,"")</f>
        <v/>
      </c>
      <c r="B2144" s="49"/>
      <c r="C2144" s="49"/>
      <c r="D2144" s="50"/>
      <c r="E2144" s="51"/>
      <c r="F2144" s="52" t="str">
        <f aca="false">IFERROR(VLOOKUP(B2144,LISTAS!$Q$2:$R$58,2,0),"")</f>
        <v/>
      </c>
      <c r="G2144" s="34" t="str">
        <f aca="false">IF(ISBLANK(C2144),"",  IF(F2144="RAZÓN SOCIAL","NUEVO_RP",   IF(F2144="NUMERO",      IF(ISNUMBER(VALUE(C2144)),VALUE(C2144),""),   IF(OR(F2144="NSS - NOMBRE",F2144="RP - NOMBRE"),      IF(         AND(           NOT(ISERROR(FIND(" - ",C2144))),           ISERROR(FIND("  ",C2144)),           ISERROR(FIND("–",C2144)),           ISERROR(FIND("—",C2144)),           ISNUMBER(VALUE(LEFT(C2144,FIND(" - ",C2144)-1)))         ),         VALUE(LEFT(C2144,FIND(" - ",C2144)-1)),         ""      ),   ""   )  )))</f>
        <v/>
      </c>
      <c r="H2144" s="34" t="str">
        <f aca="false">B2144 &amp; "|" &amp; E2144 &amp; "|" &amp;(IF(ISBLANK(C2144),"",IFERROR(VALUE(LEFT(TRIM(C2144),FIND(" ",TRIM(C2144)&amp;" ")-1)),"")))</f>
        <v>||</v>
      </c>
      <c r="I2144" s="18" t="n">
        <f aca="false">IF(G2144="",0, IF(COUNTIF($H$6:H2144,H2144)=1,1,0))</f>
        <v>0</v>
      </c>
      <c r="J2144" s="34" t="str">
        <f aca="false">IF( OR( ISBLANK(D2144), C2144=D2144, AND( LEFT(D2144,7)&lt;&gt;"NOMINA ", OR( ISERROR(FIND(" - ",D2144)), NOT(ISNUMBER(VALUE(LEFT(D2144,FIND(" - ",D2144)-1)))) ) ) ), "", B2144 &amp; "|" &amp; E2144 &amp; "|" &amp; (IF(ISBLANK(C2144), "", IFERROR(VALUE(LEFT(TRIM(C2144), FIND(" ", TRIM(C2144)&amp;" ")-1)), ""))) &amp; "|" &amp; D2144 )</f>
        <v/>
      </c>
      <c r="K2144" s="18" t="n">
        <f aca="false">IF(OR(C2144="", J2144="",G2144=""), 0, IF(COUNTIF($J$6:J2144, J2144)=1, 1, 0))</f>
        <v>0</v>
      </c>
      <c r="L2144" s="16" t="str">
        <f aca="false">IF(B2144="Inscripción de nuevo registro patronal",B2144 &amp; "|" &amp; E2144 &amp; "|" &amp; C2144,"")</f>
        <v/>
      </c>
      <c r="M2144" s="18" t="n">
        <f aca="false">IF(OR(C2144="", L2144=""), 0, IF(COUNTIF($L$6:L2144, L2144)=1, 1, 0))</f>
        <v>0</v>
      </c>
    </row>
    <row r="2145" customFormat="false" ht="28.35" hidden="false" customHeight="true" outlineLevel="0" collapsed="false">
      <c r="A2145" s="48" t="str">
        <f aca="false">IF(AND(NOT(ISBLANK(C2145)),NOT(ISBLANK(B2145)),NOT(ISBLANK(E2145))),(_xlfn.AGGREGATE(2,7,A$5:A2145))+1,"")</f>
        <v/>
      </c>
      <c r="B2145" s="49"/>
      <c r="C2145" s="49"/>
      <c r="D2145" s="50"/>
      <c r="E2145" s="51"/>
      <c r="F2145" s="52" t="str">
        <f aca="false">IFERROR(VLOOKUP(B2145,LISTAS!$Q$2:$R$58,2,0),"")</f>
        <v/>
      </c>
      <c r="G2145" s="34" t="str">
        <f aca="false">IF(ISBLANK(C2145),"",  IF(F2145="RAZÓN SOCIAL","NUEVO_RP",   IF(F2145="NUMERO",      IF(ISNUMBER(VALUE(C2145)),VALUE(C2145),""),   IF(OR(F2145="NSS - NOMBRE",F2145="RP - NOMBRE"),      IF(         AND(           NOT(ISERROR(FIND(" - ",C2145))),           ISERROR(FIND("  ",C2145)),           ISERROR(FIND("–",C2145)),           ISERROR(FIND("—",C2145)),           ISNUMBER(VALUE(LEFT(C2145,FIND(" - ",C2145)-1)))         ),         VALUE(LEFT(C2145,FIND(" - ",C2145)-1)),         ""      ),   ""   )  )))</f>
        <v/>
      </c>
      <c r="H2145" s="34" t="str">
        <f aca="false">B2145 &amp; "|" &amp; E2145 &amp; "|" &amp;(IF(ISBLANK(C2145),"",IFERROR(VALUE(LEFT(TRIM(C2145),FIND(" ",TRIM(C2145)&amp;" ")-1)),"")))</f>
        <v>||</v>
      </c>
      <c r="I2145" s="18" t="n">
        <f aca="false">IF(G2145="",0, IF(COUNTIF($H$6:H2145,H2145)=1,1,0))</f>
        <v>0</v>
      </c>
      <c r="J2145" s="34" t="str">
        <f aca="false">IF( OR( ISBLANK(D2145), C2145=D2145, AND( LEFT(D2145,7)&lt;&gt;"NOMINA ", OR( ISERROR(FIND(" - ",D2145)), NOT(ISNUMBER(VALUE(LEFT(D2145,FIND(" - ",D2145)-1)))) ) ) ), "", B2145 &amp; "|" &amp; E2145 &amp; "|" &amp; (IF(ISBLANK(C2145), "", IFERROR(VALUE(LEFT(TRIM(C2145), FIND(" ", TRIM(C2145)&amp;" ")-1)), ""))) &amp; "|" &amp; D2145 )</f>
        <v/>
      </c>
      <c r="K2145" s="18" t="n">
        <f aca="false">IF(OR(C2145="", J2145="",G2145=""), 0, IF(COUNTIF($J$6:J2145, J2145)=1, 1, 0))</f>
        <v>0</v>
      </c>
      <c r="L2145" s="16" t="str">
        <f aca="false">IF(B2145="Inscripción de nuevo registro patronal",B2145 &amp; "|" &amp; E2145 &amp; "|" &amp; C2145,"")</f>
        <v/>
      </c>
      <c r="M2145" s="18" t="n">
        <f aca="false">IF(OR(C2145="", L2145=""), 0, IF(COUNTIF($L$6:L2145, L2145)=1, 1, 0))</f>
        <v>0</v>
      </c>
    </row>
    <row r="2146" customFormat="false" ht="28.35" hidden="false" customHeight="true" outlineLevel="0" collapsed="false">
      <c r="A2146" s="48" t="str">
        <f aca="false">IF(AND(NOT(ISBLANK(C2146)),NOT(ISBLANK(B2146)),NOT(ISBLANK(E2146))),(_xlfn.AGGREGATE(2,7,A$5:A2146))+1,"")</f>
        <v/>
      </c>
      <c r="B2146" s="49"/>
      <c r="C2146" s="49"/>
      <c r="D2146" s="50"/>
      <c r="E2146" s="51"/>
      <c r="F2146" s="52" t="str">
        <f aca="false">IFERROR(VLOOKUP(B2146,LISTAS!$Q$2:$R$58,2,0),"")</f>
        <v/>
      </c>
      <c r="G2146" s="34" t="str">
        <f aca="false">IF(ISBLANK(C2146),"",  IF(F2146="RAZÓN SOCIAL","NUEVO_RP",   IF(F2146="NUMERO",      IF(ISNUMBER(VALUE(C2146)),VALUE(C2146),""),   IF(OR(F2146="NSS - NOMBRE",F2146="RP - NOMBRE"),      IF(         AND(           NOT(ISERROR(FIND(" - ",C2146))),           ISERROR(FIND("  ",C2146)),           ISERROR(FIND("–",C2146)),           ISERROR(FIND("—",C2146)),           ISNUMBER(VALUE(LEFT(C2146,FIND(" - ",C2146)-1)))         ),         VALUE(LEFT(C2146,FIND(" - ",C2146)-1)),         ""      ),   ""   )  )))</f>
        <v/>
      </c>
      <c r="H2146" s="34" t="str">
        <f aca="false">B2146 &amp; "|" &amp; E2146 &amp; "|" &amp;(IF(ISBLANK(C2146),"",IFERROR(VALUE(LEFT(TRIM(C2146),FIND(" ",TRIM(C2146)&amp;" ")-1)),"")))</f>
        <v>||</v>
      </c>
      <c r="I2146" s="18" t="n">
        <f aca="false">IF(G2146="",0, IF(COUNTIF($H$6:H2146,H2146)=1,1,0))</f>
        <v>0</v>
      </c>
      <c r="J2146" s="34" t="str">
        <f aca="false">IF( OR( ISBLANK(D2146), C2146=D2146, AND( LEFT(D2146,7)&lt;&gt;"NOMINA ", OR( ISERROR(FIND(" - ",D2146)), NOT(ISNUMBER(VALUE(LEFT(D2146,FIND(" - ",D2146)-1)))) ) ) ), "", B2146 &amp; "|" &amp; E2146 &amp; "|" &amp; (IF(ISBLANK(C2146), "", IFERROR(VALUE(LEFT(TRIM(C2146), FIND(" ", TRIM(C2146)&amp;" ")-1)), ""))) &amp; "|" &amp; D2146 )</f>
        <v/>
      </c>
      <c r="K2146" s="18" t="n">
        <f aca="false">IF(OR(C2146="", J2146="",G2146=""), 0, IF(COUNTIF($J$6:J2146, J2146)=1, 1, 0))</f>
        <v>0</v>
      </c>
      <c r="L2146" s="16" t="str">
        <f aca="false">IF(B2146="Inscripción de nuevo registro patronal",B2146 &amp; "|" &amp; E2146 &amp; "|" &amp; C2146,"")</f>
        <v/>
      </c>
      <c r="M2146" s="18" t="n">
        <f aca="false">IF(OR(C2146="", L2146=""), 0, IF(COUNTIF($L$6:L2146, L2146)=1, 1, 0))</f>
        <v>0</v>
      </c>
    </row>
    <row r="2147" customFormat="false" ht="28.35" hidden="false" customHeight="true" outlineLevel="0" collapsed="false">
      <c r="A2147" s="48" t="str">
        <f aca="false">IF(AND(NOT(ISBLANK(C2147)),NOT(ISBLANK(B2147)),NOT(ISBLANK(E2147))),(_xlfn.AGGREGATE(2,7,A$5:A2147))+1,"")</f>
        <v/>
      </c>
      <c r="B2147" s="49"/>
      <c r="C2147" s="49"/>
      <c r="D2147" s="50"/>
      <c r="E2147" s="51"/>
      <c r="F2147" s="52" t="str">
        <f aca="false">IFERROR(VLOOKUP(B2147,LISTAS!$Q$2:$R$58,2,0),"")</f>
        <v/>
      </c>
      <c r="G2147" s="34" t="str">
        <f aca="false">IF(ISBLANK(C2147),"",  IF(F2147="RAZÓN SOCIAL","NUEVO_RP",   IF(F2147="NUMERO",      IF(ISNUMBER(VALUE(C2147)),VALUE(C2147),""),   IF(OR(F2147="NSS - NOMBRE",F2147="RP - NOMBRE"),      IF(         AND(           NOT(ISERROR(FIND(" - ",C2147))),           ISERROR(FIND("  ",C2147)),           ISERROR(FIND("–",C2147)),           ISERROR(FIND("—",C2147)),           ISNUMBER(VALUE(LEFT(C2147,FIND(" - ",C2147)-1)))         ),         VALUE(LEFT(C2147,FIND(" - ",C2147)-1)),         ""      ),   ""   )  )))</f>
        <v/>
      </c>
      <c r="H2147" s="34" t="str">
        <f aca="false">B2147 &amp; "|" &amp; E2147 &amp; "|" &amp;(IF(ISBLANK(C2147),"",IFERROR(VALUE(LEFT(TRIM(C2147),FIND(" ",TRIM(C2147)&amp;" ")-1)),"")))</f>
        <v>||</v>
      </c>
      <c r="I2147" s="18" t="n">
        <f aca="false">IF(G2147="",0, IF(COUNTIF($H$6:H2147,H2147)=1,1,0))</f>
        <v>0</v>
      </c>
      <c r="J2147" s="34" t="str">
        <f aca="false">IF( OR( ISBLANK(D2147), C2147=D2147, AND( LEFT(D2147,7)&lt;&gt;"NOMINA ", OR( ISERROR(FIND(" - ",D2147)), NOT(ISNUMBER(VALUE(LEFT(D2147,FIND(" - ",D2147)-1)))) ) ) ), "", B2147 &amp; "|" &amp; E2147 &amp; "|" &amp; (IF(ISBLANK(C2147), "", IFERROR(VALUE(LEFT(TRIM(C2147), FIND(" ", TRIM(C2147)&amp;" ")-1)), ""))) &amp; "|" &amp; D2147 )</f>
        <v/>
      </c>
      <c r="K2147" s="18" t="n">
        <f aca="false">IF(OR(C2147="", J2147="",G2147=""), 0, IF(COUNTIF($J$6:J2147, J2147)=1, 1, 0))</f>
        <v>0</v>
      </c>
      <c r="L2147" s="16" t="str">
        <f aca="false">IF(B2147="Inscripción de nuevo registro patronal",B2147 &amp; "|" &amp; E2147 &amp; "|" &amp; C2147,"")</f>
        <v/>
      </c>
      <c r="M2147" s="18" t="n">
        <f aca="false">IF(OR(C2147="", L2147=""), 0, IF(COUNTIF($L$6:L2147, L2147)=1, 1, 0))</f>
        <v>0</v>
      </c>
    </row>
    <row r="2148" customFormat="false" ht="28.35" hidden="false" customHeight="true" outlineLevel="0" collapsed="false">
      <c r="A2148" s="48" t="str">
        <f aca="false">IF(AND(NOT(ISBLANK(C2148)),NOT(ISBLANK(B2148)),NOT(ISBLANK(E2148))),(_xlfn.AGGREGATE(2,7,A$5:A2148))+1,"")</f>
        <v/>
      </c>
      <c r="B2148" s="49"/>
      <c r="C2148" s="49"/>
      <c r="D2148" s="50"/>
      <c r="E2148" s="51"/>
      <c r="F2148" s="52" t="str">
        <f aca="false">IFERROR(VLOOKUP(B2148,LISTAS!$Q$2:$R$58,2,0),"")</f>
        <v/>
      </c>
      <c r="G2148" s="34" t="str">
        <f aca="false">IF(ISBLANK(C2148),"",  IF(F2148="RAZÓN SOCIAL","NUEVO_RP",   IF(F2148="NUMERO",      IF(ISNUMBER(VALUE(C2148)),VALUE(C2148),""),   IF(OR(F2148="NSS - NOMBRE",F2148="RP - NOMBRE"),      IF(         AND(           NOT(ISERROR(FIND(" - ",C2148))),           ISERROR(FIND("  ",C2148)),           ISERROR(FIND("–",C2148)),           ISERROR(FIND("—",C2148)),           ISNUMBER(VALUE(LEFT(C2148,FIND(" - ",C2148)-1)))         ),         VALUE(LEFT(C2148,FIND(" - ",C2148)-1)),         ""      ),   ""   )  )))</f>
        <v/>
      </c>
      <c r="H2148" s="34" t="str">
        <f aca="false">B2148 &amp; "|" &amp; E2148 &amp; "|" &amp;(IF(ISBLANK(C2148),"",IFERROR(VALUE(LEFT(TRIM(C2148),FIND(" ",TRIM(C2148)&amp;" ")-1)),"")))</f>
        <v>||</v>
      </c>
      <c r="I2148" s="18" t="n">
        <f aca="false">IF(G2148="",0, IF(COUNTIF($H$6:H2148,H2148)=1,1,0))</f>
        <v>0</v>
      </c>
      <c r="J2148" s="34" t="str">
        <f aca="false">IF( OR( ISBLANK(D2148), C2148=D2148, AND( LEFT(D2148,7)&lt;&gt;"NOMINA ", OR( ISERROR(FIND(" - ",D2148)), NOT(ISNUMBER(VALUE(LEFT(D2148,FIND(" - ",D2148)-1)))) ) ) ), "", B2148 &amp; "|" &amp; E2148 &amp; "|" &amp; (IF(ISBLANK(C2148), "", IFERROR(VALUE(LEFT(TRIM(C2148), FIND(" ", TRIM(C2148)&amp;" ")-1)), ""))) &amp; "|" &amp; D2148 )</f>
        <v/>
      </c>
      <c r="K2148" s="18" t="n">
        <f aca="false">IF(OR(C2148="", J2148="",G2148=""), 0, IF(COUNTIF($J$6:J2148, J2148)=1, 1, 0))</f>
        <v>0</v>
      </c>
      <c r="L2148" s="16" t="str">
        <f aca="false">IF(B2148="Inscripción de nuevo registro patronal",B2148 &amp; "|" &amp; E2148 &amp; "|" &amp; C2148,"")</f>
        <v/>
      </c>
      <c r="M2148" s="18" t="n">
        <f aca="false">IF(OR(C2148="", L2148=""), 0, IF(COUNTIF($L$6:L2148, L2148)=1, 1, 0))</f>
        <v>0</v>
      </c>
    </row>
    <row r="2149" customFormat="false" ht="28.35" hidden="false" customHeight="true" outlineLevel="0" collapsed="false">
      <c r="A2149" s="48" t="str">
        <f aca="false">IF(AND(NOT(ISBLANK(C2149)),NOT(ISBLANK(B2149)),NOT(ISBLANK(E2149))),(_xlfn.AGGREGATE(2,7,A$5:A2149))+1,"")</f>
        <v/>
      </c>
      <c r="B2149" s="49"/>
      <c r="C2149" s="49"/>
      <c r="D2149" s="50"/>
      <c r="E2149" s="51"/>
      <c r="F2149" s="52" t="str">
        <f aca="false">IFERROR(VLOOKUP(B2149,LISTAS!$Q$2:$R$58,2,0),"")</f>
        <v/>
      </c>
      <c r="G2149" s="34" t="str">
        <f aca="false">IF(ISBLANK(C2149),"",  IF(F2149="RAZÓN SOCIAL","NUEVO_RP",   IF(F2149="NUMERO",      IF(ISNUMBER(VALUE(C2149)),VALUE(C2149),""),   IF(OR(F2149="NSS - NOMBRE",F2149="RP - NOMBRE"),      IF(         AND(           NOT(ISERROR(FIND(" - ",C2149))),           ISERROR(FIND("  ",C2149)),           ISERROR(FIND("–",C2149)),           ISERROR(FIND("—",C2149)),           ISNUMBER(VALUE(LEFT(C2149,FIND(" - ",C2149)-1)))         ),         VALUE(LEFT(C2149,FIND(" - ",C2149)-1)),         ""      ),   ""   )  )))</f>
        <v/>
      </c>
      <c r="H2149" s="34" t="str">
        <f aca="false">B2149 &amp; "|" &amp; E2149 &amp; "|" &amp;(IF(ISBLANK(C2149),"",IFERROR(VALUE(LEFT(TRIM(C2149),FIND(" ",TRIM(C2149)&amp;" ")-1)),"")))</f>
        <v>||</v>
      </c>
      <c r="I2149" s="18" t="n">
        <f aca="false">IF(G2149="",0, IF(COUNTIF($H$6:H2149,H2149)=1,1,0))</f>
        <v>0</v>
      </c>
      <c r="J2149" s="34" t="str">
        <f aca="false">IF( OR( ISBLANK(D2149), C2149=D2149, AND( LEFT(D2149,7)&lt;&gt;"NOMINA ", OR( ISERROR(FIND(" - ",D2149)), NOT(ISNUMBER(VALUE(LEFT(D2149,FIND(" - ",D2149)-1)))) ) ) ), "", B2149 &amp; "|" &amp; E2149 &amp; "|" &amp; (IF(ISBLANK(C2149), "", IFERROR(VALUE(LEFT(TRIM(C2149), FIND(" ", TRIM(C2149)&amp;" ")-1)), ""))) &amp; "|" &amp; D2149 )</f>
        <v/>
      </c>
      <c r="K2149" s="18" t="n">
        <f aca="false">IF(OR(C2149="", J2149="",G2149=""), 0, IF(COUNTIF($J$6:J2149, J2149)=1, 1, 0))</f>
        <v>0</v>
      </c>
      <c r="L2149" s="16" t="str">
        <f aca="false">IF(B2149="Inscripción de nuevo registro patronal",B2149 &amp; "|" &amp; E2149 &amp; "|" &amp; C2149,"")</f>
        <v/>
      </c>
      <c r="M2149" s="18" t="n">
        <f aca="false">IF(OR(C2149="", L2149=""), 0, IF(COUNTIF($L$6:L2149, L2149)=1, 1, 0))</f>
        <v>0</v>
      </c>
    </row>
    <row r="2150" customFormat="false" ht="28.35" hidden="false" customHeight="true" outlineLevel="0" collapsed="false">
      <c r="A2150" s="48" t="str">
        <f aca="false">IF(AND(NOT(ISBLANK(C2150)),NOT(ISBLANK(B2150)),NOT(ISBLANK(E2150))),(_xlfn.AGGREGATE(2,7,A$5:A2150))+1,"")</f>
        <v/>
      </c>
      <c r="B2150" s="49"/>
      <c r="C2150" s="49"/>
      <c r="D2150" s="50"/>
      <c r="E2150" s="51"/>
      <c r="F2150" s="52" t="str">
        <f aca="false">IFERROR(VLOOKUP(B2150,LISTAS!$Q$2:$R$58,2,0),"")</f>
        <v/>
      </c>
      <c r="G2150" s="34" t="str">
        <f aca="false">IF(ISBLANK(C2150),"",  IF(F2150="RAZÓN SOCIAL","NUEVO_RP",   IF(F2150="NUMERO",      IF(ISNUMBER(VALUE(C2150)),VALUE(C2150),""),   IF(OR(F2150="NSS - NOMBRE",F2150="RP - NOMBRE"),      IF(         AND(           NOT(ISERROR(FIND(" - ",C2150))),           ISERROR(FIND("  ",C2150)),           ISERROR(FIND("–",C2150)),           ISERROR(FIND("—",C2150)),           ISNUMBER(VALUE(LEFT(C2150,FIND(" - ",C2150)-1)))         ),         VALUE(LEFT(C2150,FIND(" - ",C2150)-1)),         ""      ),   ""   )  )))</f>
        <v/>
      </c>
      <c r="H2150" s="34" t="str">
        <f aca="false">B2150 &amp; "|" &amp; E2150 &amp; "|" &amp;(IF(ISBLANK(C2150),"",IFERROR(VALUE(LEFT(TRIM(C2150),FIND(" ",TRIM(C2150)&amp;" ")-1)),"")))</f>
        <v>||</v>
      </c>
      <c r="I2150" s="18" t="n">
        <f aca="false">IF(G2150="",0, IF(COUNTIF($H$6:H2150,H2150)=1,1,0))</f>
        <v>0</v>
      </c>
      <c r="J2150" s="34" t="str">
        <f aca="false">IF( OR( ISBLANK(D2150), C2150=D2150, AND( LEFT(D2150,7)&lt;&gt;"NOMINA ", OR( ISERROR(FIND(" - ",D2150)), NOT(ISNUMBER(VALUE(LEFT(D2150,FIND(" - ",D2150)-1)))) ) ) ), "", B2150 &amp; "|" &amp; E2150 &amp; "|" &amp; (IF(ISBLANK(C2150), "", IFERROR(VALUE(LEFT(TRIM(C2150), FIND(" ", TRIM(C2150)&amp;" ")-1)), ""))) &amp; "|" &amp; D2150 )</f>
        <v/>
      </c>
      <c r="K2150" s="18" t="n">
        <f aca="false">IF(OR(C2150="", J2150="",G2150=""), 0, IF(COUNTIF($J$6:J2150, J2150)=1, 1, 0))</f>
        <v>0</v>
      </c>
      <c r="L2150" s="16" t="str">
        <f aca="false">IF(B2150="Inscripción de nuevo registro patronal",B2150 &amp; "|" &amp; E2150 &amp; "|" &amp; C2150,"")</f>
        <v/>
      </c>
      <c r="M2150" s="18" t="n">
        <f aca="false">IF(OR(C2150="", L2150=""), 0, IF(COUNTIF($L$6:L2150, L2150)=1, 1, 0))</f>
        <v>0</v>
      </c>
    </row>
    <row r="2151" customFormat="false" ht="28.35" hidden="false" customHeight="true" outlineLevel="0" collapsed="false">
      <c r="A2151" s="48" t="str">
        <f aca="false">IF(AND(NOT(ISBLANK(C2151)),NOT(ISBLANK(B2151)),NOT(ISBLANK(E2151))),(_xlfn.AGGREGATE(2,7,A$5:A2151))+1,"")</f>
        <v/>
      </c>
      <c r="B2151" s="49"/>
      <c r="C2151" s="49"/>
      <c r="D2151" s="50"/>
      <c r="E2151" s="51"/>
      <c r="F2151" s="52" t="str">
        <f aca="false">IFERROR(VLOOKUP(B2151,LISTAS!$Q$2:$R$58,2,0),"")</f>
        <v/>
      </c>
      <c r="G2151" s="34" t="str">
        <f aca="false">IF(ISBLANK(C2151),"",  IF(F2151="RAZÓN SOCIAL","NUEVO_RP",   IF(F2151="NUMERO",      IF(ISNUMBER(VALUE(C2151)),VALUE(C2151),""),   IF(OR(F2151="NSS - NOMBRE",F2151="RP - NOMBRE"),      IF(         AND(           NOT(ISERROR(FIND(" - ",C2151))),           ISERROR(FIND("  ",C2151)),           ISERROR(FIND("–",C2151)),           ISERROR(FIND("—",C2151)),           ISNUMBER(VALUE(LEFT(C2151,FIND(" - ",C2151)-1)))         ),         VALUE(LEFT(C2151,FIND(" - ",C2151)-1)),         ""      ),   ""   )  )))</f>
        <v/>
      </c>
      <c r="H2151" s="34" t="str">
        <f aca="false">B2151 &amp; "|" &amp; E2151 &amp; "|" &amp;(IF(ISBLANK(C2151),"",IFERROR(VALUE(LEFT(TRIM(C2151),FIND(" ",TRIM(C2151)&amp;" ")-1)),"")))</f>
        <v>||</v>
      </c>
      <c r="I2151" s="18" t="n">
        <f aca="false">IF(G2151="",0, IF(COUNTIF($H$6:H2151,H2151)=1,1,0))</f>
        <v>0</v>
      </c>
      <c r="J2151" s="34" t="str">
        <f aca="false">IF( OR( ISBLANK(D2151), C2151=D2151, AND( LEFT(D2151,7)&lt;&gt;"NOMINA ", OR( ISERROR(FIND(" - ",D2151)), NOT(ISNUMBER(VALUE(LEFT(D2151,FIND(" - ",D2151)-1)))) ) ) ), "", B2151 &amp; "|" &amp; E2151 &amp; "|" &amp; (IF(ISBLANK(C2151), "", IFERROR(VALUE(LEFT(TRIM(C2151), FIND(" ", TRIM(C2151)&amp;" ")-1)), ""))) &amp; "|" &amp; D2151 )</f>
        <v/>
      </c>
      <c r="K2151" s="18" t="n">
        <f aca="false">IF(OR(C2151="", J2151="",G2151=""), 0, IF(COUNTIF($J$6:J2151, J2151)=1, 1, 0))</f>
        <v>0</v>
      </c>
      <c r="L2151" s="16" t="str">
        <f aca="false">IF(B2151="Inscripción de nuevo registro patronal",B2151 &amp; "|" &amp; E2151 &amp; "|" &amp; C2151,"")</f>
        <v/>
      </c>
      <c r="M2151" s="18" t="n">
        <f aca="false">IF(OR(C2151="", L2151=""), 0, IF(COUNTIF($L$6:L2151, L2151)=1, 1, 0))</f>
        <v>0</v>
      </c>
    </row>
    <row r="2152" customFormat="false" ht="28.35" hidden="false" customHeight="true" outlineLevel="0" collapsed="false">
      <c r="A2152" s="48" t="str">
        <f aca="false">IF(AND(NOT(ISBLANK(C2152)),NOT(ISBLANK(B2152)),NOT(ISBLANK(E2152))),(_xlfn.AGGREGATE(2,7,A$5:A2152))+1,"")</f>
        <v/>
      </c>
      <c r="B2152" s="49"/>
      <c r="C2152" s="49"/>
      <c r="D2152" s="50"/>
      <c r="E2152" s="51"/>
      <c r="F2152" s="52" t="str">
        <f aca="false">IFERROR(VLOOKUP(B2152,LISTAS!$Q$2:$R$58,2,0),"")</f>
        <v/>
      </c>
      <c r="G2152" s="34" t="str">
        <f aca="false">IF(ISBLANK(C2152),"",  IF(F2152="RAZÓN SOCIAL","NUEVO_RP",   IF(F2152="NUMERO",      IF(ISNUMBER(VALUE(C2152)),VALUE(C2152),""),   IF(OR(F2152="NSS - NOMBRE",F2152="RP - NOMBRE"),      IF(         AND(           NOT(ISERROR(FIND(" - ",C2152))),           ISERROR(FIND("  ",C2152)),           ISERROR(FIND("–",C2152)),           ISERROR(FIND("—",C2152)),           ISNUMBER(VALUE(LEFT(C2152,FIND(" - ",C2152)-1)))         ),         VALUE(LEFT(C2152,FIND(" - ",C2152)-1)),         ""      ),   ""   )  )))</f>
        <v/>
      </c>
      <c r="H2152" s="34" t="str">
        <f aca="false">B2152 &amp; "|" &amp; E2152 &amp; "|" &amp;(IF(ISBLANK(C2152),"",IFERROR(VALUE(LEFT(TRIM(C2152),FIND(" ",TRIM(C2152)&amp;" ")-1)),"")))</f>
        <v>||</v>
      </c>
      <c r="I2152" s="18" t="n">
        <f aca="false">IF(G2152="",0, IF(COUNTIF($H$6:H2152,H2152)=1,1,0))</f>
        <v>0</v>
      </c>
      <c r="J2152" s="34" t="str">
        <f aca="false">IF( OR( ISBLANK(D2152), C2152=D2152, AND( LEFT(D2152,7)&lt;&gt;"NOMINA ", OR( ISERROR(FIND(" - ",D2152)), NOT(ISNUMBER(VALUE(LEFT(D2152,FIND(" - ",D2152)-1)))) ) ) ), "", B2152 &amp; "|" &amp; E2152 &amp; "|" &amp; (IF(ISBLANK(C2152), "", IFERROR(VALUE(LEFT(TRIM(C2152), FIND(" ", TRIM(C2152)&amp;" ")-1)), ""))) &amp; "|" &amp; D2152 )</f>
        <v/>
      </c>
      <c r="K2152" s="18" t="n">
        <f aca="false">IF(OR(C2152="", J2152="",G2152=""), 0, IF(COUNTIF($J$6:J2152, J2152)=1, 1, 0))</f>
        <v>0</v>
      </c>
      <c r="L2152" s="16" t="str">
        <f aca="false">IF(B2152="Inscripción de nuevo registro patronal",B2152 &amp; "|" &amp; E2152 &amp; "|" &amp; C2152,"")</f>
        <v/>
      </c>
      <c r="M2152" s="18" t="n">
        <f aca="false">IF(OR(C2152="", L2152=""), 0, IF(COUNTIF($L$6:L2152, L2152)=1, 1, 0))</f>
        <v>0</v>
      </c>
    </row>
    <row r="2153" customFormat="false" ht="28.35" hidden="false" customHeight="true" outlineLevel="0" collapsed="false">
      <c r="A2153" s="48" t="str">
        <f aca="false">IF(AND(NOT(ISBLANK(C2153)),NOT(ISBLANK(B2153)),NOT(ISBLANK(E2153))),(_xlfn.AGGREGATE(2,7,A$5:A2153))+1,"")</f>
        <v/>
      </c>
      <c r="B2153" s="49"/>
      <c r="C2153" s="49"/>
      <c r="D2153" s="50"/>
      <c r="E2153" s="51"/>
      <c r="F2153" s="52" t="str">
        <f aca="false">IFERROR(VLOOKUP(B2153,LISTAS!$Q$2:$R$58,2,0),"")</f>
        <v/>
      </c>
      <c r="G2153" s="34" t="str">
        <f aca="false">IF(ISBLANK(C2153),"",  IF(F2153="RAZÓN SOCIAL","NUEVO_RP",   IF(F2153="NUMERO",      IF(ISNUMBER(VALUE(C2153)),VALUE(C2153),""),   IF(OR(F2153="NSS - NOMBRE",F2153="RP - NOMBRE"),      IF(         AND(           NOT(ISERROR(FIND(" - ",C2153))),           ISERROR(FIND("  ",C2153)),           ISERROR(FIND("–",C2153)),           ISERROR(FIND("—",C2153)),           ISNUMBER(VALUE(LEFT(C2153,FIND(" - ",C2153)-1)))         ),         VALUE(LEFT(C2153,FIND(" - ",C2153)-1)),         ""      ),   ""   )  )))</f>
        <v/>
      </c>
      <c r="H2153" s="34" t="str">
        <f aca="false">B2153 &amp; "|" &amp; E2153 &amp; "|" &amp;(IF(ISBLANK(C2153),"",IFERROR(VALUE(LEFT(TRIM(C2153),FIND(" ",TRIM(C2153)&amp;" ")-1)),"")))</f>
        <v>||</v>
      </c>
      <c r="I2153" s="18" t="n">
        <f aca="false">IF(G2153="",0, IF(COUNTIF($H$6:H2153,H2153)=1,1,0))</f>
        <v>0</v>
      </c>
      <c r="J2153" s="34" t="str">
        <f aca="false">IF( OR( ISBLANK(D2153), C2153=D2153, AND( LEFT(D2153,7)&lt;&gt;"NOMINA ", OR( ISERROR(FIND(" - ",D2153)), NOT(ISNUMBER(VALUE(LEFT(D2153,FIND(" - ",D2153)-1)))) ) ) ), "", B2153 &amp; "|" &amp; E2153 &amp; "|" &amp; (IF(ISBLANK(C2153), "", IFERROR(VALUE(LEFT(TRIM(C2153), FIND(" ", TRIM(C2153)&amp;" ")-1)), ""))) &amp; "|" &amp; D2153 )</f>
        <v/>
      </c>
      <c r="K2153" s="18" t="n">
        <f aca="false">IF(OR(C2153="", J2153="",G2153=""), 0, IF(COUNTIF($J$6:J2153, J2153)=1, 1, 0))</f>
        <v>0</v>
      </c>
      <c r="L2153" s="16" t="str">
        <f aca="false">IF(B2153="Inscripción de nuevo registro patronal",B2153 &amp; "|" &amp; E2153 &amp; "|" &amp; C2153,"")</f>
        <v/>
      </c>
      <c r="M2153" s="18" t="n">
        <f aca="false">IF(OR(C2153="", L2153=""), 0, IF(COUNTIF($L$6:L2153, L2153)=1, 1, 0))</f>
        <v>0</v>
      </c>
    </row>
    <row r="2154" customFormat="false" ht="28.35" hidden="false" customHeight="true" outlineLevel="0" collapsed="false">
      <c r="A2154" s="48" t="str">
        <f aca="false">IF(AND(NOT(ISBLANK(C2154)),NOT(ISBLANK(B2154)),NOT(ISBLANK(E2154))),(_xlfn.AGGREGATE(2,7,A$5:A2154))+1,"")</f>
        <v/>
      </c>
      <c r="B2154" s="49"/>
      <c r="C2154" s="49"/>
      <c r="D2154" s="50"/>
      <c r="E2154" s="51"/>
      <c r="F2154" s="52" t="str">
        <f aca="false">IFERROR(VLOOKUP(B2154,LISTAS!$Q$2:$R$58,2,0),"")</f>
        <v/>
      </c>
      <c r="G2154" s="34" t="str">
        <f aca="false">IF(ISBLANK(C2154),"",  IF(F2154="RAZÓN SOCIAL","NUEVO_RP",   IF(F2154="NUMERO",      IF(ISNUMBER(VALUE(C2154)),VALUE(C2154),""),   IF(OR(F2154="NSS - NOMBRE",F2154="RP - NOMBRE"),      IF(         AND(           NOT(ISERROR(FIND(" - ",C2154))),           ISERROR(FIND("  ",C2154)),           ISERROR(FIND("–",C2154)),           ISERROR(FIND("—",C2154)),           ISNUMBER(VALUE(LEFT(C2154,FIND(" - ",C2154)-1)))         ),         VALUE(LEFT(C2154,FIND(" - ",C2154)-1)),         ""      ),   ""   )  )))</f>
        <v/>
      </c>
      <c r="H2154" s="34" t="str">
        <f aca="false">B2154 &amp; "|" &amp; E2154 &amp; "|" &amp;(IF(ISBLANK(C2154),"",IFERROR(VALUE(LEFT(TRIM(C2154),FIND(" ",TRIM(C2154)&amp;" ")-1)),"")))</f>
        <v>||</v>
      </c>
      <c r="I2154" s="18" t="n">
        <f aca="false">IF(G2154="",0, IF(COUNTIF($H$6:H2154,H2154)=1,1,0))</f>
        <v>0</v>
      </c>
      <c r="J2154" s="34" t="str">
        <f aca="false">IF( OR( ISBLANK(D2154), C2154=D2154, AND( LEFT(D2154,7)&lt;&gt;"NOMINA ", OR( ISERROR(FIND(" - ",D2154)), NOT(ISNUMBER(VALUE(LEFT(D2154,FIND(" - ",D2154)-1)))) ) ) ), "", B2154 &amp; "|" &amp; E2154 &amp; "|" &amp; (IF(ISBLANK(C2154), "", IFERROR(VALUE(LEFT(TRIM(C2154), FIND(" ", TRIM(C2154)&amp;" ")-1)), ""))) &amp; "|" &amp; D2154 )</f>
        <v/>
      </c>
      <c r="K2154" s="18" t="n">
        <f aca="false">IF(OR(C2154="", J2154="",G2154=""), 0, IF(COUNTIF($J$6:J2154, J2154)=1, 1, 0))</f>
        <v>0</v>
      </c>
      <c r="L2154" s="16" t="str">
        <f aca="false">IF(B2154="Inscripción de nuevo registro patronal",B2154 &amp; "|" &amp; E2154 &amp; "|" &amp; C2154,"")</f>
        <v/>
      </c>
      <c r="M2154" s="18" t="n">
        <f aca="false">IF(OR(C2154="", L2154=""), 0, IF(COUNTIF($L$6:L2154, L2154)=1, 1, 0))</f>
        <v>0</v>
      </c>
    </row>
    <row r="2155" customFormat="false" ht="28.35" hidden="false" customHeight="true" outlineLevel="0" collapsed="false">
      <c r="A2155" s="48" t="str">
        <f aca="false">IF(AND(NOT(ISBLANK(C2155)),NOT(ISBLANK(B2155)),NOT(ISBLANK(E2155))),(_xlfn.AGGREGATE(2,7,A$5:A2155))+1,"")</f>
        <v/>
      </c>
      <c r="B2155" s="49"/>
      <c r="C2155" s="49"/>
      <c r="D2155" s="50"/>
      <c r="E2155" s="51"/>
      <c r="F2155" s="52" t="str">
        <f aca="false">IFERROR(VLOOKUP(B2155,LISTAS!$Q$2:$R$58,2,0),"")</f>
        <v/>
      </c>
      <c r="G2155" s="34" t="str">
        <f aca="false">IF(ISBLANK(C2155),"",  IF(F2155="RAZÓN SOCIAL","NUEVO_RP",   IF(F2155="NUMERO",      IF(ISNUMBER(VALUE(C2155)),VALUE(C2155),""),   IF(OR(F2155="NSS - NOMBRE",F2155="RP - NOMBRE"),      IF(         AND(           NOT(ISERROR(FIND(" - ",C2155))),           ISERROR(FIND("  ",C2155)),           ISERROR(FIND("–",C2155)),           ISERROR(FIND("—",C2155)),           ISNUMBER(VALUE(LEFT(C2155,FIND(" - ",C2155)-1)))         ),         VALUE(LEFT(C2155,FIND(" - ",C2155)-1)),         ""      ),   ""   )  )))</f>
        <v/>
      </c>
      <c r="H2155" s="34" t="str">
        <f aca="false">B2155 &amp; "|" &amp; E2155 &amp; "|" &amp;(IF(ISBLANK(C2155),"",IFERROR(VALUE(LEFT(TRIM(C2155),FIND(" ",TRIM(C2155)&amp;" ")-1)),"")))</f>
        <v>||</v>
      </c>
      <c r="I2155" s="18" t="n">
        <f aca="false">IF(G2155="",0, IF(COUNTIF($H$6:H2155,H2155)=1,1,0))</f>
        <v>0</v>
      </c>
      <c r="J2155" s="34" t="str">
        <f aca="false">IF( OR( ISBLANK(D2155), C2155=D2155, AND( LEFT(D2155,7)&lt;&gt;"NOMINA ", OR( ISERROR(FIND(" - ",D2155)), NOT(ISNUMBER(VALUE(LEFT(D2155,FIND(" - ",D2155)-1)))) ) ) ), "", B2155 &amp; "|" &amp; E2155 &amp; "|" &amp; (IF(ISBLANK(C2155), "", IFERROR(VALUE(LEFT(TRIM(C2155), FIND(" ", TRIM(C2155)&amp;" ")-1)), ""))) &amp; "|" &amp; D2155 )</f>
        <v/>
      </c>
      <c r="K2155" s="18" t="n">
        <f aca="false">IF(OR(C2155="", J2155="",G2155=""), 0, IF(COUNTIF($J$6:J2155, J2155)=1, 1, 0))</f>
        <v>0</v>
      </c>
      <c r="L2155" s="16" t="str">
        <f aca="false">IF(B2155="Inscripción de nuevo registro patronal",B2155 &amp; "|" &amp; E2155 &amp; "|" &amp; C2155,"")</f>
        <v/>
      </c>
      <c r="M2155" s="18" t="n">
        <f aca="false">IF(OR(C2155="", L2155=""), 0, IF(COUNTIF($L$6:L2155, L2155)=1, 1, 0))</f>
        <v>0</v>
      </c>
    </row>
    <row r="2156" customFormat="false" ht="28.35" hidden="false" customHeight="true" outlineLevel="0" collapsed="false">
      <c r="A2156" s="48" t="str">
        <f aca="false">IF(AND(NOT(ISBLANK(C2156)),NOT(ISBLANK(B2156)),NOT(ISBLANK(E2156))),(_xlfn.AGGREGATE(2,7,A$5:A2156))+1,"")</f>
        <v/>
      </c>
      <c r="B2156" s="49"/>
      <c r="C2156" s="49"/>
      <c r="D2156" s="50"/>
      <c r="E2156" s="51"/>
      <c r="F2156" s="52" t="str">
        <f aca="false">IFERROR(VLOOKUP(B2156,LISTAS!$Q$2:$R$58,2,0),"")</f>
        <v/>
      </c>
      <c r="G2156" s="34" t="str">
        <f aca="false">IF(ISBLANK(C2156),"",  IF(F2156="RAZÓN SOCIAL","NUEVO_RP",   IF(F2156="NUMERO",      IF(ISNUMBER(VALUE(C2156)),VALUE(C2156),""),   IF(OR(F2156="NSS - NOMBRE",F2156="RP - NOMBRE"),      IF(         AND(           NOT(ISERROR(FIND(" - ",C2156))),           ISERROR(FIND("  ",C2156)),           ISERROR(FIND("–",C2156)),           ISERROR(FIND("—",C2156)),           ISNUMBER(VALUE(LEFT(C2156,FIND(" - ",C2156)-1)))         ),         VALUE(LEFT(C2156,FIND(" - ",C2156)-1)),         ""      ),   ""   )  )))</f>
        <v/>
      </c>
      <c r="H2156" s="34" t="str">
        <f aca="false">B2156 &amp; "|" &amp; E2156 &amp; "|" &amp;(IF(ISBLANK(C2156),"",IFERROR(VALUE(LEFT(TRIM(C2156),FIND(" ",TRIM(C2156)&amp;" ")-1)),"")))</f>
        <v>||</v>
      </c>
      <c r="I2156" s="18" t="n">
        <f aca="false">IF(G2156="",0, IF(COUNTIF($H$6:H2156,H2156)=1,1,0))</f>
        <v>0</v>
      </c>
      <c r="J2156" s="34" t="str">
        <f aca="false">IF( OR( ISBLANK(D2156), C2156=D2156, AND( LEFT(D2156,7)&lt;&gt;"NOMINA ", OR( ISERROR(FIND(" - ",D2156)), NOT(ISNUMBER(VALUE(LEFT(D2156,FIND(" - ",D2156)-1)))) ) ) ), "", B2156 &amp; "|" &amp; E2156 &amp; "|" &amp; (IF(ISBLANK(C2156), "", IFERROR(VALUE(LEFT(TRIM(C2156), FIND(" ", TRIM(C2156)&amp;" ")-1)), ""))) &amp; "|" &amp; D2156 )</f>
        <v/>
      </c>
      <c r="K2156" s="18" t="n">
        <f aca="false">IF(OR(C2156="", J2156="",G2156=""), 0, IF(COUNTIF($J$6:J2156, J2156)=1, 1, 0))</f>
        <v>0</v>
      </c>
      <c r="L2156" s="16" t="str">
        <f aca="false">IF(B2156="Inscripción de nuevo registro patronal",B2156 &amp; "|" &amp; E2156 &amp; "|" &amp; C2156,"")</f>
        <v/>
      </c>
      <c r="M2156" s="18" t="n">
        <f aca="false">IF(OR(C2156="", L2156=""), 0, IF(COUNTIF($L$6:L2156, L2156)=1, 1, 0))</f>
        <v>0</v>
      </c>
    </row>
    <row r="2157" customFormat="false" ht="28.35" hidden="false" customHeight="true" outlineLevel="0" collapsed="false">
      <c r="A2157" s="48" t="str">
        <f aca="false">IF(AND(NOT(ISBLANK(C2157)),NOT(ISBLANK(B2157)),NOT(ISBLANK(E2157))),(_xlfn.AGGREGATE(2,7,A$5:A2157))+1,"")</f>
        <v/>
      </c>
      <c r="B2157" s="49"/>
      <c r="C2157" s="49"/>
      <c r="D2157" s="50"/>
      <c r="E2157" s="51"/>
      <c r="F2157" s="52" t="str">
        <f aca="false">IFERROR(VLOOKUP(B2157,LISTAS!$Q$2:$R$58,2,0),"")</f>
        <v/>
      </c>
      <c r="G2157" s="34" t="str">
        <f aca="false">IF(ISBLANK(C2157),"",  IF(F2157="RAZÓN SOCIAL","NUEVO_RP",   IF(F2157="NUMERO",      IF(ISNUMBER(VALUE(C2157)),VALUE(C2157),""),   IF(OR(F2157="NSS - NOMBRE",F2157="RP - NOMBRE"),      IF(         AND(           NOT(ISERROR(FIND(" - ",C2157))),           ISERROR(FIND("  ",C2157)),           ISERROR(FIND("–",C2157)),           ISERROR(FIND("—",C2157)),           ISNUMBER(VALUE(LEFT(C2157,FIND(" - ",C2157)-1)))         ),         VALUE(LEFT(C2157,FIND(" - ",C2157)-1)),         ""      ),   ""   )  )))</f>
        <v/>
      </c>
      <c r="H2157" s="34" t="str">
        <f aca="false">B2157 &amp; "|" &amp; E2157 &amp; "|" &amp;(IF(ISBLANK(C2157),"",IFERROR(VALUE(LEFT(TRIM(C2157),FIND(" ",TRIM(C2157)&amp;" ")-1)),"")))</f>
        <v>||</v>
      </c>
      <c r="I2157" s="18" t="n">
        <f aca="false">IF(G2157="",0, IF(COUNTIF($H$6:H2157,H2157)=1,1,0))</f>
        <v>0</v>
      </c>
      <c r="J2157" s="34" t="str">
        <f aca="false">IF( OR( ISBLANK(D2157), C2157=D2157, AND( LEFT(D2157,7)&lt;&gt;"NOMINA ", OR( ISERROR(FIND(" - ",D2157)), NOT(ISNUMBER(VALUE(LEFT(D2157,FIND(" - ",D2157)-1)))) ) ) ), "", B2157 &amp; "|" &amp; E2157 &amp; "|" &amp; (IF(ISBLANK(C2157), "", IFERROR(VALUE(LEFT(TRIM(C2157), FIND(" ", TRIM(C2157)&amp;" ")-1)), ""))) &amp; "|" &amp; D2157 )</f>
        <v/>
      </c>
      <c r="K2157" s="18" t="n">
        <f aca="false">IF(OR(C2157="", J2157="",G2157=""), 0, IF(COUNTIF($J$6:J2157, J2157)=1, 1, 0))</f>
        <v>0</v>
      </c>
      <c r="L2157" s="16" t="str">
        <f aca="false">IF(B2157="Inscripción de nuevo registro patronal",B2157 &amp; "|" &amp; E2157 &amp; "|" &amp; C2157,"")</f>
        <v/>
      </c>
      <c r="M2157" s="18" t="n">
        <f aca="false">IF(OR(C2157="", L2157=""), 0, IF(COUNTIF($L$6:L2157, L2157)=1, 1, 0))</f>
        <v>0</v>
      </c>
    </row>
    <row r="2158" customFormat="false" ht="28.35" hidden="false" customHeight="true" outlineLevel="0" collapsed="false">
      <c r="A2158" s="48" t="str">
        <f aca="false">IF(AND(NOT(ISBLANK(C2158)),NOT(ISBLANK(B2158)),NOT(ISBLANK(E2158))),(_xlfn.AGGREGATE(2,7,A$5:A2158))+1,"")</f>
        <v/>
      </c>
      <c r="B2158" s="49"/>
      <c r="C2158" s="49"/>
      <c r="D2158" s="50"/>
      <c r="E2158" s="51"/>
      <c r="F2158" s="52" t="str">
        <f aca="false">IFERROR(VLOOKUP(B2158,LISTAS!$Q$2:$R$58,2,0),"")</f>
        <v/>
      </c>
      <c r="G2158" s="34" t="str">
        <f aca="false">IF(ISBLANK(C2158),"",  IF(F2158="RAZÓN SOCIAL","NUEVO_RP",   IF(F2158="NUMERO",      IF(ISNUMBER(VALUE(C2158)),VALUE(C2158),""),   IF(OR(F2158="NSS - NOMBRE",F2158="RP - NOMBRE"),      IF(         AND(           NOT(ISERROR(FIND(" - ",C2158))),           ISERROR(FIND("  ",C2158)),           ISERROR(FIND("–",C2158)),           ISERROR(FIND("—",C2158)),           ISNUMBER(VALUE(LEFT(C2158,FIND(" - ",C2158)-1)))         ),         VALUE(LEFT(C2158,FIND(" - ",C2158)-1)),         ""      ),   ""   )  )))</f>
        <v/>
      </c>
      <c r="H2158" s="34" t="str">
        <f aca="false">B2158 &amp; "|" &amp; E2158 &amp; "|" &amp;(IF(ISBLANK(C2158),"",IFERROR(VALUE(LEFT(TRIM(C2158),FIND(" ",TRIM(C2158)&amp;" ")-1)),"")))</f>
        <v>||</v>
      </c>
      <c r="I2158" s="18" t="n">
        <f aca="false">IF(G2158="",0, IF(COUNTIF($H$6:H2158,H2158)=1,1,0))</f>
        <v>0</v>
      </c>
      <c r="J2158" s="34" t="str">
        <f aca="false">IF( OR( ISBLANK(D2158), C2158=D2158, AND( LEFT(D2158,7)&lt;&gt;"NOMINA ", OR( ISERROR(FIND(" - ",D2158)), NOT(ISNUMBER(VALUE(LEFT(D2158,FIND(" - ",D2158)-1)))) ) ) ), "", B2158 &amp; "|" &amp; E2158 &amp; "|" &amp; (IF(ISBLANK(C2158), "", IFERROR(VALUE(LEFT(TRIM(C2158), FIND(" ", TRIM(C2158)&amp;" ")-1)), ""))) &amp; "|" &amp; D2158 )</f>
        <v/>
      </c>
      <c r="K2158" s="18" t="n">
        <f aca="false">IF(OR(C2158="", J2158="",G2158=""), 0, IF(COUNTIF($J$6:J2158, J2158)=1, 1, 0))</f>
        <v>0</v>
      </c>
      <c r="L2158" s="16" t="str">
        <f aca="false">IF(B2158="Inscripción de nuevo registro patronal",B2158 &amp; "|" &amp; E2158 &amp; "|" &amp; C2158,"")</f>
        <v/>
      </c>
      <c r="M2158" s="18" t="n">
        <f aca="false">IF(OR(C2158="", L2158=""), 0, IF(COUNTIF($L$6:L2158, L2158)=1, 1, 0))</f>
        <v>0</v>
      </c>
    </row>
    <row r="2159" customFormat="false" ht="28.35" hidden="false" customHeight="true" outlineLevel="0" collapsed="false">
      <c r="A2159" s="48" t="str">
        <f aca="false">IF(AND(NOT(ISBLANK(C2159)),NOT(ISBLANK(B2159)),NOT(ISBLANK(E2159))),(_xlfn.AGGREGATE(2,7,A$5:A2159))+1,"")</f>
        <v/>
      </c>
      <c r="B2159" s="49"/>
      <c r="C2159" s="49"/>
      <c r="D2159" s="50"/>
      <c r="E2159" s="51"/>
      <c r="F2159" s="52" t="str">
        <f aca="false">IFERROR(VLOOKUP(B2159,LISTAS!$Q$2:$R$58,2,0),"")</f>
        <v/>
      </c>
      <c r="G2159" s="34" t="str">
        <f aca="false">IF(ISBLANK(C2159),"",  IF(F2159="RAZÓN SOCIAL","NUEVO_RP",   IF(F2159="NUMERO",      IF(ISNUMBER(VALUE(C2159)),VALUE(C2159),""),   IF(OR(F2159="NSS - NOMBRE",F2159="RP - NOMBRE"),      IF(         AND(           NOT(ISERROR(FIND(" - ",C2159))),           ISERROR(FIND("  ",C2159)),           ISERROR(FIND("–",C2159)),           ISERROR(FIND("—",C2159)),           ISNUMBER(VALUE(LEFT(C2159,FIND(" - ",C2159)-1)))         ),         VALUE(LEFT(C2159,FIND(" - ",C2159)-1)),         ""      ),   ""   )  )))</f>
        <v/>
      </c>
      <c r="H2159" s="34" t="str">
        <f aca="false">B2159 &amp; "|" &amp; E2159 &amp; "|" &amp;(IF(ISBLANK(C2159),"",IFERROR(VALUE(LEFT(TRIM(C2159),FIND(" ",TRIM(C2159)&amp;" ")-1)),"")))</f>
        <v>||</v>
      </c>
      <c r="I2159" s="18" t="n">
        <f aca="false">IF(G2159="",0, IF(COUNTIF($H$6:H2159,H2159)=1,1,0))</f>
        <v>0</v>
      </c>
      <c r="J2159" s="34" t="str">
        <f aca="false">IF( OR( ISBLANK(D2159), C2159=D2159, AND( LEFT(D2159,7)&lt;&gt;"NOMINA ", OR( ISERROR(FIND(" - ",D2159)), NOT(ISNUMBER(VALUE(LEFT(D2159,FIND(" - ",D2159)-1)))) ) ) ), "", B2159 &amp; "|" &amp; E2159 &amp; "|" &amp; (IF(ISBLANK(C2159), "", IFERROR(VALUE(LEFT(TRIM(C2159), FIND(" ", TRIM(C2159)&amp;" ")-1)), ""))) &amp; "|" &amp; D2159 )</f>
        <v/>
      </c>
      <c r="K2159" s="18" t="n">
        <f aca="false">IF(OR(C2159="", J2159="",G2159=""), 0, IF(COUNTIF($J$6:J2159, J2159)=1, 1, 0))</f>
        <v>0</v>
      </c>
      <c r="L2159" s="16" t="str">
        <f aca="false">IF(B2159="Inscripción de nuevo registro patronal",B2159 &amp; "|" &amp; E2159 &amp; "|" &amp; C2159,"")</f>
        <v/>
      </c>
      <c r="M2159" s="18" t="n">
        <f aca="false">IF(OR(C2159="", L2159=""), 0, IF(COUNTIF($L$6:L2159, L2159)=1, 1, 0))</f>
        <v>0</v>
      </c>
    </row>
    <row r="2160" customFormat="false" ht="28.35" hidden="false" customHeight="true" outlineLevel="0" collapsed="false">
      <c r="A2160" s="48" t="str">
        <f aca="false">IF(AND(NOT(ISBLANK(C2160)),NOT(ISBLANK(B2160)),NOT(ISBLANK(E2160))),(_xlfn.AGGREGATE(2,7,A$5:A2160))+1,"")</f>
        <v/>
      </c>
      <c r="B2160" s="49"/>
      <c r="C2160" s="49"/>
      <c r="D2160" s="50"/>
      <c r="E2160" s="51"/>
      <c r="F2160" s="52" t="str">
        <f aca="false">IFERROR(VLOOKUP(B2160,LISTAS!$Q$2:$R$58,2,0),"")</f>
        <v/>
      </c>
      <c r="G2160" s="34" t="str">
        <f aca="false">IF(ISBLANK(C2160),"",  IF(F2160="RAZÓN SOCIAL","NUEVO_RP",   IF(F2160="NUMERO",      IF(ISNUMBER(VALUE(C2160)),VALUE(C2160),""),   IF(OR(F2160="NSS - NOMBRE",F2160="RP - NOMBRE"),      IF(         AND(           NOT(ISERROR(FIND(" - ",C2160))),           ISERROR(FIND("  ",C2160)),           ISERROR(FIND("–",C2160)),           ISERROR(FIND("—",C2160)),           ISNUMBER(VALUE(LEFT(C2160,FIND(" - ",C2160)-1)))         ),         VALUE(LEFT(C2160,FIND(" - ",C2160)-1)),         ""      ),   ""   )  )))</f>
        <v/>
      </c>
      <c r="H2160" s="34" t="str">
        <f aca="false">B2160 &amp; "|" &amp; E2160 &amp; "|" &amp;(IF(ISBLANK(C2160),"",IFERROR(VALUE(LEFT(TRIM(C2160),FIND(" ",TRIM(C2160)&amp;" ")-1)),"")))</f>
        <v>||</v>
      </c>
      <c r="I2160" s="18" t="n">
        <f aca="false">IF(G2160="",0, IF(COUNTIF($H$6:H2160,H2160)=1,1,0))</f>
        <v>0</v>
      </c>
      <c r="J2160" s="34" t="str">
        <f aca="false">IF( OR( ISBLANK(D2160), C2160=D2160, AND( LEFT(D2160,7)&lt;&gt;"NOMINA ", OR( ISERROR(FIND(" - ",D2160)), NOT(ISNUMBER(VALUE(LEFT(D2160,FIND(" - ",D2160)-1)))) ) ) ), "", B2160 &amp; "|" &amp; E2160 &amp; "|" &amp; (IF(ISBLANK(C2160), "", IFERROR(VALUE(LEFT(TRIM(C2160), FIND(" ", TRIM(C2160)&amp;" ")-1)), ""))) &amp; "|" &amp; D2160 )</f>
        <v/>
      </c>
      <c r="K2160" s="18" t="n">
        <f aca="false">IF(OR(C2160="", J2160="",G2160=""), 0, IF(COUNTIF($J$6:J2160, J2160)=1, 1, 0))</f>
        <v>0</v>
      </c>
      <c r="L2160" s="16" t="str">
        <f aca="false">IF(B2160="Inscripción de nuevo registro patronal",B2160 &amp; "|" &amp; E2160 &amp; "|" &amp; C2160,"")</f>
        <v/>
      </c>
      <c r="M2160" s="18" t="n">
        <f aca="false">IF(OR(C2160="", L2160=""), 0, IF(COUNTIF($L$6:L2160, L2160)=1, 1, 0))</f>
        <v>0</v>
      </c>
    </row>
    <row r="2161" customFormat="false" ht="28.35" hidden="false" customHeight="true" outlineLevel="0" collapsed="false">
      <c r="A2161" s="48" t="str">
        <f aca="false">IF(AND(NOT(ISBLANK(C2161)),NOT(ISBLANK(B2161)),NOT(ISBLANK(E2161))),(_xlfn.AGGREGATE(2,7,A$5:A2161))+1,"")</f>
        <v/>
      </c>
      <c r="B2161" s="49"/>
      <c r="C2161" s="49"/>
      <c r="D2161" s="50"/>
      <c r="E2161" s="51"/>
      <c r="F2161" s="52" t="str">
        <f aca="false">IFERROR(VLOOKUP(B2161,LISTAS!$Q$2:$R$58,2,0),"")</f>
        <v/>
      </c>
      <c r="G2161" s="34" t="str">
        <f aca="false">IF(ISBLANK(C2161),"",  IF(F2161="RAZÓN SOCIAL","NUEVO_RP",   IF(F2161="NUMERO",      IF(ISNUMBER(VALUE(C2161)),VALUE(C2161),""),   IF(OR(F2161="NSS - NOMBRE",F2161="RP - NOMBRE"),      IF(         AND(           NOT(ISERROR(FIND(" - ",C2161))),           ISERROR(FIND("  ",C2161)),           ISERROR(FIND("–",C2161)),           ISERROR(FIND("—",C2161)),           ISNUMBER(VALUE(LEFT(C2161,FIND(" - ",C2161)-1)))         ),         VALUE(LEFT(C2161,FIND(" - ",C2161)-1)),         ""      ),   ""   )  )))</f>
        <v/>
      </c>
      <c r="H2161" s="34" t="str">
        <f aca="false">B2161 &amp; "|" &amp; E2161 &amp; "|" &amp;(IF(ISBLANK(C2161),"",IFERROR(VALUE(LEFT(TRIM(C2161),FIND(" ",TRIM(C2161)&amp;" ")-1)),"")))</f>
        <v>||</v>
      </c>
      <c r="I2161" s="18" t="n">
        <f aca="false">IF(G2161="",0, IF(COUNTIF($H$6:H2161,H2161)=1,1,0))</f>
        <v>0</v>
      </c>
      <c r="J2161" s="34" t="str">
        <f aca="false">IF( OR( ISBLANK(D2161), C2161=D2161, AND( LEFT(D2161,7)&lt;&gt;"NOMINA ", OR( ISERROR(FIND(" - ",D2161)), NOT(ISNUMBER(VALUE(LEFT(D2161,FIND(" - ",D2161)-1)))) ) ) ), "", B2161 &amp; "|" &amp; E2161 &amp; "|" &amp; (IF(ISBLANK(C2161), "", IFERROR(VALUE(LEFT(TRIM(C2161), FIND(" ", TRIM(C2161)&amp;" ")-1)), ""))) &amp; "|" &amp; D2161 )</f>
        <v/>
      </c>
      <c r="K2161" s="18" t="n">
        <f aca="false">IF(OR(C2161="", J2161="",G2161=""), 0, IF(COUNTIF($J$6:J2161, J2161)=1, 1, 0))</f>
        <v>0</v>
      </c>
      <c r="L2161" s="16" t="str">
        <f aca="false">IF(B2161="Inscripción de nuevo registro patronal",B2161 &amp; "|" &amp; E2161 &amp; "|" &amp; C2161,"")</f>
        <v/>
      </c>
      <c r="M2161" s="18" t="n">
        <f aca="false">IF(OR(C2161="", L2161=""), 0, IF(COUNTIF($L$6:L2161, L2161)=1, 1, 0))</f>
        <v>0</v>
      </c>
    </row>
    <row r="2162" customFormat="false" ht="28.35" hidden="false" customHeight="true" outlineLevel="0" collapsed="false">
      <c r="A2162" s="48" t="str">
        <f aca="false">IF(AND(NOT(ISBLANK(C2162)),NOT(ISBLANK(B2162)),NOT(ISBLANK(E2162))),(_xlfn.AGGREGATE(2,7,A$5:A2162))+1,"")</f>
        <v/>
      </c>
      <c r="B2162" s="49"/>
      <c r="C2162" s="49"/>
      <c r="D2162" s="50"/>
      <c r="E2162" s="51"/>
      <c r="F2162" s="52" t="str">
        <f aca="false">IFERROR(VLOOKUP(B2162,LISTAS!$Q$2:$R$58,2,0),"")</f>
        <v/>
      </c>
      <c r="G2162" s="34" t="str">
        <f aca="false">IF(ISBLANK(C2162),"",  IF(F2162="RAZÓN SOCIAL","NUEVO_RP",   IF(F2162="NUMERO",      IF(ISNUMBER(VALUE(C2162)),VALUE(C2162),""),   IF(OR(F2162="NSS - NOMBRE",F2162="RP - NOMBRE"),      IF(         AND(           NOT(ISERROR(FIND(" - ",C2162))),           ISERROR(FIND("  ",C2162)),           ISERROR(FIND("–",C2162)),           ISERROR(FIND("—",C2162)),           ISNUMBER(VALUE(LEFT(C2162,FIND(" - ",C2162)-1)))         ),         VALUE(LEFT(C2162,FIND(" - ",C2162)-1)),         ""      ),   ""   )  )))</f>
        <v/>
      </c>
      <c r="H2162" s="34" t="str">
        <f aca="false">B2162 &amp; "|" &amp; E2162 &amp; "|" &amp;(IF(ISBLANK(C2162),"",IFERROR(VALUE(LEFT(TRIM(C2162),FIND(" ",TRIM(C2162)&amp;" ")-1)),"")))</f>
        <v>||</v>
      </c>
      <c r="I2162" s="18" t="n">
        <f aca="false">IF(G2162="",0, IF(COUNTIF($H$6:H2162,H2162)=1,1,0))</f>
        <v>0</v>
      </c>
      <c r="J2162" s="34" t="str">
        <f aca="false">IF( OR( ISBLANK(D2162), C2162=D2162, AND( LEFT(D2162,7)&lt;&gt;"NOMINA ", OR( ISERROR(FIND(" - ",D2162)), NOT(ISNUMBER(VALUE(LEFT(D2162,FIND(" - ",D2162)-1)))) ) ) ), "", B2162 &amp; "|" &amp; E2162 &amp; "|" &amp; (IF(ISBLANK(C2162), "", IFERROR(VALUE(LEFT(TRIM(C2162), FIND(" ", TRIM(C2162)&amp;" ")-1)), ""))) &amp; "|" &amp; D2162 )</f>
        <v/>
      </c>
      <c r="K2162" s="18" t="n">
        <f aca="false">IF(OR(C2162="", J2162="",G2162=""), 0, IF(COUNTIF($J$6:J2162, J2162)=1, 1, 0))</f>
        <v>0</v>
      </c>
      <c r="L2162" s="16" t="str">
        <f aca="false">IF(B2162="Inscripción de nuevo registro patronal",B2162 &amp; "|" &amp; E2162 &amp; "|" &amp; C2162,"")</f>
        <v/>
      </c>
      <c r="M2162" s="18" t="n">
        <f aca="false">IF(OR(C2162="", L2162=""), 0, IF(COUNTIF($L$6:L2162, L2162)=1, 1, 0))</f>
        <v>0</v>
      </c>
    </row>
    <row r="2163" customFormat="false" ht="28.35" hidden="false" customHeight="true" outlineLevel="0" collapsed="false">
      <c r="A2163" s="48" t="str">
        <f aca="false">IF(AND(NOT(ISBLANK(C2163)),NOT(ISBLANK(B2163)),NOT(ISBLANK(E2163))),(_xlfn.AGGREGATE(2,7,A$5:A2163))+1,"")</f>
        <v/>
      </c>
      <c r="B2163" s="49"/>
      <c r="C2163" s="49"/>
      <c r="D2163" s="50"/>
      <c r="E2163" s="51"/>
      <c r="F2163" s="52" t="str">
        <f aca="false">IFERROR(VLOOKUP(B2163,LISTAS!$Q$2:$R$58,2,0),"")</f>
        <v/>
      </c>
      <c r="G2163" s="34" t="str">
        <f aca="false">IF(ISBLANK(C2163),"",  IF(F2163="RAZÓN SOCIAL","NUEVO_RP",   IF(F2163="NUMERO",      IF(ISNUMBER(VALUE(C2163)),VALUE(C2163),""),   IF(OR(F2163="NSS - NOMBRE",F2163="RP - NOMBRE"),      IF(         AND(           NOT(ISERROR(FIND(" - ",C2163))),           ISERROR(FIND("  ",C2163)),           ISERROR(FIND("–",C2163)),           ISERROR(FIND("—",C2163)),           ISNUMBER(VALUE(LEFT(C2163,FIND(" - ",C2163)-1)))         ),         VALUE(LEFT(C2163,FIND(" - ",C2163)-1)),         ""      ),   ""   )  )))</f>
        <v/>
      </c>
      <c r="H2163" s="34" t="str">
        <f aca="false">B2163 &amp; "|" &amp; E2163 &amp; "|" &amp;(IF(ISBLANK(C2163),"",IFERROR(VALUE(LEFT(TRIM(C2163),FIND(" ",TRIM(C2163)&amp;" ")-1)),"")))</f>
        <v>||</v>
      </c>
      <c r="I2163" s="18" t="n">
        <f aca="false">IF(G2163="",0, IF(COUNTIF($H$6:H2163,H2163)=1,1,0))</f>
        <v>0</v>
      </c>
      <c r="J2163" s="34" t="str">
        <f aca="false">IF( OR( ISBLANK(D2163), C2163=D2163, AND( LEFT(D2163,7)&lt;&gt;"NOMINA ", OR( ISERROR(FIND(" - ",D2163)), NOT(ISNUMBER(VALUE(LEFT(D2163,FIND(" - ",D2163)-1)))) ) ) ), "", B2163 &amp; "|" &amp; E2163 &amp; "|" &amp; (IF(ISBLANK(C2163), "", IFERROR(VALUE(LEFT(TRIM(C2163), FIND(" ", TRIM(C2163)&amp;" ")-1)), ""))) &amp; "|" &amp; D2163 )</f>
        <v/>
      </c>
      <c r="K2163" s="18" t="n">
        <f aca="false">IF(OR(C2163="", J2163="",G2163=""), 0, IF(COUNTIF($J$6:J2163, J2163)=1, 1, 0))</f>
        <v>0</v>
      </c>
      <c r="L2163" s="16" t="str">
        <f aca="false">IF(B2163="Inscripción de nuevo registro patronal",B2163 &amp; "|" &amp; E2163 &amp; "|" &amp; C2163,"")</f>
        <v/>
      </c>
      <c r="M2163" s="18" t="n">
        <f aca="false">IF(OR(C2163="", L2163=""), 0, IF(COUNTIF($L$6:L2163, L2163)=1, 1, 0))</f>
        <v>0</v>
      </c>
    </row>
    <row r="2164" customFormat="false" ht="28.35" hidden="false" customHeight="true" outlineLevel="0" collapsed="false">
      <c r="A2164" s="48" t="str">
        <f aca="false">IF(AND(NOT(ISBLANK(C2164)),NOT(ISBLANK(B2164)),NOT(ISBLANK(E2164))),(_xlfn.AGGREGATE(2,7,A$5:A2164))+1,"")</f>
        <v/>
      </c>
      <c r="B2164" s="49"/>
      <c r="C2164" s="49"/>
      <c r="D2164" s="50"/>
      <c r="E2164" s="51"/>
      <c r="F2164" s="52" t="str">
        <f aca="false">IFERROR(VLOOKUP(B2164,LISTAS!$Q$2:$R$58,2,0),"")</f>
        <v/>
      </c>
      <c r="G2164" s="34" t="str">
        <f aca="false">IF(ISBLANK(C2164),"",  IF(F2164="RAZÓN SOCIAL","NUEVO_RP",   IF(F2164="NUMERO",      IF(ISNUMBER(VALUE(C2164)),VALUE(C2164),""),   IF(OR(F2164="NSS - NOMBRE",F2164="RP - NOMBRE"),      IF(         AND(           NOT(ISERROR(FIND(" - ",C2164))),           ISERROR(FIND("  ",C2164)),           ISERROR(FIND("–",C2164)),           ISERROR(FIND("—",C2164)),           ISNUMBER(VALUE(LEFT(C2164,FIND(" - ",C2164)-1)))         ),         VALUE(LEFT(C2164,FIND(" - ",C2164)-1)),         ""      ),   ""   )  )))</f>
        <v/>
      </c>
      <c r="H2164" s="34" t="str">
        <f aca="false">B2164 &amp; "|" &amp; E2164 &amp; "|" &amp;(IF(ISBLANK(C2164),"",IFERROR(VALUE(LEFT(TRIM(C2164),FIND(" ",TRIM(C2164)&amp;" ")-1)),"")))</f>
        <v>||</v>
      </c>
      <c r="I2164" s="18" t="n">
        <f aca="false">IF(G2164="",0, IF(COUNTIF($H$6:H2164,H2164)=1,1,0))</f>
        <v>0</v>
      </c>
      <c r="J2164" s="34" t="str">
        <f aca="false">IF( OR( ISBLANK(D2164), C2164=D2164, AND( LEFT(D2164,7)&lt;&gt;"NOMINA ", OR( ISERROR(FIND(" - ",D2164)), NOT(ISNUMBER(VALUE(LEFT(D2164,FIND(" - ",D2164)-1)))) ) ) ), "", B2164 &amp; "|" &amp; E2164 &amp; "|" &amp; (IF(ISBLANK(C2164), "", IFERROR(VALUE(LEFT(TRIM(C2164), FIND(" ", TRIM(C2164)&amp;" ")-1)), ""))) &amp; "|" &amp; D2164 )</f>
        <v/>
      </c>
      <c r="K2164" s="18" t="n">
        <f aca="false">IF(OR(C2164="", J2164="",G2164=""), 0, IF(COUNTIF($J$6:J2164, J2164)=1, 1, 0))</f>
        <v>0</v>
      </c>
      <c r="L2164" s="16" t="str">
        <f aca="false">IF(B2164="Inscripción de nuevo registro patronal",B2164 &amp; "|" &amp; E2164 &amp; "|" &amp; C2164,"")</f>
        <v/>
      </c>
      <c r="M2164" s="18" t="n">
        <f aca="false">IF(OR(C2164="", L2164=""), 0, IF(COUNTIF($L$6:L2164, L2164)=1, 1, 0))</f>
        <v>0</v>
      </c>
    </row>
    <row r="2165" customFormat="false" ht="28.35" hidden="false" customHeight="true" outlineLevel="0" collapsed="false">
      <c r="A2165" s="48" t="str">
        <f aca="false">IF(AND(NOT(ISBLANK(C2165)),NOT(ISBLANK(B2165)),NOT(ISBLANK(E2165))),(_xlfn.AGGREGATE(2,7,A$5:A2165))+1,"")</f>
        <v/>
      </c>
      <c r="B2165" s="49"/>
      <c r="C2165" s="49"/>
      <c r="D2165" s="50"/>
      <c r="E2165" s="51"/>
      <c r="F2165" s="52" t="str">
        <f aca="false">IFERROR(VLOOKUP(B2165,LISTAS!$Q$2:$R$58,2,0),"")</f>
        <v/>
      </c>
      <c r="G2165" s="34" t="str">
        <f aca="false">IF(ISBLANK(C2165),"",  IF(F2165="RAZÓN SOCIAL","NUEVO_RP",   IF(F2165="NUMERO",      IF(ISNUMBER(VALUE(C2165)),VALUE(C2165),""),   IF(OR(F2165="NSS - NOMBRE",F2165="RP - NOMBRE"),      IF(         AND(           NOT(ISERROR(FIND(" - ",C2165))),           ISERROR(FIND("  ",C2165)),           ISERROR(FIND("–",C2165)),           ISERROR(FIND("—",C2165)),           ISNUMBER(VALUE(LEFT(C2165,FIND(" - ",C2165)-1)))         ),         VALUE(LEFT(C2165,FIND(" - ",C2165)-1)),         ""      ),   ""   )  )))</f>
        <v/>
      </c>
      <c r="H2165" s="34" t="str">
        <f aca="false">B2165 &amp; "|" &amp; E2165 &amp; "|" &amp;(IF(ISBLANK(C2165),"",IFERROR(VALUE(LEFT(TRIM(C2165),FIND(" ",TRIM(C2165)&amp;" ")-1)),"")))</f>
        <v>||</v>
      </c>
      <c r="I2165" s="18" t="n">
        <f aca="false">IF(G2165="",0, IF(COUNTIF($H$6:H2165,H2165)=1,1,0))</f>
        <v>0</v>
      </c>
      <c r="J2165" s="34" t="str">
        <f aca="false">IF( OR( ISBLANK(D2165), C2165=D2165, AND( LEFT(D2165,7)&lt;&gt;"NOMINA ", OR( ISERROR(FIND(" - ",D2165)), NOT(ISNUMBER(VALUE(LEFT(D2165,FIND(" - ",D2165)-1)))) ) ) ), "", B2165 &amp; "|" &amp; E2165 &amp; "|" &amp; (IF(ISBLANK(C2165), "", IFERROR(VALUE(LEFT(TRIM(C2165), FIND(" ", TRIM(C2165)&amp;" ")-1)), ""))) &amp; "|" &amp; D2165 )</f>
        <v/>
      </c>
      <c r="K2165" s="18" t="n">
        <f aca="false">IF(OR(C2165="", J2165="",G2165=""), 0, IF(COUNTIF($J$6:J2165, J2165)=1, 1, 0))</f>
        <v>0</v>
      </c>
      <c r="L2165" s="16" t="str">
        <f aca="false">IF(B2165="Inscripción de nuevo registro patronal",B2165 &amp; "|" &amp; E2165 &amp; "|" &amp; C2165,"")</f>
        <v/>
      </c>
      <c r="M2165" s="18" t="n">
        <f aca="false">IF(OR(C2165="", L2165=""), 0, IF(COUNTIF($L$6:L2165, L2165)=1, 1, 0))</f>
        <v>0</v>
      </c>
    </row>
    <row r="2166" customFormat="false" ht="28.35" hidden="false" customHeight="true" outlineLevel="0" collapsed="false">
      <c r="A2166" s="48" t="str">
        <f aca="false">IF(AND(NOT(ISBLANK(C2166)),NOT(ISBLANK(B2166)),NOT(ISBLANK(E2166))),(_xlfn.AGGREGATE(2,7,A$5:A2166))+1,"")</f>
        <v/>
      </c>
      <c r="B2166" s="49"/>
      <c r="C2166" s="49"/>
      <c r="D2166" s="50"/>
      <c r="E2166" s="51"/>
      <c r="F2166" s="52" t="str">
        <f aca="false">IFERROR(VLOOKUP(B2166,LISTAS!$Q$2:$R$58,2,0),"")</f>
        <v/>
      </c>
      <c r="G2166" s="34" t="str">
        <f aca="false">IF(ISBLANK(C2166),"",  IF(F2166="RAZÓN SOCIAL","NUEVO_RP",   IF(F2166="NUMERO",      IF(ISNUMBER(VALUE(C2166)),VALUE(C2166),""),   IF(OR(F2166="NSS - NOMBRE",F2166="RP - NOMBRE"),      IF(         AND(           NOT(ISERROR(FIND(" - ",C2166))),           ISERROR(FIND("  ",C2166)),           ISERROR(FIND("–",C2166)),           ISERROR(FIND("—",C2166)),           ISNUMBER(VALUE(LEFT(C2166,FIND(" - ",C2166)-1)))         ),         VALUE(LEFT(C2166,FIND(" - ",C2166)-1)),         ""      ),   ""   )  )))</f>
        <v/>
      </c>
      <c r="H2166" s="34" t="str">
        <f aca="false">B2166 &amp; "|" &amp; E2166 &amp; "|" &amp;(IF(ISBLANK(C2166),"",IFERROR(VALUE(LEFT(TRIM(C2166),FIND(" ",TRIM(C2166)&amp;" ")-1)),"")))</f>
        <v>||</v>
      </c>
      <c r="I2166" s="18" t="n">
        <f aca="false">IF(G2166="",0, IF(COUNTIF($H$6:H2166,H2166)=1,1,0))</f>
        <v>0</v>
      </c>
      <c r="J2166" s="34" t="str">
        <f aca="false">IF( OR( ISBLANK(D2166), C2166=D2166, AND( LEFT(D2166,7)&lt;&gt;"NOMINA ", OR( ISERROR(FIND(" - ",D2166)), NOT(ISNUMBER(VALUE(LEFT(D2166,FIND(" - ",D2166)-1)))) ) ) ), "", B2166 &amp; "|" &amp; E2166 &amp; "|" &amp; (IF(ISBLANK(C2166), "", IFERROR(VALUE(LEFT(TRIM(C2166), FIND(" ", TRIM(C2166)&amp;" ")-1)), ""))) &amp; "|" &amp; D2166 )</f>
        <v/>
      </c>
      <c r="K2166" s="18" t="n">
        <f aca="false">IF(OR(C2166="", J2166="",G2166=""), 0, IF(COUNTIF($J$6:J2166, J2166)=1, 1, 0))</f>
        <v>0</v>
      </c>
      <c r="L2166" s="16" t="str">
        <f aca="false">IF(B2166="Inscripción de nuevo registro patronal",B2166 &amp; "|" &amp; E2166 &amp; "|" &amp; C2166,"")</f>
        <v/>
      </c>
      <c r="M2166" s="18" t="n">
        <f aca="false">IF(OR(C2166="", L2166=""), 0, IF(COUNTIF($L$6:L2166, L2166)=1, 1, 0))</f>
        <v>0</v>
      </c>
    </row>
    <row r="2167" customFormat="false" ht="28.35" hidden="false" customHeight="true" outlineLevel="0" collapsed="false">
      <c r="A2167" s="48" t="str">
        <f aca="false">IF(AND(NOT(ISBLANK(C2167)),NOT(ISBLANK(B2167)),NOT(ISBLANK(E2167))),(_xlfn.AGGREGATE(2,7,A$5:A2167))+1,"")</f>
        <v/>
      </c>
      <c r="B2167" s="49"/>
      <c r="C2167" s="49"/>
      <c r="D2167" s="50"/>
      <c r="E2167" s="51"/>
      <c r="F2167" s="52" t="str">
        <f aca="false">IFERROR(VLOOKUP(B2167,LISTAS!$Q$2:$R$58,2,0),"")</f>
        <v/>
      </c>
      <c r="G2167" s="34" t="str">
        <f aca="false">IF(ISBLANK(C2167),"",  IF(F2167="RAZÓN SOCIAL","NUEVO_RP",   IF(F2167="NUMERO",      IF(ISNUMBER(VALUE(C2167)),VALUE(C2167),""),   IF(OR(F2167="NSS - NOMBRE",F2167="RP - NOMBRE"),      IF(         AND(           NOT(ISERROR(FIND(" - ",C2167))),           ISERROR(FIND("  ",C2167)),           ISERROR(FIND("–",C2167)),           ISERROR(FIND("—",C2167)),           ISNUMBER(VALUE(LEFT(C2167,FIND(" - ",C2167)-1)))         ),         VALUE(LEFT(C2167,FIND(" - ",C2167)-1)),         ""      ),   ""   )  )))</f>
        <v/>
      </c>
      <c r="H2167" s="34" t="str">
        <f aca="false">B2167 &amp; "|" &amp; E2167 &amp; "|" &amp;(IF(ISBLANK(C2167),"",IFERROR(VALUE(LEFT(TRIM(C2167),FIND(" ",TRIM(C2167)&amp;" ")-1)),"")))</f>
        <v>||</v>
      </c>
      <c r="I2167" s="18" t="n">
        <f aca="false">IF(G2167="",0, IF(COUNTIF($H$6:H2167,H2167)=1,1,0))</f>
        <v>0</v>
      </c>
      <c r="J2167" s="34" t="str">
        <f aca="false">IF( OR( ISBLANK(D2167), C2167=D2167, AND( LEFT(D2167,7)&lt;&gt;"NOMINA ", OR( ISERROR(FIND(" - ",D2167)), NOT(ISNUMBER(VALUE(LEFT(D2167,FIND(" - ",D2167)-1)))) ) ) ), "", B2167 &amp; "|" &amp; E2167 &amp; "|" &amp; (IF(ISBLANK(C2167), "", IFERROR(VALUE(LEFT(TRIM(C2167), FIND(" ", TRIM(C2167)&amp;" ")-1)), ""))) &amp; "|" &amp; D2167 )</f>
        <v/>
      </c>
      <c r="K2167" s="18" t="n">
        <f aca="false">IF(OR(C2167="", J2167="",G2167=""), 0, IF(COUNTIF($J$6:J2167, J2167)=1, 1, 0))</f>
        <v>0</v>
      </c>
      <c r="L2167" s="16" t="str">
        <f aca="false">IF(B2167="Inscripción de nuevo registro patronal",B2167 &amp; "|" &amp; E2167 &amp; "|" &amp; C2167,"")</f>
        <v/>
      </c>
      <c r="M2167" s="18" t="n">
        <f aca="false">IF(OR(C2167="", L2167=""), 0, IF(COUNTIF($L$6:L2167, L2167)=1, 1, 0))</f>
        <v>0</v>
      </c>
    </row>
    <row r="2168" customFormat="false" ht="28.35" hidden="false" customHeight="true" outlineLevel="0" collapsed="false">
      <c r="A2168" s="48" t="str">
        <f aca="false">IF(AND(NOT(ISBLANK(C2168)),NOT(ISBLANK(B2168)),NOT(ISBLANK(E2168))),(_xlfn.AGGREGATE(2,7,A$5:A2168))+1,"")</f>
        <v/>
      </c>
      <c r="B2168" s="49"/>
      <c r="C2168" s="49"/>
      <c r="D2168" s="50"/>
      <c r="E2168" s="51"/>
      <c r="F2168" s="52" t="str">
        <f aca="false">IFERROR(VLOOKUP(B2168,LISTAS!$Q$2:$R$58,2,0),"")</f>
        <v/>
      </c>
      <c r="G2168" s="34" t="str">
        <f aca="false">IF(ISBLANK(C2168),"",  IF(F2168="RAZÓN SOCIAL","NUEVO_RP",   IF(F2168="NUMERO",      IF(ISNUMBER(VALUE(C2168)),VALUE(C2168),""),   IF(OR(F2168="NSS - NOMBRE",F2168="RP - NOMBRE"),      IF(         AND(           NOT(ISERROR(FIND(" - ",C2168))),           ISERROR(FIND("  ",C2168)),           ISERROR(FIND("–",C2168)),           ISERROR(FIND("—",C2168)),           ISNUMBER(VALUE(LEFT(C2168,FIND(" - ",C2168)-1)))         ),         VALUE(LEFT(C2168,FIND(" - ",C2168)-1)),         ""      ),   ""   )  )))</f>
        <v/>
      </c>
      <c r="H2168" s="34" t="str">
        <f aca="false">B2168 &amp; "|" &amp; E2168 &amp; "|" &amp;(IF(ISBLANK(C2168),"",IFERROR(VALUE(LEFT(TRIM(C2168),FIND(" ",TRIM(C2168)&amp;" ")-1)),"")))</f>
        <v>||</v>
      </c>
      <c r="I2168" s="18" t="n">
        <f aca="false">IF(G2168="",0, IF(COUNTIF($H$6:H2168,H2168)=1,1,0))</f>
        <v>0</v>
      </c>
      <c r="J2168" s="34" t="str">
        <f aca="false">IF( OR( ISBLANK(D2168), C2168=D2168, AND( LEFT(D2168,7)&lt;&gt;"NOMINA ", OR( ISERROR(FIND(" - ",D2168)), NOT(ISNUMBER(VALUE(LEFT(D2168,FIND(" - ",D2168)-1)))) ) ) ), "", B2168 &amp; "|" &amp; E2168 &amp; "|" &amp; (IF(ISBLANK(C2168), "", IFERROR(VALUE(LEFT(TRIM(C2168), FIND(" ", TRIM(C2168)&amp;" ")-1)), ""))) &amp; "|" &amp; D2168 )</f>
        <v/>
      </c>
      <c r="K2168" s="18" t="n">
        <f aca="false">IF(OR(C2168="", J2168="",G2168=""), 0, IF(COUNTIF($J$6:J2168, J2168)=1, 1, 0))</f>
        <v>0</v>
      </c>
      <c r="L2168" s="16" t="str">
        <f aca="false">IF(B2168="Inscripción de nuevo registro patronal",B2168 &amp; "|" &amp; E2168 &amp; "|" &amp; C2168,"")</f>
        <v/>
      </c>
      <c r="M2168" s="18" t="n">
        <f aca="false">IF(OR(C2168="", L2168=""), 0, IF(COUNTIF($L$6:L2168, L2168)=1, 1, 0))</f>
        <v>0</v>
      </c>
    </row>
    <row r="2169" customFormat="false" ht="28.35" hidden="false" customHeight="true" outlineLevel="0" collapsed="false">
      <c r="A2169" s="48" t="str">
        <f aca="false">IF(AND(NOT(ISBLANK(C2169)),NOT(ISBLANK(B2169)),NOT(ISBLANK(E2169))),(_xlfn.AGGREGATE(2,7,A$5:A2169))+1,"")</f>
        <v/>
      </c>
      <c r="B2169" s="49"/>
      <c r="C2169" s="49"/>
      <c r="D2169" s="50"/>
      <c r="E2169" s="51"/>
      <c r="F2169" s="52" t="str">
        <f aca="false">IFERROR(VLOOKUP(B2169,LISTAS!$Q$2:$R$58,2,0),"")</f>
        <v/>
      </c>
      <c r="G2169" s="34" t="str">
        <f aca="false">IF(ISBLANK(C2169),"",  IF(F2169="RAZÓN SOCIAL","NUEVO_RP",   IF(F2169="NUMERO",      IF(ISNUMBER(VALUE(C2169)),VALUE(C2169),""),   IF(OR(F2169="NSS - NOMBRE",F2169="RP - NOMBRE"),      IF(         AND(           NOT(ISERROR(FIND(" - ",C2169))),           ISERROR(FIND("  ",C2169)),           ISERROR(FIND("–",C2169)),           ISERROR(FIND("—",C2169)),           ISNUMBER(VALUE(LEFT(C2169,FIND(" - ",C2169)-1)))         ),         VALUE(LEFT(C2169,FIND(" - ",C2169)-1)),         ""      ),   ""   )  )))</f>
        <v/>
      </c>
      <c r="H2169" s="34" t="str">
        <f aca="false">B2169 &amp; "|" &amp; E2169 &amp; "|" &amp;(IF(ISBLANK(C2169),"",IFERROR(VALUE(LEFT(TRIM(C2169),FIND(" ",TRIM(C2169)&amp;" ")-1)),"")))</f>
        <v>||</v>
      </c>
      <c r="I2169" s="18" t="n">
        <f aca="false">IF(G2169="",0, IF(COUNTIF($H$6:H2169,H2169)=1,1,0))</f>
        <v>0</v>
      </c>
      <c r="J2169" s="34" t="str">
        <f aca="false">IF( OR( ISBLANK(D2169), C2169=D2169, AND( LEFT(D2169,7)&lt;&gt;"NOMINA ", OR( ISERROR(FIND(" - ",D2169)), NOT(ISNUMBER(VALUE(LEFT(D2169,FIND(" - ",D2169)-1)))) ) ) ), "", B2169 &amp; "|" &amp; E2169 &amp; "|" &amp; (IF(ISBLANK(C2169), "", IFERROR(VALUE(LEFT(TRIM(C2169), FIND(" ", TRIM(C2169)&amp;" ")-1)), ""))) &amp; "|" &amp; D2169 )</f>
        <v/>
      </c>
      <c r="K2169" s="18" t="n">
        <f aca="false">IF(OR(C2169="", J2169="",G2169=""), 0, IF(COUNTIF($J$6:J2169, J2169)=1, 1, 0))</f>
        <v>0</v>
      </c>
      <c r="L2169" s="16" t="str">
        <f aca="false">IF(B2169="Inscripción de nuevo registro patronal",B2169 &amp; "|" &amp; E2169 &amp; "|" &amp; C2169,"")</f>
        <v/>
      </c>
      <c r="M2169" s="18" t="n">
        <f aca="false">IF(OR(C2169="", L2169=""), 0, IF(COUNTIF($L$6:L2169, L2169)=1, 1, 0))</f>
        <v>0</v>
      </c>
    </row>
    <row r="2170" customFormat="false" ht="28.35" hidden="false" customHeight="true" outlineLevel="0" collapsed="false">
      <c r="A2170" s="48" t="str">
        <f aca="false">IF(AND(NOT(ISBLANK(C2170)),NOT(ISBLANK(B2170)),NOT(ISBLANK(E2170))),(_xlfn.AGGREGATE(2,7,A$5:A2170))+1,"")</f>
        <v/>
      </c>
      <c r="B2170" s="49"/>
      <c r="C2170" s="49"/>
      <c r="D2170" s="50"/>
      <c r="E2170" s="51"/>
      <c r="F2170" s="52" t="str">
        <f aca="false">IFERROR(VLOOKUP(B2170,LISTAS!$Q$2:$R$58,2,0),"")</f>
        <v/>
      </c>
      <c r="G2170" s="34" t="str">
        <f aca="false">IF(ISBLANK(C2170),"",  IF(F2170="RAZÓN SOCIAL","NUEVO_RP",   IF(F2170="NUMERO",      IF(ISNUMBER(VALUE(C2170)),VALUE(C2170),""),   IF(OR(F2170="NSS - NOMBRE",F2170="RP - NOMBRE"),      IF(         AND(           NOT(ISERROR(FIND(" - ",C2170))),           ISERROR(FIND("  ",C2170)),           ISERROR(FIND("–",C2170)),           ISERROR(FIND("—",C2170)),           ISNUMBER(VALUE(LEFT(C2170,FIND(" - ",C2170)-1)))         ),         VALUE(LEFT(C2170,FIND(" - ",C2170)-1)),         ""      ),   ""   )  )))</f>
        <v/>
      </c>
      <c r="H2170" s="34" t="str">
        <f aca="false">B2170 &amp; "|" &amp; E2170 &amp; "|" &amp;(IF(ISBLANK(C2170),"",IFERROR(VALUE(LEFT(TRIM(C2170),FIND(" ",TRIM(C2170)&amp;" ")-1)),"")))</f>
        <v>||</v>
      </c>
      <c r="I2170" s="18" t="n">
        <f aca="false">IF(G2170="",0, IF(COUNTIF($H$6:H2170,H2170)=1,1,0))</f>
        <v>0</v>
      </c>
      <c r="J2170" s="34" t="str">
        <f aca="false">IF( OR( ISBLANK(D2170), C2170=D2170, AND( LEFT(D2170,7)&lt;&gt;"NOMINA ", OR( ISERROR(FIND(" - ",D2170)), NOT(ISNUMBER(VALUE(LEFT(D2170,FIND(" - ",D2170)-1)))) ) ) ), "", B2170 &amp; "|" &amp; E2170 &amp; "|" &amp; (IF(ISBLANK(C2170), "", IFERROR(VALUE(LEFT(TRIM(C2170), FIND(" ", TRIM(C2170)&amp;" ")-1)), ""))) &amp; "|" &amp; D2170 )</f>
        <v/>
      </c>
      <c r="K2170" s="18" t="n">
        <f aca="false">IF(OR(C2170="", J2170="",G2170=""), 0, IF(COUNTIF($J$6:J2170, J2170)=1, 1, 0))</f>
        <v>0</v>
      </c>
      <c r="L2170" s="16" t="str">
        <f aca="false">IF(B2170="Inscripción de nuevo registro patronal",B2170 &amp; "|" &amp; E2170 &amp; "|" &amp; C2170,"")</f>
        <v/>
      </c>
      <c r="M2170" s="18" t="n">
        <f aca="false">IF(OR(C2170="", L2170=""), 0, IF(COUNTIF($L$6:L2170, L2170)=1, 1, 0))</f>
        <v>0</v>
      </c>
    </row>
    <row r="2171" customFormat="false" ht="28.35" hidden="false" customHeight="true" outlineLevel="0" collapsed="false">
      <c r="A2171" s="48" t="str">
        <f aca="false">IF(AND(NOT(ISBLANK(C2171)),NOT(ISBLANK(B2171)),NOT(ISBLANK(E2171))),(_xlfn.AGGREGATE(2,7,A$5:A2171))+1,"")</f>
        <v/>
      </c>
      <c r="B2171" s="49"/>
      <c r="C2171" s="49"/>
      <c r="D2171" s="50"/>
      <c r="E2171" s="51"/>
      <c r="F2171" s="52" t="str">
        <f aca="false">IFERROR(VLOOKUP(B2171,LISTAS!$Q$2:$R$58,2,0),"")</f>
        <v/>
      </c>
      <c r="G2171" s="34" t="str">
        <f aca="false">IF(ISBLANK(C2171),"",  IF(F2171="RAZÓN SOCIAL","NUEVO_RP",   IF(F2171="NUMERO",      IF(ISNUMBER(VALUE(C2171)),VALUE(C2171),""),   IF(OR(F2171="NSS - NOMBRE",F2171="RP - NOMBRE"),      IF(         AND(           NOT(ISERROR(FIND(" - ",C2171))),           ISERROR(FIND("  ",C2171)),           ISERROR(FIND("–",C2171)),           ISERROR(FIND("—",C2171)),           ISNUMBER(VALUE(LEFT(C2171,FIND(" - ",C2171)-1)))         ),         VALUE(LEFT(C2171,FIND(" - ",C2171)-1)),         ""      ),   ""   )  )))</f>
        <v/>
      </c>
      <c r="H2171" s="34" t="str">
        <f aca="false">B2171 &amp; "|" &amp; E2171 &amp; "|" &amp;(IF(ISBLANK(C2171),"",IFERROR(VALUE(LEFT(TRIM(C2171),FIND(" ",TRIM(C2171)&amp;" ")-1)),"")))</f>
        <v>||</v>
      </c>
      <c r="I2171" s="18" t="n">
        <f aca="false">IF(G2171="",0, IF(COUNTIF($H$6:H2171,H2171)=1,1,0))</f>
        <v>0</v>
      </c>
      <c r="J2171" s="34" t="str">
        <f aca="false">IF( OR( ISBLANK(D2171), C2171=D2171, AND( LEFT(D2171,7)&lt;&gt;"NOMINA ", OR( ISERROR(FIND(" - ",D2171)), NOT(ISNUMBER(VALUE(LEFT(D2171,FIND(" - ",D2171)-1)))) ) ) ), "", B2171 &amp; "|" &amp; E2171 &amp; "|" &amp; (IF(ISBLANK(C2171), "", IFERROR(VALUE(LEFT(TRIM(C2171), FIND(" ", TRIM(C2171)&amp;" ")-1)), ""))) &amp; "|" &amp; D2171 )</f>
        <v/>
      </c>
      <c r="K2171" s="18" t="n">
        <f aca="false">IF(OR(C2171="", J2171="",G2171=""), 0, IF(COUNTIF($J$6:J2171, J2171)=1, 1, 0))</f>
        <v>0</v>
      </c>
      <c r="L2171" s="16" t="str">
        <f aca="false">IF(B2171="Inscripción de nuevo registro patronal",B2171 &amp; "|" &amp; E2171 &amp; "|" &amp; C2171,"")</f>
        <v/>
      </c>
      <c r="M2171" s="18" t="n">
        <f aca="false">IF(OR(C2171="", L2171=""), 0, IF(COUNTIF($L$6:L2171, L2171)=1, 1, 0))</f>
        <v>0</v>
      </c>
    </row>
    <row r="2172" customFormat="false" ht="28.35" hidden="false" customHeight="true" outlineLevel="0" collapsed="false">
      <c r="A2172" s="48" t="str">
        <f aca="false">IF(AND(NOT(ISBLANK(C2172)),NOT(ISBLANK(B2172)),NOT(ISBLANK(E2172))),(_xlfn.AGGREGATE(2,7,A$5:A2172))+1,"")</f>
        <v/>
      </c>
      <c r="B2172" s="49"/>
      <c r="C2172" s="49"/>
      <c r="D2172" s="50"/>
      <c r="E2172" s="51"/>
      <c r="F2172" s="52" t="str">
        <f aca="false">IFERROR(VLOOKUP(B2172,LISTAS!$Q$2:$R$58,2,0),"")</f>
        <v/>
      </c>
      <c r="G2172" s="34" t="str">
        <f aca="false">IF(ISBLANK(C2172),"",  IF(F2172="RAZÓN SOCIAL","NUEVO_RP",   IF(F2172="NUMERO",      IF(ISNUMBER(VALUE(C2172)),VALUE(C2172),""),   IF(OR(F2172="NSS - NOMBRE",F2172="RP - NOMBRE"),      IF(         AND(           NOT(ISERROR(FIND(" - ",C2172))),           ISERROR(FIND("  ",C2172)),           ISERROR(FIND("–",C2172)),           ISERROR(FIND("—",C2172)),           ISNUMBER(VALUE(LEFT(C2172,FIND(" - ",C2172)-1)))         ),         VALUE(LEFT(C2172,FIND(" - ",C2172)-1)),         ""      ),   ""   )  )))</f>
        <v/>
      </c>
      <c r="H2172" s="34" t="str">
        <f aca="false">B2172 &amp; "|" &amp; E2172 &amp; "|" &amp;(IF(ISBLANK(C2172),"",IFERROR(VALUE(LEFT(TRIM(C2172),FIND(" ",TRIM(C2172)&amp;" ")-1)),"")))</f>
        <v>||</v>
      </c>
      <c r="I2172" s="18" t="n">
        <f aca="false">IF(G2172="",0, IF(COUNTIF($H$6:H2172,H2172)=1,1,0))</f>
        <v>0</v>
      </c>
      <c r="J2172" s="34" t="str">
        <f aca="false">IF( OR( ISBLANK(D2172), C2172=D2172, AND( LEFT(D2172,7)&lt;&gt;"NOMINA ", OR( ISERROR(FIND(" - ",D2172)), NOT(ISNUMBER(VALUE(LEFT(D2172,FIND(" - ",D2172)-1)))) ) ) ), "", B2172 &amp; "|" &amp; E2172 &amp; "|" &amp; (IF(ISBLANK(C2172), "", IFERROR(VALUE(LEFT(TRIM(C2172), FIND(" ", TRIM(C2172)&amp;" ")-1)), ""))) &amp; "|" &amp; D2172 )</f>
        <v/>
      </c>
      <c r="K2172" s="18" t="n">
        <f aca="false">IF(OR(C2172="", J2172="",G2172=""), 0, IF(COUNTIF($J$6:J2172, J2172)=1, 1, 0))</f>
        <v>0</v>
      </c>
      <c r="L2172" s="16" t="str">
        <f aca="false">IF(B2172="Inscripción de nuevo registro patronal",B2172 &amp; "|" &amp; E2172 &amp; "|" &amp; C2172,"")</f>
        <v/>
      </c>
      <c r="M2172" s="18" t="n">
        <f aca="false">IF(OR(C2172="", L2172=""), 0, IF(COUNTIF($L$6:L2172, L2172)=1, 1, 0))</f>
        <v>0</v>
      </c>
    </row>
    <row r="2173" customFormat="false" ht="28.35" hidden="false" customHeight="true" outlineLevel="0" collapsed="false">
      <c r="A2173" s="48" t="str">
        <f aca="false">IF(AND(NOT(ISBLANK(C2173)),NOT(ISBLANK(B2173)),NOT(ISBLANK(E2173))),(_xlfn.AGGREGATE(2,7,A$5:A2173))+1,"")</f>
        <v/>
      </c>
      <c r="B2173" s="49"/>
      <c r="C2173" s="49"/>
      <c r="D2173" s="50"/>
      <c r="E2173" s="51"/>
      <c r="F2173" s="52" t="str">
        <f aca="false">IFERROR(VLOOKUP(B2173,LISTAS!$Q$2:$R$58,2,0),"")</f>
        <v/>
      </c>
      <c r="G2173" s="34" t="str">
        <f aca="false">IF(ISBLANK(C2173),"",  IF(F2173="RAZÓN SOCIAL","NUEVO_RP",   IF(F2173="NUMERO",      IF(ISNUMBER(VALUE(C2173)),VALUE(C2173),""),   IF(OR(F2173="NSS - NOMBRE",F2173="RP - NOMBRE"),      IF(         AND(           NOT(ISERROR(FIND(" - ",C2173))),           ISERROR(FIND("  ",C2173)),           ISERROR(FIND("–",C2173)),           ISERROR(FIND("—",C2173)),           ISNUMBER(VALUE(LEFT(C2173,FIND(" - ",C2173)-1)))         ),         VALUE(LEFT(C2173,FIND(" - ",C2173)-1)),         ""      ),   ""   )  )))</f>
        <v/>
      </c>
      <c r="H2173" s="34" t="str">
        <f aca="false">B2173 &amp; "|" &amp; E2173 &amp; "|" &amp;(IF(ISBLANK(C2173),"",IFERROR(VALUE(LEFT(TRIM(C2173),FIND(" ",TRIM(C2173)&amp;" ")-1)),"")))</f>
        <v>||</v>
      </c>
      <c r="I2173" s="18" t="n">
        <f aca="false">IF(G2173="",0, IF(COUNTIF($H$6:H2173,H2173)=1,1,0))</f>
        <v>0</v>
      </c>
      <c r="J2173" s="34" t="str">
        <f aca="false">IF( OR( ISBLANK(D2173), C2173=D2173, AND( LEFT(D2173,7)&lt;&gt;"NOMINA ", OR( ISERROR(FIND(" - ",D2173)), NOT(ISNUMBER(VALUE(LEFT(D2173,FIND(" - ",D2173)-1)))) ) ) ), "", B2173 &amp; "|" &amp; E2173 &amp; "|" &amp; (IF(ISBLANK(C2173), "", IFERROR(VALUE(LEFT(TRIM(C2173), FIND(" ", TRIM(C2173)&amp;" ")-1)), ""))) &amp; "|" &amp; D2173 )</f>
        <v/>
      </c>
      <c r="K2173" s="18" t="n">
        <f aca="false">IF(OR(C2173="", J2173="",G2173=""), 0, IF(COUNTIF($J$6:J2173, J2173)=1, 1, 0))</f>
        <v>0</v>
      </c>
      <c r="L2173" s="16" t="str">
        <f aca="false">IF(B2173="Inscripción de nuevo registro patronal",B2173 &amp; "|" &amp; E2173 &amp; "|" &amp; C2173,"")</f>
        <v/>
      </c>
      <c r="M2173" s="18" t="n">
        <f aca="false">IF(OR(C2173="", L2173=""), 0, IF(COUNTIF($L$6:L2173, L2173)=1, 1, 0))</f>
        <v>0</v>
      </c>
    </row>
    <row r="2174" customFormat="false" ht="28.35" hidden="false" customHeight="true" outlineLevel="0" collapsed="false">
      <c r="A2174" s="48" t="str">
        <f aca="false">IF(AND(NOT(ISBLANK(C2174)),NOT(ISBLANK(B2174)),NOT(ISBLANK(E2174))),(_xlfn.AGGREGATE(2,7,A$5:A2174))+1,"")</f>
        <v/>
      </c>
      <c r="B2174" s="49"/>
      <c r="C2174" s="49"/>
      <c r="D2174" s="50"/>
      <c r="E2174" s="51"/>
      <c r="F2174" s="52" t="str">
        <f aca="false">IFERROR(VLOOKUP(B2174,LISTAS!$Q$2:$R$58,2,0),"")</f>
        <v/>
      </c>
      <c r="G2174" s="34" t="str">
        <f aca="false">IF(ISBLANK(C2174),"",  IF(F2174="RAZÓN SOCIAL","NUEVO_RP",   IF(F2174="NUMERO",      IF(ISNUMBER(VALUE(C2174)),VALUE(C2174),""),   IF(OR(F2174="NSS - NOMBRE",F2174="RP - NOMBRE"),      IF(         AND(           NOT(ISERROR(FIND(" - ",C2174))),           ISERROR(FIND("  ",C2174)),           ISERROR(FIND("–",C2174)),           ISERROR(FIND("—",C2174)),           ISNUMBER(VALUE(LEFT(C2174,FIND(" - ",C2174)-1)))         ),         VALUE(LEFT(C2174,FIND(" - ",C2174)-1)),         ""      ),   ""   )  )))</f>
        <v/>
      </c>
      <c r="H2174" s="34" t="str">
        <f aca="false">B2174 &amp; "|" &amp; E2174 &amp; "|" &amp;(IF(ISBLANK(C2174),"",IFERROR(VALUE(LEFT(TRIM(C2174),FIND(" ",TRIM(C2174)&amp;" ")-1)),"")))</f>
        <v>||</v>
      </c>
      <c r="I2174" s="18" t="n">
        <f aca="false">IF(G2174="",0, IF(COUNTIF($H$6:H2174,H2174)=1,1,0))</f>
        <v>0</v>
      </c>
      <c r="J2174" s="34" t="str">
        <f aca="false">IF( OR( ISBLANK(D2174), C2174=D2174, AND( LEFT(D2174,7)&lt;&gt;"NOMINA ", OR( ISERROR(FIND(" - ",D2174)), NOT(ISNUMBER(VALUE(LEFT(D2174,FIND(" - ",D2174)-1)))) ) ) ), "", B2174 &amp; "|" &amp; E2174 &amp; "|" &amp; (IF(ISBLANK(C2174), "", IFERROR(VALUE(LEFT(TRIM(C2174), FIND(" ", TRIM(C2174)&amp;" ")-1)), ""))) &amp; "|" &amp; D2174 )</f>
        <v/>
      </c>
      <c r="K2174" s="18" t="n">
        <f aca="false">IF(OR(C2174="", J2174="",G2174=""), 0, IF(COUNTIF($J$6:J2174, J2174)=1, 1, 0))</f>
        <v>0</v>
      </c>
      <c r="L2174" s="16" t="str">
        <f aca="false">IF(B2174="Inscripción de nuevo registro patronal",B2174 &amp; "|" &amp; E2174 &amp; "|" &amp; C2174,"")</f>
        <v/>
      </c>
      <c r="M2174" s="18" t="n">
        <f aca="false">IF(OR(C2174="", L2174=""), 0, IF(COUNTIF($L$6:L2174, L2174)=1, 1, 0))</f>
        <v>0</v>
      </c>
    </row>
    <row r="2175" customFormat="false" ht="28.35" hidden="false" customHeight="true" outlineLevel="0" collapsed="false">
      <c r="A2175" s="48" t="str">
        <f aca="false">IF(AND(NOT(ISBLANK(C2175)),NOT(ISBLANK(B2175)),NOT(ISBLANK(E2175))),(_xlfn.AGGREGATE(2,7,A$5:A2175))+1,"")</f>
        <v/>
      </c>
      <c r="B2175" s="49"/>
      <c r="C2175" s="49"/>
      <c r="D2175" s="50"/>
      <c r="E2175" s="51"/>
      <c r="F2175" s="52" t="str">
        <f aca="false">IFERROR(VLOOKUP(B2175,LISTAS!$Q$2:$R$58,2,0),"")</f>
        <v/>
      </c>
      <c r="G2175" s="34" t="str">
        <f aca="false">IF(ISBLANK(C2175),"",  IF(F2175="RAZÓN SOCIAL","NUEVO_RP",   IF(F2175="NUMERO",      IF(ISNUMBER(VALUE(C2175)),VALUE(C2175),""),   IF(OR(F2175="NSS - NOMBRE",F2175="RP - NOMBRE"),      IF(         AND(           NOT(ISERROR(FIND(" - ",C2175))),           ISERROR(FIND("  ",C2175)),           ISERROR(FIND("–",C2175)),           ISERROR(FIND("—",C2175)),           ISNUMBER(VALUE(LEFT(C2175,FIND(" - ",C2175)-1)))         ),         VALUE(LEFT(C2175,FIND(" - ",C2175)-1)),         ""      ),   ""   )  )))</f>
        <v/>
      </c>
      <c r="H2175" s="34" t="str">
        <f aca="false">B2175 &amp; "|" &amp; E2175 &amp; "|" &amp;(IF(ISBLANK(C2175),"",IFERROR(VALUE(LEFT(TRIM(C2175),FIND(" ",TRIM(C2175)&amp;" ")-1)),"")))</f>
        <v>||</v>
      </c>
      <c r="I2175" s="18" t="n">
        <f aca="false">IF(G2175="",0, IF(COUNTIF($H$6:H2175,H2175)=1,1,0))</f>
        <v>0</v>
      </c>
      <c r="J2175" s="34" t="str">
        <f aca="false">IF( OR( ISBLANK(D2175), C2175=D2175, AND( LEFT(D2175,7)&lt;&gt;"NOMINA ", OR( ISERROR(FIND(" - ",D2175)), NOT(ISNUMBER(VALUE(LEFT(D2175,FIND(" - ",D2175)-1)))) ) ) ), "", B2175 &amp; "|" &amp; E2175 &amp; "|" &amp; (IF(ISBLANK(C2175), "", IFERROR(VALUE(LEFT(TRIM(C2175), FIND(" ", TRIM(C2175)&amp;" ")-1)), ""))) &amp; "|" &amp; D2175 )</f>
        <v/>
      </c>
      <c r="K2175" s="18" t="n">
        <f aca="false">IF(OR(C2175="", J2175="",G2175=""), 0, IF(COUNTIF($J$6:J2175, J2175)=1, 1, 0))</f>
        <v>0</v>
      </c>
      <c r="L2175" s="16" t="str">
        <f aca="false">IF(B2175="Inscripción de nuevo registro patronal",B2175 &amp; "|" &amp; E2175 &amp; "|" &amp; C2175,"")</f>
        <v/>
      </c>
      <c r="M2175" s="18" t="n">
        <f aca="false">IF(OR(C2175="", L2175=""), 0, IF(COUNTIF($L$6:L2175, L2175)=1, 1, 0))</f>
        <v>0</v>
      </c>
    </row>
    <row r="2176" customFormat="false" ht="28.35" hidden="false" customHeight="true" outlineLevel="0" collapsed="false">
      <c r="A2176" s="48" t="str">
        <f aca="false">IF(AND(NOT(ISBLANK(C2176)),NOT(ISBLANK(B2176)),NOT(ISBLANK(E2176))),(_xlfn.AGGREGATE(2,7,A$5:A2176))+1,"")</f>
        <v/>
      </c>
      <c r="B2176" s="49"/>
      <c r="C2176" s="49"/>
      <c r="D2176" s="50"/>
      <c r="E2176" s="51"/>
      <c r="F2176" s="52" t="str">
        <f aca="false">IFERROR(VLOOKUP(B2176,LISTAS!$Q$2:$R$58,2,0),"")</f>
        <v/>
      </c>
      <c r="G2176" s="34" t="str">
        <f aca="false">IF(ISBLANK(C2176),"",  IF(F2176="RAZÓN SOCIAL","NUEVO_RP",   IF(F2176="NUMERO",      IF(ISNUMBER(VALUE(C2176)),VALUE(C2176),""),   IF(OR(F2176="NSS - NOMBRE",F2176="RP - NOMBRE"),      IF(         AND(           NOT(ISERROR(FIND(" - ",C2176))),           ISERROR(FIND("  ",C2176)),           ISERROR(FIND("–",C2176)),           ISERROR(FIND("—",C2176)),           ISNUMBER(VALUE(LEFT(C2176,FIND(" - ",C2176)-1)))         ),         VALUE(LEFT(C2176,FIND(" - ",C2176)-1)),         ""      ),   ""   )  )))</f>
        <v/>
      </c>
      <c r="H2176" s="34" t="str">
        <f aca="false">B2176 &amp; "|" &amp; E2176 &amp; "|" &amp;(IF(ISBLANK(C2176),"",IFERROR(VALUE(LEFT(TRIM(C2176),FIND(" ",TRIM(C2176)&amp;" ")-1)),"")))</f>
        <v>||</v>
      </c>
      <c r="I2176" s="18" t="n">
        <f aca="false">IF(G2176="",0, IF(COUNTIF($H$6:H2176,H2176)=1,1,0))</f>
        <v>0</v>
      </c>
      <c r="J2176" s="34" t="str">
        <f aca="false">IF( OR( ISBLANK(D2176), C2176=D2176, AND( LEFT(D2176,7)&lt;&gt;"NOMINA ", OR( ISERROR(FIND(" - ",D2176)), NOT(ISNUMBER(VALUE(LEFT(D2176,FIND(" - ",D2176)-1)))) ) ) ), "", B2176 &amp; "|" &amp; E2176 &amp; "|" &amp; (IF(ISBLANK(C2176), "", IFERROR(VALUE(LEFT(TRIM(C2176), FIND(" ", TRIM(C2176)&amp;" ")-1)), ""))) &amp; "|" &amp; D2176 )</f>
        <v/>
      </c>
      <c r="K2176" s="18" t="n">
        <f aca="false">IF(OR(C2176="", J2176="",G2176=""), 0, IF(COUNTIF($J$6:J2176, J2176)=1, 1, 0))</f>
        <v>0</v>
      </c>
      <c r="L2176" s="16" t="str">
        <f aca="false">IF(B2176="Inscripción de nuevo registro patronal",B2176 &amp; "|" &amp; E2176 &amp; "|" &amp; C2176,"")</f>
        <v/>
      </c>
      <c r="M2176" s="18" t="n">
        <f aca="false">IF(OR(C2176="", L2176=""), 0, IF(COUNTIF($L$6:L2176, L2176)=1, 1, 0))</f>
        <v>0</v>
      </c>
    </row>
    <row r="2177" customFormat="false" ht="28.35" hidden="false" customHeight="true" outlineLevel="0" collapsed="false">
      <c r="A2177" s="48" t="str">
        <f aca="false">IF(AND(NOT(ISBLANK(C2177)),NOT(ISBLANK(B2177)),NOT(ISBLANK(E2177))),(_xlfn.AGGREGATE(2,7,A$5:A2177))+1,"")</f>
        <v/>
      </c>
      <c r="B2177" s="49"/>
      <c r="C2177" s="49"/>
      <c r="D2177" s="50"/>
      <c r="E2177" s="51"/>
      <c r="F2177" s="52" t="str">
        <f aca="false">IFERROR(VLOOKUP(B2177,LISTAS!$Q$2:$R$58,2,0),"")</f>
        <v/>
      </c>
      <c r="G2177" s="34" t="str">
        <f aca="false">IF(ISBLANK(C2177),"",  IF(F2177="RAZÓN SOCIAL","NUEVO_RP",   IF(F2177="NUMERO",      IF(ISNUMBER(VALUE(C2177)),VALUE(C2177),""),   IF(OR(F2177="NSS - NOMBRE",F2177="RP - NOMBRE"),      IF(         AND(           NOT(ISERROR(FIND(" - ",C2177))),           ISERROR(FIND("  ",C2177)),           ISERROR(FIND("–",C2177)),           ISERROR(FIND("—",C2177)),           ISNUMBER(VALUE(LEFT(C2177,FIND(" - ",C2177)-1)))         ),         VALUE(LEFT(C2177,FIND(" - ",C2177)-1)),         ""      ),   ""   )  )))</f>
        <v/>
      </c>
      <c r="H2177" s="34" t="str">
        <f aca="false">B2177 &amp; "|" &amp; E2177 &amp; "|" &amp;(IF(ISBLANK(C2177),"",IFERROR(VALUE(LEFT(TRIM(C2177),FIND(" ",TRIM(C2177)&amp;" ")-1)),"")))</f>
        <v>||</v>
      </c>
      <c r="I2177" s="18" t="n">
        <f aca="false">IF(G2177="",0, IF(COUNTIF($H$6:H2177,H2177)=1,1,0))</f>
        <v>0</v>
      </c>
      <c r="J2177" s="34" t="str">
        <f aca="false">IF( OR( ISBLANK(D2177), C2177=D2177, AND( LEFT(D2177,7)&lt;&gt;"NOMINA ", OR( ISERROR(FIND(" - ",D2177)), NOT(ISNUMBER(VALUE(LEFT(D2177,FIND(" - ",D2177)-1)))) ) ) ), "", B2177 &amp; "|" &amp; E2177 &amp; "|" &amp; (IF(ISBLANK(C2177), "", IFERROR(VALUE(LEFT(TRIM(C2177), FIND(" ", TRIM(C2177)&amp;" ")-1)), ""))) &amp; "|" &amp; D2177 )</f>
        <v/>
      </c>
      <c r="K2177" s="18" t="n">
        <f aca="false">IF(OR(C2177="", J2177="",G2177=""), 0, IF(COUNTIF($J$6:J2177, J2177)=1, 1, 0))</f>
        <v>0</v>
      </c>
      <c r="L2177" s="16" t="str">
        <f aca="false">IF(B2177="Inscripción de nuevo registro patronal",B2177 &amp; "|" &amp; E2177 &amp; "|" &amp; C2177,"")</f>
        <v/>
      </c>
      <c r="M2177" s="18" t="n">
        <f aca="false">IF(OR(C2177="", L2177=""), 0, IF(COUNTIF($L$6:L2177, L2177)=1, 1, 0))</f>
        <v>0</v>
      </c>
    </row>
    <row r="2178" customFormat="false" ht="28.35" hidden="false" customHeight="true" outlineLevel="0" collapsed="false">
      <c r="A2178" s="48" t="str">
        <f aca="false">IF(AND(NOT(ISBLANK(C2178)),NOT(ISBLANK(B2178)),NOT(ISBLANK(E2178))),(_xlfn.AGGREGATE(2,7,A$5:A2178))+1,"")</f>
        <v/>
      </c>
      <c r="B2178" s="49"/>
      <c r="C2178" s="49"/>
      <c r="D2178" s="50"/>
      <c r="E2178" s="51"/>
      <c r="F2178" s="52" t="str">
        <f aca="false">IFERROR(VLOOKUP(B2178,LISTAS!$Q$2:$R$58,2,0),"")</f>
        <v/>
      </c>
      <c r="G2178" s="34" t="str">
        <f aca="false">IF(ISBLANK(C2178),"",  IF(F2178="RAZÓN SOCIAL","NUEVO_RP",   IF(F2178="NUMERO",      IF(ISNUMBER(VALUE(C2178)),VALUE(C2178),""),   IF(OR(F2178="NSS - NOMBRE",F2178="RP - NOMBRE"),      IF(         AND(           NOT(ISERROR(FIND(" - ",C2178))),           ISERROR(FIND("  ",C2178)),           ISERROR(FIND("–",C2178)),           ISERROR(FIND("—",C2178)),           ISNUMBER(VALUE(LEFT(C2178,FIND(" - ",C2178)-1)))         ),         VALUE(LEFT(C2178,FIND(" - ",C2178)-1)),         ""      ),   ""   )  )))</f>
        <v/>
      </c>
      <c r="H2178" s="34" t="str">
        <f aca="false">B2178 &amp; "|" &amp; E2178 &amp; "|" &amp;(IF(ISBLANK(C2178),"",IFERROR(VALUE(LEFT(TRIM(C2178),FIND(" ",TRIM(C2178)&amp;" ")-1)),"")))</f>
        <v>||</v>
      </c>
      <c r="I2178" s="18" t="n">
        <f aca="false">IF(G2178="",0, IF(COUNTIF($H$6:H2178,H2178)=1,1,0))</f>
        <v>0</v>
      </c>
      <c r="J2178" s="34" t="str">
        <f aca="false">IF( OR( ISBLANK(D2178), C2178=D2178, AND( LEFT(D2178,7)&lt;&gt;"NOMINA ", OR( ISERROR(FIND(" - ",D2178)), NOT(ISNUMBER(VALUE(LEFT(D2178,FIND(" - ",D2178)-1)))) ) ) ), "", B2178 &amp; "|" &amp; E2178 &amp; "|" &amp; (IF(ISBLANK(C2178), "", IFERROR(VALUE(LEFT(TRIM(C2178), FIND(" ", TRIM(C2178)&amp;" ")-1)), ""))) &amp; "|" &amp; D2178 )</f>
        <v/>
      </c>
      <c r="K2178" s="18" t="n">
        <f aca="false">IF(OR(C2178="", J2178="",G2178=""), 0, IF(COUNTIF($J$6:J2178, J2178)=1, 1, 0))</f>
        <v>0</v>
      </c>
      <c r="L2178" s="16" t="str">
        <f aca="false">IF(B2178="Inscripción de nuevo registro patronal",B2178 &amp; "|" &amp; E2178 &amp; "|" &amp; C2178,"")</f>
        <v/>
      </c>
      <c r="M2178" s="18" t="n">
        <f aca="false">IF(OR(C2178="", L2178=""), 0, IF(COUNTIF($L$6:L2178, L2178)=1, 1, 0))</f>
        <v>0</v>
      </c>
    </row>
    <row r="2179" customFormat="false" ht="28.35" hidden="false" customHeight="true" outlineLevel="0" collapsed="false">
      <c r="A2179" s="48" t="str">
        <f aca="false">IF(AND(NOT(ISBLANK(C2179)),NOT(ISBLANK(B2179)),NOT(ISBLANK(E2179))),(_xlfn.AGGREGATE(2,7,A$5:A2179))+1,"")</f>
        <v/>
      </c>
      <c r="B2179" s="49"/>
      <c r="C2179" s="49"/>
      <c r="D2179" s="50"/>
      <c r="E2179" s="51"/>
      <c r="F2179" s="52" t="str">
        <f aca="false">IFERROR(VLOOKUP(B2179,LISTAS!$Q$2:$R$58,2,0),"")</f>
        <v/>
      </c>
      <c r="G2179" s="34" t="str">
        <f aca="false">IF(ISBLANK(C2179),"",  IF(F2179="RAZÓN SOCIAL","NUEVO_RP",   IF(F2179="NUMERO",      IF(ISNUMBER(VALUE(C2179)),VALUE(C2179),""),   IF(OR(F2179="NSS - NOMBRE",F2179="RP - NOMBRE"),      IF(         AND(           NOT(ISERROR(FIND(" - ",C2179))),           ISERROR(FIND("  ",C2179)),           ISERROR(FIND("–",C2179)),           ISERROR(FIND("—",C2179)),           ISNUMBER(VALUE(LEFT(C2179,FIND(" - ",C2179)-1)))         ),         VALUE(LEFT(C2179,FIND(" - ",C2179)-1)),         ""      ),   ""   )  )))</f>
        <v/>
      </c>
      <c r="H2179" s="34" t="str">
        <f aca="false">B2179 &amp; "|" &amp; E2179 &amp; "|" &amp;(IF(ISBLANK(C2179),"",IFERROR(VALUE(LEFT(TRIM(C2179),FIND(" ",TRIM(C2179)&amp;" ")-1)),"")))</f>
        <v>||</v>
      </c>
      <c r="I2179" s="18" t="n">
        <f aca="false">IF(G2179="",0, IF(COUNTIF($H$6:H2179,H2179)=1,1,0))</f>
        <v>0</v>
      </c>
      <c r="J2179" s="34" t="str">
        <f aca="false">IF( OR( ISBLANK(D2179), C2179=D2179, AND( LEFT(D2179,7)&lt;&gt;"NOMINA ", OR( ISERROR(FIND(" - ",D2179)), NOT(ISNUMBER(VALUE(LEFT(D2179,FIND(" - ",D2179)-1)))) ) ) ), "", B2179 &amp; "|" &amp; E2179 &amp; "|" &amp; (IF(ISBLANK(C2179), "", IFERROR(VALUE(LEFT(TRIM(C2179), FIND(" ", TRIM(C2179)&amp;" ")-1)), ""))) &amp; "|" &amp; D2179 )</f>
        <v/>
      </c>
      <c r="K2179" s="18" t="n">
        <f aca="false">IF(OR(C2179="", J2179="",G2179=""), 0, IF(COUNTIF($J$6:J2179, J2179)=1, 1, 0))</f>
        <v>0</v>
      </c>
      <c r="L2179" s="16" t="str">
        <f aca="false">IF(B2179="Inscripción de nuevo registro patronal",B2179 &amp; "|" &amp; E2179 &amp; "|" &amp; C2179,"")</f>
        <v/>
      </c>
      <c r="M2179" s="18" t="n">
        <f aca="false">IF(OR(C2179="", L2179=""), 0, IF(COUNTIF($L$6:L2179, L2179)=1, 1, 0))</f>
        <v>0</v>
      </c>
    </row>
    <row r="2180" customFormat="false" ht="28.35" hidden="false" customHeight="true" outlineLevel="0" collapsed="false">
      <c r="A2180" s="48" t="str">
        <f aca="false">IF(AND(NOT(ISBLANK(C2180)),NOT(ISBLANK(B2180)),NOT(ISBLANK(E2180))),(_xlfn.AGGREGATE(2,7,A$5:A2180))+1,"")</f>
        <v/>
      </c>
      <c r="B2180" s="49"/>
      <c r="C2180" s="49"/>
      <c r="D2180" s="50"/>
      <c r="E2180" s="51"/>
      <c r="F2180" s="52" t="str">
        <f aca="false">IFERROR(VLOOKUP(B2180,LISTAS!$Q$2:$R$58,2,0),"")</f>
        <v/>
      </c>
      <c r="G2180" s="34" t="str">
        <f aca="false">IF(ISBLANK(C2180),"",  IF(F2180="RAZÓN SOCIAL","NUEVO_RP",   IF(F2180="NUMERO",      IF(ISNUMBER(VALUE(C2180)),VALUE(C2180),""),   IF(OR(F2180="NSS - NOMBRE",F2180="RP - NOMBRE"),      IF(         AND(           NOT(ISERROR(FIND(" - ",C2180))),           ISERROR(FIND("  ",C2180)),           ISERROR(FIND("–",C2180)),           ISERROR(FIND("—",C2180)),           ISNUMBER(VALUE(LEFT(C2180,FIND(" - ",C2180)-1)))         ),         VALUE(LEFT(C2180,FIND(" - ",C2180)-1)),         ""      ),   ""   )  )))</f>
        <v/>
      </c>
      <c r="H2180" s="34" t="str">
        <f aca="false">B2180 &amp; "|" &amp; E2180 &amp; "|" &amp;(IF(ISBLANK(C2180),"",IFERROR(VALUE(LEFT(TRIM(C2180),FIND(" ",TRIM(C2180)&amp;" ")-1)),"")))</f>
        <v>||</v>
      </c>
      <c r="I2180" s="18" t="n">
        <f aca="false">IF(G2180="",0, IF(COUNTIF($H$6:H2180,H2180)=1,1,0))</f>
        <v>0</v>
      </c>
      <c r="J2180" s="34" t="str">
        <f aca="false">IF( OR( ISBLANK(D2180), C2180=D2180, AND( LEFT(D2180,7)&lt;&gt;"NOMINA ", OR( ISERROR(FIND(" - ",D2180)), NOT(ISNUMBER(VALUE(LEFT(D2180,FIND(" - ",D2180)-1)))) ) ) ), "", B2180 &amp; "|" &amp; E2180 &amp; "|" &amp; (IF(ISBLANK(C2180), "", IFERROR(VALUE(LEFT(TRIM(C2180), FIND(" ", TRIM(C2180)&amp;" ")-1)), ""))) &amp; "|" &amp; D2180 )</f>
        <v/>
      </c>
      <c r="K2180" s="18" t="n">
        <f aca="false">IF(OR(C2180="", J2180="",G2180=""), 0, IF(COUNTIF($J$6:J2180, J2180)=1, 1, 0))</f>
        <v>0</v>
      </c>
      <c r="L2180" s="16" t="str">
        <f aca="false">IF(B2180="Inscripción de nuevo registro patronal",B2180 &amp; "|" &amp; E2180 &amp; "|" &amp; C2180,"")</f>
        <v/>
      </c>
      <c r="M2180" s="18" t="n">
        <f aca="false">IF(OR(C2180="", L2180=""), 0, IF(COUNTIF($L$6:L2180, L2180)=1, 1, 0))</f>
        <v>0</v>
      </c>
    </row>
    <row r="2181" customFormat="false" ht="28.35" hidden="false" customHeight="true" outlineLevel="0" collapsed="false">
      <c r="A2181" s="48" t="str">
        <f aca="false">IF(AND(NOT(ISBLANK(C2181)),NOT(ISBLANK(B2181)),NOT(ISBLANK(E2181))),(_xlfn.AGGREGATE(2,7,A$5:A2181))+1,"")</f>
        <v/>
      </c>
      <c r="B2181" s="49"/>
      <c r="C2181" s="49"/>
      <c r="D2181" s="50"/>
      <c r="E2181" s="51"/>
      <c r="F2181" s="52" t="str">
        <f aca="false">IFERROR(VLOOKUP(B2181,LISTAS!$Q$2:$R$58,2,0),"")</f>
        <v/>
      </c>
      <c r="G2181" s="34" t="str">
        <f aca="false">IF(ISBLANK(C2181),"",  IF(F2181="RAZÓN SOCIAL","NUEVO_RP",   IF(F2181="NUMERO",      IF(ISNUMBER(VALUE(C2181)),VALUE(C2181),""),   IF(OR(F2181="NSS - NOMBRE",F2181="RP - NOMBRE"),      IF(         AND(           NOT(ISERROR(FIND(" - ",C2181))),           ISERROR(FIND("  ",C2181)),           ISERROR(FIND("–",C2181)),           ISERROR(FIND("—",C2181)),           ISNUMBER(VALUE(LEFT(C2181,FIND(" - ",C2181)-1)))         ),         VALUE(LEFT(C2181,FIND(" - ",C2181)-1)),         ""      ),   ""   )  )))</f>
        <v/>
      </c>
      <c r="H2181" s="34" t="str">
        <f aca="false">B2181 &amp; "|" &amp; E2181 &amp; "|" &amp;(IF(ISBLANK(C2181),"",IFERROR(VALUE(LEFT(TRIM(C2181),FIND(" ",TRIM(C2181)&amp;" ")-1)),"")))</f>
        <v>||</v>
      </c>
      <c r="I2181" s="18" t="n">
        <f aca="false">IF(G2181="",0, IF(COUNTIF($H$6:H2181,H2181)=1,1,0))</f>
        <v>0</v>
      </c>
      <c r="J2181" s="34" t="str">
        <f aca="false">IF( OR( ISBLANK(D2181), C2181=D2181, AND( LEFT(D2181,7)&lt;&gt;"NOMINA ", OR( ISERROR(FIND(" - ",D2181)), NOT(ISNUMBER(VALUE(LEFT(D2181,FIND(" - ",D2181)-1)))) ) ) ), "", B2181 &amp; "|" &amp; E2181 &amp; "|" &amp; (IF(ISBLANK(C2181), "", IFERROR(VALUE(LEFT(TRIM(C2181), FIND(" ", TRIM(C2181)&amp;" ")-1)), ""))) &amp; "|" &amp; D2181 )</f>
        <v/>
      </c>
      <c r="K2181" s="18" t="n">
        <f aca="false">IF(OR(C2181="", J2181="",G2181=""), 0, IF(COUNTIF($J$6:J2181, J2181)=1, 1, 0))</f>
        <v>0</v>
      </c>
      <c r="L2181" s="16" t="str">
        <f aca="false">IF(B2181="Inscripción de nuevo registro patronal",B2181 &amp; "|" &amp; E2181 &amp; "|" &amp; C2181,"")</f>
        <v/>
      </c>
      <c r="M2181" s="18" t="n">
        <f aca="false">IF(OR(C2181="", L2181=""), 0, IF(COUNTIF($L$6:L2181, L2181)=1, 1, 0))</f>
        <v>0</v>
      </c>
    </row>
    <row r="2182" customFormat="false" ht="28.35" hidden="false" customHeight="true" outlineLevel="0" collapsed="false">
      <c r="A2182" s="48" t="str">
        <f aca="false">IF(AND(NOT(ISBLANK(C2182)),NOT(ISBLANK(B2182)),NOT(ISBLANK(E2182))),(_xlfn.AGGREGATE(2,7,A$5:A2182))+1,"")</f>
        <v/>
      </c>
      <c r="B2182" s="49"/>
      <c r="C2182" s="49"/>
      <c r="D2182" s="50"/>
      <c r="E2182" s="51"/>
      <c r="F2182" s="52" t="str">
        <f aca="false">IFERROR(VLOOKUP(B2182,LISTAS!$Q$2:$R$58,2,0),"")</f>
        <v/>
      </c>
      <c r="G2182" s="34" t="str">
        <f aca="false">IF(ISBLANK(C2182),"",  IF(F2182="RAZÓN SOCIAL","NUEVO_RP",   IF(F2182="NUMERO",      IF(ISNUMBER(VALUE(C2182)),VALUE(C2182),""),   IF(OR(F2182="NSS - NOMBRE",F2182="RP - NOMBRE"),      IF(         AND(           NOT(ISERROR(FIND(" - ",C2182))),           ISERROR(FIND("  ",C2182)),           ISERROR(FIND("–",C2182)),           ISERROR(FIND("—",C2182)),           ISNUMBER(VALUE(LEFT(C2182,FIND(" - ",C2182)-1)))         ),         VALUE(LEFT(C2182,FIND(" - ",C2182)-1)),         ""      ),   ""   )  )))</f>
        <v/>
      </c>
      <c r="H2182" s="34" t="str">
        <f aca="false">B2182 &amp; "|" &amp; E2182 &amp; "|" &amp;(IF(ISBLANK(C2182),"",IFERROR(VALUE(LEFT(TRIM(C2182),FIND(" ",TRIM(C2182)&amp;" ")-1)),"")))</f>
        <v>||</v>
      </c>
      <c r="I2182" s="18" t="n">
        <f aca="false">IF(G2182="",0, IF(COUNTIF($H$6:H2182,H2182)=1,1,0))</f>
        <v>0</v>
      </c>
      <c r="J2182" s="34" t="str">
        <f aca="false">IF( OR( ISBLANK(D2182), C2182=D2182, AND( LEFT(D2182,7)&lt;&gt;"NOMINA ", OR( ISERROR(FIND(" - ",D2182)), NOT(ISNUMBER(VALUE(LEFT(D2182,FIND(" - ",D2182)-1)))) ) ) ), "", B2182 &amp; "|" &amp; E2182 &amp; "|" &amp; (IF(ISBLANK(C2182), "", IFERROR(VALUE(LEFT(TRIM(C2182), FIND(" ", TRIM(C2182)&amp;" ")-1)), ""))) &amp; "|" &amp; D2182 )</f>
        <v/>
      </c>
      <c r="K2182" s="18" t="n">
        <f aca="false">IF(OR(C2182="", J2182="",G2182=""), 0, IF(COUNTIF($J$6:J2182, J2182)=1, 1, 0))</f>
        <v>0</v>
      </c>
      <c r="L2182" s="16" t="str">
        <f aca="false">IF(B2182="Inscripción de nuevo registro patronal",B2182 &amp; "|" &amp; E2182 &amp; "|" &amp; C2182,"")</f>
        <v/>
      </c>
      <c r="M2182" s="18" t="n">
        <f aca="false">IF(OR(C2182="", L2182=""), 0, IF(COUNTIF($L$6:L2182, L2182)=1, 1, 0))</f>
        <v>0</v>
      </c>
    </row>
    <row r="2183" customFormat="false" ht="28.35" hidden="false" customHeight="true" outlineLevel="0" collapsed="false">
      <c r="A2183" s="48" t="str">
        <f aca="false">IF(AND(NOT(ISBLANK(C2183)),NOT(ISBLANK(B2183)),NOT(ISBLANK(E2183))),(_xlfn.AGGREGATE(2,7,A$5:A2183))+1,"")</f>
        <v/>
      </c>
      <c r="B2183" s="49"/>
      <c r="C2183" s="49"/>
      <c r="D2183" s="50"/>
      <c r="E2183" s="51"/>
      <c r="F2183" s="52" t="str">
        <f aca="false">IFERROR(VLOOKUP(B2183,LISTAS!$Q$2:$R$58,2,0),"")</f>
        <v/>
      </c>
      <c r="G2183" s="34" t="str">
        <f aca="false">IF(ISBLANK(C2183),"",  IF(F2183="RAZÓN SOCIAL","NUEVO_RP",   IF(F2183="NUMERO",      IF(ISNUMBER(VALUE(C2183)),VALUE(C2183),""),   IF(OR(F2183="NSS - NOMBRE",F2183="RP - NOMBRE"),      IF(         AND(           NOT(ISERROR(FIND(" - ",C2183))),           ISERROR(FIND("  ",C2183)),           ISERROR(FIND("–",C2183)),           ISERROR(FIND("—",C2183)),           ISNUMBER(VALUE(LEFT(C2183,FIND(" - ",C2183)-1)))         ),         VALUE(LEFT(C2183,FIND(" - ",C2183)-1)),         ""      ),   ""   )  )))</f>
        <v/>
      </c>
      <c r="H2183" s="34" t="str">
        <f aca="false">B2183 &amp; "|" &amp; E2183 &amp; "|" &amp;(IF(ISBLANK(C2183),"",IFERROR(VALUE(LEFT(TRIM(C2183),FIND(" ",TRIM(C2183)&amp;" ")-1)),"")))</f>
        <v>||</v>
      </c>
      <c r="I2183" s="18" t="n">
        <f aca="false">IF(G2183="",0, IF(COUNTIF($H$6:H2183,H2183)=1,1,0))</f>
        <v>0</v>
      </c>
      <c r="J2183" s="34" t="str">
        <f aca="false">IF( OR( ISBLANK(D2183), C2183=D2183, AND( LEFT(D2183,7)&lt;&gt;"NOMINA ", OR( ISERROR(FIND(" - ",D2183)), NOT(ISNUMBER(VALUE(LEFT(D2183,FIND(" - ",D2183)-1)))) ) ) ), "", B2183 &amp; "|" &amp; E2183 &amp; "|" &amp; (IF(ISBLANK(C2183), "", IFERROR(VALUE(LEFT(TRIM(C2183), FIND(" ", TRIM(C2183)&amp;" ")-1)), ""))) &amp; "|" &amp; D2183 )</f>
        <v/>
      </c>
      <c r="K2183" s="18" t="n">
        <f aca="false">IF(OR(C2183="", J2183="",G2183=""), 0, IF(COUNTIF($J$6:J2183, J2183)=1, 1, 0))</f>
        <v>0</v>
      </c>
      <c r="L2183" s="16" t="str">
        <f aca="false">IF(B2183="Inscripción de nuevo registro patronal",B2183 &amp; "|" &amp; E2183 &amp; "|" &amp; C2183,"")</f>
        <v/>
      </c>
      <c r="M2183" s="18" t="n">
        <f aca="false">IF(OR(C2183="", L2183=""), 0, IF(COUNTIF($L$6:L2183, L2183)=1, 1, 0))</f>
        <v>0</v>
      </c>
    </row>
    <row r="2184" customFormat="false" ht="28.35" hidden="false" customHeight="true" outlineLevel="0" collapsed="false">
      <c r="A2184" s="48" t="str">
        <f aca="false">IF(AND(NOT(ISBLANK(C2184)),NOT(ISBLANK(B2184)),NOT(ISBLANK(E2184))),(_xlfn.AGGREGATE(2,7,A$5:A2184))+1,"")</f>
        <v/>
      </c>
      <c r="B2184" s="49"/>
      <c r="C2184" s="49"/>
      <c r="D2184" s="50"/>
      <c r="E2184" s="51"/>
      <c r="F2184" s="52" t="str">
        <f aca="false">IFERROR(VLOOKUP(B2184,LISTAS!$Q$2:$R$58,2,0),"")</f>
        <v/>
      </c>
      <c r="G2184" s="34" t="str">
        <f aca="false">IF(ISBLANK(C2184),"",  IF(F2184="RAZÓN SOCIAL","NUEVO_RP",   IF(F2184="NUMERO",      IF(ISNUMBER(VALUE(C2184)),VALUE(C2184),""),   IF(OR(F2184="NSS - NOMBRE",F2184="RP - NOMBRE"),      IF(         AND(           NOT(ISERROR(FIND(" - ",C2184))),           ISERROR(FIND("  ",C2184)),           ISERROR(FIND("–",C2184)),           ISERROR(FIND("—",C2184)),           ISNUMBER(VALUE(LEFT(C2184,FIND(" - ",C2184)-1)))         ),         VALUE(LEFT(C2184,FIND(" - ",C2184)-1)),         ""      ),   ""   )  )))</f>
        <v/>
      </c>
      <c r="H2184" s="34" t="str">
        <f aca="false">B2184 &amp; "|" &amp; E2184 &amp; "|" &amp;(IF(ISBLANK(C2184),"",IFERROR(VALUE(LEFT(TRIM(C2184),FIND(" ",TRIM(C2184)&amp;" ")-1)),"")))</f>
        <v>||</v>
      </c>
      <c r="I2184" s="18" t="n">
        <f aca="false">IF(G2184="",0, IF(COUNTIF($H$6:H2184,H2184)=1,1,0))</f>
        <v>0</v>
      </c>
      <c r="J2184" s="34" t="str">
        <f aca="false">IF( OR( ISBLANK(D2184), C2184=D2184, AND( LEFT(D2184,7)&lt;&gt;"NOMINA ", OR( ISERROR(FIND(" - ",D2184)), NOT(ISNUMBER(VALUE(LEFT(D2184,FIND(" - ",D2184)-1)))) ) ) ), "", B2184 &amp; "|" &amp; E2184 &amp; "|" &amp; (IF(ISBLANK(C2184), "", IFERROR(VALUE(LEFT(TRIM(C2184), FIND(" ", TRIM(C2184)&amp;" ")-1)), ""))) &amp; "|" &amp; D2184 )</f>
        <v/>
      </c>
      <c r="K2184" s="18" t="n">
        <f aca="false">IF(OR(C2184="", J2184="",G2184=""), 0, IF(COUNTIF($J$6:J2184, J2184)=1, 1, 0))</f>
        <v>0</v>
      </c>
      <c r="L2184" s="16" t="str">
        <f aca="false">IF(B2184="Inscripción de nuevo registro patronal",B2184 &amp; "|" &amp; E2184 &amp; "|" &amp; C2184,"")</f>
        <v/>
      </c>
      <c r="M2184" s="18" t="n">
        <f aca="false">IF(OR(C2184="", L2184=""), 0, IF(COUNTIF($L$6:L2184, L2184)=1, 1, 0))</f>
        <v>0</v>
      </c>
    </row>
    <row r="2185" customFormat="false" ht="28.35" hidden="false" customHeight="true" outlineLevel="0" collapsed="false">
      <c r="A2185" s="48" t="str">
        <f aca="false">IF(AND(NOT(ISBLANK(C2185)),NOT(ISBLANK(B2185)),NOT(ISBLANK(E2185))),(_xlfn.AGGREGATE(2,7,A$5:A2185))+1,"")</f>
        <v/>
      </c>
      <c r="B2185" s="49"/>
      <c r="C2185" s="49"/>
      <c r="D2185" s="50"/>
      <c r="E2185" s="51"/>
      <c r="F2185" s="52" t="str">
        <f aca="false">IFERROR(VLOOKUP(B2185,LISTAS!$Q$2:$R$58,2,0),"")</f>
        <v/>
      </c>
      <c r="G2185" s="34" t="str">
        <f aca="false">IF(ISBLANK(C2185),"",  IF(F2185="RAZÓN SOCIAL","NUEVO_RP",   IF(F2185="NUMERO",      IF(ISNUMBER(VALUE(C2185)),VALUE(C2185),""),   IF(OR(F2185="NSS - NOMBRE",F2185="RP - NOMBRE"),      IF(         AND(           NOT(ISERROR(FIND(" - ",C2185))),           ISERROR(FIND("  ",C2185)),           ISERROR(FIND("–",C2185)),           ISERROR(FIND("—",C2185)),           ISNUMBER(VALUE(LEFT(C2185,FIND(" - ",C2185)-1)))         ),         VALUE(LEFT(C2185,FIND(" - ",C2185)-1)),         ""      ),   ""   )  )))</f>
        <v/>
      </c>
      <c r="H2185" s="34" t="str">
        <f aca="false">B2185 &amp; "|" &amp; E2185 &amp; "|" &amp;(IF(ISBLANK(C2185),"",IFERROR(VALUE(LEFT(TRIM(C2185),FIND(" ",TRIM(C2185)&amp;" ")-1)),"")))</f>
        <v>||</v>
      </c>
      <c r="I2185" s="18" t="n">
        <f aca="false">IF(G2185="",0, IF(COUNTIF($H$6:H2185,H2185)=1,1,0))</f>
        <v>0</v>
      </c>
      <c r="J2185" s="34" t="str">
        <f aca="false">IF( OR( ISBLANK(D2185), C2185=D2185, AND( LEFT(D2185,7)&lt;&gt;"NOMINA ", OR( ISERROR(FIND(" - ",D2185)), NOT(ISNUMBER(VALUE(LEFT(D2185,FIND(" - ",D2185)-1)))) ) ) ), "", B2185 &amp; "|" &amp; E2185 &amp; "|" &amp; (IF(ISBLANK(C2185), "", IFERROR(VALUE(LEFT(TRIM(C2185), FIND(" ", TRIM(C2185)&amp;" ")-1)), ""))) &amp; "|" &amp; D2185 )</f>
        <v/>
      </c>
      <c r="K2185" s="18" t="n">
        <f aca="false">IF(OR(C2185="", J2185="",G2185=""), 0, IF(COUNTIF($J$6:J2185, J2185)=1, 1, 0))</f>
        <v>0</v>
      </c>
      <c r="L2185" s="16" t="str">
        <f aca="false">IF(B2185="Inscripción de nuevo registro patronal",B2185 &amp; "|" &amp; E2185 &amp; "|" &amp; C2185,"")</f>
        <v/>
      </c>
      <c r="M2185" s="18" t="n">
        <f aca="false">IF(OR(C2185="", L2185=""), 0, IF(COUNTIF($L$6:L2185, L2185)=1, 1, 0))</f>
        <v>0</v>
      </c>
    </row>
    <row r="2186" customFormat="false" ht="28.35" hidden="false" customHeight="true" outlineLevel="0" collapsed="false">
      <c r="A2186" s="48" t="str">
        <f aca="false">IF(AND(NOT(ISBLANK(C2186)),NOT(ISBLANK(B2186)),NOT(ISBLANK(E2186))),(_xlfn.AGGREGATE(2,7,A$5:A2186))+1,"")</f>
        <v/>
      </c>
      <c r="B2186" s="49"/>
      <c r="C2186" s="49"/>
      <c r="D2186" s="50"/>
      <c r="E2186" s="51"/>
      <c r="F2186" s="52" t="str">
        <f aca="false">IFERROR(VLOOKUP(B2186,LISTAS!$Q$2:$R$58,2,0),"")</f>
        <v/>
      </c>
      <c r="G2186" s="34" t="str">
        <f aca="false">IF(ISBLANK(C2186),"",  IF(F2186="RAZÓN SOCIAL","NUEVO_RP",   IF(F2186="NUMERO",      IF(ISNUMBER(VALUE(C2186)),VALUE(C2186),""),   IF(OR(F2186="NSS - NOMBRE",F2186="RP - NOMBRE"),      IF(         AND(           NOT(ISERROR(FIND(" - ",C2186))),           ISERROR(FIND("  ",C2186)),           ISERROR(FIND("–",C2186)),           ISERROR(FIND("—",C2186)),           ISNUMBER(VALUE(LEFT(C2186,FIND(" - ",C2186)-1)))         ),         VALUE(LEFT(C2186,FIND(" - ",C2186)-1)),         ""      ),   ""   )  )))</f>
        <v/>
      </c>
      <c r="H2186" s="34" t="str">
        <f aca="false">B2186 &amp; "|" &amp; E2186 &amp; "|" &amp;(IF(ISBLANK(C2186),"",IFERROR(VALUE(LEFT(TRIM(C2186),FIND(" ",TRIM(C2186)&amp;" ")-1)),"")))</f>
        <v>||</v>
      </c>
      <c r="I2186" s="18" t="n">
        <f aca="false">IF(G2186="",0, IF(COUNTIF($H$6:H2186,H2186)=1,1,0))</f>
        <v>0</v>
      </c>
      <c r="J2186" s="34" t="str">
        <f aca="false">IF( OR( ISBLANK(D2186), C2186=D2186, AND( LEFT(D2186,7)&lt;&gt;"NOMINA ", OR( ISERROR(FIND(" - ",D2186)), NOT(ISNUMBER(VALUE(LEFT(D2186,FIND(" - ",D2186)-1)))) ) ) ), "", B2186 &amp; "|" &amp; E2186 &amp; "|" &amp; (IF(ISBLANK(C2186), "", IFERROR(VALUE(LEFT(TRIM(C2186), FIND(" ", TRIM(C2186)&amp;" ")-1)), ""))) &amp; "|" &amp; D2186 )</f>
        <v/>
      </c>
      <c r="K2186" s="18" t="n">
        <f aca="false">IF(OR(C2186="", J2186="",G2186=""), 0, IF(COUNTIF($J$6:J2186, J2186)=1, 1, 0))</f>
        <v>0</v>
      </c>
      <c r="L2186" s="16" t="str">
        <f aca="false">IF(B2186="Inscripción de nuevo registro patronal",B2186 &amp; "|" &amp; E2186 &amp; "|" &amp; C2186,"")</f>
        <v/>
      </c>
      <c r="M2186" s="18" t="n">
        <f aca="false">IF(OR(C2186="", L2186=""), 0, IF(COUNTIF($L$6:L2186, L2186)=1, 1, 0))</f>
        <v>0</v>
      </c>
    </row>
    <row r="2187" customFormat="false" ht="28.35" hidden="false" customHeight="true" outlineLevel="0" collapsed="false">
      <c r="A2187" s="48" t="str">
        <f aca="false">IF(AND(NOT(ISBLANK(C2187)),NOT(ISBLANK(B2187)),NOT(ISBLANK(E2187))),(_xlfn.AGGREGATE(2,7,A$5:A2187))+1,"")</f>
        <v/>
      </c>
      <c r="B2187" s="49"/>
      <c r="C2187" s="49"/>
      <c r="D2187" s="50"/>
      <c r="E2187" s="51"/>
      <c r="F2187" s="52" t="str">
        <f aca="false">IFERROR(VLOOKUP(B2187,LISTAS!$Q$2:$R$58,2,0),"")</f>
        <v/>
      </c>
      <c r="G2187" s="34" t="str">
        <f aca="false">IF(ISBLANK(C2187),"",  IF(F2187="RAZÓN SOCIAL","NUEVO_RP",   IF(F2187="NUMERO",      IF(ISNUMBER(VALUE(C2187)),VALUE(C2187),""),   IF(OR(F2187="NSS - NOMBRE",F2187="RP - NOMBRE"),      IF(         AND(           NOT(ISERROR(FIND(" - ",C2187))),           ISERROR(FIND("  ",C2187)),           ISERROR(FIND("–",C2187)),           ISERROR(FIND("—",C2187)),           ISNUMBER(VALUE(LEFT(C2187,FIND(" - ",C2187)-1)))         ),         VALUE(LEFT(C2187,FIND(" - ",C2187)-1)),         ""      ),   ""   )  )))</f>
        <v/>
      </c>
      <c r="H2187" s="34" t="str">
        <f aca="false">B2187 &amp; "|" &amp; E2187 &amp; "|" &amp;(IF(ISBLANK(C2187),"",IFERROR(VALUE(LEFT(TRIM(C2187),FIND(" ",TRIM(C2187)&amp;" ")-1)),"")))</f>
        <v>||</v>
      </c>
      <c r="I2187" s="18" t="n">
        <f aca="false">IF(G2187="",0, IF(COUNTIF($H$6:H2187,H2187)=1,1,0))</f>
        <v>0</v>
      </c>
      <c r="J2187" s="34" t="str">
        <f aca="false">IF( OR( ISBLANK(D2187), C2187=D2187, AND( LEFT(D2187,7)&lt;&gt;"NOMINA ", OR( ISERROR(FIND(" - ",D2187)), NOT(ISNUMBER(VALUE(LEFT(D2187,FIND(" - ",D2187)-1)))) ) ) ), "", B2187 &amp; "|" &amp; E2187 &amp; "|" &amp; (IF(ISBLANK(C2187), "", IFERROR(VALUE(LEFT(TRIM(C2187), FIND(" ", TRIM(C2187)&amp;" ")-1)), ""))) &amp; "|" &amp; D2187 )</f>
        <v/>
      </c>
      <c r="K2187" s="18" t="n">
        <f aca="false">IF(OR(C2187="", J2187="",G2187=""), 0, IF(COUNTIF($J$6:J2187, J2187)=1, 1, 0))</f>
        <v>0</v>
      </c>
      <c r="L2187" s="16" t="str">
        <f aca="false">IF(B2187="Inscripción de nuevo registro patronal",B2187 &amp; "|" &amp; E2187 &amp; "|" &amp; C2187,"")</f>
        <v/>
      </c>
      <c r="M2187" s="18" t="n">
        <f aca="false">IF(OR(C2187="", L2187=""), 0, IF(COUNTIF($L$6:L2187, L2187)=1, 1, 0))</f>
        <v>0</v>
      </c>
    </row>
    <row r="2188" customFormat="false" ht="28.35" hidden="false" customHeight="true" outlineLevel="0" collapsed="false">
      <c r="A2188" s="48" t="str">
        <f aca="false">IF(AND(NOT(ISBLANK(C2188)),NOT(ISBLANK(B2188)),NOT(ISBLANK(E2188))),(_xlfn.AGGREGATE(2,7,A$5:A2188))+1,"")</f>
        <v/>
      </c>
      <c r="B2188" s="49"/>
      <c r="C2188" s="49"/>
      <c r="D2188" s="50"/>
      <c r="E2188" s="51"/>
      <c r="F2188" s="52" t="str">
        <f aca="false">IFERROR(VLOOKUP(B2188,LISTAS!$Q$2:$R$58,2,0),"")</f>
        <v/>
      </c>
      <c r="G2188" s="34" t="str">
        <f aca="false">IF(ISBLANK(C2188),"",  IF(F2188="RAZÓN SOCIAL","NUEVO_RP",   IF(F2188="NUMERO",      IF(ISNUMBER(VALUE(C2188)),VALUE(C2188),""),   IF(OR(F2188="NSS - NOMBRE",F2188="RP - NOMBRE"),      IF(         AND(           NOT(ISERROR(FIND(" - ",C2188))),           ISERROR(FIND("  ",C2188)),           ISERROR(FIND("–",C2188)),           ISERROR(FIND("—",C2188)),           ISNUMBER(VALUE(LEFT(C2188,FIND(" - ",C2188)-1)))         ),         VALUE(LEFT(C2188,FIND(" - ",C2188)-1)),         ""      ),   ""   )  )))</f>
        <v/>
      </c>
      <c r="H2188" s="34" t="str">
        <f aca="false">B2188 &amp; "|" &amp; E2188 &amp; "|" &amp;(IF(ISBLANK(C2188),"",IFERROR(VALUE(LEFT(TRIM(C2188),FIND(" ",TRIM(C2188)&amp;" ")-1)),"")))</f>
        <v>||</v>
      </c>
      <c r="I2188" s="18" t="n">
        <f aca="false">IF(G2188="",0, IF(COUNTIF($H$6:H2188,H2188)=1,1,0))</f>
        <v>0</v>
      </c>
      <c r="J2188" s="34" t="str">
        <f aca="false">IF( OR( ISBLANK(D2188), C2188=D2188, AND( LEFT(D2188,7)&lt;&gt;"NOMINA ", OR( ISERROR(FIND(" - ",D2188)), NOT(ISNUMBER(VALUE(LEFT(D2188,FIND(" - ",D2188)-1)))) ) ) ), "", B2188 &amp; "|" &amp; E2188 &amp; "|" &amp; (IF(ISBLANK(C2188), "", IFERROR(VALUE(LEFT(TRIM(C2188), FIND(" ", TRIM(C2188)&amp;" ")-1)), ""))) &amp; "|" &amp; D2188 )</f>
        <v/>
      </c>
      <c r="K2188" s="18" t="n">
        <f aca="false">IF(OR(C2188="", J2188="",G2188=""), 0, IF(COUNTIF($J$6:J2188, J2188)=1, 1, 0))</f>
        <v>0</v>
      </c>
      <c r="L2188" s="16" t="str">
        <f aca="false">IF(B2188="Inscripción de nuevo registro patronal",B2188 &amp; "|" &amp; E2188 &amp; "|" &amp; C2188,"")</f>
        <v/>
      </c>
      <c r="M2188" s="18" t="n">
        <f aca="false">IF(OR(C2188="", L2188=""), 0, IF(COUNTIF($L$6:L2188, L2188)=1, 1, 0))</f>
        <v>0</v>
      </c>
    </row>
    <row r="2189" customFormat="false" ht="28.35" hidden="false" customHeight="true" outlineLevel="0" collapsed="false">
      <c r="A2189" s="48" t="str">
        <f aca="false">IF(AND(NOT(ISBLANK(C2189)),NOT(ISBLANK(B2189)),NOT(ISBLANK(E2189))),(_xlfn.AGGREGATE(2,7,A$5:A2189))+1,"")</f>
        <v/>
      </c>
      <c r="B2189" s="49"/>
      <c r="C2189" s="49"/>
      <c r="D2189" s="50"/>
      <c r="E2189" s="51"/>
      <c r="F2189" s="52" t="str">
        <f aca="false">IFERROR(VLOOKUP(B2189,LISTAS!$Q$2:$R$58,2,0),"")</f>
        <v/>
      </c>
      <c r="G2189" s="34" t="str">
        <f aca="false">IF(ISBLANK(C2189),"",  IF(F2189="RAZÓN SOCIAL","NUEVO_RP",   IF(F2189="NUMERO",      IF(ISNUMBER(VALUE(C2189)),VALUE(C2189),""),   IF(OR(F2189="NSS - NOMBRE",F2189="RP - NOMBRE"),      IF(         AND(           NOT(ISERROR(FIND(" - ",C2189))),           ISERROR(FIND("  ",C2189)),           ISERROR(FIND("–",C2189)),           ISERROR(FIND("—",C2189)),           ISNUMBER(VALUE(LEFT(C2189,FIND(" - ",C2189)-1)))         ),         VALUE(LEFT(C2189,FIND(" - ",C2189)-1)),         ""      ),   ""   )  )))</f>
        <v/>
      </c>
      <c r="H2189" s="34" t="str">
        <f aca="false">B2189 &amp; "|" &amp; E2189 &amp; "|" &amp;(IF(ISBLANK(C2189),"",IFERROR(VALUE(LEFT(TRIM(C2189),FIND(" ",TRIM(C2189)&amp;" ")-1)),"")))</f>
        <v>||</v>
      </c>
      <c r="I2189" s="18" t="n">
        <f aca="false">IF(G2189="",0, IF(COUNTIF($H$6:H2189,H2189)=1,1,0))</f>
        <v>0</v>
      </c>
      <c r="J2189" s="34" t="str">
        <f aca="false">IF( OR( ISBLANK(D2189), C2189=D2189, AND( LEFT(D2189,7)&lt;&gt;"NOMINA ", OR( ISERROR(FIND(" - ",D2189)), NOT(ISNUMBER(VALUE(LEFT(D2189,FIND(" - ",D2189)-1)))) ) ) ), "", B2189 &amp; "|" &amp; E2189 &amp; "|" &amp; (IF(ISBLANK(C2189), "", IFERROR(VALUE(LEFT(TRIM(C2189), FIND(" ", TRIM(C2189)&amp;" ")-1)), ""))) &amp; "|" &amp; D2189 )</f>
        <v/>
      </c>
      <c r="K2189" s="18" t="n">
        <f aca="false">IF(OR(C2189="", J2189="",G2189=""), 0, IF(COUNTIF($J$6:J2189, J2189)=1, 1, 0))</f>
        <v>0</v>
      </c>
      <c r="L2189" s="16" t="str">
        <f aca="false">IF(B2189="Inscripción de nuevo registro patronal",B2189 &amp; "|" &amp; E2189 &amp; "|" &amp; C2189,"")</f>
        <v/>
      </c>
      <c r="M2189" s="18" t="n">
        <f aca="false">IF(OR(C2189="", L2189=""), 0, IF(COUNTIF($L$6:L2189, L2189)=1, 1, 0))</f>
        <v>0</v>
      </c>
    </row>
    <row r="2190" customFormat="false" ht="28.35" hidden="false" customHeight="true" outlineLevel="0" collapsed="false">
      <c r="A2190" s="48" t="str">
        <f aca="false">IF(AND(NOT(ISBLANK(C2190)),NOT(ISBLANK(B2190)),NOT(ISBLANK(E2190))),(_xlfn.AGGREGATE(2,7,A$5:A2190))+1,"")</f>
        <v/>
      </c>
      <c r="B2190" s="49"/>
      <c r="C2190" s="49"/>
      <c r="D2190" s="50"/>
      <c r="E2190" s="51"/>
      <c r="F2190" s="52" t="str">
        <f aca="false">IFERROR(VLOOKUP(B2190,LISTAS!$Q$2:$R$58,2,0),"")</f>
        <v/>
      </c>
      <c r="G2190" s="34" t="str">
        <f aca="false">IF(ISBLANK(C2190),"",  IF(F2190="RAZÓN SOCIAL","NUEVO_RP",   IF(F2190="NUMERO",      IF(ISNUMBER(VALUE(C2190)),VALUE(C2190),""),   IF(OR(F2190="NSS - NOMBRE",F2190="RP - NOMBRE"),      IF(         AND(           NOT(ISERROR(FIND(" - ",C2190))),           ISERROR(FIND("  ",C2190)),           ISERROR(FIND("–",C2190)),           ISERROR(FIND("—",C2190)),           ISNUMBER(VALUE(LEFT(C2190,FIND(" - ",C2190)-1)))         ),         VALUE(LEFT(C2190,FIND(" - ",C2190)-1)),         ""      ),   ""   )  )))</f>
        <v/>
      </c>
      <c r="H2190" s="34" t="str">
        <f aca="false">B2190 &amp; "|" &amp; E2190 &amp; "|" &amp;(IF(ISBLANK(C2190),"",IFERROR(VALUE(LEFT(TRIM(C2190),FIND(" ",TRIM(C2190)&amp;" ")-1)),"")))</f>
        <v>||</v>
      </c>
      <c r="I2190" s="18" t="n">
        <f aca="false">IF(G2190="",0, IF(COUNTIF($H$6:H2190,H2190)=1,1,0))</f>
        <v>0</v>
      </c>
      <c r="J2190" s="34" t="str">
        <f aca="false">IF( OR( ISBLANK(D2190), C2190=D2190, AND( LEFT(D2190,7)&lt;&gt;"NOMINA ", OR( ISERROR(FIND(" - ",D2190)), NOT(ISNUMBER(VALUE(LEFT(D2190,FIND(" - ",D2190)-1)))) ) ) ), "", B2190 &amp; "|" &amp; E2190 &amp; "|" &amp; (IF(ISBLANK(C2190), "", IFERROR(VALUE(LEFT(TRIM(C2190), FIND(" ", TRIM(C2190)&amp;" ")-1)), ""))) &amp; "|" &amp; D2190 )</f>
        <v/>
      </c>
      <c r="K2190" s="18" t="n">
        <f aca="false">IF(OR(C2190="", J2190="",G2190=""), 0, IF(COUNTIF($J$6:J2190, J2190)=1, 1, 0))</f>
        <v>0</v>
      </c>
      <c r="L2190" s="16" t="str">
        <f aca="false">IF(B2190="Inscripción de nuevo registro patronal",B2190 &amp; "|" &amp; E2190 &amp; "|" &amp; C2190,"")</f>
        <v/>
      </c>
      <c r="M2190" s="18" t="n">
        <f aca="false">IF(OR(C2190="", L2190=""), 0, IF(COUNTIF($L$6:L2190, L2190)=1, 1, 0))</f>
        <v>0</v>
      </c>
    </row>
    <row r="2191" customFormat="false" ht="28.35" hidden="false" customHeight="true" outlineLevel="0" collapsed="false">
      <c r="A2191" s="48" t="str">
        <f aca="false">IF(AND(NOT(ISBLANK(C2191)),NOT(ISBLANK(B2191)),NOT(ISBLANK(E2191))),(_xlfn.AGGREGATE(2,7,A$5:A2191))+1,"")</f>
        <v/>
      </c>
      <c r="B2191" s="49"/>
      <c r="C2191" s="49"/>
      <c r="D2191" s="50"/>
      <c r="E2191" s="51"/>
      <c r="F2191" s="52" t="str">
        <f aca="false">IFERROR(VLOOKUP(B2191,LISTAS!$Q$2:$R$58,2,0),"")</f>
        <v/>
      </c>
      <c r="G2191" s="34" t="str">
        <f aca="false">IF(ISBLANK(C2191),"",  IF(F2191="RAZÓN SOCIAL","NUEVO_RP",   IF(F2191="NUMERO",      IF(ISNUMBER(VALUE(C2191)),VALUE(C2191),""),   IF(OR(F2191="NSS - NOMBRE",F2191="RP - NOMBRE"),      IF(         AND(           NOT(ISERROR(FIND(" - ",C2191))),           ISERROR(FIND("  ",C2191)),           ISERROR(FIND("–",C2191)),           ISERROR(FIND("—",C2191)),           ISNUMBER(VALUE(LEFT(C2191,FIND(" - ",C2191)-1)))         ),         VALUE(LEFT(C2191,FIND(" - ",C2191)-1)),         ""      ),   ""   )  )))</f>
        <v/>
      </c>
      <c r="H2191" s="34" t="str">
        <f aca="false">B2191 &amp; "|" &amp; E2191 &amp; "|" &amp;(IF(ISBLANK(C2191),"",IFERROR(VALUE(LEFT(TRIM(C2191),FIND(" ",TRIM(C2191)&amp;" ")-1)),"")))</f>
        <v>||</v>
      </c>
      <c r="I2191" s="18" t="n">
        <f aca="false">IF(G2191="",0, IF(COUNTIF($H$6:H2191,H2191)=1,1,0))</f>
        <v>0</v>
      </c>
      <c r="J2191" s="34" t="str">
        <f aca="false">IF( OR( ISBLANK(D2191), C2191=D2191, AND( LEFT(D2191,7)&lt;&gt;"NOMINA ", OR( ISERROR(FIND(" - ",D2191)), NOT(ISNUMBER(VALUE(LEFT(D2191,FIND(" - ",D2191)-1)))) ) ) ), "", B2191 &amp; "|" &amp; E2191 &amp; "|" &amp; (IF(ISBLANK(C2191), "", IFERROR(VALUE(LEFT(TRIM(C2191), FIND(" ", TRIM(C2191)&amp;" ")-1)), ""))) &amp; "|" &amp; D2191 )</f>
        <v/>
      </c>
      <c r="K2191" s="18" t="n">
        <f aca="false">IF(OR(C2191="", J2191="",G2191=""), 0, IF(COUNTIF($J$6:J2191, J2191)=1, 1, 0))</f>
        <v>0</v>
      </c>
      <c r="L2191" s="16" t="str">
        <f aca="false">IF(B2191="Inscripción de nuevo registro patronal",B2191 &amp; "|" &amp; E2191 &amp; "|" &amp; C2191,"")</f>
        <v/>
      </c>
      <c r="M2191" s="18" t="n">
        <f aca="false">IF(OR(C2191="", L2191=""), 0, IF(COUNTIF($L$6:L2191, L2191)=1, 1, 0))</f>
        <v>0</v>
      </c>
    </row>
    <row r="2192" customFormat="false" ht="28.35" hidden="false" customHeight="true" outlineLevel="0" collapsed="false">
      <c r="A2192" s="48" t="str">
        <f aca="false">IF(AND(NOT(ISBLANK(C2192)),NOT(ISBLANK(B2192)),NOT(ISBLANK(E2192))),(_xlfn.AGGREGATE(2,7,A$5:A2192))+1,"")</f>
        <v/>
      </c>
      <c r="B2192" s="49"/>
      <c r="C2192" s="49"/>
      <c r="D2192" s="50"/>
      <c r="E2192" s="51"/>
      <c r="F2192" s="52" t="str">
        <f aca="false">IFERROR(VLOOKUP(B2192,LISTAS!$Q$2:$R$58,2,0),"")</f>
        <v/>
      </c>
      <c r="G2192" s="34" t="str">
        <f aca="false">IF(ISBLANK(C2192),"",  IF(F2192="RAZÓN SOCIAL","NUEVO_RP",   IF(F2192="NUMERO",      IF(ISNUMBER(VALUE(C2192)),VALUE(C2192),""),   IF(OR(F2192="NSS - NOMBRE",F2192="RP - NOMBRE"),      IF(         AND(           NOT(ISERROR(FIND(" - ",C2192))),           ISERROR(FIND("  ",C2192)),           ISERROR(FIND("–",C2192)),           ISERROR(FIND("—",C2192)),           ISNUMBER(VALUE(LEFT(C2192,FIND(" - ",C2192)-1)))         ),         VALUE(LEFT(C2192,FIND(" - ",C2192)-1)),         ""      ),   ""   )  )))</f>
        <v/>
      </c>
      <c r="H2192" s="34" t="str">
        <f aca="false">B2192 &amp; "|" &amp; E2192 &amp; "|" &amp;(IF(ISBLANK(C2192),"",IFERROR(VALUE(LEFT(TRIM(C2192),FIND(" ",TRIM(C2192)&amp;" ")-1)),"")))</f>
        <v>||</v>
      </c>
      <c r="I2192" s="18" t="n">
        <f aca="false">IF(G2192="",0, IF(COUNTIF($H$6:H2192,H2192)=1,1,0))</f>
        <v>0</v>
      </c>
      <c r="J2192" s="34" t="str">
        <f aca="false">IF( OR( ISBLANK(D2192), C2192=D2192, AND( LEFT(D2192,7)&lt;&gt;"NOMINA ", OR( ISERROR(FIND(" - ",D2192)), NOT(ISNUMBER(VALUE(LEFT(D2192,FIND(" - ",D2192)-1)))) ) ) ), "", B2192 &amp; "|" &amp; E2192 &amp; "|" &amp; (IF(ISBLANK(C2192), "", IFERROR(VALUE(LEFT(TRIM(C2192), FIND(" ", TRIM(C2192)&amp;" ")-1)), ""))) &amp; "|" &amp; D2192 )</f>
        <v/>
      </c>
      <c r="K2192" s="18" t="n">
        <f aca="false">IF(OR(C2192="", J2192="",G2192=""), 0, IF(COUNTIF($J$6:J2192, J2192)=1, 1, 0))</f>
        <v>0</v>
      </c>
      <c r="L2192" s="16" t="str">
        <f aca="false">IF(B2192="Inscripción de nuevo registro patronal",B2192 &amp; "|" &amp; E2192 &amp; "|" &amp; C2192,"")</f>
        <v/>
      </c>
      <c r="M2192" s="18" t="n">
        <f aca="false">IF(OR(C2192="", L2192=""), 0, IF(COUNTIF($L$6:L2192, L2192)=1, 1, 0))</f>
        <v>0</v>
      </c>
    </row>
    <row r="2193" customFormat="false" ht="28.35" hidden="false" customHeight="true" outlineLevel="0" collapsed="false">
      <c r="A2193" s="48" t="str">
        <f aca="false">IF(AND(NOT(ISBLANK(C2193)),NOT(ISBLANK(B2193)),NOT(ISBLANK(E2193))),(_xlfn.AGGREGATE(2,7,A$5:A2193))+1,"")</f>
        <v/>
      </c>
      <c r="B2193" s="49"/>
      <c r="C2193" s="49"/>
      <c r="D2193" s="50"/>
      <c r="E2193" s="51"/>
      <c r="F2193" s="52" t="str">
        <f aca="false">IFERROR(VLOOKUP(B2193,LISTAS!$Q$2:$R$58,2,0),"")</f>
        <v/>
      </c>
      <c r="G2193" s="34" t="str">
        <f aca="false">IF(ISBLANK(C2193),"",  IF(F2193="RAZÓN SOCIAL","NUEVO_RP",   IF(F2193="NUMERO",      IF(ISNUMBER(VALUE(C2193)),VALUE(C2193),""),   IF(OR(F2193="NSS - NOMBRE",F2193="RP - NOMBRE"),      IF(         AND(           NOT(ISERROR(FIND(" - ",C2193))),           ISERROR(FIND("  ",C2193)),           ISERROR(FIND("–",C2193)),           ISERROR(FIND("—",C2193)),           ISNUMBER(VALUE(LEFT(C2193,FIND(" - ",C2193)-1)))         ),         VALUE(LEFT(C2193,FIND(" - ",C2193)-1)),         ""      ),   ""   )  )))</f>
        <v/>
      </c>
      <c r="H2193" s="34" t="str">
        <f aca="false">B2193 &amp; "|" &amp; E2193 &amp; "|" &amp;(IF(ISBLANK(C2193),"",IFERROR(VALUE(LEFT(TRIM(C2193),FIND(" ",TRIM(C2193)&amp;" ")-1)),"")))</f>
        <v>||</v>
      </c>
      <c r="I2193" s="18" t="n">
        <f aca="false">IF(G2193="",0, IF(COUNTIF($H$6:H2193,H2193)=1,1,0))</f>
        <v>0</v>
      </c>
      <c r="J2193" s="34" t="str">
        <f aca="false">IF( OR( ISBLANK(D2193), C2193=D2193, AND( LEFT(D2193,7)&lt;&gt;"NOMINA ", OR( ISERROR(FIND(" - ",D2193)), NOT(ISNUMBER(VALUE(LEFT(D2193,FIND(" - ",D2193)-1)))) ) ) ), "", B2193 &amp; "|" &amp; E2193 &amp; "|" &amp; (IF(ISBLANK(C2193), "", IFERROR(VALUE(LEFT(TRIM(C2193), FIND(" ", TRIM(C2193)&amp;" ")-1)), ""))) &amp; "|" &amp; D2193 )</f>
        <v/>
      </c>
      <c r="K2193" s="18" t="n">
        <f aca="false">IF(OR(C2193="", J2193="",G2193=""), 0, IF(COUNTIF($J$6:J2193, J2193)=1, 1, 0))</f>
        <v>0</v>
      </c>
      <c r="L2193" s="16" t="str">
        <f aca="false">IF(B2193="Inscripción de nuevo registro patronal",B2193 &amp; "|" &amp; E2193 &amp; "|" &amp; C2193,"")</f>
        <v/>
      </c>
      <c r="M2193" s="18" t="n">
        <f aca="false">IF(OR(C2193="", L2193=""), 0, IF(COUNTIF($L$6:L2193, L2193)=1, 1, 0))</f>
        <v>0</v>
      </c>
    </row>
    <row r="2194" customFormat="false" ht="28.35" hidden="false" customHeight="true" outlineLevel="0" collapsed="false">
      <c r="A2194" s="48" t="str">
        <f aca="false">IF(AND(NOT(ISBLANK(C2194)),NOT(ISBLANK(B2194)),NOT(ISBLANK(E2194))),(_xlfn.AGGREGATE(2,7,A$5:A2194))+1,"")</f>
        <v/>
      </c>
      <c r="B2194" s="49"/>
      <c r="C2194" s="49"/>
      <c r="D2194" s="50"/>
      <c r="E2194" s="51"/>
      <c r="F2194" s="52" t="str">
        <f aca="false">IFERROR(VLOOKUP(B2194,LISTAS!$Q$2:$R$58,2,0),"")</f>
        <v/>
      </c>
      <c r="G2194" s="34" t="str">
        <f aca="false">IF(ISBLANK(C2194),"",  IF(F2194="RAZÓN SOCIAL","NUEVO_RP",   IF(F2194="NUMERO",      IF(ISNUMBER(VALUE(C2194)),VALUE(C2194),""),   IF(OR(F2194="NSS - NOMBRE",F2194="RP - NOMBRE"),      IF(         AND(           NOT(ISERROR(FIND(" - ",C2194))),           ISERROR(FIND("  ",C2194)),           ISERROR(FIND("–",C2194)),           ISERROR(FIND("—",C2194)),           ISNUMBER(VALUE(LEFT(C2194,FIND(" - ",C2194)-1)))         ),         VALUE(LEFT(C2194,FIND(" - ",C2194)-1)),         ""      ),   ""   )  )))</f>
        <v/>
      </c>
      <c r="H2194" s="34" t="str">
        <f aca="false">B2194 &amp; "|" &amp; E2194 &amp; "|" &amp;(IF(ISBLANK(C2194),"",IFERROR(VALUE(LEFT(TRIM(C2194),FIND(" ",TRIM(C2194)&amp;" ")-1)),"")))</f>
        <v>||</v>
      </c>
      <c r="I2194" s="18" t="n">
        <f aca="false">IF(G2194="",0, IF(COUNTIF($H$6:H2194,H2194)=1,1,0))</f>
        <v>0</v>
      </c>
      <c r="J2194" s="34" t="str">
        <f aca="false">IF( OR( ISBLANK(D2194), C2194=D2194, AND( LEFT(D2194,7)&lt;&gt;"NOMINA ", OR( ISERROR(FIND(" - ",D2194)), NOT(ISNUMBER(VALUE(LEFT(D2194,FIND(" - ",D2194)-1)))) ) ) ), "", B2194 &amp; "|" &amp; E2194 &amp; "|" &amp; (IF(ISBLANK(C2194), "", IFERROR(VALUE(LEFT(TRIM(C2194), FIND(" ", TRIM(C2194)&amp;" ")-1)), ""))) &amp; "|" &amp; D2194 )</f>
        <v/>
      </c>
      <c r="K2194" s="18" t="n">
        <f aca="false">IF(OR(C2194="", J2194="",G2194=""), 0, IF(COUNTIF($J$6:J2194, J2194)=1, 1, 0))</f>
        <v>0</v>
      </c>
      <c r="L2194" s="16" t="str">
        <f aca="false">IF(B2194="Inscripción de nuevo registro patronal",B2194 &amp; "|" &amp; E2194 &amp; "|" &amp; C2194,"")</f>
        <v/>
      </c>
      <c r="M2194" s="18" t="n">
        <f aca="false">IF(OR(C2194="", L2194=""), 0, IF(COUNTIF($L$6:L2194, L2194)=1, 1, 0))</f>
        <v>0</v>
      </c>
    </row>
    <row r="2195" customFormat="false" ht="28.35" hidden="false" customHeight="true" outlineLevel="0" collapsed="false">
      <c r="A2195" s="48" t="str">
        <f aca="false">IF(AND(NOT(ISBLANK(C2195)),NOT(ISBLANK(B2195)),NOT(ISBLANK(E2195))),(_xlfn.AGGREGATE(2,7,A$5:A2195))+1,"")</f>
        <v/>
      </c>
      <c r="B2195" s="49"/>
      <c r="C2195" s="49"/>
      <c r="D2195" s="50"/>
      <c r="E2195" s="51"/>
      <c r="F2195" s="52" t="str">
        <f aca="false">IFERROR(VLOOKUP(B2195,LISTAS!$Q$2:$R$58,2,0),"")</f>
        <v/>
      </c>
      <c r="G2195" s="34" t="str">
        <f aca="false">IF(ISBLANK(C2195),"",  IF(F2195="RAZÓN SOCIAL","NUEVO_RP",   IF(F2195="NUMERO",      IF(ISNUMBER(VALUE(C2195)),VALUE(C2195),""),   IF(OR(F2195="NSS - NOMBRE",F2195="RP - NOMBRE"),      IF(         AND(           NOT(ISERROR(FIND(" - ",C2195))),           ISERROR(FIND("  ",C2195)),           ISERROR(FIND("–",C2195)),           ISERROR(FIND("—",C2195)),           ISNUMBER(VALUE(LEFT(C2195,FIND(" - ",C2195)-1)))         ),         VALUE(LEFT(C2195,FIND(" - ",C2195)-1)),         ""      ),   ""   )  )))</f>
        <v/>
      </c>
      <c r="H2195" s="34" t="str">
        <f aca="false">B2195 &amp; "|" &amp; E2195 &amp; "|" &amp;(IF(ISBLANK(C2195),"",IFERROR(VALUE(LEFT(TRIM(C2195),FIND(" ",TRIM(C2195)&amp;" ")-1)),"")))</f>
        <v>||</v>
      </c>
      <c r="I2195" s="18" t="n">
        <f aca="false">IF(G2195="",0, IF(COUNTIF($H$6:H2195,H2195)=1,1,0))</f>
        <v>0</v>
      </c>
      <c r="J2195" s="34" t="str">
        <f aca="false">IF( OR( ISBLANK(D2195), C2195=D2195, AND( LEFT(D2195,7)&lt;&gt;"NOMINA ", OR( ISERROR(FIND(" - ",D2195)), NOT(ISNUMBER(VALUE(LEFT(D2195,FIND(" - ",D2195)-1)))) ) ) ), "", B2195 &amp; "|" &amp; E2195 &amp; "|" &amp; (IF(ISBLANK(C2195), "", IFERROR(VALUE(LEFT(TRIM(C2195), FIND(" ", TRIM(C2195)&amp;" ")-1)), ""))) &amp; "|" &amp; D2195 )</f>
        <v/>
      </c>
      <c r="K2195" s="18" t="n">
        <f aca="false">IF(OR(C2195="", J2195="",G2195=""), 0, IF(COUNTIF($J$6:J2195, J2195)=1, 1, 0))</f>
        <v>0</v>
      </c>
      <c r="L2195" s="16" t="str">
        <f aca="false">IF(B2195="Inscripción de nuevo registro patronal",B2195 &amp; "|" &amp; E2195 &amp; "|" &amp; C2195,"")</f>
        <v/>
      </c>
      <c r="M2195" s="18" t="n">
        <f aca="false">IF(OR(C2195="", L2195=""), 0, IF(COUNTIF($L$6:L2195, L2195)=1, 1, 0))</f>
        <v>0</v>
      </c>
    </row>
    <row r="2196" customFormat="false" ht="28.35" hidden="false" customHeight="true" outlineLevel="0" collapsed="false">
      <c r="A2196" s="48" t="str">
        <f aca="false">IF(AND(NOT(ISBLANK(C2196)),NOT(ISBLANK(B2196)),NOT(ISBLANK(E2196))),(_xlfn.AGGREGATE(2,7,A$5:A2196))+1,"")</f>
        <v/>
      </c>
      <c r="B2196" s="49"/>
      <c r="C2196" s="49"/>
      <c r="D2196" s="50"/>
      <c r="E2196" s="51"/>
      <c r="F2196" s="52" t="str">
        <f aca="false">IFERROR(VLOOKUP(B2196,LISTAS!$Q$2:$R$58,2,0),"")</f>
        <v/>
      </c>
      <c r="G2196" s="34" t="str">
        <f aca="false">IF(ISBLANK(C2196),"",  IF(F2196="RAZÓN SOCIAL","NUEVO_RP",   IF(F2196="NUMERO",      IF(ISNUMBER(VALUE(C2196)),VALUE(C2196),""),   IF(OR(F2196="NSS - NOMBRE",F2196="RP - NOMBRE"),      IF(         AND(           NOT(ISERROR(FIND(" - ",C2196))),           ISERROR(FIND("  ",C2196)),           ISERROR(FIND("–",C2196)),           ISERROR(FIND("—",C2196)),           ISNUMBER(VALUE(LEFT(C2196,FIND(" - ",C2196)-1)))         ),         VALUE(LEFT(C2196,FIND(" - ",C2196)-1)),         ""      ),   ""   )  )))</f>
        <v/>
      </c>
      <c r="H2196" s="34" t="str">
        <f aca="false">B2196 &amp; "|" &amp; E2196 &amp; "|" &amp;(IF(ISBLANK(C2196),"",IFERROR(VALUE(LEFT(TRIM(C2196),FIND(" ",TRIM(C2196)&amp;" ")-1)),"")))</f>
        <v>||</v>
      </c>
      <c r="I2196" s="18" t="n">
        <f aca="false">IF(G2196="",0, IF(COUNTIF($H$6:H2196,H2196)=1,1,0))</f>
        <v>0</v>
      </c>
      <c r="J2196" s="34" t="str">
        <f aca="false">IF( OR( ISBLANK(D2196), C2196=D2196, AND( LEFT(D2196,7)&lt;&gt;"NOMINA ", OR( ISERROR(FIND(" - ",D2196)), NOT(ISNUMBER(VALUE(LEFT(D2196,FIND(" - ",D2196)-1)))) ) ) ), "", B2196 &amp; "|" &amp; E2196 &amp; "|" &amp; (IF(ISBLANK(C2196), "", IFERROR(VALUE(LEFT(TRIM(C2196), FIND(" ", TRIM(C2196)&amp;" ")-1)), ""))) &amp; "|" &amp; D2196 )</f>
        <v/>
      </c>
      <c r="K2196" s="18" t="n">
        <f aca="false">IF(OR(C2196="", J2196="",G2196=""), 0, IF(COUNTIF($J$6:J2196, J2196)=1, 1, 0))</f>
        <v>0</v>
      </c>
      <c r="L2196" s="16" t="str">
        <f aca="false">IF(B2196="Inscripción de nuevo registro patronal",B2196 &amp; "|" &amp; E2196 &amp; "|" &amp; C2196,"")</f>
        <v/>
      </c>
      <c r="M2196" s="18" t="n">
        <f aca="false">IF(OR(C2196="", L2196=""), 0, IF(COUNTIF($L$6:L2196, L2196)=1, 1, 0))</f>
        <v>0</v>
      </c>
    </row>
    <row r="2197" customFormat="false" ht="28.35" hidden="false" customHeight="true" outlineLevel="0" collapsed="false">
      <c r="A2197" s="48" t="str">
        <f aca="false">IF(AND(NOT(ISBLANK(C2197)),NOT(ISBLANK(B2197)),NOT(ISBLANK(E2197))),(_xlfn.AGGREGATE(2,7,A$5:A2197))+1,"")</f>
        <v/>
      </c>
      <c r="B2197" s="49"/>
      <c r="C2197" s="49"/>
      <c r="D2197" s="50"/>
      <c r="E2197" s="51"/>
      <c r="F2197" s="52" t="str">
        <f aca="false">IFERROR(VLOOKUP(B2197,LISTAS!$Q$2:$R$58,2,0),"")</f>
        <v/>
      </c>
      <c r="G2197" s="34" t="str">
        <f aca="false">IF(ISBLANK(C2197),"",  IF(F2197="RAZÓN SOCIAL","NUEVO_RP",   IF(F2197="NUMERO",      IF(ISNUMBER(VALUE(C2197)),VALUE(C2197),""),   IF(OR(F2197="NSS - NOMBRE",F2197="RP - NOMBRE"),      IF(         AND(           NOT(ISERROR(FIND(" - ",C2197))),           ISERROR(FIND("  ",C2197)),           ISERROR(FIND("–",C2197)),           ISERROR(FIND("—",C2197)),           ISNUMBER(VALUE(LEFT(C2197,FIND(" - ",C2197)-1)))         ),         VALUE(LEFT(C2197,FIND(" - ",C2197)-1)),         ""      ),   ""   )  )))</f>
        <v/>
      </c>
      <c r="H2197" s="34" t="str">
        <f aca="false">B2197 &amp; "|" &amp; E2197 &amp; "|" &amp;(IF(ISBLANK(C2197),"",IFERROR(VALUE(LEFT(TRIM(C2197),FIND(" ",TRIM(C2197)&amp;" ")-1)),"")))</f>
        <v>||</v>
      </c>
      <c r="I2197" s="18" t="n">
        <f aca="false">IF(G2197="",0, IF(COUNTIF($H$6:H2197,H2197)=1,1,0))</f>
        <v>0</v>
      </c>
      <c r="J2197" s="34" t="str">
        <f aca="false">IF( OR( ISBLANK(D2197), C2197=D2197, AND( LEFT(D2197,7)&lt;&gt;"NOMINA ", OR( ISERROR(FIND(" - ",D2197)), NOT(ISNUMBER(VALUE(LEFT(D2197,FIND(" - ",D2197)-1)))) ) ) ), "", B2197 &amp; "|" &amp; E2197 &amp; "|" &amp; (IF(ISBLANK(C2197), "", IFERROR(VALUE(LEFT(TRIM(C2197), FIND(" ", TRIM(C2197)&amp;" ")-1)), ""))) &amp; "|" &amp; D2197 )</f>
        <v/>
      </c>
      <c r="K2197" s="18" t="n">
        <f aca="false">IF(OR(C2197="", J2197="",G2197=""), 0, IF(COUNTIF($J$6:J2197, J2197)=1, 1, 0))</f>
        <v>0</v>
      </c>
      <c r="L2197" s="16" t="str">
        <f aca="false">IF(B2197="Inscripción de nuevo registro patronal",B2197 &amp; "|" &amp; E2197 &amp; "|" &amp; C2197,"")</f>
        <v/>
      </c>
      <c r="M2197" s="18" t="n">
        <f aca="false">IF(OR(C2197="", L2197=""), 0, IF(COUNTIF($L$6:L2197, L2197)=1, 1, 0))</f>
        <v>0</v>
      </c>
    </row>
    <row r="2198" customFormat="false" ht="28.35" hidden="false" customHeight="true" outlineLevel="0" collapsed="false">
      <c r="A2198" s="48" t="str">
        <f aca="false">IF(AND(NOT(ISBLANK(C2198)),NOT(ISBLANK(B2198)),NOT(ISBLANK(E2198))),(_xlfn.AGGREGATE(2,7,A$5:A2198))+1,"")</f>
        <v/>
      </c>
      <c r="B2198" s="49"/>
      <c r="C2198" s="49"/>
      <c r="D2198" s="50"/>
      <c r="E2198" s="51"/>
      <c r="F2198" s="52" t="str">
        <f aca="false">IFERROR(VLOOKUP(B2198,LISTAS!$Q$2:$R$58,2,0),"")</f>
        <v/>
      </c>
      <c r="G2198" s="34" t="str">
        <f aca="false">IF(ISBLANK(C2198),"",  IF(F2198="RAZÓN SOCIAL","NUEVO_RP",   IF(F2198="NUMERO",      IF(ISNUMBER(VALUE(C2198)),VALUE(C2198),""),   IF(OR(F2198="NSS - NOMBRE",F2198="RP - NOMBRE"),      IF(         AND(           NOT(ISERROR(FIND(" - ",C2198))),           ISERROR(FIND("  ",C2198)),           ISERROR(FIND("–",C2198)),           ISERROR(FIND("—",C2198)),           ISNUMBER(VALUE(LEFT(C2198,FIND(" - ",C2198)-1)))         ),         VALUE(LEFT(C2198,FIND(" - ",C2198)-1)),         ""      ),   ""   )  )))</f>
        <v/>
      </c>
      <c r="H2198" s="34" t="str">
        <f aca="false">B2198 &amp; "|" &amp; E2198 &amp; "|" &amp;(IF(ISBLANK(C2198),"",IFERROR(VALUE(LEFT(TRIM(C2198),FIND(" ",TRIM(C2198)&amp;" ")-1)),"")))</f>
        <v>||</v>
      </c>
      <c r="I2198" s="18" t="n">
        <f aca="false">IF(G2198="",0, IF(COUNTIF($H$6:H2198,H2198)=1,1,0))</f>
        <v>0</v>
      </c>
      <c r="J2198" s="34" t="str">
        <f aca="false">IF( OR( ISBLANK(D2198), C2198=D2198, AND( LEFT(D2198,7)&lt;&gt;"NOMINA ", OR( ISERROR(FIND(" - ",D2198)), NOT(ISNUMBER(VALUE(LEFT(D2198,FIND(" - ",D2198)-1)))) ) ) ), "", B2198 &amp; "|" &amp; E2198 &amp; "|" &amp; (IF(ISBLANK(C2198), "", IFERROR(VALUE(LEFT(TRIM(C2198), FIND(" ", TRIM(C2198)&amp;" ")-1)), ""))) &amp; "|" &amp; D2198 )</f>
        <v/>
      </c>
      <c r="K2198" s="18" t="n">
        <f aca="false">IF(OR(C2198="", J2198="",G2198=""), 0, IF(COUNTIF($J$6:J2198, J2198)=1, 1, 0))</f>
        <v>0</v>
      </c>
      <c r="L2198" s="16" t="str">
        <f aca="false">IF(B2198="Inscripción de nuevo registro patronal",B2198 &amp; "|" &amp; E2198 &amp; "|" &amp; C2198,"")</f>
        <v/>
      </c>
      <c r="M2198" s="18" t="n">
        <f aca="false">IF(OR(C2198="", L2198=""), 0, IF(COUNTIF($L$6:L2198, L2198)=1, 1, 0))</f>
        <v>0</v>
      </c>
    </row>
    <row r="2199" customFormat="false" ht="28.35" hidden="false" customHeight="true" outlineLevel="0" collapsed="false">
      <c r="A2199" s="48" t="str">
        <f aca="false">IF(AND(NOT(ISBLANK(C2199)),NOT(ISBLANK(B2199)),NOT(ISBLANK(E2199))),(_xlfn.AGGREGATE(2,7,A$5:A2199))+1,"")</f>
        <v/>
      </c>
      <c r="B2199" s="49"/>
      <c r="C2199" s="49"/>
      <c r="D2199" s="50"/>
      <c r="E2199" s="51"/>
      <c r="F2199" s="52" t="str">
        <f aca="false">IFERROR(VLOOKUP(B2199,LISTAS!$Q$2:$R$58,2,0),"")</f>
        <v/>
      </c>
      <c r="G2199" s="34" t="str">
        <f aca="false">IF(ISBLANK(C2199),"",  IF(F2199="RAZÓN SOCIAL","NUEVO_RP",   IF(F2199="NUMERO",      IF(ISNUMBER(VALUE(C2199)),VALUE(C2199),""),   IF(OR(F2199="NSS - NOMBRE",F2199="RP - NOMBRE"),      IF(         AND(           NOT(ISERROR(FIND(" - ",C2199))),           ISERROR(FIND("  ",C2199)),           ISERROR(FIND("–",C2199)),           ISERROR(FIND("—",C2199)),           ISNUMBER(VALUE(LEFT(C2199,FIND(" - ",C2199)-1)))         ),         VALUE(LEFT(C2199,FIND(" - ",C2199)-1)),         ""      ),   ""   )  )))</f>
        <v/>
      </c>
      <c r="H2199" s="34" t="str">
        <f aca="false">B2199 &amp; "|" &amp; E2199 &amp; "|" &amp;(IF(ISBLANK(C2199),"",IFERROR(VALUE(LEFT(TRIM(C2199),FIND(" ",TRIM(C2199)&amp;" ")-1)),"")))</f>
        <v>||</v>
      </c>
      <c r="I2199" s="18" t="n">
        <f aca="false">IF(G2199="",0, IF(COUNTIF($H$6:H2199,H2199)=1,1,0))</f>
        <v>0</v>
      </c>
      <c r="J2199" s="34" t="str">
        <f aca="false">IF( OR( ISBLANK(D2199), C2199=D2199, AND( LEFT(D2199,7)&lt;&gt;"NOMINA ", OR( ISERROR(FIND(" - ",D2199)), NOT(ISNUMBER(VALUE(LEFT(D2199,FIND(" - ",D2199)-1)))) ) ) ), "", B2199 &amp; "|" &amp; E2199 &amp; "|" &amp; (IF(ISBLANK(C2199), "", IFERROR(VALUE(LEFT(TRIM(C2199), FIND(" ", TRIM(C2199)&amp;" ")-1)), ""))) &amp; "|" &amp; D2199 )</f>
        <v/>
      </c>
      <c r="K2199" s="18" t="n">
        <f aca="false">IF(OR(C2199="", J2199="",G2199=""), 0, IF(COUNTIF($J$6:J2199, J2199)=1, 1, 0))</f>
        <v>0</v>
      </c>
      <c r="L2199" s="16" t="str">
        <f aca="false">IF(B2199="Inscripción de nuevo registro patronal",B2199 &amp; "|" &amp; E2199 &amp; "|" &amp; C2199,"")</f>
        <v/>
      </c>
      <c r="M2199" s="18" t="n">
        <f aca="false">IF(OR(C2199="", L2199=""), 0, IF(COUNTIF($L$6:L2199, L2199)=1, 1, 0))</f>
        <v>0</v>
      </c>
    </row>
    <row r="2200" customFormat="false" ht="28.35" hidden="false" customHeight="true" outlineLevel="0" collapsed="false">
      <c r="A2200" s="48" t="str">
        <f aca="false">IF(AND(NOT(ISBLANK(C2200)),NOT(ISBLANK(B2200)),NOT(ISBLANK(E2200))),(_xlfn.AGGREGATE(2,7,A$5:A2200))+1,"")</f>
        <v/>
      </c>
      <c r="B2200" s="49"/>
      <c r="C2200" s="49"/>
      <c r="D2200" s="50"/>
      <c r="E2200" s="51"/>
      <c r="F2200" s="52" t="str">
        <f aca="false">IFERROR(VLOOKUP(B2200,LISTAS!$Q$2:$R$58,2,0),"")</f>
        <v/>
      </c>
      <c r="G2200" s="34" t="str">
        <f aca="false">IF(ISBLANK(C2200),"",  IF(F2200="RAZÓN SOCIAL","NUEVO_RP",   IF(F2200="NUMERO",      IF(ISNUMBER(VALUE(C2200)),VALUE(C2200),""),   IF(OR(F2200="NSS - NOMBRE",F2200="RP - NOMBRE"),      IF(         AND(           NOT(ISERROR(FIND(" - ",C2200))),           ISERROR(FIND("  ",C2200)),           ISERROR(FIND("–",C2200)),           ISERROR(FIND("—",C2200)),           ISNUMBER(VALUE(LEFT(C2200,FIND(" - ",C2200)-1)))         ),         VALUE(LEFT(C2200,FIND(" - ",C2200)-1)),         ""      ),   ""   )  )))</f>
        <v/>
      </c>
      <c r="H2200" s="34" t="str">
        <f aca="false">B2200 &amp; "|" &amp; E2200 &amp; "|" &amp;(IF(ISBLANK(C2200),"",IFERROR(VALUE(LEFT(TRIM(C2200),FIND(" ",TRIM(C2200)&amp;" ")-1)),"")))</f>
        <v>||</v>
      </c>
      <c r="I2200" s="18" t="n">
        <f aca="false">IF(G2200="",0, IF(COUNTIF($H$6:H2200,H2200)=1,1,0))</f>
        <v>0</v>
      </c>
      <c r="J2200" s="34" t="str">
        <f aca="false">IF( OR( ISBLANK(D2200), C2200=D2200, AND( LEFT(D2200,7)&lt;&gt;"NOMINA ", OR( ISERROR(FIND(" - ",D2200)), NOT(ISNUMBER(VALUE(LEFT(D2200,FIND(" - ",D2200)-1)))) ) ) ), "", B2200 &amp; "|" &amp; E2200 &amp; "|" &amp; (IF(ISBLANK(C2200), "", IFERROR(VALUE(LEFT(TRIM(C2200), FIND(" ", TRIM(C2200)&amp;" ")-1)), ""))) &amp; "|" &amp; D2200 )</f>
        <v/>
      </c>
      <c r="K2200" s="18" t="n">
        <f aca="false">IF(OR(C2200="", J2200="",G2200=""), 0, IF(COUNTIF($J$6:J2200, J2200)=1, 1, 0))</f>
        <v>0</v>
      </c>
      <c r="L2200" s="16" t="str">
        <f aca="false">IF(B2200="Inscripción de nuevo registro patronal",B2200 &amp; "|" &amp; E2200 &amp; "|" &amp; C2200,"")</f>
        <v/>
      </c>
      <c r="M2200" s="18" t="n">
        <f aca="false">IF(OR(C2200="", L2200=""), 0, IF(COUNTIF($L$6:L2200, L2200)=1, 1, 0))</f>
        <v>0</v>
      </c>
    </row>
    <row r="2201" customFormat="false" ht="28.35" hidden="false" customHeight="true" outlineLevel="0" collapsed="false">
      <c r="A2201" s="48" t="str">
        <f aca="false">IF(AND(NOT(ISBLANK(C2201)),NOT(ISBLANK(B2201)),NOT(ISBLANK(E2201))),(_xlfn.AGGREGATE(2,7,A$5:A2201))+1,"")</f>
        <v/>
      </c>
      <c r="B2201" s="49"/>
      <c r="C2201" s="49"/>
      <c r="D2201" s="50"/>
      <c r="E2201" s="51"/>
      <c r="F2201" s="52" t="str">
        <f aca="false">IFERROR(VLOOKUP(B2201,LISTAS!$Q$2:$R$58,2,0),"")</f>
        <v/>
      </c>
      <c r="G2201" s="34" t="str">
        <f aca="false">IF(ISBLANK(C2201),"",  IF(F2201="RAZÓN SOCIAL","NUEVO_RP",   IF(F2201="NUMERO",      IF(ISNUMBER(VALUE(C2201)),VALUE(C2201),""),   IF(OR(F2201="NSS - NOMBRE",F2201="RP - NOMBRE"),      IF(         AND(           NOT(ISERROR(FIND(" - ",C2201))),           ISERROR(FIND("  ",C2201)),           ISERROR(FIND("–",C2201)),           ISERROR(FIND("—",C2201)),           ISNUMBER(VALUE(LEFT(C2201,FIND(" - ",C2201)-1)))         ),         VALUE(LEFT(C2201,FIND(" - ",C2201)-1)),         ""      ),   ""   )  )))</f>
        <v/>
      </c>
      <c r="H2201" s="34" t="str">
        <f aca="false">B2201 &amp; "|" &amp; E2201 &amp; "|" &amp;(IF(ISBLANK(C2201),"",IFERROR(VALUE(LEFT(TRIM(C2201),FIND(" ",TRIM(C2201)&amp;" ")-1)),"")))</f>
        <v>||</v>
      </c>
      <c r="I2201" s="18" t="n">
        <f aca="false">IF(G2201="",0, IF(COUNTIF($H$6:H2201,H2201)=1,1,0))</f>
        <v>0</v>
      </c>
      <c r="J2201" s="34" t="str">
        <f aca="false">IF( OR( ISBLANK(D2201), C2201=D2201, AND( LEFT(D2201,7)&lt;&gt;"NOMINA ", OR( ISERROR(FIND(" - ",D2201)), NOT(ISNUMBER(VALUE(LEFT(D2201,FIND(" - ",D2201)-1)))) ) ) ), "", B2201 &amp; "|" &amp; E2201 &amp; "|" &amp; (IF(ISBLANK(C2201), "", IFERROR(VALUE(LEFT(TRIM(C2201), FIND(" ", TRIM(C2201)&amp;" ")-1)), ""))) &amp; "|" &amp; D2201 )</f>
        <v/>
      </c>
      <c r="K2201" s="18" t="n">
        <f aca="false">IF(OR(C2201="", J2201="",G2201=""), 0, IF(COUNTIF($J$6:J2201, J2201)=1, 1, 0))</f>
        <v>0</v>
      </c>
      <c r="L2201" s="16" t="str">
        <f aca="false">IF(B2201="Inscripción de nuevo registro patronal",B2201 &amp; "|" &amp; E2201 &amp; "|" &amp; C2201,"")</f>
        <v/>
      </c>
      <c r="M2201" s="18" t="n">
        <f aca="false">IF(OR(C2201="", L2201=""), 0, IF(COUNTIF($L$6:L2201, L2201)=1, 1, 0))</f>
        <v>0</v>
      </c>
    </row>
    <row r="2202" customFormat="false" ht="28.35" hidden="false" customHeight="true" outlineLevel="0" collapsed="false">
      <c r="A2202" s="48" t="str">
        <f aca="false">IF(AND(NOT(ISBLANK(C2202)),NOT(ISBLANK(B2202)),NOT(ISBLANK(E2202))),(_xlfn.AGGREGATE(2,7,A$5:A2202))+1,"")</f>
        <v/>
      </c>
      <c r="B2202" s="49"/>
      <c r="C2202" s="49"/>
      <c r="D2202" s="50"/>
      <c r="E2202" s="51"/>
      <c r="F2202" s="52" t="str">
        <f aca="false">IFERROR(VLOOKUP(B2202,LISTAS!$Q$2:$R$58,2,0),"")</f>
        <v/>
      </c>
      <c r="G2202" s="34" t="str">
        <f aca="false">IF(ISBLANK(C2202),"",  IF(F2202="RAZÓN SOCIAL","NUEVO_RP",   IF(F2202="NUMERO",      IF(ISNUMBER(VALUE(C2202)),VALUE(C2202),""),   IF(OR(F2202="NSS - NOMBRE",F2202="RP - NOMBRE"),      IF(         AND(           NOT(ISERROR(FIND(" - ",C2202))),           ISERROR(FIND("  ",C2202)),           ISERROR(FIND("–",C2202)),           ISERROR(FIND("—",C2202)),           ISNUMBER(VALUE(LEFT(C2202,FIND(" - ",C2202)-1)))         ),         VALUE(LEFT(C2202,FIND(" - ",C2202)-1)),         ""      ),   ""   )  )))</f>
        <v/>
      </c>
      <c r="H2202" s="34" t="str">
        <f aca="false">B2202 &amp; "|" &amp; E2202 &amp; "|" &amp;(IF(ISBLANK(C2202),"",IFERROR(VALUE(LEFT(TRIM(C2202),FIND(" ",TRIM(C2202)&amp;" ")-1)),"")))</f>
        <v>||</v>
      </c>
      <c r="I2202" s="18" t="n">
        <f aca="false">IF(G2202="",0, IF(COUNTIF($H$6:H2202,H2202)=1,1,0))</f>
        <v>0</v>
      </c>
      <c r="J2202" s="34" t="str">
        <f aca="false">IF( OR( ISBLANK(D2202), C2202=D2202, AND( LEFT(D2202,7)&lt;&gt;"NOMINA ", OR( ISERROR(FIND(" - ",D2202)), NOT(ISNUMBER(VALUE(LEFT(D2202,FIND(" - ",D2202)-1)))) ) ) ), "", B2202 &amp; "|" &amp; E2202 &amp; "|" &amp; (IF(ISBLANK(C2202), "", IFERROR(VALUE(LEFT(TRIM(C2202), FIND(" ", TRIM(C2202)&amp;" ")-1)), ""))) &amp; "|" &amp; D2202 )</f>
        <v/>
      </c>
      <c r="K2202" s="18" t="n">
        <f aca="false">IF(OR(C2202="", J2202="",G2202=""), 0, IF(COUNTIF($J$6:J2202, J2202)=1, 1, 0))</f>
        <v>0</v>
      </c>
      <c r="L2202" s="16" t="str">
        <f aca="false">IF(B2202="Inscripción de nuevo registro patronal",B2202 &amp; "|" &amp; E2202 &amp; "|" &amp; C2202,"")</f>
        <v/>
      </c>
      <c r="M2202" s="18" t="n">
        <f aca="false">IF(OR(C2202="", L2202=""), 0, IF(COUNTIF($L$6:L2202, L2202)=1, 1, 0))</f>
        <v>0</v>
      </c>
    </row>
    <row r="2203" customFormat="false" ht="28.35" hidden="false" customHeight="true" outlineLevel="0" collapsed="false">
      <c r="A2203" s="48" t="str">
        <f aca="false">IF(AND(NOT(ISBLANK(C2203)),NOT(ISBLANK(B2203)),NOT(ISBLANK(E2203))),(_xlfn.AGGREGATE(2,7,A$5:A2203))+1,"")</f>
        <v/>
      </c>
      <c r="B2203" s="49"/>
      <c r="C2203" s="49"/>
      <c r="D2203" s="50"/>
      <c r="E2203" s="51"/>
      <c r="F2203" s="52" t="str">
        <f aca="false">IFERROR(VLOOKUP(B2203,LISTAS!$Q$2:$R$58,2,0),"")</f>
        <v/>
      </c>
      <c r="G2203" s="34" t="str">
        <f aca="false">IF(ISBLANK(C2203),"",  IF(F2203="RAZÓN SOCIAL","NUEVO_RP",   IF(F2203="NUMERO",      IF(ISNUMBER(VALUE(C2203)),VALUE(C2203),""),   IF(OR(F2203="NSS - NOMBRE",F2203="RP - NOMBRE"),      IF(         AND(           NOT(ISERROR(FIND(" - ",C2203))),           ISERROR(FIND("  ",C2203)),           ISERROR(FIND("–",C2203)),           ISERROR(FIND("—",C2203)),           ISNUMBER(VALUE(LEFT(C2203,FIND(" - ",C2203)-1)))         ),         VALUE(LEFT(C2203,FIND(" - ",C2203)-1)),         ""      ),   ""   )  )))</f>
        <v/>
      </c>
      <c r="H2203" s="34" t="str">
        <f aca="false">B2203 &amp; "|" &amp; E2203 &amp; "|" &amp;(IF(ISBLANK(C2203),"",IFERROR(VALUE(LEFT(TRIM(C2203),FIND(" ",TRIM(C2203)&amp;" ")-1)),"")))</f>
        <v>||</v>
      </c>
      <c r="I2203" s="18" t="n">
        <f aca="false">IF(G2203="",0, IF(COUNTIF($H$6:H2203,H2203)=1,1,0))</f>
        <v>0</v>
      </c>
      <c r="J2203" s="34" t="str">
        <f aca="false">IF( OR( ISBLANK(D2203), C2203=D2203, AND( LEFT(D2203,7)&lt;&gt;"NOMINA ", OR( ISERROR(FIND(" - ",D2203)), NOT(ISNUMBER(VALUE(LEFT(D2203,FIND(" - ",D2203)-1)))) ) ) ), "", B2203 &amp; "|" &amp; E2203 &amp; "|" &amp; (IF(ISBLANK(C2203), "", IFERROR(VALUE(LEFT(TRIM(C2203), FIND(" ", TRIM(C2203)&amp;" ")-1)), ""))) &amp; "|" &amp; D2203 )</f>
        <v/>
      </c>
      <c r="K2203" s="18" t="n">
        <f aca="false">IF(OR(C2203="", J2203="",G2203=""), 0, IF(COUNTIF($J$6:J2203, J2203)=1, 1, 0))</f>
        <v>0</v>
      </c>
      <c r="L2203" s="16" t="str">
        <f aca="false">IF(B2203="Inscripción de nuevo registro patronal",B2203 &amp; "|" &amp; E2203 &amp; "|" &amp; C2203,"")</f>
        <v/>
      </c>
      <c r="M2203" s="18" t="n">
        <f aca="false">IF(OR(C2203="", L2203=""), 0, IF(COUNTIF($L$6:L2203, L2203)=1, 1, 0))</f>
        <v>0</v>
      </c>
    </row>
    <row r="2204" customFormat="false" ht="28.35" hidden="false" customHeight="true" outlineLevel="0" collapsed="false">
      <c r="A2204" s="48" t="str">
        <f aca="false">IF(AND(NOT(ISBLANK(C2204)),NOT(ISBLANK(B2204)),NOT(ISBLANK(E2204))),(_xlfn.AGGREGATE(2,7,A$5:A2204))+1,"")</f>
        <v/>
      </c>
      <c r="B2204" s="49"/>
      <c r="C2204" s="49"/>
      <c r="D2204" s="50"/>
      <c r="E2204" s="51"/>
      <c r="F2204" s="52" t="str">
        <f aca="false">IFERROR(VLOOKUP(B2204,LISTAS!$Q$2:$R$58,2,0),"")</f>
        <v/>
      </c>
      <c r="G2204" s="34" t="str">
        <f aca="false">IF(ISBLANK(C2204),"",  IF(F2204="RAZÓN SOCIAL","NUEVO_RP",   IF(F2204="NUMERO",      IF(ISNUMBER(VALUE(C2204)),VALUE(C2204),""),   IF(OR(F2204="NSS - NOMBRE",F2204="RP - NOMBRE"),      IF(         AND(           NOT(ISERROR(FIND(" - ",C2204))),           ISERROR(FIND("  ",C2204)),           ISERROR(FIND("–",C2204)),           ISERROR(FIND("—",C2204)),           ISNUMBER(VALUE(LEFT(C2204,FIND(" - ",C2204)-1)))         ),         VALUE(LEFT(C2204,FIND(" - ",C2204)-1)),         ""      ),   ""   )  )))</f>
        <v/>
      </c>
      <c r="H2204" s="34" t="str">
        <f aca="false">B2204 &amp; "|" &amp; E2204 &amp; "|" &amp;(IF(ISBLANK(C2204),"",IFERROR(VALUE(LEFT(TRIM(C2204),FIND(" ",TRIM(C2204)&amp;" ")-1)),"")))</f>
        <v>||</v>
      </c>
      <c r="I2204" s="18" t="n">
        <f aca="false">IF(G2204="",0, IF(COUNTIF($H$6:H2204,H2204)=1,1,0))</f>
        <v>0</v>
      </c>
      <c r="J2204" s="34" t="str">
        <f aca="false">IF( OR( ISBLANK(D2204), C2204=D2204, AND( LEFT(D2204,7)&lt;&gt;"NOMINA ", OR( ISERROR(FIND(" - ",D2204)), NOT(ISNUMBER(VALUE(LEFT(D2204,FIND(" - ",D2204)-1)))) ) ) ), "", B2204 &amp; "|" &amp; E2204 &amp; "|" &amp; (IF(ISBLANK(C2204), "", IFERROR(VALUE(LEFT(TRIM(C2204), FIND(" ", TRIM(C2204)&amp;" ")-1)), ""))) &amp; "|" &amp; D2204 )</f>
        <v/>
      </c>
      <c r="K2204" s="18" t="n">
        <f aca="false">IF(OR(C2204="", J2204="",G2204=""), 0, IF(COUNTIF($J$6:J2204, J2204)=1, 1, 0))</f>
        <v>0</v>
      </c>
      <c r="L2204" s="16" t="str">
        <f aca="false">IF(B2204="Inscripción de nuevo registro patronal",B2204 &amp; "|" &amp; E2204 &amp; "|" &amp; C2204,"")</f>
        <v/>
      </c>
      <c r="M2204" s="18" t="n">
        <f aca="false">IF(OR(C2204="", L2204=""), 0, IF(COUNTIF($L$6:L2204, L2204)=1, 1, 0))</f>
        <v>0</v>
      </c>
    </row>
    <row r="2205" customFormat="false" ht="28.35" hidden="false" customHeight="true" outlineLevel="0" collapsed="false">
      <c r="A2205" s="48" t="str">
        <f aca="false">IF(AND(NOT(ISBLANK(C2205)),NOT(ISBLANK(B2205)),NOT(ISBLANK(E2205))),(_xlfn.AGGREGATE(2,7,A$5:A2205))+1,"")</f>
        <v/>
      </c>
      <c r="B2205" s="49"/>
      <c r="C2205" s="49"/>
      <c r="D2205" s="50"/>
      <c r="E2205" s="51"/>
      <c r="F2205" s="52" t="str">
        <f aca="false">IFERROR(VLOOKUP(B2205,LISTAS!$Q$2:$R$58,2,0),"")</f>
        <v/>
      </c>
      <c r="G2205" s="34" t="str">
        <f aca="false">IF(ISBLANK(C2205),"",  IF(F2205="RAZÓN SOCIAL","NUEVO_RP",   IF(F2205="NUMERO",      IF(ISNUMBER(VALUE(C2205)),VALUE(C2205),""),   IF(OR(F2205="NSS - NOMBRE",F2205="RP - NOMBRE"),      IF(         AND(           NOT(ISERROR(FIND(" - ",C2205))),           ISERROR(FIND("  ",C2205)),           ISERROR(FIND("–",C2205)),           ISERROR(FIND("—",C2205)),           ISNUMBER(VALUE(LEFT(C2205,FIND(" - ",C2205)-1)))         ),         VALUE(LEFT(C2205,FIND(" - ",C2205)-1)),         ""      ),   ""   )  )))</f>
        <v/>
      </c>
      <c r="H2205" s="34" t="str">
        <f aca="false">B2205 &amp; "|" &amp; E2205 &amp; "|" &amp;(IF(ISBLANK(C2205),"",IFERROR(VALUE(LEFT(TRIM(C2205),FIND(" ",TRIM(C2205)&amp;" ")-1)),"")))</f>
        <v>||</v>
      </c>
      <c r="I2205" s="18" t="n">
        <f aca="false">IF(G2205="",0, IF(COUNTIF($H$6:H2205,H2205)=1,1,0))</f>
        <v>0</v>
      </c>
      <c r="J2205" s="34" t="str">
        <f aca="false">IF( OR( ISBLANK(D2205), C2205=D2205, AND( LEFT(D2205,7)&lt;&gt;"NOMINA ", OR( ISERROR(FIND(" - ",D2205)), NOT(ISNUMBER(VALUE(LEFT(D2205,FIND(" - ",D2205)-1)))) ) ) ), "", B2205 &amp; "|" &amp; E2205 &amp; "|" &amp; (IF(ISBLANK(C2205), "", IFERROR(VALUE(LEFT(TRIM(C2205), FIND(" ", TRIM(C2205)&amp;" ")-1)), ""))) &amp; "|" &amp; D2205 )</f>
        <v/>
      </c>
      <c r="K2205" s="18" t="n">
        <f aca="false">IF(OR(C2205="", J2205="",G2205=""), 0, IF(COUNTIF($J$6:J2205, J2205)=1, 1, 0))</f>
        <v>0</v>
      </c>
      <c r="L2205" s="16" t="str">
        <f aca="false">IF(B2205="Inscripción de nuevo registro patronal",B2205 &amp; "|" &amp; E2205 &amp; "|" &amp; C2205,"")</f>
        <v/>
      </c>
      <c r="M2205" s="18" t="n">
        <f aca="false">IF(OR(C2205="", L2205=""), 0, IF(COUNTIF($L$6:L2205, L2205)=1, 1, 0))</f>
        <v>0</v>
      </c>
    </row>
    <row r="2206" customFormat="false" ht="28.35" hidden="false" customHeight="true" outlineLevel="0" collapsed="false">
      <c r="A2206" s="48" t="str">
        <f aca="false">IF(AND(NOT(ISBLANK(C2206)),NOT(ISBLANK(B2206)),NOT(ISBLANK(E2206))),(_xlfn.AGGREGATE(2,7,A$5:A2206))+1,"")</f>
        <v/>
      </c>
      <c r="B2206" s="49"/>
      <c r="C2206" s="49"/>
      <c r="D2206" s="50"/>
      <c r="E2206" s="51"/>
      <c r="F2206" s="52" t="str">
        <f aca="false">IFERROR(VLOOKUP(B2206,LISTAS!$Q$2:$R$58,2,0),"")</f>
        <v/>
      </c>
      <c r="G2206" s="34" t="str">
        <f aca="false">IF(ISBLANK(C2206),"",  IF(F2206="RAZÓN SOCIAL","NUEVO_RP",   IF(F2206="NUMERO",      IF(ISNUMBER(VALUE(C2206)),VALUE(C2206),""),   IF(OR(F2206="NSS - NOMBRE",F2206="RP - NOMBRE"),      IF(         AND(           NOT(ISERROR(FIND(" - ",C2206))),           ISERROR(FIND("  ",C2206)),           ISERROR(FIND("–",C2206)),           ISERROR(FIND("—",C2206)),           ISNUMBER(VALUE(LEFT(C2206,FIND(" - ",C2206)-1)))         ),         VALUE(LEFT(C2206,FIND(" - ",C2206)-1)),         ""      ),   ""   )  )))</f>
        <v/>
      </c>
      <c r="H2206" s="34" t="str">
        <f aca="false">B2206 &amp; "|" &amp; E2206 &amp; "|" &amp;(IF(ISBLANK(C2206),"",IFERROR(VALUE(LEFT(TRIM(C2206),FIND(" ",TRIM(C2206)&amp;" ")-1)),"")))</f>
        <v>||</v>
      </c>
      <c r="I2206" s="18" t="n">
        <f aca="false">IF(G2206="",0, IF(COUNTIF($H$6:H2206,H2206)=1,1,0))</f>
        <v>0</v>
      </c>
      <c r="J2206" s="34" t="str">
        <f aca="false">IF( OR( ISBLANK(D2206), C2206=D2206, AND( LEFT(D2206,7)&lt;&gt;"NOMINA ", OR( ISERROR(FIND(" - ",D2206)), NOT(ISNUMBER(VALUE(LEFT(D2206,FIND(" - ",D2206)-1)))) ) ) ), "", B2206 &amp; "|" &amp; E2206 &amp; "|" &amp; (IF(ISBLANK(C2206), "", IFERROR(VALUE(LEFT(TRIM(C2206), FIND(" ", TRIM(C2206)&amp;" ")-1)), ""))) &amp; "|" &amp; D2206 )</f>
        <v/>
      </c>
      <c r="K2206" s="18" t="n">
        <f aca="false">IF(OR(C2206="", J2206="",G2206=""), 0, IF(COUNTIF($J$6:J2206, J2206)=1, 1, 0))</f>
        <v>0</v>
      </c>
      <c r="L2206" s="16" t="str">
        <f aca="false">IF(B2206="Inscripción de nuevo registro patronal",B2206 &amp; "|" &amp; E2206 &amp; "|" &amp; C2206,"")</f>
        <v/>
      </c>
      <c r="M2206" s="18" t="n">
        <f aca="false">IF(OR(C2206="", L2206=""), 0, IF(COUNTIF($L$6:L2206, L2206)=1, 1, 0))</f>
        <v>0</v>
      </c>
    </row>
    <row r="2207" customFormat="false" ht="28.35" hidden="false" customHeight="true" outlineLevel="0" collapsed="false">
      <c r="A2207" s="48" t="str">
        <f aca="false">IF(AND(NOT(ISBLANK(C2207)),NOT(ISBLANK(B2207)),NOT(ISBLANK(E2207))),(_xlfn.AGGREGATE(2,7,A$5:A2207))+1,"")</f>
        <v/>
      </c>
      <c r="B2207" s="49"/>
      <c r="C2207" s="49"/>
      <c r="D2207" s="50"/>
      <c r="E2207" s="51"/>
      <c r="F2207" s="52" t="str">
        <f aca="false">IFERROR(VLOOKUP(B2207,LISTAS!$Q$2:$R$58,2,0),"")</f>
        <v/>
      </c>
      <c r="G2207" s="34" t="str">
        <f aca="false">IF(ISBLANK(C2207),"",  IF(F2207="RAZÓN SOCIAL","NUEVO_RP",   IF(F2207="NUMERO",      IF(ISNUMBER(VALUE(C2207)),VALUE(C2207),""),   IF(OR(F2207="NSS - NOMBRE",F2207="RP - NOMBRE"),      IF(         AND(           NOT(ISERROR(FIND(" - ",C2207))),           ISERROR(FIND("  ",C2207)),           ISERROR(FIND("–",C2207)),           ISERROR(FIND("—",C2207)),           ISNUMBER(VALUE(LEFT(C2207,FIND(" - ",C2207)-1)))         ),         VALUE(LEFT(C2207,FIND(" - ",C2207)-1)),         ""      ),   ""   )  )))</f>
        <v/>
      </c>
      <c r="H2207" s="34" t="str">
        <f aca="false">B2207 &amp; "|" &amp; E2207 &amp; "|" &amp;(IF(ISBLANK(C2207),"",IFERROR(VALUE(LEFT(TRIM(C2207),FIND(" ",TRIM(C2207)&amp;" ")-1)),"")))</f>
        <v>||</v>
      </c>
      <c r="I2207" s="18" t="n">
        <f aca="false">IF(G2207="",0, IF(COUNTIF($H$6:H2207,H2207)=1,1,0))</f>
        <v>0</v>
      </c>
      <c r="J2207" s="34" t="str">
        <f aca="false">IF( OR( ISBLANK(D2207), C2207=D2207, AND( LEFT(D2207,7)&lt;&gt;"NOMINA ", OR( ISERROR(FIND(" - ",D2207)), NOT(ISNUMBER(VALUE(LEFT(D2207,FIND(" - ",D2207)-1)))) ) ) ), "", B2207 &amp; "|" &amp; E2207 &amp; "|" &amp; (IF(ISBLANK(C2207), "", IFERROR(VALUE(LEFT(TRIM(C2207), FIND(" ", TRIM(C2207)&amp;" ")-1)), ""))) &amp; "|" &amp; D2207 )</f>
        <v/>
      </c>
      <c r="K2207" s="18" t="n">
        <f aca="false">IF(OR(C2207="", J2207="",G2207=""), 0, IF(COUNTIF($J$6:J2207, J2207)=1, 1, 0))</f>
        <v>0</v>
      </c>
      <c r="L2207" s="16" t="str">
        <f aca="false">IF(B2207="Inscripción de nuevo registro patronal",B2207 &amp; "|" &amp; E2207 &amp; "|" &amp; C2207,"")</f>
        <v/>
      </c>
      <c r="M2207" s="18" t="n">
        <f aca="false">IF(OR(C2207="", L2207=""), 0, IF(COUNTIF($L$6:L2207, L2207)=1, 1, 0))</f>
        <v>0</v>
      </c>
    </row>
    <row r="2208" customFormat="false" ht="28.35" hidden="false" customHeight="true" outlineLevel="0" collapsed="false">
      <c r="A2208" s="48" t="str">
        <f aca="false">IF(AND(NOT(ISBLANK(C2208)),NOT(ISBLANK(B2208)),NOT(ISBLANK(E2208))),(_xlfn.AGGREGATE(2,7,A$5:A2208))+1,"")</f>
        <v/>
      </c>
      <c r="B2208" s="49"/>
      <c r="C2208" s="49"/>
      <c r="D2208" s="50"/>
      <c r="E2208" s="51"/>
      <c r="F2208" s="52" t="str">
        <f aca="false">IFERROR(VLOOKUP(B2208,LISTAS!$Q$2:$R$58,2,0),"")</f>
        <v/>
      </c>
      <c r="G2208" s="34" t="str">
        <f aca="false">IF(ISBLANK(C2208),"",  IF(F2208="RAZÓN SOCIAL","NUEVO_RP",   IF(F2208="NUMERO",      IF(ISNUMBER(VALUE(C2208)),VALUE(C2208),""),   IF(OR(F2208="NSS - NOMBRE",F2208="RP - NOMBRE"),      IF(         AND(           NOT(ISERROR(FIND(" - ",C2208))),           ISERROR(FIND("  ",C2208)),           ISERROR(FIND("–",C2208)),           ISERROR(FIND("—",C2208)),           ISNUMBER(VALUE(LEFT(C2208,FIND(" - ",C2208)-1)))         ),         VALUE(LEFT(C2208,FIND(" - ",C2208)-1)),         ""      ),   ""   )  )))</f>
        <v/>
      </c>
      <c r="H2208" s="34" t="str">
        <f aca="false">B2208 &amp; "|" &amp; E2208 &amp; "|" &amp;(IF(ISBLANK(C2208),"",IFERROR(VALUE(LEFT(TRIM(C2208),FIND(" ",TRIM(C2208)&amp;" ")-1)),"")))</f>
        <v>||</v>
      </c>
      <c r="I2208" s="18" t="n">
        <f aca="false">IF(G2208="",0, IF(COUNTIF($H$6:H2208,H2208)=1,1,0))</f>
        <v>0</v>
      </c>
      <c r="J2208" s="34" t="str">
        <f aca="false">IF( OR( ISBLANK(D2208), C2208=D2208, AND( LEFT(D2208,7)&lt;&gt;"NOMINA ", OR( ISERROR(FIND(" - ",D2208)), NOT(ISNUMBER(VALUE(LEFT(D2208,FIND(" - ",D2208)-1)))) ) ) ), "", B2208 &amp; "|" &amp; E2208 &amp; "|" &amp; (IF(ISBLANK(C2208), "", IFERROR(VALUE(LEFT(TRIM(C2208), FIND(" ", TRIM(C2208)&amp;" ")-1)), ""))) &amp; "|" &amp; D2208 )</f>
        <v/>
      </c>
      <c r="K2208" s="18" t="n">
        <f aca="false">IF(OR(C2208="", J2208="",G2208=""), 0, IF(COUNTIF($J$6:J2208, J2208)=1, 1, 0))</f>
        <v>0</v>
      </c>
      <c r="L2208" s="16" t="str">
        <f aca="false">IF(B2208="Inscripción de nuevo registro patronal",B2208 &amp; "|" &amp; E2208 &amp; "|" &amp; C2208,"")</f>
        <v/>
      </c>
      <c r="M2208" s="18" t="n">
        <f aca="false">IF(OR(C2208="", L2208=""), 0, IF(COUNTIF($L$6:L2208, L2208)=1, 1, 0))</f>
        <v>0</v>
      </c>
    </row>
    <row r="2209" customFormat="false" ht="28.35" hidden="false" customHeight="true" outlineLevel="0" collapsed="false">
      <c r="A2209" s="48" t="str">
        <f aca="false">IF(AND(NOT(ISBLANK(C2209)),NOT(ISBLANK(B2209)),NOT(ISBLANK(E2209))),(_xlfn.AGGREGATE(2,7,A$5:A2209))+1,"")</f>
        <v/>
      </c>
      <c r="B2209" s="49"/>
      <c r="C2209" s="49"/>
      <c r="D2209" s="50"/>
      <c r="E2209" s="51"/>
      <c r="F2209" s="52" t="str">
        <f aca="false">IFERROR(VLOOKUP(B2209,LISTAS!$Q$2:$R$58,2,0),"")</f>
        <v/>
      </c>
      <c r="G2209" s="34" t="str">
        <f aca="false">IF(ISBLANK(C2209),"",  IF(F2209="RAZÓN SOCIAL","NUEVO_RP",   IF(F2209="NUMERO",      IF(ISNUMBER(VALUE(C2209)),VALUE(C2209),""),   IF(OR(F2209="NSS - NOMBRE",F2209="RP - NOMBRE"),      IF(         AND(           NOT(ISERROR(FIND(" - ",C2209))),           ISERROR(FIND("  ",C2209)),           ISERROR(FIND("–",C2209)),           ISERROR(FIND("—",C2209)),           ISNUMBER(VALUE(LEFT(C2209,FIND(" - ",C2209)-1)))         ),         VALUE(LEFT(C2209,FIND(" - ",C2209)-1)),         ""      ),   ""   )  )))</f>
        <v/>
      </c>
      <c r="H2209" s="34" t="str">
        <f aca="false">B2209 &amp; "|" &amp; E2209 &amp; "|" &amp;(IF(ISBLANK(C2209),"",IFERROR(VALUE(LEFT(TRIM(C2209),FIND(" ",TRIM(C2209)&amp;" ")-1)),"")))</f>
        <v>||</v>
      </c>
      <c r="I2209" s="18" t="n">
        <f aca="false">IF(G2209="",0, IF(COUNTIF($H$6:H2209,H2209)=1,1,0))</f>
        <v>0</v>
      </c>
      <c r="J2209" s="34" t="str">
        <f aca="false">IF( OR( ISBLANK(D2209), C2209=D2209, AND( LEFT(D2209,7)&lt;&gt;"NOMINA ", OR( ISERROR(FIND(" - ",D2209)), NOT(ISNUMBER(VALUE(LEFT(D2209,FIND(" - ",D2209)-1)))) ) ) ), "", B2209 &amp; "|" &amp; E2209 &amp; "|" &amp; (IF(ISBLANK(C2209), "", IFERROR(VALUE(LEFT(TRIM(C2209), FIND(" ", TRIM(C2209)&amp;" ")-1)), ""))) &amp; "|" &amp; D2209 )</f>
        <v/>
      </c>
      <c r="K2209" s="18" t="n">
        <f aca="false">IF(OR(C2209="", J2209="",G2209=""), 0, IF(COUNTIF($J$6:J2209, J2209)=1, 1, 0))</f>
        <v>0</v>
      </c>
      <c r="L2209" s="16" t="str">
        <f aca="false">IF(B2209="Inscripción de nuevo registro patronal",B2209 &amp; "|" &amp; E2209 &amp; "|" &amp; C2209,"")</f>
        <v/>
      </c>
      <c r="M2209" s="18" t="n">
        <f aca="false">IF(OR(C2209="", L2209=""), 0, IF(COUNTIF($L$6:L2209, L2209)=1, 1, 0))</f>
        <v>0</v>
      </c>
    </row>
    <row r="2210" customFormat="false" ht="28.35" hidden="false" customHeight="true" outlineLevel="0" collapsed="false">
      <c r="A2210" s="48" t="str">
        <f aca="false">IF(AND(NOT(ISBLANK(C2210)),NOT(ISBLANK(B2210)),NOT(ISBLANK(E2210))),(_xlfn.AGGREGATE(2,7,A$5:A2210))+1,"")</f>
        <v/>
      </c>
      <c r="B2210" s="49"/>
      <c r="C2210" s="49"/>
      <c r="D2210" s="50"/>
      <c r="E2210" s="51"/>
      <c r="F2210" s="52" t="str">
        <f aca="false">IFERROR(VLOOKUP(B2210,LISTAS!$Q$2:$R$58,2,0),"")</f>
        <v/>
      </c>
      <c r="G2210" s="34" t="str">
        <f aca="false">IF(ISBLANK(C2210),"",  IF(F2210="RAZÓN SOCIAL","NUEVO_RP",   IF(F2210="NUMERO",      IF(ISNUMBER(VALUE(C2210)),VALUE(C2210),""),   IF(OR(F2210="NSS - NOMBRE",F2210="RP - NOMBRE"),      IF(         AND(           NOT(ISERROR(FIND(" - ",C2210))),           ISERROR(FIND("  ",C2210)),           ISERROR(FIND("–",C2210)),           ISERROR(FIND("—",C2210)),           ISNUMBER(VALUE(LEFT(C2210,FIND(" - ",C2210)-1)))         ),         VALUE(LEFT(C2210,FIND(" - ",C2210)-1)),         ""      ),   ""   )  )))</f>
        <v/>
      </c>
      <c r="H2210" s="34" t="str">
        <f aca="false">B2210 &amp; "|" &amp; E2210 &amp; "|" &amp;(IF(ISBLANK(C2210),"",IFERROR(VALUE(LEFT(TRIM(C2210),FIND(" ",TRIM(C2210)&amp;" ")-1)),"")))</f>
        <v>||</v>
      </c>
      <c r="I2210" s="18" t="n">
        <f aca="false">IF(G2210="",0, IF(COUNTIF($H$6:H2210,H2210)=1,1,0))</f>
        <v>0</v>
      </c>
      <c r="J2210" s="34" t="str">
        <f aca="false">IF( OR( ISBLANK(D2210), C2210=D2210, AND( LEFT(D2210,7)&lt;&gt;"NOMINA ", OR( ISERROR(FIND(" - ",D2210)), NOT(ISNUMBER(VALUE(LEFT(D2210,FIND(" - ",D2210)-1)))) ) ) ), "", B2210 &amp; "|" &amp; E2210 &amp; "|" &amp; (IF(ISBLANK(C2210), "", IFERROR(VALUE(LEFT(TRIM(C2210), FIND(" ", TRIM(C2210)&amp;" ")-1)), ""))) &amp; "|" &amp; D2210 )</f>
        <v/>
      </c>
      <c r="K2210" s="18" t="n">
        <f aca="false">IF(OR(C2210="", J2210="",G2210=""), 0, IF(COUNTIF($J$6:J2210, J2210)=1, 1, 0))</f>
        <v>0</v>
      </c>
      <c r="L2210" s="16" t="str">
        <f aca="false">IF(B2210="Inscripción de nuevo registro patronal",B2210 &amp; "|" &amp; E2210 &amp; "|" &amp; C2210,"")</f>
        <v/>
      </c>
      <c r="M2210" s="18" t="n">
        <f aca="false">IF(OR(C2210="", L2210=""), 0, IF(COUNTIF($L$6:L2210, L2210)=1, 1, 0))</f>
        <v>0</v>
      </c>
    </row>
    <row r="2211" customFormat="false" ht="28.35" hidden="false" customHeight="true" outlineLevel="0" collapsed="false">
      <c r="A2211" s="48" t="str">
        <f aca="false">IF(AND(NOT(ISBLANK(C2211)),NOT(ISBLANK(B2211)),NOT(ISBLANK(E2211))),(_xlfn.AGGREGATE(2,7,A$5:A2211))+1,"")</f>
        <v/>
      </c>
      <c r="B2211" s="49"/>
      <c r="C2211" s="49"/>
      <c r="D2211" s="50"/>
      <c r="E2211" s="51"/>
      <c r="F2211" s="52" t="str">
        <f aca="false">IFERROR(VLOOKUP(B2211,LISTAS!$Q$2:$R$58,2,0),"")</f>
        <v/>
      </c>
      <c r="G2211" s="34" t="str">
        <f aca="false">IF(ISBLANK(C2211),"",  IF(F2211="RAZÓN SOCIAL","NUEVO_RP",   IF(F2211="NUMERO",      IF(ISNUMBER(VALUE(C2211)),VALUE(C2211),""),   IF(OR(F2211="NSS - NOMBRE",F2211="RP - NOMBRE"),      IF(         AND(           NOT(ISERROR(FIND(" - ",C2211))),           ISERROR(FIND("  ",C2211)),           ISERROR(FIND("–",C2211)),           ISERROR(FIND("—",C2211)),           ISNUMBER(VALUE(LEFT(C2211,FIND(" - ",C2211)-1)))         ),         VALUE(LEFT(C2211,FIND(" - ",C2211)-1)),         ""      ),   ""   )  )))</f>
        <v/>
      </c>
      <c r="H2211" s="34" t="str">
        <f aca="false">B2211 &amp; "|" &amp; E2211 &amp; "|" &amp;(IF(ISBLANK(C2211),"",IFERROR(VALUE(LEFT(TRIM(C2211),FIND(" ",TRIM(C2211)&amp;" ")-1)),"")))</f>
        <v>||</v>
      </c>
      <c r="I2211" s="18" t="n">
        <f aca="false">IF(G2211="",0, IF(COUNTIF($H$6:H2211,H2211)=1,1,0))</f>
        <v>0</v>
      </c>
      <c r="J2211" s="34" t="str">
        <f aca="false">IF( OR( ISBLANK(D2211), C2211=D2211, AND( LEFT(D2211,7)&lt;&gt;"NOMINA ", OR( ISERROR(FIND(" - ",D2211)), NOT(ISNUMBER(VALUE(LEFT(D2211,FIND(" - ",D2211)-1)))) ) ) ), "", B2211 &amp; "|" &amp; E2211 &amp; "|" &amp; (IF(ISBLANK(C2211), "", IFERROR(VALUE(LEFT(TRIM(C2211), FIND(" ", TRIM(C2211)&amp;" ")-1)), ""))) &amp; "|" &amp; D2211 )</f>
        <v/>
      </c>
      <c r="K2211" s="18" t="n">
        <f aca="false">IF(OR(C2211="", J2211="",G2211=""), 0, IF(COUNTIF($J$6:J2211, J2211)=1, 1, 0))</f>
        <v>0</v>
      </c>
      <c r="L2211" s="16" t="str">
        <f aca="false">IF(B2211="Inscripción de nuevo registro patronal",B2211 &amp; "|" &amp; E2211 &amp; "|" &amp; C2211,"")</f>
        <v/>
      </c>
      <c r="M2211" s="18" t="n">
        <f aca="false">IF(OR(C2211="", L2211=""), 0, IF(COUNTIF($L$6:L2211, L2211)=1, 1, 0))</f>
        <v>0</v>
      </c>
    </row>
    <row r="2212" customFormat="false" ht="28.35" hidden="false" customHeight="true" outlineLevel="0" collapsed="false">
      <c r="A2212" s="48" t="str">
        <f aca="false">IF(AND(NOT(ISBLANK(C2212)),NOT(ISBLANK(B2212)),NOT(ISBLANK(E2212))),(_xlfn.AGGREGATE(2,7,A$5:A2212))+1,"")</f>
        <v/>
      </c>
      <c r="B2212" s="49"/>
      <c r="C2212" s="49"/>
      <c r="D2212" s="50"/>
      <c r="E2212" s="51"/>
      <c r="F2212" s="52" t="str">
        <f aca="false">IFERROR(VLOOKUP(B2212,LISTAS!$Q$2:$R$58,2,0),"")</f>
        <v/>
      </c>
      <c r="G2212" s="34" t="str">
        <f aca="false">IF(ISBLANK(C2212),"",  IF(F2212="RAZÓN SOCIAL","NUEVO_RP",   IF(F2212="NUMERO",      IF(ISNUMBER(VALUE(C2212)),VALUE(C2212),""),   IF(OR(F2212="NSS - NOMBRE",F2212="RP - NOMBRE"),      IF(         AND(           NOT(ISERROR(FIND(" - ",C2212))),           ISERROR(FIND("  ",C2212)),           ISERROR(FIND("–",C2212)),           ISERROR(FIND("—",C2212)),           ISNUMBER(VALUE(LEFT(C2212,FIND(" - ",C2212)-1)))         ),         VALUE(LEFT(C2212,FIND(" - ",C2212)-1)),         ""      ),   ""   )  )))</f>
        <v/>
      </c>
      <c r="H2212" s="34" t="str">
        <f aca="false">B2212 &amp; "|" &amp; E2212 &amp; "|" &amp;(IF(ISBLANK(C2212),"",IFERROR(VALUE(LEFT(TRIM(C2212),FIND(" ",TRIM(C2212)&amp;" ")-1)),"")))</f>
        <v>||</v>
      </c>
      <c r="I2212" s="18" t="n">
        <f aca="false">IF(G2212="",0, IF(COUNTIF($H$6:H2212,H2212)=1,1,0))</f>
        <v>0</v>
      </c>
      <c r="J2212" s="34" t="str">
        <f aca="false">IF( OR( ISBLANK(D2212), C2212=D2212, AND( LEFT(D2212,7)&lt;&gt;"NOMINA ", OR( ISERROR(FIND(" - ",D2212)), NOT(ISNUMBER(VALUE(LEFT(D2212,FIND(" - ",D2212)-1)))) ) ) ), "", B2212 &amp; "|" &amp; E2212 &amp; "|" &amp; (IF(ISBLANK(C2212), "", IFERROR(VALUE(LEFT(TRIM(C2212), FIND(" ", TRIM(C2212)&amp;" ")-1)), ""))) &amp; "|" &amp; D2212 )</f>
        <v/>
      </c>
      <c r="K2212" s="18" t="n">
        <f aca="false">IF(OR(C2212="", J2212="",G2212=""), 0, IF(COUNTIF($J$6:J2212, J2212)=1, 1, 0))</f>
        <v>0</v>
      </c>
      <c r="L2212" s="16" t="str">
        <f aca="false">IF(B2212="Inscripción de nuevo registro patronal",B2212 &amp; "|" &amp; E2212 &amp; "|" &amp; C2212,"")</f>
        <v/>
      </c>
      <c r="M2212" s="18" t="n">
        <f aca="false">IF(OR(C2212="", L2212=""), 0, IF(COUNTIF($L$6:L2212, L2212)=1, 1, 0))</f>
        <v>0</v>
      </c>
    </row>
    <row r="2213" customFormat="false" ht="28.35" hidden="false" customHeight="true" outlineLevel="0" collapsed="false">
      <c r="A2213" s="48" t="str">
        <f aca="false">IF(AND(NOT(ISBLANK(C2213)),NOT(ISBLANK(B2213)),NOT(ISBLANK(E2213))),(_xlfn.AGGREGATE(2,7,A$5:A2213))+1,"")</f>
        <v/>
      </c>
      <c r="B2213" s="49"/>
      <c r="C2213" s="49"/>
      <c r="D2213" s="50"/>
      <c r="E2213" s="51"/>
      <c r="F2213" s="52" t="str">
        <f aca="false">IFERROR(VLOOKUP(B2213,LISTAS!$Q$2:$R$58,2,0),"")</f>
        <v/>
      </c>
      <c r="G2213" s="34" t="str">
        <f aca="false">IF(ISBLANK(C2213),"",  IF(F2213="RAZÓN SOCIAL","NUEVO_RP",   IF(F2213="NUMERO",      IF(ISNUMBER(VALUE(C2213)),VALUE(C2213),""),   IF(OR(F2213="NSS - NOMBRE",F2213="RP - NOMBRE"),      IF(         AND(           NOT(ISERROR(FIND(" - ",C2213))),           ISERROR(FIND("  ",C2213)),           ISERROR(FIND("–",C2213)),           ISERROR(FIND("—",C2213)),           ISNUMBER(VALUE(LEFT(C2213,FIND(" - ",C2213)-1)))         ),         VALUE(LEFT(C2213,FIND(" - ",C2213)-1)),         ""      ),   ""   )  )))</f>
        <v/>
      </c>
      <c r="H2213" s="34" t="str">
        <f aca="false">B2213 &amp; "|" &amp; E2213 &amp; "|" &amp;(IF(ISBLANK(C2213),"",IFERROR(VALUE(LEFT(TRIM(C2213),FIND(" ",TRIM(C2213)&amp;" ")-1)),"")))</f>
        <v>||</v>
      </c>
      <c r="I2213" s="18" t="n">
        <f aca="false">IF(G2213="",0, IF(COUNTIF($H$6:H2213,H2213)=1,1,0))</f>
        <v>0</v>
      </c>
      <c r="J2213" s="34" t="str">
        <f aca="false">IF( OR( ISBLANK(D2213), C2213=D2213, AND( LEFT(D2213,7)&lt;&gt;"NOMINA ", OR( ISERROR(FIND(" - ",D2213)), NOT(ISNUMBER(VALUE(LEFT(D2213,FIND(" - ",D2213)-1)))) ) ) ), "", B2213 &amp; "|" &amp; E2213 &amp; "|" &amp; (IF(ISBLANK(C2213), "", IFERROR(VALUE(LEFT(TRIM(C2213), FIND(" ", TRIM(C2213)&amp;" ")-1)), ""))) &amp; "|" &amp; D2213 )</f>
        <v/>
      </c>
      <c r="K2213" s="18" t="n">
        <f aca="false">IF(OR(C2213="", J2213="",G2213=""), 0, IF(COUNTIF($J$6:J2213, J2213)=1, 1, 0))</f>
        <v>0</v>
      </c>
      <c r="L2213" s="16" t="str">
        <f aca="false">IF(B2213="Inscripción de nuevo registro patronal",B2213 &amp; "|" &amp; E2213 &amp; "|" &amp; C2213,"")</f>
        <v/>
      </c>
      <c r="M2213" s="18" t="n">
        <f aca="false">IF(OR(C2213="", L2213=""), 0, IF(COUNTIF($L$6:L2213, L2213)=1, 1, 0))</f>
        <v>0</v>
      </c>
    </row>
    <row r="2214" customFormat="false" ht="28.35" hidden="false" customHeight="true" outlineLevel="0" collapsed="false">
      <c r="A2214" s="48" t="str">
        <f aca="false">IF(AND(NOT(ISBLANK(C2214)),NOT(ISBLANK(B2214)),NOT(ISBLANK(E2214))),(_xlfn.AGGREGATE(2,7,A$5:A2214))+1,"")</f>
        <v/>
      </c>
      <c r="B2214" s="49"/>
      <c r="C2214" s="49"/>
      <c r="D2214" s="50"/>
      <c r="E2214" s="51"/>
      <c r="F2214" s="52" t="str">
        <f aca="false">IFERROR(VLOOKUP(B2214,LISTAS!$Q$2:$R$58,2,0),"")</f>
        <v/>
      </c>
      <c r="G2214" s="34" t="str">
        <f aca="false">IF(ISBLANK(C2214),"",  IF(F2214="RAZÓN SOCIAL","NUEVO_RP",   IF(F2214="NUMERO",      IF(ISNUMBER(VALUE(C2214)),VALUE(C2214),""),   IF(OR(F2214="NSS - NOMBRE",F2214="RP - NOMBRE"),      IF(         AND(           NOT(ISERROR(FIND(" - ",C2214))),           ISERROR(FIND("  ",C2214)),           ISERROR(FIND("–",C2214)),           ISERROR(FIND("—",C2214)),           ISNUMBER(VALUE(LEFT(C2214,FIND(" - ",C2214)-1)))         ),         VALUE(LEFT(C2214,FIND(" - ",C2214)-1)),         ""      ),   ""   )  )))</f>
        <v/>
      </c>
      <c r="H2214" s="34" t="str">
        <f aca="false">B2214 &amp; "|" &amp; E2214 &amp; "|" &amp;(IF(ISBLANK(C2214),"",IFERROR(VALUE(LEFT(TRIM(C2214),FIND(" ",TRIM(C2214)&amp;" ")-1)),"")))</f>
        <v>||</v>
      </c>
      <c r="I2214" s="18" t="n">
        <f aca="false">IF(G2214="",0, IF(COUNTIF($H$6:H2214,H2214)=1,1,0))</f>
        <v>0</v>
      </c>
      <c r="J2214" s="34" t="str">
        <f aca="false">IF( OR( ISBLANK(D2214), C2214=D2214, AND( LEFT(D2214,7)&lt;&gt;"NOMINA ", OR( ISERROR(FIND(" - ",D2214)), NOT(ISNUMBER(VALUE(LEFT(D2214,FIND(" - ",D2214)-1)))) ) ) ), "", B2214 &amp; "|" &amp; E2214 &amp; "|" &amp; (IF(ISBLANK(C2214), "", IFERROR(VALUE(LEFT(TRIM(C2214), FIND(" ", TRIM(C2214)&amp;" ")-1)), ""))) &amp; "|" &amp; D2214 )</f>
        <v/>
      </c>
      <c r="K2214" s="18" t="n">
        <f aca="false">IF(OR(C2214="", J2214="",G2214=""), 0, IF(COUNTIF($J$6:J2214, J2214)=1, 1, 0))</f>
        <v>0</v>
      </c>
      <c r="L2214" s="16" t="str">
        <f aca="false">IF(B2214="Inscripción de nuevo registro patronal",B2214 &amp; "|" &amp; E2214 &amp; "|" &amp; C2214,"")</f>
        <v/>
      </c>
      <c r="M2214" s="18" t="n">
        <f aca="false">IF(OR(C2214="", L2214=""), 0, IF(COUNTIF($L$6:L2214, L2214)=1, 1, 0))</f>
        <v>0</v>
      </c>
    </row>
    <row r="2215" customFormat="false" ht="28.35" hidden="false" customHeight="true" outlineLevel="0" collapsed="false">
      <c r="A2215" s="48" t="str">
        <f aca="false">IF(AND(NOT(ISBLANK(C2215)),NOT(ISBLANK(B2215)),NOT(ISBLANK(E2215))),(_xlfn.AGGREGATE(2,7,A$5:A2215))+1,"")</f>
        <v/>
      </c>
      <c r="B2215" s="49"/>
      <c r="C2215" s="49"/>
      <c r="D2215" s="50"/>
      <c r="E2215" s="51"/>
      <c r="F2215" s="52" t="str">
        <f aca="false">IFERROR(VLOOKUP(B2215,LISTAS!$Q$2:$R$58,2,0),"")</f>
        <v/>
      </c>
      <c r="G2215" s="34" t="str">
        <f aca="false">IF(ISBLANK(C2215),"",  IF(F2215="RAZÓN SOCIAL","NUEVO_RP",   IF(F2215="NUMERO",      IF(ISNUMBER(VALUE(C2215)),VALUE(C2215),""),   IF(OR(F2215="NSS - NOMBRE",F2215="RP - NOMBRE"),      IF(         AND(           NOT(ISERROR(FIND(" - ",C2215))),           ISERROR(FIND("  ",C2215)),           ISERROR(FIND("–",C2215)),           ISERROR(FIND("—",C2215)),           ISNUMBER(VALUE(LEFT(C2215,FIND(" - ",C2215)-1)))         ),         VALUE(LEFT(C2215,FIND(" - ",C2215)-1)),         ""      ),   ""   )  )))</f>
        <v/>
      </c>
      <c r="H2215" s="34" t="str">
        <f aca="false">B2215 &amp; "|" &amp; E2215 &amp; "|" &amp;(IF(ISBLANK(C2215),"",IFERROR(VALUE(LEFT(TRIM(C2215),FIND(" ",TRIM(C2215)&amp;" ")-1)),"")))</f>
        <v>||</v>
      </c>
      <c r="I2215" s="18" t="n">
        <f aca="false">IF(G2215="",0, IF(COUNTIF($H$6:H2215,H2215)=1,1,0))</f>
        <v>0</v>
      </c>
      <c r="J2215" s="34" t="str">
        <f aca="false">IF( OR( ISBLANK(D2215), C2215=D2215, AND( LEFT(D2215,7)&lt;&gt;"NOMINA ", OR( ISERROR(FIND(" - ",D2215)), NOT(ISNUMBER(VALUE(LEFT(D2215,FIND(" - ",D2215)-1)))) ) ) ), "", B2215 &amp; "|" &amp; E2215 &amp; "|" &amp; (IF(ISBLANK(C2215), "", IFERROR(VALUE(LEFT(TRIM(C2215), FIND(" ", TRIM(C2215)&amp;" ")-1)), ""))) &amp; "|" &amp; D2215 )</f>
        <v/>
      </c>
      <c r="K2215" s="18" t="n">
        <f aca="false">IF(OR(C2215="", J2215="",G2215=""), 0, IF(COUNTIF($J$6:J2215, J2215)=1, 1, 0))</f>
        <v>0</v>
      </c>
      <c r="L2215" s="16" t="str">
        <f aca="false">IF(B2215="Inscripción de nuevo registro patronal",B2215 &amp; "|" &amp; E2215 &amp; "|" &amp; C2215,"")</f>
        <v/>
      </c>
      <c r="M2215" s="18" t="n">
        <f aca="false">IF(OR(C2215="", L2215=""), 0, IF(COUNTIF($L$6:L2215, L2215)=1, 1, 0))</f>
        <v>0</v>
      </c>
    </row>
    <row r="2216" customFormat="false" ht="28.35" hidden="false" customHeight="true" outlineLevel="0" collapsed="false">
      <c r="A2216" s="48" t="str">
        <f aca="false">IF(AND(NOT(ISBLANK(C2216)),NOT(ISBLANK(B2216)),NOT(ISBLANK(E2216))),(_xlfn.AGGREGATE(2,7,A$5:A2216))+1,"")</f>
        <v/>
      </c>
      <c r="B2216" s="49"/>
      <c r="C2216" s="49"/>
      <c r="D2216" s="50"/>
      <c r="E2216" s="51"/>
      <c r="F2216" s="52" t="str">
        <f aca="false">IFERROR(VLOOKUP(B2216,LISTAS!$Q$2:$R$58,2,0),"")</f>
        <v/>
      </c>
      <c r="G2216" s="34" t="str">
        <f aca="false">IF(ISBLANK(C2216),"",  IF(F2216="RAZÓN SOCIAL","NUEVO_RP",   IF(F2216="NUMERO",      IF(ISNUMBER(VALUE(C2216)),VALUE(C2216),""),   IF(OR(F2216="NSS - NOMBRE",F2216="RP - NOMBRE"),      IF(         AND(           NOT(ISERROR(FIND(" - ",C2216))),           ISERROR(FIND("  ",C2216)),           ISERROR(FIND("–",C2216)),           ISERROR(FIND("—",C2216)),           ISNUMBER(VALUE(LEFT(C2216,FIND(" - ",C2216)-1)))         ),         VALUE(LEFT(C2216,FIND(" - ",C2216)-1)),         ""      ),   ""   )  )))</f>
        <v/>
      </c>
      <c r="H2216" s="34" t="str">
        <f aca="false">B2216 &amp; "|" &amp; E2216 &amp; "|" &amp;(IF(ISBLANK(C2216),"",IFERROR(VALUE(LEFT(TRIM(C2216),FIND(" ",TRIM(C2216)&amp;" ")-1)),"")))</f>
        <v>||</v>
      </c>
      <c r="I2216" s="18" t="n">
        <f aca="false">IF(G2216="",0, IF(COUNTIF($H$6:H2216,H2216)=1,1,0))</f>
        <v>0</v>
      </c>
      <c r="J2216" s="34" t="str">
        <f aca="false">IF( OR( ISBLANK(D2216), C2216=D2216, AND( LEFT(D2216,7)&lt;&gt;"NOMINA ", OR( ISERROR(FIND(" - ",D2216)), NOT(ISNUMBER(VALUE(LEFT(D2216,FIND(" - ",D2216)-1)))) ) ) ), "", B2216 &amp; "|" &amp; E2216 &amp; "|" &amp; (IF(ISBLANK(C2216), "", IFERROR(VALUE(LEFT(TRIM(C2216), FIND(" ", TRIM(C2216)&amp;" ")-1)), ""))) &amp; "|" &amp; D2216 )</f>
        <v/>
      </c>
      <c r="K2216" s="18" t="n">
        <f aca="false">IF(OR(C2216="", J2216="",G2216=""), 0, IF(COUNTIF($J$6:J2216, J2216)=1, 1, 0))</f>
        <v>0</v>
      </c>
      <c r="L2216" s="16" t="str">
        <f aca="false">IF(B2216="Inscripción de nuevo registro patronal",B2216 &amp; "|" &amp; E2216 &amp; "|" &amp; C2216,"")</f>
        <v/>
      </c>
      <c r="M2216" s="18" t="n">
        <f aca="false">IF(OR(C2216="", L2216=""), 0, IF(COUNTIF($L$6:L2216, L2216)=1, 1, 0))</f>
        <v>0</v>
      </c>
    </row>
    <row r="2217" customFormat="false" ht="28.35" hidden="false" customHeight="true" outlineLevel="0" collapsed="false">
      <c r="A2217" s="48" t="str">
        <f aca="false">IF(AND(NOT(ISBLANK(C2217)),NOT(ISBLANK(B2217)),NOT(ISBLANK(E2217))),(_xlfn.AGGREGATE(2,7,A$5:A2217))+1,"")</f>
        <v/>
      </c>
      <c r="B2217" s="49"/>
      <c r="C2217" s="49"/>
      <c r="D2217" s="50"/>
      <c r="E2217" s="51"/>
      <c r="F2217" s="52" t="str">
        <f aca="false">IFERROR(VLOOKUP(B2217,LISTAS!$Q$2:$R$58,2,0),"")</f>
        <v/>
      </c>
      <c r="G2217" s="34" t="str">
        <f aca="false">IF(ISBLANK(C2217),"",  IF(F2217="RAZÓN SOCIAL","NUEVO_RP",   IF(F2217="NUMERO",      IF(ISNUMBER(VALUE(C2217)),VALUE(C2217),""),   IF(OR(F2217="NSS - NOMBRE",F2217="RP - NOMBRE"),      IF(         AND(           NOT(ISERROR(FIND(" - ",C2217))),           ISERROR(FIND("  ",C2217)),           ISERROR(FIND("–",C2217)),           ISERROR(FIND("—",C2217)),           ISNUMBER(VALUE(LEFT(C2217,FIND(" - ",C2217)-1)))         ),         VALUE(LEFT(C2217,FIND(" - ",C2217)-1)),         ""      ),   ""   )  )))</f>
        <v/>
      </c>
      <c r="H2217" s="34" t="str">
        <f aca="false">B2217 &amp; "|" &amp; E2217 &amp; "|" &amp;(IF(ISBLANK(C2217),"",IFERROR(VALUE(LEFT(TRIM(C2217),FIND(" ",TRIM(C2217)&amp;" ")-1)),"")))</f>
        <v>||</v>
      </c>
      <c r="I2217" s="18" t="n">
        <f aca="false">IF(G2217="",0, IF(COUNTIF($H$6:H2217,H2217)=1,1,0))</f>
        <v>0</v>
      </c>
      <c r="J2217" s="34" t="str">
        <f aca="false">IF( OR( ISBLANK(D2217), C2217=D2217, AND( LEFT(D2217,7)&lt;&gt;"NOMINA ", OR( ISERROR(FIND(" - ",D2217)), NOT(ISNUMBER(VALUE(LEFT(D2217,FIND(" - ",D2217)-1)))) ) ) ), "", B2217 &amp; "|" &amp; E2217 &amp; "|" &amp; (IF(ISBLANK(C2217), "", IFERROR(VALUE(LEFT(TRIM(C2217), FIND(" ", TRIM(C2217)&amp;" ")-1)), ""))) &amp; "|" &amp; D2217 )</f>
        <v/>
      </c>
      <c r="K2217" s="18" t="n">
        <f aca="false">IF(OR(C2217="", J2217="",G2217=""), 0, IF(COUNTIF($J$6:J2217, J2217)=1, 1, 0))</f>
        <v>0</v>
      </c>
      <c r="L2217" s="16" t="str">
        <f aca="false">IF(B2217="Inscripción de nuevo registro patronal",B2217 &amp; "|" &amp; E2217 &amp; "|" &amp; C2217,"")</f>
        <v/>
      </c>
      <c r="M2217" s="18" t="n">
        <f aca="false">IF(OR(C2217="", L2217=""), 0, IF(COUNTIF($L$6:L2217, L2217)=1, 1, 0))</f>
        <v>0</v>
      </c>
    </row>
    <row r="2218" customFormat="false" ht="28.35" hidden="false" customHeight="true" outlineLevel="0" collapsed="false">
      <c r="A2218" s="48" t="str">
        <f aca="false">IF(AND(NOT(ISBLANK(C2218)),NOT(ISBLANK(B2218)),NOT(ISBLANK(E2218))),(_xlfn.AGGREGATE(2,7,A$5:A2218))+1,"")</f>
        <v/>
      </c>
      <c r="B2218" s="49"/>
      <c r="C2218" s="49"/>
      <c r="D2218" s="50"/>
      <c r="E2218" s="51"/>
      <c r="F2218" s="52" t="str">
        <f aca="false">IFERROR(VLOOKUP(B2218,LISTAS!$Q$2:$R$58,2,0),"")</f>
        <v/>
      </c>
      <c r="G2218" s="34" t="str">
        <f aca="false">IF(ISBLANK(C2218),"",  IF(F2218="RAZÓN SOCIAL","NUEVO_RP",   IF(F2218="NUMERO",      IF(ISNUMBER(VALUE(C2218)),VALUE(C2218),""),   IF(OR(F2218="NSS - NOMBRE",F2218="RP - NOMBRE"),      IF(         AND(           NOT(ISERROR(FIND(" - ",C2218))),           ISERROR(FIND("  ",C2218)),           ISERROR(FIND("–",C2218)),           ISERROR(FIND("—",C2218)),           ISNUMBER(VALUE(LEFT(C2218,FIND(" - ",C2218)-1)))         ),         VALUE(LEFT(C2218,FIND(" - ",C2218)-1)),         ""      ),   ""   )  )))</f>
        <v/>
      </c>
      <c r="H2218" s="34" t="str">
        <f aca="false">B2218 &amp; "|" &amp; E2218 &amp; "|" &amp;(IF(ISBLANK(C2218),"",IFERROR(VALUE(LEFT(TRIM(C2218),FIND(" ",TRIM(C2218)&amp;" ")-1)),"")))</f>
        <v>||</v>
      </c>
      <c r="I2218" s="18" t="n">
        <f aca="false">IF(G2218="",0, IF(COUNTIF($H$6:H2218,H2218)=1,1,0))</f>
        <v>0</v>
      </c>
      <c r="J2218" s="34" t="str">
        <f aca="false">IF( OR( ISBLANK(D2218), C2218=D2218, AND( LEFT(D2218,7)&lt;&gt;"NOMINA ", OR( ISERROR(FIND(" - ",D2218)), NOT(ISNUMBER(VALUE(LEFT(D2218,FIND(" - ",D2218)-1)))) ) ) ), "", B2218 &amp; "|" &amp; E2218 &amp; "|" &amp; (IF(ISBLANK(C2218), "", IFERROR(VALUE(LEFT(TRIM(C2218), FIND(" ", TRIM(C2218)&amp;" ")-1)), ""))) &amp; "|" &amp; D2218 )</f>
        <v/>
      </c>
      <c r="K2218" s="18" t="n">
        <f aca="false">IF(OR(C2218="", J2218="",G2218=""), 0, IF(COUNTIF($J$6:J2218, J2218)=1, 1, 0))</f>
        <v>0</v>
      </c>
      <c r="L2218" s="16" t="str">
        <f aca="false">IF(B2218="Inscripción de nuevo registro patronal",B2218 &amp; "|" &amp; E2218 &amp; "|" &amp; C2218,"")</f>
        <v/>
      </c>
      <c r="M2218" s="18" t="n">
        <f aca="false">IF(OR(C2218="", L2218=""), 0, IF(COUNTIF($L$6:L2218, L2218)=1, 1, 0))</f>
        <v>0</v>
      </c>
    </row>
    <row r="2219" customFormat="false" ht="28.35" hidden="false" customHeight="true" outlineLevel="0" collapsed="false">
      <c r="A2219" s="48" t="str">
        <f aca="false">IF(AND(NOT(ISBLANK(C2219)),NOT(ISBLANK(B2219)),NOT(ISBLANK(E2219))),(_xlfn.AGGREGATE(2,7,A$5:A2219))+1,"")</f>
        <v/>
      </c>
      <c r="B2219" s="49"/>
      <c r="C2219" s="49"/>
      <c r="D2219" s="50"/>
      <c r="E2219" s="51"/>
      <c r="F2219" s="52" t="str">
        <f aca="false">IFERROR(VLOOKUP(B2219,LISTAS!$Q$2:$R$58,2,0),"")</f>
        <v/>
      </c>
      <c r="G2219" s="34" t="str">
        <f aca="false">IF(ISBLANK(C2219),"",  IF(F2219="RAZÓN SOCIAL","NUEVO_RP",   IF(F2219="NUMERO",      IF(ISNUMBER(VALUE(C2219)),VALUE(C2219),""),   IF(OR(F2219="NSS - NOMBRE",F2219="RP - NOMBRE"),      IF(         AND(           NOT(ISERROR(FIND(" - ",C2219))),           ISERROR(FIND("  ",C2219)),           ISERROR(FIND("–",C2219)),           ISERROR(FIND("—",C2219)),           ISNUMBER(VALUE(LEFT(C2219,FIND(" - ",C2219)-1)))         ),         VALUE(LEFT(C2219,FIND(" - ",C2219)-1)),         ""      ),   ""   )  )))</f>
        <v/>
      </c>
      <c r="H2219" s="34" t="str">
        <f aca="false">B2219 &amp; "|" &amp; E2219 &amp; "|" &amp;(IF(ISBLANK(C2219),"",IFERROR(VALUE(LEFT(TRIM(C2219),FIND(" ",TRIM(C2219)&amp;" ")-1)),"")))</f>
        <v>||</v>
      </c>
      <c r="I2219" s="18" t="n">
        <f aca="false">IF(G2219="",0, IF(COUNTIF($H$6:H2219,H2219)=1,1,0))</f>
        <v>0</v>
      </c>
      <c r="J2219" s="34" t="str">
        <f aca="false">IF( OR( ISBLANK(D2219), C2219=D2219, AND( LEFT(D2219,7)&lt;&gt;"NOMINA ", OR( ISERROR(FIND(" - ",D2219)), NOT(ISNUMBER(VALUE(LEFT(D2219,FIND(" - ",D2219)-1)))) ) ) ), "", B2219 &amp; "|" &amp; E2219 &amp; "|" &amp; (IF(ISBLANK(C2219), "", IFERROR(VALUE(LEFT(TRIM(C2219), FIND(" ", TRIM(C2219)&amp;" ")-1)), ""))) &amp; "|" &amp; D2219 )</f>
        <v/>
      </c>
      <c r="K2219" s="18" t="n">
        <f aca="false">IF(OR(C2219="", J2219="",G2219=""), 0, IF(COUNTIF($J$6:J2219, J2219)=1, 1, 0))</f>
        <v>0</v>
      </c>
      <c r="L2219" s="16" t="str">
        <f aca="false">IF(B2219="Inscripción de nuevo registro patronal",B2219 &amp; "|" &amp; E2219 &amp; "|" &amp; C2219,"")</f>
        <v/>
      </c>
      <c r="M2219" s="18" t="n">
        <f aca="false">IF(OR(C2219="", L2219=""), 0, IF(COUNTIF($L$6:L2219, L2219)=1, 1, 0))</f>
        <v>0</v>
      </c>
    </row>
    <row r="2220" customFormat="false" ht="28.35" hidden="false" customHeight="true" outlineLevel="0" collapsed="false">
      <c r="A2220" s="48" t="str">
        <f aca="false">IF(AND(NOT(ISBLANK(C2220)),NOT(ISBLANK(B2220)),NOT(ISBLANK(E2220))),(_xlfn.AGGREGATE(2,7,A$5:A2220))+1,"")</f>
        <v/>
      </c>
      <c r="B2220" s="49"/>
      <c r="C2220" s="49"/>
      <c r="D2220" s="50"/>
      <c r="E2220" s="51"/>
      <c r="F2220" s="52" t="str">
        <f aca="false">IFERROR(VLOOKUP(B2220,LISTAS!$Q$2:$R$58,2,0),"")</f>
        <v/>
      </c>
      <c r="G2220" s="34" t="str">
        <f aca="false">IF(ISBLANK(C2220),"",  IF(F2220="RAZÓN SOCIAL","NUEVO_RP",   IF(F2220="NUMERO",      IF(ISNUMBER(VALUE(C2220)),VALUE(C2220),""),   IF(OR(F2220="NSS - NOMBRE",F2220="RP - NOMBRE"),      IF(         AND(           NOT(ISERROR(FIND(" - ",C2220))),           ISERROR(FIND("  ",C2220)),           ISERROR(FIND("–",C2220)),           ISERROR(FIND("—",C2220)),           ISNUMBER(VALUE(LEFT(C2220,FIND(" - ",C2220)-1)))         ),         VALUE(LEFT(C2220,FIND(" - ",C2220)-1)),         ""      ),   ""   )  )))</f>
        <v/>
      </c>
      <c r="H2220" s="34" t="str">
        <f aca="false">B2220 &amp; "|" &amp; E2220 &amp; "|" &amp;(IF(ISBLANK(C2220),"",IFERROR(VALUE(LEFT(TRIM(C2220),FIND(" ",TRIM(C2220)&amp;" ")-1)),"")))</f>
        <v>||</v>
      </c>
      <c r="I2220" s="18" t="n">
        <f aca="false">IF(G2220="",0, IF(COUNTIF($H$6:H2220,H2220)=1,1,0))</f>
        <v>0</v>
      </c>
      <c r="J2220" s="34" t="str">
        <f aca="false">IF( OR( ISBLANK(D2220), C2220=D2220, AND( LEFT(D2220,7)&lt;&gt;"NOMINA ", OR( ISERROR(FIND(" - ",D2220)), NOT(ISNUMBER(VALUE(LEFT(D2220,FIND(" - ",D2220)-1)))) ) ) ), "", B2220 &amp; "|" &amp; E2220 &amp; "|" &amp; (IF(ISBLANK(C2220), "", IFERROR(VALUE(LEFT(TRIM(C2220), FIND(" ", TRIM(C2220)&amp;" ")-1)), ""))) &amp; "|" &amp; D2220 )</f>
        <v/>
      </c>
      <c r="K2220" s="18" t="n">
        <f aca="false">IF(OR(C2220="", J2220="",G2220=""), 0, IF(COUNTIF($J$6:J2220, J2220)=1, 1, 0))</f>
        <v>0</v>
      </c>
      <c r="L2220" s="16" t="str">
        <f aca="false">IF(B2220="Inscripción de nuevo registro patronal",B2220 &amp; "|" &amp; E2220 &amp; "|" &amp; C2220,"")</f>
        <v/>
      </c>
      <c r="M2220" s="18" t="n">
        <f aca="false">IF(OR(C2220="", L2220=""), 0, IF(COUNTIF($L$6:L2220, L2220)=1, 1, 0))</f>
        <v>0</v>
      </c>
    </row>
    <row r="2221" customFormat="false" ht="28.35" hidden="false" customHeight="true" outlineLevel="0" collapsed="false">
      <c r="A2221" s="48" t="str">
        <f aca="false">IF(AND(NOT(ISBLANK(C2221)),NOT(ISBLANK(B2221)),NOT(ISBLANK(E2221))),(_xlfn.AGGREGATE(2,7,A$5:A2221))+1,"")</f>
        <v/>
      </c>
      <c r="B2221" s="49"/>
      <c r="C2221" s="49"/>
      <c r="D2221" s="50"/>
      <c r="E2221" s="51"/>
      <c r="F2221" s="52" t="str">
        <f aca="false">IFERROR(VLOOKUP(B2221,LISTAS!$Q$2:$R$58,2,0),"")</f>
        <v/>
      </c>
      <c r="G2221" s="34" t="str">
        <f aca="false">IF(ISBLANK(C2221),"",  IF(F2221="RAZÓN SOCIAL","NUEVO_RP",   IF(F2221="NUMERO",      IF(ISNUMBER(VALUE(C2221)),VALUE(C2221),""),   IF(OR(F2221="NSS - NOMBRE",F2221="RP - NOMBRE"),      IF(         AND(           NOT(ISERROR(FIND(" - ",C2221))),           ISERROR(FIND("  ",C2221)),           ISERROR(FIND("–",C2221)),           ISERROR(FIND("—",C2221)),           ISNUMBER(VALUE(LEFT(C2221,FIND(" - ",C2221)-1)))         ),         VALUE(LEFT(C2221,FIND(" - ",C2221)-1)),         ""      ),   ""   )  )))</f>
        <v/>
      </c>
      <c r="H2221" s="34" t="str">
        <f aca="false">B2221 &amp; "|" &amp; E2221 &amp; "|" &amp;(IF(ISBLANK(C2221),"",IFERROR(VALUE(LEFT(TRIM(C2221),FIND(" ",TRIM(C2221)&amp;" ")-1)),"")))</f>
        <v>||</v>
      </c>
      <c r="I2221" s="18" t="n">
        <f aca="false">IF(G2221="",0, IF(COUNTIF($H$6:H2221,H2221)=1,1,0))</f>
        <v>0</v>
      </c>
      <c r="J2221" s="34" t="str">
        <f aca="false">IF( OR( ISBLANK(D2221), C2221=D2221, AND( LEFT(D2221,7)&lt;&gt;"NOMINA ", OR( ISERROR(FIND(" - ",D2221)), NOT(ISNUMBER(VALUE(LEFT(D2221,FIND(" - ",D2221)-1)))) ) ) ), "", B2221 &amp; "|" &amp; E2221 &amp; "|" &amp; (IF(ISBLANK(C2221), "", IFERROR(VALUE(LEFT(TRIM(C2221), FIND(" ", TRIM(C2221)&amp;" ")-1)), ""))) &amp; "|" &amp; D2221 )</f>
        <v/>
      </c>
      <c r="K2221" s="18" t="n">
        <f aca="false">IF(OR(C2221="", J2221="",G2221=""), 0, IF(COUNTIF($J$6:J2221, J2221)=1, 1, 0))</f>
        <v>0</v>
      </c>
      <c r="L2221" s="16" t="str">
        <f aca="false">IF(B2221="Inscripción de nuevo registro patronal",B2221 &amp; "|" &amp; E2221 &amp; "|" &amp; C2221,"")</f>
        <v/>
      </c>
      <c r="M2221" s="18" t="n">
        <f aca="false">IF(OR(C2221="", L2221=""), 0, IF(COUNTIF($L$6:L2221, L2221)=1, 1, 0))</f>
        <v>0</v>
      </c>
    </row>
    <row r="2222" customFormat="false" ht="28.35" hidden="false" customHeight="true" outlineLevel="0" collapsed="false">
      <c r="A2222" s="48" t="str">
        <f aca="false">IF(AND(NOT(ISBLANK(C2222)),NOT(ISBLANK(B2222)),NOT(ISBLANK(E2222))),(_xlfn.AGGREGATE(2,7,A$5:A2222))+1,"")</f>
        <v/>
      </c>
      <c r="B2222" s="49"/>
      <c r="C2222" s="49"/>
      <c r="D2222" s="50"/>
      <c r="E2222" s="51"/>
      <c r="F2222" s="52" t="str">
        <f aca="false">IFERROR(VLOOKUP(B2222,LISTAS!$Q$2:$R$58,2,0),"")</f>
        <v/>
      </c>
      <c r="G2222" s="34" t="str">
        <f aca="false">IF(ISBLANK(C2222),"",  IF(F2222="RAZÓN SOCIAL","NUEVO_RP",   IF(F2222="NUMERO",      IF(ISNUMBER(VALUE(C2222)),VALUE(C2222),""),   IF(OR(F2222="NSS - NOMBRE",F2222="RP - NOMBRE"),      IF(         AND(           NOT(ISERROR(FIND(" - ",C2222))),           ISERROR(FIND("  ",C2222)),           ISERROR(FIND("–",C2222)),           ISERROR(FIND("—",C2222)),           ISNUMBER(VALUE(LEFT(C2222,FIND(" - ",C2222)-1)))         ),         VALUE(LEFT(C2222,FIND(" - ",C2222)-1)),         ""      ),   ""   )  )))</f>
        <v/>
      </c>
      <c r="H2222" s="34" t="str">
        <f aca="false">B2222 &amp; "|" &amp; E2222 &amp; "|" &amp;(IF(ISBLANK(C2222),"",IFERROR(VALUE(LEFT(TRIM(C2222),FIND(" ",TRIM(C2222)&amp;" ")-1)),"")))</f>
        <v>||</v>
      </c>
      <c r="I2222" s="18" t="n">
        <f aca="false">IF(G2222="",0, IF(COUNTIF($H$6:H2222,H2222)=1,1,0))</f>
        <v>0</v>
      </c>
      <c r="J2222" s="34" t="str">
        <f aca="false">IF( OR( ISBLANK(D2222), C2222=D2222, AND( LEFT(D2222,7)&lt;&gt;"NOMINA ", OR( ISERROR(FIND(" - ",D2222)), NOT(ISNUMBER(VALUE(LEFT(D2222,FIND(" - ",D2222)-1)))) ) ) ), "", B2222 &amp; "|" &amp; E2222 &amp; "|" &amp; (IF(ISBLANK(C2222), "", IFERROR(VALUE(LEFT(TRIM(C2222), FIND(" ", TRIM(C2222)&amp;" ")-1)), ""))) &amp; "|" &amp; D2222 )</f>
        <v/>
      </c>
      <c r="K2222" s="18" t="n">
        <f aca="false">IF(OR(C2222="", J2222="",G2222=""), 0, IF(COUNTIF($J$6:J2222, J2222)=1, 1, 0))</f>
        <v>0</v>
      </c>
      <c r="L2222" s="16" t="str">
        <f aca="false">IF(B2222="Inscripción de nuevo registro patronal",B2222 &amp; "|" &amp; E2222 &amp; "|" &amp; C2222,"")</f>
        <v/>
      </c>
      <c r="M2222" s="18" t="n">
        <f aca="false">IF(OR(C2222="", L2222=""), 0, IF(COUNTIF($L$6:L2222, L2222)=1, 1, 0))</f>
        <v>0</v>
      </c>
    </row>
    <row r="2223" customFormat="false" ht="28.35" hidden="false" customHeight="true" outlineLevel="0" collapsed="false">
      <c r="A2223" s="48" t="str">
        <f aca="false">IF(AND(NOT(ISBLANK(C2223)),NOT(ISBLANK(B2223)),NOT(ISBLANK(E2223))),(_xlfn.AGGREGATE(2,7,A$5:A2223))+1,"")</f>
        <v/>
      </c>
      <c r="B2223" s="49"/>
      <c r="C2223" s="49"/>
      <c r="D2223" s="50"/>
      <c r="E2223" s="51"/>
      <c r="F2223" s="52" t="str">
        <f aca="false">IFERROR(VLOOKUP(B2223,LISTAS!$Q$2:$R$58,2,0),"")</f>
        <v/>
      </c>
      <c r="G2223" s="34" t="str">
        <f aca="false">IF(ISBLANK(C2223),"",  IF(F2223="RAZÓN SOCIAL","NUEVO_RP",   IF(F2223="NUMERO",      IF(ISNUMBER(VALUE(C2223)),VALUE(C2223),""),   IF(OR(F2223="NSS - NOMBRE",F2223="RP - NOMBRE"),      IF(         AND(           NOT(ISERROR(FIND(" - ",C2223))),           ISERROR(FIND("  ",C2223)),           ISERROR(FIND("–",C2223)),           ISERROR(FIND("—",C2223)),           ISNUMBER(VALUE(LEFT(C2223,FIND(" - ",C2223)-1)))         ),         VALUE(LEFT(C2223,FIND(" - ",C2223)-1)),         ""      ),   ""   )  )))</f>
        <v/>
      </c>
      <c r="H2223" s="34" t="str">
        <f aca="false">B2223 &amp; "|" &amp; E2223 &amp; "|" &amp;(IF(ISBLANK(C2223),"",IFERROR(VALUE(LEFT(TRIM(C2223),FIND(" ",TRIM(C2223)&amp;" ")-1)),"")))</f>
        <v>||</v>
      </c>
      <c r="I2223" s="18" t="n">
        <f aca="false">IF(G2223="",0, IF(COUNTIF($H$6:H2223,H2223)=1,1,0))</f>
        <v>0</v>
      </c>
      <c r="J2223" s="34" t="str">
        <f aca="false">IF( OR( ISBLANK(D2223), C2223=D2223, AND( LEFT(D2223,7)&lt;&gt;"NOMINA ", OR( ISERROR(FIND(" - ",D2223)), NOT(ISNUMBER(VALUE(LEFT(D2223,FIND(" - ",D2223)-1)))) ) ) ), "", B2223 &amp; "|" &amp; E2223 &amp; "|" &amp; (IF(ISBLANK(C2223), "", IFERROR(VALUE(LEFT(TRIM(C2223), FIND(" ", TRIM(C2223)&amp;" ")-1)), ""))) &amp; "|" &amp; D2223 )</f>
        <v/>
      </c>
      <c r="K2223" s="18" t="n">
        <f aca="false">IF(OR(C2223="", J2223="",G2223=""), 0, IF(COUNTIF($J$6:J2223, J2223)=1, 1, 0))</f>
        <v>0</v>
      </c>
      <c r="L2223" s="16" t="str">
        <f aca="false">IF(B2223="Inscripción de nuevo registro patronal",B2223 &amp; "|" &amp; E2223 &amp; "|" &amp; C2223,"")</f>
        <v/>
      </c>
      <c r="M2223" s="18" t="n">
        <f aca="false">IF(OR(C2223="", L2223=""), 0, IF(COUNTIF($L$6:L2223, L2223)=1, 1, 0))</f>
        <v>0</v>
      </c>
    </row>
    <row r="2224" customFormat="false" ht="28.35" hidden="false" customHeight="true" outlineLevel="0" collapsed="false">
      <c r="A2224" s="48" t="str">
        <f aca="false">IF(AND(NOT(ISBLANK(C2224)),NOT(ISBLANK(B2224)),NOT(ISBLANK(E2224))),(_xlfn.AGGREGATE(2,7,A$5:A2224))+1,"")</f>
        <v/>
      </c>
      <c r="B2224" s="49"/>
      <c r="C2224" s="49"/>
      <c r="D2224" s="50"/>
      <c r="E2224" s="51"/>
      <c r="F2224" s="52" t="str">
        <f aca="false">IFERROR(VLOOKUP(B2224,LISTAS!$Q$2:$R$58,2,0),"")</f>
        <v/>
      </c>
      <c r="G2224" s="34" t="str">
        <f aca="false">IF(ISBLANK(C2224),"",  IF(F2224="RAZÓN SOCIAL","NUEVO_RP",   IF(F2224="NUMERO",      IF(ISNUMBER(VALUE(C2224)),VALUE(C2224),""),   IF(OR(F2224="NSS - NOMBRE",F2224="RP - NOMBRE"),      IF(         AND(           NOT(ISERROR(FIND(" - ",C2224))),           ISERROR(FIND("  ",C2224)),           ISERROR(FIND("–",C2224)),           ISERROR(FIND("—",C2224)),           ISNUMBER(VALUE(LEFT(C2224,FIND(" - ",C2224)-1)))         ),         VALUE(LEFT(C2224,FIND(" - ",C2224)-1)),         ""      ),   ""   )  )))</f>
        <v/>
      </c>
      <c r="H2224" s="34" t="str">
        <f aca="false">B2224 &amp; "|" &amp; E2224 &amp; "|" &amp;(IF(ISBLANK(C2224),"",IFERROR(VALUE(LEFT(TRIM(C2224),FIND(" ",TRIM(C2224)&amp;" ")-1)),"")))</f>
        <v>||</v>
      </c>
      <c r="I2224" s="18" t="n">
        <f aca="false">IF(G2224="",0, IF(COUNTIF($H$6:H2224,H2224)=1,1,0))</f>
        <v>0</v>
      </c>
      <c r="J2224" s="34" t="str">
        <f aca="false">IF( OR( ISBLANK(D2224), C2224=D2224, AND( LEFT(D2224,7)&lt;&gt;"NOMINA ", OR( ISERROR(FIND(" - ",D2224)), NOT(ISNUMBER(VALUE(LEFT(D2224,FIND(" - ",D2224)-1)))) ) ) ), "", B2224 &amp; "|" &amp; E2224 &amp; "|" &amp; (IF(ISBLANK(C2224), "", IFERROR(VALUE(LEFT(TRIM(C2224), FIND(" ", TRIM(C2224)&amp;" ")-1)), ""))) &amp; "|" &amp; D2224 )</f>
        <v/>
      </c>
      <c r="K2224" s="18" t="n">
        <f aca="false">IF(OR(C2224="", J2224="",G2224=""), 0, IF(COUNTIF($J$6:J2224, J2224)=1, 1, 0))</f>
        <v>0</v>
      </c>
      <c r="L2224" s="16" t="str">
        <f aca="false">IF(B2224="Inscripción de nuevo registro patronal",B2224 &amp; "|" &amp; E2224 &amp; "|" &amp; C2224,"")</f>
        <v/>
      </c>
      <c r="M2224" s="18" t="n">
        <f aca="false">IF(OR(C2224="", L2224=""), 0, IF(COUNTIF($L$6:L2224, L2224)=1, 1, 0))</f>
        <v>0</v>
      </c>
    </row>
    <row r="2225" customFormat="false" ht="28.35" hidden="false" customHeight="true" outlineLevel="0" collapsed="false">
      <c r="A2225" s="48" t="str">
        <f aca="false">IF(AND(NOT(ISBLANK(C2225)),NOT(ISBLANK(B2225)),NOT(ISBLANK(E2225))),(_xlfn.AGGREGATE(2,7,A$5:A2225))+1,"")</f>
        <v/>
      </c>
      <c r="B2225" s="49"/>
      <c r="C2225" s="49"/>
      <c r="D2225" s="50"/>
      <c r="E2225" s="51"/>
      <c r="F2225" s="52" t="str">
        <f aca="false">IFERROR(VLOOKUP(B2225,LISTAS!$Q$2:$R$58,2,0),"")</f>
        <v/>
      </c>
      <c r="G2225" s="34" t="str">
        <f aca="false">IF(ISBLANK(C2225),"",  IF(F2225="RAZÓN SOCIAL","NUEVO_RP",   IF(F2225="NUMERO",      IF(ISNUMBER(VALUE(C2225)),VALUE(C2225),""),   IF(OR(F2225="NSS - NOMBRE",F2225="RP - NOMBRE"),      IF(         AND(           NOT(ISERROR(FIND(" - ",C2225))),           ISERROR(FIND("  ",C2225)),           ISERROR(FIND("–",C2225)),           ISERROR(FIND("—",C2225)),           ISNUMBER(VALUE(LEFT(C2225,FIND(" - ",C2225)-1)))         ),         VALUE(LEFT(C2225,FIND(" - ",C2225)-1)),         ""      ),   ""   )  )))</f>
        <v/>
      </c>
      <c r="H2225" s="34" t="str">
        <f aca="false">B2225 &amp; "|" &amp; E2225 &amp; "|" &amp;(IF(ISBLANK(C2225),"",IFERROR(VALUE(LEFT(TRIM(C2225),FIND(" ",TRIM(C2225)&amp;" ")-1)),"")))</f>
        <v>||</v>
      </c>
      <c r="I2225" s="18" t="n">
        <f aca="false">IF(G2225="",0, IF(COUNTIF($H$6:H2225,H2225)=1,1,0))</f>
        <v>0</v>
      </c>
      <c r="J2225" s="34" t="str">
        <f aca="false">IF( OR( ISBLANK(D2225), C2225=D2225, AND( LEFT(D2225,7)&lt;&gt;"NOMINA ", OR( ISERROR(FIND(" - ",D2225)), NOT(ISNUMBER(VALUE(LEFT(D2225,FIND(" - ",D2225)-1)))) ) ) ), "", B2225 &amp; "|" &amp; E2225 &amp; "|" &amp; (IF(ISBLANK(C2225), "", IFERROR(VALUE(LEFT(TRIM(C2225), FIND(" ", TRIM(C2225)&amp;" ")-1)), ""))) &amp; "|" &amp; D2225 )</f>
        <v/>
      </c>
      <c r="K2225" s="18" t="n">
        <f aca="false">IF(OR(C2225="", J2225="",G2225=""), 0, IF(COUNTIF($J$6:J2225, J2225)=1, 1, 0))</f>
        <v>0</v>
      </c>
      <c r="L2225" s="16" t="str">
        <f aca="false">IF(B2225="Inscripción de nuevo registro patronal",B2225 &amp; "|" &amp; E2225 &amp; "|" &amp; C2225,"")</f>
        <v/>
      </c>
      <c r="M2225" s="18" t="n">
        <f aca="false">IF(OR(C2225="", L2225=""), 0, IF(COUNTIF($L$6:L2225, L2225)=1, 1, 0))</f>
        <v>0</v>
      </c>
    </row>
    <row r="2226" customFormat="false" ht="28.35" hidden="false" customHeight="true" outlineLevel="0" collapsed="false">
      <c r="A2226" s="48" t="str">
        <f aca="false">IF(AND(NOT(ISBLANK(C2226)),NOT(ISBLANK(B2226)),NOT(ISBLANK(E2226))),(_xlfn.AGGREGATE(2,7,A$5:A2226))+1,"")</f>
        <v/>
      </c>
      <c r="B2226" s="49"/>
      <c r="C2226" s="49"/>
      <c r="D2226" s="50"/>
      <c r="E2226" s="51"/>
      <c r="F2226" s="52" t="str">
        <f aca="false">IFERROR(VLOOKUP(B2226,LISTAS!$Q$2:$R$58,2,0),"")</f>
        <v/>
      </c>
      <c r="G2226" s="34" t="str">
        <f aca="false">IF(ISBLANK(C2226),"",  IF(F2226="RAZÓN SOCIAL","NUEVO_RP",   IF(F2226="NUMERO",      IF(ISNUMBER(VALUE(C2226)),VALUE(C2226),""),   IF(OR(F2226="NSS - NOMBRE",F2226="RP - NOMBRE"),      IF(         AND(           NOT(ISERROR(FIND(" - ",C2226))),           ISERROR(FIND("  ",C2226)),           ISERROR(FIND("–",C2226)),           ISERROR(FIND("—",C2226)),           ISNUMBER(VALUE(LEFT(C2226,FIND(" - ",C2226)-1)))         ),         VALUE(LEFT(C2226,FIND(" - ",C2226)-1)),         ""      ),   ""   )  )))</f>
        <v/>
      </c>
      <c r="H2226" s="34" t="str">
        <f aca="false">B2226 &amp; "|" &amp; E2226 &amp; "|" &amp;(IF(ISBLANK(C2226),"",IFERROR(VALUE(LEFT(TRIM(C2226),FIND(" ",TRIM(C2226)&amp;" ")-1)),"")))</f>
        <v>||</v>
      </c>
      <c r="I2226" s="18" t="n">
        <f aca="false">IF(G2226="",0, IF(COUNTIF($H$6:H2226,H2226)=1,1,0))</f>
        <v>0</v>
      </c>
      <c r="J2226" s="34" t="str">
        <f aca="false">IF( OR( ISBLANK(D2226), C2226=D2226, AND( LEFT(D2226,7)&lt;&gt;"NOMINA ", OR( ISERROR(FIND(" - ",D2226)), NOT(ISNUMBER(VALUE(LEFT(D2226,FIND(" - ",D2226)-1)))) ) ) ), "", B2226 &amp; "|" &amp; E2226 &amp; "|" &amp; (IF(ISBLANK(C2226), "", IFERROR(VALUE(LEFT(TRIM(C2226), FIND(" ", TRIM(C2226)&amp;" ")-1)), ""))) &amp; "|" &amp; D2226 )</f>
        <v/>
      </c>
      <c r="K2226" s="18" t="n">
        <f aca="false">IF(OR(C2226="", J2226="",G2226=""), 0, IF(COUNTIF($J$6:J2226, J2226)=1, 1, 0))</f>
        <v>0</v>
      </c>
      <c r="L2226" s="16" t="str">
        <f aca="false">IF(B2226="Inscripción de nuevo registro patronal",B2226 &amp; "|" &amp; E2226 &amp; "|" &amp; C2226,"")</f>
        <v/>
      </c>
      <c r="M2226" s="18" t="n">
        <f aca="false">IF(OR(C2226="", L2226=""), 0, IF(COUNTIF($L$6:L2226, L2226)=1, 1, 0))</f>
        <v>0</v>
      </c>
    </row>
    <row r="2227" customFormat="false" ht="28.35" hidden="false" customHeight="true" outlineLevel="0" collapsed="false">
      <c r="A2227" s="48" t="str">
        <f aca="false">IF(AND(NOT(ISBLANK(C2227)),NOT(ISBLANK(B2227)),NOT(ISBLANK(E2227))),(_xlfn.AGGREGATE(2,7,A$5:A2227))+1,"")</f>
        <v/>
      </c>
      <c r="B2227" s="49"/>
      <c r="C2227" s="49"/>
      <c r="D2227" s="50"/>
      <c r="E2227" s="51"/>
      <c r="F2227" s="52" t="str">
        <f aca="false">IFERROR(VLOOKUP(B2227,LISTAS!$Q$2:$R$58,2,0),"")</f>
        <v/>
      </c>
      <c r="G2227" s="34" t="str">
        <f aca="false">IF(ISBLANK(C2227),"",  IF(F2227="RAZÓN SOCIAL","NUEVO_RP",   IF(F2227="NUMERO",      IF(ISNUMBER(VALUE(C2227)),VALUE(C2227),""),   IF(OR(F2227="NSS - NOMBRE",F2227="RP - NOMBRE"),      IF(         AND(           NOT(ISERROR(FIND(" - ",C2227))),           ISERROR(FIND("  ",C2227)),           ISERROR(FIND("–",C2227)),           ISERROR(FIND("—",C2227)),           ISNUMBER(VALUE(LEFT(C2227,FIND(" - ",C2227)-1)))         ),         VALUE(LEFT(C2227,FIND(" - ",C2227)-1)),         ""      ),   ""   )  )))</f>
        <v/>
      </c>
      <c r="H2227" s="34" t="str">
        <f aca="false">B2227 &amp; "|" &amp; E2227 &amp; "|" &amp;(IF(ISBLANK(C2227),"",IFERROR(VALUE(LEFT(TRIM(C2227),FIND(" ",TRIM(C2227)&amp;" ")-1)),"")))</f>
        <v>||</v>
      </c>
      <c r="I2227" s="18" t="n">
        <f aca="false">IF(G2227="",0, IF(COUNTIF($H$6:H2227,H2227)=1,1,0))</f>
        <v>0</v>
      </c>
      <c r="J2227" s="34" t="str">
        <f aca="false">IF( OR( ISBLANK(D2227), C2227=D2227, AND( LEFT(D2227,7)&lt;&gt;"NOMINA ", OR( ISERROR(FIND(" - ",D2227)), NOT(ISNUMBER(VALUE(LEFT(D2227,FIND(" - ",D2227)-1)))) ) ) ), "", B2227 &amp; "|" &amp; E2227 &amp; "|" &amp; (IF(ISBLANK(C2227), "", IFERROR(VALUE(LEFT(TRIM(C2227), FIND(" ", TRIM(C2227)&amp;" ")-1)), ""))) &amp; "|" &amp; D2227 )</f>
        <v/>
      </c>
      <c r="K2227" s="18" t="n">
        <f aca="false">IF(OR(C2227="", J2227="",G2227=""), 0, IF(COUNTIF($J$6:J2227, J2227)=1, 1, 0))</f>
        <v>0</v>
      </c>
      <c r="L2227" s="16" t="str">
        <f aca="false">IF(B2227="Inscripción de nuevo registro patronal",B2227 &amp; "|" &amp; E2227 &amp; "|" &amp; C2227,"")</f>
        <v/>
      </c>
      <c r="M2227" s="18" t="n">
        <f aca="false">IF(OR(C2227="", L2227=""), 0, IF(COUNTIF($L$6:L2227, L2227)=1, 1, 0))</f>
        <v>0</v>
      </c>
    </row>
    <row r="2228" customFormat="false" ht="28.35" hidden="false" customHeight="true" outlineLevel="0" collapsed="false">
      <c r="A2228" s="48" t="str">
        <f aca="false">IF(AND(NOT(ISBLANK(C2228)),NOT(ISBLANK(B2228)),NOT(ISBLANK(E2228))),(_xlfn.AGGREGATE(2,7,A$5:A2228))+1,"")</f>
        <v/>
      </c>
      <c r="B2228" s="49"/>
      <c r="C2228" s="49"/>
      <c r="D2228" s="50"/>
      <c r="E2228" s="51"/>
      <c r="F2228" s="52" t="str">
        <f aca="false">IFERROR(VLOOKUP(B2228,LISTAS!$Q$2:$R$58,2,0),"")</f>
        <v/>
      </c>
      <c r="G2228" s="34" t="str">
        <f aca="false">IF(ISBLANK(C2228),"",  IF(F2228="RAZÓN SOCIAL","NUEVO_RP",   IF(F2228="NUMERO",      IF(ISNUMBER(VALUE(C2228)),VALUE(C2228),""),   IF(OR(F2228="NSS - NOMBRE",F2228="RP - NOMBRE"),      IF(         AND(           NOT(ISERROR(FIND(" - ",C2228))),           ISERROR(FIND("  ",C2228)),           ISERROR(FIND("–",C2228)),           ISERROR(FIND("—",C2228)),           ISNUMBER(VALUE(LEFT(C2228,FIND(" - ",C2228)-1)))         ),         VALUE(LEFT(C2228,FIND(" - ",C2228)-1)),         ""      ),   ""   )  )))</f>
        <v/>
      </c>
      <c r="H2228" s="34" t="str">
        <f aca="false">B2228 &amp; "|" &amp; E2228 &amp; "|" &amp;(IF(ISBLANK(C2228),"",IFERROR(VALUE(LEFT(TRIM(C2228),FIND(" ",TRIM(C2228)&amp;" ")-1)),"")))</f>
        <v>||</v>
      </c>
      <c r="I2228" s="18" t="n">
        <f aca="false">IF(G2228="",0, IF(COUNTIF($H$6:H2228,H2228)=1,1,0))</f>
        <v>0</v>
      </c>
      <c r="J2228" s="34" t="str">
        <f aca="false">IF( OR( ISBLANK(D2228), C2228=D2228, AND( LEFT(D2228,7)&lt;&gt;"NOMINA ", OR( ISERROR(FIND(" - ",D2228)), NOT(ISNUMBER(VALUE(LEFT(D2228,FIND(" - ",D2228)-1)))) ) ) ), "", B2228 &amp; "|" &amp; E2228 &amp; "|" &amp; (IF(ISBLANK(C2228), "", IFERROR(VALUE(LEFT(TRIM(C2228), FIND(" ", TRIM(C2228)&amp;" ")-1)), ""))) &amp; "|" &amp; D2228 )</f>
        <v/>
      </c>
      <c r="K2228" s="18" t="n">
        <f aca="false">IF(OR(C2228="", J2228="",G2228=""), 0, IF(COUNTIF($J$6:J2228, J2228)=1, 1, 0))</f>
        <v>0</v>
      </c>
      <c r="L2228" s="16" t="str">
        <f aca="false">IF(B2228="Inscripción de nuevo registro patronal",B2228 &amp; "|" &amp; E2228 &amp; "|" &amp; C2228,"")</f>
        <v/>
      </c>
      <c r="M2228" s="18" t="n">
        <f aca="false">IF(OR(C2228="", L2228=""), 0, IF(COUNTIF($L$6:L2228, L2228)=1, 1, 0))</f>
        <v>0</v>
      </c>
    </row>
    <row r="2229" customFormat="false" ht="28.35" hidden="false" customHeight="true" outlineLevel="0" collapsed="false">
      <c r="A2229" s="48" t="str">
        <f aca="false">IF(AND(NOT(ISBLANK(C2229)),NOT(ISBLANK(B2229)),NOT(ISBLANK(E2229))),(_xlfn.AGGREGATE(2,7,A$5:A2229))+1,"")</f>
        <v/>
      </c>
      <c r="B2229" s="49"/>
      <c r="C2229" s="49"/>
      <c r="D2229" s="50"/>
      <c r="E2229" s="51"/>
      <c r="F2229" s="52" t="str">
        <f aca="false">IFERROR(VLOOKUP(B2229,LISTAS!$Q$2:$R$58,2,0),"")</f>
        <v/>
      </c>
      <c r="G2229" s="34" t="str">
        <f aca="false">IF(ISBLANK(C2229),"",  IF(F2229="RAZÓN SOCIAL","NUEVO_RP",   IF(F2229="NUMERO",      IF(ISNUMBER(VALUE(C2229)),VALUE(C2229),""),   IF(OR(F2229="NSS - NOMBRE",F2229="RP - NOMBRE"),      IF(         AND(           NOT(ISERROR(FIND(" - ",C2229))),           ISERROR(FIND("  ",C2229)),           ISERROR(FIND("–",C2229)),           ISERROR(FIND("—",C2229)),           ISNUMBER(VALUE(LEFT(C2229,FIND(" - ",C2229)-1)))         ),         VALUE(LEFT(C2229,FIND(" - ",C2229)-1)),         ""      ),   ""   )  )))</f>
        <v/>
      </c>
      <c r="H2229" s="34" t="str">
        <f aca="false">B2229 &amp; "|" &amp; E2229 &amp; "|" &amp;(IF(ISBLANK(C2229),"",IFERROR(VALUE(LEFT(TRIM(C2229),FIND(" ",TRIM(C2229)&amp;" ")-1)),"")))</f>
        <v>||</v>
      </c>
      <c r="I2229" s="18" t="n">
        <f aca="false">IF(G2229="",0, IF(COUNTIF($H$6:H2229,H2229)=1,1,0))</f>
        <v>0</v>
      </c>
      <c r="J2229" s="34" t="str">
        <f aca="false">IF( OR( ISBLANK(D2229), C2229=D2229, AND( LEFT(D2229,7)&lt;&gt;"NOMINA ", OR( ISERROR(FIND(" - ",D2229)), NOT(ISNUMBER(VALUE(LEFT(D2229,FIND(" - ",D2229)-1)))) ) ) ), "", B2229 &amp; "|" &amp; E2229 &amp; "|" &amp; (IF(ISBLANK(C2229), "", IFERROR(VALUE(LEFT(TRIM(C2229), FIND(" ", TRIM(C2229)&amp;" ")-1)), ""))) &amp; "|" &amp; D2229 )</f>
        <v/>
      </c>
      <c r="K2229" s="18" t="n">
        <f aca="false">IF(OR(C2229="", J2229="",G2229=""), 0, IF(COUNTIF($J$6:J2229, J2229)=1, 1, 0))</f>
        <v>0</v>
      </c>
      <c r="L2229" s="16" t="str">
        <f aca="false">IF(B2229="Inscripción de nuevo registro patronal",B2229 &amp; "|" &amp; E2229 &amp; "|" &amp; C2229,"")</f>
        <v/>
      </c>
      <c r="M2229" s="18" t="n">
        <f aca="false">IF(OR(C2229="", L2229=""), 0, IF(COUNTIF($L$6:L2229, L2229)=1, 1, 0))</f>
        <v>0</v>
      </c>
    </row>
    <row r="2230" customFormat="false" ht="28.35" hidden="false" customHeight="true" outlineLevel="0" collapsed="false">
      <c r="A2230" s="48" t="str">
        <f aca="false">IF(AND(NOT(ISBLANK(C2230)),NOT(ISBLANK(B2230)),NOT(ISBLANK(E2230))),(_xlfn.AGGREGATE(2,7,A$5:A2230))+1,"")</f>
        <v/>
      </c>
      <c r="B2230" s="49"/>
      <c r="C2230" s="49"/>
      <c r="D2230" s="50"/>
      <c r="E2230" s="51"/>
      <c r="F2230" s="52" t="str">
        <f aca="false">IFERROR(VLOOKUP(B2230,LISTAS!$Q$2:$R$58,2,0),"")</f>
        <v/>
      </c>
      <c r="G2230" s="34" t="str">
        <f aca="false">IF(ISBLANK(C2230),"",  IF(F2230="RAZÓN SOCIAL","NUEVO_RP",   IF(F2230="NUMERO",      IF(ISNUMBER(VALUE(C2230)),VALUE(C2230),""),   IF(OR(F2230="NSS - NOMBRE",F2230="RP - NOMBRE"),      IF(         AND(           NOT(ISERROR(FIND(" - ",C2230))),           ISERROR(FIND("  ",C2230)),           ISERROR(FIND("–",C2230)),           ISERROR(FIND("—",C2230)),           ISNUMBER(VALUE(LEFT(C2230,FIND(" - ",C2230)-1)))         ),         VALUE(LEFT(C2230,FIND(" - ",C2230)-1)),         ""      ),   ""   )  )))</f>
        <v/>
      </c>
      <c r="H2230" s="34" t="str">
        <f aca="false">B2230 &amp; "|" &amp; E2230 &amp; "|" &amp;(IF(ISBLANK(C2230),"",IFERROR(VALUE(LEFT(TRIM(C2230),FIND(" ",TRIM(C2230)&amp;" ")-1)),"")))</f>
        <v>||</v>
      </c>
      <c r="I2230" s="18" t="n">
        <f aca="false">IF(G2230="",0, IF(COUNTIF($H$6:H2230,H2230)=1,1,0))</f>
        <v>0</v>
      </c>
      <c r="J2230" s="34" t="str">
        <f aca="false">IF( OR( ISBLANK(D2230), C2230=D2230, AND( LEFT(D2230,7)&lt;&gt;"NOMINA ", OR( ISERROR(FIND(" - ",D2230)), NOT(ISNUMBER(VALUE(LEFT(D2230,FIND(" - ",D2230)-1)))) ) ) ), "", B2230 &amp; "|" &amp; E2230 &amp; "|" &amp; (IF(ISBLANK(C2230), "", IFERROR(VALUE(LEFT(TRIM(C2230), FIND(" ", TRIM(C2230)&amp;" ")-1)), ""))) &amp; "|" &amp; D2230 )</f>
        <v/>
      </c>
      <c r="K2230" s="18" t="n">
        <f aca="false">IF(OR(C2230="", J2230="",G2230=""), 0, IF(COUNTIF($J$6:J2230, J2230)=1, 1, 0))</f>
        <v>0</v>
      </c>
      <c r="L2230" s="16" t="str">
        <f aca="false">IF(B2230="Inscripción de nuevo registro patronal",B2230 &amp; "|" &amp; E2230 &amp; "|" &amp; C2230,"")</f>
        <v/>
      </c>
      <c r="M2230" s="18" t="n">
        <f aca="false">IF(OR(C2230="", L2230=""), 0, IF(COUNTIF($L$6:L2230, L2230)=1, 1, 0))</f>
        <v>0</v>
      </c>
    </row>
    <row r="2231" customFormat="false" ht="28.35" hidden="false" customHeight="true" outlineLevel="0" collapsed="false">
      <c r="A2231" s="48" t="str">
        <f aca="false">IF(AND(NOT(ISBLANK(C2231)),NOT(ISBLANK(B2231)),NOT(ISBLANK(E2231))),(_xlfn.AGGREGATE(2,7,A$5:A2231))+1,"")</f>
        <v/>
      </c>
      <c r="B2231" s="49"/>
      <c r="C2231" s="49"/>
      <c r="D2231" s="50"/>
      <c r="E2231" s="51"/>
      <c r="F2231" s="52" t="str">
        <f aca="false">IFERROR(VLOOKUP(B2231,LISTAS!$Q$2:$R$58,2,0),"")</f>
        <v/>
      </c>
      <c r="G2231" s="34" t="str">
        <f aca="false">IF(ISBLANK(C2231),"",  IF(F2231="RAZÓN SOCIAL","NUEVO_RP",   IF(F2231="NUMERO",      IF(ISNUMBER(VALUE(C2231)),VALUE(C2231),""),   IF(OR(F2231="NSS - NOMBRE",F2231="RP - NOMBRE"),      IF(         AND(           NOT(ISERROR(FIND(" - ",C2231))),           ISERROR(FIND("  ",C2231)),           ISERROR(FIND("–",C2231)),           ISERROR(FIND("—",C2231)),           ISNUMBER(VALUE(LEFT(C2231,FIND(" - ",C2231)-1)))         ),         VALUE(LEFT(C2231,FIND(" - ",C2231)-1)),         ""      ),   ""   )  )))</f>
        <v/>
      </c>
      <c r="H2231" s="34" t="str">
        <f aca="false">B2231 &amp; "|" &amp; E2231 &amp; "|" &amp;(IF(ISBLANK(C2231),"",IFERROR(VALUE(LEFT(TRIM(C2231),FIND(" ",TRIM(C2231)&amp;" ")-1)),"")))</f>
        <v>||</v>
      </c>
      <c r="I2231" s="18" t="n">
        <f aca="false">IF(G2231="",0, IF(COUNTIF($H$6:H2231,H2231)=1,1,0))</f>
        <v>0</v>
      </c>
      <c r="J2231" s="34" t="str">
        <f aca="false">IF( OR( ISBLANK(D2231), C2231=D2231, AND( LEFT(D2231,7)&lt;&gt;"NOMINA ", OR( ISERROR(FIND(" - ",D2231)), NOT(ISNUMBER(VALUE(LEFT(D2231,FIND(" - ",D2231)-1)))) ) ) ), "", B2231 &amp; "|" &amp; E2231 &amp; "|" &amp; (IF(ISBLANK(C2231), "", IFERROR(VALUE(LEFT(TRIM(C2231), FIND(" ", TRIM(C2231)&amp;" ")-1)), ""))) &amp; "|" &amp; D2231 )</f>
        <v/>
      </c>
      <c r="K2231" s="18" t="n">
        <f aca="false">IF(OR(C2231="", J2231="",G2231=""), 0, IF(COUNTIF($J$6:J2231, J2231)=1, 1, 0))</f>
        <v>0</v>
      </c>
      <c r="L2231" s="16" t="str">
        <f aca="false">IF(B2231="Inscripción de nuevo registro patronal",B2231 &amp; "|" &amp; E2231 &amp; "|" &amp; C2231,"")</f>
        <v/>
      </c>
      <c r="M2231" s="18" t="n">
        <f aca="false">IF(OR(C2231="", L2231=""), 0, IF(COUNTIF($L$6:L2231, L2231)=1, 1, 0))</f>
        <v>0</v>
      </c>
    </row>
    <row r="2232" customFormat="false" ht="28.35" hidden="false" customHeight="true" outlineLevel="0" collapsed="false">
      <c r="A2232" s="48" t="str">
        <f aca="false">IF(AND(NOT(ISBLANK(C2232)),NOT(ISBLANK(B2232)),NOT(ISBLANK(E2232))),(_xlfn.AGGREGATE(2,7,A$5:A2232))+1,"")</f>
        <v/>
      </c>
      <c r="B2232" s="49"/>
      <c r="C2232" s="49"/>
      <c r="D2232" s="50"/>
      <c r="E2232" s="51"/>
      <c r="F2232" s="52" t="str">
        <f aca="false">IFERROR(VLOOKUP(B2232,LISTAS!$Q$2:$R$58,2,0),"")</f>
        <v/>
      </c>
      <c r="G2232" s="34" t="str">
        <f aca="false">IF(ISBLANK(C2232),"",  IF(F2232="RAZÓN SOCIAL","NUEVO_RP",   IF(F2232="NUMERO",      IF(ISNUMBER(VALUE(C2232)),VALUE(C2232),""),   IF(OR(F2232="NSS - NOMBRE",F2232="RP - NOMBRE"),      IF(         AND(           NOT(ISERROR(FIND(" - ",C2232))),           ISERROR(FIND("  ",C2232)),           ISERROR(FIND("–",C2232)),           ISERROR(FIND("—",C2232)),           ISNUMBER(VALUE(LEFT(C2232,FIND(" - ",C2232)-1)))         ),         VALUE(LEFT(C2232,FIND(" - ",C2232)-1)),         ""      ),   ""   )  )))</f>
        <v/>
      </c>
      <c r="H2232" s="34" t="str">
        <f aca="false">B2232 &amp; "|" &amp; E2232 &amp; "|" &amp;(IF(ISBLANK(C2232),"",IFERROR(VALUE(LEFT(TRIM(C2232),FIND(" ",TRIM(C2232)&amp;" ")-1)),"")))</f>
        <v>||</v>
      </c>
      <c r="I2232" s="18" t="n">
        <f aca="false">IF(G2232="",0, IF(COUNTIF($H$6:H2232,H2232)=1,1,0))</f>
        <v>0</v>
      </c>
      <c r="J2232" s="34" t="str">
        <f aca="false">IF( OR( ISBLANK(D2232), C2232=D2232, AND( LEFT(D2232,7)&lt;&gt;"NOMINA ", OR( ISERROR(FIND(" - ",D2232)), NOT(ISNUMBER(VALUE(LEFT(D2232,FIND(" - ",D2232)-1)))) ) ) ), "", B2232 &amp; "|" &amp; E2232 &amp; "|" &amp; (IF(ISBLANK(C2232), "", IFERROR(VALUE(LEFT(TRIM(C2232), FIND(" ", TRIM(C2232)&amp;" ")-1)), ""))) &amp; "|" &amp; D2232 )</f>
        <v/>
      </c>
      <c r="K2232" s="18" t="n">
        <f aca="false">IF(OR(C2232="", J2232="",G2232=""), 0, IF(COUNTIF($J$6:J2232, J2232)=1, 1, 0))</f>
        <v>0</v>
      </c>
      <c r="L2232" s="16" t="str">
        <f aca="false">IF(B2232="Inscripción de nuevo registro patronal",B2232 &amp; "|" &amp; E2232 &amp; "|" &amp; C2232,"")</f>
        <v/>
      </c>
      <c r="M2232" s="18" t="n">
        <f aca="false">IF(OR(C2232="", L2232=""), 0, IF(COUNTIF($L$6:L2232, L2232)=1, 1, 0))</f>
        <v>0</v>
      </c>
    </row>
    <row r="2233" customFormat="false" ht="28.35" hidden="false" customHeight="true" outlineLevel="0" collapsed="false">
      <c r="A2233" s="48" t="str">
        <f aca="false">IF(AND(NOT(ISBLANK(C2233)),NOT(ISBLANK(B2233)),NOT(ISBLANK(E2233))),(_xlfn.AGGREGATE(2,7,A$5:A2233))+1,"")</f>
        <v/>
      </c>
      <c r="B2233" s="49"/>
      <c r="C2233" s="49"/>
      <c r="D2233" s="50"/>
      <c r="E2233" s="51"/>
      <c r="F2233" s="52" t="str">
        <f aca="false">IFERROR(VLOOKUP(B2233,LISTAS!$Q$2:$R$58,2,0),"")</f>
        <v/>
      </c>
      <c r="G2233" s="34" t="str">
        <f aca="false">IF(ISBLANK(C2233),"",  IF(F2233="RAZÓN SOCIAL","NUEVO_RP",   IF(F2233="NUMERO",      IF(ISNUMBER(VALUE(C2233)),VALUE(C2233),""),   IF(OR(F2233="NSS - NOMBRE",F2233="RP - NOMBRE"),      IF(         AND(           NOT(ISERROR(FIND(" - ",C2233))),           ISERROR(FIND("  ",C2233)),           ISERROR(FIND("–",C2233)),           ISERROR(FIND("—",C2233)),           ISNUMBER(VALUE(LEFT(C2233,FIND(" - ",C2233)-1)))         ),         VALUE(LEFT(C2233,FIND(" - ",C2233)-1)),         ""      ),   ""   )  )))</f>
        <v/>
      </c>
      <c r="H2233" s="34" t="str">
        <f aca="false">B2233 &amp; "|" &amp; E2233 &amp; "|" &amp;(IF(ISBLANK(C2233),"",IFERROR(VALUE(LEFT(TRIM(C2233),FIND(" ",TRIM(C2233)&amp;" ")-1)),"")))</f>
        <v>||</v>
      </c>
      <c r="I2233" s="18" t="n">
        <f aca="false">IF(G2233="",0, IF(COUNTIF($H$6:H2233,H2233)=1,1,0))</f>
        <v>0</v>
      </c>
      <c r="J2233" s="34" t="str">
        <f aca="false">IF( OR( ISBLANK(D2233), C2233=D2233, AND( LEFT(D2233,7)&lt;&gt;"NOMINA ", OR( ISERROR(FIND(" - ",D2233)), NOT(ISNUMBER(VALUE(LEFT(D2233,FIND(" - ",D2233)-1)))) ) ) ), "", B2233 &amp; "|" &amp; E2233 &amp; "|" &amp; (IF(ISBLANK(C2233), "", IFERROR(VALUE(LEFT(TRIM(C2233), FIND(" ", TRIM(C2233)&amp;" ")-1)), ""))) &amp; "|" &amp; D2233 )</f>
        <v/>
      </c>
      <c r="K2233" s="18" t="n">
        <f aca="false">IF(OR(C2233="", J2233="",G2233=""), 0, IF(COUNTIF($J$6:J2233, J2233)=1, 1, 0))</f>
        <v>0</v>
      </c>
      <c r="L2233" s="16" t="str">
        <f aca="false">IF(B2233="Inscripción de nuevo registro patronal",B2233 &amp; "|" &amp; E2233 &amp; "|" &amp; C2233,"")</f>
        <v/>
      </c>
      <c r="M2233" s="18" t="n">
        <f aca="false">IF(OR(C2233="", L2233=""), 0, IF(COUNTIF($L$6:L2233, L2233)=1, 1, 0))</f>
        <v>0</v>
      </c>
    </row>
    <row r="2234" customFormat="false" ht="28.35" hidden="false" customHeight="true" outlineLevel="0" collapsed="false">
      <c r="A2234" s="48" t="str">
        <f aca="false">IF(AND(NOT(ISBLANK(C2234)),NOT(ISBLANK(B2234)),NOT(ISBLANK(E2234))),(_xlfn.AGGREGATE(2,7,A$5:A2234))+1,"")</f>
        <v/>
      </c>
      <c r="B2234" s="49"/>
      <c r="C2234" s="49"/>
      <c r="D2234" s="50"/>
      <c r="E2234" s="51"/>
      <c r="F2234" s="52" t="str">
        <f aca="false">IFERROR(VLOOKUP(B2234,LISTAS!$Q$2:$R$58,2,0),"")</f>
        <v/>
      </c>
      <c r="G2234" s="34" t="str">
        <f aca="false">IF(ISBLANK(C2234),"",  IF(F2234="RAZÓN SOCIAL","NUEVO_RP",   IF(F2234="NUMERO",      IF(ISNUMBER(VALUE(C2234)),VALUE(C2234),""),   IF(OR(F2234="NSS - NOMBRE",F2234="RP - NOMBRE"),      IF(         AND(           NOT(ISERROR(FIND(" - ",C2234))),           ISERROR(FIND("  ",C2234)),           ISERROR(FIND("–",C2234)),           ISERROR(FIND("—",C2234)),           ISNUMBER(VALUE(LEFT(C2234,FIND(" - ",C2234)-1)))         ),         VALUE(LEFT(C2234,FIND(" - ",C2234)-1)),         ""      ),   ""   )  )))</f>
        <v/>
      </c>
      <c r="H2234" s="34" t="str">
        <f aca="false">B2234 &amp; "|" &amp; E2234 &amp; "|" &amp;(IF(ISBLANK(C2234),"",IFERROR(VALUE(LEFT(TRIM(C2234),FIND(" ",TRIM(C2234)&amp;" ")-1)),"")))</f>
        <v>||</v>
      </c>
      <c r="I2234" s="18" t="n">
        <f aca="false">IF(G2234="",0, IF(COUNTIF($H$6:H2234,H2234)=1,1,0))</f>
        <v>0</v>
      </c>
      <c r="J2234" s="34" t="str">
        <f aca="false">IF( OR( ISBLANK(D2234), C2234=D2234, AND( LEFT(D2234,7)&lt;&gt;"NOMINA ", OR( ISERROR(FIND(" - ",D2234)), NOT(ISNUMBER(VALUE(LEFT(D2234,FIND(" - ",D2234)-1)))) ) ) ), "", B2234 &amp; "|" &amp; E2234 &amp; "|" &amp; (IF(ISBLANK(C2234), "", IFERROR(VALUE(LEFT(TRIM(C2234), FIND(" ", TRIM(C2234)&amp;" ")-1)), ""))) &amp; "|" &amp; D2234 )</f>
        <v/>
      </c>
      <c r="K2234" s="18" t="n">
        <f aca="false">IF(OR(C2234="", J2234="",G2234=""), 0, IF(COUNTIF($J$6:J2234, J2234)=1, 1, 0))</f>
        <v>0</v>
      </c>
      <c r="L2234" s="16" t="str">
        <f aca="false">IF(B2234="Inscripción de nuevo registro patronal",B2234 &amp; "|" &amp; E2234 &amp; "|" &amp; C2234,"")</f>
        <v/>
      </c>
      <c r="M2234" s="18" t="n">
        <f aca="false">IF(OR(C2234="", L2234=""), 0, IF(COUNTIF($L$6:L2234, L2234)=1, 1, 0))</f>
        <v>0</v>
      </c>
    </row>
    <row r="2235" customFormat="false" ht="28.35" hidden="false" customHeight="true" outlineLevel="0" collapsed="false">
      <c r="A2235" s="48" t="str">
        <f aca="false">IF(AND(NOT(ISBLANK(C2235)),NOT(ISBLANK(B2235)),NOT(ISBLANK(E2235))),(_xlfn.AGGREGATE(2,7,A$5:A2235))+1,"")</f>
        <v/>
      </c>
      <c r="B2235" s="49"/>
      <c r="C2235" s="49"/>
      <c r="D2235" s="50"/>
      <c r="E2235" s="51"/>
      <c r="F2235" s="52" t="str">
        <f aca="false">IFERROR(VLOOKUP(B2235,LISTAS!$Q$2:$R$58,2,0),"")</f>
        <v/>
      </c>
      <c r="G2235" s="34" t="str">
        <f aca="false">IF(ISBLANK(C2235),"",  IF(F2235="RAZÓN SOCIAL","NUEVO_RP",   IF(F2235="NUMERO",      IF(ISNUMBER(VALUE(C2235)),VALUE(C2235),""),   IF(OR(F2235="NSS - NOMBRE",F2235="RP - NOMBRE"),      IF(         AND(           NOT(ISERROR(FIND(" - ",C2235))),           ISERROR(FIND("  ",C2235)),           ISERROR(FIND("–",C2235)),           ISERROR(FIND("—",C2235)),           ISNUMBER(VALUE(LEFT(C2235,FIND(" - ",C2235)-1)))         ),         VALUE(LEFT(C2235,FIND(" - ",C2235)-1)),         ""      ),   ""   )  )))</f>
        <v/>
      </c>
      <c r="H2235" s="34" t="str">
        <f aca="false">B2235 &amp; "|" &amp; E2235 &amp; "|" &amp;(IF(ISBLANK(C2235),"",IFERROR(VALUE(LEFT(TRIM(C2235),FIND(" ",TRIM(C2235)&amp;" ")-1)),"")))</f>
        <v>||</v>
      </c>
      <c r="I2235" s="18" t="n">
        <f aca="false">IF(G2235="",0, IF(COUNTIF($H$6:H2235,H2235)=1,1,0))</f>
        <v>0</v>
      </c>
      <c r="J2235" s="34" t="str">
        <f aca="false">IF( OR( ISBLANK(D2235), C2235=D2235, AND( LEFT(D2235,7)&lt;&gt;"NOMINA ", OR( ISERROR(FIND(" - ",D2235)), NOT(ISNUMBER(VALUE(LEFT(D2235,FIND(" - ",D2235)-1)))) ) ) ), "", B2235 &amp; "|" &amp; E2235 &amp; "|" &amp; (IF(ISBLANK(C2235), "", IFERROR(VALUE(LEFT(TRIM(C2235), FIND(" ", TRIM(C2235)&amp;" ")-1)), ""))) &amp; "|" &amp; D2235 )</f>
        <v/>
      </c>
      <c r="K2235" s="18" t="n">
        <f aca="false">IF(OR(C2235="", J2235="",G2235=""), 0, IF(COUNTIF($J$6:J2235, J2235)=1, 1, 0))</f>
        <v>0</v>
      </c>
      <c r="L2235" s="16" t="str">
        <f aca="false">IF(B2235="Inscripción de nuevo registro patronal",B2235 &amp; "|" &amp; E2235 &amp; "|" &amp; C2235,"")</f>
        <v/>
      </c>
      <c r="M2235" s="18" t="n">
        <f aca="false">IF(OR(C2235="", L2235=""), 0, IF(COUNTIF($L$6:L2235, L2235)=1, 1, 0))</f>
        <v>0</v>
      </c>
    </row>
    <row r="2236" customFormat="false" ht="28.35" hidden="false" customHeight="true" outlineLevel="0" collapsed="false">
      <c r="A2236" s="48" t="str">
        <f aca="false">IF(AND(NOT(ISBLANK(C2236)),NOT(ISBLANK(B2236)),NOT(ISBLANK(E2236))),(_xlfn.AGGREGATE(2,7,A$5:A2236))+1,"")</f>
        <v/>
      </c>
      <c r="B2236" s="49"/>
      <c r="C2236" s="49"/>
      <c r="D2236" s="50"/>
      <c r="E2236" s="51"/>
      <c r="F2236" s="52" t="str">
        <f aca="false">IFERROR(VLOOKUP(B2236,LISTAS!$Q$2:$R$58,2,0),"")</f>
        <v/>
      </c>
      <c r="G2236" s="34" t="str">
        <f aca="false">IF(ISBLANK(C2236),"",  IF(F2236="RAZÓN SOCIAL","NUEVO_RP",   IF(F2236="NUMERO",      IF(ISNUMBER(VALUE(C2236)),VALUE(C2236),""),   IF(OR(F2236="NSS - NOMBRE",F2236="RP - NOMBRE"),      IF(         AND(           NOT(ISERROR(FIND(" - ",C2236))),           ISERROR(FIND("  ",C2236)),           ISERROR(FIND("–",C2236)),           ISERROR(FIND("—",C2236)),           ISNUMBER(VALUE(LEFT(C2236,FIND(" - ",C2236)-1)))         ),         VALUE(LEFT(C2236,FIND(" - ",C2236)-1)),         ""      ),   ""   )  )))</f>
        <v/>
      </c>
      <c r="H2236" s="34" t="str">
        <f aca="false">B2236 &amp; "|" &amp; E2236 &amp; "|" &amp;(IF(ISBLANK(C2236),"",IFERROR(VALUE(LEFT(TRIM(C2236),FIND(" ",TRIM(C2236)&amp;" ")-1)),"")))</f>
        <v>||</v>
      </c>
      <c r="I2236" s="18" t="n">
        <f aca="false">IF(G2236="",0, IF(COUNTIF($H$6:H2236,H2236)=1,1,0))</f>
        <v>0</v>
      </c>
      <c r="J2236" s="34" t="str">
        <f aca="false">IF( OR( ISBLANK(D2236), C2236=D2236, AND( LEFT(D2236,7)&lt;&gt;"NOMINA ", OR( ISERROR(FIND(" - ",D2236)), NOT(ISNUMBER(VALUE(LEFT(D2236,FIND(" - ",D2236)-1)))) ) ) ), "", B2236 &amp; "|" &amp; E2236 &amp; "|" &amp; (IF(ISBLANK(C2236), "", IFERROR(VALUE(LEFT(TRIM(C2236), FIND(" ", TRIM(C2236)&amp;" ")-1)), ""))) &amp; "|" &amp; D2236 )</f>
        <v/>
      </c>
      <c r="K2236" s="18" t="n">
        <f aca="false">IF(OR(C2236="", J2236="",G2236=""), 0, IF(COUNTIF($J$6:J2236, J2236)=1, 1, 0))</f>
        <v>0</v>
      </c>
      <c r="L2236" s="16" t="str">
        <f aca="false">IF(B2236="Inscripción de nuevo registro patronal",B2236 &amp; "|" &amp; E2236 &amp; "|" &amp; C2236,"")</f>
        <v/>
      </c>
      <c r="M2236" s="18" t="n">
        <f aca="false">IF(OR(C2236="", L2236=""), 0, IF(COUNTIF($L$6:L2236, L2236)=1, 1, 0))</f>
        <v>0</v>
      </c>
    </row>
    <row r="2237" customFormat="false" ht="28.35" hidden="false" customHeight="true" outlineLevel="0" collapsed="false">
      <c r="A2237" s="48" t="str">
        <f aca="false">IF(AND(NOT(ISBLANK(C2237)),NOT(ISBLANK(B2237)),NOT(ISBLANK(E2237))),(_xlfn.AGGREGATE(2,7,A$5:A2237))+1,"")</f>
        <v/>
      </c>
      <c r="B2237" s="49"/>
      <c r="C2237" s="49"/>
      <c r="D2237" s="50"/>
      <c r="E2237" s="51"/>
      <c r="F2237" s="52" t="str">
        <f aca="false">IFERROR(VLOOKUP(B2237,LISTAS!$Q$2:$R$58,2,0),"")</f>
        <v/>
      </c>
      <c r="G2237" s="34" t="str">
        <f aca="false">IF(ISBLANK(C2237),"",  IF(F2237="RAZÓN SOCIAL","NUEVO_RP",   IF(F2237="NUMERO",      IF(ISNUMBER(VALUE(C2237)),VALUE(C2237),""),   IF(OR(F2237="NSS - NOMBRE",F2237="RP - NOMBRE"),      IF(         AND(           NOT(ISERROR(FIND(" - ",C2237))),           ISERROR(FIND("  ",C2237)),           ISERROR(FIND("–",C2237)),           ISERROR(FIND("—",C2237)),           ISNUMBER(VALUE(LEFT(C2237,FIND(" - ",C2237)-1)))         ),         VALUE(LEFT(C2237,FIND(" - ",C2237)-1)),         ""      ),   ""   )  )))</f>
        <v/>
      </c>
      <c r="H2237" s="34" t="str">
        <f aca="false">B2237 &amp; "|" &amp; E2237 &amp; "|" &amp;(IF(ISBLANK(C2237),"",IFERROR(VALUE(LEFT(TRIM(C2237),FIND(" ",TRIM(C2237)&amp;" ")-1)),"")))</f>
        <v>||</v>
      </c>
      <c r="I2237" s="18" t="n">
        <f aca="false">IF(G2237="",0, IF(COUNTIF($H$6:H2237,H2237)=1,1,0))</f>
        <v>0</v>
      </c>
      <c r="J2237" s="34" t="str">
        <f aca="false">IF( OR( ISBLANK(D2237), C2237=D2237, AND( LEFT(D2237,7)&lt;&gt;"NOMINA ", OR( ISERROR(FIND(" - ",D2237)), NOT(ISNUMBER(VALUE(LEFT(D2237,FIND(" - ",D2237)-1)))) ) ) ), "", B2237 &amp; "|" &amp; E2237 &amp; "|" &amp; (IF(ISBLANK(C2237), "", IFERROR(VALUE(LEFT(TRIM(C2237), FIND(" ", TRIM(C2237)&amp;" ")-1)), ""))) &amp; "|" &amp; D2237 )</f>
        <v/>
      </c>
      <c r="K2237" s="18" t="n">
        <f aca="false">IF(OR(C2237="", J2237="",G2237=""), 0, IF(COUNTIF($J$6:J2237, J2237)=1, 1, 0))</f>
        <v>0</v>
      </c>
      <c r="L2237" s="16" t="str">
        <f aca="false">IF(B2237="Inscripción de nuevo registro patronal",B2237 &amp; "|" &amp; E2237 &amp; "|" &amp; C2237,"")</f>
        <v/>
      </c>
      <c r="M2237" s="18" t="n">
        <f aca="false">IF(OR(C2237="", L2237=""), 0, IF(COUNTIF($L$6:L2237, L2237)=1, 1, 0))</f>
        <v>0</v>
      </c>
    </row>
    <row r="2238" customFormat="false" ht="28.35" hidden="false" customHeight="true" outlineLevel="0" collapsed="false">
      <c r="A2238" s="48" t="str">
        <f aca="false">IF(AND(NOT(ISBLANK(C2238)),NOT(ISBLANK(B2238)),NOT(ISBLANK(E2238))),(_xlfn.AGGREGATE(2,7,A$5:A2238))+1,"")</f>
        <v/>
      </c>
      <c r="B2238" s="49"/>
      <c r="C2238" s="49"/>
      <c r="D2238" s="50"/>
      <c r="E2238" s="51"/>
      <c r="F2238" s="52" t="str">
        <f aca="false">IFERROR(VLOOKUP(B2238,LISTAS!$Q$2:$R$58,2,0),"")</f>
        <v/>
      </c>
      <c r="G2238" s="34" t="str">
        <f aca="false">IF(ISBLANK(C2238),"",  IF(F2238="RAZÓN SOCIAL","NUEVO_RP",   IF(F2238="NUMERO",      IF(ISNUMBER(VALUE(C2238)),VALUE(C2238),""),   IF(OR(F2238="NSS - NOMBRE",F2238="RP - NOMBRE"),      IF(         AND(           NOT(ISERROR(FIND(" - ",C2238))),           ISERROR(FIND("  ",C2238)),           ISERROR(FIND("–",C2238)),           ISERROR(FIND("—",C2238)),           ISNUMBER(VALUE(LEFT(C2238,FIND(" - ",C2238)-1)))         ),         VALUE(LEFT(C2238,FIND(" - ",C2238)-1)),         ""      ),   ""   )  )))</f>
        <v/>
      </c>
      <c r="H2238" s="34" t="str">
        <f aca="false">B2238 &amp; "|" &amp; E2238 &amp; "|" &amp;(IF(ISBLANK(C2238),"",IFERROR(VALUE(LEFT(TRIM(C2238),FIND(" ",TRIM(C2238)&amp;" ")-1)),"")))</f>
        <v>||</v>
      </c>
      <c r="I2238" s="18" t="n">
        <f aca="false">IF(G2238="",0, IF(COUNTIF($H$6:H2238,H2238)=1,1,0))</f>
        <v>0</v>
      </c>
      <c r="J2238" s="34" t="str">
        <f aca="false">IF( OR( ISBLANK(D2238), C2238=D2238, AND( LEFT(D2238,7)&lt;&gt;"NOMINA ", OR( ISERROR(FIND(" - ",D2238)), NOT(ISNUMBER(VALUE(LEFT(D2238,FIND(" - ",D2238)-1)))) ) ) ), "", B2238 &amp; "|" &amp; E2238 &amp; "|" &amp; (IF(ISBLANK(C2238), "", IFERROR(VALUE(LEFT(TRIM(C2238), FIND(" ", TRIM(C2238)&amp;" ")-1)), ""))) &amp; "|" &amp; D2238 )</f>
        <v/>
      </c>
      <c r="K2238" s="18" t="n">
        <f aca="false">IF(OR(C2238="", J2238="",G2238=""), 0, IF(COUNTIF($J$6:J2238, J2238)=1, 1, 0))</f>
        <v>0</v>
      </c>
      <c r="L2238" s="16" t="str">
        <f aca="false">IF(B2238="Inscripción de nuevo registro patronal",B2238 &amp; "|" &amp; E2238 &amp; "|" &amp; C2238,"")</f>
        <v/>
      </c>
      <c r="M2238" s="18" t="n">
        <f aca="false">IF(OR(C2238="", L2238=""), 0, IF(COUNTIF($L$6:L2238, L2238)=1, 1, 0))</f>
        <v>0</v>
      </c>
    </row>
    <row r="2239" customFormat="false" ht="28.35" hidden="false" customHeight="true" outlineLevel="0" collapsed="false">
      <c r="A2239" s="48" t="str">
        <f aca="false">IF(AND(NOT(ISBLANK(C2239)),NOT(ISBLANK(B2239)),NOT(ISBLANK(E2239))),(_xlfn.AGGREGATE(2,7,A$5:A2239))+1,"")</f>
        <v/>
      </c>
      <c r="B2239" s="49"/>
      <c r="C2239" s="49"/>
      <c r="D2239" s="50"/>
      <c r="E2239" s="51"/>
      <c r="F2239" s="52" t="str">
        <f aca="false">IFERROR(VLOOKUP(B2239,LISTAS!$Q$2:$R$58,2,0),"")</f>
        <v/>
      </c>
      <c r="G2239" s="34" t="str">
        <f aca="false">IF(ISBLANK(C2239),"",  IF(F2239="RAZÓN SOCIAL","NUEVO_RP",   IF(F2239="NUMERO",      IF(ISNUMBER(VALUE(C2239)),VALUE(C2239),""),   IF(OR(F2239="NSS - NOMBRE",F2239="RP - NOMBRE"),      IF(         AND(           NOT(ISERROR(FIND(" - ",C2239))),           ISERROR(FIND("  ",C2239)),           ISERROR(FIND("–",C2239)),           ISERROR(FIND("—",C2239)),           ISNUMBER(VALUE(LEFT(C2239,FIND(" - ",C2239)-1)))         ),         VALUE(LEFT(C2239,FIND(" - ",C2239)-1)),         ""      ),   ""   )  )))</f>
        <v/>
      </c>
      <c r="H2239" s="34" t="str">
        <f aca="false">B2239 &amp; "|" &amp; E2239 &amp; "|" &amp;(IF(ISBLANK(C2239),"",IFERROR(VALUE(LEFT(TRIM(C2239),FIND(" ",TRIM(C2239)&amp;" ")-1)),"")))</f>
        <v>||</v>
      </c>
      <c r="I2239" s="18" t="n">
        <f aca="false">IF(G2239="",0, IF(COUNTIF($H$6:H2239,H2239)=1,1,0))</f>
        <v>0</v>
      </c>
      <c r="J2239" s="34" t="str">
        <f aca="false">IF( OR( ISBLANK(D2239), C2239=D2239, AND( LEFT(D2239,7)&lt;&gt;"NOMINA ", OR( ISERROR(FIND(" - ",D2239)), NOT(ISNUMBER(VALUE(LEFT(D2239,FIND(" - ",D2239)-1)))) ) ) ), "", B2239 &amp; "|" &amp; E2239 &amp; "|" &amp; (IF(ISBLANK(C2239), "", IFERROR(VALUE(LEFT(TRIM(C2239), FIND(" ", TRIM(C2239)&amp;" ")-1)), ""))) &amp; "|" &amp; D2239 )</f>
        <v/>
      </c>
      <c r="K2239" s="18" t="n">
        <f aca="false">IF(OR(C2239="", J2239="",G2239=""), 0, IF(COUNTIF($J$6:J2239, J2239)=1, 1, 0))</f>
        <v>0</v>
      </c>
      <c r="L2239" s="16" t="str">
        <f aca="false">IF(B2239="Inscripción de nuevo registro patronal",B2239 &amp; "|" &amp; E2239 &amp; "|" &amp; C2239,"")</f>
        <v/>
      </c>
      <c r="M2239" s="18" t="n">
        <f aca="false">IF(OR(C2239="", L2239=""), 0, IF(COUNTIF($L$6:L2239, L2239)=1, 1, 0))</f>
        <v>0</v>
      </c>
    </row>
    <row r="2240" customFormat="false" ht="28.35" hidden="false" customHeight="true" outlineLevel="0" collapsed="false">
      <c r="A2240" s="48" t="str">
        <f aca="false">IF(AND(NOT(ISBLANK(C2240)),NOT(ISBLANK(B2240)),NOT(ISBLANK(E2240))),(_xlfn.AGGREGATE(2,7,A$5:A2240))+1,"")</f>
        <v/>
      </c>
      <c r="B2240" s="49"/>
      <c r="C2240" s="49"/>
      <c r="D2240" s="50"/>
      <c r="E2240" s="51"/>
      <c r="F2240" s="52" t="str">
        <f aca="false">IFERROR(VLOOKUP(B2240,LISTAS!$Q$2:$R$58,2,0),"")</f>
        <v/>
      </c>
      <c r="G2240" s="34" t="str">
        <f aca="false">IF(ISBLANK(C2240),"",  IF(F2240="RAZÓN SOCIAL","NUEVO_RP",   IF(F2240="NUMERO",      IF(ISNUMBER(VALUE(C2240)),VALUE(C2240),""),   IF(OR(F2240="NSS - NOMBRE",F2240="RP - NOMBRE"),      IF(         AND(           NOT(ISERROR(FIND(" - ",C2240))),           ISERROR(FIND("  ",C2240)),           ISERROR(FIND("–",C2240)),           ISERROR(FIND("—",C2240)),           ISNUMBER(VALUE(LEFT(C2240,FIND(" - ",C2240)-1)))         ),         VALUE(LEFT(C2240,FIND(" - ",C2240)-1)),         ""      ),   ""   )  )))</f>
        <v/>
      </c>
      <c r="H2240" s="34" t="str">
        <f aca="false">B2240 &amp; "|" &amp; E2240 &amp; "|" &amp;(IF(ISBLANK(C2240),"",IFERROR(VALUE(LEFT(TRIM(C2240),FIND(" ",TRIM(C2240)&amp;" ")-1)),"")))</f>
        <v>||</v>
      </c>
      <c r="I2240" s="18" t="n">
        <f aca="false">IF(G2240="",0, IF(COUNTIF($H$6:H2240,H2240)=1,1,0))</f>
        <v>0</v>
      </c>
      <c r="J2240" s="34" t="str">
        <f aca="false">IF( OR( ISBLANK(D2240), C2240=D2240, AND( LEFT(D2240,7)&lt;&gt;"NOMINA ", OR( ISERROR(FIND(" - ",D2240)), NOT(ISNUMBER(VALUE(LEFT(D2240,FIND(" - ",D2240)-1)))) ) ) ), "", B2240 &amp; "|" &amp; E2240 &amp; "|" &amp; (IF(ISBLANK(C2240), "", IFERROR(VALUE(LEFT(TRIM(C2240), FIND(" ", TRIM(C2240)&amp;" ")-1)), ""))) &amp; "|" &amp; D2240 )</f>
        <v/>
      </c>
      <c r="K2240" s="18" t="n">
        <f aca="false">IF(OR(C2240="", J2240="",G2240=""), 0, IF(COUNTIF($J$6:J2240, J2240)=1, 1, 0))</f>
        <v>0</v>
      </c>
      <c r="L2240" s="16" t="str">
        <f aca="false">IF(B2240="Inscripción de nuevo registro patronal",B2240 &amp; "|" &amp; E2240 &amp; "|" &amp; C2240,"")</f>
        <v/>
      </c>
      <c r="M2240" s="18" t="n">
        <f aca="false">IF(OR(C2240="", L2240=""), 0, IF(COUNTIF($L$6:L2240, L2240)=1, 1, 0))</f>
        <v>0</v>
      </c>
    </row>
    <row r="2241" customFormat="false" ht="28.35" hidden="false" customHeight="true" outlineLevel="0" collapsed="false">
      <c r="A2241" s="48" t="str">
        <f aca="false">IF(AND(NOT(ISBLANK(C2241)),NOT(ISBLANK(B2241)),NOT(ISBLANK(E2241))),(_xlfn.AGGREGATE(2,7,A$5:A2241))+1,"")</f>
        <v/>
      </c>
      <c r="B2241" s="49"/>
      <c r="C2241" s="49"/>
      <c r="D2241" s="50"/>
      <c r="E2241" s="51"/>
      <c r="F2241" s="52" t="str">
        <f aca="false">IFERROR(VLOOKUP(B2241,LISTAS!$Q$2:$R$58,2,0),"")</f>
        <v/>
      </c>
      <c r="G2241" s="34" t="str">
        <f aca="false">IF(ISBLANK(C2241),"",  IF(F2241="RAZÓN SOCIAL","NUEVO_RP",   IF(F2241="NUMERO",      IF(ISNUMBER(VALUE(C2241)),VALUE(C2241),""),   IF(OR(F2241="NSS - NOMBRE",F2241="RP - NOMBRE"),      IF(         AND(           NOT(ISERROR(FIND(" - ",C2241))),           ISERROR(FIND("  ",C2241)),           ISERROR(FIND("–",C2241)),           ISERROR(FIND("—",C2241)),           ISNUMBER(VALUE(LEFT(C2241,FIND(" - ",C2241)-1)))         ),         VALUE(LEFT(C2241,FIND(" - ",C2241)-1)),         ""      ),   ""   )  )))</f>
        <v/>
      </c>
      <c r="H2241" s="34" t="str">
        <f aca="false">B2241 &amp; "|" &amp; E2241 &amp; "|" &amp;(IF(ISBLANK(C2241),"",IFERROR(VALUE(LEFT(TRIM(C2241),FIND(" ",TRIM(C2241)&amp;" ")-1)),"")))</f>
        <v>||</v>
      </c>
      <c r="I2241" s="18" t="n">
        <f aca="false">IF(G2241="",0, IF(COUNTIF($H$6:H2241,H2241)=1,1,0))</f>
        <v>0</v>
      </c>
      <c r="J2241" s="34" t="str">
        <f aca="false">IF( OR( ISBLANK(D2241), C2241=D2241, AND( LEFT(D2241,7)&lt;&gt;"NOMINA ", OR( ISERROR(FIND(" - ",D2241)), NOT(ISNUMBER(VALUE(LEFT(D2241,FIND(" - ",D2241)-1)))) ) ) ), "", B2241 &amp; "|" &amp; E2241 &amp; "|" &amp; (IF(ISBLANK(C2241), "", IFERROR(VALUE(LEFT(TRIM(C2241), FIND(" ", TRIM(C2241)&amp;" ")-1)), ""))) &amp; "|" &amp; D2241 )</f>
        <v/>
      </c>
      <c r="K2241" s="18" t="n">
        <f aca="false">IF(OR(C2241="", J2241="",G2241=""), 0, IF(COUNTIF($J$6:J2241, J2241)=1, 1, 0))</f>
        <v>0</v>
      </c>
      <c r="L2241" s="16" t="str">
        <f aca="false">IF(B2241="Inscripción de nuevo registro patronal",B2241 &amp; "|" &amp; E2241 &amp; "|" &amp; C2241,"")</f>
        <v/>
      </c>
      <c r="M2241" s="18" t="n">
        <f aca="false">IF(OR(C2241="", L2241=""), 0, IF(COUNTIF($L$6:L2241, L2241)=1, 1, 0))</f>
        <v>0</v>
      </c>
    </row>
    <row r="2242" customFormat="false" ht="28.35" hidden="false" customHeight="true" outlineLevel="0" collapsed="false">
      <c r="A2242" s="48" t="str">
        <f aca="false">IF(AND(NOT(ISBLANK(C2242)),NOT(ISBLANK(B2242)),NOT(ISBLANK(E2242))),(_xlfn.AGGREGATE(2,7,A$5:A2242))+1,"")</f>
        <v/>
      </c>
      <c r="B2242" s="49"/>
      <c r="C2242" s="49"/>
      <c r="D2242" s="50"/>
      <c r="E2242" s="51"/>
      <c r="F2242" s="52" t="str">
        <f aca="false">IFERROR(VLOOKUP(B2242,LISTAS!$Q$2:$R$58,2,0),"")</f>
        <v/>
      </c>
      <c r="G2242" s="34" t="str">
        <f aca="false">IF(ISBLANK(C2242),"",  IF(F2242="RAZÓN SOCIAL","NUEVO_RP",   IF(F2242="NUMERO",      IF(ISNUMBER(VALUE(C2242)),VALUE(C2242),""),   IF(OR(F2242="NSS - NOMBRE",F2242="RP - NOMBRE"),      IF(         AND(           NOT(ISERROR(FIND(" - ",C2242))),           ISERROR(FIND("  ",C2242)),           ISERROR(FIND("–",C2242)),           ISERROR(FIND("—",C2242)),           ISNUMBER(VALUE(LEFT(C2242,FIND(" - ",C2242)-1)))         ),         VALUE(LEFT(C2242,FIND(" - ",C2242)-1)),         ""      ),   ""   )  )))</f>
        <v/>
      </c>
      <c r="H2242" s="34" t="str">
        <f aca="false">B2242 &amp; "|" &amp; E2242 &amp; "|" &amp;(IF(ISBLANK(C2242),"",IFERROR(VALUE(LEFT(TRIM(C2242),FIND(" ",TRIM(C2242)&amp;" ")-1)),"")))</f>
        <v>||</v>
      </c>
      <c r="I2242" s="18" t="n">
        <f aca="false">IF(G2242="",0, IF(COUNTIF($H$6:H2242,H2242)=1,1,0))</f>
        <v>0</v>
      </c>
      <c r="J2242" s="34" t="str">
        <f aca="false">IF( OR( ISBLANK(D2242), C2242=D2242, AND( LEFT(D2242,7)&lt;&gt;"NOMINA ", OR( ISERROR(FIND(" - ",D2242)), NOT(ISNUMBER(VALUE(LEFT(D2242,FIND(" - ",D2242)-1)))) ) ) ), "", B2242 &amp; "|" &amp; E2242 &amp; "|" &amp; (IF(ISBLANK(C2242), "", IFERROR(VALUE(LEFT(TRIM(C2242), FIND(" ", TRIM(C2242)&amp;" ")-1)), ""))) &amp; "|" &amp; D2242 )</f>
        <v/>
      </c>
      <c r="K2242" s="18" t="n">
        <f aca="false">IF(OR(C2242="", J2242="",G2242=""), 0, IF(COUNTIF($J$6:J2242, J2242)=1, 1, 0))</f>
        <v>0</v>
      </c>
      <c r="L2242" s="16" t="str">
        <f aca="false">IF(B2242="Inscripción de nuevo registro patronal",B2242 &amp; "|" &amp; E2242 &amp; "|" &amp; C2242,"")</f>
        <v/>
      </c>
      <c r="M2242" s="18" t="n">
        <f aca="false">IF(OR(C2242="", L2242=""), 0, IF(COUNTIF($L$6:L2242, L2242)=1, 1, 0))</f>
        <v>0</v>
      </c>
    </row>
    <row r="2243" customFormat="false" ht="28.35" hidden="false" customHeight="true" outlineLevel="0" collapsed="false">
      <c r="A2243" s="48" t="str">
        <f aca="false">IF(AND(NOT(ISBLANK(C2243)),NOT(ISBLANK(B2243)),NOT(ISBLANK(E2243))),(_xlfn.AGGREGATE(2,7,A$5:A2243))+1,"")</f>
        <v/>
      </c>
      <c r="B2243" s="49"/>
      <c r="C2243" s="49"/>
      <c r="D2243" s="50"/>
      <c r="E2243" s="51"/>
      <c r="F2243" s="52" t="str">
        <f aca="false">IFERROR(VLOOKUP(B2243,LISTAS!$Q$2:$R$58,2,0),"")</f>
        <v/>
      </c>
      <c r="G2243" s="34" t="str">
        <f aca="false">IF(ISBLANK(C2243),"",  IF(F2243="RAZÓN SOCIAL","NUEVO_RP",   IF(F2243="NUMERO",      IF(ISNUMBER(VALUE(C2243)),VALUE(C2243),""),   IF(OR(F2243="NSS - NOMBRE",F2243="RP - NOMBRE"),      IF(         AND(           NOT(ISERROR(FIND(" - ",C2243))),           ISERROR(FIND("  ",C2243)),           ISERROR(FIND("–",C2243)),           ISERROR(FIND("—",C2243)),           ISNUMBER(VALUE(LEFT(C2243,FIND(" - ",C2243)-1)))         ),         VALUE(LEFT(C2243,FIND(" - ",C2243)-1)),         ""      ),   ""   )  )))</f>
        <v/>
      </c>
      <c r="H2243" s="34" t="str">
        <f aca="false">B2243 &amp; "|" &amp; E2243 &amp; "|" &amp;(IF(ISBLANK(C2243),"",IFERROR(VALUE(LEFT(TRIM(C2243),FIND(" ",TRIM(C2243)&amp;" ")-1)),"")))</f>
        <v>||</v>
      </c>
      <c r="I2243" s="18" t="n">
        <f aca="false">IF(G2243="",0, IF(COUNTIF($H$6:H2243,H2243)=1,1,0))</f>
        <v>0</v>
      </c>
      <c r="J2243" s="34" t="str">
        <f aca="false">IF( OR( ISBLANK(D2243), C2243=D2243, AND( LEFT(D2243,7)&lt;&gt;"NOMINA ", OR( ISERROR(FIND(" - ",D2243)), NOT(ISNUMBER(VALUE(LEFT(D2243,FIND(" - ",D2243)-1)))) ) ) ), "", B2243 &amp; "|" &amp; E2243 &amp; "|" &amp; (IF(ISBLANK(C2243), "", IFERROR(VALUE(LEFT(TRIM(C2243), FIND(" ", TRIM(C2243)&amp;" ")-1)), ""))) &amp; "|" &amp; D2243 )</f>
        <v/>
      </c>
      <c r="K2243" s="18" t="n">
        <f aca="false">IF(OR(C2243="", J2243="",G2243=""), 0, IF(COUNTIF($J$6:J2243, J2243)=1, 1, 0))</f>
        <v>0</v>
      </c>
      <c r="L2243" s="16" t="str">
        <f aca="false">IF(B2243="Inscripción de nuevo registro patronal",B2243 &amp; "|" &amp; E2243 &amp; "|" &amp; C2243,"")</f>
        <v/>
      </c>
      <c r="M2243" s="18" t="n">
        <f aca="false">IF(OR(C2243="", L2243=""), 0, IF(COUNTIF($L$6:L2243, L2243)=1, 1, 0))</f>
        <v>0</v>
      </c>
    </row>
    <row r="2244" customFormat="false" ht="28.35" hidden="false" customHeight="true" outlineLevel="0" collapsed="false">
      <c r="A2244" s="48" t="str">
        <f aca="false">IF(AND(NOT(ISBLANK(C2244)),NOT(ISBLANK(B2244)),NOT(ISBLANK(E2244))),(_xlfn.AGGREGATE(2,7,A$5:A2244))+1,"")</f>
        <v/>
      </c>
      <c r="B2244" s="49"/>
      <c r="C2244" s="49"/>
      <c r="D2244" s="50"/>
      <c r="E2244" s="51"/>
      <c r="F2244" s="52" t="str">
        <f aca="false">IFERROR(VLOOKUP(B2244,LISTAS!$Q$2:$R$58,2,0),"")</f>
        <v/>
      </c>
      <c r="G2244" s="34" t="str">
        <f aca="false">IF(ISBLANK(C2244),"",  IF(F2244="RAZÓN SOCIAL","NUEVO_RP",   IF(F2244="NUMERO",      IF(ISNUMBER(VALUE(C2244)),VALUE(C2244),""),   IF(OR(F2244="NSS - NOMBRE",F2244="RP - NOMBRE"),      IF(         AND(           NOT(ISERROR(FIND(" - ",C2244))),           ISERROR(FIND("  ",C2244)),           ISERROR(FIND("–",C2244)),           ISERROR(FIND("—",C2244)),           ISNUMBER(VALUE(LEFT(C2244,FIND(" - ",C2244)-1)))         ),         VALUE(LEFT(C2244,FIND(" - ",C2244)-1)),         ""      ),   ""   )  )))</f>
        <v/>
      </c>
      <c r="H2244" s="34" t="str">
        <f aca="false">B2244 &amp; "|" &amp; E2244 &amp; "|" &amp;(IF(ISBLANK(C2244),"",IFERROR(VALUE(LEFT(TRIM(C2244),FIND(" ",TRIM(C2244)&amp;" ")-1)),"")))</f>
        <v>||</v>
      </c>
      <c r="I2244" s="18" t="n">
        <f aca="false">IF(G2244="",0, IF(COUNTIF($H$6:H2244,H2244)=1,1,0))</f>
        <v>0</v>
      </c>
      <c r="J2244" s="34" t="str">
        <f aca="false">IF( OR( ISBLANK(D2244), C2244=D2244, AND( LEFT(D2244,7)&lt;&gt;"NOMINA ", OR( ISERROR(FIND(" - ",D2244)), NOT(ISNUMBER(VALUE(LEFT(D2244,FIND(" - ",D2244)-1)))) ) ) ), "", B2244 &amp; "|" &amp; E2244 &amp; "|" &amp; (IF(ISBLANK(C2244), "", IFERROR(VALUE(LEFT(TRIM(C2244), FIND(" ", TRIM(C2244)&amp;" ")-1)), ""))) &amp; "|" &amp; D2244 )</f>
        <v/>
      </c>
      <c r="K2244" s="18" t="n">
        <f aca="false">IF(OR(C2244="", J2244="",G2244=""), 0, IF(COUNTIF($J$6:J2244, J2244)=1, 1, 0))</f>
        <v>0</v>
      </c>
      <c r="L2244" s="16" t="str">
        <f aca="false">IF(B2244="Inscripción de nuevo registro patronal",B2244 &amp; "|" &amp; E2244 &amp; "|" &amp; C2244,"")</f>
        <v/>
      </c>
      <c r="M2244" s="18" t="n">
        <f aca="false">IF(OR(C2244="", L2244=""), 0, IF(COUNTIF($L$6:L2244, L2244)=1, 1, 0))</f>
        <v>0</v>
      </c>
    </row>
    <row r="2245" customFormat="false" ht="28.35" hidden="false" customHeight="true" outlineLevel="0" collapsed="false">
      <c r="A2245" s="48" t="str">
        <f aca="false">IF(AND(NOT(ISBLANK(C2245)),NOT(ISBLANK(B2245)),NOT(ISBLANK(E2245))),(_xlfn.AGGREGATE(2,7,A$5:A2245))+1,"")</f>
        <v/>
      </c>
      <c r="B2245" s="49"/>
      <c r="C2245" s="49"/>
      <c r="D2245" s="50"/>
      <c r="E2245" s="51"/>
      <c r="F2245" s="52" t="str">
        <f aca="false">IFERROR(VLOOKUP(B2245,LISTAS!$Q$2:$R$58,2,0),"")</f>
        <v/>
      </c>
      <c r="G2245" s="34" t="str">
        <f aca="false">IF(ISBLANK(C2245),"",  IF(F2245="RAZÓN SOCIAL","NUEVO_RP",   IF(F2245="NUMERO",      IF(ISNUMBER(VALUE(C2245)),VALUE(C2245),""),   IF(OR(F2245="NSS - NOMBRE",F2245="RP - NOMBRE"),      IF(         AND(           NOT(ISERROR(FIND(" - ",C2245))),           ISERROR(FIND("  ",C2245)),           ISERROR(FIND("–",C2245)),           ISERROR(FIND("—",C2245)),           ISNUMBER(VALUE(LEFT(C2245,FIND(" - ",C2245)-1)))         ),         VALUE(LEFT(C2245,FIND(" - ",C2245)-1)),         ""      ),   ""   )  )))</f>
        <v/>
      </c>
      <c r="H2245" s="34" t="str">
        <f aca="false">B2245 &amp; "|" &amp; E2245 &amp; "|" &amp;(IF(ISBLANK(C2245),"",IFERROR(VALUE(LEFT(TRIM(C2245),FIND(" ",TRIM(C2245)&amp;" ")-1)),"")))</f>
        <v>||</v>
      </c>
      <c r="I2245" s="18" t="n">
        <f aca="false">IF(G2245="",0, IF(COUNTIF($H$6:H2245,H2245)=1,1,0))</f>
        <v>0</v>
      </c>
      <c r="J2245" s="34" t="str">
        <f aca="false">IF( OR( ISBLANK(D2245), C2245=D2245, AND( LEFT(D2245,7)&lt;&gt;"NOMINA ", OR( ISERROR(FIND(" - ",D2245)), NOT(ISNUMBER(VALUE(LEFT(D2245,FIND(" - ",D2245)-1)))) ) ) ), "", B2245 &amp; "|" &amp; E2245 &amp; "|" &amp; (IF(ISBLANK(C2245), "", IFERROR(VALUE(LEFT(TRIM(C2245), FIND(" ", TRIM(C2245)&amp;" ")-1)), ""))) &amp; "|" &amp; D2245 )</f>
        <v/>
      </c>
      <c r="K2245" s="18" t="n">
        <f aca="false">IF(OR(C2245="", J2245="",G2245=""), 0, IF(COUNTIF($J$6:J2245, J2245)=1, 1, 0))</f>
        <v>0</v>
      </c>
      <c r="L2245" s="16" t="str">
        <f aca="false">IF(B2245="Inscripción de nuevo registro patronal",B2245 &amp; "|" &amp; E2245 &amp; "|" &amp; C2245,"")</f>
        <v/>
      </c>
      <c r="M2245" s="18" t="n">
        <f aca="false">IF(OR(C2245="", L2245=""), 0, IF(COUNTIF($L$6:L2245, L2245)=1, 1, 0))</f>
        <v>0</v>
      </c>
    </row>
    <row r="2246" customFormat="false" ht="28.35" hidden="false" customHeight="true" outlineLevel="0" collapsed="false">
      <c r="A2246" s="48" t="str">
        <f aca="false">IF(AND(NOT(ISBLANK(C2246)),NOT(ISBLANK(B2246)),NOT(ISBLANK(E2246))),(_xlfn.AGGREGATE(2,7,A$5:A2246))+1,"")</f>
        <v/>
      </c>
      <c r="B2246" s="49"/>
      <c r="C2246" s="49"/>
      <c r="D2246" s="50"/>
      <c r="E2246" s="51"/>
      <c r="F2246" s="52" t="str">
        <f aca="false">IFERROR(VLOOKUP(B2246,LISTAS!$Q$2:$R$58,2,0),"")</f>
        <v/>
      </c>
      <c r="G2246" s="34" t="str">
        <f aca="false">IF(ISBLANK(C2246),"",  IF(F2246="RAZÓN SOCIAL","NUEVO_RP",   IF(F2246="NUMERO",      IF(ISNUMBER(VALUE(C2246)),VALUE(C2246),""),   IF(OR(F2246="NSS - NOMBRE",F2246="RP - NOMBRE"),      IF(         AND(           NOT(ISERROR(FIND(" - ",C2246))),           ISERROR(FIND("  ",C2246)),           ISERROR(FIND("–",C2246)),           ISERROR(FIND("—",C2246)),           ISNUMBER(VALUE(LEFT(C2246,FIND(" - ",C2246)-1)))         ),         VALUE(LEFT(C2246,FIND(" - ",C2246)-1)),         ""      ),   ""   )  )))</f>
        <v/>
      </c>
      <c r="H2246" s="34" t="str">
        <f aca="false">B2246 &amp; "|" &amp; E2246 &amp; "|" &amp;(IF(ISBLANK(C2246),"",IFERROR(VALUE(LEFT(TRIM(C2246),FIND(" ",TRIM(C2246)&amp;" ")-1)),"")))</f>
        <v>||</v>
      </c>
      <c r="I2246" s="18" t="n">
        <f aca="false">IF(G2246="",0, IF(COUNTIF($H$6:H2246,H2246)=1,1,0))</f>
        <v>0</v>
      </c>
      <c r="J2246" s="34" t="str">
        <f aca="false">IF( OR( ISBLANK(D2246), C2246=D2246, AND( LEFT(D2246,7)&lt;&gt;"NOMINA ", OR( ISERROR(FIND(" - ",D2246)), NOT(ISNUMBER(VALUE(LEFT(D2246,FIND(" - ",D2246)-1)))) ) ) ), "", B2246 &amp; "|" &amp; E2246 &amp; "|" &amp; (IF(ISBLANK(C2246), "", IFERROR(VALUE(LEFT(TRIM(C2246), FIND(" ", TRIM(C2246)&amp;" ")-1)), ""))) &amp; "|" &amp; D2246 )</f>
        <v/>
      </c>
      <c r="K2246" s="18" t="n">
        <f aca="false">IF(OR(C2246="", J2246="",G2246=""), 0, IF(COUNTIF($J$6:J2246, J2246)=1, 1, 0))</f>
        <v>0</v>
      </c>
      <c r="L2246" s="16" t="str">
        <f aca="false">IF(B2246="Inscripción de nuevo registro patronal",B2246 &amp; "|" &amp; E2246 &amp; "|" &amp; C2246,"")</f>
        <v/>
      </c>
      <c r="M2246" s="18" t="n">
        <f aca="false">IF(OR(C2246="", L2246=""), 0, IF(COUNTIF($L$6:L2246, L2246)=1, 1, 0))</f>
        <v>0</v>
      </c>
    </row>
    <row r="2247" customFormat="false" ht="28.35" hidden="false" customHeight="true" outlineLevel="0" collapsed="false">
      <c r="A2247" s="48" t="str">
        <f aca="false">IF(AND(NOT(ISBLANK(C2247)),NOT(ISBLANK(B2247)),NOT(ISBLANK(E2247))),(_xlfn.AGGREGATE(2,7,A$5:A2247))+1,"")</f>
        <v/>
      </c>
      <c r="B2247" s="49"/>
      <c r="C2247" s="49"/>
      <c r="D2247" s="50"/>
      <c r="E2247" s="51"/>
      <c r="F2247" s="52" t="str">
        <f aca="false">IFERROR(VLOOKUP(B2247,LISTAS!$Q$2:$R$58,2,0),"")</f>
        <v/>
      </c>
      <c r="G2247" s="34" t="str">
        <f aca="false">IF(ISBLANK(C2247),"",  IF(F2247="RAZÓN SOCIAL","NUEVO_RP",   IF(F2247="NUMERO",      IF(ISNUMBER(VALUE(C2247)),VALUE(C2247),""),   IF(OR(F2247="NSS - NOMBRE",F2247="RP - NOMBRE"),      IF(         AND(           NOT(ISERROR(FIND(" - ",C2247))),           ISERROR(FIND("  ",C2247)),           ISERROR(FIND("–",C2247)),           ISERROR(FIND("—",C2247)),           ISNUMBER(VALUE(LEFT(C2247,FIND(" - ",C2247)-1)))         ),         VALUE(LEFT(C2247,FIND(" - ",C2247)-1)),         ""      ),   ""   )  )))</f>
        <v/>
      </c>
      <c r="H2247" s="34" t="str">
        <f aca="false">B2247 &amp; "|" &amp; E2247 &amp; "|" &amp;(IF(ISBLANK(C2247),"",IFERROR(VALUE(LEFT(TRIM(C2247),FIND(" ",TRIM(C2247)&amp;" ")-1)),"")))</f>
        <v>||</v>
      </c>
      <c r="I2247" s="18" t="n">
        <f aca="false">IF(G2247="",0, IF(COUNTIF($H$6:H2247,H2247)=1,1,0))</f>
        <v>0</v>
      </c>
      <c r="J2247" s="34" t="str">
        <f aca="false">IF( OR( ISBLANK(D2247), C2247=D2247, AND( LEFT(D2247,7)&lt;&gt;"NOMINA ", OR( ISERROR(FIND(" - ",D2247)), NOT(ISNUMBER(VALUE(LEFT(D2247,FIND(" - ",D2247)-1)))) ) ) ), "", B2247 &amp; "|" &amp; E2247 &amp; "|" &amp; (IF(ISBLANK(C2247), "", IFERROR(VALUE(LEFT(TRIM(C2247), FIND(" ", TRIM(C2247)&amp;" ")-1)), ""))) &amp; "|" &amp; D2247 )</f>
        <v/>
      </c>
      <c r="K2247" s="18" t="n">
        <f aca="false">IF(OR(C2247="", J2247="",G2247=""), 0, IF(COUNTIF($J$6:J2247, J2247)=1, 1, 0))</f>
        <v>0</v>
      </c>
      <c r="L2247" s="16" t="str">
        <f aca="false">IF(B2247="Inscripción de nuevo registro patronal",B2247 &amp; "|" &amp; E2247 &amp; "|" &amp; C2247,"")</f>
        <v/>
      </c>
      <c r="M2247" s="18" t="n">
        <f aca="false">IF(OR(C2247="", L2247=""), 0, IF(COUNTIF($L$6:L2247, L2247)=1, 1, 0))</f>
        <v>0</v>
      </c>
    </row>
    <row r="2248" customFormat="false" ht="28.35" hidden="false" customHeight="true" outlineLevel="0" collapsed="false">
      <c r="A2248" s="48" t="str">
        <f aca="false">IF(AND(NOT(ISBLANK(C2248)),NOT(ISBLANK(B2248)),NOT(ISBLANK(E2248))),(_xlfn.AGGREGATE(2,7,A$5:A2248))+1,"")</f>
        <v/>
      </c>
      <c r="B2248" s="49"/>
      <c r="C2248" s="49"/>
      <c r="D2248" s="50"/>
      <c r="E2248" s="51"/>
      <c r="F2248" s="52" t="str">
        <f aca="false">IFERROR(VLOOKUP(B2248,LISTAS!$Q$2:$R$58,2,0),"")</f>
        <v/>
      </c>
      <c r="G2248" s="34" t="str">
        <f aca="false">IF(ISBLANK(C2248),"",  IF(F2248="RAZÓN SOCIAL","NUEVO_RP",   IF(F2248="NUMERO",      IF(ISNUMBER(VALUE(C2248)),VALUE(C2248),""),   IF(OR(F2248="NSS - NOMBRE",F2248="RP - NOMBRE"),      IF(         AND(           NOT(ISERROR(FIND(" - ",C2248))),           ISERROR(FIND("  ",C2248)),           ISERROR(FIND("–",C2248)),           ISERROR(FIND("—",C2248)),           ISNUMBER(VALUE(LEFT(C2248,FIND(" - ",C2248)-1)))         ),         VALUE(LEFT(C2248,FIND(" - ",C2248)-1)),         ""      ),   ""   )  )))</f>
        <v/>
      </c>
      <c r="H2248" s="34" t="str">
        <f aca="false">B2248 &amp; "|" &amp; E2248 &amp; "|" &amp;(IF(ISBLANK(C2248),"",IFERROR(VALUE(LEFT(TRIM(C2248),FIND(" ",TRIM(C2248)&amp;" ")-1)),"")))</f>
        <v>||</v>
      </c>
      <c r="I2248" s="18" t="n">
        <f aca="false">IF(G2248="",0, IF(COUNTIF($H$6:H2248,H2248)=1,1,0))</f>
        <v>0</v>
      </c>
      <c r="J2248" s="34" t="str">
        <f aca="false">IF( OR( ISBLANK(D2248), C2248=D2248, AND( LEFT(D2248,7)&lt;&gt;"NOMINA ", OR( ISERROR(FIND(" - ",D2248)), NOT(ISNUMBER(VALUE(LEFT(D2248,FIND(" - ",D2248)-1)))) ) ) ), "", B2248 &amp; "|" &amp; E2248 &amp; "|" &amp; (IF(ISBLANK(C2248), "", IFERROR(VALUE(LEFT(TRIM(C2248), FIND(" ", TRIM(C2248)&amp;" ")-1)), ""))) &amp; "|" &amp; D2248 )</f>
        <v/>
      </c>
      <c r="K2248" s="18" t="n">
        <f aca="false">IF(OR(C2248="", J2248="",G2248=""), 0, IF(COUNTIF($J$6:J2248, J2248)=1, 1, 0))</f>
        <v>0</v>
      </c>
      <c r="L2248" s="16" t="str">
        <f aca="false">IF(B2248="Inscripción de nuevo registro patronal",B2248 &amp; "|" &amp; E2248 &amp; "|" &amp; C2248,"")</f>
        <v/>
      </c>
      <c r="M2248" s="18" t="n">
        <f aca="false">IF(OR(C2248="", L2248=""), 0, IF(COUNTIF($L$6:L2248, L2248)=1, 1, 0))</f>
        <v>0</v>
      </c>
    </row>
    <row r="2249" customFormat="false" ht="28.35" hidden="false" customHeight="true" outlineLevel="0" collapsed="false">
      <c r="A2249" s="48" t="str">
        <f aca="false">IF(AND(NOT(ISBLANK(C2249)),NOT(ISBLANK(B2249)),NOT(ISBLANK(E2249))),(_xlfn.AGGREGATE(2,7,A$5:A2249))+1,"")</f>
        <v/>
      </c>
      <c r="B2249" s="49"/>
      <c r="C2249" s="49"/>
      <c r="D2249" s="50"/>
      <c r="E2249" s="51"/>
      <c r="F2249" s="52" t="str">
        <f aca="false">IFERROR(VLOOKUP(B2249,LISTAS!$Q$2:$R$58,2,0),"")</f>
        <v/>
      </c>
      <c r="G2249" s="34" t="str">
        <f aca="false">IF(ISBLANK(C2249),"",  IF(F2249="RAZÓN SOCIAL","NUEVO_RP",   IF(F2249="NUMERO",      IF(ISNUMBER(VALUE(C2249)),VALUE(C2249),""),   IF(OR(F2249="NSS - NOMBRE",F2249="RP - NOMBRE"),      IF(         AND(           NOT(ISERROR(FIND(" - ",C2249))),           ISERROR(FIND("  ",C2249)),           ISERROR(FIND("–",C2249)),           ISERROR(FIND("—",C2249)),           ISNUMBER(VALUE(LEFT(C2249,FIND(" - ",C2249)-1)))         ),         VALUE(LEFT(C2249,FIND(" - ",C2249)-1)),         ""      ),   ""   )  )))</f>
        <v/>
      </c>
      <c r="H2249" s="34" t="str">
        <f aca="false">B2249 &amp; "|" &amp; E2249 &amp; "|" &amp;(IF(ISBLANK(C2249),"",IFERROR(VALUE(LEFT(TRIM(C2249),FIND(" ",TRIM(C2249)&amp;" ")-1)),"")))</f>
        <v>||</v>
      </c>
      <c r="I2249" s="18" t="n">
        <f aca="false">IF(G2249="",0, IF(COUNTIF($H$6:H2249,H2249)=1,1,0))</f>
        <v>0</v>
      </c>
      <c r="J2249" s="34" t="str">
        <f aca="false">IF( OR( ISBLANK(D2249), C2249=D2249, AND( LEFT(D2249,7)&lt;&gt;"NOMINA ", OR( ISERROR(FIND(" - ",D2249)), NOT(ISNUMBER(VALUE(LEFT(D2249,FIND(" - ",D2249)-1)))) ) ) ), "", B2249 &amp; "|" &amp; E2249 &amp; "|" &amp; (IF(ISBLANK(C2249), "", IFERROR(VALUE(LEFT(TRIM(C2249), FIND(" ", TRIM(C2249)&amp;" ")-1)), ""))) &amp; "|" &amp; D2249 )</f>
        <v/>
      </c>
      <c r="K2249" s="18" t="n">
        <f aca="false">IF(OR(C2249="", J2249="",G2249=""), 0, IF(COUNTIF($J$6:J2249, J2249)=1, 1, 0))</f>
        <v>0</v>
      </c>
      <c r="L2249" s="16" t="str">
        <f aca="false">IF(B2249="Inscripción de nuevo registro patronal",B2249 &amp; "|" &amp; E2249 &amp; "|" &amp; C2249,"")</f>
        <v/>
      </c>
      <c r="M2249" s="18" t="n">
        <f aca="false">IF(OR(C2249="", L2249=""), 0, IF(COUNTIF($L$6:L2249, L2249)=1, 1, 0))</f>
        <v>0</v>
      </c>
    </row>
    <row r="2250" customFormat="false" ht="28.35" hidden="false" customHeight="true" outlineLevel="0" collapsed="false">
      <c r="A2250" s="48" t="str">
        <f aca="false">IF(AND(NOT(ISBLANK(C2250)),NOT(ISBLANK(B2250)),NOT(ISBLANK(E2250))),(_xlfn.AGGREGATE(2,7,A$5:A2250))+1,"")</f>
        <v/>
      </c>
      <c r="B2250" s="49"/>
      <c r="C2250" s="49"/>
      <c r="D2250" s="50"/>
      <c r="E2250" s="51"/>
      <c r="F2250" s="52" t="str">
        <f aca="false">IFERROR(VLOOKUP(B2250,LISTAS!$Q$2:$R$58,2,0),"")</f>
        <v/>
      </c>
      <c r="G2250" s="34" t="str">
        <f aca="false">IF(ISBLANK(C2250),"",  IF(F2250="RAZÓN SOCIAL","NUEVO_RP",   IF(F2250="NUMERO",      IF(ISNUMBER(VALUE(C2250)),VALUE(C2250),""),   IF(OR(F2250="NSS - NOMBRE",F2250="RP - NOMBRE"),      IF(         AND(           NOT(ISERROR(FIND(" - ",C2250))),           ISERROR(FIND("  ",C2250)),           ISERROR(FIND("–",C2250)),           ISERROR(FIND("—",C2250)),           ISNUMBER(VALUE(LEFT(C2250,FIND(" - ",C2250)-1)))         ),         VALUE(LEFT(C2250,FIND(" - ",C2250)-1)),         ""      ),   ""   )  )))</f>
        <v/>
      </c>
      <c r="H2250" s="34" t="str">
        <f aca="false">B2250 &amp; "|" &amp; E2250 &amp; "|" &amp;(IF(ISBLANK(C2250),"",IFERROR(VALUE(LEFT(TRIM(C2250),FIND(" ",TRIM(C2250)&amp;" ")-1)),"")))</f>
        <v>||</v>
      </c>
      <c r="I2250" s="18" t="n">
        <f aca="false">IF(G2250="",0, IF(COUNTIF($H$6:H2250,H2250)=1,1,0))</f>
        <v>0</v>
      </c>
      <c r="J2250" s="34" t="str">
        <f aca="false">IF( OR( ISBLANK(D2250), C2250=D2250, AND( LEFT(D2250,7)&lt;&gt;"NOMINA ", OR( ISERROR(FIND(" - ",D2250)), NOT(ISNUMBER(VALUE(LEFT(D2250,FIND(" - ",D2250)-1)))) ) ) ), "", B2250 &amp; "|" &amp; E2250 &amp; "|" &amp; (IF(ISBLANK(C2250), "", IFERROR(VALUE(LEFT(TRIM(C2250), FIND(" ", TRIM(C2250)&amp;" ")-1)), ""))) &amp; "|" &amp; D2250 )</f>
        <v/>
      </c>
      <c r="K2250" s="18" t="n">
        <f aca="false">IF(OR(C2250="", J2250="",G2250=""), 0, IF(COUNTIF($J$6:J2250, J2250)=1, 1, 0))</f>
        <v>0</v>
      </c>
      <c r="L2250" s="16" t="str">
        <f aca="false">IF(B2250="Inscripción de nuevo registro patronal",B2250 &amp; "|" &amp; E2250 &amp; "|" &amp; C2250,"")</f>
        <v/>
      </c>
      <c r="M2250" s="18" t="n">
        <f aca="false">IF(OR(C2250="", L2250=""), 0, IF(COUNTIF($L$6:L2250, L2250)=1, 1, 0))</f>
        <v>0</v>
      </c>
    </row>
    <row r="2251" customFormat="false" ht="28.35" hidden="false" customHeight="true" outlineLevel="0" collapsed="false">
      <c r="A2251" s="48" t="str">
        <f aca="false">IF(AND(NOT(ISBLANK(C2251)),NOT(ISBLANK(B2251)),NOT(ISBLANK(E2251))),(_xlfn.AGGREGATE(2,7,A$5:A2251))+1,"")</f>
        <v/>
      </c>
      <c r="B2251" s="49"/>
      <c r="C2251" s="49"/>
      <c r="D2251" s="50"/>
      <c r="E2251" s="51"/>
      <c r="F2251" s="52" t="str">
        <f aca="false">IFERROR(VLOOKUP(B2251,LISTAS!$Q$2:$R$58,2,0),"")</f>
        <v/>
      </c>
      <c r="G2251" s="34" t="str">
        <f aca="false">IF(ISBLANK(C2251),"",  IF(F2251="RAZÓN SOCIAL","NUEVO_RP",   IF(F2251="NUMERO",      IF(ISNUMBER(VALUE(C2251)),VALUE(C2251),""),   IF(OR(F2251="NSS - NOMBRE",F2251="RP - NOMBRE"),      IF(         AND(           NOT(ISERROR(FIND(" - ",C2251))),           ISERROR(FIND("  ",C2251)),           ISERROR(FIND("–",C2251)),           ISERROR(FIND("—",C2251)),           ISNUMBER(VALUE(LEFT(C2251,FIND(" - ",C2251)-1)))         ),         VALUE(LEFT(C2251,FIND(" - ",C2251)-1)),         ""      ),   ""   )  )))</f>
        <v/>
      </c>
      <c r="H2251" s="34" t="str">
        <f aca="false">B2251 &amp; "|" &amp; E2251 &amp; "|" &amp;(IF(ISBLANK(C2251),"",IFERROR(VALUE(LEFT(TRIM(C2251),FIND(" ",TRIM(C2251)&amp;" ")-1)),"")))</f>
        <v>||</v>
      </c>
      <c r="I2251" s="18" t="n">
        <f aca="false">IF(G2251="",0, IF(COUNTIF($H$6:H2251,H2251)=1,1,0))</f>
        <v>0</v>
      </c>
      <c r="J2251" s="34" t="str">
        <f aca="false">IF( OR( ISBLANK(D2251), C2251=D2251, AND( LEFT(D2251,7)&lt;&gt;"NOMINA ", OR( ISERROR(FIND(" - ",D2251)), NOT(ISNUMBER(VALUE(LEFT(D2251,FIND(" - ",D2251)-1)))) ) ) ), "", B2251 &amp; "|" &amp; E2251 &amp; "|" &amp; (IF(ISBLANK(C2251), "", IFERROR(VALUE(LEFT(TRIM(C2251), FIND(" ", TRIM(C2251)&amp;" ")-1)), ""))) &amp; "|" &amp; D2251 )</f>
        <v/>
      </c>
      <c r="K2251" s="18" t="n">
        <f aca="false">IF(OR(C2251="", J2251="",G2251=""), 0, IF(COUNTIF($J$6:J2251, J2251)=1, 1, 0))</f>
        <v>0</v>
      </c>
      <c r="L2251" s="16" t="str">
        <f aca="false">IF(B2251="Inscripción de nuevo registro patronal",B2251 &amp; "|" &amp; E2251 &amp; "|" &amp; C2251,"")</f>
        <v/>
      </c>
      <c r="M2251" s="18" t="n">
        <f aca="false">IF(OR(C2251="", L2251=""), 0, IF(COUNTIF($L$6:L2251, L2251)=1, 1, 0))</f>
        <v>0</v>
      </c>
    </row>
    <row r="2252" customFormat="false" ht="28.35" hidden="false" customHeight="true" outlineLevel="0" collapsed="false">
      <c r="A2252" s="48" t="str">
        <f aca="false">IF(AND(NOT(ISBLANK(C2252)),NOT(ISBLANK(B2252)),NOT(ISBLANK(E2252))),(_xlfn.AGGREGATE(2,7,A$5:A2252))+1,"")</f>
        <v/>
      </c>
      <c r="B2252" s="49"/>
      <c r="C2252" s="49"/>
      <c r="D2252" s="50"/>
      <c r="E2252" s="51"/>
      <c r="F2252" s="52" t="str">
        <f aca="false">IFERROR(VLOOKUP(B2252,LISTAS!$Q$2:$R$58,2,0),"")</f>
        <v/>
      </c>
      <c r="G2252" s="34" t="str">
        <f aca="false">IF(ISBLANK(C2252),"",  IF(F2252="RAZÓN SOCIAL","NUEVO_RP",   IF(F2252="NUMERO",      IF(ISNUMBER(VALUE(C2252)),VALUE(C2252),""),   IF(OR(F2252="NSS - NOMBRE",F2252="RP - NOMBRE"),      IF(         AND(           NOT(ISERROR(FIND(" - ",C2252))),           ISERROR(FIND("  ",C2252)),           ISERROR(FIND("–",C2252)),           ISERROR(FIND("—",C2252)),           ISNUMBER(VALUE(LEFT(C2252,FIND(" - ",C2252)-1)))         ),         VALUE(LEFT(C2252,FIND(" - ",C2252)-1)),         ""      ),   ""   )  )))</f>
        <v/>
      </c>
      <c r="H2252" s="34" t="str">
        <f aca="false">B2252 &amp; "|" &amp; E2252 &amp; "|" &amp;(IF(ISBLANK(C2252),"",IFERROR(VALUE(LEFT(TRIM(C2252),FIND(" ",TRIM(C2252)&amp;" ")-1)),"")))</f>
        <v>||</v>
      </c>
      <c r="I2252" s="18" t="n">
        <f aca="false">IF(G2252="",0, IF(COUNTIF($H$6:H2252,H2252)=1,1,0))</f>
        <v>0</v>
      </c>
      <c r="J2252" s="34" t="str">
        <f aca="false">IF( OR( ISBLANK(D2252), C2252=D2252, AND( LEFT(D2252,7)&lt;&gt;"NOMINA ", OR( ISERROR(FIND(" - ",D2252)), NOT(ISNUMBER(VALUE(LEFT(D2252,FIND(" - ",D2252)-1)))) ) ) ), "", B2252 &amp; "|" &amp; E2252 &amp; "|" &amp; (IF(ISBLANK(C2252), "", IFERROR(VALUE(LEFT(TRIM(C2252), FIND(" ", TRIM(C2252)&amp;" ")-1)), ""))) &amp; "|" &amp; D2252 )</f>
        <v/>
      </c>
      <c r="K2252" s="18" t="n">
        <f aca="false">IF(OR(C2252="", J2252="",G2252=""), 0, IF(COUNTIF($J$6:J2252, J2252)=1, 1, 0))</f>
        <v>0</v>
      </c>
      <c r="L2252" s="16" t="str">
        <f aca="false">IF(B2252="Inscripción de nuevo registro patronal",B2252 &amp; "|" &amp; E2252 &amp; "|" &amp; C2252,"")</f>
        <v/>
      </c>
      <c r="M2252" s="18" t="n">
        <f aca="false">IF(OR(C2252="", L2252=""), 0, IF(COUNTIF($L$6:L2252, L2252)=1, 1, 0))</f>
        <v>0</v>
      </c>
    </row>
    <row r="2253" customFormat="false" ht="28.35" hidden="false" customHeight="true" outlineLevel="0" collapsed="false">
      <c r="A2253" s="48" t="str">
        <f aca="false">IF(AND(NOT(ISBLANK(C2253)),NOT(ISBLANK(B2253)),NOT(ISBLANK(E2253))),(_xlfn.AGGREGATE(2,7,A$5:A2253))+1,"")</f>
        <v/>
      </c>
      <c r="B2253" s="49"/>
      <c r="C2253" s="49"/>
      <c r="D2253" s="50"/>
      <c r="E2253" s="51"/>
      <c r="F2253" s="52" t="str">
        <f aca="false">IFERROR(VLOOKUP(B2253,LISTAS!$Q$2:$R$58,2,0),"")</f>
        <v/>
      </c>
      <c r="G2253" s="34" t="str">
        <f aca="false">IF(ISBLANK(C2253),"",  IF(F2253="RAZÓN SOCIAL","NUEVO_RP",   IF(F2253="NUMERO",      IF(ISNUMBER(VALUE(C2253)),VALUE(C2253),""),   IF(OR(F2253="NSS - NOMBRE",F2253="RP - NOMBRE"),      IF(         AND(           NOT(ISERROR(FIND(" - ",C2253))),           ISERROR(FIND("  ",C2253)),           ISERROR(FIND("–",C2253)),           ISERROR(FIND("—",C2253)),           ISNUMBER(VALUE(LEFT(C2253,FIND(" - ",C2253)-1)))         ),         VALUE(LEFT(C2253,FIND(" - ",C2253)-1)),         ""      ),   ""   )  )))</f>
        <v/>
      </c>
      <c r="H2253" s="34" t="str">
        <f aca="false">B2253 &amp; "|" &amp; E2253 &amp; "|" &amp;(IF(ISBLANK(C2253),"",IFERROR(VALUE(LEFT(TRIM(C2253),FIND(" ",TRIM(C2253)&amp;" ")-1)),"")))</f>
        <v>||</v>
      </c>
      <c r="I2253" s="18" t="n">
        <f aca="false">IF(G2253="",0, IF(COUNTIF($H$6:H2253,H2253)=1,1,0))</f>
        <v>0</v>
      </c>
      <c r="J2253" s="34" t="str">
        <f aca="false">IF( OR( ISBLANK(D2253), C2253=D2253, AND( LEFT(D2253,7)&lt;&gt;"NOMINA ", OR( ISERROR(FIND(" - ",D2253)), NOT(ISNUMBER(VALUE(LEFT(D2253,FIND(" - ",D2253)-1)))) ) ) ), "", B2253 &amp; "|" &amp; E2253 &amp; "|" &amp; (IF(ISBLANK(C2253), "", IFERROR(VALUE(LEFT(TRIM(C2253), FIND(" ", TRIM(C2253)&amp;" ")-1)), ""))) &amp; "|" &amp; D2253 )</f>
        <v/>
      </c>
      <c r="K2253" s="18" t="n">
        <f aca="false">IF(OR(C2253="", J2253="",G2253=""), 0, IF(COUNTIF($J$6:J2253, J2253)=1, 1, 0))</f>
        <v>0</v>
      </c>
      <c r="L2253" s="16" t="str">
        <f aca="false">IF(B2253="Inscripción de nuevo registro patronal",B2253 &amp; "|" &amp; E2253 &amp; "|" &amp; C2253,"")</f>
        <v/>
      </c>
      <c r="M2253" s="18" t="n">
        <f aca="false">IF(OR(C2253="", L2253=""), 0, IF(COUNTIF($L$6:L2253, L2253)=1, 1, 0))</f>
        <v>0</v>
      </c>
    </row>
    <row r="2254" customFormat="false" ht="28.35" hidden="false" customHeight="true" outlineLevel="0" collapsed="false">
      <c r="A2254" s="48" t="str">
        <f aca="false">IF(AND(NOT(ISBLANK(C2254)),NOT(ISBLANK(B2254)),NOT(ISBLANK(E2254))),(_xlfn.AGGREGATE(2,7,A$5:A2254))+1,"")</f>
        <v/>
      </c>
      <c r="B2254" s="49"/>
      <c r="C2254" s="49"/>
      <c r="D2254" s="50"/>
      <c r="E2254" s="51"/>
      <c r="F2254" s="52" t="str">
        <f aca="false">IFERROR(VLOOKUP(B2254,LISTAS!$Q$2:$R$58,2,0),"")</f>
        <v/>
      </c>
      <c r="G2254" s="34" t="str">
        <f aca="false">IF(ISBLANK(C2254),"",  IF(F2254="RAZÓN SOCIAL","NUEVO_RP",   IF(F2254="NUMERO",      IF(ISNUMBER(VALUE(C2254)),VALUE(C2254),""),   IF(OR(F2254="NSS - NOMBRE",F2254="RP - NOMBRE"),      IF(         AND(           NOT(ISERROR(FIND(" - ",C2254))),           ISERROR(FIND("  ",C2254)),           ISERROR(FIND("–",C2254)),           ISERROR(FIND("—",C2254)),           ISNUMBER(VALUE(LEFT(C2254,FIND(" - ",C2254)-1)))         ),         VALUE(LEFT(C2254,FIND(" - ",C2254)-1)),         ""      ),   ""   )  )))</f>
        <v/>
      </c>
      <c r="H2254" s="34" t="str">
        <f aca="false">B2254 &amp; "|" &amp; E2254 &amp; "|" &amp;(IF(ISBLANK(C2254),"",IFERROR(VALUE(LEFT(TRIM(C2254),FIND(" ",TRIM(C2254)&amp;" ")-1)),"")))</f>
        <v>||</v>
      </c>
      <c r="I2254" s="18" t="n">
        <f aca="false">IF(G2254="",0, IF(COUNTIF($H$6:H2254,H2254)=1,1,0))</f>
        <v>0</v>
      </c>
      <c r="J2254" s="34" t="str">
        <f aca="false">IF( OR( ISBLANK(D2254), C2254=D2254, AND( LEFT(D2254,7)&lt;&gt;"NOMINA ", OR( ISERROR(FIND(" - ",D2254)), NOT(ISNUMBER(VALUE(LEFT(D2254,FIND(" - ",D2254)-1)))) ) ) ), "", B2254 &amp; "|" &amp; E2254 &amp; "|" &amp; (IF(ISBLANK(C2254), "", IFERROR(VALUE(LEFT(TRIM(C2254), FIND(" ", TRIM(C2254)&amp;" ")-1)), ""))) &amp; "|" &amp; D2254 )</f>
        <v/>
      </c>
      <c r="K2254" s="18" t="n">
        <f aca="false">IF(OR(C2254="", J2254="",G2254=""), 0, IF(COUNTIF($J$6:J2254, J2254)=1, 1, 0))</f>
        <v>0</v>
      </c>
      <c r="L2254" s="16" t="str">
        <f aca="false">IF(B2254="Inscripción de nuevo registro patronal",B2254 &amp; "|" &amp; E2254 &amp; "|" &amp; C2254,"")</f>
        <v/>
      </c>
      <c r="M2254" s="18" t="n">
        <f aca="false">IF(OR(C2254="", L2254=""), 0, IF(COUNTIF($L$6:L2254, L2254)=1, 1, 0))</f>
        <v>0</v>
      </c>
    </row>
    <row r="2255" customFormat="false" ht="28.35" hidden="false" customHeight="true" outlineLevel="0" collapsed="false">
      <c r="A2255" s="48" t="str">
        <f aca="false">IF(AND(NOT(ISBLANK(C2255)),NOT(ISBLANK(B2255)),NOT(ISBLANK(E2255))),(_xlfn.AGGREGATE(2,7,A$5:A2255))+1,"")</f>
        <v/>
      </c>
      <c r="B2255" s="49"/>
      <c r="C2255" s="49"/>
      <c r="D2255" s="50"/>
      <c r="E2255" s="51"/>
      <c r="F2255" s="52" t="str">
        <f aca="false">IFERROR(VLOOKUP(B2255,LISTAS!$Q$2:$R$58,2,0),"")</f>
        <v/>
      </c>
      <c r="G2255" s="34" t="str">
        <f aca="false">IF(ISBLANK(C2255),"",  IF(F2255="RAZÓN SOCIAL","NUEVO_RP",   IF(F2255="NUMERO",      IF(ISNUMBER(VALUE(C2255)),VALUE(C2255),""),   IF(OR(F2255="NSS - NOMBRE",F2255="RP - NOMBRE"),      IF(         AND(           NOT(ISERROR(FIND(" - ",C2255))),           ISERROR(FIND("  ",C2255)),           ISERROR(FIND("–",C2255)),           ISERROR(FIND("—",C2255)),           ISNUMBER(VALUE(LEFT(C2255,FIND(" - ",C2255)-1)))         ),         VALUE(LEFT(C2255,FIND(" - ",C2255)-1)),         ""      ),   ""   )  )))</f>
        <v/>
      </c>
      <c r="H2255" s="34" t="str">
        <f aca="false">B2255 &amp; "|" &amp; E2255 &amp; "|" &amp;(IF(ISBLANK(C2255),"",IFERROR(VALUE(LEFT(TRIM(C2255),FIND(" ",TRIM(C2255)&amp;" ")-1)),"")))</f>
        <v>||</v>
      </c>
      <c r="I2255" s="18" t="n">
        <f aca="false">IF(G2255="",0, IF(COUNTIF($H$6:H2255,H2255)=1,1,0))</f>
        <v>0</v>
      </c>
      <c r="J2255" s="34" t="str">
        <f aca="false">IF( OR( ISBLANK(D2255), C2255=D2255, AND( LEFT(D2255,7)&lt;&gt;"NOMINA ", OR( ISERROR(FIND(" - ",D2255)), NOT(ISNUMBER(VALUE(LEFT(D2255,FIND(" - ",D2255)-1)))) ) ) ), "", B2255 &amp; "|" &amp; E2255 &amp; "|" &amp; (IF(ISBLANK(C2255), "", IFERROR(VALUE(LEFT(TRIM(C2255), FIND(" ", TRIM(C2255)&amp;" ")-1)), ""))) &amp; "|" &amp; D2255 )</f>
        <v/>
      </c>
      <c r="K2255" s="18" t="n">
        <f aca="false">IF(OR(C2255="", J2255="",G2255=""), 0, IF(COUNTIF($J$6:J2255, J2255)=1, 1, 0))</f>
        <v>0</v>
      </c>
      <c r="L2255" s="16" t="str">
        <f aca="false">IF(B2255="Inscripción de nuevo registro patronal",B2255 &amp; "|" &amp; E2255 &amp; "|" &amp; C2255,"")</f>
        <v/>
      </c>
      <c r="M2255" s="18" t="n">
        <f aca="false">IF(OR(C2255="", L2255=""), 0, IF(COUNTIF($L$6:L2255, L2255)=1, 1, 0))</f>
        <v>0</v>
      </c>
    </row>
    <row r="2256" customFormat="false" ht="28.35" hidden="false" customHeight="true" outlineLevel="0" collapsed="false">
      <c r="A2256" s="48" t="str">
        <f aca="false">IF(AND(NOT(ISBLANK(C2256)),NOT(ISBLANK(B2256)),NOT(ISBLANK(E2256))),(_xlfn.AGGREGATE(2,7,A$5:A2256))+1,"")</f>
        <v/>
      </c>
      <c r="B2256" s="49"/>
      <c r="C2256" s="49"/>
      <c r="D2256" s="50"/>
      <c r="E2256" s="51"/>
      <c r="F2256" s="52" t="str">
        <f aca="false">IFERROR(VLOOKUP(B2256,LISTAS!$Q$2:$R$58,2,0),"")</f>
        <v/>
      </c>
      <c r="G2256" s="34" t="str">
        <f aca="false">IF(ISBLANK(C2256),"",  IF(F2256="RAZÓN SOCIAL","NUEVO_RP",   IF(F2256="NUMERO",      IF(ISNUMBER(VALUE(C2256)),VALUE(C2256),""),   IF(OR(F2256="NSS - NOMBRE",F2256="RP - NOMBRE"),      IF(         AND(           NOT(ISERROR(FIND(" - ",C2256))),           ISERROR(FIND("  ",C2256)),           ISERROR(FIND("–",C2256)),           ISERROR(FIND("—",C2256)),           ISNUMBER(VALUE(LEFT(C2256,FIND(" - ",C2256)-1)))         ),         VALUE(LEFT(C2256,FIND(" - ",C2256)-1)),         ""      ),   ""   )  )))</f>
        <v/>
      </c>
      <c r="H2256" s="34" t="str">
        <f aca="false">B2256 &amp; "|" &amp; E2256 &amp; "|" &amp;(IF(ISBLANK(C2256),"",IFERROR(VALUE(LEFT(TRIM(C2256),FIND(" ",TRIM(C2256)&amp;" ")-1)),"")))</f>
        <v>||</v>
      </c>
      <c r="I2256" s="18" t="n">
        <f aca="false">IF(G2256="",0, IF(COUNTIF($H$6:H2256,H2256)=1,1,0))</f>
        <v>0</v>
      </c>
      <c r="J2256" s="34" t="str">
        <f aca="false">IF( OR( ISBLANK(D2256), C2256=D2256, AND( LEFT(D2256,7)&lt;&gt;"NOMINA ", OR( ISERROR(FIND(" - ",D2256)), NOT(ISNUMBER(VALUE(LEFT(D2256,FIND(" - ",D2256)-1)))) ) ) ), "", B2256 &amp; "|" &amp; E2256 &amp; "|" &amp; (IF(ISBLANK(C2256), "", IFERROR(VALUE(LEFT(TRIM(C2256), FIND(" ", TRIM(C2256)&amp;" ")-1)), ""))) &amp; "|" &amp; D2256 )</f>
        <v/>
      </c>
      <c r="K2256" s="18" t="n">
        <f aca="false">IF(OR(C2256="", J2256="",G2256=""), 0, IF(COUNTIF($J$6:J2256, J2256)=1, 1, 0))</f>
        <v>0</v>
      </c>
      <c r="L2256" s="16" t="str">
        <f aca="false">IF(B2256="Inscripción de nuevo registro patronal",B2256 &amp; "|" &amp; E2256 &amp; "|" &amp; C2256,"")</f>
        <v/>
      </c>
      <c r="M2256" s="18" t="n">
        <f aca="false">IF(OR(C2256="", L2256=""), 0, IF(COUNTIF($L$6:L2256, L2256)=1, 1, 0))</f>
        <v>0</v>
      </c>
    </row>
    <row r="2257" customFormat="false" ht="28.35" hidden="false" customHeight="true" outlineLevel="0" collapsed="false">
      <c r="A2257" s="48" t="str">
        <f aca="false">IF(AND(NOT(ISBLANK(C2257)),NOT(ISBLANK(B2257)),NOT(ISBLANK(E2257))),(_xlfn.AGGREGATE(2,7,A$5:A2257))+1,"")</f>
        <v/>
      </c>
      <c r="B2257" s="49"/>
      <c r="C2257" s="49"/>
      <c r="D2257" s="50"/>
      <c r="E2257" s="51"/>
      <c r="F2257" s="52" t="str">
        <f aca="false">IFERROR(VLOOKUP(B2257,LISTAS!$Q$2:$R$58,2,0),"")</f>
        <v/>
      </c>
      <c r="G2257" s="34" t="str">
        <f aca="false">IF(ISBLANK(C2257),"",  IF(F2257="RAZÓN SOCIAL","NUEVO_RP",   IF(F2257="NUMERO",      IF(ISNUMBER(VALUE(C2257)),VALUE(C2257),""),   IF(OR(F2257="NSS - NOMBRE",F2257="RP - NOMBRE"),      IF(         AND(           NOT(ISERROR(FIND(" - ",C2257))),           ISERROR(FIND("  ",C2257)),           ISERROR(FIND("–",C2257)),           ISERROR(FIND("—",C2257)),           ISNUMBER(VALUE(LEFT(C2257,FIND(" - ",C2257)-1)))         ),         VALUE(LEFT(C2257,FIND(" - ",C2257)-1)),         ""      ),   ""   )  )))</f>
        <v/>
      </c>
      <c r="H2257" s="34" t="str">
        <f aca="false">B2257 &amp; "|" &amp; E2257 &amp; "|" &amp;(IF(ISBLANK(C2257),"",IFERROR(VALUE(LEFT(TRIM(C2257),FIND(" ",TRIM(C2257)&amp;" ")-1)),"")))</f>
        <v>||</v>
      </c>
      <c r="I2257" s="18" t="n">
        <f aca="false">IF(G2257="",0, IF(COUNTIF($H$6:H2257,H2257)=1,1,0))</f>
        <v>0</v>
      </c>
      <c r="J2257" s="34" t="str">
        <f aca="false">IF( OR( ISBLANK(D2257), C2257=D2257, AND( LEFT(D2257,7)&lt;&gt;"NOMINA ", OR( ISERROR(FIND(" - ",D2257)), NOT(ISNUMBER(VALUE(LEFT(D2257,FIND(" - ",D2257)-1)))) ) ) ), "", B2257 &amp; "|" &amp; E2257 &amp; "|" &amp; (IF(ISBLANK(C2257), "", IFERROR(VALUE(LEFT(TRIM(C2257), FIND(" ", TRIM(C2257)&amp;" ")-1)), ""))) &amp; "|" &amp; D2257 )</f>
        <v/>
      </c>
      <c r="K2257" s="18" t="n">
        <f aca="false">IF(OR(C2257="", J2257="",G2257=""), 0, IF(COUNTIF($J$6:J2257, J2257)=1, 1, 0))</f>
        <v>0</v>
      </c>
      <c r="L2257" s="16" t="str">
        <f aca="false">IF(B2257="Inscripción de nuevo registro patronal",B2257 &amp; "|" &amp; E2257 &amp; "|" &amp; C2257,"")</f>
        <v/>
      </c>
      <c r="M2257" s="18" t="n">
        <f aca="false">IF(OR(C2257="", L2257=""), 0, IF(COUNTIF($L$6:L2257, L2257)=1, 1, 0))</f>
        <v>0</v>
      </c>
    </row>
    <row r="2258" customFormat="false" ht="28.35" hidden="false" customHeight="true" outlineLevel="0" collapsed="false">
      <c r="A2258" s="48" t="str">
        <f aca="false">IF(AND(NOT(ISBLANK(C2258)),NOT(ISBLANK(B2258)),NOT(ISBLANK(E2258))),(_xlfn.AGGREGATE(2,7,A$5:A2258))+1,"")</f>
        <v/>
      </c>
      <c r="B2258" s="49"/>
      <c r="C2258" s="49"/>
      <c r="D2258" s="50"/>
      <c r="E2258" s="51"/>
      <c r="F2258" s="52" t="str">
        <f aca="false">IFERROR(VLOOKUP(B2258,LISTAS!$Q$2:$R$58,2,0),"")</f>
        <v/>
      </c>
      <c r="G2258" s="34" t="str">
        <f aca="false">IF(ISBLANK(C2258),"",  IF(F2258="RAZÓN SOCIAL","NUEVO_RP",   IF(F2258="NUMERO",      IF(ISNUMBER(VALUE(C2258)),VALUE(C2258),""),   IF(OR(F2258="NSS - NOMBRE",F2258="RP - NOMBRE"),      IF(         AND(           NOT(ISERROR(FIND(" - ",C2258))),           ISERROR(FIND("  ",C2258)),           ISERROR(FIND("–",C2258)),           ISERROR(FIND("—",C2258)),           ISNUMBER(VALUE(LEFT(C2258,FIND(" - ",C2258)-1)))         ),         VALUE(LEFT(C2258,FIND(" - ",C2258)-1)),         ""      ),   ""   )  )))</f>
        <v/>
      </c>
      <c r="H2258" s="34" t="str">
        <f aca="false">B2258 &amp; "|" &amp; E2258 &amp; "|" &amp;(IF(ISBLANK(C2258),"",IFERROR(VALUE(LEFT(TRIM(C2258),FIND(" ",TRIM(C2258)&amp;" ")-1)),"")))</f>
        <v>||</v>
      </c>
      <c r="I2258" s="18" t="n">
        <f aca="false">IF(G2258="",0, IF(COUNTIF($H$6:H2258,H2258)=1,1,0))</f>
        <v>0</v>
      </c>
      <c r="J2258" s="34" t="str">
        <f aca="false">IF( OR( ISBLANK(D2258), C2258=D2258, AND( LEFT(D2258,7)&lt;&gt;"NOMINA ", OR( ISERROR(FIND(" - ",D2258)), NOT(ISNUMBER(VALUE(LEFT(D2258,FIND(" - ",D2258)-1)))) ) ) ), "", B2258 &amp; "|" &amp; E2258 &amp; "|" &amp; (IF(ISBLANK(C2258), "", IFERROR(VALUE(LEFT(TRIM(C2258), FIND(" ", TRIM(C2258)&amp;" ")-1)), ""))) &amp; "|" &amp; D2258 )</f>
        <v/>
      </c>
      <c r="K2258" s="18" t="n">
        <f aca="false">IF(OR(C2258="", J2258="",G2258=""), 0, IF(COUNTIF($J$6:J2258, J2258)=1, 1, 0))</f>
        <v>0</v>
      </c>
      <c r="L2258" s="16" t="str">
        <f aca="false">IF(B2258="Inscripción de nuevo registro patronal",B2258 &amp; "|" &amp; E2258 &amp; "|" &amp; C2258,"")</f>
        <v/>
      </c>
      <c r="M2258" s="18" t="n">
        <f aca="false">IF(OR(C2258="", L2258=""), 0, IF(COUNTIF($L$6:L2258, L2258)=1, 1, 0))</f>
        <v>0</v>
      </c>
    </row>
    <row r="2259" customFormat="false" ht="28.35" hidden="false" customHeight="true" outlineLevel="0" collapsed="false">
      <c r="A2259" s="48" t="str">
        <f aca="false">IF(AND(NOT(ISBLANK(C2259)),NOT(ISBLANK(B2259)),NOT(ISBLANK(E2259))),(_xlfn.AGGREGATE(2,7,A$5:A2259))+1,"")</f>
        <v/>
      </c>
      <c r="B2259" s="49"/>
      <c r="C2259" s="49"/>
      <c r="D2259" s="50"/>
      <c r="E2259" s="51"/>
      <c r="F2259" s="52" t="str">
        <f aca="false">IFERROR(VLOOKUP(B2259,LISTAS!$Q$2:$R$58,2,0),"")</f>
        <v/>
      </c>
      <c r="G2259" s="34" t="str">
        <f aca="false">IF(ISBLANK(C2259),"",  IF(F2259="RAZÓN SOCIAL","NUEVO_RP",   IF(F2259="NUMERO",      IF(ISNUMBER(VALUE(C2259)),VALUE(C2259),""),   IF(OR(F2259="NSS - NOMBRE",F2259="RP - NOMBRE"),      IF(         AND(           NOT(ISERROR(FIND(" - ",C2259))),           ISERROR(FIND("  ",C2259)),           ISERROR(FIND("–",C2259)),           ISERROR(FIND("—",C2259)),           ISNUMBER(VALUE(LEFT(C2259,FIND(" - ",C2259)-1)))         ),         VALUE(LEFT(C2259,FIND(" - ",C2259)-1)),         ""      ),   ""   )  )))</f>
        <v/>
      </c>
      <c r="H2259" s="34" t="str">
        <f aca="false">B2259 &amp; "|" &amp; E2259 &amp; "|" &amp;(IF(ISBLANK(C2259),"",IFERROR(VALUE(LEFT(TRIM(C2259),FIND(" ",TRIM(C2259)&amp;" ")-1)),"")))</f>
        <v>||</v>
      </c>
      <c r="I2259" s="18" t="n">
        <f aca="false">IF(G2259="",0, IF(COUNTIF($H$6:H2259,H2259)=1,1,0))</f>
        <v>0</v>
      </c>
      <c r="J2259" s="34" t="str">
        <f aca="false">IF( OR( ISBLANK(D2259), C2259=D2259, AND( LEFT(D2259,7)&lt;&gt;"NOMINA ", OR( ISERROR(FIND(" - ",D2259)), NOT(ISNUMBER(VALUE(LEFT(D2259,FIND(" - ",D2259)-1)))) ) ) ), "", B2259 &amp; "|" &amp; E2259 &amp; "|" &amp; (IF(ISBLANK(C2259), "", IFERROR(VALUE(LEFT(TRIM(C2259), FIND(" ", TRIM(C2259)&amp;" ")-1)), ""))) &amp; "|" &amp; D2259 )</f>
        <v/>
      </c>
      <c r="K2259" s="18" t="n">
        <f aca="false">IF(OR(C2259="", J2259="",G2259=""), 0, IF(COUNTIF($J$6:J2259, J2259)=1, 1, 0))</f>
        <v>0</v>
      </c>
      <c r="L2259" s="16" t="str">
        <f aca="false">IF(B2259="Inscripción de nuevo registro patronal",B2259 &amp; "|" &amp; E2259 &amp; "|" &amp; C2259,"")</f>
        <v/>
      </c>
      <c r="M2259" s="18" t="n">
        <f aca="false">IF(OR(C2259="", L2259=""), 0, IF(COUNTIF($L$6:L2259, L2259)=1, 1, 0))</f>
        <v>0</v>
      </c>
    </row>
    <row r="2260" customFormat="false" ht="28.35" hidden="false" customHeight="true" outlineLevel="0" collapsed="false">
      <c r="A2260" s="48" t="str">
        <f aca="false">IF(AND(NOT(ISBLANK(C2260)),NOT(ISBLANK(B2260)),NOT(ISBLANK(E2260))),(_xlfn.AGGREGATE(2,7,A$5:A2260))+1,"")</f>
        <v/>
      </c>
      <c r="B2260" s="49"/>
      <c r="C2260" s="49"/>
      <c r="D2260" s="50"/>
      <c r="E2260" s="51"/>
      <c r="F2260" s="52" t="str">
        <f aca="false">IFERROR(VLOOKUP(B2260,LISTAS!$Q$2:$R$58,2,0),"")</f>
        <v/>
      </c>
      <c r="G2260" s="34" t="str">
        <f aca="false">IF(ISBLANK(C2260),"",  IF(F2260="RAZÓN SOCIAL","NUEVO_RP",   IF(F2260="NUMERO",      IF(ISNUMBER(VALUE(C2260)),VALUE(C2260),""),   IF(OR(F2260="NSS - NOMBRE",F2260="RP - NOMBRE"),      IF(         AND(           NOT(ISERROR(FIND(" - ",C2260))),           ISERROR(FIND("  ",C2260)),           ISERROR(FIND("–",C2260)),           ISERROR(FIND("—",C2260)),           ISNUMBER(VALUE(LEFT(C2260,FIND(" - ",C2260)-1)))         ),         VALUE(LEFT(C2260,FIND(" - ",C2260)-1)),         ""      ),   ""   )  )))</f>
        <v/>
      </c>
      <c r="H2260" s="34" t="str">
        <f aca="false">B2260 &amp; "|" &amp; E2260 &amp; "|" &amp;(IF(ISBLANK(C2260),"",IFERROR(VALUE(LEFT(TRIM(C2260),FIND(" ",TRIM(C2260)&amp;" ")-1)),"")))</f>
        <v>||</v>
      </c>
      <c r="I2260" s="18" t="n">
        <f aca="false">IF(G2260="",0, IF(COUNTIF($H$6:H2260,H2260)=1,1,0))</f>
        <v>0</v>
      </c>
      <c r="J2260" s="34" t="str">
        <f aca="false">IF( OR( ISBLANK(D2260), C2260=D2260, AND( LEFT(D2260,7)&lt;&gt;"NOMINA ", OR( ISERROR(FIND(" - ",D2260)), NOT(ISNUMBER(VALUE(LEFT(D2260,FIND(" - ",D2260)-1)))) ) ) ), "", B2260 &amp; "|" &amp; E2260 &amp; "|" &amp; (IF(ISBLANK(C2260), "", IFERROR(VALUE(LEFT(TRIM(C2260), FIND(" ", TRIM(C2260)&amp;" ")-1)), ""))) &amp; "|" &amp; D2260 )</f>
        <v/>
      </c>
      <c r="K2260" s="18" t="n">
        <f aca="false">IF(OR(C2260="", J2260="",G2260=""), 0, IF(COUNTIF($J$6:J2260, J2260)=1, 1, 0))</f>
        <v>0</v>
      </c>
      <c r="L2260" s="16" t="str">
        <f aca="false">IF(B2260="Inscripción de nuevo registro patronal",B2260 &amp; "|" &amp; E2260 &amp; "|" &amp; C2260,"")</f>
        <v/>
      </c>
      <c r="M2260" s="18" t="n">
        <f aca="false">IF(OR(C2260="", L2260=""), 0, IF(COUNTIF($L$6:L2260, L2260)=1, 1, 0))</f>
        <v>0</v>
      </c>
    </row>
    <row r="2261" customFormat="false" ht="28.35" hidden="false" customHeight="true" outlineLevel="0" collapsed="false">
      <c r="A2261" s="48" t="str">
        <f aca="false">IF(AND(NOT(ISBLANK(C2261)),NOT(ISBLANK(B2261)),NOT(ISBLANK(E2261))),(_xlfn.AGGREGATE(2,7,A$5:A2261))+1,"")</f>
        <v/>
      </c>
      <c r="B2261" s="49"/>
      <c r="C2261" s="49"/>
      <c r="D2261" s="50"/>
      <c r="E2261" s="51"/>
      <c r="F2261" s="52" t="str">
        <f aca="false">IFERROR(VLOOKUP(B2261,LISTAS!$Q$2:$R$58,2,0),"")</f>
        <v/>
      </c>
      <c r="G2261" s="34" t="str">
        <f aca="false">IF(ISBLANK(C2261),"",  IF(F2261="RAZÓN SOCIAL","NUEVO_RP",   IF(F2261="NUMERO",      IF(ISNUMBER(VALUE(C2261)),VALUE(C2261),""),   IF(OR(F2261="NSS - NOMBRE",F2261="RP - NOMBRE"),      IF(         AND(           NOT(ISERROR(FIND(" - ",C2261))),           ISERROR(FIND("  ",C2261)),           ISERROR(FIND("–",C2261)),           ISERROR(FIND("—",C2261)),           ISNUMBER(VALUE(LEFT(C2261,FIND(" - ",C2261)-1)))         ),         VALUE(LEFT(C2261,FIND(" - ",C2261)-1)),         ""      ),   ""   )  )))</f>
        <v/>
      </c>
      <c r="H2261" s="34" t="str">
        <f aca="false">B2261 &amp; "|" &amp; E2261 &amp; "|" &amp;(IF(ISBLANK(C2261),"",IFERROR(VALUE(LEFT(TRIM(C2261),FIND(" ",TRIM(C2261)&amp;" ")-1)),"")))</f>
        <v>||</v>
      </c>
      <c r="I2261" s="18" t="n">
        <f aca="false">IF(G2261="",0, IF(COUNTIF($H$6:H2261,H2261)=1,1,0))</f>
        <v>0</v>
      </c>
      <c r="J2261" s="34" t="str">
        <f aca="false">IF( OR( ISBLANK(D2261), C2261=D2261, AND( LEFT(D2261,7)&lt;&gt;"NOMINA ", OR( ISERROR(FIND(" - ",D2261)), NOT(ISNUMBER(VALUE(LEFT(D2261,FIND(" - ",D2261)-1)))) ) ) ), "", B2261 &amp; "|" &amp; E2261 &amp; "|" &amp; (IF(ISBLANK(C2261), "", IFERROR(VALUE(LEFT(TRIM(C2261), FIND(" ", TRIM(C2261)&amp;" ")-1)), ""))) &amp; "|" &amp; D2261 )</f>
        <v/>
      </c>
      <c r="K2261" s="18" t="n">
        <f aca="false">IF(OR(C2261="", J2261="",G2261=""), 0, IF(COUNTIF($J$6:J2261, J2261)=1, 1, 0))</f>
        <v>0</v>
      </c>
      <c r="L2261" s="16" t="str">
        <f aca="false">IF(B2261="Inscripción de nuevo registro patronal",B2261 &amp; "|" &amp; E2261 &amp; "|" &amp; C2261,"")</f>
        <v/>
      </c>
      <c r="M2261" s="18" t="n">
        <f aca="false">IF(OR(C2261="", L2261=""), 0, IF(COUNTIF($L$6:L2261, L2261)=1, 1, 0))</f>
        <v>0</v>
      </c>
    </row>
    <row r="2262" customFormat="false" ht="28.35" hidden="false" customHeight="true" outlineLevel="0" collapsed="false">
      <c r="A2262" s="48" t="str">
        <f aca="false">IF(AND(NOT(ISBLANK(C2262)),NOT(ISBLANK(B2262)),NOT(ISBLANK(E2262))),(_xlfn.AGGREGATE(2,7,A$5:A2262))+1,"")</f>
        <v/>
      </c>
      <c r="B2262" s="49"/>
      <c r="C2262" s="49"/>
      <c r="D2262" s="50"/>
      <c r="E2262" s="51"/>
      <c r="F2262" s="52" t="str">
        <f aca="false">IFERROR(VLOOKUP(B2262,LISTAS!$Q$2:$R$58,2,0),"")</f>
        <v/>
      </c>
      <c r="G2262" s="34" t="str">
        <f aca="false">IF(ISBLANK(C2262),"",  IF(F2262="RAZÓN SOCIAL","NUEVO_RP",   IF(F2262="NUMERO",      IF(ISNUMBER(VALUE(C2262)),VALUE(C2262),""),   IF(OR(F2262="NSS - NOMBRE",F2262="RP - NOMBRE"),      IF(         AND(           NOT(ISERROR(FIND(" - ",C2262))),           ISERROR(FIND("  ",C2262)),           ISERROR(FIND("–",C2262)),           ISERROR(FIND("—",C2262)),           ISNUMBER(VALUE(LEFT(C2262,FIND(" - ",C2262)-1)))         ),         VALUE(LEFT(C2262,FIND(" - ",C2262)-1)),         ""      ),   ""   )  )))</f>
        <v/>
      </c>
      <c r="H2262" s="34" t="str">
        <f aca="false">B2262 &amp; "|" &amp; E2262 &amp; "|" &amp;(IF(ISBLANK(C2262),"",IFERROR(VALUE(LEFT(TRIM(C2262),FIND(" ",TRIM(C2262)&amp;" ")-1)),"")))</f>
        <v>||</v>
      </c>
      <c r="I2262" s="18" t="n">
        <f aca="false">IF(G2262="",0, IF(COUNTIF($H$6:H2262,H2262)=1,1,0))</f>
        <v>0</v>
      </c>
      <c r="J2262" s="34" t="str">
        <f aca="false">IF( OR( ISBLANK(D2262), C2262=D2262, AND( LEFT(D2262,7)&lt;&gt;"NOMINA ", OR( ISERROR(FIND(" - ",D2262)), NOT(ISNUMBER(VALUE(LEFT(D2262,FIND(" - ",D2262)-1)))) ) ) ), "", B2262 &amp; "|" &amp; E2262 &amp; "|" &amp; (IF(ISBLANK(C2262), "", IFERROR(VALUE(LEFT(TRIM(C2262), FIND(" ", TRIM(C2262)&amp;" ")-1)), ""))) &amp; "|" &amp; D2262 )</f>
        <v/>
      </c>
      <c r="K2262" s="18" t="n">
        <f aca="false">IF(OR(C2262="", J2262="",G2262=""), 0, IF(COUNTIF($J$6:J2262, J2262)=1, 1, 0))</f>
        <v>0</v>
      </c>
      <c r="L2262" s="16" t="str">
        <f aca="false">IF(B2262="Inscripción de nuevo registro patronal",B2262 &amp; "|" &amp; E2262 &amp; "|" &amp; C2262,"")</f>
        <v/>
      </c>
      <c r="M2262" s="18" t="n">
        <f aca="false">IF(OR(C2262="", L2262=""), 0, IF(COUNTIF($L$6:L2262, L2262)=1, 1, 0))</f>
        <v>0</v>
      </c>
    </row>
    <row r="2263" customFormat="false" ht="28.35" hidden="false" customHeight="true" outlineLevel="0" collapsed="false">
      <c r="A2263" s="48" t="str">
        <f aca="false">IF(AND(NOT(ISBLANK(C2263)),NOT(ISBLANK(B2263)),NOT(ISBLANK(E2263))),(_xlfn.AGGREGATE(2,7,A$5:A2263))+1,"")</f>
        <v/>
      </c>
      <c r="B2263" s="49"/>
      <c r="C2263" s="49"/>
      <c r="D2263" s="50"/>
      <c r="E2263" s="51"/>
      <c r="F2263" s="52" t="str">
        <f aca="false">IFERROR(VLOOKUP(B2263,LISTAS!$Q$2:$R$58,2,0),"")</f>
        <v/>
      </c>
      <c r="G2263" s="34" t="str">
        <f aca="false">IF(ISBLANK(C2263),"",  IF(F2263="RAZÓN SOCIAL","NUEVO_RP",   IF(F2263="NUMERO",      IF(ISNUMBER(VALUE(C2263)),VALUE(C2263),""),   IF(OR(F2263="NSS - NOMBRE",F2263="RP - NOMBRE"),      IF(         AND(           NOT(ISERROR(FIND(" - ",C2263))),           ISERROR(FIND("  ",C2263)),           ISERROR(FIND("–",C2263)),           ISERROR(FIND("—",C2263)),           ISNUMBER(VALUE(LEFT(C2263,FIND(" - ",C2263)-1)))         ),         VALUE(LEFT(C2263,FIND(" - ",C2263)-1)),         ""      ),   ""   )  )))</f>
        <v/>
      </c>
      <c r="H2263" s="34" t="str">
        <f aca="false">B2263 &amp; "|" &amp; E2263 &amp; "|" &amp;(IF(ISBLANK(C2263),"",IFERROR(VALUE(LEFT(TRIM(C2263),FIND(" ",TRIM(C2263)&amp;" ")-1)),"")))</f>
        <v>||</v>
      </c>
      <c r="I2263" s="18" t="n">
        <f aca="false">IF(G2263="",0, IF(COUNTIF($H$6:H2263,H2263)=1,1,0))</f>
        <v>0</v>
      </c>
      <c r="J2263" s="34" t="str">
        <f aca="false">IF( OR( ISBLANK(D2263), C2263=D2263, AND( LEFT(D2263,7)&lt;&gt;"NOMINA ", OR( ISERROR(FIND(" - ",D2263)), NOT(ISNUMBER(VALUE(LEFT(D2263,FIND(" - ",D2263)-1)))) ) ) ), "", B2263 &amp; "|" &amp; E2263 &amp; "|" &amp; (IF(ISBLANK(C2263), "", IFERROR(VALUE(LEFT(TRIM(C2263), FIND(" ", TRIM(C2263)&amp;" ")-1)), ""))) &amp; "|" &amp; D2263 )</f>
        <v/>
      </c>
      <c r="K2263" s="18" t="n">
        <f aca="false">IF(OR(C2263="", J2263="",G2263=""), 0, IF(COUNTIF($J$6:J2263, J2263)=1, 1, 0))</f>
        <v>0</v>
      </c>
      <c r="L2263" s="16" t="str">
        <f aca="false">IF(B2263="Inscripción de nuevo registro patronal",B2263 &amp; "|" &amp; E2263 &amp; "|" &amp; C2263,"")</f>
        <v/>
      </c>
      <c r="M2263" s="18" t="n">
        <f aca="false">IF(OR(C2263="", L2263=""), 0, IF(COUNTIF($L$6:L2263, L2263)=1, 1, 0))</f>
        <v>0</v>
      </c>
    </row>
    <row r="2264" customFormat="false" ht="28.35" hidden="false" customHeight="true" outlineLevel="0" collapsed="false">
      <c r="A2264" s="48" t="str">
        <f aca="false">IF(AND(NOT(ISBLANK(C2264)),NOT(ISBLANK(B2264)),NOT(ISBLANK(E2264))),(_xlfn.AGGREGATE(2,7,A$5:A2264))+1,"")</f>
        <v/>
      </c>
      <c r="B2264" s="49"/>
      <c r="C2264" s="49"/>
      <c r="D2264" s="50"/>
      <c r="E2264" s="51"/>
      <c r="F2264" s="52" t="str">
        <f aca="false">IFERROR(VLOOKUP(B2264,LISTAS!$Q$2:$R$58,2,0),"")</f>
        <v/>
      </c>
      <c r="G2264" s="34" t="str">
        <f aca="false">IF(ISBLANK(C2264),"",  IF(F2264="RAZÓN SOCIAL","NUEVO_RP",   IF(F2264="NUMERO",      IF(ISNUMBER(VALUE(C2264)),VALUE(C2264),""),   IF(OR(F2264="NSS - NOMBRE",F2264="RP - NOMBRE"),      IF(         AND(           NOT(ISERROR(FIND(" - ",C2264))),           ISERROR(FIND("  ",C2264)),           ISERROR(FIND("–",C2264)),           ISERROR(FIND("—",C2264)),           ISNUMBER(VALUE(LEFT(C2264,FIND(" - ",C2264)-1)))         ),         VALUE(LEFT(C2264,FIND(" - ",C2264)-1)),         ""      ),   ""   )  )))</f>
        <v/>
      </c>
      <c r="H2264" s="34" t="str">
        <f aca="false">B2264 &amp; "|" &amp; E2264 &amp; "|" &amp;(IF(ISBLANK(C2264),"",IFERROR(VALUE(LEFT(TRIM(C2264),FIND(" ",TRIM(C2264)&amp;" ")-1)),"")))</f>
        <v>||</v>
      </c>
      <c r="I2264" s="18" t="n">
        <f aca="false">IF(G2264="",0, IF(COUNTIF($H$6:H2264,H2264)=1,1,0))</f>
        <v>0</v>
      </c>
      <c r="J2264" s="34" t="str">
        <f aca="false">IF( OR( ISBLANK(D2264), C2264=D2264, AND( LEFT(D2264,7)&lt;&gt;"NOMINA ", OR( ISERROR(FIND(" - ",D2264)), NOT(ISNUMBER(VALUE(LEFT(D2264,FIND(" - ",D2264)-1)))) ) ) ), "", B2264 &amp; "|" &amp; E2264 &amp; "|" &amp; (IF(ISBLANK(C2264), "", IFERROR(VALUE(LEFT(TRIM(C2264), FIND(" ", TRIM(C2264)&amp;" ")-1)), ""))) &amp; "|" &amp; D2264 )</f>
        <v/>
      </c>
      <c r="K2264" s="18" t="n">
        <f aca="false">IF(OR(C2264="", J2264="",G2264=""), 0, IF(COUNTIF($J$6:J2264, J2264)=1, 1, 0))</f>
        <v>0</v>
      </c>
      <c r="L2264" s="16" t="str">
        <f aca="false">IF(B2264="Inscripción de nuevo registro patronal",B2264 &amp; "|" &amp; E2264 &amp; "|" &amp; C2264,"")</f>
        <v/>
      </c>
      <c r="M2264" s="18" t="n">
        <f aca="false">IF(OR(C2264="", L2264=""), 0, IF(COUNTIF($L$6:L2264, L2264)=1, 1, 0))</f>
        <v>0</v>
      </c>
    </row>
    <row r="2265" customFormat="false" ht="28.35" hidden="false" customHeight="true" outlineLevel="0" collapsed="false">
      <c r="A2265" s="48" t="str">
        <f aca="false">IF(AND(NOT(ISBLANK(C2265)),NOT(ISBLANK(B2265)),NOT(ISBLANK(E2265))),(_xlfn.AGGREGATE(2,7,A$5:A2265))+1,"")</f>
        <v/>
      </c>
      <c r="B2265" s="49"/>
      <c r="C2265" s="49"/>
      <c r="D2265" s="50"/>
      <c r="E2265" s="51"/>
      <c r="F2265" s="52" t="str">
        <f aca="false">IFERROR(VLOOKUP(B2265,LISTAS!$Q$2:$R$58,2,0),"")</f>
        <v/>
      </c>
      <c r="G2265" s="34" t="str">
        <f aca="false">IF(ISBLANK(C2265),"",  IF(F2265="RAZÓN SOCIAL","NUEVO_RP",   IF(F2265="NUMERO",      IF(ISNUMBER(VALUE(C2265)),VALUE(C2265),""),   IF(OR(F2265="NSS - NOMBRE",F2265="RP - NOMBRE"),      IF(         AND(           NOT(ISERROR(FIND(" - ",C2265))),           ISERROR(FIND("  ",C2265)),           ISERROR(FIND("–",C2265)),           ISERROR(FIND("—",C2265)),           ISNUMBER(VALUE(LEFT(C2265,FIND(" - ",C2265)-1)))         ),         VALUE(LEFT(C2265,FIND(" - ",C2265)-1)),         ""      ),   ""   )  )))</f>
        <v/>
      </c>
      <c r="H2265" s="34" t="str">
        <f aca="false">B2265 &amp; "|" &amp; E2265 &amp; "|" &amp;(IF(ISBLANK(C2265),"",IFERROR(VALUE(LEFT(TRIM(C2265),FIND(" ",TRIM(C2265)&amp;" ")-1)),"")))</f>
        <v>||</v>
      </c>
      <c r="I2265" s="18" t="n">
        <f aca="false">IF(G2265="",0, IF(COUNTIF($H$6:H2265,H2265)=1,1,0))</f>
        <v>0</v>
      </c>
      <c r="J2265" s="34" t="str">
        <f aca="false">IF( OR( ISBLANK(D2265), C2265=D2265, AND( LEFT(D2265,7)&lt;&gt;"NOMINA ", OR( ISERROR(FIND(" - ",D2265)), NOT(ISNUMBER(VALUE(LEFT(D2265,FIND(" - ",D2265)-1)))) ) ) ), "", B2265 &amp; "|" &amp; E2265 &amp; "|" &amp; (IF(ISBLANK(C2265), "", IFERROR(VALUE(LEFT(TRIM(C2265), FIND(" ", TRIM(C2265)&amp;" ")-1)), ""))) &amp; "|" &amp; D2265 )</f>
        <v/>
      </c>
      <c r="K2265" s="18" t="n">
        <f aca="false">IF(OR(C2265="", J2265="",G2265=""), 0, IF(COUNTIF($J$6:J2265, J2265)=1, 1, 0))</f>
        <v>0</v>
      </c>
      <c r="L2265" s="16" t="str">
        <f aca="false">IF(B2265="Inscripción de nuevo registro patronal",B2265 &amp; "|" &amp; E2265 &amp; "|" &amp; C2265,"")</f>
        <v/>
      </c>
      <c r="M2265" s="18" t="n">
        <f aca="false">IF(OR(C2265="", L2265=""), 0, IF(COUNTIF($L$6:L2265, L2265)=1, 1, 0))</f>
        <v>0</v>
      </c>
    </row>
    <row r="2266" customFormat="false" ht="28.35" hidden="false" customHeight="true" outlineLevel="0" collapsed="false">
      <c r="A2266" s="48" t="str">
        <f aca="false">IF(AND(NOT(ISBLANK(C2266)),NOT(ISBLANK(B2266)),NOT(ISBLANK(E2266))),(_xlfn.AGGREGATE(2,7,A$5:A2266))+1,"")</f>
        <v/>
      </c>
      <c r="B2266" s="49"/>
      <c r="C2266" s="49"/>
      <c r="D2266" s="50"/>
      <c r="E2266" s="51"/>
      <c r="F2266" s="52" t="str">
        <f aca="false">IFERROR(VLOOKUP(B2266,LISTAS!$Q$2:$R$58,2,0),"")</f>
        <v/>
      </c>
      <c r="G2266" s="34" t="str">
        <f aca="false">IF(ISBLANK(C2266),"",  IF(F2266="RAZÓN SOCIAL","NUEVO_RP",   IF(F2266="NUMERO",      IF(ISNUMBER(VALUE(C2266)),VALUE(C2266),""),   IF(OR(F2266="NSS - NOMBRE",F2266="RP - NOMBRE"),      IF(         AND(           NOT(ISERROR(FIND(" - ",C2266))),           ISERROR(FIND("  ",C2266)),           ISERROR(FIND("–",C2266)),           ISERROR(FIND("—",C2266)),           ISNUMBER(VALUE(LEFT(C2266,FIND(" - ",C2266)-1)))         ),         VALUE(LEFT(C2266,FIND(" - ",C2266)-1)),         ""      ),   ""   )  )))</f>
        <v/>
      </c>
      <c r="H2266" s="34" t="str">
        <f aca="false">B2266 &amp; "|" &amp; E2266 &amp; "|" &amp;(IF(ISBLANK(C2266),"",IFERROR(VALUE(LEFT(TRIM(C2266),FIND(" ",TRIM(C2266)&amp;" ")-1)),"")))</f>
        <v>||</v>
      </c>
      <c r="I2266" s="18" t="n">
        <f aca="false">IF(G2266="",0, IF(COUNTIF($H$6:H2266,H2266)=1,1,0))</f>
        <v>0</v>
      </c>
      <c r="J2266" s="34" t="str">
        <f aca="false">IF( OR( ISBLANK(D2266), C2266=D2266, AND( LEFT(D2266,7)&lt;&gt;"NOMINA ", OR( ISERROR(FIND(" - ",D2266)), NOT(ISNUMBER(VALUE(LEFT(D2266,FIND(" - ",D2266)-1)))) ) ) ), "", B2266 &amp; "|" &amp; E2266 &amp; "|" &amp; (IF(ISBLANK(C2266), "", IFERROR(VALUE(LEFT(TRIM(C2266), FIND(" ", TRIM(C2266)&amp;" ")-1)), ""))) &amp; "|" &amp; D2266 )</f>
        <v/>
      </c>
      <c r="K2266" s="18" t="n">
        <f aca="false">IF(OR(C2266="", J2266="",G2266=""), 0, IF(COUNTIF($J$6:J2266, J2266)=1, 1, 0))</f>
        <v>0</v>
      </c>
      <c r="L2266" s="16" t="str">
        <f aca="false">IF(B2266="Inscripción de nuevo registro patronal",B2266 &amp; "|" &amp; E2266 &amp; "|" &amp; C2266,"")</f>
        <v/>
      </c>
      <c r="M2266" s="18" t="n">
        <f aca="false">IF(OR(C2266="", L2266=""), 0, IF(COUNTIF($L$6:L2266, L2266)=1, 1, 0))</f>
        <v>0</v>
      </c>
    </row>
    <row r="2267" customFormat="false" ht="28.35" hidden="false" customHeight="true" outlineLevel="0" collapsed="false">
      <c r="A2267" s="48" t="str">
        <f aca="false">IF(AND(NOT(ISBLANK(C2267)),NOT(ISBLANK(B2267)),NOT(ISBLANK(E2267))),(_xlfn.AGGREGATE(2,7,A$5:A2267))+1,"")</f>
        <v/>
      </c>
      <c r="B2267" s="49"/>
      <c r="C2267" s="49"/>
      <c r="D2267" s="50"/>
      <c r="E2267" s="51"/>
      <c r="F2267" s="52" t="str">
        <f aca="false">IFERROR(VLOOKUP(B2267,LISTAS!$Q$2:$R$58,2,0),"")</f>
        <v/>
      </c>
      <c r="G2267" s="34" t="str">
        <f aca="false">IF(ISBLANK(C2267),"",  IF(F2267="RAZÓN SOCIAL","NUEVO_RP",   IF(F2267="NUMERO",      IF(ISNUMBER(VALUE(C2267)),VALUE(C2267),""),   IF(OR(F2267="NSS - NOMBRE",F2267="RP - NOMBRE"),      IF(         AND(           NOT(ISERROR(FIND(" - ",C2267))),           ISERROR(FIND("  ",C2267)),           ISERROR(FIND("–",C2267)),           ISERROR(FIND("—",C2267)),           ISNUMBER(VALUE(LEFT(C2267,FIND(" - ",C2267)-1)))         ),         VALUE(LEFT(C2267,FIND(" - ",C2267)-1)),         ""      ),   ""   )  )))</f>
        <v/>
      </c>
      <c r="H2267" s="34" t="str">
        <f aca="false">B2267 &amp; "|" &amp; E2267 &amp; "|" &amp;(IF(ISBLANK(C2267),"",IFERROR(VALUE(LEFT(TRIM(C2267),FIND(" ",TRIM(C2267)&amp;" ")-1)),"")))</f>
        <v>||</v>
      </c>
      <c r="I2267" s="18" t="n">
        <f aca="false">IF(G2267="",0, IF(COUNTIF($H$6:H2267,H2267)=1,1,0))</f>
        <v>0</v>
      </c>
      <c r="J2267" s="34" t="str">
        <f aca="false">IF( OR( ISBLANK(D2267), C2267=D2267, AND( LEFT(D2267,7)&lt;&gt;"NOMINA ", OR( ISERROR(FIND(" - ",D2267)), NOT(ISNUMBER(VALUE(LEFT(D2267,FIND(" - ",D2267)-1)))) ) ) ), "", B2267 &amp; "|" &amp; E2267 &amp; "|" &amp; (IF(ISBLANK(C2267), "", IFERROR(VALUE(LEFT(TRIM(C2267), FIND(" ", TRIM(C2267)&amp;" ")-1)), ""))) &amp; "|" &amp; D2267 )</f>
        <v/>
      </c>
      <c r="K2267" s="18" t="n">
        <f aca="false">IF(OR(C2267="", J2267="",G2267=""), 0, IF(COUNTIF($J$6:J2267, J2267)=1, 1, 0))</f>
        <v>0</v>
      </c>
      <c r="L2267" s="16" t="str">
        <f aca="false">IF(B2267="Inscripción de nuevo registro patronal",B2267 &amp; "|" &amp; E2267 &amp; "|" &amp; C2267,"")</f>
        <v/>
      </c>
      <c r="M2267" s="18" t="n">
        <f aca="false">IF(OR(C2267="", L2267=""), 0, IF(COUNTIF($L$6:L2267, L2267)=1, 1, 0))</f>
        <v>0</v>
      </c>
    </row>
    <row r="2268" customFormat="false" ht="28.35" hidden="false" customHeight="true" outlineLevel="0" collapsed="false">
      <c r="A2268" s="48" t="str">
        <f aca="false">IF(AND(NOT(ISBLANK(C2268)),NOT(ISBLANK(B2268)),NOT(ISBLANK(E2268))),(_xlfn.AGGREGATE(2,7,A$5:A2268))+1,"")</f>
        <v/>
      </c>
      <c r="B2268" s="49"/>
      <c r="C2268" s="49"/>
      <c r="D2268" s="50"/>
      <c r="E2268" s="51"/>
      <c r="F2268" s="52" t="str">
        <f aca="false">IFERROR(VLOOKUP(B2268,LISTAS!$Q$2:$R$58,2,0),"")</f>
        <v/>
      </c>
      <c r="G2268" s="34" t="str">
        <f aca="false">IF(ISBLANK(C2268),"",  IF(F2268="RAZÓN SOCIAL","NUEVO_RP",   IF(F2268="NUMERO",      IF(ISNUMBER(VALUE(C2268)),VALUE(C2268),""),   IF(OR(F2268="NSS - NOMBRE",F2268="RP - NOMBRE"),      IF(         AND(           NOT(ISERROR(FIND(" - ",C2268))),           ISERROR(FIND("  ",C2268)),           ISERROR(FIND("–",C2268)),           ISERROR(FIND("—",C2268)),           ISNUMBER(VALUE(LEFT(C2268,FIND(" - ",C2268)-1)))         ),         VALUE(LEFT(C2268,FIND(" - ",C2268)-1)),         ""      ),   ""   )  )))</f>
        <v/>
      </c>
      <c r="H2268" s="34" t="str">
        <f aca="false">B2268 &amp; "|" &amp; E2268 &amp; "|" &amp;(IF(ISBLANK(C2268),"",IFERROR(VALUE(LEFT(TRIM(C2268),FIND(" ",TRIM(C2268)&amp;" ")-1)),"")))</f>
        <v>||</v>
      </c>
      <c r="I2268" s="18" t="n">
        <f aca="false">IF(G2268="",0, IF(COUNTIF($H$6:H2268,H2268)=1,1,0))</f>
        <v>0</v>
      </c>
      <c r="J2268" s="34" t="str">
        <f aca="false">IF( OR( ISBLANK(D2268), C2268=D2268, AND( LEFT(D2268,7)&lt;&gt;"NOMINA ", OR( ISERROR(FIND(" - ",D2268)), NOT(ISNUMBER(VALUE(LEFT(D2268,FIND(" - ",D2268)-1)))) ) ) ), "", B2268 &amp; "|" &amp; E2268 &amp; "|" &amp; (IF(ISBLANK(C2268), "", IFERROR(VALUE(LEFT(TRIM(C2268), FIND(" ", TRIM(C2268)&amp;" ")-1)), ""))) &amp; "|" &amp; D2268 )</f>
        <v/>
      </c>
      <c r="K2268" s="18" t="n">
        <f aca="false">IF(OR(C2268="", J2268="",G2268=""), 0, IF(COUNTIF($J$6:J2268, J2268)=1, 1, 0))</f>
        <v>0</v>
      </c>
      <c r="L2268" s="16" t="str">
        <f aca="false">IF(B2268="Inscripción de nuevo registro patronal",B2268 &amp; "|" &amp; E2268 &amp; "|" &amp; C2268,"")</f>
        <v/>
      </c>
      <c r="M2268" s="18" t="n">
        <f aca="false">IF(OR(C2268="", L2268=""), 0, IF(COUNTIF($L$6:L2268, L2268)=1, 1, 0))</f>
        <v>0</v>
      </c>
    </row>
    <row r="2269" customFormat="false" ht="28.35" hidden="false" customHeight="true" outlineLevel="0" collapsed="false">
      <c r="A2269" s="48" t="str">
        <f aca="false">IF(AND(NOT(ISBLANK(C2269)),NOT(ISBLANK(B2269)),NOT(ISBLANK(E2269))),(_xlfn.AGGREGATE(2,7,A$5:A2269))+1,"")</f>
        <v/>
      </c>
      <c r="B2269" s="49"/>
      <c r="C2269" s="49"/>
      <c r="D2269" s="50"/>
      <c r="E2269" s="51"/>
      <c r="F2269" s="52" t="str">
        <f aca="false">IFERROR(VLOOKUP(B2269,LISTAS!$Q$2:$R$58,2,0),"")</f>
        <v/>
      </c>
      <c r="G2269" s="34" t="str">
        <f aca="false">IF(ISBLANK(C2269),"",  IF(F2269="RAZÓN SOCIAL","NUEVO_RP",   IF(F2269="NUMERO",      IF(ISNUMBER(VALUE(C2269)),VALUE(C2269),""),   IF(OR(F2269="NSS - NOMBRE",F2269="RP - NOMBRE"),      IF(         AND(           NOT(ISERROR(FIND(" - ",C2269))),           ISERROR(FIND("  ",C2269)),           ISERROR(FIND("–",C2269)),           ISERROR(FIND("—",C2269)),           ISNUMBER(VALUE(LEFT(C2269,FIND(" - ",C2269)-1)))         ),         VALUE(LEFT(C2269,FIND(" - ",C2269)-1)),         ""      ),   ""   )  )))</f>
        <v/>
      </c>
      <c r="H2269" s="34" t="str">
        <f aca="false">B2269 &amp; "|" &amp; E2269 &amp; "|" &amp;(IF(ISBLANK(C2269),"",IFERROR(VALUE(LEFT(TRIM(C2269),FIND(" ",TRIM(C2269)&amp;" ")-1)),"")))</f>
        <v>||</v>
      </c>
      <c r="I2269" s="18" t="n">
        <f aca="false">IF(G2269="",0, IF(COUNTIF($H$6:H2269,H2269)=1,1,0))</f>
        <v>0</v>
      </c>
      <c r="J2269" s="34" t="str">
        <f aca="false">IF( OR( ISBLANK(D2269), C2269=D2269, AND( LEFT(D2269,7)&lt;&gt;"NOMINA ", OR( ISERROR(FIND(" - ",D2269)), NOT(ISNUMBER(VALUE(LEFT(D2269,FIND(" - ",D2269)-1)))) ) ) ), "", B2269 &amp; "|" &amp; E2269 &amp; "|" &amp; (IF(ISBLANK(C2269), "", IFERROR(VALUE(LEFT(TRIM(C2269), FIND(" ", TRIM(C2269)&amp;" ")-1)), ""))) &amp; "|" &amp; D2269 )</f>
        <v/>
      </c>
      <c r="K2269" s="18" t="n">
        <f aca="false">IF(OR(C2269="", J2269="",G2269=""), 0, IF(COUNTIF($J$6:J2269, J2269)=1, 1, 0))</f>
        <v>0</v>
      </c>
      <c r="L2269" s="16" t="str">
        <f aca="false">IF(B2269="Inscripción de nuevo registro patronal",B2269 &amp; "|" &amp; E2269 &amp; "|" &amp; C2269,"")</f>
        <v/>
      </c>
      <c r="M2269" s="18" t="n">
        <f aca="false">IF(OR(C2269="", L2269=""), 0, IF(COUNTIF($L$6:L2269, L2269)=1, 1, 0))</f>
        <v>0</v>
      </c>
    </row>
    <row r="2270" customFormat="false" ht="28.35" hidden="false" customHeight="true" outlineLevel="0" collapsed="false">
      <c r="A2270" s="48" t="str">
        <f aca="false">IF(AND(NOT(ISBLANK(C2270)),NOT(ISBLANK(B2270)),NOT(ISBLANK(E2270))),(_xlfn.AGGREGATE(2,7,A$5:A2270))+1,"")</f>
        <v/>
      </c>
      <c r="B2270" s="49"/>
      <c r="C2270" s="49"/>
      <c r="D2270" s="50"/>
      <c r="E2270" s="51"/>
      <c r="F2270" s="52" t="str">
        <f aca="false">IFERROR(VLOOKUP(B2270,LISTAS!$Q$2:$R$58,2,0),"")</f>
        <v/>
      </c>
      <c r="G2270" s="34" t="str">
        <f aca="false">IF(ISBLANK(C2270),"",  IF(F2270="RAZÓN SOCIAL","NUEVO_RP",   IF(F2270="NUMERO",      IF(ISNUMBER(VALUE(C2270)),VALUE(C2270),""),   IF(OR(F2270="NSS - NOMBRE",F2270="RP - NOMBRE"),      IF(         AND(           NOT(ISERROR(FIND(" - ",C2270))),           ISERROR(FIND("  ",C2270)),           ISERROR(FIND("–",C2270)),           ISERROR(FIND("—",C2270)),           ISNUMBER(VALUE(LEFT(C2270,FIND(" - ",C2270)-1)))         ),         VALUE(LEFT(C2270,FIND(" - ",C2270)-1)),         ""      ),   ""   )  )))</f>
        <v/>
      </c>
      <c r="H2270" s="34" t="str">
        <f aca="false">B2270 &amp; "|" &amp; E2270 &amp; "|" &amp;(IF(ISBLANK(C2270),"",IFERROR(VALUE(LEFT(TRIM(C2270),FIND(" ",TRIM(C2270)&amp;" ")-1)),"")))</f>
        <v>||</v>
      </c>
      <c r="I2270" s="18" t="n">
        <f aca="false">IF(G2270="",0, IF(COUNTIF($H$6:H2270,H2270)=1,1,0))</f>
        <v>0</v>
      </c>
      <c r="J2270" s="34" t="str">
        <f aca="false">IF( OR( ISBLANK(D2270), C2270=D2270, AND( LEFT(D2270,7)&lt;&gt;"NOMINA ", OR( ISERROR(FIND(" - ",D2270)), NOT(ISNUMBER(VALUE(LEFT(D2270,FIND(" - ",D2270)-1)))) ) ) ), "", B2270 &amp; "|" &amp; E2270 &amp; "|" &amp; (IF(ISBLANK(C2270), "", IFERROR(VALUE(LEFT(TRIM(C2270), FIND(" ", TRIM(C2270)&amp;" ")-1)), ""))) &amp; "|" &amp; D2270 )</f>
        <v/>
      </c>
      <c r="K2270" s="18" t="n">
        <f aca="false">IF(OR(C2270="", J2270="",G2270=""), 0, IF(COUNTIF($J$6:J2270, J2270)=1, 1, 0))</f>
        <v>0</v>
      </c>
      <c r="L2270" s="16" t="str">
        <f aca="false">IF(B2270="Inscripción de nuevo registro patronal",B2270 &amp; "|" &amp; E2270 &amp; "|" &amp; C2270,"")</f>
        <v/>
      </c>
      <c r="M2270" s="18" t="n">
        <f aca="false">IF(OR(C2270="", L2270=""), 0, IF(COUNTIF($L$6:L2270, L2270)=1, 1, 0))</f>
        <v>0</v>
      </c>
    </row>
    <row r="2271" customFormat="false" ht="28.35" hidden="false" customHeight="true" outlineLevel="0" collapsed="false">
      <c r="A2271" s="48" t="str">
        <f aca="false">IF(AND(NOT(ISBLANK(C2271)),NOT(ISBLANK(B2271)),NOT(ISBLANK(E2271))),(_xlfn.AGGREGATE(2,7,A$5:A2271))+1,"")</f>
        <v/>
      </c>
      <c r="B2271" s="49"/>
      <c r="C2271" s="49"/>
      <c r="D2271" s="50"/>
      <c r="E2271" s="51"/>
      <c r="F2271" s="52" t="str">
        <f aca="false">IFERROR(VLOOKUP(B2271,LISTAS!$Q$2:$R$58,2,0),"")</f>
        <v/>
      </c>
      <c r="G2271" s="34" t="str">
        <f aca="false">IF(ISBLANK(C2271),"",  IF(F2271="RAZÓN SOCIAL","NUEVO_RP",   IF(F2271="NUMERO",      IF(ISNUMBER(VALUE(C2271)),VALUE(C2271),""),   IF(OR(F2271="NSS - NOMBRE",F2271="RP - NOMBRE"),      IF(         AND(           NOT(ISERROR(FIND(" - ",C2271))),           ISERROR(FIND("  ",C2271)),           ISERROR(FIND("–",C2271)),           ISERROR(FIND("—",C2271)),           ISNUMBER(VALUE(LEFT(C2271,FIND(" - ",C2271)-1)))         ),         VALUE(LEFT(C2271,FIND(" - ",C2271)-1)),         ""      ),   ""   )  )))</f>
        <v/>
      </c>
      <c r="H2271" s="34" t="str">
        <f aca="false">B2271 &amp; "|" &amp; E2271 &amp; "|" &amp;(IF(ISBLANK(C2271),"",IFERROR(VALUE(LEFT(TRIM(C2271),FIND(" ",TRIM(C2271)&amp;" ")-1)),"")))</f>
        <v>||</v>
      </c>
      <c r="I2271" s="18" t="n">
        <f aca="false">IF(G2271="",0, IF(COUNTIF($H$6:H2271,H2271)=1,1,0))</f>
        <v>0</v>
      </c>
      <c r="J2271" s="34" t="str">
        <f aca="false">IF( OR( ISBLANK(D2271), C2271=D2271, AND( LEFT(D2271,7)&lt;&gt;"NOMINA ", OR( ISERROR(FIND(" - ",D2271)), NOT(ISNUMBER(VALUE(LEFT(D2271,FIND(" - ",D2271)-1)))) ) ) ), "", B2271 &amp; "|" &amp; E2271 &amp; "|" &amp; (IF(ISBLANK(C2271), "", IFERROR(VALUE(LEFT(TRIM(C2271), FIND(" ", TRIM(C2271)&amp;" ")-1)), ""))) &amp; "|" &amp; D2271 )</f>
        <v/>
      </c>
      <c r="K2271" s="18" t="n">
        <f aca="false">IF(OR(C2271="", J2271="",G2271=""), 0, IF(COUNTIF($J$6:J2271, J2271)=1, 1, 0))</f>
        <v>0</v>
      </c>
      <c r="L2271" s="16" t="str">
        <f aca="false">IF(B2271="Inscripción de nuevo registro patronal",B2271 &amp; "|" &amp; E2271 &amp; "|" &amp; C2271,"")</f>
        <v/>
      </c>
      <c r="M2271" s="18" t="n">
        <f aca="false">IF(OR(C2271="", L2271=""), 0, IF(COUNTIF($L$6:L2271, L2271)=1, 1, 0))</f>
        <v>0</v>
      </c>
    </row>
    <row r="2272" customFormat="false" ht="28.35" hidden="false" customHeight="true" outlineLevel="0" collapsed="false">
      <c r="A2272" s="48" t="str">
        <f aca="false">IF(AND(NOT(ISBLANK(C2272)),NOT(ISBLANK(B2272)),NOT(ISBLANK(E2272))),(_xlfn.AGGREGATE(2,7,A$5:A2272))+1,"")</f>
        <v/>
      </c>
      <c r="B2272" s="49"/>
      <c r="C2272" s="49"/>
      <c r="D2272" s="50"/>
      <c r="E2272" s="51"/>
      <c r="F2272" s="52" t="str">
        <f aca="false">IFERROR(VLOOKUP(B2272,LISTAS!$Q$2:$R$58,2,0),"")</f>
        <v/>
      </c>
      <c r="G2272" s="34" t="str">
        <f aca="false">IF(ISBLANK(C2272),"",  IF(F2272="RAZÓN SOCIAL","NUEVO_RP",   IF(F2272="NUMERO",      IF(ISNUMBER(VALUE(C2272)),VALUE(C2272),""),   IF(OR(F2272="NSS - NOMBRE",F2272="RP - NOMBRE"),      IF(         AND(           NOT(ISERROR(FIND(" - ",C2272))),           ISERROR(FIND("  ",C2272)),           ISERROR(FIND("–",C2272)),           ISERROR(FIND("—",C2272)),           ISNUMBER(VALUE(LEFT(C2272,FIND(" - ",C2272)-1)))         ),         VALUE(LEFT(C2272,FIND(" - ",C2272)-1)),         ""      ),   ""   )  )))</f>
        <v/>
      </c>
      <c r="H2272" s="34" t="str">
        <f aca="false">B2272 &amp; "|" &amp; E2272 &amp; "|" &amp;(IF(ISBLANK(C2272),"",IFERROR(VALUE(LEFT(TRIM(C2272),FIND(" ",TRIM(C2272)&amp;" ")-1)),"")))</f>
        <v>||</v>
      </c>
      <c r="I2272" s="18" t="n">
        <f aca="false">IF(G2272="",0, IF(COUNTIF($H$6:H2272,H2272)=1,1,0))</f>
        <v>0</v>
      </c>
      <c r="J2272" s="34" t="str">
        <f aca="false">IF( OR( ISBLANK(D2272), C2272=D2272, AND( LEFT(D2272,7)&lt;&gt;"NOMINA ", OR( ISERROR(FIND(" - ",D2272)), NOT(ISNUMBER(VALUE(LEFT(D2272,FIND(" - ",D2272)-1)))) ) ) ), "", B2272 &amp; "|" &amp; E2272 &amp; "|" &amp; (IF(ISBLANK(C2272), "", IFERROR(VALUE(LEFT(TRIM(C2272), FIND(" ", TRIM(C2272)&amp;" ")-1)), ""))) &amp; "|" &amp; D2272 )</f>
        <v/>
      </c>
      <c r="K2272" s="18" t="n">
        <f aca="false">IF(OR(C2272="", J2272="",G2272=""), 0, IF(COUNTIF($J$6:J2272, J2272)=1, 1, 0))</f>
        <v>0</v>
      </c>
      <c r="L2272" s="16" t="str">
        <f aca="false">IF(B2272="Inscripción de nuevo registro patronal",B2272 &amp; "|" &amp; E2272 &amp; "|" &amp; C2272,"")</f>
        <v/>
      </c>
      <c r="M2272" s="18" t="n">
        <f aca="false">IF(OR(C2272="", L2272=""), 0, IF(COUNTIF($L$6:L2272, L2272)=1, 1, 0))</f>
        <v>0</v>
      </c>
    </row>
    <row r="2273" customFormat="false" ht="28.35" hidden="false" customHeight="true" outlineLevel="0" collapsed="false">
      <c r="A2273" s="48" t="str">
        <f aca="false">IF(AND(NOT(ISBLANK(C2273)),NOT(ISBLANK(B2273)),NOT(ISBLANK(E2273))),(_xlfn.AGGREGATE(2,7,A$5:A2273))+1,"")</f>
        <v/>
      </c>
      <c r="B2273" s="49"/>
      <c r="C2273" s="49"/>
      <c r="D2273" s="50"/>
      <c r="E2273" s="51"/>
      <c r="F2273" s="52" t="str">
        <f aca="false">IFERROR(VLOOKUP(B2273,LISTAS!$Q$2:$R$58,2,0),"")</f>
        <v/>
      </c>
      <c r="G2273" s="34" t="str">
        <f aca="false">IF(ISBLANK(C2273),"",  IF(F2273="RAZÓN SOCIAL","NUEVO_RP",   IF(F2273="NUMERO",      IF(ISNUMBER(VALUE(C2273)),VALUE(C2273),""),   IF(OR(F2273="NSS - NOMBRE",F2273="RP - NOMBRE"),      IF(         AND(           NOT(ISERROR(FIND(" - ",C2273))),           ISERROR(FIND("  ",C2273)),           ISERROR(FIND("–",C2273)),           ISERROR(FIND("—",C2273)),           ISNUMBER(VALUE(LEFT(C2273,FIND(" - ",C2273)-1)))         ),         VALUE(LEFT(C2273,FIND(" - ",C2273)-1)),         ""      ),   ""   )  )))</f>
        <v/>
      </c>
      <c r="H2273" s="34" t="str">
        <f aca="false">B2273 &amp; "|" &amp; E2273 &amp; "|" &amp;(IF(ISBLANK(C2273),"",IFERROR(VALUE(LEFT(TRIM(C2273),FIND(" ",TRIM(C2273)&amp;" ")-1)),"")))</f>
        <v>||</v>
      </c>
      <c r="I2273" s="18" t="n">
        <f aca="false">IF(G2273="",0, IF(COUNTIF($H$6:H2273,H2273)=1,1,0))</f>
        <v>0</v>
      </c>
      <c r="J2273" s="34" t="str">
        <f aca="false">IF( OR( ISBLANK(D2273), C2273=D2273, AND( LEFT(D2273,7)&lt;&gt;"NOMINA ", OR( ISERROR(FIND(" - ",D2273)), NOT(ISNUMBER(VALUE(LEFT(D2273,FIND(" - ",D2273)-1)))) ) ) ), "", B2273 &amp; "|" &amp; E2273 &amp; "|" &amp; (IF(ISBLANK(C2273), "", IFERROR(VALUE(LEFT(TRIM(C2273), FIND(" ", TRIM(C2273)&amp;" ")-1)), ""))) &amp; "|" &amp; D2273 )</f>
        <v/>
      </c>
      <c r="K2273" s="18" t="n">
        <f aca="false">IF(OR(C2273="", J2273="",G2273=""), 0, IF(COUNTIF($J$6:J2273, J2273)=1, 1, 0))</f>
        <v>0</v>
      </c>
      <c r="L2273" s="16" t="str">
        <f aca="false">IF(B2273="Inscripción de nuevo registro patronal",B2273 &amp; "|" &amp; E2273 &amp; "|" &amp; C2273,"")</f>
        <v/>
      </c>
      <c r="M2273" s="18" t="n">
        <f aca="false">IF(OR(C2273="", L2273=""), 0, IF(COUNTIF($L$6:L2273, L2273)=1, 1, 0))</f>
        <v>0</v>
      </c>
    </row>
    <row r="2274" customFormat="false" ht="28.35" hidden="false" customHeight="true" outlineLevel="0" collapsed="false">
      <c r="A2274" s="48" t="str">
        <f aca="false">IF(AND(NOT(ISBLANK(C2274)),NOT(ISBLANK(B2274)),NOT(ISBLANK(E2274))),(_xlfn.AGGREGATE(2,7,A$5:A2274))+1,"")</f>
        <v/>
      </c>
      <c r="B2274" s="49"/>
      <c r="C2274" s="49"/>
      <c r="D2274" s="50"/>
      <c r="E2274" s="51"/>
      <c r="F2274" s="52" t="str">
        <f aca="false">IFERROR(VLOOKUP(B2274,LISTAS!$Q$2:$R$58,2,0),"")</f>
        <v/>
      </c>
      <c r="G2274" s="34" t="str">
        <f aca="false">IF(ISBLANK(C2274),"",  IF(F2274="RAZÓN SOCIAL","NUEVO_RP",   IF(F2274="NUMERO",      IF(ISNUMBER(VALUE(C2274)),VALUE(C2274),""),   IF(OR(F2274="NSS - NOMBRE",F2274="RP - NOMBRE"),      IF(         AND(           NOT(ISERROR(FIND(" - ",C2274))),           ISERROR(FIND("  ",C2274)),           ISERROR(FIND("–",C2274)),           ISERROR(FIND("—",C2274)),           ISNUMBER(VALUE(LEFT(C2274,FIND(" - ",C2274)-1)))         ),         VALUE(LEFT(C2274,FIND(" - ",C2274)-1)),         ""      ),   ""   )  )))</f>
        <v/>
      </c>
      <c r="H2274" s="34" t="str">
        <f aca="false">B2274 &amp; "|" &amp; E2274 &amp; "|" &amp;(IF(ISBLANK(C2274),"",IFERROR(VALUE(LEFT(TRIM(C2274),FIND(" ",TRIM(C2274)&amp;" ")-1)),"")))</f>
        <v>||</v>
      </c>
      <c r="I2274" s="18" t="n">
        <f aca="false">IF(G2274="",0, IF(COUNTIF($H$6:H2274,H2274)=1,1,0))</f>
        <v>0</v>
      </c>
      <c r="J2274" s="34" t="str">
        <f aca="false">IF( OR( ISBLANK(D2274), C2274=D2274, AND( LEFT(D2274,7)&lt;&gt;"NOMINA ", OR( ISERROR(FIND(" - ",D2274)), NOT(ISNUMBER(VALUE(LEFT(D2274,FIND(" - ",D2274)-1)))) ) ) ), "", B2274 &amp; "|" &amp; E2274 &amp; "|" &amp; (IF(ISBLANK(C2274), "", IFERROR(VALUE(LEFT(TRIM(C2274), FIND(" ", TRIM(C2274)&amp;" ")-1)), ""))) &amp; "|" &amp; D2274 )</f>
        <v/>
      </c>
      <c r="K2274" s="18" t="n">
        <f aca="false">IF(OR(C2274="", J2274="",G2274=""), 0, IF(COUNTIF($J$6:J2274, J2274)=1, 1, 0))</f>
        <v>0</v>
      </c>
      <c r="L2274" s="16" t="str">
        <f aca="false">IF(B2274="Inscripción de nuevo registro patronal",B2274 &amp; "|" &amp; E2274 &amp; "|" &amp; C2274,"")</f>
        <v/>
      </c>
      <c r="M2274" s="18" t="n">
        <f aca="false">IF(OR(C2274="", L2274=""), 0, IF(COUNTIF($L$6:L2274, L2274)=1, 1, 0))</f>
        <v>0</v>
      </c>
    </row>
    <row r="2275" customFormat="false" ht="28.35" hidden="false" customHeight="true" outlineLevel="0" collapsed="false">
      <c r="A2275" s="48" t="str">
        <f aca="false">IF(AND(NOT(ISBLANK(C2275)),NOT(ISBLANK(B2275)),NOT(ISBLANK(E2275))),(_xlfn.AGGREGATE(2,7,A$5:A2275))+1,"")</f>
        <v/>
      </c>
      <c r="B2275" s="49"/>
      <c r="C2275" s="49"/>
      <c r="D2275" s="50"/>
      <c r="E2275" s="51"/>
      <c r="F2275" s="52" t="str">
        <f aca="false">IFERROR(VLOOKUP(B2275,LISTAS!$Q$2:$R$58,2,0),"")</f>
        <v/>
      </c>
      <c r="G2275" s="34" t="str">
        <f aca="false">IF(ISBLANK(C2275),"",  IF(F2275="RAZÓN SOCIAL","NUEVO_RP",   IF(F2275="NUMERO",      IF(ISNUMBER(VALUE(C2275)),VALUE(C2275),""),   IF(OR(F2275="NSS - NOMBRE",F2275="RP - NOMBRE"),      IF(         AND(           NOT(ISERROR(FIND(" - ",C2275))),           ISERROR(FIND("  ",C2275)),           ISERROR(FIND("–",C2275)),           ISERROR(FIND("—",C2275)),           ISNUMBER(VALUE(LEFT(C2275,FIND(" - ",C2275)-1)))         ),         VALUE(LEFT(C2275,FIND(" - ",C2275)-1)),         ""      ),   ""   )  )))</f>
        <v/>
      </c>
      <c r="H2275" s="34" t="str">
        <f aca="false">B2275 &amp; "|" &amp; E2275 &amp; "|" &amp;(IF(ISBLANK(C2275),"",IFERROR(VALUE(LEFT(TRIM(C2275),FIND(" ",TRIM(C2275)&amp;" ")-1)),"")))</f>
        <v>||</v>
      </c>
      <c r="I2275" s="18" t="n">
        <f aca="false">IF(G2275="",0, IF(COUNTIF($H$6:H2275,H2275)=1,1,0))</f>
        <v>0</v>
      </c>
      <c r="J2275" s="34" t="str">
        <f aca="false">IF( OR( ISBLANK(D2275), C2275=D2275, AND( LEFT(D2275,7)&lt;&gt;"NOMINA ", OR( ISERROR(FIND(" - ",D2275)), NOT(ISNUMBER(VALUE(LEFT(D2275,FIND(" - ",D2275)-1)))) ) ) ), "", B2275 &amp; "|" &amp; E2275 &amp; "|" &amp; (IF(ISBLANK(C2275), "", IFERROR(VALUE(LEFT(TRIM(C2275), FIND(" ", TRIM(C2275)&amp;" ")-1)), ""))) &amp; "|" &amp; D2275 )</f>
        <v/>
      </c>
      <c r="K2275" s="18" t="n">
        <f aca="false">IF(OR(C2275="", J2275="",G2275=""), 0, IF(COUNTIF($J$6:J2275, J2275)=1, 1, 0))</f>
        <v>0</v>
      </c>
      <c r="L2275" s="16" t="str">
        <f aca="false">IF(B2275="Inscripción de nuevo registro patronal",B2275 &amp; "|" &amp; E2275 &amp; "|" &amp; C2275,"")</f>
        <v/>
      </c>
      <c r="M2275" s="18" t="n">
        <f aca="false">IF(OR(C2275="", L2275=""), 0, IF(COUNTIF($L$6:L2275, L2275)=1, 1, 0))</f>
        <v>0</v>
      </c>
    </row>
    <row r="2276" customFormat="false" ht="28.35" hidden="false" customHeight="true" outlineLevel="0" collapsed="false">
      <c r="A2276" s="48" t="str">
        <f aca="false">IF(AND(NOT(ISBLANK(C2276)),NOT(ISBLANK(B2276)),NOT(ISBLANK(E2276))),(_xlfn.AGGREGATE(2,7,A$5:A2276))+1,"")</f>
        <v/>
      </c>
      <c r="B2276" s="49"/>
      <c r="C2276" s="49"/>
      <c r="D2276" s="50"/>
      <c r="E2276" s="51"/>
      <c r="F2276" s="52" t="str">
        <f aca="false">IFERROR(VLOOKUP(B2276,LISTAS!$Q$2:$R$58,2,0),"")</f>
        <v/>
      </c>
      <c r="G2276" s="34" t="str">
        <f aca="false">IF(ISBLANK(C2276),"",  IF(F2276="RAZÓN SOCIAL","NUEVO_RP",   IF(F2276="NUMERO",      IF(ISNUMBER(VALUE(C2276)),VALUE(C2276),""),   IF(OR(F2276="NSS - NOMBRE",F2276="RP - NOMBRE"),      IF(         AND(           NOT(ISERROR(FIND(" - ",C2276))),           ISERROR(FIND("  ",C2276)),           ISERROR(FIND("–",C2276)),           ISERROR(FIND("—",C2276)),           ISNUMBER(VALUE(LEFT(C2276,FIND(" - ",C2276)-1)))         ),         VALUE(LEFT(C2276,FIND(" - ",C2276)-1)),         ""      ),   ""   )  )))</f>
        <v/>
      </c>
      <c r="H2276" s="34" t="str">
        <f aca="false">B2276 &amp; "|" &amp; E2276 &amp; "|" &amp;(IF(ISBLANK(C2276),"",IFERROR(VALUE(LEFT(TRIM(C2276),FIND(" ",TRIM(C2276)&amp;" ")-1)),"")))</f>
        <v>||</v>
      </c>
      <c r="I2276" s="18" t="n">
        <f aca="false">IF(G2276="",0, IF(COUNTIF($H$6:H2276,H2276)=1,1,0))</f>
        <v>0</v>
      </c>
      <c r="J2276" s="34" t="str">
        <f aca="false">IF( OR( ISBLANK(D2276), C2276=D2276, AND( LEFT(D2276,7)&lt;&gt;"NOMINA ", OR( ISERROR(FIND(" - ",D2276)), NOT(ISNUMBER(VALUE(LEFT(D2276,FIND(" - ",D2276)-1)))) ) ) ), "", B2276 &amp; "|" &amp; E2276 &amp; "|" &amp; (IF(ISBLANK(C2276), "", IFERROR(VALUE(LEFT(TRIM(C2276), FIND(" ", TRIM(C2276)&amp;" ")-1)), ""))) &amp; "|" &amp; D2276 )</f>
        <v/>
      </c>
      <c r="K2276" s="18" t="n">
        <f aca="false">IF(OR(C2276="", J2276="",G2276=""), 0, IF(COUNTIF($J$6:J2276, J2276)=1, 1, 0))</f>
        <v>0</v>
      </c>
      <c r="L2276" s="16" t="str">
        <f aca="false">IF(B2276="Inscripción de nuevo registro patronal",B2276 &amp; "|" &amp; E2276 &amp; "|" &amp; C2276,"")</f>
        <v/>
      </c>
      <c r="M2276" s="18" t="n">
        <f aca="false">IF(OR(C2276="", L2276=""), 0, IF(COUNTIF($L$6:L2276, L2276)=1, 1, 0))</f>
        <v>0</v>
      </c>
    </row>
    <row r="2277" customFormat="false" ht="28.35" hidden="false" customHeight="true" outlineLevel="0" collapsed="false">
      <c r="A2277" s="48" t="str">
        <f aca="false">IF(AND(NOT(ISBLANK(C2277)),NOT(ISBLANK(B2277)),NOT(ISBLANK(E2277))),(_xlfn.AGGREGATE(2,7,A$5:A2277))+1,"")</f>
        <v/>
      </c>
      <c r="B2277" s="49"/>
      <c r="C2277" s="49"/>
      <c r="D2277" s="50"/>
      <c r="E2277" s="51"/>
      <c r="F2277" s="52" t="str">
        <f aca="false">IFERROR(VLOOKUP(B2277,LISTAS!$Q$2:$R$58,2,0),"")</f>
        <v/>
      </c>
      <c r="G2277" s="34" t="str">
        <f aca="false">IF(ISBLANK(C2277),"",  IF(F2277="RAZÓN SOCIAL","NUEVO_RP",   IF(F2277="NUMERO",      IF(ISNUMBER(VALUE(C2277)),VALUE(C2277),""),   IF(OR(F2277="NSS - NOMBRE",F2277="RP - NOMBRE"),      IF(         AND(           NOT(ISERROR(FIND(" - ",C2277))),           ISERROR(FIND("  ",C2277)),           ISERROR(FIND("–",C2277)),           ISERROR(FIND("—",C2277)),           ISNUMBER(VALUE(LEFT(C2277,FIND(" - ",C2277)-1)))         ),         VALUE(LEFT(C2277,FIND(" - ",C2277)-1)),         ""      ),   ""   )  )))</f>
        <v/>
      </c>
      <c r="H2277" s="34" t="str">
        <f aca="false">B2277 &amp; "|" &amp; E2277 &amp; "|" &amp;(IF(ISBLANK(C2277),"",IFERROR(VALUE(LEFT(TRIM(C2277),FIND(" ",TRIM(C2277)&amp;" ")-1)),"")))</f>
        <v>||</v>
      </c>
      <c r="I2277" s="18" t="n">
        <f aca="false">IF(G2277="",0, IF(COUNTIF($H$6:H2277,H2277)=1,1,0))</f>
        <v>0</v>
      </c>
      <c r="J2277" s="34" t="str">
        <f aca="false">IF( OR( ISBLANK(D2277), C2277=D2277, AND( LEFT(D2277,7)&lt;&gt;"NOMINA ", OR( ISERROR(FIND(" - ",D2277)), NOT(ISNUMBER(VALUE(LEFT(D2277,FIND(" - ",D2277)-1)))) ) ) ), "", B2277 &amp; "|" &amp; E2277 &amp; "|" &amp; (IF(ISBLANK(C2277), "", IFERROR(VALUE(LEFT(TRIM(C2277), FIND(" ", TRIM(C2277)&amp;" ")-1)), ""))) &amp; "|" &amp; D2277 )</f>
        <v/>
      </c>
      <c r="K2277" s="18" t="n">
        <f aca="false">IF(OR(C2277="", J2277="",G2277=""), 0, IF(COUNTIF($J$6:J2277, J2277)=1, 1, 0))</f>
        <v>0</v>
      </c>
      <c r="L2277" s="16" t="str">
        <f aca="false">IF(B2277="Inscripción de nuevo registro patronal",B2277 &amp; "|" &amp; E2277 &amp; "|" &amp; C2277,"")</f>
        <v/>
      </c>
      <c r="M2277" s="18" t="n">
        <f aca="false">IF(OR(C2277="", L2277=""), 0, IF(COUNTIF($L$6:L2277, L2277)=1, 1, 0))</f>
        <v>0</v>
      </c>
    </row>
    <row r="2278" customFormat="false" ht="28.35" hidden="false" customHeight="true" outlineLevel="0" collapsed="false">
      <c r="A2278" s="48" t="str">
        <f aca="false">IF(AND(NOT(ISBLANK(C2278)),NOT(ISBLANK(B2278)),NOT(ISBLANK(E2278))),(_xlfn.AGGREGATE(2,7,A$5:A2278))+1,"")</f>
        <v/>
      </c>
      <c r="B2278" s="49"/>
      <c r="C2278" s="49"/>
      <c r="D2278" s="50"/>
      <c r="E2278" s="51"/>
      <c r="F2278" s="52" t="str">
        <f aca="false">IFERROR(VLOOKUP(B2278,LISTAS!$Q$2:$R$58,2,0),"")</f>
        <v/>
      </c>
      <c r="G2278" s="34" t="str">
        <f aca="false">IF(ISBLANK(C2278),"",  IF(F2278="RAZÓN SOCIAL","NUEVO_RP",   IF(F2278="NUMERO",      IF(ISNUMBER(VALUE(C2278)),VALUE(C2278),""),   IF(OR(F2278="NSS - NOMBRE",F2278="RP - NOMBRE"),      IF(         AND(           NOT(ISERROR(FIND(" - ",C2278))),           ISERROR(FIND("  ",C2278)),           ISERROR(FIND("–",C2278)),           ISERROR(FIND("—",C2278)),           ISNUMBER(VALUE(LEFT(C2278,FIND(" - ",C2278)-1)))         ),         VALUE(LEFT(C2278,FIND(" - ",C2278)-1)),         ""      ),   ""   )  )))</f>
        <v/>
      </c>
      <c r="H2278" s="34" t="str">
        <f aca="false">B2278 &amp; "|" &amp; E2278 &amp; "|" &amp;(IF(ISBLANK(C2278),"",IFERROR(VALUE(LEFT(TRIM(C2278),FIND(" ",TRIM(C2278)&amp;" ")-1)),"")))</f>
        <v>||</v>
      </c>
      <c r="I2278" s="18" t="n">
        <f aca="false">IF(G2278="",0, IF(COUNTIF($H$6:H2278,H2278)=1,1,0))</f>
        <v>0</v>
      </c>
      <c r="J2278" s="34" t="str">
        <f aca="false">IF( OR( ISBLANK(D2278), C2278=D2278, AND( LEFT(D2278,7)&lt;&gt;"NOMINA ", OR( ISERROR(FIND(" - ",D2278)), NOT(ISNUMBER(VALUE(LEFT(D2278,FIND(" - ",D2278)-1)))) ) ) ), "", B2278 &amp; "|" &amp; E2278 &amp; "|" &amp; (IF(ISBLANK(C2278), "", IFERROR(VALUE(LEFT(TRIM(C2278), FIND(" ", TRIM(C2278)&amp;" ")-1)), ""))) &amp; "|" &amp; D2278 )</f>
        <v/>
      </c>
      <c r="K2278" s="18" t="n">
        <f aca="false">IF(OR(C2278="", J2278="",G2278=""), 0, IF(COUNTIF($J$6:J2278, J2278)=1, 1, 0))</f>
        <v>0</v>
      </c>
      <c r="L2278" s="16" t="str">
        <f aca="false">IF(B2278="Inscripción de nuevo registro patronal",B2278 &amp; "|" &amp; E2278 &amp; "|" &amp; C2278,"")</f>
        <v/>
      </c>
      <c r="M2278" s="18" t="n">
        <f aca="false">IF(OR(C2278="", L2278=""), 0, IF(COUNTIF($L$6:L2278, L2278)=1, 1, 0))</f>
        <v>0</v>
      </c>
    </row>
    <row r="2279" customFormat="false" ht="28.35" hidden="false" customHeight="true" outlineLevel="0" collapsed="false">
      <c r="A2279" s="48" t="str">
        <f aca="false">IF(AND(NOT(ISBLANK(C2279)),NOT(ISBLANK(B2279)),NOT(ISBLANK(E2279))),(_xlfn.AGGREGATE(2,7,A$5:A2279))+1,"")</f>
        <v/>
      </c>
      <c r="B2279" s="49"/>
      <c r="C2279" s="49"/>
      <c r="D2279" s="50"/>
      <c r="E2279" s="51"/>
      <c r="F2279" s="52" t="str">
        <f aca="false">IFERROR(VLOOKUP(B2279,LISTAS!$Q$2:$R$58,2,0),"")</f>
        <v/>
      </c>
      <c r="G2279" s="34" t="str">
        <f aca="false">IF(ISBLANK(C2279),"",  IF(F2279="RAZÓN SOCIAL","NUEVO_RP",   IF(F2279="NUMERO",      IF(ISNUMBER(VALUE(C2279)),VALUE(C2279),""),   IF(OR(F2279="NSS - NOMBRE",F2279="RP - NOMBRE"),      IF(         AND(           NOT(ISERROR(FIND(" - ",C2279))),           ISERROR(FIND("  ",C2279)),           ISERROR(FIND("–",C2279)),           ISERROR(FIND("—",C2279)),           ISNUMBER(VALUE(LEFT(C2279,FIND(" - ",C2279)-1)))         ),         VALUE(LEFT(C2279,FIND(" - ",C2279)-1)),         ""      ),   ""   )  )))</f>
        <v/>
      </c>
      <c r="H2279" s="34" t="str">
        <f aca="false">B2279 &amp; "|" &amp; E2279 &amp; "|" &amp;(IF(ISBLANK(C2279),"",IFERROR(VALUE(LEFT(TRIM(C2279),FIND(" ",TRIM(C2279)&amp;" ")-1)),"")))</f>
        <v>||</v>
      </c>
      <c r="I2279" s="18" t="n">
        <f aca="false">IF(G2279="",0, IF(COUNTIF($H$6:H2279,H2279)=1,1,0))</f>
        <v>0</v>
      </c>
      <c r="J2279" s="34" t="str">
        <f aca="false">IF( OR( ISBLANK(D2279), C2279=D2279, AND( LEFT(D2279,7)&lt;&gt;"NOMINA ", OR( ISERROR(FIND(" - ",D2279)), NOT(ISNUMBER(VALUE(LEFT(D2279,FIND(" - ",D2279)-1)))) ) ) ), "", B2279 &amp; "|" &amp; E2279 &amp; "|" &amp; (IF(ISBLANK(C2279), "", IFERROR(VALUE(LEFT(TRIM(C2279), FIND(" ", TRIM(C2279)&amp;" ")-1)), ""))) &amp; "|" &amp; D2279 )</f>
        <v/>
      </c>
      <c r="K2279" s="18" t="n">
        <f aca="false">IF(OR(C2279="", J2279="",G2279=""), 0, IF(COUNTIF($J$6:J2279, J2279)=1, 1, 0))</f>
        <v>0</v>
      </c>
      <c r="L2279" s="16" t="str">
        <f aca="false">IF(B2279="Inscripción de nuevo registro patronal",B2279 &amp; "|" &amp; E2279 &amp; "|" &amp; C2279,"")</f>
        <v/>
      </c>
      <c r="M2279" s="18" t="n">
        <f aca="false">IF(OR(C2279="", L2279=""), 0, IF(COUNTIF($L$6:L2279, L2279)=1, 1, 0))</f>
        <v>0</v>
      </c>
    </row>
    <row r="2280" customFormat="false" ht="28.35" hidden="false" customHeight="true" outlineLevel="0" collapsed="false">
      <c r="A2280" s="48" t="str">
        <f aca="false">IF(AND(NOT(ISBLANK(C2280)),NOT(ISBLANK(B2280)),NOT(ISBLANK(E2280))),(_xlfn.AGGREGATE(2,7,A$5:A2280))+1,"")</f>
        <v/>
      </c>
      <c r="B2280" s="49"/>
      <c r="C2280" s="49"/>
      <c r="D2280" s="50"/>
      <c r="E2280" s="51"/>
      <c r="F2280" s="52" t="str">
        <f aca="false">IFERROR(VLOOKUP(B2280,LISTAS!$Q$2:$R$58,2,0),"")</f>
        <v/>
      </c>
      <c r="G2280" s="34" t="str">
        <f aca="false">IF(ISBLANK(C2280),"",  IF(F2280="RAZÓN SOCIAL","NUEVO_RP",   IF(F2280="NUMERO",      IF(ISNUMBER(VALUE(C2280)),VALUE(C2280),""),   IF(OR(F2280="NSS - NOMBRE",F2280="RP - NOMBRE"),      IF(         AND(           NOT(ISERROR(FIND(" - ",C2280))),           ISERROR(FIND("  ",C2280)),           ISERROR(FIND("–",C2280)),           ISERROR(FIND("—",C2280)),           ISNUMBER(VALUE(LEFT(C2280,FIND(" - ",C2280)-1)))         ),         VALUE(LEFT(C2280,FIND(" - ",C2280)-1)),         ""      ),   ""   )  )))</f>
        <v/>
      </c>
      <c r="H2280" s="34" t="str">
        <f aca="false">B2280 &amp; "|" &amp; E2280 &amp; "|" &amp;(IF(ISBLANK(C2280),"",IFERROR(VALUE(LEFT(TRIM(C2280),FIND(" ",TRIM(C2280)&amp;" ")-1)),"")))</f>
        <v>||</v>
      </c>
      <c r="I2280" s="18" t="n">
        <f aca="false">IF(G2280="",0, IF(COUNTIF($H$6:H2280,H2280)=1,1,0))</f>
        <v>0</v>
      </c>
      <c r="J2280" s="34" t="str">
        <f aca="false">IF( OR( ISBLANK(D2280), C2280=D2280, AND( LEFT(D2280,7)&lt;&gt;"NOMINA ", OR( ISERROR(FIND(" - ",D2280)), NOT(ISNUMBER(VALUE(LEFT(D2280,FIND(" - ",D2280)-1)))) ) ) ), "", B2280 &amp; "|" &amp; E2280 &amp; "|" &amp; (IF(ISBLANK(C2280), "", IFERROR(VALUE(LEFT(TRIM(C2280), FIND(" ", TRIM(C2280)&amp;" ")-1)), ""))) &amp; "|" &amp; D2280 )</f>
        <v/>
      </c>
      <c r="K2280" s="18" t="n">
        <f aca="false">IF(OR(C2280="", J2280="",G2280=""), 0, IF(COUNTIF($J$6:J2280, J2280)=1, 1, 0))</f>
        <v>0</v>
      </c>
      <c r="L2280" s="16" t="str">
        <f aca="false">IF(B2280="Inscripción de nuevo registro patronal",B2280 &amp; "|" &amp; E2280 &amp; "|" &amp; C2280,"")</f>
        <v/>
      </c>
      <c r="M2280" s="18" t="n">
        <f aca="false">IF(OR(C2280="", L2280=""), 0, IF(COUNTIF($L$6:L2280, L2280)=1, 1, 0))</f>
        <v>0</v>
      </c>
    </row>
    <row r="2281" customFormat="false" ht="28.35" hidden="false" customHeight="true" outlineLevel="0" collapsed="false">
      <c r="A2281" s="48" t="str">
        <f aca="false">IF(AND(NOT(ISBLANK(C2281)),NOT(ISBLANK(B2281)),NOT(ISBLANK(E2281))),(_xlfn.AGGREGATE(2,7,A$5:A2281))+1,"")</f>
        <v/>
      </c>
      <c r="B2281" s="49"/>
      <c r="C2281" s="49"/>
      <c r="D2281" s="50"/>
      <c r="E2281" s="51"/>
      <c r="F2281" s="52" t="str">
        <f aca="false">IFERROR(VLOOKUP(B2281,LISTAS!$Q$2:$R$58,2,0),"")</f>
        <v/>
      </c>
      <c r="G2281" s="34" t="str">
        <f aca="false">IF(ISBLANK(C2281),"",  IF(F2281="RAZÓN SOCIAL","NUEVO_RP",   IF(F2281="NUMERO",      IF(ISNUMBER(VALUE(C2281)),VALUE(C2281),""),   IF(OR(F2281="NSS - NOMBRE",F2281="RP - NOMBRE"),      IF(         AND(           NOT(ISERROR(FIND(" - ",C2281))),           ISERROR(FIND("  ",C2281)),           ISERROR(FIND("–",C2281)),           ISERROR(FIND("—",C2281)),           ISNUMBER(VALUE(LEFT(C2281,FIND(" - ",C2281)-1)))         ),         VALUE(LEFT(C2281,FIND(" - ",C2281)-1)),         ""      ),   ""   )  )))</f>
        <v/>
      </c>
      <c r="H2281" s="34" t="str">
        <f aca="false">B2281 &amp; "|" &amp; E2281 &amp; "|" &amp;(IF(ISBLANK(C2281),"",IFERROR(VALUE(LEFT(TRIM(C2281),FIND(" ",TRIM(C2281)&amp;" ")-1)),"")))</f>
        <v>||</v>
      </c>
      <c r="I2281" s="18" t="n">
        <f aca="false">IF(G2281="",0, IF(COUNTIF($H$6:H2281,H2281)=1,1,0))</f>
        <v>0</v>
      </c>
      <c r="J2281" s="34" t="str">
        <f aca="false">IF( OR( ISBLANK(D2281), C2281=D2281, AND( LEFT(D2281,7)&lt;&gt;"NOMINA ", OR( ISERROR(FIND(" - ",D2281)), NOT(ISNUMBER(VALUE(LEFT(D2281,FIND(" - ",D2281)-1)))) ) ) ), "", B2281 &amp; "|" &amp; E2281 &amp; "|" &amp; (IF(ISBLANK(C2281), "", IFERROR(VALUE(LEFT(TRIM(C2281), FIND(" ", TRIM(C2281)&amp;" ")-1)), ""))) &amp; "|" &amp; D2281 )</f>
        <v/>
      </c>
      <c r="K2281" s="18" t="n">
        <f aca="false">IF(OR(C2281="", J2281="",G2281=""), 0, IF(COUNTIF($J$6:J2281, J2281)=1, 1, 0))</f>
        <v>0</v>
      </c>
      <c r="L2281" s="16" t="str">
        <f aca="false">IF(B2281="Inscripción de nuevo registro patronal",B2281 &amp; "|" &amp; E2281 &amp; "|" &amp; C2281,"")</f>
        <v/>
      </c>
      <c r="M2281" s="18" t="n">
        <f aca="false">IF(OR(C2281="", L2281=""), 0, IF(COUNTIF($L$6:L2281, L2281)=1, 1, 0))</f>
        <v>0</v>
      </c>
    </row>
    <row r="2282" customFormat="false" ht="28.35" hidden="false" customHeight="true" outlineLevel="0" collapsed="false">
      <c r="A2282" s="48" t="str">
        <f aca="false">IF(AND(NOT(ISBLANK(C2282)),NOT(ISBLANK(B2282)),NOT(ISBLANK(E2282))),(_xlfn.AGGREGATE(2,7,A$5:A2282))+1,"")</f>
        <v/>
      </c>
      <c r="B2282" s="49"/>
      <c r="C2282" s="49"/>
      <c r="D2282" s="50"/>
      <c r="E2282" s="51"/>
      <c r="F2282" s="52" t="str">
        <f aca="false">IFERROR(VLOOKUP(B2282,LISTAS!$Q$2:$R$58,2,0),"")</f>
        <v/>
      </c>
      <c r="G2282" s="34" t="str">
        <f aca="false">IF(ISBLANK(C2282),"",  IF(F2282="RAZÓN SOCIAL","NUEVO_RP",   IF(F2282="NUMERO",      IF(ISNUMBER(VALUE(C2282)),VALUE(C2282),""),   IF(OR(F2282="NSS - NOMBRE",F2282="RP - NOMBRE"),      IF(         AND(           NOT(ISERROR(FIND(" - ",C2282))),           ISERROR(FIND("  ",C2282)),           ISERROR(FIND("–",C2282)),           ISERROR(FIND("—",C2282)),           ISNUMBER(VALUE(LEFT(C2282,FIND(" - ",C2282)-1)))         ),         VALUE(LEFT(C2282,FIND(" - ",C2282)-1)),         ""      ),   ""   )  )))</f>
        <v/>
      </c>
      <c r="H2282" s="34" t="str">
        <f aca="false">B2282 &amp; "|" &amp; E2282 &amp; "|" &amp;(IF(ISBLANK(C2282),"",IFERROR(VALUE(LEFT(TRIM(C2282),FIND(" ",TRIM(C2282)&amp;" ")-1)),"")))</f>
        <v>||</v>
      </c>
      <c r="I2282" s="18" t="n">
        <f aca="false">IF(G2282="",0, IF(COUNTIF($H$6:H2282,H2282)=1,1,0))</f>
        <v>0</v>
      </c>
      <c r="J2282" s="34" t="str">
        <f aca="false">IF( OR( ISBLANK(D2282), C2282=D2282, AND( LEFT(D2282,7)&lt;&gt;"NOMINA ", OR( ISERROR(FIND(" - ",D2282)), NOT(ISNUMBER(VALUE(LEFT(D2282,FIND(" - ",D2282)-1)))) ) ) ), "", B2282 &amp; "|" &amp; E2282 &amp; "|" &amp; (IF(ISBLANK(C2282), "", IFERROR(VALUE(LEFT(TRIM(C2282), FIND(" ", TRIM(C2282)&amp;" ")-1)), ""))) &amp; "|" &amp; D2282 )</f>
        <v/>
      </c>
      <c r="K2282" s="18" t="n">
        <f aca="false">IF(OR(C2282="", J2282="",G2282=""), 0, IF(COUNTIF($J$6:J2282, J2282)=1, 1, 0))</f>
        <v>0</v>
      </c>
      <c r="L2282" s="16" t="str">
        <f aca="false">IF(B2282="Inscripción de nuevo registro patronal",B2282 &amp; "|" &amp; E2282 &amp; "|" &amp; C2282,"")</f>
        <v/>
      </c>
      <c r="M2282" s="18" t="n">
        <f aca="false">IF(OR(C2282="", L2282=""), 0, IF(COUNTIF($L$6:L2282, L2282)=1, 1, 0))</f>
        <v>0</v>
      </c>
    </row>
    <row r="2283" customFormat="false" ht="28.35" hidden="false" customHeight="true" outlineLevel="0" collapsed="false">
      <c r="A2283" s="48" t="str">
        <f aca="false">IF(AND(NOT(ISBLANK(C2283)),NOT(ISBLANK(B2283)),NOT(ISBLANK(E2283))),(_xlfn.AGGREGATE(2,7,A$5:A2283))+1,"")</f>
        <v/>
      </c>
      <c r="B2283" s="49"/>
      <c r="C2283" s="49"/>
      <c r="D2283" s="50"/>
      <c r="E2283" s="51"/>
      <c r="F2283" s="52" t="str">
        <f aca="false">IFERROR(VLOOKUP(B2283,LISTAS!$Q$2:$R$58,2,0),"")</f>
        <v/>
      </c>
      <c r="G2283" s="34" t="str">
        <f aca="false">IF(ISBLANK(C2283),"",  IF(F2283="RAZÓN SOCIAL","NUEVO_RP",   IF(F2283="NUMERO",      IF(ISNUMBER(VALUE(C2283)),VALUE(C2283),""),   IF(OR(F2283="NSS - NOMBRE",F2283="RP - NOMBRE"),      IF(         AND(           NOT(ISERROR(FIND(" - ",C2283))),           ISERROR(FIND("  ",C2283)),           ISERROR(FIND("–",C2283)),           ISERROR(FIND("—",C2283)),           ISNUMBER(VALUE(LEFT(C2283,FIND(" - ",C2283)-1)))         ),         VALUE(LEFT(C2283,FIND(" - ",C2283)-1)),         ""      ),   ""   )  )))</f>
        <v/>
      </c>
      <c r="H2283" s="34" t="str">
        <f aca="false">B2283 &amp; "|" &amp; E2283 &amp; "|" &amp;(IF(ISBLANK(C2283),"",IFERROR(VALUE(LEFT(TRIM(C2283),FIND(" ",TRIM(C2283)&amp;" ")-1)),"")))</f>
        <v>||</v>
      </c>
      <c r="I2283" s="18" t="n">
        <f aca="false">IF(G2283="",0, IF(COUNTIF($H$6:H2283,H2283)=1,1,0))</f>
        <v>0</v>
      </c>
      <c r="J2283" s="34" t="str">
        <f aca="false">IF( OR( ISBLANK(D2283), C2283=D2283, AND( LEFT(D2283,7)&lt;&gt;"NOMINA ", OR( ISERROR(FIND(" - ",D2283)), NOT(ISNUMBER(VALUE(LEFT(D2283,FIND(" - ",D2283)-1)))) ) ) ), "", B2283 &amp; "|" &amp; E2283 &amp; "|" &amp; (IF(ISBLANK(C2283), "", IFERROR(VALUE(LEFT(TRIM(C2283), FIND(" ", TRIM(C2283)&amp;" ")-1)), ""))) &amp; "|" &amp; D2283 )</f>
        <v/>
      </c>
      <c r="K2283" s="18" t="n">
        <f aca="false">IF(OR(C2283="", J2283="",G2283=""), 0, IF(COUNTIF($J$6:J2283, J2283)=1, 1, 0))</f>
        <v>0</v>
      </c>
      <c r="L2283" s="16" t="str">
        <f aca="false">IF(B2283="Inscripción de nuevo registro patronal",B2283 &amp; "|" &amp; E2283 &amp; "|" &amp; C2283,"")</f>
        <v/>
      </c>
      <c r="M2283" s="18" t="n">
        <f aca="false">IF(OR(C2283="", L2283=""), 0, IF(COUNTIF($L$6:L2283, L2283)=1, 1, 0))</f>
        <v>0</v>
      </c>
    </row>
    <row r="2284" customFormat="false" ht="28.35" hidden="false" customHeight="true" outlineLevel="0" collapsed="false">
      <c r="A2284" s="48" t="str">
        <f aca="false">IF(AND(NOT(ISBLANK(C2284)),NOT(ISBLANK(B2284)),NOT(ISBLANK(E2284))),(_xlfn.AGGREGATE(2,7,A$5:A2284))+1,"")</f>
        <v/>
      </c>
      <c r="B2284" s="49"/>
      <c r="C2284" s="49"/>
      <c r="D2284" s="50"/>
      <c r="E2284" s="51"/>
      <c r="F2284" s="52" t="str">
        <f aca="false">IFERROR(VLOOKUP(B2284,LISTAS!$Q$2:$R$58,2,0),"")</f>
        <v/>
      </c>
      <c r="G2284" s="34" t="str">
        <f aca="false">IF(ISBLANK(C2284),"",  IF(F2284="RAZÓN SOCIAL","NUEVO_RP",   IF(F2284="NUMERO",      IF(ISNUMBER(VALUE(C2284)),VALUE(C2284),""),   IF(OR(F2284="NSS - NOMBRE",F2284="RP - NOMBRE"),      IF(         AND(           NOT(ISERROR(FIND(" - ",C2284))),           ISERROR(FIND("  ",C2284)),           ISERROR(FIND("–",C2284)),           ISERROR(FIND("—",C2284)),           ISNUMBER(VALUE(LEFT(C2284,FIND(" - ",C2284)-1)))         ),         VALUE(LEFT(C2284,FIND(" - ",C2284)-1)),         ""      ),   ""   )  )))</f>
        <v/>
      </c>
      <c r="H2284" s="34" t="str">
        <f aca="false">B2284 &amp; "|" &amp; E2284 &amp; "|" &amp;(IF(ISBLANK(C2284),"",IFERROR(VALUE(LEFT(TRIM(C2284),FIND(" ",TRIM(C2284)&amp;" ")-1)),"")))</f>
        <v>||</v>
      </c>
      <c r="I2284" s="18" t="n">
        <f aca="false">IF(G2284="",0, IF(COUNTIF($H$6:H2284,H2284)=1,1,0))</f>
        <v>0</v>
      </c>
      <c r="J2284" s="34" t="str">
        <f aca="false">IF( OR( ISBLANK(D2284), C2284=D2284, AND( LEFT(D2284,7)&lt;&gt;"NOMINA ", OR( ISERROR(FIND(" - ",D2284)), NOT(ISNUMBER(VALUE(LEFT(D2284,FIND(" - ",D2284)-1)))) ) ) ), "", B2284 &amp; "|" &amp; E2284 &amp; "|" &amp; (IF(ISBLANK(C2284), "", IFERROR(VALUE(LEFT(TRIM(C2284), FIND(" ", TRIM(C2284)&amp;" ")-1)), ""))) &amp; "|" &amp; D2284 )</f>
        <v/>
      </c>
      <c r="K2284" s="18" t="n">
        <f aca="false">IF(OR(C2284="", J2284="",G2284=""), 0, IF(COUNTIF($J$6:J2284, J2284)=1, 1, 0))</f>
        <v>0</v>
      </c>
      <c r="L2284" s="16" t="str">
        <f aca="false">IF(B2284="Inscripción de nuevo registro patronal",B2284 &amp; "|" &amp; E2284 &amp; "|" &amp; C2284,"")</f>
        <v/>
      </c>
      <c r="M2284" s="18" t="n">
        <f aca="false">IF(OR(C2284="", L2284=""), 0, IF(COUNTIF($L$6:L2284, L2284)=1, 1, 0))</f>
        <v>0</v>
      </c>
    </row>
    <row r="2285" customFormat="false" ht="28.35" hidden="false" customHeight="true" outlineLevel="0" collapsed="false">
      <c r="A2285" s="48" t="str">
        <f aca="false">IF(AND(NOT(ISBLANK(C2285)),NOT(ISBLANK(B2285)),NOT(ISBLANK(E2285))),(_xlfn.AGGREGATE(2,7,A$5:A2285))+1,"")</f>
        <v/>
      </c>
      <c r="B2285" s="49"/>
      <c r="C2285" s="49"/>
      <c r="D2285" s="50"/>
      <c r="E2285" s="51"/>
      <c r="F2285" s="52" t="str">
        <f aca="false">IFERROR(VLOOKUP(B2285,LISTAS!$Q$2:$R$58,2,0),"")</f>
        <v/>
      </c>
      <c r="G2285" s="34" t="str">
        <f aca="false">IF(ISBLANK(C2285),"",  IF(F2285="RAZÓN SOCIAL","NUEVO_RP",   IF(F2285="NUMERO",      IF(ISNUMBER(VALUE(C2285)),VALUE(C2285),""),   IF(OR(F2285="NSS - NOMBRE",F2285="RP - NOMBRE"),      IF(         AND(           NOT(ISERROR(FIND(" - ",C2285))),           ISERROR(FIND("  ",C2285)),           ISERROR(FIND("–",C2285)),           ISERROR(FIND("—",C2285)),           ISNUMBER(VALUE(LEFT(C2285,FIND(" - ",C2285)-1)))         ),         VALUE(LEFT(C2285,FIND(" - ",C2285)-1)),         ""      ),   ""   )  )))</f>
        <v/>
      </c>
      <c r="H2285" s="34" t="str">
        <f aca="false">B2285 &amp; "|" &amp; E2285 &amp; "|" &amp;(IF(ISBLANK(C2285),"",IFERROR(VALUE(LEFT(TRIM(C2285),FIND(" ",TRIM(C2285)&amp;" ")-1)),"")))</f>
        <v>||</v>
      </c>
      <c r="I2285" s="18" t="n">
        <f aca="false">IF(G2285="",0, IF(COUNTIF($H$6:H2285,H2285)=1,1,0))</f>
        <v>0</v>
      </c>
      <c r="J2285" s="34" t="str">
        <f aca="false">IF( OR( ISBLANK(D2285), C2285=D2285, AND( LEFT(D2285,7)&lt;&gt;"NOMINA ", OR( ISERROR(FIND(" - ",D2285)), NOT(ISNUMBER(VALUE(LEFT(D2285,FIND(" - ",D2285)-1)))) ) ) ), "", B2285 &amp; "|" &amp; E2285 &amp; "|" &amp; (IF(ISBLANK(C2285), "", IFERROR(VALUE(LEFT(TRIM(C2285), FIND(" ", TRIM(C2285)&amp;" ")-1)), ""))) &amp; "|" &amp; D2285 )</f>
        <v/>
      </c>
      <c r="K2285" s="18" t="n">
        <f aca="false">IF(OR(C2285="", J2285="",G2285=""), 0, IF(COUNTIF($J$6:J2285, J2285)=1, 1, 0))</f>
        <v>0</v>
      </c>
      <c r="L2285" s="16" t="str">
        <f aca="false">IF(B2285="Inscripción de nuevo registro patronal",B2285 &amp; "|" &amp; E2285 &amp; "|" &amp; C2285,"")</f>
        <v/>
      </c>
      <c r="M2285" s="18" t="n">
        <f aca="false">IF(OR(C2285="", L2285=""), 0, IF(COUNTIF($L$6:L2285, L2285)=1, 1, 0))</f>
        <v>0</v>
      </c>
    </row>
    <row r="2286" customFormat="false" ht="28.35" hidden="false" customHeight="true" outlineLevel="0" collapsed="false">
      <c r="A2286" s="48" t="str">
        <f aca="false">IF(AND(NOT(ISBLANK(C2286)),NOT(ISBLANK(B2286)),NOT(ISBLANK(E2286))),(_xlfn.AGGREGATE(2,7,A$5:A2286))+1,"")</f>
        <v/>
      </c>
      <c r="B2286" s="49"/>
      <c r="C2286" s="49"/>
      <c r="D2286" s="50"/>
      <c r="E2286" s="51"/>
      <c r="F2286" s="52" t="str">
        <f aca="false">IFERROR(VLOOKUP(B2286,LISTAS!$Q$2:$R$58,2,0),"")</f>
        <v/>
      </c>
      <c r="G2286" s="34" t="str">
        <f aca="false">IF(ISBLANK(C2286),"",  IF(F2286="RAZÓN SOCIAL","NUEVO_RP",   IF(F2286="NUMERO",      IF(ISNUMBER(VALUE(C2286)),VALUE(C2286),""),   IF(OR(F2286="NSS - NOMBRE",F2286="RP - NOMBRE"),      IF(         AND(           NOT(ISERROR(FIND(" - ",C2286))),           ISERROR(FIND("  ",C2286)),           ISERROR(FIND("–",C2286)),           ISERROR(FIND("—",C2286)),           ISNUMBER(VALUE(LEFT(C2286,FIND(" - ",C2286)-1)))         ),         VALUE(LEFT(C2286,FIND(" - ",C2286)-1)),         ""      ),   ""   )  )))</f>
        <v/>
      </c>
      <c r="H2286" s="34" t="str">
        <f aca="false">B2286 &amp; "|" &amp; E2286 &amp; "|" &amp;(IF(ISBLANK(C2286),"",IFERROR(VALUE(LEFT(TRIM(C2286),FIND(" ",TRIM(C2286)&amp;" ")-1)),"")))</f>
        <v>||</v>
      </c>
      <c r="I2286" s="18" t="n">
        <f aca="false">IF(G2286="",0, IF(COUNTIF($H$6:H2286,H2286)=1,1,0))</f>
        <v>0</v>
      </c>
      <c r="J2286" s="34" t="str">
        <f aca="false">IF( OR( ISBLANK(D2286), C2286=D2286, AND( LEFT(D2286,7)&lt;&gt;"NOMINA ", OR( ISERROR(FIND(" - ",D2286)), NOT(ISNUMBER(VALUE(LEFT(D2286,FIND(" - ",D2286)-1)))) ) ) ), "", B2286 &amp; "|" &amp; E2286 &amp; "|" &amp; (IF(ISBLANK(C2286), "", IFERROR(VALUE(LEFT(TRIM(C2286), FIND(" ", TRIM(C2286)&amp;" ")-1)), ""))) &amp; "|" &amp; D2286 )</f>
        <v/>
      </c>
      <c r="K2286" s="18" t="n">
        <f aca="false">IF(OR(C2286="", J2286="",G2286=""), 0, IF(COUNTIF($J$6:J2286, J2286)=1, 1, 0))</f>
        <v>0</v>
      </c>
      <c r="L2286" s="16" t="str">
        <f aca="false">IF(B2286="Inscripción de nuevo registro patronal",B2286 &amp; "|" &amp; E2286 &amp; "|" &amp; C2286,"")</f>
        <v/>
      </c>
      <c r="M2286" s="18" t="n">
        <f aca="false">IF(OR(C2286="", L2286=""), 0, IF(COUNTIF($L$6:L2286, L2286)=1, 1, 0))</f>
        <v>0</v>
      </c>
    </row>
    <row r="2287" customFormat="false" ht="28.35" hidden="false" customHeight="true" outlineLevel="0" collapsed="false">
      <c r="A2287" s="48" t="str">
        <f aca="false">IF(AND(NOT(ISBLANK(C2287)),NOT(ISBLANK(B2287)),NOT(ISBLANK(E2287))),(_xlfn.AGGREGATE(2,7,A$5:A2287))+1,"")</f>
        <v/>
      </c>
      <c r="B2287" s="49"/>
      <c r="C2287" s="49"/>
      <c r="D2287" s="50"/>
      <c r="E2287" s="51"/>
      <c r="F2287" s="52" t="str">
        <f aca="false">IFERROR(VLOOKUP(B2287,LISTAS!$Q$2:$R$58,2,0),"")</f>
        <v/>
      </c>
      <c r="G2287" s="34" t="str">
        <f aca="false">IF(ISBLANK(C2287),"",  IF(F2287="RAZÓN SOCIAL","NUEVO_RP",   IF(F2287="NUMERO",      IF(ISNUMBER(VALUE(C2287)),VALUE(C2287),""),   IF(OR(F2287="NSS - NOMBRE",F2287="RP - NOMBRE"),      IF(         AND(           NOT(ISERROR(FIND(" - ",C2287))),           ISERROR(FIND("  ",C2287)),           ISERROR(FIND("–",C2287)),           ISERROR(FIND("—",C2287)),           ISNUMBER(VALUE(LEFT(C2287,FIND(" - ",C2287)-1)))         ),         VALUE(LEFT(C2287,FIND(" - ",C2287)-1)),         ""      ),   ""   )  )))</f>
        <v/>
      </c>
      <c r="H2287" s="34" t="str">
        <f aca="false">B2287 &amp; "|" &amp; E2287 &amp; "|" &amp;(IF(ISBLANK(C2287),"",IFERROR(VALUE(LEFT(TRIM(C2287),FIND(" ",TRIM(C2287)&amp;" ")-1)),"")))</f>
        <v>||</v>
      </c>
      <c r="I2287" s="18" t="n">
        <f aca="false">IF(G2287="",0, IF(COUNTIF($H$6:H2287,H2287)=1,1,0))</f>
        <v>0</v>
      </c>
      <c r="J2287" s="34" t="str">
        <f aca="false">IF( OR( ISBLANK(D2287), C2287=D2287, AND( LEFT(D2287,7)&lt;&gt;"NOMINA ", OR( ISERROR(FIND(" - ",D2287)), NOT(ISNUMBER(VALUE(LEFT(D2287,FIND(" - ",D2287)-1)))) ) ) ), "", B2287 &amp; "|" &amp; E2287 &amp; "|" &amp; (IF(ISBLANK(C2287), "", IFERROR(VALUE(LEFT(TRIM(C2287), FIND(" ", TRIM(C2287)&amp;" ")-1)), ""))) &amp; "|" &amp; D2287 )</f>
        <v/>
      </c>
      <c r="K2287" s="18" t="n">
        <f aca="false">IF(OR(C2287="", J2287="",G2287=""), 0, IF(COUNTIF($J$6:J2287, J2287)=1, 1, 0))</f>
        <v>0</v>
      </c>
      <c r="L2287" s="16" t="str">
        <f aca="false">IF(B2287="Inscripción de nuevo registro patronal",B2287 &amp; "|" &amp; E2287 &amp; "|" &amp; C2287,"")</f>
        <v/>
      </c>
      <c r="M2287" s="18" t="n">
        <f aca="false">IF(OR(C2287="", L2287=""), 0, IF(COUNTIF($L$6:L2287, L2287)=1, 1, 0))</f>
        <v>0</v>
      </c>
    </row>
    <row r="2288" customFormat="false" ht="28.35" hidden="false" customHeight="true" outlineLevel="0" collapsed="false">
      <c r="A2288" s="48" t="str">
        <f aca="false">IF(AND(NOT(ISBLANK(C2288)),NOT(ISBLANK(B2288)),NOT(ISBLANK(E2288))),(_xlfn.AGGREGATE(2,7,A$5:A2288))+1,"")</f>
        <v/>
      </c>
      <c r="B2288" s="49"/>
      <c r="C2288" s="49"/>
      <c r="D2288" s="50"/>
      <c r="E2288" s="51"/>
      <c r="F2288" s="52" t="str">
        <f aca="false">IFERROR(VLOOKUP(B2288,LISTAS!$Q$2:$R$58,2,0),"")</f>
        <v/>
      </c>
      <c r="G2288" s="34" t="str">
        <f aca="false">IF(ISBLANK(C2288),"",  IF(F2288="RAZÓN SOCIAL","NUEVO_RP",   IF(F2288="NUMERO",      IF(ISNUMBER(VALUE(C2288)),VALUE(C2288),""),   IF(OR(F2288="NSS - NOMBRE",F2288="RP - NOMBRE"),      IF(         AND(           NOT(ISERROR(FIND(" - ",C2288))),           ISERROR(FIND("  ",C2288)),           ISERROR(FIND("–",C2288)),           ISERROR(FIND("—",C2288)),           ISNUMBER(VALUE(LEFT(C2288,FIND(" - ",C2288)-1)))         ),         VALUE(LEFT(C2288,FIND(" - ",C2288)-1)),         ""      ),   ""   )  )))</f>
        <v/>
      </c>
      <c r="H2288" s="34" t="str">
        <f aca="false">B2288 &amp; "|" &amp; E2288 &amp; "|" &amp;(IF(ISBLANK(C2288),"",IFERROR(VALUE(LEFT(TRIM(C2288),FIND(" ",TRIM(C2288)&amp;" ")-1)),"")))</f>
        <v>||</v>
      </c>
      <c r="I2288" s="18" t="n">
        <f aca="false">IF(G2288="",0, IF(COUNTIF($H$6:H2288,H2288)=1,1,0))</f>
        <v>0</v>
      </c>
      <c r="J2288" s="34" t="str">
        <f aca="false">IF( OR( ISBLANK(D2288), C2288=D2288, AND( LEFT(D2288,7)&lt;&gt;"NOMINA ", OR( ISERROR(FIND(" - ",D2288)), NOT(ISNUMBER(VALUE(LEFT(D2288,FIND(" - ",D2288)-1)))) ) ) ), "", B2288 &amp; "|" &amp; E2288 &amp; "|" &amp; (IF(ISBLANK(C2288), "", IFERROR(VALUE(LEFT(TRIM(C2288), FIND(" ", TRIM(C2288)&amp;" ")-1)), ""))) &amp; "|" &amp; D2288 )</f>
        <v/>
      </c>
      <c r="K2288" s="18" t="n">
        <f aca="false">IF(OR(C2288="", J2288="",G2288=""), 0, IF(COUNTIF($J$6:J2288, J2288)=1, 1, 0))</f>
        <v>0</v>
      </c>
      <c r="L2288" s="16" t="str">
        <f aca="false">IF(B2288="Inscripción de nuevo registro patronal",B2288 &amp; "|" &amp; E2288 &amp; "|" &amp; C2288,"")</f>
        <v/>
      </c>
      <c r="M2288" s="18" t="n">
        <f aca="false">IF(OR(C2288="", L2288=""), 0, IF(COUNTIF($L$6:L2288, L2288)=1, 1, 0))</f>
        <v>0</v>
      </c>
    </row>
    <row r="2289" customFormat="false" ht="28.35" hidden="false" customHeight="true" outlineLevel="0" collapsed="false">
      <c r="A2289" s="48" t="str">
        <f aca="false">IF(AND(NOT(ISBLANK(C2289)),NOT(ISBLANK(B2289)),NOT(ISBLANK(E2289))),(_xlfn.AGGREGATE(2,7,A$5:A2289))+1,"")</f>
        <v/>
      </c>
      <c r="B2289" s="49"/>
      <c r="C2289" s="49"/>
      <c r="D2289" s="50"/>
      <c r="E2289" s="51"/>
      <c r="F2289" s="52" t="str">
        <f aca="false">IFERROR(VLOOKUP(B2289,LISTAS!$Q$2:$R$58,2,0),"")</f>
        <v/>
      </c>
      <c r="G2289" s="34" t="str">
        <f aca="false">IF(ISBLANK(C2289),"",  IF(F2289="RAZÓN SOCIAL","NUEVO_RP",   IF(F2289="NUMERO",      IF(ISNUMBER(VALUE(C2289)),VALUE(C2289),""),   IF(OR(F2289="NSS - NOMBRE",F2289="RP - NOMBRE"),      IF(         AND(           NOT(ISERROR(FIND(" - ",C2289))),           ISERROR(FIND("  ",C2289)),           ISERROR(FIND("–",C2289)),           ISERROR(FIND("—",C2289)),           ISNUMBER(VALUE(LEFT(C2289,FIND(" - ",C2289)-1)))         ),         VALUE(LEFT(C2289,FIND(" - ",C2289)-1)),         ""      ),   ""   )  )))</f>
        <v/>
      </c>
      <c r="H2289" s="34" t="str">
        <f aca="false">B2289 &amp; "|" &amp; E2289 &amp; "|" &amp;(IF(ISBLANK(C2289),"",IFERROR(VALUE(LEFT(TRIM(C2289),FIND(" ",TRIM(C2289)&amp;" ")-1)),"")))</f>
        <v>||</v>
      </c>
      <c r="I2289" s="18" t="n">
        <f aca="false">IF(G2289="",0, IF(COUNTIF($H$6:H2289,H2289)=1,1,0))</f>
        <v>0</v>
      </c>
      <c r="J2289" s="34" t="str">
        <f aca="false">IF( OR( ISBLANK(D2289), C2289=D2289, AND( LEFT(D2289,7)&lt;&gt;"NOMINA ", OR( ISERROR(FIND(" - ",D2289)), NOT(ISNUMBER(VALUE(LEFT(D2289,FIND(" - ",D2289)-1)))) ) ) ), "", B2289 &amp; "|" &amp; E2289 &amp; "|" &amp; (IF(ISBLANK(C2289), "", IFERROR(VALUE(LEFT(TRIM(C2289), FIND(" ", TRIM(C2289)&amp;" ")-1)), ""))) &amp; "|" &amp; D2289 )</f>
        <v/>
      </c>
      <c r="K2289" s="18" t="n">
        <f aca="false">IF(OR(C2289="", J2289="",G2289=""), 0, IF(COUNTIF($J$6:J2289, J2289)=1, 1, 0))</f>
        <v>0</v>
      </c>
      <c r="L2289" s="16" t="str">
        <f aca="false">IF(B2289="Inscripción de nuevo registro patronal",B2289 &amp; "|" &amp; E2289 &amp; "|" &amp; C2289,"")</f>
        <v/>
      </c>
      <c r="M2289" s="18" t="n">
        <f aca="false">IF(OR(C2289="", L2289=""), 0, IF(COUNTIF($L$6:L2289, L2289)=1, 1, 0))</f>
        <v>0</v>
      </c>
    </row>
    <row r="2290" customFormat="false" ht="28.35" hidden="false" customHeight="true" outlineLevel="0" collapsed="false">
      <c r="A2290" s="48" t="str">
        <f aca="false">IF(AND(NOT(ISBLANK(C2290)),NOT(ISBLANK(B2290)),NOT(ISBLANK(E2290))),(_xlfn.AGGREGATE(2,7,A$5:A2290))+1,"")</f>
        <v/>
      </c>
      <c r="B2290" s="49"/>
      <c r="C2290" s="49"/>
      <c r="D2290" s="50"/>
      <c r="E2290" s="51"/>
      <c r="F2290" s="52" t="str">
        <f aca="false">IFERROR(VLOOKUP(B2290,LISTAS!$Q$2:$R$58,2,0),"")</f>
        <v/>
      </c>
      <c r="G2290" s="34" t="str">
        <f aca="false">IF(ISBLANK(C2290),"",  IF(F2290="RAZÓN SOCIAL","NUEVO_RP",   IF(F2290="NUMERO",      IF(ISNUMBER(VALUE(C2290)),VALUE(C2290),""),   IF(OR(F2290="NSS - NOMBRE",F2290="RP - NOMBRE"),      IF(         AND(           NOT(ISERROR(FIND(" - ",C2290))),           ISERROR(FIND("  ",C2290)),           ISERROR(FIND("–",C2290)),           ISERROR(FIND("—",C2290)),           ISNUMBER(VALUE(LEFT(C2290,FIND(" - ",C2290)-1)))         ),         VALUE(LEFT(C2290,FIND(" - ",C2290)-1)),         ""      ),   ""   )  )))</f>
        <v/>
      </c>
      <c r="H2290" s="34" t="str">
        <f aca="false">B2290 &amp; "|" &amp; E2290 &amp; "|" &amp;(IF(ISBLANK(C2290),"",IFERROR(VALUE(LEFT(TRIM(C2290),FIND(" ",TRIM(C2290)&amp;" ")-1)),"")))</f>
        <v>||</v>
      </c>
      <c r="I2290" s="18" t="n">
        <f aca="false">IF(G2290="",0, IF(COUNTIF($H$6:H2290,H2290)=1,1,0))</f>
        <v>0</v>
      </c>
      <c r="J2290" s="34" t="str">
        <f aca="false">IF( OR( ISBLANK(D2290), C2290=D2290, AND( LEFT(D2290,7)&lt;&gt;"NOMINA ", OR( ISERROR(FIND(" - ",D2290)), NOT(ISNUMBER(VALUE(LEFT(D2290,FIND(" - ",D2290)-1)))) ) ) ), "", B2290 &amp; "|" &amp; E2290 &amp; "|" &amp; (IF(ISBLANK(C2290), "", IFERROR(VALUE(LEFT(TRIM(C2290), FIND(" ", TRIM(C2290)&amp;" ")-1)), ""))) &amp; "|" &amp; D2290 )</f>
        <v/>
      </c>
      <c r="K2290" s="18" t="n">
        <f aca="false">IF(OR(C2290="", J2290="",G2290=""), 0, IF(COUNTIF($J$6:J2290, J2290)=1, 1, 0))</f>
        <v>0</v>
      </c>
      <c r="L2290" s="16" t="str">
        <f aca="false">IF(B2290="Inscripción de nuevo registro patronal",B2290 &amp; "|" &amp; E2290 &amp; "|" &amp; C2290,"")</f>
        <v/>
      </c>
      <c r="M2290" s="18" t="n">
        <f aca="false">IF(OR(C2290="", L2290=""), 0, IF(COUNTIF($L$6:L2290, L2290)=1, 1, 0))</f>
        <v>0</v>
      </c>
    </row>
    <row r="2291" customFormat="false" ht="28.35" hidden="false" customHeight="true" outlineLevel="0" collapsed="false">
      <c r="A2291" s="48" t="str">
        <f aca="false">IF(AND(NOT(ISBLANK(C2291)),NOT(ISBLANK(B2291)),NOT(ISBLANK(E2291))),(_xlfn.AGGREGATE(2,7,A$5:A2291))+1,"")</f>
        <v/>
      </c>
      <c r="B2291" s="49"/>
      <c r="C2291" s="49"/>
      <c r="D2291" s="50"/>
      <c r="E2291" s="51"/>
      <c r="F2291" s="52" t="str">
        <f aca="false">IFERROR(VLOOKUP(B2291,LISTAS!$Q$2:$R$58,2,0),"")</f>
        <v/>
      </c>
      <c r="G2291" s="34" t="str">
        <f aca="false">IF(ISBLANK(C2291),"",  IF(F2291="RAZÓN SOCIAL","NUEVO_RP",   IF(F2291="NUMERO",      IF(ISNUMBER(VALUE(C2291)),VALUE(C2291),""),   IF(OR(F2291="NSS - NOMBRE",F2291="RP - NOMBRE"),      IF(         AND(           NOT(ISERROR(FIND(" - ",C2291))),           ISERROR(FIND("  ",C2291)),           ISERROR(FIND("–",C2291)),           ISERROR(FIND("—",C2291)),           ISNUMBER(VALUE(LEFT(C2291,FIND(" - ",C2291)-1)))         ),         VALUE(LEFT(C2291,FIND(" - ",C2291)-1)),         ""      ),   ""   )  )))</f>
        <v/>
      </c>
      <c r="H2291" s="34" t="str">
        <f aca="false">B2291 &amp; "|" &amp; E2291 &amp; "|" &amp;(IF(ISBLANK(C2291),"",IFERROR(VALUE(LEFT(TRIM(C2291),FIND(" ",TRIM(C2291)&amp;" ")-1)),"")))</f>
        <v>||</v>
      </c>
      <c r="I2291" s="18" t="n">
        <f aca="false">IF(G2291="",0, IF(COUNTIF($H$6:H2291,H2291)=1,1,0))</f>
        <v>0</v>
      </c>
      <c r="J2291" s="34" t="str">
        <f aca="false">IF( OR( ISBLANK(D2291), C2291=D2291, AND( LEFT(D2291,7)&lt;&gt;"NOMINA ", OR( ISERROR(FIND(" - ",D2291)), NOT(ISNUMBER(VALUE(LEFT(D2291,FIND(" - ",D2291)-1)))) ) ) ), "", B2291 &amp; "|" &amp; E2291 &amp; "|" &amp; (IF(ISBLANK(C2291), "", IFERROR(VALUE(LEFT(TRIM(C2291), FIND(" ", TRIM(C2291)&amp;" ")-1)), ""))) &amp; "|" &amp; D2291 )</f>
        <v/>
      </c>
      <c r="K2291" s="18" t="n">
        <f aca="false">IF(OR(C2291="", J2291="",G2291=""), 0, IF(COUNTIF($J$6:J2291, J2291)=1, 1, 0))</f>
        <v>0</v>
      </c>
      <c r="L2291" s="16" t="str">
        <f aca="false">IF(B2291="Inscripción de nuevo registro patronal",B2291 &amp; "|" &amp; E2291 &amp; "|" &amp; C2291,"")</f>
        <v/>
      </c>
      <c r="M2291" s="18" t="n">
        <f aca="false">IF(OR(C2291="", L2291=""), 0, IF(COUNTIF($L$6:L2291, L2291)=1, 1, 0))</f>
        <v>0</v>
      </c>
    </row>
    <row r="2292" customFormat="false" ht="28.35" hidden="false" customHeight="true" outlineLevel="0" collapsed="false">
      <c r="A2292" s="48" t="str">
        <f aca="false">IF(AND(NOT(ISBLANK(C2292)),NOT(ISBLANK(B2292)),NOT(ISBLANK(E2292))),(_xlfn.AGGREGATE(2,7,A$5:A2292))+1,"")</f>
        <v/>
      </c>
      <c r="B2292" s="49"/>
      <c r="C2292" s="49"/>
      <c r="D2292" s="50"/>
      <c r="E2292" s="51"/>
      <c r="F2292" s="52" t="str">
        <f aca="false">IFERROR(VLOOKUP(B2292,LISTAS!$Q$2:$R$58,2,0),"")</f>
        <v/>
      </c>
      <c r="G2292" s="34" t="str">
        <f aca="false">IF(ISBLANK(C2292),"",  IF(F2292="RAZÓN SOCIAL","NUEVO_RP",   IF(F2292="NUMERO",      IF(ISNUMBER(VALUE(C2292)),VALUE(C2292),""),   IF(OR(F2292="NSS - NOMBRE",F2292="RP - NOMBRE"),      IF(         AND(           NOT(ISERROR(FIND(" - ",C2292))),           ISERROR(FIND("  ",C2292)),           ISERROR(FIND("–",C2292)),           ISERROR(FIND("—",C2292)),           ISNUMBER(VALUE(LEFT(C2292,FIND(" - ",C2292)-1)))         ),         VALUE(LEFT(C2292,FIND(" - ",C2292)-1)),         ""      ),   ""   )  )))</f>
        <v/>
      </c>
      <c r="H2292" s="34" t="str">
        <f aca="false">B2292 &amp; "|" &amp; E2292 &amp; "|" &amp;(IF(ISBLANK(C2292),"",IFERROR(VALUE(LEFT(TRIM(C2292),FIND(" ",TRIM(C2292)&amp;" ")-1)),"")))</f>
        <v>||</v>
      </c>
      <c r="I2292" s="18" t="n">
        <f aca="false">IF(G2292="",0, IF(COUNTIF($H$6:H2292,H2292)=1,1,0))</f>
        <v>0</v>
      </c>
      <c r="J2292" s="34" t="str">
        <f aca="false">IF( OR( ISBLANK(D2292), C2292=D2292, AND( LEFT(D2292,7)&lt;&gt;"NOMINA ", OR( ISERROR(FIND(" - ",D2292)), NOT(ISNUMBER(VALUE(LEFT(D2292,FIND(" - ",D2292)-1)))) ) ) ), "", B2292 &amp; "|" &amp; E2292 &amp; "|" &amp; (IF(ISBLANK(C2292), "", IFERROR(VALUE(LEFT(TRIM(C2292), FIND(" ", TRIM(C2292)&amp;" ")-1)), ""))) &amp; "|" &amp; D2292 )</f>
        <v/>
      </c>
      <c r="K2292" s="18" t="n">
        <f aca="false">IF(OR(C2292="", J2292="",G2292=""), 0, IF(COUNTIF($J$6:J2292, J2292)=1, 1, 0))</f>
        <v>0</v>
      </c>
      <c r="L2292" s="16" t="str">
        <f aca="false">IF(B2292="Inscripción de nuevo registro patronal",B2292 &amp; "|" &amp; E2292 &amp; "|" &amp; C2292,"")</f>
        <v/>
      </c>
      <c r="M2292" s="18" t="n">
        <f aca="false">IF(OR(C2292="", L2292=""), 0, IF(COUNTIF($L$6:L2292, L2292)=1, 1, 0))</f>
        <v>0</v>
      </c>
    </row>
    <row r="2293" customFormat="false" ht="28.35" hidden="false" customHeight="true" outlineLevel="0" collapsed="false">
      <c r="A2293" s="48" t="str">
        <f aca="false">IF(AND(NOT(ISBLANK(C2293)),NOT(ISBLANK(B2293)),NOT(ISBLANK(E2293))),(_xlfn.AGGREGATE(2,7,A$5:A2293))+1,"")</f>
        <v/>
      </c>
      <c r="B2293" s="49"/>
      <c r="C2293" s="49"/>
      <c r="D2293" s="50"/>
      <c r="E2293" s="51"/>
      <c r="F2293" s="52" t="str">
        <f aca="false">IFERROR(VLOOKUP(B2293,LISTAS!$Q$2:$R$58,2,0),"")</f>
        <v/>
      </c>
      <c r="G2293" s="34" t="str">
        <f aca="false">IF(ISBLANK(C2293),"",  IF(F2293="RAZÓN SOCIAL","NUEVO_RP",   IF(F2293="NUMERO",      IF(ISNUMBER(VALUE(C2293)),VALUE(C2293),""),   IF(OR(F2293="NSS - NOMBRE",F2293="RP - NOMBRE"),      IF(         AND(           NOT(ISERROR(FIND(" - ",C2293))),           ISERROR(FIND("  ",C2293)),           ISERROR(FIND("–",C2293)),           ISERROR(FIND("—",C2293)),           ISNUMBER(VALUE(LEFT(C2293,FIND(" - ",C2293)-1)))         ),         VALUE(LEFT(C2293,FIND(" - ",C2293)-1)),         ""      ),   ""   )  )))</f>
        <v/>
      </c>
      <c r="H2293" s="34" t="str">
        <f aca="false">B2293 &amp; "|" &amp; E2293 &amp; "|" &amp;(IF(ISBLANK(C2293),"",IFERROR(VALUE(LEFT(TRIM(C2293),FIND(" ",TRIM(C2293)&amp;" ")-1)),"")))</f>
        <v>||</v>
      </c>
      <c r="I2293" s="18" t="n">
        <f aca="false">IF(G2293="",0, IF(COUNTIF($H$6:H2293,H2293)=1,1,0))</f>
        <v>0</v>
      </c>
      <c r="J2293" s="34" t="str">
        <f aca="false">IF( OR( ISBLANK(D2293), C2293=D2293, AND( LEFT(D2293,7)&lt;&gt;"NOMINA ", OR( ISERROR(FIND(" - ",D2293)), NOT(ISNUMBER(VALUE(LEFT(D2293,FIND(" - ",D2293)-1)))) ) ) ), "", B2293 &amp; "|" &amp; E2293 &amp; "|" &amp; (IF(ISBLANK(C2293), "", IFERROR(VALUE(LEFT(TRIM(C2293), FIND(" ", TRIM(C2293)&amp;" ")-1)), ""))) &amp; "|" &amp; D2293 )</f>
        <v/>
      </c>
      <c r="K2293" s="18" t="n">
        <f aca="false">IF(OR(C2293="", J2293="",G2293=""), 0, IF(COUNTIF($J$6:J2293, J2293)=1, 1, 0))</f>
        <v>0</v>
      </c>
      <c r="L2293" s="16" t="str">
        <f aca="false">IF(B2293="Inscripción de nuevo registro patronal",B2293 &amp; "|" &amp; E2293 &amp; "|" &amp; C2293,"")</f>
        <v/>
      </c>
      <c r="M2293" s="18" t="n">
        <f aca="false">IF(OR(C2293="", L2293=""), 0, IF(COUNTIF($L$6:L2293, L2293)=1, 1, 0))</f>
        <v>0</v>
      </c>
    </row>
    <row r="2294" customFormat="false" ht="28.35" hidden="false" customHeight="true" outlineLevel="0" collapsed="false">
      <c r="A2294" s="48" t="str">
        <f aca="false">IF(AND(NOT(ISBLANK(C2294)),NOT(ISBLANK(B2294)),NOT(ISBLANK(E2294))),(_xlfn.AGGREGATE(2,7,A$5:A2294))+1,"")</f>
        <v/>
      </c>
      <c r="B2294" s="49"/>
      <c r="C2294" s="49"/>
      <c r="D2294" s="50"/>
      <c r="E2294" s="51"/>
      <c r="F2294" s="52" t="str">
        <f aca="false">IFERROR(VLOOKUP(B2294,LISTAS!$Q$2:$R$58,2,0),"")</f>
        <v/>
      </c>
      <c r="G2294" s="34" t="str">
        <f aca="false">IF(ISBLANK(C2294),"",  IF(F2294="RAZÓN SOCIAL","NUEVO_RP",   IF(F2294="NUMERO",      IF(ISNUMBER(VALUE(C2294)),VALUE(C2294),""),   IF(OR(F2294="NSS - NOMBRE",F2294="RP - NOMBRE"),      IF(         AND(           NOT(ISERROR(FIND(" - ",C2294))),           ISERROR(FIND("  ",C2294)),           ISERROR(FIND("–",C2294)),           ISERROR(FIND("—",C2294)),           ISNUMBER(VALUE(LEFT(C2294,FIND(" - ",C2294)-1)))         ),         VALUE(LEFT(C2294,FIND(" - ",C2294)-1)),         ""      ),   ""   )  )))</f>
        <v/>
      </c>
      <c r="H2294" s="34" t="str">
        <f aca="false">B2294 &amp; "|" &amp; E2294 &amp; "|" &amp;(IF(ISBLANK(C2294),"",IFERROR(VALUE(LEFT(TRIM(C2294),FIND(" ",TRIM(C2294)&amp;" ")-1)),"")))</f>
        <v>||</v>
      </c>
      <c r="I2294" s="18" t="n">
        <f aca="false">IF(G2294="",0, IF(COUNTIF($H$6:H2294,H2294)=1,1,0))</f>
        <v>0</v>
      </c>
      <c r="J2294" s="34" t="str">
        <f aca="false">IF( OR( ISBLANK(D2294), C2294=D2294, AND( LEFT(D2294,7)&lt;&gt;"NOMINA ", OR( ISERROR(FIND(" - ",D2294)), NOT(ISNUMBER(VALUE(LEFT(D2294,FIND(" - ",D2294)-1)))) ) ) ), "", B2294 &amp; "|" &amp; E2294 &amp; "|" &amp; (IF(ISBLANK(C2294), "", IFERROR(VALUE(LEFT(TRIM(C2294), FIND(" ", TRIM(C2294)&amp;" ")-1)), ""))) &amp; "|" &amp; D2294 )</f>
        <v/>
      </c>
      <c r="K2294" s="18" t="n">
        <f aca="false">IF(OR(C2294="", J2294="",G2294=""), 0, IF(COUNTIF($J$6:J2294, J2294)=1, 1, 0))</f>
        <v>0</v>
      </c>
      <c r="L2294" s="16" t="str">
        <f aca="false">IF(B2294="Inscripción de nuevo registro patronal",B2294 &amp; "|" &amp; E2294 &amp; "|" &amp; C2294,"")</f>
        <v/>
      </c>
      <c r="M2294" s="18" t="n">
        <f aca="false">IF(OR(C2294="", L2294=""), 0, IF(COUNTIF($L$6:L2294, L2294)=1, 1, 0))</f>
        <v>0</v>
      </c>
    </row>
    <row r="2295" customFormat="false" ht="28.35" hidden="false" customHeight="true" outlineLevel="0" collapsed="false">
      <c r="A2295" s="48" t="str">
        <f aca="false">IF(AND(NOT(ISBLANK(C2295)),NOT(ISBLANK(B2295)),NOT(ISBLANK(E2295))),(_xlfn.AGGREGATE(2,7,A$5:A2295))+1,"")</f>
        <v/>
      </c>
      <c r="B2295" s="49"/>
      <c r="C2295" s="49"/>
      <c r="D2295" s="50"/>
      <c r="E2295" s="51"/>
      <c r="F2295" s="52" t="str">
        <f aca="false">IFERROR(VLOOKUP(B2295,LISTAS!$Q$2:$R$58,2,0),"")</f>
        <v/>
      </c>
      <c r="G2295" s="34" t="str">
        <f aca="false">IF(ISBLANK(C2295),"",  IF(F2295="RAZÓN SOCIAL","NUEVO_RP",   IF(F2295="NUMERO",      IF(ISNUMBER(VALUE(C2295)),VALUE(C2295),""),   IF(OR(F2295="NSS - NOMBRE",F2295="RP - NOMBRE"),      IF(         AND(           NOT(ISERROR(FIND(" - ",C2295))),           ISERROR(FIND("  ",C2295)),           ISERROR(FIND("–",C2295)),           ISERROR(FIND("—",C2295)),           ISNUMBER(VALUE(LEFT(C2295,FIND(" - ",C2295)-1)))         ),         VALUE(LEFT(C2295,FIND(" - ",C2295)-1)),         ""      ),   ""   )  )))</f>
        <v/>
      </c>
      <c r="H2295" s="34" t="str">
        <f aca="false">B2295 &amp; "|" &amp; E2295 &amp; "|" &amp;(IF(ISBLANK(C2295),"",IFERROR(VALUE(LEFT(TRIM(C2295),FIND(" ",TRIM(C2295)&amp;" ")-1)),"")))</f>
        <v>||</v>
      </c>
      <c r="I2295" s="18" t="n">
        <f aca="false">IF(G2295="",0, IF(COUNTIF($H$6:H2295,H2295)=1,1,0))</f>
        <v>0</v>
      </c>
      <c r="J2295" s="34" t="str">
        <f aca="false">IF( OR( ISBLANK(D2295), C2295=D2295, AND( LEFT(D2295,7)&lt;&gt;"NOMINA ", OR( ISERROR(FIND(" - ",D2295)), NOT(ISNUMBER(VALUE(LEFT(D2295,FIND(" - ",D2295)-1)))) ) ) ), "", B2295 &amp; "|" &amp; E2295 &amp; "|" &amp; (IF(ISBLANK(C2295), "", IFERROR(VALUE(LEFT(TRIM(C2295), FIND(" ", TRIM(C2295)&amp;" ")-1)), ""))) &amp; "|" &amp; D2295 )</f>
        <v/>
      </c>
      <c r="K2295" s="18" t="n">
        <f aca="false">IF(OR(C2295="", J2295="",G2295=""), 0, IF(COUNTIF($J$6:J2295, J2295)=1, 1, 0))</f>
        <v>0</v>
      </c>
      <c r="L2295" s="16" t="str">
        <f aca="false">IF(B2295="Inscripción de nuevo registro patronal",B2295 &amp; "|" &amp; E2295 &amp; "|" &amp; C2295,"")</f>
        <v/>
      </c>
      <c r="M2295" s="18" t="n">
        <f aca="false">IF(OR(C2295="", L2295=""), 0, IF(COUNTIF($L$6:L2295, L2295)=1, 1, 0))</f>
        <v>0</v>
      </c>
    </row>
    <row r="2296" customFormat="false" ht="28.35" hidden="false" customHeight="true" outlineLevel="0" collapsed="false">
      <c r="A2296" s="48" t="str">
        <f aca="false">IF(AND(NOT(ISBLANK(C2296)),NOT(ISBLANK(B2296)),NOT(ISBLANK(E2296))),(_xlfn.AGGREGATE(2,7,A$5:A2296))+1,"")</f>
        <v/>
      </c>
      <c r="B2296" s="49"/>
      <c r="C2296" s="49"/>
      <c r="D2296" s="50"/>
      <c r="E2296" s="51"/>
      <c r="F2296" s="52" t="str">
        <f aca="false">IFERROR(VLOOKUP(B2296,LISTAS!$Q$2:$R$58,2,0),"")</f>
        <v/>
      </c>
      <c r="G2296" s="34" t="str">
        <f aca="false">IF(ISBLANK(C2296),"",  IF(F2296="RAZÓN SOCIAL","NUEVO_RP",   IF(F2296="NUMERO",      IF(ISNUMBER(VALUE(C2296)),VALUE(C2296),""),   IF(OR(F2296="NSS - NOMBRE",F2296="RP - NOMBRE"),      IF(         AND(           NOT(ISERROR(FIND(" - ",C2296))),           ISERROR(FIND("  ",C2296)),           ISERROR(FIND("–",C2296)),           ISERROR(FIND("—",C2296)),           ISNUMBER(VALUE(LEFT(C2296,FIND(" - ",C2296)-1)))         ),         VALUE(LEFT(C2296,FIND(" - ",C2296)-1)),         ""      ),   ""   )  )))</f>
        <v/>
      </c>
      <c r="H2296" s="34" t="str">
        <f aca="false">B2296 &amp; "|" &amp; E2296 &amp; "|" &amp;(IF(ISBLANK(C2296),"",IFERROR(VALUE(LEFT(TRIM(C2296),FIND(" ",TRIM(C2296)&amp;" ")-1)),"")))</f>
        <v>||</v>
      </c>
      <c r="I2296" s="18" t="n">
        <f aca="false">IF(G2296="",0, IF(COUNTIF($H$6:H2296,H2296)=1,1,0))</f>
        <v>0</v>
      </c>
      <c r="J2296" s="34" t="str">
        <f aca="false">IF( OR( ISBLANK(D2296), C2296=D2296, AND( LEFT(D2296,7)&lt;&gt;"NOMINA ", OR( ISERROR(FIND(" - ",D2296)), NOT(ISNUMBER(VALUE(LEFT(D2296,FIND(" - ",D2296)-1)))) ) ) ), "", B2296 &amp; "|" &amp; E2296 &amp; "|" &amp; (IF(ISBLANK(C2296), "", IFERROR(VALUE(LEFT(TRIM(C2296), FIND(" ", TRIM(C2296)&amp;" ")-1)), ""))) &amp; "|" &amp; D2296 )</f>
        <v/>
      </c>
      <c r="K2296" s="18" t="n">
        <f aca="false">IF(OR(C2296="", J2296="",G2296=""), 0, IF(COUNTIF($J$6:J2296, J2296)=1, 1, 0))</f>
        <v>0</v>
      </c>
      <c r="L2296" s="16" t="str">
        <f aca="false">IF(B2296="Inscripción de nuevo registro patronal",B2296 &amp; "|" &amp; E2296 &amp; "|" &amp; C2296,"")</f>
        <v/>
      </c>
      <c r="M2296" s="18" t="n">
        <f aca="false">IF(OR(C2296="", L2296=""), 0, IF(COUNTIF($L$6:L2296, L2296)=1, 1, 0))</f>
        <v>0</v>
      </c>
    </row>
    <row r="2297" customFormat="false" ht="28.35" hidden="false" customHeight="true" outlineLevel="0" collapsed="false">
      <c r="A2297" s="48" t="str">
        <f aca="false">IF(AND(NOT(ISBLANK(C2297)),NOT(ISBLANK(B2297)),NOT(ISBLANK(E2297))),(_xlfn.AGGREGATE(2,7,A$5:A2297))+1,"")</f>
        <v/>
      </c>
      <c r="B2297" s="49"/>
      <c r="C2297" s="49"/>
      <c r="D2297" s="50"/>
      <c r="E2297" s="51"/>
      <c r="F2297" s="52" t="str">
        <f aca="false">IFERROR(VLOOKUP(B2297,LISTAS!$Q$2:$R$58,2,0),"")</f>
        <v/>
      </c>
      <c r="G2297" s="34" t="str">
        <f aca="false">IF(ISBLANK(C2297),"",  IF(F2297="RAZÓN SOCIAL","NUEVO_RP",   IF(F2297="NUMERO",      IF(ISNUMBER(VALUE(C2297)),VALUE(C2297),""),   IF(OR(F2297="NSS - NOMBRE",F2297="RP - NOMBRE"),      IF(         AND(           NOT(ISERROR(FIND(" - ",C2297))),           ISERROR(FIND("  ",C2297)),           ISERROR(FIND("–",C2297)),           ISERROR(FIND("—",C2297)),           ISNUMBER(VALUE(LEFT(C2297,FIND(" - ",C2297)-1)))         ),         VALUE(LEFT(C2297,FIND(" - ",C2297)-1)),         ""      ),   ""   )  )))</f>
        <v/>
      </c>
      <c r="H2297" s="34" t="str">
        <f aca="false">B2297 &amp; "|" &amp; E2297 &amp; "|" &amp;(IF(ISBLANK(C2297),"",IFERROR(VALUE(LEFT(TRIM(C2297),FIND(" ",TRIM(C2297)&amp;" ")-1)),"")))</f>
        <v>||</v>
      </c>
      <c r="I2297" s="18" t="n">
        <f aca="false">IF(G2297="",0, IF(COUNTIF($H$6:H2297,H2297)=1,1,0))</f>
        <v>0</v>
      </c>
      <c r="J2297" s="34" t="str">
        <f aca="false">IF( OR( ISBLANK(D2297), C2297=D2297, AND( LEFT(D2297,7)&lt;&gt;"NOMINA ", OR( ISERROR(FIND(" - ",D2297)), NOT(ISNUMBER(VALUE(LEFT(D2297,FIND(" - ",D2297)-1)))) ) ) ), "", B2297 &amp; "|" &amp; E2297 &amp; "|" &amp; (IF(ISBLANK(C2297), "", IFERROR(VALUE(LEFT(TRIM(C2297), FIND(" ", TRIM(C2297)&amp;" ")-1)), ""))) &amp; "|" &amp; D2297 )</f>
        <v/>
      </c>
      <c r="K2297" s="18" t="n">
        <f aca="false">IF(OR(C2297="", J2297="",G2297=""), 0, IF(COUNTIF($J$6:J2297, J2297)=1, 1, 0))</f>
        <v>0</v>
      </c>
      <c r="L2297" s="16" t="str">
        <f aca="false">IF(B2297="Inscripción de nuevo registro patronal",B2297 &amp; "|" &amp; E2297 &amp; "|" &amp; C2297,"")</f>
        <v/>
      </c>
      <c r="M2297" s="18" t="n">
        <f aca="false">IF(OR(C2297="", L2297=""), 0, IF(COUNTIF($L$6:L2297, L2297)=1, 1, 0))</f>
        <v>0</v>
      </c>
    </row>
    <row r="2298" customFormat="false" ht="28.35" hidden="false" customHeight="true" outlineLevel="0" collapsed="false">
      <c r="A2298" s="48" t="str">
        <f aca="false">IF(AND(NOT(ISBLANK(C2298)),NOT(ISBLANK(B2298)),NOT(ISBLANK(E2298))),(_xlfn.AGGREGATE(2,7,A$5:A2298))+1,"")</f>
        <v/>
      </c>
      <c r="B2298" s="49"/>
      <c r="C2298" s="49"/>
      <c r="D2298" s="50"/>
      <c r="E2298" s="51"/>
      <c r="F2298" s="52" t="str">
        <f aca="false">IFERROR(VLOOKUP(B2298,LISTAS!$Q$2:$R$58,2,0),"")</f>
        <v/>
      </c>
      <c r="G2298" s="34" t="str">
        <f aca="false">IF(ISBLANK(C2298),"",  IF(F2298="RAZÓN SOCIAL","NUEVO_RP",   IF(F2298="NUMERO",      IF(ISNUMBER(VALUE(C2298)),VALUE(C2298),""),   IF(OR(F2298="NSS - NOMBRE",F2298="RP - NOMBRE"),      IF(         AND(           NOT(ISERROR(FIND(" - ",C2298))),           ISERROR(FIND("  ",C2298)),           ISERROR(FIND("–",C2298)),           ISERROR(FIND("—",C2298)),           ISNUMBER(VALUE(LEFT(C2298,FIND(" - ",C2298)-1)))         ),         VALUE(LEFT(C2298,FIND(" - ",C2298)-1)),         ""      ),   ""   )  )))</f>
        <v/>
      </c>
      <c r="H2298" s="34" t="str">
        <f aca="false">B2298 &amp; "|" &amp; E2298 &amp; "|" &amp;(IF(ISBLANK(C2298),"",IFERROR(VALUE(LEFT(TRIM(C2298),FIND(" ",TRIM(C2298)&amp;" ")-1)),"")))</f>
        <v>||</v>
      </c>
      <c r="I2298" s="18" t="n">
        <f aca="false">IF(G2298="",0, IF(COUNTIF($H$6:H2298,H2298)=1,1,0))</f>
        <v>0</v>
      </c>
      <c r="J2298" s="34" t="str">
        <f aca="false">IF( OR( ISBLANK(D2298), C2298=D2298, AND( LEFT(D2298,7)&lt;&gt;"NOMINA ", OR( ISERROR(FIND(" - ",D2298)), NOT(ISNUMBER(VALUE(LEFT(D2298,FIND(" - ",D2298)-1)))) ) ) ), "", B2298 &amp; "|" &amp; E2298 &amp; "|" &amp; (IF(ISBLANK(C2298), "", IFERROR(VALUE(LEFT(TRIM(C2298), FIND(" ", TRIM(C2298)&amp;" ")-1)), ""))) &amp; "|" &amp; D2298 )</f>
        <v/>
      </c>
      <c r="K2298" s="18" t="n">
        <f aca="false">IF(OR(C2298="", J2298="",G2298=""), 0, IF(COUNTIF($J$6:J2298, J2298)=1, 1, 0))</f>
        <v>0</v>
      </c>
      <c r="L2298" s="16" t="str">
        <f aca="false">IF(B2298="Inscripción de nuevo registro patronal",B2298 &amp; "|" &amp; E2298 &amp; "|" &amp; C2298,"")</f>
        <v/>
      </c>
      <c r="M2298" s="18" t="n">
        <f aca="false">IF(OR(C2298="", L2298=""), 0, IF(COUNTIF($L$6:L2298, L2298)=1, 1, 0))</f>
        <v>0</v>
      </c>
    </row>
    <row r="2299" customFormat="false" ht="28.35" hidden="false" customHeight="true" outlineLevel="0" collapsed="false">
      <c r="A2299" s="48" t="str">
        <f aca="false">IF(AND(NOT(ISBLANK(C2299)),NOT(ISBLANK(B2299)),NOT(ISBLANK(E2299))),(_xlfn.AGGREGATE(2,7,A$5:A2299))+1,"")</f>
        <v/>
      </c>
      <c r="B2299" s="49"/>
      <c r="C2299" s="49"/>
      <c r="D2299" s="50"/>
      <c r="E2299" s="51"/>
      <c r="F2299" s="52" t="str">
        <f aca="false">IFERROR(VLOOKUP(B2299,LISTAS!$Q$2:$R$58,2,0),"")</f>
        <v/>
      </c>
      <c r="G2299" s="34" t="str">
        <f aca="false">IF(ISBLANK(C2299),"",  IF(F2299="RAZÓN SOCIAL","NUEVO_RP",   IF(F2299="NUMERO",      IF(ISNUMBER(VALUE(C2299)),VALUE(C2299),""),   IF(OR(F2299="NSS - NOMBRE",F2299="RP - NOMBRE"),      IF(         AND(           NOT(ISERROR(FIND(" - ",C2299))),           ISERROR(FIND("  ",C2299)),           ISERROR(FIND("–",C2299)),           ISERROR(FIND("—",C2299)),           ISNUMBER(VALUE(LEFT(C2299,FIND(" - ",C2299)-1)))         ),         VALUE(LEFT(C2299,FIND(" - ",C2299)-1)),         ""      ),   ""   )  )))</f>
        <v/>
      </c>
      <c r="H2299" s="34" t="str">
        <f aca="false">B2299 &amp; "|" &amp; E2299 &amp; "|" &amp;(IF(ISBLANK(C2299),"",IFERROR(VALUE(LEFT(TRIM(C2299),FIND(" ",TRIM(C2299)&amp;" ")-1)),"")))</f>
        <v>||</v>
      </c>
      <c r="I2299" s="18" t="n">
        <f aca="false">IF(G2299="",0, IF(COUNTIF($H$6:H2299,H2299)=1,1,0))</f>
        <v>0</v>
      </c>
      <c r="J2299" s="34" t="str">
        <f aca="false">IF( OR( ISBLANK(D2299), C2299=D2299, AND( LEFT(D2299,7)&lt;&gt;"NOMINA ", OR( ISERROR(FIND(" - ",D2299)), NOT(ISNUMBER(VALUE(LEFT(D2299,FIND(" - ",D2299)-1)))) ) ) ), "", B2299 &amp; "|" &amp; E2299 &amp; "|" &amp; (IF(ISBLANK(C2299), "", IFERROR(VALUE(LEFT(TRIM(C2299), FIND(" ", TRIM(C2299)&amp;" ")-1)), ""))) &amp; "|" &amp; D2299 )</f>
        <v/>
      </c>
      <c r="K2299" s="18" t="n">
        <f aca="false">IF(OR(C2299="", J2299="",G2299=""), 0, IF(COUNTIF($J$6:J2299, J2299)=1, 1, 0))</f>
        <v>0</v>
      </c>
      <c r="L2299" s="16" t="str">
        <f aca="false">IF(B2299="Inscripción de nuevo registro patronal",B2299 &amp; "|" &amp; E2299 &amp; "|" &amp; C2299,"")</f>
        <v/>
      </c>
      <c r="M2299" s="18" t="n">
        <f aca="false">IF(OR(C2299="", L2299=""), 0, IF(COUNTIF($L$6:L2299, L2299)=1, 1, 0))</f>
        <v>0</v>
      </c>
    </row>
    <row r="2300" customFormat="false" ht="28.35" hidden="false" customHeight="true" outlineLevel="0" collapsed="false">
      <c r="A2300" s="48" t="str">
        <f aca="false">IF(AND(NOT(ISBLANK(C2300)),NOT(ISBLANK(B2300)),NOT(ISBLANK(E2300))),(_xlfn.AGGREGATE(2,7,A$5:A2300))+1,"")</f>
        <v/>
      </c>
      <c r="B2300" s="49"/>
      <c r="C2300" s="49"/>
      <c r="D2300" s="50"/>
      <c r="E2300" s="51"/>
      <c r="F2300" s="52" t="str">
        <f aca="false">IFERROR(VLOOKUP(B2300,LISTAS!$Q$2:$R$58,2,0),"")</f>
        <v/>
      </c>
      <c r="G2300" s="34" t="str">
        <f aca="false">IF(ISBLANK(C2300),"",  IF(F2300="RAZÓN SOCIAL","NUEVO_RP",   IF(F2300="NUMERO",      IF(ISNUMBER(VALUE(C2300)),VALUE(C2300),""),   IF(OR(F2300="NSS - NOMBRE",F2300="RP - NOMBRE"),      IF(         AND(           NOT(ISERROR(FIND(" - ",C2300))),           ISERROR(FIND("  ",C2300)),           ISERROR(FIND("–",C2300)),           ISERROR(FIND("—",C2300)),           ISNUMBER(VALUE(LEFT(C2300,FIND(" - ",C2300)-1)))         ),         VALUE(LEFT(C2300,FIND(" - ",C2300)-1)),         ""      ),   ""   )  )))</f>
        <v/>
      </c>
      <c r="H2300" s="34" t="str">
        <f aca="false">B2300 &amp; "|" &amp; E2300 &amp; "|" &amp;(IF(ISBLANK(C2300),"",IFERROR(VALUE(LEFT(TRIM(C2300),FIND(" ",TRIM(C2300)&amp;" ")-1)),"")))</f>
        <v>||</v>
      </c>
      <c r="I2300" s="18" t="n">
        <f aca="false">IF(G2300="",0, IF(COUNTIF($H$6:H2300,H2300)=1,1,0))</f>
        <v>0</v>
      </c>
      <c r="J2300" s="34" t="str">
        <f aca="false">IF( OR( ISBLANK(D2300), C2300=D2300, AND( LEFT(D2300,7)&lt;&gt;"NOMINA ", OR( ISERROR(FIND(" - ",D2300)), NOT(ISNUMBER(VALUE(LEFT(D2300,FIND(" - ",D2300)-1)))) ) ) ), "", B2300 &amp; "|" &amp; E2300 &amp; "|" &amp; (IF(ISBLANK(C2300), "", IFERROR(VALUE(LEFT(TRIM(C2300), FIND(" ", TRIM(C2300)&amp;" ")-1)), ""))) &amp; "|" &amp; D2300 )</f>
        <v/>
      </c>
      <c r="K2300" s="18" t="n">
        <f aca="false">IF(OR(C2300="", J2300="",G2300=""), 0, IF(COUNTIF($J$6:J2300, J2300)=1, 1, 0))</f>
        <v>0</v>
      </c>
      <c r="L2300" s="16" t="str">
        <f aca="false">IF(B2300="Inscripción de nuevo registro patronal",B2300 &amp; "|" &amp; E2300 &amp; "|" &amp; C2300,"")</f>
        <v/>
      </c>
      <c r="M2300" s="18" t="n">
        <f aca="false">IF(OR(C2300="", L2300=""), 0, IF(COUNTIF($L$6:L2300, L2300)=1, 1, 0))</f>
        <v>0</v>
      </c>
    </row>
    <row r="2301" customFormat="false" ht="28.35" hidden="false" customHeight="true" outlineLevel="0" collapsed="false">
      <c r="A2301" s="48" t="str">
        <f aca="false">IF(AND(NOT(ISBLANK(C2301)),NOT(ISBLANK(B2301)),NOT(ISBLANK(E2301))),(_xlfn.AGGREGATE(2,7,A$5:A2301))+1,"")</f>
        <v/>
      </c>
      <c r="B2301" s="49"/>
      <c r="C2301" s="49"/>
      <c r="D2301" s="50"/>
      <c r="E2301" s="51"/>
      <c r="F2301" s="52" t="str">
        <f aca="false">IFERROR(VLOOKUP(B2301,LISTAS!$Q$2:$R$58,2,0),"")</f>
        <v/>
      </c>
      <c r="G2301" s="34" t="str">
        <f aca="false">IF(ISBLANK(C2301),"",  IF(F2301="RAZÓN SOCIAL","NUEVO_RP",   IF(F2301="NUMERO",      IF(ISNUMBER(VALUE(C2301)),VALUE(C2301),""),   IF(OR(F2301="NSS - NOMBRE",F2301="RP - NOMBRE"),      IF(         AND(           NOT(ISERROR(FIND(" - ",C2301))),           ISERROR(FIND("  ",C2301)),           ISERROR(FIND("–",C2301)),           ISERROR(FIND("—",C2301)),           ISNUMBER(VALUE(LEFT(C2301,FIND(" - ",C2301)-1)))         ),         VALUE(LEFT(C2301,FIND(" - ",C2301)-1)),         ""      ),   ""   )  )))</f>
        <v/>
      </c>
      <c r="H2301" s="34" t="str">
        <f aca="false">B2301 &amp; "|" &amp; E2301 &amp; "|" &amp;(IF(ISBLANK(C2301),"",IFERROR(VALUE(LEFT(TRIM(C2301),FIND(" ",TRIM(C2301)&amp;" ")-1)),"")))</f>
        <v>||</v>
      </c>
      <c r="I2301" s="18" t="n">
        <f aca="false">IF(G2301="",0, IF(COUNTIF($H$6:H2301,H2301)=1,1,0))</f>
        <v>0</v>
      </c>
      <c r="J2301" s="34" t="str">
        <f aca="false">IF( OR( ISBLANK(D2301), C2301=D2301, AND( LEFT(D2301,7)&lt;&gt;"NOMINA ", OR( ISERROR(FIND(" - ",D2301)), NOT(ISNUMBER(VALUE(LEFT(D2301,FIND(" - ",D2301)-1)))) ) ) ), "", B2301 &amp; "|" &amp; E2301 &amp; "|" &amp; (IF(ISBLANK(C2301), "", IFERROR(VALUE(LEFT(TRIM(C2301), FIND(" ", TRIM(C2301)&amp;" ")-1)), ""))) &amp; "|" &amp; D2301 )</f>
        <v/>
      </c>
      <c r="K2301" s="18" t="n">
        <f aca="false">IF(OR(C2301="", J2301="",G2301=""), 0, IF(COUNTIF($J$6:J2301, J2301)=1, 1, 0))</f>
        <v>0</v>
      </c>
      <c r="L2301" s="16" t="str">
        <f aca="false">IF(B2301="Inscripción de nuevo registro patronal",B2301 &amp; "|" &amp; E2301 &amp; "|" &amp; C2301,"")</f>
        <v/>
      </c>
      <c r="M2301" s="18" t="n">
        <f aca="false">IF(OR(C2301="", L2301=""), 0, IF(COUNTIF($L$6:L2301, L2301)=1, 1, 0))</f>
        <v>0</v>
      </c>
    </row>
    <row r="2302" customFormat="false" ht="28.35" hidden="false" customHeight="true" outlineLevel="0" collapsed="false">
      <c r="A2302" s="48" t="str">
        <f aca="false">IF(AND(NOT(ISBLANK(C2302)),NOT(ISBLANK(B2302)),NOT(ISBLANK(E2302))),(_xlfn.AGGREGATE(2,7,A$5:A2302))+1,"")</f>
        <v/>
      </c>
      <c r="B2302" s="49"/>
      <c r="C2302" s="49"/>
      <c r="D2302" s="50"/>
      <c r="E2302" s="51"/>
      <c r="F2302" s="52" t="str">
        <f aca="false">IFERROR(VLOOKUP(B2302,LISTAS!$Q$2:$R$58,2,0),"")</f>
        <v/>
      </c>
      <c r="G2302" s="34" t="str">
        <f aca="false">IF(ISBLANK(C2302),"",  IF(F2302="RAZÓN SOCIAL","NUEVO_RP",   IF(F2302="NUMERO",      IF(ISNUMBER(VALUE(C2302)),VALUE(C2302),""),   IF(OR(F2302="NSS - NOMBRE",F2302="RP - NOMBRE"),      IF(         AND(           NOT(ISERROR(FIND(" - ",C2302))),           ISERROR(FIND("  ",C2302)),           ISERROR(FIND("–",C2302)),           ISERROR(FIND("—",C2302)),           ISNUMBER(VALUE(LEFT(C2302,FIND(" - ",C2302)-1)))         ),         VALUE(LEFT(C2302,FIND(" - ",C2302)-1)),         ""      ),   ""   )  )))</f>
        <v/>
      </c>
      <c r="H2302" s="34" t="str">
        <f aca="false">B2302 &amp; "|" &amp; E2302 &amp; "|" &amp;(IF(ISBLANK(C2302),"",IFERROR(VALUE(LEFT(TRIM(C2302),FIND(" ",TRIM(C2302)&amp;" ")-1)),"")))</f>
        <v>||</v>
      </c>
      <c r="I2302" s="18" t="n">
        <f aca="false">IF(G2302="",0, IF(COUNTIF($H$6:H2302,H2302)=1,1,0))</f>
        <v>0</v>
      </c>
      <c r="J2302" s="34" t="str">
        <f aca="false">IF( OR( ISBLANK(D2302), C2302=D2302, AND( LEFT(D2302,7)&lt;&gt;"NOMINA ", OR( ISERROR(FIND(" - ",D2302)), NOT(ISNUMBER(VALUE(LEFT(D2302,FIND(" - ",D2302)-1)))) ) ) ), "", B2302 &amp; "|" &amp; E2302 &amp; "|" &amp; (IF(ISBLANK(C2302), "", IFERROR(VALUE(LEFT(TRIM(C2302), FIND(" ", TRIM(C2302)&amp;" ")-1)), ""))) &amp; "|" &amp; D2302 )</f>
        <v/>
      </c>
      <c r="K2302" s="18" t="n">
        <f aca="false">IF(OR(C2302="", J2302="",G2302=""), 0, IF(COUNTIF($J$6:J2302, J2302)=1, 1, 0))</f>
        <v>0</v>
      </c>
      <c r="L2302" s="16" t="str">
        <f aca="false">IF(B2302="Inscripción de nuevo registro patronal",B2302 &amp; "|" &amp; E2302 &amp; "|" &amp; C2302,"")</f>
        <v/>
      </c>
      <c r="M2302" s="18" t="n">
        <f aca="false">IF(OR(C2302="", L2302=""), 0, IF(COUNTIF($L$6:L2302, L2302)=1, 1, 0))</f>
        <v>0</v>
      </c>
    </row>
    <row r="2303" customFormat="false" ht="28.35" hidden="false" customHeight="true" outlineLevel="0" collapsed="false">
      <c r="A2303" s="48" t="str">
        <f aca="false">IF(AND(NOT(ISBLANK(C2303)),NOT(ISBLANK(B2303)),NOT(ISBLANK(E2303))),(_xlfn.AGGREGATE(2,7,A$5:A2303))+1,"")</f>
        <v/>
      </c>
      <c r="B2303" s="49"/>
      <c r="C2303" s="49"/>
      <c r="D2303" s="50"/>
      <c r="E2303" s="51"/>
      <c r="F2303" s="52" t="str">
        <f aca="false">IFERROR(VLOOKUP(B2303,LISTAS!$Q$2:$R$58,2,0),"")</f>
        <v/>
      </c>
      <c r="G2303" s="34" t="str">
        <f aca="false">IF(ISBLANK(C2303),"",  IF(F2303="RAZÓN SOCIAL","NUEVO_RP",   IF(F2303="NUMERO",      IF(ISNUMBER(VALUE(C2303)),VALUE(C2303),""),   IF(OR(F2303="NSS - NOMBRE",F2303="RP - NOMBRE"),      IF(         AND(           NOT(ISERROR(FIND(" - ",C2303))),           ISERROR(FIND("  ",C2303)),           ISERROR(FIND("–",C2303)),           ISERROR(FIND("—",C2303)),           ISNUMBER(VALUE(LEFT(C2303,FIND(" - ",C2303)-1)))         ),         VALUE(LEFT(C2303,FIND(" - ",C2303)-1)),         ""      ),   ""   )  )))</f>
        <v/>
      </c>
      <c r="H2303" s="34" t="str">
        <f aca="false">B2303 &amp; "|" &amp; E2303 &amp; "|" &amp;(IF(ISBLANK(C2303),"",IFERROR(VALUE(LEFT(TRIM(C2303),FIND(" ",TRIM(C2303)&amp;" ")-1)),"")))</f>
        <v>||</v>
      </c>
      <c r="I2303" s="18" t="n">
        <f aca="false">IF(G2303="",0, IF(COUNTIF($H$6:H2303,H2303)=1,1,0))</f>
        <v>0</v>
      </c>
      <c r="J2303" s="34" t="str">
        <f aca="false">IF( OR( ISBLANK(D2303), C2303=D2303, AND( LEFT(D2303,7)&lt;&gt;"NOMINA ", OR( ISERROR(FIND(" - ",D2303)), NOT(ISNUMBER(VALUE(LEFT(D2303,FIND(" - ",D2303)-1)))) ) ) ), "", B2303 &amp; "|" &amp; E2303 &amp; "|" &amp; (IF(ISBLANK(C2303), "", IFERROR(VALUE(LEFT(TRIM(C2303), FIND(" ", TRIM(C2303)&amp;" ")-1)), ""))) &amp; "|" &amp; D2303 )</f>
        <v/>
      </c>
      <c r="K2303" s="18" t="n">
        <f aca="false">IF(OR(C2303="", J2303="",G2303=""), 0, IF(COUNTIF($J$6:J2303, J2303)=1, 1, 0))</f>
        <v>0</v>
      </c>
      <c r="L2303" s="16" t="str">
        <f aca="false">IF(B2303="Inscripción de nuevo registro patronal",B2303 &amp; "|" &amp; E2303 &amp; "|" &amp; C2303,"")</f>
        <v/>
      </c>
      <c r="M2303" s="18" t="n">
        <f aca="false">IF(OR(C2303="", L2303=""), 0, IF(COUNTIF($L$6:L2303, L2303)=1, 1, 0))</f>
        <v>0</v>
      </c>
    </row>
    <row r="2304" customFormat="false" ht="28.35" hidden="false" customHeight="true" outlineLevel="0" collapsed="false">
      <c r="A2304" s="48" t="str">
        <f aca="false">IF(AND(NOT(ISBLANK(C2304)),NOT(ISBLANK(B2304)),NOT(ISBLANK(E2304))),(_xlfn.AGGREGATE(2,7,A$5:A2304))+1,"")</f>
        <v/>
      </c>
      <c r="B2304" s="49"/>
      <c r="C2304" s="49"/>
      <c r="D2304" s="50"/>
      <c r="E2304" s="51"/>
      <c r="F2304" s="52" t="str">
        <f aca="false">IFERROR(VLOOKUP(B2304,LISTAS!$Q$2:$R$58,2,0),"")</f>
        <v/>
      </c>
      <c r="G2304" s="34" t="str">
        <f aca="false">IF(ISBLANK(C2304),"",  IF(F2304="RAZÓN SOCIAL","NUEVO_RP",   IF(F2304="NUMERO",      IF(ISNUMBER(VALUE(C2304)),VALUE(C2304),""),   IF(OR(F2304="NSS - NOMBRE",F2304="RP - NOMBRE"),      IF(         AND(           NOT(ISERROR(FIND(" - ",C2304))),           ISERROR(FIND("  ",C2304)),           ISERROR(FIND("–",C2304)),           ISERROR(FIND("—",C2304)),           ISNUMBER(VALUE(LEFT(C2304,FIND(" - ",C2304)-1)))         ),         VALUE(LEFT(C2304,FIND(" - ",C2304)-1)),         ""      ),   ""   )  )))</f>
        <v/>
      </c>
      <c r="H2304" s="34" t="str">
        <f aca="false">B2304 &amp; "|" &amp; E2304 &amp; "|" &amp;(IF(ISBLANK(C2304),"",IFERROR(VALUE(LEFT(TRIM(C2304),FIND(" ",TRIM(C2304)&amp;" ")-1)),"")))</f>
        <v>||</v>
      </c>
      <c r="I2304" s="18" t="n">
        <f aca="false">IF(G2304="",0, IF(COUNTIF($H$6:H2304,H2304)=1,1,0))</f>
        <v>0</v>
      </c>
      <c r="J2304" s="34" t="str">
        <f aca="false">IF( OR( ISBLANK(D2304), C2304=D2304, AND( LEFT(D2304,7)&lt;&gt;"NOMINA ", OR( ISERROR(FIND(" - ",D2304)), NOT(ISNUMBER(VALUE(LEFT(D2304,FIND(" - ",D2304)-1)))) ) ) ), "", B2304 &amp; "|" &amp; E2304 &amp; "|" &amp; (IF(ISBLANK(C2304), "", IFERROR(VALUE(LEFT(TRIM(C2304), FIND(" ", TRIM(C2304)&amp;" ")-1)), ""))) &amp; "|" &amp; D2304 )</f>
        <v/>
      </c>
      <c r="K2304" s="18" t="n">
        <f aca="false">IF(OR(C2304="", J2304="",G2304=""), 0, IF(COUNTIF($J$6:J2304, J2304)=1, 1, 0))</f>
        <v>0</v>
      </c>
      <c r="L2304" s="16" t="str">
        <f aca="false">IF(B2304="Inscripción de nuevo registro patronal",B2304 &amp; "|" &amp; E2304 &amp; "|" &amp; C2304,"")</f>
        <v/>
      </c>
      <c r="M2304" s="18" t="n">
        <f aca="false">IF(OR(C2304="", L2304=""), 0, IF(COUNTIF($L$6:L2304, L2304)=1, 1, 0))</f>
        <v>0</v>
      </c>
    </row>
    <row r="2305" customFormat="false" ht="28.35" hidden="false" customHeight="true" outlineLevel="0" collapsed="false">
      <c r="A2305" s="48" t="str">
        <f aca="false">IF(AND(NOT(ISBLANK(C2305)),NOT(ISBLANK(B2305)),NOT(ISBLANK(E2305))),(_xlfn.AGGREGATE(2,7,A$5:A2305))+1,"")</f>
        <v/>
      </c>
      <c r="B2305" s="49"/>
      <c r="C2305" s="49"/>
      <c r="D2305" s="50"/>
      <c r="E2305" s="51"/>
      <c r="F2305" s="52" t="str">
        <f aca="false">IFERROR(VLOOKUP(B2305,LISTAS!$Q$2:$R$58,2,0),"")</f>
        <v/>
      </c>
      <c r="G2305" s="34" t="str">
        <f aca="false">IF(ISBLANK(C2305),"",  IF(F2305="RAZÓN SOCIAL","NUEVO_RP",   IF(F2305="NUMERO",      IF(ISNUMBER(VALUE(C2305)),VALUE(C2305),""),   IF(OR(F2305="NSS - NOMBRE",F2305="RP - NOMBRE"),      IF(         AND(           NOT(ISERROR(FIND(" - ",C2305))),           ISERROR(FIND("  ",C2305)),           ISERROR(FIND("–",C2305)),           ISERROR(FIND("—",C2305)),           ISNUMBER(VALUE(LEFT(C2305,FIND(" - ",C2305)-1)))         ),         VALUE(LEFT(C2305,FIND(" - ",C2305)-1)),         ""      ),   ""   )  )))</f>
        <v/>
      </c>
      <c r="H2305" s="34" t="str">
        <f aca="false">B2305 &amp; "|" &amp; E2305 &amp; "|" &amp;(IF(ISBLANK(C2305),"",IFERROR(VALUE(LEFT(TRIM(C2305),FIND(" ",TRIM(C2305)&amp;" ")-1)),"")))</f>
        <v>||</v>
      </c>
      <c r="I2305" s="18" t="n">
        <f aca="false">IF(G2305="",0, IF(COUNTIF($H$6:H2305,H2305)=1,1,0))</f>
        <v>0</v>
      </c>
      <c r="J2305" s="34" t="str">
        <f aca="false">IF( OR( ISBLANK(D2305), C2305=D2305, AND( LEFT(D2305,7)&lt;&gt;"NOMINA ", OR( ISERROR(FIND(" - ",D2305)), NOT(ISNUMBER(VALUE(LEFT(D2305,FIND(" - ",D2305)-1)))) ) ) ), "", B2305 &amp; "|" &amp; E2305 &amp; "|" &amp; (IF(ISBLANK(C2305), "", IFERROR(VALUE(LEFT(TRIM(C2305), FIND(" ", TRIM(C2305)&amp;" ")-1)), ""))) &amp; "|" &amp; D2305 )</f>
        <v/>
      </c>
      <c r="K2305" s="18" t="n">
        <f aca="false">IF(OR(C2305="", J2305="",G2305=""), 0, IF(COUNTIF($J$6:J2305, J2305)=1, 1, 0))</f>
        <v>0</v>
      </c>
      <c r="L2305" s="16" t="str">
        <f aca="false">IF(B2305="Inscripción de nuevo registro patronal",B2305 &amp; "|" &amp; E2305 &amp; "|" &amp; C2305,"")</f>
        <v/>
      </c>
      <c r="M2305" s="18" t="n">
        <f aca="false">IF(OR(C2305="", L2305=""), 0, IF(COUNTIF($L$6:L2305, L2305)=1, 1, 0))</f>
        <v>0</v>
      </c>
    </row>
    <row r="2306" customFormat="false" ht="28.35" hidden="false" customHeight="true" outlineLevel="0" collapsed="false">
      <c r="A2306" s="48" t="str">
        <f aca="false">IF(AND(NOT(ISBLANK(C2306)),NOT(ISBLANK(B2306)),NOT(ISBLANK(E2306))),(_xlfn.AGGREGATE(2,7,A$5:A2306))+1,"")</f>
        <v/>
      </c>
      <c r="B2306" s="49"/>
      <c r="C2306" s="49"/>
      <c r="D2306" s="50"/>
      <c r="E2306" s="51"/>
      <c r="F2306" s="52" t="str">
        <f aca="false">IFERROR(VLOOKUP(B2306,LISTAS!$Q$2:$R$58,2,0),"")</f>
        <v/>
      </c>
      <c r="G2306" s="34" t="str">
        <f aca="false">IF(ISBLANK(C2306),"",  IF(F2306="RAZÓN SOCIAL","NUEVO_RP",   IF(F2306="NUMERO",      IF(ISNUMBER(VALUE(C2306)),VALUE(C2306),""),   IF(OR(F2306="NSS - NOMBRE",F2306="RP - NOMBRE"),      IF(         AND(           NOT(ISERROR(FIND(" - ",C2306))),           ISERROR(FIND("  ",C2306)),           ISERROR(FIND("–",C2306)),           ISERROR(FIND("—",C2306)),           ISNUMBER(VALUE(LEFT(C2306,FIND(" - ",C2306)-1)))         ),         VALUE(LEFT(C2306,FIND(" - ",C2306)-1)),         ""      ),   ""   )  )))</f>
        <v/>
      </c>
      <c r="H2306" s="34" t="str">
        <f aca="false">B2306 &amp; "|" &amp; E2306 &amp; "|" &amp;(IF(ISBLANK(C2306),"",IFERROR(VALUE(LEFT(TRIM(C2306),FIND(" ",TRIM(C2306)&amp;" ")-1)),"")))</f>
        <v>||</v>
      </c>
      <c r="I2306" s="18" t="n">
        <f aca="false">IF(G2306="",0, IF(COUNTIF($H$6:H2306,H2306)=1,1,0))</f>
        <v>0</v>
      </c>
      <c r="J2306" s="34" t="str">
        <f aca="false">IF( OR( ISBLANK(D2306), C2306=D2306, AND( LEFT(D2306,7)&lt;&gt;"NOMINA ", OR( ISERROR(FIND(" - ",D2306)), NOT(ISNUMBER(VALUE(LEFT(D2306,FIND(" - ",D2306)-1)))) ) ) ), "", B2306 &amp; "|" &amp; E2306 &amp; "|" &amp; (IF(ISBLANK(C2306), "", IFERROR(VALUE(LEFT(TRIM(C2306), FIND(" ", TRIM(C2306)&amp;" ")-1)), ""))) &amp; "|" &amp; D2306 )</f>
        <v/>
      </c>
      <c r="K2306" s="18" t="n">
        <f aca="false">IF(OR(C2306="", J2306="",G2306=""), 0, IF(COUNTIF($J$6:J2306, J2306)=1, 1, 0))</f>
        <v>0</v>
      </c>
      <c r="L2306" s="16" t="str">
        <f aca="false">IF(B2306="Inscripción de nuevo registro patronal",B2306 &amp; "|" &amp; E2306 &amp; "|" &amp; C2306,"")</f>
        <v/>
      </c>
      <c r="M2306" s="18" t="n">
        <f aca="false">IF(OR(C2306="", L2306=""), 0, IF(COUNTIF($L$6:L2306, L2306)=1, 1, 0))</f>
        <v>0</v>
      </c>
    </row>
    <row r="2307" customFormat="false" ht="28.35" hidden="false" customHeight="true" outlineLevel="0" collapsed="false">
      <c r="A2307" s="48" t="str">
        <f aca="false">IF(AND(NOT(ISBLANK(C2307)),NOT(ISBLANK(B2307)),NOT(ISBLANK(E2307))),(_xlfn.AGGREGATE(2,7,A$5:A2307))+1,"")</f>
        <v/>
      </c>
      <c r="B2307" s="49"/>
      <c r="C2307" s="49"/>
      <c r="D2307" s="50"/>
      <c r="E2307" s="51"/>
      <c r="F2307" s="52" t="str">
        <f aca="false">IFERROR(VLOOKUP(B2307,LISTAS!$Q$2:$R$58,2,0),"")</f>
        <v/>
      </c>
      <c r="G2307" s="34" t="str">
        <f aca="false">IF(ISBLANK(C2307),"",  IF(F2307="RAZÓN SOCIAL","NUEVO_RP",   IF(F2307="NUMERO",      IF(ISNUMBER(VALUE(C2307)),VALUE(C2307),""),   IF(OR(F2307="NSS - NOMBRE",F2307="RP - NOMBRE"),      IF(         AND(           NOT(ISERROR(FIND(" - ",C2307))),           ISERROR(FIND("  ",C2307)),           ISERROR(FIND("–",C2307)),           ISERROR(FIND("—",C2307)),           ISNUMBER(VALUE(LEFT(C2307,FIND(" - ",C2307)-1)))         ),         VALUE(LEFT(C2307,FIND(" - ",C2307)-1)),         ""      ),   ""   )  )))</f>
        <v/>
      </c>
      <c r="H2307" s="34" t="str">
        <f aca="false">B2307 &amp; "|" &amp; E2307 &amp; "|" &amp;(IF(ISBLANK(C2307),"",IFERROR(VALUE(LEFT(TRIM(C2307),FIND(" ",TRIM(C2307)&amp;" ")-1)),"")))</f>
        <v>||</v>
      </c>
      <c r="I2307" s="18" t="n">
        <f aca="false">IF(G2307="",0, IF(COUNTIF($H$6:H2307,H2307)=1,1,0))</f>
        <v>0</v>
      </c>
      <c r="J2307" s="34" t="str">
        <f aca="false">IF( OR( ISBLANK(D2307), C2307=D2307, AND( LEFT(D2307,7)&lt;&gt;"NOMINA ", OR( ISERROR(FIND(" - ",D2307)), NOT(ISNUMBER(VALUE(LEFT(D2307,FIND(" - ",D2307)-1)))) ) ) ), "", B2307 &amp; "|" &amp; E2307 &amp; "|" &amp; (IF(ISBLANK(C2307), "", IFERROR(VALUE(LEFT(TRIM(C2307), FIND(" ", TRIM(C2307)&amp;" ")-1)), ""))) &amp; "|" &amp; D2307 )</f>
        <v/>
      </c>
      <c r="K2307" s="18" t="n">
        <f aca="false">IF(OR(C2307="", J2307="",G2307=""), 0, IF(COUNTIF($J$6:J2307, J2307)=1, 1, 0))</f>
        <v>0</v>
      </c>
      <c r="L2307" s="16" t="str">
        <f aca="false">IF(B2307="Inscripción de nuevo registro patronal",B2307 &amp; "|" &amp; E2307 &amp; "|" &amp; C2307,"")</f>
        <v/>
      </c>
      <c r="M2307" s="18" t="n">
        <f aca="false">IF(OR(C2307="", L2307=""), 0, IF(COUNTIF($L$6:L2307, L2307)=1, 1, 0))</f>
        <v>0</v>
      </c>
    </row>
    <row r="2308" customFormat="false" ht="28.35" hidden="false" customHeight="true" outlineLevel="0" collapsed="false">
      <c r="A2308" s="48" t="str">
        <f aca="false">IF(AND(NOT(ISBLANK(C2308)),NOT(ISBLANK(B2308)),NOT(ISBLANK(E2308))),(_xlfn.AGGREGATE(2,7,A$5:A2308))+1,"")</f>
        <v/>
      </c>
      <c r="B2308" s="49"/>
      <c r="C2308" s="49"/>
      <c r="D2308" s="50"/>
      <c r="E2308" s="51"/>
      <c r="F2308" s="52" t="str">
        <f aca="false">IFERROR(VLOOKUP(B2308,LISTAS!$Q$2:$R$58,2,0),"")</f>
        <v/>
      </c>
      <c r="G2308" s="34" t="str">
        <f aca="false">IF(ISBLANK(C2308),"",  IF(F2308="RAZÓN SOCIAL","NUEVO_RP",   IF(F2308="NUMERO",      IF(ISNUMBER(VALUE(C2308)),VALUE(C2308),""),   IF(OR(F2308="NSS - NOMBRE",F2308="RP - NOMBRE"),      IF(         AND(           NOT(ISERROR(FIND(" - ",C2308))),           ISERROR(FIND("  ",C2308)),           ISERROR(FIND("–",C2308)),           ISERROR(FIND("—",C2308)),           ISNUMBER(VALUE(LEFT(C2308,FIND(" - ",C2308)-1)))         ),         VALUE(LEFT(C2308,FIND(" - ",C2308)-1)),         ""      ),   ""   )  )))</f>
        <v/>
      </c>
      <c r="H2308" s="34" t="str">
        <f aca="false">B2308 &amp; "|" &amp; E2308 &amp; "|" &amp;(IF(ISBLANK(C2308),"",IFERROR(VALUE(LEFT(TRIM(C2308),FIND(" ",TRIM(C2308)&amp;" ")-1)),"")))</f>
        <v>||</v>
      </c>
      <c r="I2308" s="18" t="n">
        <f aca="false">IF(G2308="",0, IF(COUNTIF($H$6:H2308,H2308)=1,1,0))</f>
        <v>0</v>
      </c>
      <c r="J2308" s="34" t="str">
        <f aca="false">IF( OR( ISBLANK(D2308), C2308=D2308, AND( LEFT(D2308,7)&lt;&gt;"NOMINA ", OR( ISERROR(FIND(" - ",D2308)), NOT(ISNUMBER(VALUE(LEFT(D2308,FIND(" - ",D2308)-1)))) ) ) ), "", B2308 &amp; "|" &amp; E2308 &amp; "|" &amp; (IF(ISBLANK(C2308), "", IFERROR(VALUE(LEFT(TRIM(C2308), FIND(" ", TRIM(C2308)&amp;" ")-1)), ""))) &amp; "|" &amp; D2308 )</f>
        <v/>
      </c>
      <c r="K2308" s="18" t="n">
        <f aca="false">IF(OR(C2308="", J2308="",G2308=""), 0, IF(COUNTIF($J$6:J2308, J2308)=1, 1, 0))</f>
        <v>0</v>
      </c>
      <c r="L2308" s="16" t="str">
        <f aca="false">IF(B2308="Inscripción de nuevo registro patronal",B2308 &amp; "|" &amp; E2308 &amp; "|" &amp; C2308,"")</f>
        <v/>
      </c>
      <c r="M2308" s="18" t="n">
        <f aca="false">IF(OR(C2308="", L2308=""), 0, IF(COUNTIF($L$6:L2308, L2308)=1, 1, 0))</f>
        <v>0</v>
      </c>
    </row>
    <row r="2309" customFormat="false" ht="28.35" hidden="false" customHeight="true" outlineLevel="0" collapsed="false">
      <c r="A2309" s="48" t="str">
        <f aca="false">IF(AND(NOT(ISBLANK(C2309)),NOT(ISBLANK(B2309)),NOT(ISBLANK(E2309))),(_xlfn.AGGREGATE(2,7,A$5:A2309))+1,"")</f>
        <v/>
      </c>
      <c r="B2309" s="49"/>
      <c r="C2309" s="49"/>
      <c r="D2309" s="50"/>
      <c r="E2309" s="51"/>
      <c r="F2309" s="52" t="str">
        <f aca="false">IFERROR(VLOOKUP(B2309,LISTAS!$Q$2:$R$58,2,0),"")</f>
        <v/>
      </c>
      <c r="G2309" s="34" t="str">
        <f aca="false">IF(ISBLANK(C2309),"",  IF(F2309="RAZÓN SOCIAL","NUEVO_RP",   IF(F2309="NUMERO",      IF(ISNUMBER(VALUE(C2309)),VALUE(C2309),""),   IF(OR(F2309="NSS - NOMBRE",F2309="RP - NOMBRE"),      IF(         AND(           NOT(ISERROR(FIND(" - ",C2309))),           ISERROR(FIND("  ",C2309)),           ISERROR(FIND("–",C2309)),           ISERROR(FIND("—",C2309)),           ISNUMBER(VALUE(LEFT(C2309,FIND(" - ",C2309)-1)))         ),         VALUE(LEFT(C2309,FIND(" - ",C2309)-1)),         ""      ),   ""   )  )))</f>
        <v/>
      </c>
      <c r="H2309" s="34" t="str">
        <f aca="false">B2309 &amp; "|" &amp; E2309 &amp; "|" &amp;(IF(ISBLANK(C2309),"",IFERROR(VALUE(LEFT(TRIM(C2309),FIND(" ",TRIM(C2309)&amp;" ")-1)),"")))</f>
        <v>||</v>
      </c>
      <c r="I2309" s="18" t="n">
        <f aca="false">IF(G2309="",0, IF(COUNTIF($H$6:H2309,H2309)=1,1,0))</f>
        <v>0</v>
      </c>
      <c r="J2309" s="34" t="str">
        <f aca="false">IF( OR( ISBLANK(D2309), C2309=D2309, AND( LEFT(D2309,7)&lt;&gt;"NOMINA ", OR( ISERROR(FIND(" - ",D2309)), NOT(ISNUMBER(VALUE(LEFT(D2309,FIND(" - ",D2309)-1)))) ) ) ), "", B2309 &amp; "|" &amp; E2309 &amp; "|" &amp; (IF(ISBLANK(C2309), "", IFERROR(VALUE(LEFT(TRIM(C2309), FIND(" ", TRIM(C2309)&amp;" ")-1)), ""))) &amp; "|" &amp; D2309 )</f>
        <v/>
      </c>
      <c r="K2309" s="18" t="n">
        <f aca="false">IF(OR(C2309="", J2309="",G2309=""), 0, IF(COUNTIF($J$6:J2309, J2309)=1, 1, 0))</f>
        <v>0</v>
      </c>
      <c r="L2309" s="16" t="str">
        <f aca="false">IF(B2309="Inscripción de nuevo registro patronal",B2309 &amp; "|" &amp; E2309 &amp; "|" &amp; C2309,"")</f>
        <v/>
      </c>
      <c r="M2309" s="18" t="n">
        <f aca="false">IF(OR(C2309="", L2309=""), 0, IF(COUNTIF($L$6:L2309, L2309)=1, 1, 0))</f>
        <v>0</v>
      </c>
    </row>
    <row r="2310" customFormat="false" ht="28.35" hidden="false" customHeight="true" outlineLevel="0" collapsed="false">
      <c r="A2310" s="48" t="str">
        <f aca="false">IF(AND(NOT(ISBLANK(C2310)),NOT(ISBLANK(B2310)),NOT(ISBLANK(E2310))),(_xlfn.AGGREGATE(2,7,A$5:A2310))+1,"")</f>
        <v/>
      </c>
      <c r="B2310" s="49"/>
      <c r="C2310" s="49"/>
      <c r="D2310" s="50"/>
      <c r="E2310" s="51"/>
      <c r="F2310" s="52" t="str">
        <f aca="false">IFERROR(VLOOKUP(B2310,LISTAS!$Q$2:$R$58,2,0),"")</f>
        <v/>
      </c>
      <c r="G2310" s="34" t="str">
        <f aca="false">IF(ISBLANK(C2310),"",  IF(F2310="RAZÓN SOCIAL","NUEVO_RP",   IF(F2310="NUMERO",      IF(ISNUMBER(VALUE(C2310)),VALUE(C2310),""),   IF(OR(F2310="NSS - NOMBRE",F2310="RP - NOMBRE"),      IF(         AND(           NOT(ISERROR(FIND(" - ",C2310))),           ISERROR(FIND("  ",C2310)),           ISERROR(FIND("–",C2310)),           ISERROR(FIND("—",C2310)),           ISNUMBER(VALUE(LEFT(C2310,FIND(" - ",C2310)-1)))         ),         VALUE(LEFT(C2310,FIND(" - ",C2310)-1)),         ""      ),   ""   )  )))</f>
        <v/>
      </c>
      <c r="H2310" s="34" t="str">
        <f aca="false">B2310 &amp; "|" &amp; E2310 &amp; "|" &amp;(IF(ISBLANK(C2310),"",IFERROR(VALUE(LEFT(TRIM(C2310),FIND(" ",TRIM(C2310)&amp;" ")-1)),"")))</f>
        <v>||</v>
      </c>
      <c r="I2310" s="18" t="n">
        <f aca="false">IF(G2310="",0, IF(COUNTIF($H$6:H2310,H2310)=1,1,0))</f>
        <v>0</v>
      </c>
      <c r="J2310" s="34" t="str">
        <f aca="false">IF( OR( ISBLANK(D2310), C2310=D2310, AND( LEFT(D2310,7)&lt;&gt;"NOMINA ", OR( ISERROR(FIND(" - ",D2310)), NOT(ISNUMBER(VALUE(LEFT(D2310,FIND(" - ",D2310)-1)))) ) ) ), "", B2310 &amp; "|" &amp; E2310 &amp; "|" &amp; (IF(ISBLANK(C2310), "", IFERROR(VALUE(LEFT(TRIM(C2310), FIND(" ", TRIM(C2310)&amp;" ")-1)), ""))) &amp; "|" &amp; D2310 )</f>
        <v/>
      </c>
      <c r="K2310" s="18" t="n">
        <f aca="false">IF(OR(C2310="", J2310="",G2310=""), 0, IF(COUNTIF($J$6:J2310, J2310)=1, 1, 0))</f>
        <v>0</v>
      </c>
      <c r="L2310" s="16" t="str">
        <f aca="false">IF(B2310="Inscripción de nuevo registro patronal",B2310 &amp; "|" &amp; E2310 &amp; "|" &amp; C2310,"")</f>
        <v/>
      </c>
      <c r="M2310" s="18" t="n">
        <f aca="false">IF(OR(C2310="", L2310=""), 0, IF(COUNTIF($L$6:L2310, L2310)=1, 1, 0))</f>
        <v>0</v>
      </c>
    </row>
    <row r="2311" customFormat="false" ht="28.35" hidden="false" customHeight="true" outlineLevel="0" collapsed="false">
      <c r="A2311" s="48" t="str">
        <f aca="false">IF(AND(NOT(ISBLANK(C2311)),NOT(ISBLANK(B2311)),NOT(ISBLANK(E2311))),(_xlfn.AGGREGATE(2,7,A$5:A2311))+1,"")</f>
        <v/>
      </c>
      <c r="B2311" s="49"/>
      <c r="C2311" s="49"/>
      <c r="D2311" s="50"/>
      <c r="E2311" s="51"/>
      <c r="F2311" s="52" t="str">
        <f aca="false">IFERROR(VLOOKUP(B2311,LISTAS!$Q$2:$R$58,2,0),"")</f>
        <v/>
      </c>
      <c r="G2311" s="34" t="str">
        <f aca="false">IF(ISBLANK(C2311),"",  IF(F2311="RAZÓN SOCIAL","NUEVO_RP",   IF(F2311="NUMERO",      IF(ISNUMBER(VALUE(C2311)),VALUE(C2311),""),   IF(OR(F2311="NSS - NOMBRE",F2311="RP - NOMBRE"),      IF(         AND(           NOT(ISERROR(FIND(" - ",C2311))),           ISERROR(FIND("  ",C2311)),           ISERROR(FIND("–",C2311)),           ISERROR(FIND("—",C2311)),           ISNUMBER(VALUE(LEFT(C2311,FIND(" - ",C2311)-1)))         ),         VALUE(LEFT(C2311,FIND(" - ",C2311)-1)),         ""      ),   ""   )  )))</f>
        <v/>
      </c>
      <c r="H2311" s="34" t="str">
        <f aca="false">B2311 &amp; "|" &amp; E2311 &amp; "|" &amp;(IF(ISBLANK(C2311),"",IFERROR(VALUE(LEFT(TRIM(C2311),FIND(" ",TRIM(C2311)&amp;" ")-1)),"")))</f>
        <v>||</v>
      </c>
      <c r="I2311" s="18" t="n">
        <f aca="false">IF(G2311="",0, IF(COUNTIF($H$6:H2311,H2311)=1,1,0))</f>
        <v>0</v>
      </c>
      <c r="J2311" s="34" t="str">
        <f aca="false">IF( OR( ISBLANK(D2311), C2311=D2311, AND( LEFT(D2311,7)&lt;&gt;"NOMINA ", OR( ISERROR(FIND(" - ",D2311)), NOT(ISNUMBER(VALUE(LEFT(D2311,FIND(" - ",D2311)-1)))) ) ) ), "", B2311 &amp; "|" &amp; E2311 &amp; "|" &amp; (IF(ISBLANK(C2311), "", IFERROR(VALUE(LEFT(TRIM(C2311), FIND(" ", TRIM(C2311)&amp;" ")-1)), ""))) &amp; "|" &amp; D2311 )</f>
        <v/>
      </c>
      <c r="K2311" s="18" t="n">
        <f aca="false">IF(OR(C2311="", J2311="",G2311=""), 0, IF(COUNTIF($J$6:J2311, J2311)=1, 1, 0))</f>
        <v>0</v>
      </c>
      <c r="L2311" s="16" t="str">
        <f aca="false">IF(B2311="Inscripción de nuevo registro patronal",B2311 &amp; "|" &amp; E2311 &amp; "|" &amp; C2311,"")</f>
        <v/>
      </c>
      <c r="M2311" s="18" t="n">
        <f aca="false">IF(OR(C2311="", L2311=""), 0, IF(COUNTIF($L$6:L2311, L2311)=1, 1, 0))</f>
        <v>0</v>
      </c>
    </row>
    <row r="2312" customFormat="false" ht="28.35" hidden="false" customHeight="true" outlineLevel="0" collapsed="false">
      <c r="A2312" s="48" t="str">
        <f aca="false">IF(AND(NOT(ISBLANK(C2312)),NOT(ISBLANK(B2312)),NOT(ISBLANK(E2312))),(_xlfn.AGGREGATE(2,7,A$5:A2312))+1,"")</f>
        <v/>
      </c>
      <c r="B2312" s="49"/>
      <c r="C2312" s="49"/>
      <c r="D2312" s="50"/>
      <c r="E2312" s="51"/>
      <c r="F2312" s="52" t="str">
        <f aca="false">IFERROR(VLOOKUP(B2312,LISTAS!$Q$2:$R$58,2,0),"")</f>
        <v/>
      </c>
      <c r="G2312" s="34" t="str">
        <f aca="false">IF(ISBLANK(C2312),"",  IF(F2312="RAZÓN SOCIAL","NUEVO_RP",   IF(F2312="NUMERO",      IF(ISNUMBER(VALUE(C2312)),VALUE(C2312),""),   IF(OR(F2312="NSS - NOMBRE",F2312="RP - NOMBRE"),      IF(         AND(           NOT(ISERROR(FIND(" - ",C2312))),           ISERROR(FIND("  ",C2312)),           ISERROR(FIND("–",C2312)),           ISERROR(FIND("—",C2312)),           ISNUMBER(VALUE(LEFT(C2312,FIND(" - ",C2312)-1)))         ),         VALUE(LEFT(C2312,FIND(" - ",C2312)-1)),         ""      ),   ""   )  )))</f>
        <v/>
      </c>
      <c r="H2312" s="34" t="str">
        <f aca="false">B2312 &amp; "|" &amp; E2312 &amp; "|" &amp;(IF(ISBLANK(C2312),"",IFERROR(VALUE(LEFT(TRIM(C2312),FIND(" ",TRIM(C2312)&amp;" ")-1)),"")))</f>
        <v>||</v>
      </c>
      <c r="I2312" s="18" t="n">
        <f aca="false">IF(G2312="",0, IF(COUNTIF($H$6:H2312,H2312)=1,1,0))</f>
        <v>0</v>
      </c>
      <c r="J2312" s="34" t="str">
        <f aca="false">IF( OR( ISBLANK(D2312), C2312=D2312, AND( LEFT(D2312,7)&lt;&gt;"NOMINA ", OR( ISERROR(FIND(" - ",D2312)), NOT(ISNUMBER(VALUE(LEFT(D2312,FIND(" - ",D2312)-1)))) ) ) ), "", B2312 &amp; "|" &amp; E2312 &amp; "|" &amp; (IF(ISBLANK(C2312), "", IFERROR(VALUE(LEFT(TRIM(C2312), FIND(" ", TRIM(C2312)&amp;" ")-1)), ""))) &amp; "|" &amp; D2312 )</f>
        <v/>
      </c>
      <c r="K2312" s="18" t="n">
        <f aca="false">IF(OR(C2312="", J2312="",G2312=""), 0, IF(COUNTIF($J$6:J2312, J2312)=1, 1, 0))</f>
        <v>0</v>
      </c>
      <c r="L2312" s="16" t="str">
        <f aca="false">IF(B2312="Inscripción de nuevo registro patronal",B2312 &amp; "|" &amp; E2312 &amp; "|" &amp; C2312,"")</f>
        <v/>
      </c>
      <c r="M2312" s="18" t="n">
        <f aca="false">IF(OR(C2312="", L2312=""), 0, IF(COUNTIF($L$6:L2312, L2312)=1, 1, 0))</f>
        <v>0</v>
      </c>
    </row>
    <row r="2313" customFormat="false" ht="28.35" hidden="false" customHeight="true" outlineLevel="0" collapsed="false">
      <c r="A2313" s="48" t="str">
        <f aca="false">IF(AND(NOT(ISBLANK(C2313)),NOT(ISBLANK(B2313)),NOT(ISBLANK(E2313))),(_xlfn.AGGREGATE(2,7,A$5:A2313))+1,"")</f>
        <v/>
      </c>
      <c r="B2313" s="49"/>
      <c r="C2313" s="49"/>
      <c r="D2313" s="50"/>
      <c r="E2313" s="51"/>
      <c r="F2313" s="52" t="str">
        <f aca="false">IFERROR(VLOOKUP(B2313,LISTAS!$Q$2:$R$58,2,0),"")</f>
        <v/>
      </c>
      <c r="G2313" s="34" t="str">
        <f aca="false">IF(ISBLANK(C2313),"",  IF(F2313="RAZÓN SOCIAL","NUEVO_RP",   IF(F2313="NUMERO",      IF(ISNUMBER(VALUE(C2313)),VALUE(C2313),""),   IF(OR(F2313="NSS - NOMBRE",F2313="RP - NOMBRE"),      IF(         AND(           NOT(ISERROR(FIND(" - ",C2313))),           ISERROR(FIND("  ",C2313)),           ISERROR(FIND("–",C2313)),           ISERROR(FIND("—",C2313)),           ISNUMBER(VALUE(LEFT(C2313,FIND(" - ",C2313)-1)))         ),         VALUE(LEFT(C2313,FIND(" - ",C2313)-1)),         ""      ),   ""   )  )))</f>
        <v/>
      </c>
      <c r="H2313" s="34" t="str">
        <f aca="false">B2313 &amp; "|" &amp; E2313 &amp; "|" &amp;(IF(ISBLANK(C2313),"",IFERROR(VALUE(LEFT(TRIM(C2313),FIND(" ",TRIM(C2313)&amp;" ")-1)),"")))</f>
        <v>||</v>
      </c>
      <c r="I2313" s="18" t="n">
        <f aca="false">IF(G2313="",0, IF(COUNTIF($H$6:H2313,H2313)=1,1,0))</f>
        <v>0</v>
      </c>
      <c r="J2313" s="34" t="str">
        <f aca="false">IF( OR( ISBLANK(D2313), C2313=D2313, AND( LEFT(D2313,7)&lt;&gt;"NOMINA ", OR( ISERROR(FIND(" - ",D2313)), NOT(ISNUMBER(VALUE(LEFT(D2313,FIND(" - ",D2313)-1)))) ) ) ), "", B2313 &amp; "|" &amp; E2313 &amp; "|" &amp; (IF(ISBLANK(C2313), "", IFERROR(VALUE(LEFT(TRIM(C2313), FIND(" ", TRIM(C2313)&amp;" ")-1)), ""))) &amp; "|" &amp; D2313 )</f>
        <v/>
      </c>
      <c r="K2313" s="18" t="n">
        <f aca="false">IF(OR(C2313="", J2313="",G2313=""), 0, IF(COUNTIF($J$6:J2313, J2313)=1, 1, 0))</f>
        <v>0</v>
      </c>
      <c r="L2313" s="16" t="str">
        <f aca="false">IF(B2313="Inscripción de nuevo registro patronal",B2313 &amp; "|" &amp; E2313 &amp; "|" &amp; C2313,"")</f>
        <v/>
      </c>
      <c r="M2313" s="18" t="n">
        <f aca="false">IF(OR(C2313="", L2313=""), 0, IF(COUNTIF($L$6:L2313, L2313)=1, 1, 0))</f>
        <v>0</v>
      </c>
    </row>
    <row r="2314" customFormat="false" ht="28.35" hidden="false" customHeight="true" outlineLevel="0" collapsed="false">
      <c r="A2314" s="48" t="str">
        <f aca="false">IF(AND(NOT(ISBLANK(C2314)),NOT(ISBLANK(B2314)),NOT(ISBLANK(E2314))),(_xlfn.AGGREGATE(2,7,A$5:A2314))+1,"")</f>
        <v/>
      </c>
      <c r="B2314" s="49"/>
      <c r="C2314" s="49"/>
      <c r="D2314" s="50"/>
      <c r="E2314" s="51"/>
      <c r="F2314" s="52" t="str">
        <f aca="false">IFERROR(VLOOKUP(B2314,LISTAS!$Q$2:$R$58,2,0),"")</f>
        <v/>
      </c>
      <c r="G2314" s="34" t="str">
        <f aca="false">IF(ISBLANK(C2314),"",  IF(F2314="RAZÓN SOCIAL","NUEVO_RP",   IF(F2314="NUMERO",      IF(ISNUMBER(VALUE(C2314)),VALUE(C2314),""),   IF(OR(F2314="NSS - NOMBRE",F2314="RP - NOMBRE"),      IF(         AND(           NOT(ISERROR(FIND(" - ",C2314))),           ISERROR(FIND("  ",C2314)),           ISERROR(FIND("–",C2314)),           ISERROR(FIND("—",C2314)),           ISNUMBER(VALUE(LEFT(C2314,FIND(" - ",C2314)-1)))         ),         VALUE(LEFT(C2314,FIND(" - ",C2314)-1)),         ""      ),   ""   )  )))</f>
        <v/>
      </c>
      <c r="H2314" s="34" t="str">
        <f aca="false">B2314 &amp; "|" &amp; E2314 &amp; "|" &amp;(IF(ISBLANK(C2314),"",IFERROR(VALUE(LEFT(TRIM(C2314),FIND(" ",TRIM(C2314)&amp;" ")-1)),"")))</f>
        <v>||</v>
      </c>
      <c r="I2314" s="18" t="n">
        <f aca="false">IF(G2314="",0, IF(COUNTIF($H$6:H2314,H2314)=1,1,0))</f>
        <v>0</v>
      </c>
      <c r="J2314" s="34" t="str">
        <f aca="false">IF( OR( ISBLANK(D2314), C2314=D2314, AND( LEFT(D2314,7)&lt;&gt;"NOMINA ", OR( ISERROR(FIND(" - ",D2314)), NOT(ISNUMBER(VALUE(LEFT(D2314,FIND(" - ",D2314)-1)))) ) ) ), "", B2314 &amp; "|" &amp; E2314 &amp; "|" &amp; (IF(ISBLANK(C2314), "", IFERROR(VALUE(LEFT(TRIM(C2314), FIND(" ", TRIM(C2314)&amp;" ")-1)), ""))) &amp; "|" &amp; D2314 )</f>
        <v/>
      </c>
      <c r="K2314" s="18" t="n">
        <f aca="false">IF(OR(C2314="", J2314="",G2314=""), 0, IF(COUNTIF($J$6:J2314, J2314)=1, 1, 0))</f>
        <v>0</v>
      </c>
      <c r="L2314" s="16" t="str">
        <f aca="false">IF(B2314="Inscripción de nuevo registro patronal",B2314 &amp; "|" &amp; E2314 &amp; "|" &amp; C2314,"")</f>
        <v/>
      </c>
      <c r="M2314" s="18" t="n">
        <f aca="false">IF(OR(C2314="", L2314=""), 0, IF(COUNTIF($L$6:L2314, L2314)=1, 1, 0))</f>
        <v>0</v>
      </c>
    </row>
    <row r="2315" customFormat="false" ht="28.35" hidden="false" customHeight="true" outlineLevel="0" collapsed="false">
      <c r="A2315" s="48" t="str">
        <f aca="false">IF(AND(NOT(ISBLANK(C2315)),NOT(ISBLANK(B2315)),NOT(ISBLANK(E2315))),(_xlfn.AGGREGATE(2,7,A$5:A2315))+1,"")</f>
        <v/>
      </c>
      <c r="B2315" s="49"/>
      <c r="C2315" s="49"/>
      <c r="D2315" s="50"/>
      <c r="E2315" s="51"/>
      <c r="F2315" s="52" t="str">
        <f aca="false">IFERROR(VLOOKUP(B2315,LISTAS!$Q$2:$R$58,2,0),"")</f>
        <v/>
      </c>
      <c r="G2315" s="34" t="str">
        <f aca="false">IF(ISBLANK(C2315),"",  IF(F2315="RAZÓN SOCIAL","NUEVO_RP",   IF(F2315="NUMERO",      IF(ISNUMBER(VALUE(C2315)),VALUE(C2315),""),   IF(OR(F2315="NSS - NOMBRE",F2315="RP - NOMBRE"),      IF(         AND(           NOT(ISERROR(FIND(" - ",C2315))),           ISERROR(FIND("  ",C2315)),           ISERROR(FIND("–",C2315)),           ISERROR(FIND("—",C2315)),           ISNUMBER(VALUE(LEFT(C2315,FIND(" - ",C2315)-1)))         ),         VALUE(LEFT(C2315,FIND(" - ",C2315)-1)),         ""      ),   ""   )  )))</f>
        <v/>
      </c>
      <c r="H2315" s="34" t="str">
        <f aca="false">B2315 &amp; "|" &amp; E2315 &amp; "|" &amp;(IF(ISBLANK(C2315),"",IFERROR(VALUE(LEFT(TRIM(C2315),FIND(" ",TRIM(C2315)&amp;" ")-1)),"")))</f>
        <v>||</v>
      </c>
      <c r="I2315" s="18" t="n">
        <f aca="false">IF(G2315="",0, IF(COUNTIF($H$6:H2315,H2315)=1,1,0))</f>
        <v>0</v>
      </c>
      <c r="J2315" s="34" t="str">
        <f aca="false">IF( OR( ISBLANK(D2315), C2315=D2315, AND( LEFT(D2315,7)&lt;&gt;"NOMINA ", OR( ISERROR(FIND(" - ",D2315)), NOT(ISNUMBER(VALUE(LEFT(D2315,FIND(" - ",D2315)-1)))) ) ) ), "", B2315 &amp; "|" &amp; E2315 &amp; "|" &amp; (IF(ISBLANK(C2315), "", IFERROR(VALUE(LEFT(TRIM(C2315), FIND(" ", TRIM(C2315)&amp;" ")-1)), ""))) &amp; "|" &amp; D2315 )</f>
        <v/>
      </c>
      <c r="K2315" s="18" t="n">
        <f aca="false">IF(OR(C2315="", J2315="",G2315=""), 0, IF(COUNTIF($J$6:J2315, J2315)=1, 1, 0))</f>
        <v>0</v>
      </c>
      <c r="L2315" s="16" t="str">
        <f aca="false">IF(B2315="Inscripción de nuevo registro patronal",B2315 &amp; "|" &amp; E2315 &amp; "|" &amp; C2315,"")</f>
        <v/>
      </c>
      <c r="M2315" s="18" t="n">
        <f aca="false">IF(OR(C2315="", L2315=""), 0, IF(COUNTIF($L$6:L2315, L2315)=1, 1, 0))</f>
        <v>0</v>
      </c>
    </row>
    <row r="2316" customFormat="false" ht="28.35" hidden="false" customHeight="true" outlineLevel="0" collapsed="false">
      <c r="A2316" s="48" t="str">
        <f aca="false">IF(AND(NOT(ISBLANK(C2316)),NOT(ISBLANK(B2316)),NOT(ISBLANK(E2316))),(_xlfn.AGGREGATE(2,7,A$5:A2316))+1,"")</f>
        <v/>
      </c>
      <c r="B2316" s="49"/>
      <c r="C2316" s="49"/>
      <c r="D2316" s="50"/>
      <c r="E2316" s="51"/>
      <c r="F2316" s="52" t="str">
        <f aca="false">IFERROR(VLOOKUP(B2316,LISTAS!$Q$2:$R$58,2,0),"")</f>
        <v/>
      </c>
      <c r="G2316" s="34" t="str">
        <f aca="false">IF(ISBLANK(C2316),"",  IF(F2316="RAZÓN SOCIAL","NUEVO_RP",   IF(F2316="NUMERO",      IF(ISNUMBER(VALUE(C2316)),VALUE(C2316),""),   IF(OR(F2316="NSS - NOMBRE",F2316="RP - NOMBRE"),      IF(         AND(           NOT(ISERROR(FIND(" - ",C2316))),           ISERROR(FIND("  ",C2316)),           ISERROR(FIND("–",C2316)),           ISERROR(FIND("—",C2316)),           ISNUMBER(VALUE(LEFT(C2316,FIND(" - ",C2316)-1)))         ),         VALUE(LEFT(C2316,FIND(" - ",C2316)-1)),         ""      ),   ""   )  )))</f>
        <v/>
      </c>
      <c r="H2316" s="34" t="str">
        <f aca="false">B2316 &amp; "|" &amp; E2316 &amp; "|" &amp;(IF(ISBLANK(C2316),"",IFERROR(VALUE(LEFT(TRIM(C2316),FIND(" ",TRIM(C2316)&amp;" ")-1)),"")))</f>
        <v>||</v>
      </c>
      <c r="I2316" s="18" t="n">
        <f aca="false">IF(G2316="",0, IF(COUNTIF($H$6:H2316,H2316)=1,1,0))</f>
        <v>0</v>
      </c>
      <c r="J2316" s="34" t="str">
        <f aca="false">IF( OR( ISBLANK(D2316), C2316=D2316, AND( LEFT(D2316,7)&lt;&gt;"NOMINA ", OR( ISERROR(FIND(" - ",D2316)), NOT(ISNUMBER(VALUE(LEFT(D2316,FIND(" - ",D2316)-1)))) ) ) ), "", B2316 &amp; "|" &amp; E2316 &amp; "|" &amp; (IF(ISBLANK(C2316), "", IFERROR(VALUE(LEFT(TRIM(C2316), FIND(" ", TRIM(C2316)&amp;" ")-1)), ""))) &amp; "|" &amp; D2316 )</f>
        <v/>
      </c>
      <c r="K2316" s="18" t="n">
        <f aca="false">IF(OR(C2316="", J2316="",G2316=""), 0, IF(COUNTIF($J$6:J2316, J2316)=1, 1, 0))</f>
        <v>0</v>
      </c>
      <c r="L2316" s="16" t="str">
        <f aca="false">IF(B2316="Inscripción de nuevo registro patronal",B2316 &amp; "|" &amp; E2316 &amp; "|" &amp; C2316,"")</f>
        <v/>
      </c>
      <c r="M2316" s="18" t="n">
        <f aca="false">IF(OR(C2316="", L2316=""), 0, IF(COUNTIF($L$6:L2316, L2316)=1, 1, 0))</f>
        <v>0</v>
      </c>
    </row>
    <row r="2317" customFormat="false" ht="28.35" hidden="false" customHeight="true" outlineLevel="0" collapsed="false">
      <c r="A2317" s="48" t="str">
        <f aca="false">IF(AND(NOT(ISBLANK(C2317)),NOT(ISBLANK(B2317)),NOT(ISBLANK(E2317))),(_xlfn.AGGREGATE(2,7,A$5:A2317))+1,"")</f>
        <v/>
      </c>
      <c r="B2317" s="49"/>
      <c r="C2317" s="49"/>
      <c r="D2317" s="50"/>
      <c r="E2317" s="51"/>
      <c r="F2317" s="52" t="str">
        <f aca="false">IFERROR(VLOOKUP(B2317,LISTAS!$Q$2:$R$58,2,0),"")</f>
        <v/>
      </c>
      <c r="G2317" s="34" t="str">
        <f aca="false">IF(ISBLANK(C2317),"",  IF(F2317="RAZÓN SOCIAL","NUEVO_RP",   IF(F2317="NUMERO",      IF(ISNUMBER(VALUE(C2317)),VALUE(C2317),""),   IF(OR(F2317="NSS - NOMBRE",F2317="RP - NOMBRE"),      IF(         AND(           NOT(ISERROR(FIND(" - ",C2317))),           ISERROR(FIND("  ",C2317)),           ISERROR(FIND("–",C2317)),           ISERROR(FIND("—",C2317)),           ISNUMBER(VALUE(LEFT(C2317,FIND(" - ",C2317)-1)))         ),         VALUE(LEFT(C2317,FIND(" - ",C2317)-1)),         ""      ),   ""   )  )))</f>
        <v/>
      </c>
      <c r="H2317" s="34" t="str">
        <f aca="false">B2317 &amp; "|" &amp; E2317 &amp; "|" &amp;(IF(ISBLANK(C2317),"",IFERROR(VALUE(LEFT(TRIM(C2317),FIND(" ",TRIM(C2317)&amp;" ")-1)),"")))</f>
        <v>||</v>
      </c>
      <c r="I2317" s="18" t="n">
        <f aca="false">IF(G2317="",0, IF(COUNTIF($H$6:H2317,H2317)=1,1,0))</f>
        <v>0</v>
      </c>
      <c r="J2317" s="34" t="str">
        <f aca="false">IF( OR( ISBLANK(D2317), C2317=D2317, AND( LEFT(D2317,7)&lt;&gt;"NOMINA ", OR( ISERROR(FIND(" - ",D2317)), NOT(ISNUMBER(VALUE(LEFT(D2317,FIND(" - ",D2317)-1)))) ) ) ), "", B2317 &amp; "|" &amp; E2317 &amp; "|" &amp; (IF(ISBLANK(C2317), "", IFERROR(VALUE(LEFT(TRIM(C2317), FIND(" ", TRIM(C2317)&amp;" ")-1)), ""))) &amp; "|" &amp; D2317 )</f>
        <v/>
      </c>
      <c r="K2317" s="18" t="n">
        <f aca="false">IF(OR(C2317="", J2317="",G2317=""), 0, IF(COUNTIF($J$6:J2317, J2317)=1, 1, 0))</f>
        <v>0</v>
      </c>
      <c r="L2317" s="16" t="str">
        <f aca="false">IF(B2317="Inscripción de nuevo registro patronal",B2317 &amp; "|" &amp; E2317 &amp; "|" &amp; C2317,"")</f>
        <v/>
      </c>
      <c r="M2317" s="18" t="n">
        <f aca="false">IF(OR(C2317="", L2317=""), 0, IF(COUNTIF($L$6:L2317, L2317)=1, 1, 0))</f>
        <v>0</v>
      </c>
    </row>
    <row r="2318" customFormat="false" ht="28.35" hidden="false" customHeight="true" outlineLevel="0" collapsed="false">
      <c r="A2318" s="48" t="str">
        <f aca="false">IF(AND(NOT(ISBLANK(C2318)),NOT(ISBLANK(B2318)),NOT(ISBLANK(E2318))),(_xlfn.AGGREGATE(2,7,A$5:A2318))+1,"")</f>
        <v/>
      </c>
      <c r="B2318" s="49"/>
      <c r="C2318" s="49"/>
      <c r="D2318" s="50"/>
      <c r="E2318" s="51"/>
      <c r="F2318" s="52" t="str">
        <f aca="false">IFERROR(VLOOKUP(B2318,LISTAS!$Q$2:$R$58,2,0),"")</f>
        <v/>
      </c>
      <c r="G2318" s="34" t="str">
        <f aca="false">IF(ISBLANK(C2318),"",  IF(F2318="RAZÓN SOCIAL","NUEVO_RP",   IF(F2318="NUMERO",      IF(ISNUMBER(VALUE(C2318)),VALUE(C2318),""),   IF(OR(F2318="NSS - NOMBRE",F2318="RP - NOMBRE"),      IF(         AND(           NOT(ISERROR(FIND(" - ",C2318))),           ISERROR(FIND("  ",C2318)),           ISERROR(FIND("–",C2318)),           ISERROR(FIND("—",C2318)),           ISNUMBER(VALUE(LEFT(C2318,FIND(" - ",C2318)-1)))         ),         VALUE(LEFT(C2318,FIND(" - ",C2318)-1)),         ""      ),   ""   )  )))</f>
        <v/>
      </c>
      <c r="H2318" s="34" t="str">
        <f aca="false">B2318 &amp; "|" &amp; E2318 &amp; "|" &amp;(IF(ISBLANK(C2318),"",IFERROR(VALUE(LEFT(TRIM(C2318),FIND(" ",TRIM(C2318)&amp;" ")-1)),"")))</f>
        <v>||</v>
      </c>
      <c r="I2318" s="18" t="n">
        <f aca="false">IF(G2318="",0, IF(COUNTIF($H$6:H2318,H2318)=1,1,0))</f>
        <v>0</v>
      </c>
      <c r="J2318" s="34" t="str">
        <f aca="false">IF( OR( ISBLANK(D2318), C2318=D2318, AND( LEFT(D2318,7)&lt;&gt;"NOMINA ", OR( ISERROR(FIND(" - ",D2318)), NOT(ISNUMBER(VALUE(LEFT(D2318,FIND(" - ",D2318)-1)))) ) ) ), "", B2318 &amp; "|" &amp; E2318 &amp; "|" &amp; (IF(ISBLANK(C2318), "", IFERROR(VALUE(LEFT(TRIM(C2318), FIND(" ", TRIM(C2318)&amp;" ")-1)), ""))) &amp; "|" &amp; D2318 )</f>
        <v/>
      </c>
      <c r="K2318" s="18" t="n">
        <f aca="false">IF(OR(C2318="", J2318="",G2318=""), 0, IF(COUNTIF($J$6:J2318, J2318)=1, 1, 0))</f>
        <v>0</v>
      </c>
      <c r="L2318" s="16" t="str">
        <f aca="false">IF(B2318="Inscripción de nuevo registro patronal",B2318 &amp; "|" &amp; E2318 &amp; "|" &amp; C2318,"")</f>
        <v/>
      </c>
      <c r="M2318" s="18" t="n">
        <f aca="false">IF(OR(C2318="", L2318=""), 0, IF(COUNTIF($L$6:L2318, L2318)=1, 1, 0))</f>
        <v>0</v>
      </c>
    </row>
    <row r="2319" customFormat="false" ht="28.35" hidden="false" customHeight="true" outlineLevel="0" collapsed="false">
      <c r="A2319" s="48" t="str">
        <f aca="false">IF(AND(NOT(ISBLANK(C2319)),NOT(ISBLANK(B2319)),NOT(ISBLANK(E2319))),(_xlfn.AGGREGATE(2,7,A$5:A2319))+1,"")</f>
        <v/>
      </c>
      <c r="B2319" s="49"/>
      <c r="C2319" s="49"/>
      <c r="D2319" s="50"/>
      <c r="E2319" s="51"/>
      <c r="F2319" s="52" t="str">
        <f aca="false">IFERROR(VLOOKUP(B2319,LISTAS!$Q$2:$R$58,2,0),"")</f>
        <v/>
      </c>
      <c r="G2319" s="34" t="str">
        <f aca="false">IF(ISBLANK(C2319),"",  IF(F2319="RAZÓN SOCIAL","NUEVO_RP",   IF(F2319="NUMERO",      IF(ISNUMBER(VALUE(C2319)),VALUE(C2319),""),   IF(OR(F2319="NSS - NOMBRE",F2319="RP - NOMBRE"),      IF(         AND(           NOT(ISERROR(FIND(" - ",C2319))),           ISERROR(FIND("  ",C2319)),           ISERROR(FIND("–",C2319)),           ISERROR(FIND("—",C2319)),           ISNUMBER(VALUE(LEFT(C2319,FIND(" - ",C2319)-1)))         ),         VALUE(LEFT(C2319,FIND(" - ",C2319)-1)),         ""      ),   ""   )  )))</f>
        <v/>
      </c>
      <c r="H2319" s="34" t="str">
        <f aca="false">B2319 &amp; "|" &amp; E2319 &amp; "|" &amp;(IF(ISBLANK(C2319),"",IFERROR(VALUE(LEFT(TRIM(C2319),FIND(" ",TRIM(C2319)&amp;" ")-1)),"")))</f>
        <v>||</v>
      </c>
      <c r="I2319" s="18" t="n">
        <f aca="false">IF(G2319="",0, IF(COUNTIF($H$6:H2319,H2319)=1,1,0))</f>
        <v>0</v>
      </c>
      <c r="J2319" s="34" t="str">
        <f aca="false">IF( OR( ISBLANK(D2319), C2319=D2319, AND( LEFT(D2319,7)&lt;&gt;"NOMINA ", OR( ISERROR(FIND(" - ",D2319)), NOT(ISNUMBER(VALUE(LEFT(D2319,FIND(" - ",D2319)-1)))) ) ) ), "", B2319 &amp; "|" &amp; E2319 &amp; "|" &amp; (IF(ISBLANK(C2319), "", IFERROR(VALUE(LEFT(TRIM(C2319), FIND(" ", TRIM(C2319)&amp;" ")-1)), ""))) &amp; "|" &amp; D2319 )</f>
        <v/>
      </c>
      <c r="K2319" s="18" t="n">
        <f aca="false">IF(OR(C2319="", J2319="",G2319=""), 0, IF(COUNTIF($J$6:J2319, J2319)=1, 1, 0))</f>
        <v>0</v>
      </c>
      <c r="L2319" s="16" t="str">
        <f aca="false">IF(B2319="Inscripción de nuevo registro patronal",B2319 &amp; "|" &amp; E2319 &amp; "|" &amp; C2319,"")</f>
        <v/>
      </c>
      <c r="M2319" s="18" t="n">
        <f aca="false">IF(OR(C2319="", L2319=""), 0, IF(COUNTIF($L$6:L2319, L2319)=1, 1, 0))</f>
        <v>0</v>
      </c>
    </row>
    <row r="2320" customFormat="false" ht="28.35" hidden="false" customHeight="true" outlineLevel="0" collapsed="false">
      <c r="A2320" s="48" t="str">
        <f aca="false">IF(AND(NOT(ISBLANK(C2320)),NOT(ISBLANK(B2320)),NOT(ISBLANK(E2320))),(_xlfn.AGGREGATE(2,7,A$5:A2320))+1,"")</f>
        <v/>
      </c>
      <c r="B2320" s="49"/>
      <c r="C2320" s="49"/>
      <c r="D2320" s="50"/>
      <c r="E2320" s="51"/>
      <c r="F2320" s="52" t="str">
        <f aca="false">IFERROR(VLOOKUP(B2320,LISTAS!$Q$2:$R$58,2,0),"")</f>
        <v/>
      </c>
      <c r="G2320" s="34" t="str">
        <f aca="false">IF(ISBLANK(C2320),"",  IF(F2320="RAZÓN SOCIAL","NUEVO_RP",   IF(F2320="NUMERO",      IF(ISNUMBER(VALUE(C2320)),VALUE(C2320),""),   IF(OR(F2320="NSS - NOMBRE",F2320="RP - NOMBRE"),      IF(         AND(           NOT(ISERROR(FIND(" - ",C2320))),           ISERROR(FIND("  ",C2320)),           ISERROR(FIND("–",C2320)),           ISERROR(FIND("—",C2320)),           ISNUMBER(VALUE(LEFT(C2320,FIND(" - ",C2320)-1)))         ),         VALUE(LEFT(C2320,FIND(" - ",C2320)-1)),         ""      ),   ""   )  )))</f>
        <v/>
      </c>
      <c r="H2320" s="34" t="str">
        <f aca="false">B2320 &amp; "|" &amp; E2320 &amp; "|" &amp;(IF(ISBLANK(C2320),"",IFERROR(VALUE(LEFT(TRIM(C2320),FIND(" ",TRIM(C2320)&amp;" ")-1)),"")))</f>
        <v>||</v>
      </c>
      <c r="I2320" s="18" t="n">
        <f aca="false">IF(G2320="",0, IF(COUNTIF($H$6:H2320,H2320)=1,1,0))</f>
        <v>0</v>
      </c>
      <c r="J2320" s="34" t="str">
        <f aca="false">IF( OR( ISBLANK(D2320), C2320=D2320, AND( LEFT(D2320,7)&lt;&gt;"NOMINA ", OR( ISERROR(FIND(" - ",D2320)), NOT(ISNUMBER(VALUE(LEFT(D2320,FIND(" - ",D2320)-1)))) ) ) ), "", B2320 &amp; "|" &amp; E2320 &amp; "|" &amp; (IF(ISBLANK(C2320), "", IFERROR(VALUE(LEFT(TRIM(C2320), FIND(" ", TRIM(C2320)&amp;" ")-1)), ""))) &amp; "|" &amp; D2320 )</f>
        <v/>
      </c>
      <c r="K2320" s="18" t="n">
        <f aca="false">IF(OR(C2320="", J2320="",G2320=""), 0, IF(COUNTIF($J$6:J2320, J2320)=1, 1, 0))</f>
        <v>0</v>
      </c>
      <c r="L2320" s="16" t="str">
        <f aca="false">IF(B2320="Inscripción de nuevo registro patronal",B2320 &amp; "|" &amp; E2320 &amp; "|" &amp; C2320,"")</f>
        <v/>
      </c>
      <c r="M2320" s="18" t="n">
        <f aca="false">IF(OR(C2320="", L2320=""), 0, IF(COUNTIF($L$6:L2320, L2320)=1, 1, 0))</f>
        <v>0</v>
      </c>
    </row>
    <row r="2321" customFormat="false" ht="28.35" hidden="false" customHeight="true" outlineLevel="0" collapsed="false">
      <c r="A2321" s="48" t="str">
        <f aca="false">IF(AND(NOT(ISBLANK(C2321)),NOT(ISBLANK(B2321)),NOT(ISBLANK(E2321))),(_xlfn.AGGREGATE(2,7,A$5:A2321))+1,"")</f>
        <v/>
      </c>
      <c r="B2321" s="49"/>
      <c r="C2321" s="49"/>
      <c r="D2321" s="50"/>
      <c r="E2321" s="51"/>
      <c r="F2321" s="52" t="str">
        <f aca="false">IFERROR(VLOOKUP(B2321,LISTAS!$Q$2:$R$58,2,0),"")</f>
        <v/>
      </c>
      <c r="G2321" s="34" t="str">
        <f aca="false">IF(ISBLANK(C2321),"",  IF(F2321="RAZÓN SOCIAL","NUEVO_RP",   IF(F2321="NUMERO",      IF(ISNUMBER(VALUE(C2321)),VALUE(C2321),""),   IF(OR(F2321="NSS - NOMBRE",F2321="RP - NOMBRE"),      IF(         AND(           NOT(ISERROR(FIND(" - ",C2321))),           ISERROR(FIND("  ",C2321)),           ISERROR(FIND("–",C2321)),           ISERROR(FIND("—",C2321)),           ISNUMBER(VALUE(LEFT(C2321,FIND(" - ",C2321)-1)))         ),         VALUE(LEFT(C2321,FIND(" - ",C2321)-1)),         ""      ),   ""   )  )))</f>
        <v/>
      </c>
      <c r="H2321" s="34" t="str">
        <f aca="false">B2321 &amp; "|" &amp; E2321 &amp; "|" &amp;(IF(ISBLANK(C2321),"",IFERROR(VALUE(LEFT(TRIM(C2321),FIND(" ",TRIM(C2321)&amp;" ")-1)),"")))</f>
        <v>||</v>
      </c>
      <c r="I2321" s="18" t="n">
        <f aca="false">IF(G2321="",0, IF(COUNTIF($H$6:H2321,H2321)=1,1,0))</f>
        <v>0</v>
      </c>
      <c r="J2321" s="34" t="str">
        <f aca="false">IF( OR( ISBLANK(D2321), C2321=D2321, AND( LEFT(D2321,7)&lt;&gt;"NOMINA ", OR( ISERROR(FIND(" - ",D2321)), NOT(ISNUMBER(VALUE(LEFT(D2321,FIND(" - ",D2321)-1)))) ) ) ), "", B2321 &amp; "|" &amp; E2321 &amp; "|" &amp; (IF(ISBLANK(C2321), "", IFERROR(VALUE(LEFT(TRIM(C2321), FIND(" ", TRIM(C2321)&amp;" ")-1)), ""))) &amp; "|" &amp; D2321 )</f>
        <v/>
      </c>
      <c r="K2321" s="18" t="n">
        <f aca="false">IF(OR(C2321="", J2321="",G2321=""), 0, IF(COUNTIF($J$6:J2321, J2321)=1, 1, 0))</f>
        <v>0</v>
      </c>
      <c r="L2321" s="16" t="str">
        <f aca="false">IF(B2321="Inscripción de nuevo registro patronal",B2321 &amp; "|" &amp; E2321 &amp; "|" &amp; C2321,"")</f>
        <v/>
      </c>
      <c r="M2321" s="18" t="n">
        <f aca="false">IF(OR(C2321="", L2321=""), 0, IF(COUNTIF($L$6:L2321, L2321)=1, 1, 0))</f>
        <v>0</v>
      </c>
    </row>
    <row r="2322" customFormat="false" ht="28.35" hidden="false" customHeight="true" outlineLevel="0" collapsed="false">
      <c r="A2322" s="48" t="str">
        <f aca="false">IF(AND(NOT(ISBLANK(C2322)),NOT(ISBLANK(B2322)),NOT(ISBLANK(E2322))),(_xlfn.AGGREGATE(2,7,A$5:A2322))+1,"")</f>
        <v/>
      </c>
      <c r="B2322" s="49"/>
      <c r="C2322" s="49"/>
      <c r="D2322" s="50"/>
      <c r="E2322" s="51"/>
      <c r="F2322" s="52" t="str">
        <f aca="false">IFERROR(VLOOKUP(B2322,LISTAS!$Q$2:$R$58,2,0),"")</f>
        <v/>
      </c>
      <c r="G2322" s="34" t="str">
        <f aca="false">IF(ISBLANK(C2322),"",  IF(F2322="RAZÓN SOCIAL","NUEVO_RP",   IF(F2322="NUMERO",      IF(ISNUMBER(VALUE(C2322)),VALUE(C2322),""),   IF(OR(F2322="NSS - NOMBRE",F2322="RP - NOMBRE"),      IF(         AND(           NOT(ISERROR(FIND(" - ",C2322))),           ISERROR(FIND("  ",C2322)),           ISERROR(FIND("–",C2322)),           ISERROR(FIND("—",C2322)),           ISNUMBER(VALUE(LEFT(C2322,FIND(" - ",C2322)-1)))         ),         VALUE(LEFT(C2322,FIND(" - ",C2322)-1)),         ""      ),   ""   )  )))</f>
        <v/>
      </c>
      <c r="H2322" s="34" t="str">
        <f aca="false">B2322 &amp; "|" &amp; E2322 &amp; "|" &amp;(IF(ISBLANK(C2322),"",IFERROR(VALUE(LEFT(TRIM(C2322),FIND(" ",TRIM(C2322)&amp;" ")-1)),"")))</f>
        <v>||</v>
      </c>
      <c r="I2322" s="18" t="n">
        <f aca="false">IF(G2322="",0, IF(COUNTIF($H$6:H2322,H2322)=1,1,0))</f>
        <v>0</v>
      </c>
      <c r="J2322" s="34" t="str">
        <f aca="false">IF( OR( ISBLANK(D2322), C2322=D2322, AND( LEFT(D2322,7)&lt;&gt;"NOMINA ", OR( ISERROR(FIND(" - ",D2322)), NOT(ISNUMBER(VALUE(LEFT(D2322,FIND(" - ",D2322)-1)))) ) ) ), "", B2322 &amp; "|" &amp; E2322 &amp; "|" &amp; (IF(ISBLANK(C2322), "", IFERROR(VALUE(LEFT(TRIM(C2322), FIND(" ", TRIM(C2322)&amp;" ")-1)), ""))) &amp; "|" &amp; D2322 )</f>
        <v/>
      </c>
      <c r="K2322" s="18" t="n">
        <f aca="false">IF(OR(C2322="", J2322="",G2322=""), 0, IF(COUNTIF($J$6:J2322, J2322)=1, 1, 0))</f>
        <v>0</v>
      </c>
      <c r="L2322" s="16" t="str">
        <f aca="false">IF(B2322="Inscripción de nuevo registro patronal",B2322 &amp; "|" &amp; E2322 &amp; "|" &amp; C2322,"")</f>
        <v/>
      </c>
      <c r="M2322" s="18" t="n">
        <f aca="false">IF(OR(C2322="", L2322=""), 0, IF(COUNTIF($L$6:L2322, L2322)=1, 1, 0))</f>
        <v>0</v>
      </c>
    </row>
    <row r="2323" customFormat="false" ht="28.35" hidden="false" customHeight="true" outlineLevel="0" collapsed="false">
      <c r="A2323" s="48" t="str">
        <f aca="false">IF(AND(NOT(ISBLANK(C2323)),NOT(ISBLANK(B2323)),NOT(ISBLANK(E2323))),(_xlfn.AGGREGATE(2,7,A$5:A2323))+1,"")</f>
        <v/>
      </c>
      <c r="B2323" s="49"/>
      <c r="C2323" s="49"/>
      <c r="D2323" s="50"/>
      <c r="E2323" s="51"/>
      <c r="F2323" s="52" t="str">
        <f aca="false">IFERROR(VLOOKUP(B2323,LISTAS!$Q$2:$R$58,2,0),"")</f>
        <v/>
      </c>
      <c r="G2323" s="34" t="str">
        <f aca="false">IF(ISBLANK(C2323),"",  IF(F2323="RAZÓN SOCIAL","NUEVO_RP",   IF(F2323="NUMERO",      IF(ISNUMBER(VALUE(C2323)),VALUE(C2323),""),   IF(OR(F2323="NSS - NOMBRE",F2323="RP - NOMBRE"),      IF(         AND(           NOT(ISERROR(FIND(" - ",C2323))),           ISERROR(FIND("  ",C2323)),           ISERROR(FIND("–",C2323)),           ISERROR(FIND("—",C2323)),           ISNUMBER(VALUE(LEFT(C2323,FIND(" - ",C2323)-1)))         ),         VALUE(LEFT(C2323,FIND(" - ",C2323)-1)),         ""      ),   ""   )  )))</f>
        <v/>
      </c>
      <c r="H2323" s="34" t="str">
        <f aca="false">B2323 &amp; "|" &amp; E2323 &amp; "|" &amp;(IF(ISBLANK(C2323),"",IFERROR(VALUE(LEFT(TRIM(C2323),FIND(" ",TRIM(C2323)&amp;" ")-1)),"")))</f>
        <v>||</v>
      </c>
      <c r="I2323" s="18" t="n">
        <f aca="false">IF(G2323="",0, IF(COUNTIF($H$6:H2323,H2323)=1,1,0))</f>
        <v>0</v>
      </c>
      <c r="J2323" s="34" t="str">
        <f aca="false">IF( OR( ISBLANK(D2323), C2323=D2323, AND( LEFT(D2323,7)&lt;&gt;"NOMINA ", OR( ISERROR(FIND(" - ",D2323)), NOT(ISNUMBER(VALUE(LEFT(D2323,FIND(" - ",D2323)-1)))) ) ) ), "", B2323 &amp; "|" &amp; E2323 &amp; "|" &amp; (IF(ISBLANK(C2323), "", IFERROR(VALUE(LEFT(TRIM(C2323), FIND(" ", TRIM(C2323)&amp;" ")-1)), ""))) &amp; "|" &amp; D2323 )</f>
        <v/>
      </c>
      <c r="K2323" s="18" t="n">
        <f aca="false">IF(OR(C2323="", J2323="",G2323=""), 0, IF(COUNTIF($J$6:J2323, J2323)=1, 1, 0))</f>
        <v>0</v>
      </c>
      <c r="L2323" s="16" t="str">
        <f aca="false">IF(B2323="Inscripción de nuevo registro patronal",B2323 &amp; "|" &amp; E2323 &amp; "|" &amp; C2323,"")</f>
        <v/>
      </c>
      <c r="M2323" s="18" t="n">
        <f aca="false">IF(OR(C2323="", L2323=""), 0, IF(COUNTIF($L$6:L2323, L2323)=1, 1, 0))</f>
        <v>0</v>
      </c>
    </row>
    <row r="2324" customFormat="false" ht="28.35" hidden="false" customHeight="true" outlineLevel="0" collapsed="false">
      <c r="A2324" s="48" t="str">
        <f aca="false">IF(AND(NOT(ISBLANK(C2324)),NOT(ISBLANK(B2324)),NOT(ISBLANK(E2324))),(_xlfn.AGGREGATE(2,7,A$5:A2324))+1,"")</f>
        <v/>
      </c>
      <c r="B2324" s="49"/>
      <c r="C2324" s="49"/>
      <c r="D2324" s="50"/>
      <c r="E2324" s="51"/>
      <c r="F2324" s="52" t="str">
        <f aca="false">IFERROR(VLOOKUP(B2324,LISTAS!$Q$2:$R$58,2,0),"")</f>
        <v/>
      </c>
      <c r="G2324" s="34" t="str">
        <f aca="false">IF(ISBLANK(C2324),"",  IF(F2324="RAZÓN SOCIAL","NUEVO_RP",   IF(F2324="NUMERO",      IF(ISNUMBER(VALUE(C2324)),VALUE(C2324),""),   IF(OR(F2324="NSS - NOMBRE",F2324="RP - NOMBRE"),      IF(         AND(           NOT(ISERROR(FIND(" - ",C2324))),           ISERROR(FIND("  ",C2324)),           ISERROR(FIND("–",C2324)),           ISERROR(FIND("—",C2324)),           ISNUMBER(VALUE(LEFT(C2324,FIND(" - ",C2324)-1)))         ),         VALUE(LEFT(C2324,FIND(" - ",C2324)-1)),         ""      ),   ""   )  )))</f>
        <v/>
      </c>
      <c r="H2324" s="34" t="str">
        <f aca="false">B2324 &amp; "|" &amp; E2324 &amp; "|" &amp;(IF(ISBLANK(C2324),"",IFERROR(VALUE(LEFT(TRIM(C2324),FIND(" ",TRIM(C2324)&amp;" ")-1)),"")))</f>
        <v>||</v>
      </c>
      <c r="I2324" s="18" t="n">
        <f aca="false">IF(G2324="",0, IF(COUNTIF($H$6:H2324,H2324)=1,1,0))</f>
        <v>0</v>
      </c>
      <c r="J2324" s="34" t="str">
        <f aca="false">IF( OR( ISBLANK(D2324), C2324=D2324, AND( LEFT(D2324,7)&lt;&gt;"NOMINA ", OR( ISERROR(FIND(" - ",D2324)), NOT(ISNUMBER(VALUE(LEFT(D2324,FIND(" - ",D2324)-1)))) ) ) ), "", B2324 &amp; "|" &amp; E2324 &amp; "|" &amp; (IF(ISBLANK(C2324), "", IFERROR(VALUE(LEFT(TRIM(C2324), FIND(" ", TRIM(C2324)&amp;" ")-1)), ""))) &amp; "|" &amp; D2324 )</f>
        <v/>
      </c>
      <c r="K2324" s="18" t="n">
        <f aca="false">IF(OR(C2324="", J2324="",G2324=""), 0, IF(COUNTIF($J$6:J2324, J2324)=1, 1, 0))</f>
        <v>0</v>
      </c>
      <c r="L2324" s="16" t="str">
        <f aca="false">IF(B2324="Inscripción de nuevo registro patronal",B2324 &amp; "|" &amp; E2324 &amp; "|" &amp; C2324,"")</f>
        <v/>
      </c>
      <c r="M2324" s="18" t="n">
        <f aca="false">IF(OR(C2324="", L2324=""), 0, IF(COUNTIF($L$6:L2324, L2324)=1, 1, 0))</f>
        <v>0</v>
      </c>
    </row>
    <row r="2325" customFormat="false" ht="28.35" hidden="false" customHeight="true" outlineLevel="0" collapsed="false">
      <c r="A2325" s="48" t="str">
        <f aca="false">IF(AND(NOT(ISBLANK(C2325)),NOT(ISBLANK(B2325)),NOT(ISBLANK(E2325))),(_xlfn.AGGREGATE(2,7,A$5:A2325))+1,"")</f>
        <v/>
      </c>
      <c r="B2325" s="49"/>
      <c r="C2325" s="49"/>
      <c r="D2325" s="50"/>
      <c r="E2325" s="51"/>
      <c r="F2325" s="52" t="str">
        <f aca="false">IFERROR(VLOOKUP(B2325,LISTAS!$Q$2:$R$58,2,0),"")</f>
        <v/>
      </c>
      <c r="G2325" s="34" t="str">
        <f aca="false">IF(ISBLANK(C2325),"",  IF(F2325="RAZÓN SOCIAL","NUEVO_RP",   IF(F2325="NUMERO",      IF(ISNUMBER(VALUE(C2325)),VALUE(C2325),""),   IF(OR(F2325="NSS - NOMBRE",F2325="RP - NOMBRE"),      IF(         AND(           NOT(ISERROR(FIND(" - ",C2325))),           ISERROR(FIND("  ",C2325)),           ISERROR(FIND("–",C2325)),           ISERROR(FIND("—",C2325)),           ISNUMBER(VALUE(LEFT(C2325,FIND(" - ",C2325)-1)))         ),         VALUE(LEFT(C2325,FIND(" - ",C2325)-1)),         ""      ),   ""   )  )))</f>
        <v/>
      </c>
      <c r="H2325" s="34" t="str">
        <f aca="false">B2325 &amp; "|" &amp; E2325 &amp; "|" &amp;(IF(ISBLANK(C2325),"",IFERROR(VALUE(LEFT(TRIM(C2325),FIND(" ",TRIM(C2325)&amp;" ")-1)),"")))</f>
        <v>||</v>
      </c>
      <c r="I2325" s="18" t="n">
        <f aca="false">IF(G2325="",0, IF(COUNTIF($H$6:H2325,H2325)=1,1,0))</f>
        <v>0</v>
      </c>
      <c r="J2325" s="34" t="str">
        <f aca="false">IF( OR( ISBLANK(D2325), C2325=D2325, AND( LEFT(D2325,7)&lt;&gt;"NOMINA ", OR( ISERROR(FIND(" - ",D2325)), NOT(ISNUMBER(VALUE(LEFT(D2325,FIND(" - ",D2325)-1)))) ) ) ), "", B2325 &amp; "|" &amp; E2325 &amp; "|" &amp; (IF(ISBLANK(C2325), "", IFERROR(VALUE(LEFT(TRIM(C2325), FIND(" ", TRIM(C2325)&amp;" ")-1)), ""))) &amp; "|" &amp; D2325 )</f>
        <v/>
      </c>
      <c r="K2325" s="18" t="n">
        <f aca="false">IF(OR(C2325="", J2325="",G2325=""), 0, IF(COUNTIF($J$6:J2325, J2325)=1, 1, 0))</f>
        <v>0</v>
      </c>
      <c r="L2325" s="16" t="str">
        <f aca="false">IF(B2325="Inscripción de nuevo registro patronal",B2325 &amp; "|" &amp; E2325 &amp; "|" &amp; C2325,"")</f>
        <v/>
      </c>
      <c r="M2325" s="18" t="n">
        <f aca="false">IF(OR(C2325="", L2325=""), 0, IF(COUNTIF($L$6:L2325, L2325)=1, 1, 0))</f>
        <v>0</v>
      </c>
    </row>
    <row r="2326" customFormat="false" ht="28.35" hidden="false" customHeight="true" outlineLevel="0" collapsed="false">
      <c r="A2326" s="48" t="str">
        <f aca="false">IF(AND(NOT(ISBLANK(C2326)),NOT(ISBLANK(B2326)),NOT(ISBLANK(E2326))),(_xlfn.AGGREGATE(2,7,A$5:A2326))+1,"")</f>
        <v/>
      </c>
      <c r="B2326" s="49"/>
      <c r="C2326" s="49"/>
      <c r="D2326" s="50"/>
      <c r="E2326" s="51"/>
      <c r="F2326" s="52" t="str">
        <f aca="false">IFERROR(VLOOKUP(B2326,LISTAS!$Q$2:$R$58,2,0),"")</f>
        <v/>
      </c>
      <c r="G2326" s="34" t="str">
        <f aca="false">IF(ISBLANK(C2326),"",  IF(F2326="RAZÓN SOCIAL","NUEVO_RP",   IF(F2326="NUMERO",      IF(ISNUMBER(VALUE(C2326)),VALUE(C2326),""),   IF(OR(F2326="NSS - NOMBRE",F2326="RP - NOMBRE"),      IF(         AND(           NOT(ISERROR(FIND(" - ",C2326))),           ISERROR(FIND("  ",C2326)),           ISERROR(FIND("–",C2326)),           ISERROR(FIND("—",C2326)),           ISNUMBER(VALUE(LEFT(C2326,FIND(" - ",C2326)-1)))         ),         VALUE(LEFT(C2326,FIND(" - ",C2326)-1)),         ""      ),   ""   )  )))</f>
        <v/>
      </c>
      <c r="H2326" s="34" t="str">
        <f aca="false">B2326 &amp; "|" &amp; E2326 &amp; "|" &amp;(IF(ISBLANK(C2326),"",IFERROR(VALUE(LEFT(TRIM(C2326),FIND(" ",TRIM(C2326)&amp;" ")-1)),"")))</f>
        <v>||</v>
      </c>
      <c r="I2326" s="18" t="n">
        <f aca="false">IF(G2326="",0, IF(COUNTIF($H$6:H2326,H2326)=1,1,0))</f>
        <v>0</v>
      </c>
      <c r="J2326" s="34" t="str">
        <f aca="false">IF( OR( ISBLANK(D2326), C2326=D2326, AND( LEFT(D2326,7)&lt;&gt;"NOMINA ", OR( ISERROR(FIND(" - ",D2326)), NOT(ISNUMBER(VALUE(LEFT(D2326,FIND(" - ",D2326)-1)))) ) ) ), "", B2326 &amp; "|" &amp; E2326 &amp; "|" &amp; (IF(ISBLANK(C2326), "", IFERROR(VALUE(LEFT(TRIM(C2326), FIND(" ", TRIM(C2326)&amp;" ")-1)), ""))) &amp; "|" &amp; D2326 )</f>
        <v/>
      </c>
      <c r="K2326" s="18" t="n">
        <f aca="false">IF(OR(C2326="", J2326="",G2326=""), 0, IF(COUNTIF($J$6:J2326, J2326)=1, 1, 0))</f>
        <v>0</v>
      </c>
      <c r="L2326" s="16" t="str">
        <f aca="false">IF(B2326="Inscripción de nuevo registro patronal",B2326 &amp; "|" &amp; E2326 &amp; "|" &amp; C2326,"")</f>
        <v/>
      </c>
      <c r="M2326" s="18" t="n">
        <f aca="false">IF(OR(C2326="", L2326=""), 0, IF(COUNTIF($L$6:L2326, L2326)=1, 1, 0))</f>
        <v>0</v>
      </c>
    </row>
    <row r="2327" customFormat="false" ht="28.35" hidden="false" customHeight="true" outlineLevel="0" collapsed="false">
      <c r="A2327" s="48" t="str">
        <f aca="false">IF(AND(NOT(ISBLANK(C2327)),NOT(ISBLANK(B2327)),NOT(ISBLANK(E2327))),(_xlfn.AGGREGATE(2,7,A$5:A2327))+1,"")</f>
        <v/>
      </c>
      <c r="B2327" s="49"/>
      <c r="C2327" s="49"/>
      <c r="D2327" s="50"/>
      <c r="E2327" s="51"/>
      <c r="F2327" s="52" t="str">
        <f aca="false">IFERROR(VLOOKUP(B2327,LISTAS!$Q$2:$R$58,2,0),"")</f>
        <v/>
      </c>
      <c r="G2327" s="34" t="str">
        <f aca="false">IF(ISBLANK(C2327),"",  IF(F2327="RAZÓN SOCIAL","NUEVO_RP",   IF(F2327="NUMERO",      IF(ISNUMBER(VALUE(C2327)),VALUE(C2327),""),   IF(OR(F2327="NSS - NOMBRE",F2327="RP - NOMBRE"),      IF(         AND(           NOT(ISERROR(FIND(" - ",C2327))),           ISERROR(FIND("  ",C2327)),           ISERROR(FIND("–",C2327)),           ISERROR(FIND("—",C2327)),           ISNUMBER(VALUE(LEFT(C2327,FIND(" - ",C2327)-1)))         ),         VALUE(LEFT(C2327,FIND(" - ",C2327)-1)),         ""      ),   ""   )  )))</f>
        <v/>
      </c>
      <c r="H2327" s="34" t="str">
        <f aca="false">B2327 &amp; "|" &amp; E2327 &amp; "|" &amp;(IF(ISBLANK(C2327),"",IFERROR(VALUE(LEFT(TRIM(C2327),FIND(" ",TRIM(C2327)&amp;" ")-1)),"")))</f>
        <v>||</v>
      </c>
      <c r="I2327" s="18" t="n">
        <f aca="false">IF(G2327="",0, IF(COUNTIF($H$6:H2327,H2327)=1,1,0))</f>
        <v>0</v>
      </c>
      <c r="J2327" s="34" t="str">
        <f aca="false">IF( OR( ISBLANK(D2327), C2327=D2327, AND( LEFT(D2327,7)&lt;&gt;"NOMINA ", OR( ISERROR(FIND(" - ",D2327)), NOT(ISNUMBER(VALUE(LEFT(D2327,FIND(" - ",D2327)-1)))) ) ) ), "", B2327 &amp; "|" &amp; E2327 &amp; "|" &amp; (IF(ISBLANK(C2327), "", IFERROR(VALUE(LEFT(TRIM(C2327), FIND(" ", TRIM(C2327)&amp;" ")-1)), ""))) &amp; "|" &amp; D2327 )</f>
        <v/>
      </c>
      <c r="K2327" s="18" t="n">
        <f aca="false">IF(OR(C2327="", J2327="",G2327=""), 0, IF(COUNTIF($J$6:J2327, J2327)=1, 1, 0))</f>
        <v>0</v>
      </c>
      <c r="L2327" s="16" t="str">
        <f aca="false">IF(B2327="Inscripción de nuevo registro patronal",B2327 &amp; "|" &amp; E2327 &amp; "|" &amp; C2327,"")</f>
        <v/>
      </c>
      <c r="M2327" s="18" t="n">
        <f aca="false">IF(OR(C2327="", L2327=""), 0, IF(COUNTIF($L$6:L2327, L2327)=1, 1, 0))</f>
        <v>0</v>
      </c>
    </row>
    <row r="2328" customFormat="false" ht="28.35" hidden="false" customHeight="true" outlineLevel="0" collapsed="false">
      <c r="A2328" s="48" t="str">
        <f aca="false">IF(AND(NOT(ISBLANK(C2328)),NOT(ISBLANK(B2328)),NOT(ISBLANK(E2328))),(_xlfn.AGGREGATE(2,7,A$5:A2328))+1,"")</f>
        <v/>
      </c>
      <c r="B2328" s="49"/>
      <c r="C2328" s="49"/>
      <c r="D2328" s="50"/>
      <c r="E2328" s="51"/>
      <c r="F2328" s="52" t="str">
        <f aca="false">IFERROR(VLOOKUP(B2328,LISTAS!$Q$2:$R$58,2,0),"")</f>
        <v/>
      </c>
      <c r="G2328" s="34" t="str">
        <f aca="false">IF(ISBLANK(C2328),"",  IF(F2328="RAZÓN SOCIAL","NUEVO_RP",   IF(F2328="NUMERO",      IF(ISNUMBER(VALUE(C2328)),VALUE(C2328),""),   IF(OR(F2328="NSS - NOMBRE",F2328="RP - NOMBRE"),      IF(         AND(           NOT(ISERROR(FIND(" - ",C2328))),           ISERROR(FIND("  ",C2328)),           ISERROR(FIND("–",C2328)),           ISERROR(FIND("—",C2328)),           ISNUMBER(VALUE(LEFT(C2328,FIND(" - ",C2328)-1)))         ),         VALUE(LEFT(C2328,FIND(" - ",C2328)-1)),         ""      ),   ""   )  )))</f>
        <v/>
      </c>
      <c r="H2328" s="34" t="str">
        <f aca="false">B2328 &amp; "|" &amp; E2328 &amp; "|" &amp;(IF(ISBLANK(C2328),"",IFERROR(VALUE(LEFT(TRIM(C2328),FIND(" ",TRIM(C2328)&amp;" ")-1)),"")))</f>
        <v>||</v>
      </c>
      <c r="I2328" s="18" t="n">
        <f aca="false">IF(G2328="",0, IF(COUNTIF($H$6:H2328,H2328)=1,1,0))</f>
        <v>0</v>
      </c>
      <c r="J2328" s="34" t="str">
        <f aca="false">IF( OR( ISBLANK(D2328), C2328=D2328, AND( LEFT(D2328,7)&lt;&gt;"NOMINA ", OR( ISERROR(FIND(" - ",D2328)), NOT(ISNUMBER(VALUE(LEFT(D2328,FIND(" - ",D2328)-1)))) ) ) ), "", B2328 &amp; "|" &amp; E2328 &amp; "|" &amp; (IF(ISBLANK(C2328), "", IFERROR(VALUE(LEFT(TRIM(C2328), FIND(" ", TRIM(C2328)&amp;" ")-1)), ""))) &amp; "|" &amp; D2328 )</f>
        <v/>
      </c>
      <c r="K2328" s="18" t="n">
        <f aca="false">IF(OR(C2328="", J2328="",G2328=""), 0, IF(COUNTIF($J$6:J2328, J2328)=1, 1, 0))</f>
        <v>0</v>
      </c>
      <c r="L2328" s="16" t="str">
        <f aca="false">IF(B2328="Inscripción de nuevo registro patronal",B2328 &amp; "|" &amp; E2328 &amp; "|" &amp; C2328,"")</f>
        <v/>
      </c>
      <c r="M2328" s="18" t="n">
        <f aca="false">IF(OR(C2328="", L2328=""), 0, IF(COUNTIF($L$6:L2328, L2328)=1, 1, 0))</f>
        <v>0</v>
      </c>
    </row>
    <row r="2329" customFormat="false" ht="28.35" hidden="false" customHeight="true" outlineLevel="0" collapsed="false">
      <c r="A2329" s="48" t="str">
        <f aca="false">IF(AND(NOT(ISBLANK(C2329)),NOT(ISBLANK(B2329)),NOT(ISBLANK(E2329))),(_xlfn.AGGREGATE(2,7,A$5:A2329))+1,"")</f>
        <v/>
      </c>
      <c r="B2329" s="49"/>
      <c r="C2329" s="49"/>
      <c r="D2329" s="50"/>
      <c r="E2329" s="51"/>
      <c r="F2329" s="52" t="str">
        <f aca="false">IFERROR(VLOOKUP(B2329,LISTAS!$Q$2:$R$58,2,0),"")</f>
        <v/>
      </c>
      <c r="G2329" s="34" t="str">
        <f aca="false">IF(ISBLANK(C2329),"",  IF(F2329="RAZÓN SOCIAL","NUEVO_RP",   IF(F2329="NUMERO",      IF(ISNUMBER(VALUE(C2329)),VALUE(C2329),""),   IF(OR(F2329="NSS - NOMBRE",F2329="RP - NOMBRE"),      IF(         AND(           NOT(ISERROR(FIND(" - ",C2329))),           ISERROR(FIND("  ",C2329)),           ISERROR(FIND("–",C2329)),           ISERROR(FIND("—",C2329)),           ISNUMBER(VALUE(LEFT(C2329,FIND(" - ",C2329)-1)))         ),         VALUE(LEFT(C2329,FIND(" - ",C2329)-1)),         ""      ),   ""   )  )))</f>
        <v/>
      </c>
      <c r="H2329" s="34" t="str">
        <f aca="false">B2329 &amp; "|" &amp; E2329 &amp; "|" &amp;(IF(ISBLANK(C2329),"",IFERROR(VALUE(LEFT(TRIM(C2329),FIND(" ",TRIM(C2329)&amp;" ")-1)),"")))</f>
        <v>||</v>
      </c>
      <c r="I2329" s="18" t="n">
        <f aca="false">IF(G2329="",0, IF(COUNTIF($H$6:H2329,H2329)=1,1,0))</f>
        <v>0</v>
      </c>
      <c r="J2329" s="34" t="str">
        <f aca="false">IF( OR( ISBLANK(D2329), C2329=D2329, AND( LEFT(D2329,7)&lt;&gt;"NOMINA ", OR( ISERROR(FIND(" - ",D2329)), NOT(ISNUMBER(VALUE(LEFT(D2329,FIND(" - ",D2329)-1)))) ) ) ), "", B2329 &amp; "|" &amp; E2329 &amp; "|" &amp; (IF(ISBLANK(C2329), "", IFERROR(VALUE(LEFT(TRIM(C2329), FIND(" ", TRIM(C2329)&amp;" ")-1)), ""))) &amp; "|" &amp; D2329 )</f>
        <v/>
      </c>
      <c r="K2329" s="18" t="n">
        <f aca="false">IF(OR(C2329="", J2329="",G2329=""), 0, IF(COUNTIF($J$6:J2329, J2329)=1, 1, 0))</f>
        <v>0</v>
      </c>
      <c r="L2329" s="16" t="str">
        <f aca="false">IF(B2329="Inscripción de nuevo registro patronal",B2329 &amp; "|" &amp; E2329 &amp; "|" &amp; C2329,"")</f>
        <v/>
      </c>
      <c r="M2329" s="18" t="n">
        <f aca="false">IF(OR(C2329="", L2329=""), 0, IF(COUNTIF($L$6:L2329, L2329)=1, 1, 0))</f>
        <v>0</v>
      </c>
    </row>
    <row r="2330" customFormat="false" ht="28.35" hidden="false" customHeight="true" outlineLevel="0" collapsed="false">
      <c r="A2330" s="48" t="str">
        <f aca="false">IF(AND(NOT(ISBLANK(C2330)),NOT(ISBLANK(B2330)),NOT(ISBLANK(E2330))),(_xlfn.AGGREGATE(2,7,A$5:A2330))+1,"")</f>
        <v/>
      </c>
      <c r="B2330" s="49"/>
      <c r="C2330" s="49"/>
      <c r="D2330" s="50"/>
      <c r="E2330" s="51"/>
      <c r="F2330" s="52" t="str">
        <f aca="false">IFERROR(VLOOKUP(B2330,LISTAS!$Q$2:$R$58,2,0),"")</f>
        <v/>
      </c>
      <c r="G2330" s="34" t="str">
        <f aca="false">IF(ISBLANK(C2330),"",  IF(F2330="RAZÓN SOCIAL","NUEVO_RP",   IF(F2330="NUMERO",      IF(ISNUMBER(VALUE(C2330)),VALUE(C2330),""),   IF(OR(F2330="NSS - NOMBRE",F2330="RP - NOMBRE"),      IF(         AND(           NOT(ISERROR(FIND(" - ",C2330))),           ISERROR(FIND("  ",C2330)),           ISERROR(FIND("–",C2330)),           ISERROR(FIND("—",C2330)),           ISNUMBER(VALUE(LEFT(C2330,FIND(" - ",C2330)-1)))         ),         VALUE(LEFT(C2330,FIND(" - ",C2330)-1)),         ""      ),   ""   )  )))</f>
        <v/>
      </c>
      <c r="H2330" s="34" t="str">
        <f aca="false">B2330 &amp; "|" &amp; E2330 &amp; "|" &amp;(IF(ISBLANK(C2330),"",IFERROR(VALUE(LEFT(TRIM(C2330),FIND(" ",TRIM(C2330)&amp;" ")-1)),"")))</f>
        <v>||</v>
      </c>
      <c r="I2330" s="18" t="n">
        <f aca="false">IF(G2330="",0, IF(COUNTIF($H$6:H2330,H2330)=1,1,0))</f>
        <v>0</v>
      </c>
      <c r="J2330" s="34" t="str">
        <f aca="false">IF( OR( ISBLANK(D2330), C2330=D2330, AND( LEFT(D2330,7)&lt;&gt;"NOMINA ", OR( ISERROR(FIND(" - ",D2330)), NOT(ISNUMBER(VALUE(LEFT(D2330,FIND(" - ",D2330)-1)))) ) ) ), "", B2330 &amp; "|" &amp; E2330 &amp; "|" &amp; (IF(ISBLANK(C2330), "", IFERROR(VALUE(LEFT(TRIM(C2330), FIND(" ", TRIM(C2330)&amp;" ")-1)), ""))) &amp; "|" &amp; D2330 )</f>
        <v/>
      </c>
      <c r="K2330" s="18" t="n">
        <f aca="false">IF(OR(C2330="", J2330="",G2330=""), 0, IF(COUNTIF($J$6:J2330, J2330)=1, 1, 0))</f>
        <v>0</v>
      </c>
      <c r="L2330" s="16" t="str">
        <f aca="false">IF(B2330="Inscripción de nuevo registro patronal",B2330 &amp; "|" &amp; E2330 &amp; "|" &amp; C2330,"")</f>
        <v/>
      </c>
      <c r="M2330" s="18" t="n">
        <f aca="false">IF(OR(C2330="", L2330=""), 0, IF(COUNTIF($L$6:L2330, L2330)=1, 1, 0))</f>
        <v>0</v>
      </c>
    </row>
    <row r="2331" customFormat="false" ht="28.35" hidden="false" customHeight="true" outlineLevel="0" collapsed="false">
      <c r="A2331" s="48" t="str">
        <f aca="false">IF(AND(NOT(ISBLANK(C2331)),NOT(ISBLANK(B2331)),NOT(ISBLANK(E2331))),(_xlfn.AGGREGATE(2,7,A$5:A2331))+1,"")</f>
        <v/>
      </c>
      <c r="B2331" s="49"/>
      <c r="C2331" s="49"/>
      <c r="D2331" s="50"/>
      <c r="E2331" s="51"/>
      <c r="F2331" s="52" t="str">
        <f aca="false">IFERROR(VLOOKUP(B2331,LISTAS!$Q$2:$R$58,2,0),"")</f>
        <v/>
      </c>
      <c r="G2331" s="34" t="str">
        <f aca="false">IF(ISBLANK(C2331),"",  IF(F2331="RAZÓN SOCIAL","NUEVO_RP",   IF(F2331="NUMERO",      IF(ISNUMBER(VALUE(C2331)),VALUE(C2331),""),   IF(OR(F2331="NSS - NOMBRE",F2331="RP - NOMBRE"),      IF(         AND(           NOT(ISERROR(FIND(" - ",C2331))),           ISERROR(FIND("  ",C2331)),           ISERROR(FIND("–",C2331)),           ISERROR(FIND("—",C2331)),           ISNUMBER(VALUE(LEFT(C2331,FIND(" - ",C2331)-1)))         ),         VALUE(LEFT(C2331,FIND(" - ",C2331)-1)),         ""      ),   ""   )  )))</f>
        <v/>
      </c>
      <c r="H2331" s="34" t="str">
        <f aca="false">B2331 &amp; "|" &amp; E2331 &amp; "|" &amp;(IF(ISBLANK(C2331),"",IFERROR(VALUE(LEFT(TRIM(C2331),FIND(" ",TRIM(C2331)&amp;" ")-1)),"")))</f>
        <v>||</v>
      </c>
      <c r="I2331" s="18" t="n">
        <f aca="false">IF(G2331="",0, IF(COUNTIF($H$6:H2331,H2331)=1,1,0))</f>
        <v>0</v>
      </c>
      <c r="J2331" s="34" t="str">
        <f aca="false">IF( OR( ISBLANK(D2331), C2331=D2331, AND( LEFT(D2331,7)&lt;&gt;"NOMINA ", OR( ISERROR(FIND(" - ",D2331)), NOT(ISNUMBER(VALUE(LEFT(D2331,FIND(" - ",D2331)-1)))) ) ) ), "", B2331 &amp; "|" &amp; E2331 &amp; "|" &amp; (IF(ISBLANK(C2331), "", IFERROR(VALUE(LEFT(TRIM(C2331), FIND(" ", TRIM(C2331)&amp;" ")-1)), ""))) &amp; "|" &amp; D2331 )</f>
        <v/>
      </c>
      <c r="K2331" s="18" t="n">
        <f aca="false">IF(OR(C2331="", J2331="",G2331=""), 0, IF(COUNTIF($J$6:J2331, J2331)=1, 1, 0))</f>
        <v>0</v>
      </c>
      <c r="L2331" s="16" t="str">
        <f aca="false">IF(B2331="Inscripción de nuevo registro patronal",B2331 &amp; "|" &amp; E2331 &amp; "|" &amp; C2331,"")</f>
        <v/>
      </c>
      <c r="M2331" s="18" t="n">
        <f aca="false">IF(OR(C2331="", L2331=""), 0, IF(COUNTIF($L$6:L2331, L2331)=1, 1, 0))</f>
        <v>0</v>
      </c>
    </row>
    <row r="2332" customFormat="false" ht="28.35" hidden="false" customHeight="true" outlineLevel="0" collapsed="false">
      <c r="A2332" s="48" t="str">
        <f aca="false">IF(AND(NOT(ISBLANK(C2332)),NOT(ISBLANK(B2332)),NOT(ISBLANK(E2332))),(_xlfn.AGGREGATE(2,7,A$5:A2332))+1,"")</f>
        <v/>
      </c>
      <c r="B2332" s="49"/>
      <c r="C2332" s="49"/>
      <c r="D2332" s="50"/>
      <c r="E2332" s="51"/>
      <c r="F2332" s="52" t="str">
        <f aca="false">IFERROR(VLOOKUP(B2332,LISTAS!$Q$2:$R$58,2,0),"")</f>
        <v/>
      </c>
      <c r="G2332" s="34" t="str">
        <f aca="false">IF(ISBLANK(C2332),"",  IF(F2332="RAZÓN SOCIAL","NUEVO_RP",   IF(F2332="NUMERO",      IF(ISNUMBER(VALUE(C2332)),VALUE(C2332),""),   IF(OR(F2332="NSS - NOMBRE",F2332="RP - NOMBRE"),      IF(         AND(           NOT(ISERROR(FIND(" - ",C2332))),           ISERROR(FIND("  ",C2332)),           ISERROR(FIND("–",C2332)),           ISERROR(FIND("—",C2332)),           ISNUMBER(VALUE(LEFT(C2332,FIND(" - ",C2332)-1)))         ),         VALUE(LEFT(C2332,FIND(" - ",C2332)-1)),         ""      ),   ""   )  )))</f>
        <v/>
      </c>
      <c r="H2332" s="34" t="str">
        <f aca="false">B2332 &amp; "|" &amp; E2332 &amp; "|" &amp;(IF(ISBLANK(C2332),"",IFERROR(VALUE(LEFT(TRIM(C2332),FIND(" ",TRIM(C2332)&amp;" ")-1)),"")))</f>
        <v>||</v>
      </c>
      <c r="I2332" s="18" t="n">
        <f aca="false">IF(G2332="",0, IF(COUNTIF($H$6:H2332,H2332)=1,1,0))</f>
        <v>0</v>
      </c>
      <c r="J2332" s="34" t="str">
        <f aca="false">IF( OR( ISBLANK(D2332), C2332=D2332, AND( LEFT(D2332,7)&lt;&gt;"NOMINA ", OR( ISERROR(FIND(" - ",D2332)), NOT(ISNUMBER(VALUE(LEFT(D2332,FIND(" - ",D2332)-1)))) ) ) ), "", B2332 &amp; "|" &amp; E2332 &amp; "|" &amp; (IF(ISBLANK(C2332), "", IFERROR(VALUE(LEFT(TRIM(C2332), FIND(" ", TRIM(C2332)&amp;" ")-1)), ""))) &amp; "|" &amp; D2332 )</f>
        <v/>
      </c>
      <c r="K2332" s="18" t="n">
        <f aca="false">IF(OR(C2332="", J2332="",G2332=""), 0, IF(COUNTIF($J$6:J2332, J2332)=1, 1, 0))</f>
        <v>0</v>
      </c>
      <c r="L2332" s="16" t="str">
        <f aca="false">IF(B2332="Inscripción de nuevo registro patronal",B2332 &amp; "|" &amp; E2332 &amp; "|" &amp; C2332,"")</f>
        <v/>
      </c>
      <c r="M2332" s="18" t="n">
        <f aca="false">IF(OR(C2332="", L2332=""), 0, IF(COUNTIF($L$6:L2332, L2332)=1, 1, 0))</f>
        <v>0</v>
      </c>
    </row>
    <row r="2333" customFormat="false" ht="28.35" hidden="false" customHeight="true" outlineLevel="0" collapsed="false">
      <c r="A2333" s="48" t="str">
        <f aca="false">IF(AND(NOT(ISBLANK(C2333)),NOT(ISBLANK(B2333)),NOT(ISBLANK(E2333))),(_xlfn.AGGREGATE(2,7,A$5:A2333))+1,"")</f>
        <v/>
      </c>
      <c r="B2333" s="49"/>
      <c r="C2333" s="49"/>
      <c r="D2333" s="50"/>
      <c r="E2333" s="51"/>
      <c r="F2333" s="52" t="str">
        <f aca="false">IFERROR(VLOOKUP(B2333,LISTAS!$Q$2:$R$58,2,0),"")</f>
        <v/>
      </c>
      <c r="G2333" s="34" t="str">
        <f aca="false">IF(ISBLANK(C2333),"",  IF(F2333="RAZÓN SOCIAL","NUEVO_RP",   IF(F2333="NUMERO",      IF(ISNUMBER(VALUE(C2333)),VALUE(C2333),""),   IF(OR(F2333="NSS - NOMBRE",F2333="RP - NOMBRE"),      IF(         AND(           NOT(ISERROR(FIND(" - ",C2333))),           ISERROR(FIND("  ",C2333)),           ISERROR(FIND("–",C2333)),           ISERROR(FIND("—",C2333)),           ISNUMBER(VALUE(LEFT(C2333,FIND(" - ",C2333)-1)))         ),         VALUE(LEFT(C2333,FIND(" - ",C2333)-1)),         ""      ),   ""   )  )))</f>
        <v/>
      </c>
      <c r="H2333" s="34" t="str">
        <f aca="false">B2333 &amp; "|" &amp; E2333 &amp; "|" &amp;(IF(ISBLANK(C2333),"",IFERROR(VALUE(LEFT(TRIM(C2333),FIND(" ",TRIM(C2333)&amp;" ")-1)),"")))</f>
        <v>||</v>
      </c>
      <c r="I2333" s="18" t="n">
        <f aca="false">IF(G2333="",0, IF(COUNTIF($H$6:H2333,H2333)=1,1,0))</f>
        <v>0</v>
      </c>
      <c r="J2333" s="34" t="str">
        <f aca="false">IF( OR( ISBLANK(D2333), C2333=D2333, AND( LEFT(D2333,7)&lt;&gt;"NOMINA ", OR( ISERROR(FIND(" - ",D2333)), NOT(ISNUMBER(VALUE(LEFT(D2333,FIND(" - ",D2333)-1)))) ) ) ), "", B2333 &amp; "|" &amp; E2333 &amp; "|" &amp; (IF(ISBLANK(C2333), "", IFERROR(VALUE(LEFT(TRIM(C2333), FIND(" ", TRIM(C2333)&amp;" ")-1)), ""))) &amp; "|" &amp; D2333 )</f>
        <v/>
      </c>
      <c r="K2333" s="18" t="n">
        <f aca="false">IF(OR(C2333="", J2333="",G2333=""), 0, IF(COUNTIF($J$6:J2333, J2333)=1, 1, 0))</f>
        <v>0</v>
      </c>
      <c r="L2333" s="16" t="str">
        <f aca="false">IF(B2333="Inscripción de nuevo registro patronal",B2333 &amp; "|" &amp; E2333 &amp; "|" &amp; C2333,"")</f>
        <v/>
      </c>
      <c r="M2333" s="18" t="n">
        <f aca="false">IF(OR(C2333="", L2333=""), 0, IF(COUNTIF($L$6:L2333, L2333)=1, 1, 0))</f>
        <v>0</v>
      </c>
    </row>
    <row r="2334" customFormat="false" ht="28.35" hidden="false" customHeight="true" outlineLevel="0" collapsed="false">
      <c r="A2334" s="48" t="str">
        <f aca="false">IF(AND(NOT(ISBLANK(C2334)),NOT(ISBLANK(B2334)),NOT(ISBLANK(E2334))),(_xlfn.AGGREGATE(2,7,A$5:A2334))+1,"")</f>
        <v/>
      </c>
      <c r="B2334" s="49"/>
      <c r="C2334" s="49"/>
      <c r="D2334" s="50"/>
      <c r="E2334" s="51"/>
      <c r="F2334" s="52" t="str">
        <f aca="false">IFERROR(VLOOKUP(B2334,LISTAS!$Q$2:$R$58,2,0),"")</f>
        <v/>
      </c>
      <c r="G2334" s="34" t="str">
        <f aca="false">IF(ISBLANK(C2334),"",  IF(F2334="RAZÓN SOCIAL","NUEVO_RP",   IF(F2334="NUMERO",      IF(ISNUMBER(VALUE(C2334)),VALUE(C2334),""),   IF(OR(F2334="NSS - NOMBRE",F2334="RP - NOMBRE"),      IF(         AND(           NOT(ISERROR(FIND(" - ",C2334))),           ISERROR(FIND("  ",C2334)),           ISERROR(FIND("–",C2334)),           ISERROR(FIND("—",C2334)),           ISNUMBER(VALUE(LEFT(C2334,FIND(" - ",C2334)-1)))         ),         VALUE(LEFT(C2334,FIND(" - ",C2334)-1)),         ""      ),   ""   )  )))</f>
        <v/>
      </c>
      <c r="H2334" s="34" t="str">
        <f aca="false">B2334 &amp; "|" &amp; E2334 &amp; "|" &amp;(IF(ISBLANK(C2334),"",IFERROR(VALUE(LEFT(TRIM(C2334),FIND(" ",TRIM(C2334)&amp;" ")-1)),"")))</f>
        <v>||</v>
      </c>
      <c r="I2334" s="18" t="n">
        <f aca="false">IF(G2334="",0, IF(COUNTIF($H$6:H2334,H2334)=1,1,0))</f>
        <v>0</v>
      </c>
      <c r="J2334" s="34" t="str">
        <f aca="false">IF( OR( ISBLANK(D2334), C2334=D2334, AND( LEFT(D2334,7)&lt;&gt;"NOMINA ", OR( ISERROR(FIND(" - ",D2334)), NOT(ISNUMBER(VALUE(LEFT(D2334,FIND(" - ",D2334)-1)))) ) ) ), "", B2334 &amp; "|" &amp; E2334 &amp; "|" &amp; (IF(ISBLANK(C2334), "", IFERROR(VALUE(LEFT(TRIM(C2334), FIND(" ", TRIM(C2334)&amp;" ")-1)), ""))) &amp; "|" &amp; D2334 )</f>
        <v/>
      </c>
      <c r="K2334" s="18" t="n">
        <f aca="false">IF(OR(C2334="", J2334="",G2334=""), 0, IF(COUNTIF($J$6:J2334, J2334)=1, 1, 0))</f>
        <v>0</v>
      </c>
      <c r="L2334" s="16" t="str">
        <f aca="false">IF(B2334="Inscripción de nuevo registro patronal",B2334 &amp; "|" &amp; E2334 &amp; "|" &amp; C2334,"")</f>
        <v/>
      </c>
      <c r="M2334" s="18" t="n">
        <f aca="false">IF(OR(C2334="", L2334=""), 0, IF(COUNTIF($L$6:L2334, L2334)=1, 1, 0))</f>
        <v>0</v>
      </c>
    </row>
    <row r="2335" customFormat="false" ht="28.35" hidden="false" customHeight="true" outlineLevel="0" collapsed="false">
      <c r="A2335" s="48" t="str">
        <f aca="false">IF(AND(NOT(ISBLANK(C2335)),NOT(ISBLANK(B2335)),NOT(ISBLANK(E2335))),(_xlfn.AGGREGATE(2,7,A$5:A2335))+1,"")</f>
        <v/>
      </c>
      <c r="B2335" s="49"/>
      <c r="C2335" s="49"/>
      <c r="D2335" s="50"/>
      <c r="E2335" s="51"/>
      <c r="F2335" s="52" t="str">
        <f aca="false">IFERROR(VLOOKUP(B2335,LISTAS!$Q$2:$R$58,2,0),"")</f>
        <v/>
      </c>
      <c r="G2335" s="34" t="str">
        <f aca="false">IF(ISBLANK(C2335),"",  IF(F2335="RAZÓN SOCIAL","NUEVO_RP",   IF(F2335="NUMERO",      IF(ISNUMBER(VALUE(C2335)),VALUE(C2335),""),   IF(OR(F2335="NSS - NOMBRE",F2335="RP - NOMBRE"),      IF(         AND(           NOT(ISERROR(FIND(" - ",C2335))),           ISERROR(FIND("  ",C2335)),           ISERROR(FIND("–",C2335)),           ISERROR(FIND("—",C2335)),           ISNUMBER(VALUE(LEFT(C2335,FIND(" - ",C2335)-1)))         ),         VALUE(LEFT(C2335,FIND(" - ",C2335)-1)),         ""      ),   ""   )  )))</f>
        <v/>
      </c>
      <c r="H2335" s="34" t="str">
        <f aca="false">B2335 &amp; "|" &amp; E2335 &amp; "|" &amp;(IF(ISBLANK(C2335),"",IFERROR(VALUE(LEFT(TRIM(C2335),FIND(" ",TRIM(C2335)&amp;" ")-1)),"")))</f>
        <v>||</v>
      </c>
      <c r="I2335" s="18" t="n">
        <f aca="false">IF(G2335="",0, IF(COUNTIF($H$6:H2335,H2335)=1,1,0))</f>
        <v>0</v>
      </c>
      <c r="J2335" s="34" t="str">
        <f aca="false">IF( OR( ISBLANK(D2335), C2335=D2335, AND( LEFT(D2335,7)&lt;&gt;"NOMINA ", OR( ISERROR(FIND(" - ",D2335)), NOT(ISNUMBER(VALUE(LEFT(D2335,FIND(" - ",D2335)-1)))) ) ) ), "", B2335 &amp; "|" &amp; E2335 &amp; "|" &amp; (IF(ISBLANK(C2335), "", IFERROR(VALUE(LEFT(TRIM(C2335), FIND(" ", TRIM(C2335)&amp;" ")-1)), ""))) &amp; "|" &amp; D2335 )</f>
        <v/>
      </c>
      <c r="K2335" s="18" t="n">
        <f aca="false">IF(OR(C2335="", J2335="",G2335=""), 0, IF(COUNTIF($J$6:J2335, J2335)=1, 1, 0))</f>
        <v>0</v>
      </c>
      <c r="L2335" s="16" t="str">
        <f aca="false">IF(B2335="Inscripción de nuevo registro patronal",B2335 &amp; "|" &amp; E2335 &amp; "|" &amp; C2335,"")</f>
        <v/>
      </c>
      <c r="M2335" s="18" t="n">
        <f aca="false">IF(OR(C2335="", L2335=""), 0, IF(COUNTIF($L$6:L2335, L2335)=1, 1, 0))</f>
        <v>0</v>
      </c>
    </row>
    <row r="2336" customFormat="false" ht="28.35" hidden="false" customHeight="true" outlineLevel="0" collapsed="false">
      <c r="A2336" s="48" t="str">
        <f aca="false">IF(AND(NOT(ISBLANK(C2336)),NOT(ISBLANK(B2336)),NOT(ISBLANK(E2336))),(_xlfn.AGGREGATE(2,7,A$5:A2336))+1,"")</f>
        <v/>
      </c>
      <c r="B2336" s="49"/>
      <c r="C2336" s="49"/>
      <c r="D2336" s="50"/>
      <c r="E2336" s="51"/>
      <c r="F2336" s="52" t="str">
        <f aca="false">IFERROR(VLOOKUP(B2336,LISTAS!$Q$2:$R$58,2,0),"")</f>
        <v/>
      </c>
      <c r="G2336" s="34" t="str">
        <f aca="false">IF(ISBLANK(C2336),"",  IF(F2336="RAZÓN SOCIAL","NUEVO_RP",   IF(F2336="NUMERO",      IF(ISNUMBER(VALUE(C2336)),VALUE(C2336),""),   IF(OR(F2336="NSS - NOMBRE",F2336="RP - NOMBRE"),      IF(         AND(           NOT(ISERROR(FIND(" - ",C2336))),           ISERROR(FIND("  ",C2336)),           ISERROR(FIND("–",C2336)),           ISERROR(FIND("—",C2336)),           ISNUMBER(VALUE(LEFT(C2336,FIND(" - ",C2336)-1)))         ),         VALUE(LEFT(C2336,FIND(" - ",C2336)-1)),         ""      ),   ""   )  )))</f>
        <v/>
      </c>
      <c r="H2336" s="34" t="str">
        <f aca="false">B2336 &amp; "|" &amp; E2336 &amp; "|" &amp;(IF(ISBLANK(C2336),"",IFERROR(VALUE(LEFT(TRIM(C2336),FIND(" ",TRIM(C2336)&amp;" ")-1)),"")))</f>
        <v>||</v>
      </c>
      <c r="I2336" s="18" t="n">
        <f aca="false">IF(G2336="",0, IF(COUNTIF($H$6:H2336,H2336)=1,1,0))</f>
        <v>0</v>
      </c>
      <c r="J2336" s="34" t="str">
        <f aca="false">IF( OR( ISBLANK(D2336), C2336=D2336, AND( LEFT(D2336,7)&lt;&gt;"NOMINA ", OR( ISERROR(FIND(" - ",D2336)), NOT(ISNUMBER(VALUE(LEFT(D2336,FIND(" - ",D2336)-1)))) ) ) ), "", B2336 &amp; "|" &amp; E2336 &amp; "|" &amp; (IF(ISBLANK(C2336), "", IFERROR(VALUE(LEFT(TRIM(C2336), FIND(" ", TRIM(C2336)&amp;" ")-1)), ""))) &amp; "|" &amp; D2336 )</f>
        <v/>
      </c>
      <c r="K2336" s="18" t="n">
        <f aca="false">IF(OR(C2336="", J2336="",G2336=""), 0, IF(COUNTIF($J$6:J2336, J2336)=1, 1, 0))</f>
        <v>0</v>
      </c>
      <c r="L2336" s="16" t="str">
        <f aca="false">IF(B2336="Inscripción de nuevo registro patronal",B2336 &amp; "|" &amp; E2336 &amp; "|" &amp; C2336,"")</f>
        <v/>
      </c>
      <c r="M2336" s="18" t="n">
        <f aca="false">IF(OR(C2336="", L2336=""), 0, IF(COUNTIF($L$6:L2336, L2336)=1, 1, 0))</f>
        <v>0</v>
      </c>
    </row>
    <row r="2337" customFormat="false" ht="28.35" hidden="false" customHeight="true" outlineLevel="0" collapsed="false">
      <c r="A2337" s="48" t="str">
        <f aca="false">IF(AND(NOT(ISBLANK(C2337)),NOT(ISBLANK(B2337)),NOT(ISBLANK(E2337))),(_xlfn.AGGREGATE(2,7,A$5:A2337))+1,"")</f>
        <v/>
      </c>
      <c r="B2337" s="49"/>
      <c r="C2337" s="49"/>
      <c r="D2337" s="50"/>
      <c r="E2337" s="51"/>
      <c r="F2337" s="52" t="str">
        <f aca="false">IFERROR(VLOOKUP(B2337,LISTAS!$Q$2:$R$58,2,0),"")</f>
        <v/>
      </c>
      <c r="G2337" s="34" t="str">
        <f aca="false">IF(ISBLANK(C2337),"",  IF(F2337="RAZÓN SOCIAL","NUEVO_RP",   IF(F2337="NUMERO",      IF(ISNUMBER(VALUE(C2337)),VALUE(C2337),""),   IF(OR(F2337="NSS - NOMBRE",F2337="RP - NOMBRE"),      IF(         AND(           NOT(ISERROR(FIND(" - ",C2337))),           ISERROR(FIND("  ",C2337)),           ISERROR(FIND("–",C2337)),           ISERROR(FIND("—",C2337)),           ISNUMBER(VALUE(LEFT(C2337,FIND(" - ",C2337)-1)))         ),         VALUE(LEFT(C2337,FIND(" - ",C2337)-1)),         ""      ),   ""   )  )))</f>
        <v/>
      </c>
      <c r="H2337" s="34" t="str">
        <f aca="false">B2337 &amp; "|" &amp; E2337 &amp; "|" &amp;(IF(ISBLANK(C2337),"",IFERROR(VALUE(LEFT(TRIM(C2337),FIND(" ",TRIM(C2337)&amp;" ")-1)),"")))</f>
        <v>||</v>
      </c>
      <c r="I2337" s="18" t="n">
        <f aca="false">IF(G2337="",0, IF(COUNTIF($H$6:H2337,H2337)=1,1,0))</f>
        <v>0</v>
      </c>
      <c r="J2337" s="34" t="str">
        <f aca="false">IF( OR( ISBLANK(D2337), C2337=D2337, AND( LEFT(D2337,7)&lt;&gt;"NOMINA ", OR( ISERROR(FIND(" - ",D2337)), NOT(ISNUMBER(VALUE(LEFT(D2337,FIND(" - ",D2337)-1)))) ) ) ), "", B2337 &amp; "|" &amp; E2337 &amp; "|" &amp; (IF(ISBLANK(C2337), "", IFERROR(VALUE(LEFT(TRIM(C2337), FIND(" ", TRIM(C2337)&amp;" ")-1)), ""))) &amp; "|" &amp; D2337 )</f>
        <v/>
      </c>
      <c r="K2337" s="18" t="n">
        <f aca="false">IF(OR(C2337="", J2337="",G2337=""), 0, IF(COUNTIF($J$6:J2337, J2337)=1, 1, 0))</f>
        <v>0</v>
      </c>
      <c r="L2337" s="16" t="str">
        <f aca="false">IF(B2337="Inscripción de nuevo registro patronal",B2337 &amp; "|" &amp; E2337 &amp; "|" &amp; C2337,"")</f>
        <v/>
      </c>
      <c r="M2337" s="18" t="n">
        <f aca="false">IF(OR(C2337="", L2337=""), 0, IF(COUNTIF($L$6:L2337, L2337)=1, 1, 0))</f>
        <v>0</v>
      </c>
    </row>
    <row r="2338" customFormat="false" ht="28.35" hidden="false" customHeight="true" outlineLevel="0" collapsed="false">
      <c r="A2338" s="48" t="str">
        <f aca="false">IF(AND(NOT(ISBLANK(C2338)),NOT(ISBLANK(B2338)),NOT(ISBLANK(E2338))),(_xlfn.AGGREGATE(2,7,A$5:A2338))+1,"")</f>
        <v/>
      </c>
      <c r="B2338" s="49"/>
      <c r="C2338" s="49"/>
      <c r="D2338" s="50"/>
      <c r="E2338" s="51"/>
      <c r="F2338" s="52" t="str">
        <f aca="false">IFERROR(VLOOKUP(B2338,LISTAS!$Q$2:$R$58,2,0),"")</f>
        <v/>
      </c>
      <c r="G2338" s="34" t="str">
        <f aca="false">IF(ISBLANK(C2338),"",  IF(F2338="RAZÓN SOCIAL","NUEVO_RP",   IF(F2338="NUMERO",      IF(ISNUMBER(VALUE(C2338)),VALUE(C2338),""),   IF(OR(F2338="NSS - NOMBRE",F2338="RP - NOMBRE"),      IF(         AND(           NOT(ISERROR(FIND(" - ",C2338))),           ISERROR(FIND("  ",C2338)),           ISERROR(FIND("–",C2338)),           ISERROR(FIND("—",C2338)),           ISNUMBER(VALUE(LEFT(C2338,FIND(" - ",C2338)-1)))         ),         VALUE(LEFT(C2338,FIND(" - ",C2338)-1)),         ""      ),   ""   )  )))</f>
        <v/>
      </c>
      <c r="H2338" s="34" t="str">
        <f aca="false">B2338 &amp; "|" &amp; E2338 &amp; "|" &amp;(IF(ISBLANK(C2338),"",IFERROR(VALUE(LEFT(TRIM(C2338),FIND(" ",TRIM(C2338)&amp;" ")-1)),"")))</f>
        <v>||</v>
      </c>
      <c r="I2338" s="18" t="n">
        <f aca="false">IF(G2338="",0, IF(COUNTIF($H$6:H2338,H2338)=1,1,0))</f>
        <v>0</v>
      </c>
      <c r="J2338" s="34" t="str">
        <f aca="false">IF( OR( ISBLANK(D2338), C2338=D2338, AND( LEFT(D2338,7)&lt;&gt;"NOMINA ", OR( ISERROR(FIND(" - ",D2338)), NOT(ISNUMBER(VALUE(LEFT(D2338,FIND(" - ",D2338)-1)))) ) ) ), "", B2338 &amp; "|" &amp; E2338 &amp; "|" &amp; (IF(ISBLANK(C2338), "", IFERROR(VALUE(LEFT(TRIM(C2338), FIND(" ", TRIM(C2338)&amp;" ")-1)), ""))) &amp; "|" &amp; D2338 )</f>
        <v/>
      </c>
      <c r="K2338" s="18" t="n">
        <f aca="false">IF(OR(C2338="", J2338="",G2338=""), 0, IF(COUNTIF($J$6:J2338, J2338)=1, 1, 0))</f>
        <v>0</v>
      </c>
      <c r="L2338" s="16" t="str">
        <f aca="false">IF(B2338="Inscripción de nuevo registro patronal",B2338 &amp; "|" &amp; E2338 &amp; "|" &amp; C2338,"")</f>
        <v/>
      </c>
      <c r="M2338" s="18" t="n">
        <f aca="false">IF(OR(C2338="", L2338=""), 0, IF(COUNTIF($L$6:L2338, L2338)=1, 1, 0))</f>
        <v>0</v>
      </c>
    </row>
    <row r="2339" customFormat="false" ht="28.35" hidden="false" customHeight="true" outlineLevel="0" collapsed="false">
      <c r="A2339" s="48" t="str">
        <f aca="false">IF(AND(NOT(ISBLANK(C2339)),NOT(ISBLANK(B2339)),NOT(ISBLANK(E2339))),(_xlfn.AGGREGATE(2,7,A$5:A2339))+1,"")</f>
        <v/>
      </c>
      <c r="B2339" s="49"/>
      <c r="C2339" s="49"/>
      <c r="D2339" s="50"/>
      <c r="E2339" s="51"/>
      <c r="F2339" s="52" t="str">
        <f aca="false">IFERROR(VLOOKUP(B2339,LISTAS!$Q$2:$R$58,2,0),"")</f>
        <v/>
      </c>
      <c r="G2339" s="34" t="str">
        <f aca="false">IF(ISBLANK(C2339),"",  IF(F2339="RAZÓN SOCIAL","NUEVO_RP",   IF(F2339="NUMERO",      IF(ISNUMBER(VALUE(C2339)),VALUE(C2339),""),   IF(OR(F2339="NSS - NOMBRE",F2339="RP - NOMBRE"),      IF(         AND(           NOT(ISERROR(FIND(" - ",C2339))),           ISERROR(FIND("  ",C2339)),           ISERROR(FIND("–",C2339)),           ISERROR(FIND("—",C2339)),           ISNUMBER(VALUE(LEFT(C2339,FIND(" - ",C2339)-1)))         ),         VALUE(LEFT(C2339,FIND(" - ",C2339)-1)),         ""      ),   ""   )  )))</f>
        <v/>
      </c>
      <c r="H2339" s="34" t="str">
        <f aca="false">B2339 &amp; "|" &amp; E2339 &amp; "|" &amp;(IF(ISBLANK(C2339),"",IFERROR(VALUE(LEFT(TRIM(C2339),FIND(" ",TRIM(C2339)&amp;" ")-1)),"")))</f>
        <v>||</v>
      </c>
      <c r="I2339" s="18" t="n">
        <f aca="false">IF(G2339="",0, IF(COUNTIF($H$6:H2339,H2339)=1,1,0))</f>
        <v>0</v>
      </c>
      <c r="J2339" s="34" t="str">
        <f aca="false">IF( OR( ISBLANK(D2339), C2339=D2339, AND( LEFT(D2339,7)&lt;&gt;"NOMINA ", OR( ISERROR(FIND(" - ",D2339)), NOT(ISNUMBER(VALUE(LEFT(D2339,FIND(" - ",D2339)-1)))) ) ) ), "", B2339 &amp; "|" &amp; E2339 &amp; "|" &amp; (IF(ISBLANK(C2339), "", IFERROR(VALUE(LEFT(TRIM(C2339), FIND(" ", TRIM(C2339)&amp;" ")-1)), ""))) &amp; "|" &amp; D2339 )</f>
        <v/>
      </c>
      <c r="K2339" s="18" t="n">
        <f aca="false">IF(OR(C2339="", J2339="",G2339=""), 0, IF(COUNTIF($J$6:J2339, J2339)=1, 1, 0))</f>
        <v>0</v>
      </c>
      <c r="L2339" s="16" t="str">
        <f aca="false">IF(B2339="Inscripción de nuevo registro patronal",B2339 &amp; "|" &amp; E2339 &amp; "|" &amp; C2339,"")</f>
        <v/>
      </c>
      <c r="M2339" s="18" t="n">
        <f aca="false">IF(OR(C2339="", L2339=""), 0, IF(COUNTIF($L$6:L2339, L2339)=1, 1, 0))</f>
        <v>0</v>
      </c>
    </row>
    <row r="2340" customFormat="false" ht="28.35" hidden="false" customHeight="true" outlineLevel="0" collapsed="false">
      <c r="A2340" s="48" t="str">
        <f aca="false">IF(AND(NOT(ISBLANK(C2340)),NOT(ISBLANK(B2340)),NOT(ISBLANK(E2340))),(_xlfn.AGGREGATE(2,7,A$5:A2340))+1,"")</f>
        <v/>
      </c>
      <c r="B2340" s="49"/>
      <c r="C2340" s="49"/>
      <c r="D2340" s="50"/>
      <c r="E2340" s="51"/>
      <c r="F2340" s="52" t="str">
        <f aca="false">IFERROR(VLOOKUP(B2340,LISTAS!$Q$2:$R$58,2,0),"")</f>
        <v/>
      </c>
      <c r="G2340" s="34" t="str">
        <f aca="false">IF(ISBLANK(C2340),"",  IF(F2340="RAZÓN SOCIAL","NUEVO_RP",   IF(F2340="NUMERO",      IF(ISNUMBER(VALUE(C2340)),VALUE(C2340),""),   IF(OR(F2340="NSS - NOMBRE",F2340="RP - NOMBRE"),      IF(         AND(           NOT(ISERROR(FIND(" - ",C2340))),           ISERROR(FIND("  ",C2340)),           ISERROR(FIND("–",C2340)),           ISERROR(FIND("—",C2340)),           ISNUMBER(VALUE(LEFT(C2340,FIND(" - ",C2340)-1)))         ),         VALUE(LEFT(C2340,FIND(" - ",C2340)-1)),         ""      ),   ""   )  )))</f>
        <v/>
      </c>
      <c r="H2340" s="34" t="str">
        <f aca="false">B2340 &amp; "|" &amp; E2340 &amp; "|" &amp;(IF(ISBLANK(C2340),"",IFERROR(VALUE(LEFT(TRIM(C2340),FIND(" ",TRIM(C2340)&amp;" ")-1)),"")))</f>
        <v>||</v>
      </c>
      <c r="I2340" s="18" t="n">
        <f aca="false">IF(G2340="",0, IF(COUNTIF($H$6:H2340,H2340)=1,1,0))</f>
        <v>0</v>
      </c>
      <c r="J2340" s="34" t="str">
        <f aca="false">IF( OR( ISBLANK(D2340), C2340=D2340, AND( LEFT(D2340,7)&lt;&gt;"NOMINA ", OR( ISERROR(FIND(" - ",D2340)), NOT(ISNUMBER(VALUE(LEFT(D2340,FIND(" - ",D2340)-1)))) ) ) ), "", B2340 &amp; "|" &amp; E2340 &amp; "|" &amp; (IF(ISBLANK(C2340), "", IFERROR(VALUE(LEFT(TRIM(C2340), FIND(" ", TRIM(C2340)&amp;" ")-1)), ""))) &amp; "|" &amp; D2340 )</f>
        <v/>
      </c>
      <c r="K2340" s="18" t="n">
        <f aca="false">IF(OR(C2340="", J2340="",G2340=""), 0, IF(COUNTIF($J$6:J2340, J2340)=1, 1, 0))</f>
        <v>0</v>
      </c>
      <c r="L2340" s="16" t="str">
        <f aca="false">IF(B2340="Inscripción de nuevo registro patronal",B2340 &amp; "|" &amp; E2340 &amp; "|" &amp; C2340,"")</f>
        <v/>
      </c>
      <c r="M2340" s="18" t="n">
        <f aca="false">IF(OR(C2340="", L2340=""), 0, IF(COUNTIF($L$6:L2340, L2340)=1, 1, 0))</f>
        <v>0</v>
      </c>
    </row>
    <row r="2341" customFormat="false" ht="28.35" hidden="false" customHeight="true" outlineLevel="0" collapsed="false">
      <c r="A2341" s="48" t="str">
        <f aca="false">IF(AND(NOT(ISBLANK(C2341)),NOT(ISBLANK(B2341)),NOT(ISBLANK(E2341))),(_xlfn.AGGREGATE(2,7,A$5:A2341))+1,"")</f>
        <v/>
      </c>
      <c r="B2341" s="49"/>
      <c r="C2341" s="49"/>
      <c r="D2341" s="50"/>
      <c r="E2341" s="51"/>
      <c r="F2341" s="52" t="str">
        <f aca="false">IFERROR(VLOOKUP(B2341,LISTAS!$Q$2:$R$58,2,0),"")</f>
        <v/>
      </c>
      <c r="G2341" s="34" t="str">
        <f aca="false">IF(ISBLANK(C2341),"",  IF(F2341="RAZÓN SOCIAL","NUEVO_RP",   IF(F2341="NUMERO",      IF(ISNUMBER(VALUE(C2341)),VALUE(C2341),""),   IF(OR(F2341="NSS - NOMBRE",F2341="RP - NOMBRE"),      IF(         AND(           NOT(ISERROR(FIND(" - ",C2341))),           ISERROR(FIND("  ",C2341)),           ISERROR(FIND("–",C2341)),           ISERROR(FIND("—",C2341)),           ISNUMBER(VALUE(LEFT(C2341,FIND(" - ",C2341)-1)))         ),         VALUE(LEFT(C2341,FIND(" - ",C2341)-1)),         ""      ),   ""   )  )))</f>
        <v/>
      </c>
      <c r="H2341" s="34" t="str">
        <f aca="false">B2341 &amp; "|" &amp; E2341 &amp; "|" &amp;(IF(ISBLANK(C2341),"",IFERROR(VALUE(LEFT(TRIM(C2341),FIND(" ",TRIM(C2341)&amp;" ")-1)),"")))</f>
        <v>||</v>
      </c>
      <c r="I2341" s="18" t="n">
        <f aca="false">IF(G2341="",0, IF(COUNTIF($H$6:H2341,H2341)=1,1,0))</f>
        <v>0</v>
      </c>
      <c r="J2341" s="34" t="str">
        <f aca="false">IF( OR( ISBLANK(D2341), C2341=D2341, AND( LEFT(D2341,7)&lt;&gt;"NOMINA ", OR( ISERROR(FIND(" - ",D2341)), NOT(ISNUMBER(VALUE(LEFT(D2341,FIND(" - ",D2341)-1)))) ) ) ), "", B2341 &amp; "|" &amp; E2341 &amp; "|" &amp; (IF(ISBLANK(C2341), "", IFERROR(VALUE(LEFT(TRIM(C2341), FIND(" ", TRIM(C2341)&amp;" ")-1)), ""))) &amp; "|" &amp; D2341 )</f>
        <v/>
      </c>
      <c r="K2341" s="18" t="n">
        <f aca="false">IF(OR(C2341="", J2341="",G2341=""), 0, IF(COUNTIF($J$6:J2341, J2341)=1, 1, 0))</f>
        <v>0</v>
      </c>
      <c r="L2341" s="16" t="str">
        <f aca="false">IF(B2341="Inscripción de nuevo registro patronal",B2341 &amp; "|" &amp; E2341 &amp; "|" &amp; C2341,"")</f>
        <v/>
      </c>
      <c r="M2341" s="18" t="n">
        <f aca="false">IF(OR(C2341="", L2341=""), 0, IF(COUNTIF($L$6:L2341, L2341)=1, 1, 0))</f>
        <v>0</v>
      </c>
    </row>
    <row r="2342" customFormat="false" ht="28.35" hidden="false" customHeight="true" outlineLevel="0" collapsed="false">
      <c r="A2342" s="48" t="str">
        <f aca="false">IF(AND(NOT(ISBLANK(C2342)),NOT(ISBLANK(B2342)),NOT(ISBLANK(E2342))),(_xlfn.AGGREGATE(2,7,A$5:A2342))+1,"")</f>
        <v/>
      </c>
      <c r="B2342" s="49"/>
      <c r="C2342" s="49"/>
      <c r="D2342" s="50"/>
      <c r="E2342" s="51"/>
      <c r="F2342" s="52" t="str">
        <f aca="false">IFERROR(VLOOKUP(B2342,LISTAS!$Q$2:$R$58,2,0),"")</f>
        <v/>
      </c>
      <c r="G2342" s="34" t="str">
        <f aca="false">IF(ISBLANK(C2342),"",  IF(F2342="RAZÓN SOCIAL","NUEVO_RP",   IF(F2342="NUMERO",      IF(ISNUMBER(VALUE(C2342)),VALUE(C2342),""),   IF(OR(F2342="NSS - NOMBRE",F2342="RP - NOMBRE"),      IF(         AND(           NOT(ISERROR(FIND(" - ",C2342))),           ISERROR(FIND("  ",C2342)),           ISERROR(FIND("–",C2342)),           ISERROR(FIND("—",C2342)),           ISNUMBER(VALUE(LEFT(C2342,FIND(" - ",C2342)-1)))         ),         VALUE(LEFT(C2342,FIND(" - ",C2342)-1)),         ""      ),   ""   )  )))</f>
        <v/>
      </c>
      <c r="H2342" s="34" t="str">
        <f aca="false">B2342 &amp; "|" &amp; E2342 &amp; "|" &amp;(IF(ISBLANK(C2342),"",IFERROR(VALUE(LEFT(TRIM(C2342),FIND(" ",TRIM(C2342)&amp;" ")-1)),"")))</f>
        <v>||</v>
      </c>
      <c r="I2342" s="18" t="n">
        <f aca="false">IF(G2342="",0, IF(COUNTIF($H$6:H2342,H2342)=1,1,0))</f>
        <v>0</v>
      </c>
      <c r="J2342" s="34" t="str">
        <f aca="false">IF( OR( ISBLANK(D2342), C2342=D2342, AND( LEFT(D2342,7)&lt;&gt;"NOMINA ", OR( ISERROR(FIND(" - ",D2342)), NOT(ISNUMBER(VALUE(LEFT(D2342,FIND(" - ",D2342)-1)))) ) ) ), "", B2342 &amp; "|" &amp; E2342 &amp; "|" &amp; (IF(ISBLANK(C2342), "", IFERROR(VALUE(LEFT(TRIM(C2342), FIND(" ", TRIM(C2342)&amp;" ")-1)), ""))) &amp; "|" &amp; D2342 )</f>
        <v/>
      </c>
      <c r="K2342" s="18" t="n">
        <f aca="false">IF(OR(C2342="", J2342="",G2342=""), 0, IF(COUNTIF($J$6:J2342, J2342)=1, 1, 0))</f>
        <v>0</v>
      </c>
      <c r="L2342" s="16" t="str">
        <f aca="false">IF(B2342="Inscripción de nuevo registro patronal",B2342 &amp; "|" &amp; E2342 &amp; "|" &amp; C2342,"")</f>
        <v/>
      </c>
      <c r="M2342" s="18" t="n">
        <f aca="false">IF(OR(C2342="", L2342=""), 0, IF(COUNTIF($L$6:L2342, L2342)=1, 1, 0))</f>
        <v>0</v>
      </c>
    </row>
    <row r="2343" customFormat="false" ht="28.35" hidden="false" customHeight="true" outlineLevel="0" collapsed="false">
      <c r="A2343" s="48" t="str">
        <f aca="false">IF(AND(NOT(ISBLANK(C2343)),NOT(ISBLANK(B2343)),NOT(ISBLANK(E2343))),(_xlfn.AGGREGATE(2,7,A$5:A2343))+1,"")</f>
        <v/>
      </c>
      <c r="B2343" s="49"/>
      <c r="C2343" s="49"/>
      <c r="D2343" s="50"/>
      <c r="E2343" s="51"/>
      <c r="F2343" s="52" t="str">
        <f aca="false">IFERROR(VLOOKUP(B2343,LISTAS!$Q$2:$R$58,2,0),"")</f>
        <v/>
      </c>
      <c r="G2343" s="34" t="str">
        <f aca="false">IF(ISBLANK(C2343),"",  IF(F2343="RAZÓN SOCIAL","NUEVO_RP",   IF(F2343="NUMERO",      IF(ISNUMBER(VALUE(C2343)),VALUE(C2343),""),   IF(OR(F2343="NSS - NOMBRE",F2343="RP - NOMBRE"),      IF(         AND(           NOT(ISERROR(FIND(" - ",C2343))),           ISERROR(FIND("  ",C2343)),           ISERROR(FIND("–",C2343)),           ISERROR(FIND("—",C2343)),           ISNUMBER(VALUE(LEFT(C2343,FIND(" - ",C2343)-1)))         ),         VALUE(LEFT(C2343,FIND(" - ",C2343)-1)),         ""      ),   ""   )  )))</f>
        <v/>
      </c>
      <c r="H2343" s="34" t="str">
        <f aca="false">B2343 &amp; "|" &amp; E2343 &amp; "|" &amp;(IF(ISBLANK(C2343),"",IFERROR(VALUE(LEFT(TRIM(C2343),FIND(" ",TRIM(C2343)&amp;" ")-1)),"")))</f>
        <v>||</v>
      </c>
      <c r="I2343" s="18" t="n">
        <f aca="false">IF(G2343="",0, IF(COUNTIF($H$6:H2343,H2343)=1,1,0))</f>
        <v>0</v>
      </c>
      <c r="J2343" s="34" t="str">
        <f aca="false">IF( OR( ISBLANK(D2343), C2343=D2343, AND( LEFT(D2343,7)&lt;&gt;"NOMINA ", OR( ISERROR(FIND(" - ",D2343)), NOT(ISNUMBER(VALUE(LEFT(D2343,FIND(" - ",D2343)-1)))) ) ) ), "", B2343 &amp; "|" &amp; E2343 &amp; "|" &amp; (IF(ISBLANK(C2343), "", IFERROR(VALUE(LEFT(TRIM(C2343), FIND(" ", TRIM(C2343)&amp;" ")-1)), ""))) &amp; "|" &amp; D2343 )</f>
        <v/>
      </c>
      <c r="K2343" s="18" t="n">
        <f aca="false">IF(OR(C2343="", J2343="",G2343=""), 0, IF(COUNTIF($J$6:J2343, J2343)=1, 1, 0))</f>
        <v>0</v>
      </c>
      <c r="L2343" s="16" t="str">
        <f aca="false">IF(B2343="Inscripción de nuevo registro patronal",B2343 &amp; "|" &amp; E2343 &amp; "|" &amp; C2343,"")</f>
        <v/>
      </c>
      <c r="M2343" s="18" t="n">
        <f aca="false">IF(OR(C2343="", L2343=""), 0, IF(COUNTIF($L$6:L2343, L2343)=1, 1, 0))</f>
        <v>0</v>
      </c>
    </row>
    <row r="2344" customFormat="false" ht="28.35" hidden="false" customHeight="true" outlineLevel="0" collapsed="false">
      <c r="A2344" s="48" t="str">
        <f aca="false">IF(AND(NOT(ISBLANK(C2344)),NOT(ISBLANK(B2344)),NOT(ISBLANK(E2344))),(_xlfn.AGGREGATE(2,7,A$5:A2344))+1,"")</f>
        <v/>
      </c>
      <c r="B2344" s="49"/>
      <c r="C2344" s="49"/>
      <c r="D2344" s="50"/>
      <c r="E2344" s="51"/>
      <c r="F2344" s="52" t="str">
        <f aca="false">IFERROR(VLOOKUP(B2344,LISTAS!$Q$2:$R$58,2,0),"")</f>
        <v/>
      </c>
      <c r="G2344" s="34" t="str">
        <f aca="false">IF(ISBLANK(C2344),"",  IF(F2344="RAZÓN SOCIAL","NUEVO_RP",   IF(F2344="NUMERO",      IF(ISNUMBER(VALUE(C2344)),VALUE(C2344),""),   IF(OR(F2344="NSS - NOMBRE",F2344="RP - NOMBRE"),      IF(         AND(           NOT(ISERROR(FIND(" - ",C2344))),           ISERROR(FIND("  ",C2344)),           ISERROR(FIND("–",C2344)),           ISERROR(FIND("—",C2344)),           ISNUMBER(VALUE(LEFT(C2344,FIND(" - ",C2344)-1)))         ),         VALUE(LEFT(C2344,FIND(" - ",C2344)-1)),         ""      ),   ""   )  )))</f>
        <v/>
      </c>
      <c r="H2344" s="34" t="str">
        <f aca="false">B2344 &amp; "|" &amp; E2344 &amp; "|" &amp;(IF(ISBLANK(C2344),"",IFERROR(VALUE(LEFT(TRIM(C2344),FIND(" ",TRIM(C2344)&amp;" ")-1)),"")))</f>
        <v>||</v>
      </c>
      <c r="I2344" s="18" t="n">
        <f aca="false">IF(G2344="",0, IF(COUNTIF($H$6:H2344,H2344)=1,1,0))</f>
        <v>0</v>
      </c>
      <c r="J2344" s="34" t="str">
        <f aca="false">IF( OR( ISBLANK(D2344), C2344=D2344, AND( LEFT(D2344,7)&lt;&gt;"NOMINA ", OR( ISERROR(FIND(" - ",D2344)), NOT(ISNUMBER(VALUE(LEFT(D2344,FIND(" - ",D2344)-1)))) ) ) ), "", B2344 &amp; "|" &amp; E2344 &amp; "|" &amp; (IF(ISBLANK(C2344), "", IFERROR(VALUE(LEFT(TRIM(C2344), FIND(" ", TRIM(C2344)&amp;" ")-1)), ""))) &amp; "|" &amp; D2344 )</f>
        <v/>
      </c>
      <c r="K2344" s="18" t="n">
        <f aca="false">IF(OR(C2344="", J2344="",G2344=""), 0, IF(COUNTIF($J$6:J2344, J2344)=1, 1, 0))</f>
        <v>0</v>
      </c>
      <c r="L2344" s="16" t="str">
        <f aca="false">IF(B2344="Inscripción de nuevo registro patronal",B2344 &amp; "|" &amp; E2344 &amp; "|" &amp; C2344,"")</f>
        <v/>
      </c>
      <c r="M2344" s="18" t="n">
        <f aca="false">IF(OR(C2344="", L2344=""), 0, IF(COUNTIF($L$6:L2344, L2344)=1, 1, 0))</f>
        <v>0</v>
      </c>
    </row>
    <row r="2345" customFormat="false" ht="28.35" hidden="false" customHeight="true" outlineLevel="0" collapsed="false">
      <c r="A2345" s="48" t="str">
        <f aca="false">IF(AND(NOT(ISBLANK(C2345)),NOT(ISBLANK(B2345)),NOT(ISBLANK(E2345))),(_xlfn.AGGREGATE(2,7,A$5:A2345))+1,"")</f>
        <v/>
      </c>
      <c r="B2345" s="49"/>
      <c r="C2345" s="49"/>
      <c r="D2345" s="50"/>
      <c r="E2345" s="51"/>
      <c r="F2345" s="52" t="str">
        <f aca="false">IFERROR(VLOOKUP(B2345,LISTAS!$Q$2:$R$58,2,0),"")</f>
        <v/>
      </c>
      <c r="G2345" s="34" t="str">
        <f aca="false">IF(ISBLANK(C2345),"",  IF(F2345="RAZÓN SOCIAL","NUEVO_RP",   IF(F2345="NUMERO",      IF(ISNUMBER(VALUE(C2345)),VALUE(C2345),""),   IF(OR(F2345="NSS - NOMBRE",F2345="RP - NOMBRE"),      IF(         AND(           NOT(ISERROR(FIND(" - ",C2345))),           ISERROR(FIND("  ",C2345)),           ISERROR(FIND("–",C2345)),           ISERROR(FIND("—",C2345)),           ISNUMBER(VALUE(LEFT(C2345,FIND(" - ",C2345)-1)))         ),         VALUE(LEFT(C2345,FIND(" - ",C2345)-1)),         ""      ),   ""   )  )))</f>
        <v/>
      </c>
      <c r="H2345" s="34" t="str">
        <f aca="false">B2345 &amp; "|" &amp; E2345 &amp; "|" &amp;(IF(ISBLANK(C2345),"",IFERROR(VALUE(LEFT(TRIM(C2345),FIND(" ",TRIM(C2345)&amp;" ")-1)),"")))</f>
        <v>||</v>
      </c>
      <c r="I2345" s="18" t="n">
        <f aca="false">IF(G2345="",0, IF(COUNTIF($H$6:H2345,H2345)=1,1,0))</f>
        <v>0</v>
      </c>
      <c r="J2345" s="34" t="str">
        <f aca="false">IF( OR( ISBLANK(D2345), C2345=D2345, AND( LEFT(D2345,7)&lt;&gt;"NOMINA ", OR( ISERROR(FIND(" - ",D2345)), NOT(ISNUMBER(VALUE(LEFT(D2345,FIND(" - ",D2345)-1)))) ) ) ), "", B2345 &amp; "|" &amp; E2345 &amp; "|" &amp; (IF(ISBLANK(C2345), "", IFERROR(VALUE(LEFT(TRIM(C2345), FIND(" ", TRIM(C2345)&amp;" ")-1)), ""))) &amp; "|" &amp; D2345 )</f>
        <v/>
      </c>
      <c r="K2345" s="18" t="n">
        <f aca="false">IF(OR(C2345="", J2345="",G2345=""), 0, IF(COUNTIF($J$6:J2345, J2345)=1, 1, 0))</f>
        <v>0</v>
      </c>
      <c r="L2345" s="16" t="str">
        <f aca="false">IF(B2345="Inscripción de nuevo registro patronal",B2345 &amp; "|" &amp; E2345 &amp; "|" &amp; C2345,"")</f>
        <v/>
      </c>
      <c r="M2345" s="18" t="n">
        <f aca="false">IF(OR(C2345="", L2345=""), 0, IF(COUNTIF($L$6:L2345, L2345)=1, 1, 0))</f>
        <v>0</v>
      </c>
    </row>
    <row r="2346" customFormat="false" ht="28.35" hidden="false" customHeight="true" outlineLevel="0" collapsed="false">
      <c r="A2346" s="48" t="str">
        <f aca="false">IF(AND(NOT(ISBLANK(C2346)),NOT(ISBLANK(B2346)),NOT(ISBLANK(E2346))),(_xlfn.AGGREGATE(2,7,A$5:A2346))+1,"")</f>
        <v/>
      </c>
      <c r="B2346" s="49"/>
      <c r="C2346" s="49"/>
      <c r="D2346" s="50"/>
      <c r="E2346" s="51"/>
      <c r="F2346" s="52" t="str">
        <f aca="false">IFERROR(VLOOKUP(B2346,LISTAS!$Q$2:$R$58,2,0),"")</f>
        <v/>
      </c>
      <c r="G2346" s="34" t="str">
        <f aca="false">IF(ISBLANK(C2346),"",  IF(F2346="RAZÓN SOCIAL","NUEVO_RP",   IF(F2346="NUMERO",      IF(ISNUMBER(VALUE(C2346)),VALUE(C2346),""),   IF(OR(F2346="NSS - NOMBRE",F2346="RP - NOMBRE"),      IF(         AND(           NOT(ISERROR(FIND(" - ",C2346))),           ISERROR(FIND("  ",C2346)),           ISERROR(FIND("–",C2346)),           ISERROR(FIND("—",C2346)),           ISNUMBER(VALUE(LEFT(C2346,FIND(" - ",C2346)-1)))         ),         VALUE(LEFT(C2346,FIND(" - ",C2346)-1)),         ""      ),   ""   )  )))</f>
        <v/>
      </c>
      <c r="H2346" s="34" t="str">
        <f aca="false">B2346 &amp; "|" &amp; E2346 &amp; "|" &amp;(IF(ISBLANK(C2346),"",IFERROR(VALUE(LEFT(TRIM(C2346),FIND(" ",TRIM(C2346)&amp;" ")-1)),"")))</f>
        <v>||</v>
      </c>
      <c r="I2346" s="18" t="n">
        <f aca="false">IF(G2346="",0, IF(COUNTIF($H$6:H2346,H2346)=1,1,0))</f>
        <v>0</v>
      </c>
      <c r="J2346" s="34" t="str">
        <f aca="false">IF( OR( ISBLANK(D2346), C2346=D2346, AND( LEFT(D2346,7)&lt;&gt;"NOMINA ", OR( ISERROR(FIND(" - ",D2346)), NOT(ISNUMBER(VALUE(LEFT(D2346,FIND(" - ",D2346)-1)))) ) ) ), "", B2346 &amp; "|" &amp; E2346 &amp; "|" &amp; (IF(ISBLANK(C2346), "", IFERROR(VALUE(LEFT(TRIM(C2346), FIND(" ", TRIM(C2346)&amp;" ")-1)), ""))) &amp; "|" &amp; D2346 )</f>
        <v/>
      </c>
      <c r="K2346" s="18" t="n">
        <f aca="false">IF(OR(C2346="", J2346="",G2346=""), 0, IF(COUNTIF($J$6:J2346, J2346)=1, 1, 0))</f>
        <v>0</v>
      </c>
      <c r="L2346" s="16" t="str">
        <f aca="false">IF(B2346="Inscripción de nuevo registro patronal",B2346 &amp; "|" &amp; E2346 &amp; "|" &amp; C2346,"")</f>
        <v/>
      </c>
      <c r="M2346" s="18" t="n">
        <f aca="false">IF(OR(C2346="", L2346=""), 0, IF(COUNTIF($L$6:L2346, L2346)=1, 1, 0))</f>
        <v>0</v>
      </c>
    </row>
    <row r="2347" customFormat="false" ht="28.35" hidden="false" customHeight="true" outlineLevel="0" collapsed="false">
      <c r="A2347" s="48" t="str">
        <f aca="false">IF(AND(NOT(ISBLANK(C2347)),NOT(ISBLANK(B2347)),NOT(ISBLANK(E2347))),(_xlfn.AGGREGATE(2,7,A$5:A2347))+1,"")</f>
        <v/>
      </c>
      <c r="B2347" s="49"/>
      <c r="C2347" s="49"/>
      <c r="D2347" s="50"/>
      <c r="E2347" s="51"/>
      <c r="F2347" s="52" t="str">
        <f aca="false">IFERROR(VLOOKUP(B2347,LISTAS!$Q$2:$R$58,2,0),"")</f>
        <v/>
      </c>
      <c r="G2347" s="34" t="str">
        <f aca="false">IF(ISBLANK(C2347),"",  IF(F2347="RAZÓN SOCIAL","NUEVO_RP",   IF(F2347="NUMERO",      IF(ISNUMBER(VALUE(C2347)),VALUE(C2347),""),   IF(OR(F2347="NSS - NOMBRE",F2347="RP - NOMBRE"),      IF(         AND(           NOT(ISERROR(FIND(" - ",C2347))),           ISERROR(FIND("  ",C2347)),           ISERROR(FIND("–",C2347)),           ISERROR(FIND("—",C2347)),           ISNUMBER(VALUE(LEFT(C2347,FIND(" - ",C2347)-1)))         ),         VALUE(LEFT(C2347,FIND(" - ",C2347)-1)),         ""      ),   ""   )  )))</f>
        <v/>
      </c>
      <c r="H2347" s="34" t="str">
        <f aca="false">B2347 &amp; "|" &amp; E2347 &amp; "|" &amp;(IF(ISBLANK(C2347),"",IFERROR(VALUE(LEFT(TRIM(C2347),FIND(" ",TRIM(C2347)&amp;" ")-1)),"")))</f>
        <v>||</v>
      </c>
      <c r="I2347" s="18" t="n">
        <f aca="false">IF(G2347="",0, IF(COUNTIF($H$6:H2347,H2347)=1,1,0))</f>
        <v>0</v>
      </c>
      <c r="J2347" s="34" t="str">
        <f aca="false">IF( OR( ISBLANK(D2347), C2347=D2347, AND( LEFT(D2347,7)&lt;&gt;"NOMINA ", OR( ISERROR(FIND(" - ",D2347)), NOT(ISNUMBER(VALUE(LEFT(D2347,FIND(" - ",D2347)-1)))) ) ) ), "", B2347 &amp; "|" &amp; E2347 &amp; "|" &amp; (IF(ISBLANK(C2347), "", IFERROR(VALUE(LEFT(TRIM(C2347), FIND(" ", TRIM(C2347)&amp;" ")-1)), ""))) &amp; "|" &amp; D2347 )</f>
        <v/>
      </c>
      <c r="K2347" s="18" t="n">
        <f aca="false">IF(OR(C2347="", J2347="",G2347=""), 0, IF(COUNTIF($J$6:J2347, J2347)=1, 1, 0))</f>
        <v>0</v>
      </c>
      <c r="L2347" s="16" t="str">
        <f aca="false">IF(B2347="Inscripción de nuevo registro patronal",B2347 &amp; "|" &amp; E2347 &amp; "|" &amp; C2347,"")</f>
        <v/>
      </c>
      <c r="M2347" s="18" t="n">
        <f aca="false">IF(OR(C2347="", L2347=""), 0, IF(COUNTIF($L$6:L2347, L2347)=1, 1, 0))</f>
        <v>0</v>
      </c>
    </row>
    <row r="2348" customFormat="false" ht="28.35" hidden="false" customHeight="true" outlineLevel="0" collapsed="false">
      <c r="A2348" s="48" t="str">
        <f aca="false">IF(AND(NOT(ISBLANK(C2348)),NOT(ISBLANK(B2348)),NOT(ISBLANK(E2348))),(_xlfn.AGGREGATE(2,7,A$5:A2348))+1,"")</f>
        <v/>
      </c>
      <c r="B2348" s="49"/>
      <c r="C2348" s="49"/>
      <c r="D2348" s="50"/>
      <c r="E2348" s="51"/>
      <c r="F2348" s="52" t="str">
        <f aca="false">IFERROR(VLOOKUP(B2348,LISTAS!$Q$2:$R$58,2,0),"")</f>
        <v/>
      </c>
      <c r="G2348" s="34" t="str">
        <f aca="false">IF(ISBLANK(C2348),"",  IF(F2348="RAZÓN SOCIAL","NUEVO_RP",   IF(F2348="NUMERO",      IF(ISNUMBER(VALUE(C2348)),VALUE(C2348),""),   IF(OR(F2348="NSS - NOMBRE",F2348="RP - NOMBRE"),      IF(         AND(           NOT(ISERROR(FIND(" - ",C2348))),           ISERROR(FIND("  ",C2348)),           ISERROR(FIND("–",C2348)),           ISERROR(FIND("—",C2348)),           ISNUMBER(VALUE(LEFT(C2348,FIND(" - ",C2348)-1)))         ),         VALUE(LEFT(C2348,FIND(" - ",C2348)-1)),         ""      ),   ""   )  )))</f>
        <v/>
      </c>
      <c r="H2348" s="34" t="str">
        <f aca="false">B2348 &amp; "|" &amp; E2348 &amp; "|" &amp;(IF(ISBLANK(C2348),"",IFERROR(VALUE(LEFT(TRIM(C2348),FIND(" ",TRIM(C2348)&amp;" ")-1)),"")))</f>
        <v>||</v>
      </c>
      <c r="I2348" s="18" t="n">
        <f aca="false">IF(G2348="",0, IF(COUNTIF($H$6:H2348,H2348)=1,1,0))</f>
        <v>0</v>
      </c>
      <c r="J2348" s="34" t="str">
        <f aca="false">IF( OR( ISBLANK(D2348), C2348=D2348, AND( LEFT(D2348,7)&lt;&gt;"NOMINA ", OR( ISERROR(FIND(" - ",D2348)), NOT(ISNUMBER(VALUE(LEFT(D2348,FIND(" - ",D2348)-1)))) ) ) ), "", B2348 &amp; "|" &amp; E2348 &amp; "|" &amp; (IF(ISBLANK(C2348), "", IFERROR(VALUE(LEFT(TRIM(C2348), FIND(" ", TRIM(C2348)&amp;" ")-1)), ""))) &amp; "|" &amp; D2348 )</f>
        <v/>
      </c>
      <c r="K2348" s="18" t="n">
        <f aca="false">IF(OR(C2348="", J2348="",G2348=""), 0, IF(COUNTIF($J$6:J2348, J2348)=1, 1, 0))</f>
        <v>0</v>
      </c>
      <c r="L2348" s="16" t="str">
        <f aca="false">IF(B2348="Inscripción de nuevo registro patronal",B2348 &amp; "|" &amp; E2348 &amp; "|" &amp; C2348,"")</f>
        <v/>
      </c>
      <c r="M2348" s="18" t="n">
        <f aca="false">IF(OR(C2348="", L2348=""), 0, IF(COUNTIF($L$6:L2348, L2348)=1, 1, 0))</f>
        <v>0</v>
      </c>
    </row>
    <row r="2349" customFormat="false" ht="28.35" hidden="false" customHeight="true" outlineLevel="0" collapsed="false">
      <c r="A2349" s="48" t="str">
        <f aca="false">IF(AND(NOT(ISBLANK(C2349)),NOT(ISBLANK(B2349)),NOT(ISBLANK(E2349))),(_xlfn.AGGREGATE(2,7,A$5:A2349))+1,"")</f>
        <v/>
      </c>
      <c r="B2349" s="49"/>
      <c r="C2349" s="49"/>
      <c r="D2349" s="50"/>
      <c r="E2349" s="51"/>
      <c r="F2349" s="52" t="str">
        <f aca="false">IFERROR(VLOOKUP(B2349,LISTAS!$Q$2:$R$58,2,0),"")</f>
        <v/>
      </c>
      <c r="G2349" s="34" t="str">
        <f aca="false">IF(ISBLANK(C2349),"",  IF(F2349="RAZÓN SOCIAL","NUEVO_RP",   IF(F2349="NUMERO",      IF(ISNUMBER(VALUE(C2349)),VALUE(C2349),""),   IF(OR(F2349="NSS - NOMBRE",F2349="RP - NOMBRE"),      IF(         AND(           NOT(ISERROR(FIND(" - ",C2349))),           ISERROR(FIND("  ",C2349)),           ISERROR(FIND("–",C2349)),           ISERROR(FIND("—",C2349)),           ISNUMBER(VALUE(LEFT(C2349,FIND(" - ",C2349)-1)))         ),         VALUE(LEFT(C2349,FIND(" - ",C2349)-1)),         ""      ),   ""   )  )))</f>
        <v/>
      </c>
      <c r="H2349" s="34" t="str">
        <f aca="false">B2349 &amp; "|" &amp; E2349 &amp; "|" &amp;(IF(ISBLANK(C2349),"",IFERROR(VALUE(LEFT(TRIM(C2349),FIND(" ",TRIM(C2349)&amp;" ")-1)),"")))</f>
        <v>||</v>
      </c>
      <c r="I2349" s="18" t="n">
        <f aca="false">IF(G2349="",0, IF(COUNTIF($H$6:H2349,H2349)=1,1,0))</f>
        <v>0</v>
      </c>
      <c r="J2349" s="34" t="str">
        <f aca="false">IF( OR( ISBLANK(D2349), C2349=D2349, AND( LEFT(D2349,7)&lt;&gt;"NOMINA ", OR( ISERROR(FIND(" - ",D2349)), NOT(ISNUMBER(VALUE(LEFT(D2349,FIND(" - ",D2349)-1)))) ) ) ), "", B2349 &amp; "|" &amp; E2349 &amp; "|" &amp; (IF(ISBLANK(C2349), "", IFERROR(VALUE(LEFT(TRIM(C2349), FIND(" ", TRIM(C2349)&amp;" ")-1)), ""))) &amp; "|" &amp; D2349 )</f>
        <v/>
      </c>
      <c r="K2349" s="18" t="n">
        <f aca="false">IF(OR(C2349="", J2349="",G2349=""), 0, IF(COUNTIF($J$6:J2349, J2349)=1, 1, 0))</f>
        <v>0</v>
      </c>
      <c r="L2349" s="16" t="str">
        <f aca="false">IF(B2349="Inscripción de nuevo registro patronal",B2349 &amp; "|" &amp; E2349 &amp; "|" &amp; C2349,"")</f>
        <v/>
      </c>
      <c r="M2349" s="18" t="n">
        <f aca="false">IF(OR(C2349="", L2349=""), 0, IF(COUNTIF($L$6:L2349, L2349)=1, 1, 0))</f>
        <v>0</v>
      </c>
    </row>
    <row r="2350" customFormat="false" ht="28.35" hidden="false" customHeight="true" outlineLevel="0" collapsed="false">
      <c r="A2350" s="48" t="str">
        <f aca="false">IF(AND(NOT(ISBLANK(C2350)),NOT(ISBLANK(B2350)),NOT(ISBLANK(E2350))),(_xlfn.AGGREGATE(2,7,A$5:A2350))+1,"")</f>
        <v/>
      </c>
      <c r="B2350" s="49"/>
      <c r="C2350" s="49"/>
      <c r="D2350" s="50"/>
      <c r="E2350" s="51"/>
      <c r="F2350" s="52" t="str">
        <f aca="false">IFERROR(VLOOKUP(B2350,LISTAS!$Q$2:$R$58,2,0),"")</f>
        <v/>
      </c>
      <c r="G2350" s="34" t="str">
        <f aca="false">IF(ISBLANK(C2350),"",  IF(F2350="RAZÓN SOCIAL","NUEVO_RP",   IF(F2350="NUMERO",      IF(ISNUMBER(VALUE(C2350)),VALUE(C2350),""),   IF(OR(F2350="NSS - NOMBRE",F2350="RP - NOMBRE"),      IF(         AND(           NOT(ISERROR(FIND(" - ",C2350))),           ISERROR(FIND("  ",C2350)),           ISERROR(FIND("–",C2350)),           ISERROR(FIND("—",C2350)),           ISNUMBER(VALUE(LEFT(C2350,FIND(" - ",C2350)-1)))         ),         VALUE(LEFT(C2350,FIND(" - ",C2350)-1)),         ""      ),   ""   )  )))</f>
        <v/>
      </c>
      <c r="H2350" s="34" t="str">
        <f aca="false">B2350 &amp; "|" &amp; E2350 &amp; "|" &amp;(IF(ISBLANK(C2350),"",IFERROR(VALUE(LEFT(TRIM(C2350),FIND(" ",TRIM(C2350)&amp;" ")-1)),"")))</f>
        <v>||</v>
      </c>
      <c r="I2350" s="18" t="n">
        <f aca="false">IF(G2350="",0, IF(COUNTIF($H$6:H2350,H2350)=1,1,0))</f>
        <v>0</v>
      </c>
      <c r="J2350" s="34" t="str">
        <f aca="false">IF( OR( ISBLANK(D2350), C2350=D2350, AND( LEFT(D2350,7)&lt;&gt;"NOMINA ", OR( ISERROR(FIND(" - ",D2350)), NOT(ISNUMBER(VALUE(LEFT(D2350,FIND(" - ",D2350)-1)))) ) ) ), "", B2350 &amp; "|" &amp; E2350 &amp; "|" &amp; (IF(ISBLANK(C2350), "", IFERROR(VALUE(LEFT(TRIM(C2350), FIND(" ", TRIM(C2350)&amp;" ")-1)), ""))) &amp; "|" &amp; D2350 )</f>
        <v/>
      </c>
      <c r="K2350" s="18" t="n">
        <f aca="false">IF(OR(C2350="", J2350="",G2350=""), 0, IF(COUNTIF($J$6:J2350, J2350)=1, 1, 0))</f>
        <v>0</v>
      </c>
      <c r="L2350" s="16" t="str">
        <f aca="false">IF(B2350="Inscripción de nuevo registro patronal",B2350 &amp; "|" &amp; E2350 &amp; "|" &amp; C2350,"")</f>
        <v/>
      </c>
      <c r="M2350" s="18" t="n">
        <f aca="false">IF(OR(C2350="", L2350=""), 0, IF(COUNTIF($L$6:L2350, L2350)=1, 1, 0))</f>
        <v>0</v>
      </c>
    </row>
    <row r="2351" customFormat="false" ht="28.35" hidden="false" customHeight="true" outlineLevel="0" collapsed="false">
      <c r="A2351" s="48" t="str">
        <f aca="false">IF(AND(NOT(ISBLANK(C2351)),NOT(ISBLANK(B2351)),NOT(ISBLANK(E2351))),(_xlfn.AGGREGATE(2,7,A$5:A2351))+1,"")</f>
        <v/>
      </c>
      <c r="B2351" s="49"/>
      <c r="C2351" s="49"/>
      <c r="D2351" s="50"/>
      <c r="E2351" s="51"/>
      <c r="F2351" s="52" t="str">
        <f aca="false">IFERROR(VLOOKUP(B2351,LISTAS!$Q$2:$R$58,2,0),"")</f>
        <v/>
      </c>
      <c r="G2351" s="34" t="str">
        <f aca="false">IF(ISBLANK(C2351),"",  IF(F2351="RAZÓN SOCIAL","NUEVO_RP",   IF(F2351="NUMERO",      IF(ISNUMBER(VALUE(C2351)),VALUE(C2351),""),   IF(OR(F2351="NSS - NOMBRE",F2351="RP - NOMBRE"),      IF(         AND(           NOT(ISERROR(FIND(" - ",C2351))),           ISERROR(FIND("  ",C2351)),           ISERROR(FIND("–",C2351)),           ISERROR(FIND("—",C2351)),           ISNUMBER(VALUE(LEFT(C2351,FIND(" - ",C2351)-1)))         ),         VALUE(LEFT(C2351,FIND(" - ",C2351)-1)),         ""      ),   ""   )  )))</f>
        <v/>
      </c>
      <c r="H2351" s="34" t="str">
        <f aca="false">B2351 &amp; "|" &amp; E2351 &amp; "|" &amp;(IF(ISBLANK(C2351),"",IFERROR(VALUE(LEFT(TRIM(C2351),FIND(" ",TRIM(C2351)&amp;" ")-1)),"")))</f>
        <v>||</v>
      </c>
      <c r="I2351" s="18" t="n">
        <f aca="false">IF(G2351="",0, IF(COUNTIF($H$6:H2351,H2351)=1,1,0))</f>
        <v>0</v>
      </c>
      <c r="J2351" s="34" t="str">
        <f aca="false">IF( OR( ISBLANK(D2351), C2351=D2351, AND( LEFT(D2351,7)&lt;&gt;"NOMINA ", OR( ISERROR(FIND(" - ",D2351)), NOT(ISNUMBER(VALUE(LEFT(D2351,FIND(" - ",D2351)-1)))) ) ) ), "", B2351 &amp; "|" &amp; E2351 &amp; "|" &amp; (IF(ISBLANK(C2351), "", IFERROR(VALUE(LEFT(TRIM(C2351), FIND(" ", TRIM(C2351)&amp;" ")-1)), ""))) &amp; "|" &amp; D2351 )</f>
        <v/>
      </c>
      <c r="K2351" s="18" t="n">
        <f aca="false">IF(OR(C2351="", J2351="",G2351=""), 0, IF(COUNTIF($J$6:J2351, J2351)=1, 1, 0))</f>
        <v>0</v>
      </c>
      <c r="L2351" s="16" t="str">
        <f aca="false">IF(B2351="Inscripción de nuevo registro patronal",B2351 &amp; "|" &amp; E2351 &amp; "|" &amp; C2351,"")</f>
        <v/>
      </c>
      <c r="M2351" s="18" t="n">
        <f aca="false">IF(OR(C2351="", L2351=""), 0, IF(COUNTIF($L$6:L2351, L2351)=1, 1, 0))</f>
        <v>0</v>
      </c>
    </row>
    <row r="2352" customFormat="false" ht="28.35" hidden="false" customHeight="true" outlineLevel="0" collapsed="false">
      <c r="A2352" s="48" t="str">
        <f aca="false">IF(AND(NOT(ISBLANK(C2352)),NOT(ISBLANK(B2352)),NOT(ISBLANK(E2352))),(_xlfn.AGGREGATE(2,7,A$5:A2352))+1,"")</f>
        <v/>
      </c>
      <c r="B2352" s="49"/>
      <c r="C2352" s="49"/>
      <c r="D2352" s="50"/>
      <c r="E2352" s="51"/>
      <c r="F2352" s="52" t="str">
        <f aca="false">IFERROR(VLOOKUP(B2352,LISTAS!$Q$2:$R$58,2,0),"")</f>
        <v/>
      </c>
      <c r="G2352" s="34" t="str">
        <f aca="false">IF(ISBLANK(C2352),"",  IF(F2352="RAZÓN SOCIAL","NUEVO_RP",   IF(F2352="NUMERO",      IF(ISNUMBER(VALUE(C2352)),VALUE(C2352),""),   IF(OR(F2352="NSS - NOMBRE",F2352="RP - NOMBRE"),      IF(         AND(           NOT(ISERROR(FIND(" - ",C2352))),           ISERROR(FIND("  ",C2352)),           ISERROR(FIND("–",C2352)),           ISERROR(FIND("—",C2352)),           ISNUMBER(VALUE(LEFT(C2352,FIND(" - ",C2352)-1)))         ),         VALUE(LEFT(C2352,FIND(" - ",C2352)-1)),         ""      ),   ""   )  )))</f>
        <v/>
      </c>
      <c r="H2352" s="34" t="str">
        <f aca="false">B2352 &amp; "|" &amp; E2352 &amp; "|" &amp;(IF(ISBLANK(C2352),"",IFERROR(VALUE(LEFT(TRIM(C2352),FIND(" ",TRIM(C2352)&amp;" ")-1)),"")))</f>
        <v>||</v>
      </c>
      <c r="I2352" s="18" t="n">
        <f aca="false">IF(G2352="",0, IF(COUNTIF($H$6:H2352,H2352)=1,1,0))</f>
        <v>0</v>
      </c>
      <c r="J2352" s="34" t="str">
        <f aca="false">IF( OR( ISBLANK(D2352), C2352=D2352, AND( LEFT(D2352,7)&lt;&gt;"NOMINA ", OR( ISERROR(FIND(" - ",D2352)), NOT(ISNUMBER(VALUE(LEFT(D2352,FIND(" - ",D2352)-1)))) ) ) ), "", B2352 &amp; "|" &amp; E2352 &amp; "|" &amp; (IF(ISBLANK(C2352), "", IFERROR(VALUE(LEFT(TRIM(C2352), FIND(" ", TRIM(C2352)&amp;" ")-1)), ""))) &amp; "|" &amp; D2352 )</f>
        <v/>
      </c>
      <c r="K2352" s="18" t="n">
        <f aca="false">IF(OR(C2352="", J2352="",G2352=""), 0, IF(COUNTIF($J$6:J2352, J2352)=1, 1, 0))</f>
        <v>0</v>
      </c>
      <c r="L2352" s="16" t="str">
        <f aca="false">IF(B2352="Inscripción de nuevo registro patronal",B2352 &amp; "|" &amp; E2352 &amp; "|" &amp; C2352,"")</f>
        <v/>
      </c>
      <c r="M2352" s="18" t="n">
        <f aca="false">IF(OR(C2352="", L2352=""), 0, IF(COUNTIF($L$6:L2352, L2352)=1, 1, 0))</f>
        <v>0</v>
      </c>
    </row>
    <row r="2353" customFormat="false" ht="28.35" hidden="false" customHeight="true" outlineLevel="0" collapsed="false">
      <c r="A2353" s="48" t="str">
        <f aca="false">IF(AND(NOT(ISBLANK(C2353)),NOT(ISBLANK(B2353)),NOT(ISBLANK(E2353))),(_xlfn.AGGREGATE(2,7,A$5:A2353))+1,"")</f>
        <v/>
      </c>
      <c r="B2353" s="49"/>
      <c r="C2353" s="49"/>
      <c r="D2353" s="50"/>
      <c r="E2353" s="51"/>
      <c r="F2353" s="52" t="str">
        <f aca="false">IFERROR(VLOOKUP(B2353,LISTAS!$Q$2:$R$58,2,0),"")</f>
        <v/>
      </c>
      <c r="G2353" s="34" t="str">
        <f aca="false">IF(ISBLANK(C2353),"",  IF(F2353="RAZÓN SOCIAL","NUEVO_RP",   IF(F2353="NUMERO",      IF(ISNUMBER(VALUE(C2353)),VALUE(C2353),""),   IF(OR(F2353="NSS - NOMBRE",F2353="RP - NOMBRE"),      IF(         AND(           NOT(ISERROR(FIND(" - ",C2353))),           ISERROR(FIND("  ",C2353)),           ISERROR(FIND("–",C2353)),           ISERROR(FIND("—",C2353)),           ISNUMBER(VALUE(LEFT(C2353,FIND(" - ",C2353)-1)))         ),         VALUE(LEFT(C2353,FIND(" - ",C2353)-1)),         ""      ),   ""   )  )))</f>
        <v/>
      </c>
      <c r="H2353" s="34" t="str">
        <f aca="false">B2353 &amp; "|" &amp; E2353 &amp; "|" &amp;(IF(ISBLANK(C2353),"",IFERROR(VALUE(LEFT(TRIM(C2353),FIND(" ",TRIM(C2353)&amp;" ")-1)),"")))</f>
        <v>||</v>
      </c>
      <c r="I2353" s="18" t="n">
        <f aca="false">IF(G2353="",0, IF(COUNTIF($H$6:H2353,H2353)=1,1,0))</f>
        <v>0</v>
      </c>
      <c r="J2353" s="34" t="str">
        <f aca="false">IF( OR( ISBLANK(D2353), C2353=D2353, AND( LEFT(D2353,7)&lt;&gt;"NOMINA ", OR( ISERROR(FIND(" - ",D2353)), NOT(ISNUMBER(VALUE(LEFT(D2353,FIND(" - ",D2353)-1)))) ) ) ), "", B2353 &amp; "|" &amp; E2353 &amp; "|" &amp; (IF(ISBLANK(C2353), "", IFERROR(VALUE(LEFT(TRIM(C2353), FIND(" ", TRIM(C2353)&amp;" ")-1)), ""))) &amp; "|" &amp; D2353 )</f>
        <v/>
      </c>
      <c r="K2353" s="18" t="n">
        <f aca="false">IF(OR(C2353="", J2353="",G2353=""), 0, IF(COUNTIF($J$6:J2353, J2353)=1, 1, 0))</f>
        <v>0</v>
      </c>
      <c r="L2353" s="16" t="str">
        <f aca="false">IF(B2353="Inscripción de nuevo registro patronal",B2353 &amp; "|" &amp; E2353 &amp; "|" &amp; C2353,"")</f>
        <v/>
      </c>
      <c r="M2353" s="18" t="n">
        <f aca="false">IF(OR(C2353="", L2353=""), 0, IF(COUNTIF($L$6:L2353, L2353)=1, 1, 0))</f>
        <v>0</v>
      </c>
    </row>
    <row r="2354" customFormat="false" ht="28.35" hidden="false" customHeight="true" outlineLevel="0" collapsed="false">
      <c r="A2354" s="48" t="str">
        <f aca="false">IF(AND(NOT(ISBLANK(C2354)),NOT(ISBLANK(B2354)),NOT(ISBLANK(E2354))),(_xlfn.AGGREGATE(2,7,A$5:A2354))+1,"")</f>
        <v/>
      </c>
      <c r="B2354" s="49"/>
      <c r="C2354" s="49"/>
      <c r="D2354" s="50"/>
      <c r="E2354" s="51"/>
      <c r="F2354" s="52" t="str">
        <f aca="false">IFERROR(VLOOKUP(B2354,LISTAS!$Q$2:$R$58,2,0),"")</f>
        <v/>
      </c>
      <c r="G2354" s="34" t="str">
        <f aca="false">IF(ISBLANK(C2354),"",  IF(F2354="RAZÓN SOCIAL","NUEVO_RP",   IF(F2354="NUMERO",      IF(ISNUMBER(VALUE(C2354)),VALUE(C2354),""),   IF(OR(F2354="NSS - NOMBRE",F2354="RP - NOMBRE"),      IF(         AND(           NOT(ISERROR(FIND(" - ",C2354))),           ISERROR(FIND("  ",C2354)),           ISERROR(FIND("–",C2354)),           ISERROR(FIND("—",C2354)),           ISNUMBER(VALUE(LEFT(C2354,FIND(" - ",C2354)-1)))         ),         VALUE(LEFT(C2354,FIND(" - ",C2354)-1)),         ""      ),   ""   )  )))</f>
        <v/>
      </c>
      <c r="H2354" s="34" t="str">
        <f aca="false">B2354 &amp; "|" &amp; E2354 &amp; "|" &amp;(IF(ISBLANK(C2354),"",IFERROR(VALUE(LEFT(TRIM(C2354),FIND(" ",TRIM(C2354)&amp;" ")-1)),"")))</f>
        <v>||</v>
      </c>
      <c r="I2354" s="18" t="n">
        <f aca="false">IF(G2354="",0, IF(COUNTIF($H$6:H2354,H2354)=1,1,0))</f>
        <v>0</v>
      </c>
      <c r="J2354" s="34" t="str">
        <f aca="false">IF( OR( ISBLANK(D2354), C2354=D2354, AND( LEFT(D2354,7)&lt;&gt;"NOMINA ", OR( ISERROR(FIND(" - ",D2354)), NOT(ISNUMBER(VALUE(LEFT(D2354,FIND(" - ",D2354)-1)))) ) ) ), "", B2354 &amp; "|" &amp; E2354 &amp; "|" &amp; (IF(ISBLANK(C2354), "", IFERROR(VALUE(LEFT(TRIM(C2354), FIND(" ", TRIM(C2354)&amp;" ")-1)), ""))) &amp; "|" &amp; D2354 )</f>
        <v/>
      </c>
      <c r="K2354" s="18" t="n">
        <f aca="false">IF(OR(C2354="", J2354="",G2354=""), 0, IF(COUNTIF($J$6:J2354, J2354)=1, 1, 0))</f>
        <v>0</v>
      </c>
      <c r="L2354" s="16" t="str">
        <f aca="false">IF(B2354="Inscripción de nuevo registro patronal",B2354 &amp; "|" &amp; E2354 &amp; "|" &amp; C2354,"")</f>
        <v/>
      </c>
      <c r="M2354" s="18" t="n">
        <f aca="false">IF(OR(C2354="", L2354=""), 0, IF(COUNTIF($L$6:L2354, L2354)=1, 1, 0))</f>
        <v>0</v>
      </c>
    </row>
    <row r="2355" customFormat="false" ht="28.35" hidden="false" customHeight="true" outlineLevel="0" collapsed="false">
      <c r="A2355" s="48" t="str">
        <f aca="false">IF(AND(NOT(ISBLANK(C2355)),NOT(ISBLANK(B2355)),NOT(ISBLANK(E2355))),(_xlfn.AGGREGATE(2,7,A$5:A2355))+1,"")</f>
        <v/>
      </c>
      <c r="B2355" s="49"/>
      <c r="C2355" s="49"/>
      <c r="D2355" s="50"/>
      <c r="E2355" s="51"/>
      <c r="F2355" s="52" t="str">
        <f aca="false">IFERROR(VLOOKUP(B2355,LISTAS!$Q$2:$R$58,2,0),"")</f>
        <v/>
      </c>
      <c r="G2355" s="34" t="str">
        <f aca="false">IF(ISBLANK(C2355),"",  IF(F2355="RAZÓN SOCIAL","NUEVO_RP",   IF(F2355="NUMERO",      IF(ISNUMBER(VALUE(C2355)),VALUE(C2355),""),   IF(OR(F2355="NSS - NOMBRE",F2355="RP - NOMBRE"),      IF(         AND(           NOT(ISERROR(FIND(" - ",C2355))),           ISERROR(FIND("  ",C2355)),           ISERROR(FIND("–",C2355)),           ISERROR(FIND("—",C2355)),           ISNUMBER(VALUE(LEFT(C2355,FIND(" - ",C2355)-1)))         ),         VALUE(LEFT(C2355,FIND(" - ",C2355)-1)),         ""      ),   ""   )  )))</f>
        <v/>
      </c>
      <c r="H2355" s="34" t="str">
        <f aca="false">B2355 &amp; "|" &amp; E2355 &amp; "|" &amp;(IF(ISBLANK(C2355),"",IFERROR(VALUE(LEFT(TRIM(C2355),FIND(" ",TRIM(C2355)&amp;" ")-1)),"")))</f>
        <v>||</v>
      </c>
      <c r="I2355" s="18" t="n">
        <f aca="false">IF(G2355="",0, IF(COUNTIF($H$6:H2355,H2355)=1,1,0))</f>
        <v>0</v>
      </c>
      <c r="J2355" s="34" t="str">
        <f aca="false">IF( OR( ISBLANK(D2355), C2355=D2355, AND( LEFT(D2355,7)&lt;&gt;"NOMINA ", OR( ISERROR(FIND(" - ",D2355)), NOT(ISNUMBER(VALUE(LEFT(D2355,FIND(" - ",D2355)-1)))) ) ) ), "", B2355 &amp; "|" &amp; E2355 &amp; "|" &amp; (IF(ISBLANK(C2355), "", IFERROR(VALUE(LEFT(TRIM(C2355), FIND(" ", TRIM(C2355)&amp;" ")-1)), ""))) &amp; "|" &amp; D2355 )</f>
        <v/>
      </c>
      <c r="K2355" s="18" t="n">
        <f aca="false">IF(OR(C2355="", J2355="",G2355=""), 0, IF(COUNTIF($J$6:J2355, J2355)=1, 1, 0))</f>
        <v>0</v>
      </c>
      <c r="L2355" s="16" t="str">
        <f aca="false">IF(B2355="Inscripción de nuevo registro patronal",B2355 &amp; "|" &amp; E2355 &amp; "|" &amp; C2355,"")</f>
        <v/>
      </c>
      <c r="M2355" s="18" t="n">
        <f aca="false">IF(OR(C2355="", L2355=""), 0, IF(COUNTIF($L$6:L2355, L2355)=1, 1, 0))</f>
        <v>0</v>
      </c>
    </row>
    <row r="2356" customFormat="false" ht="28.35" hidden="false" customHeight="true" outlineLevel="0" collapsed="false">
      <c r="A2356" s="48" t="str">
        <f aca="false">IF(AND(NOT(ISBLANK(C2356)),NOT(ISBLANK(B2356)),NOT(ISBLANK(E2356))),(_xlfn.AGGREGATE(2,7,A$5:A2356))+1,"")</f>
        <v/>
      </c>
      <c r="B2356" s="49"/>
      <c r="C2356" s="49"/>
      <c r="D2356" s="50"/>
      <c r="E2356" s="51"/>
      <c r="F2356" s="52" t="str">
        <f aca="false">IFERROR(VLOOKUP(B2356,LISTAS!$Q$2:$R$58,2,0),"")</f>
        <v/>
      </c>
      <c r="G2356" s="34" t="str">
        <f aca="false">IF(ISBLANK(C2356),"",  IF(F2356="RAZÓN SOCIAL","NUEVO_RP",   IF(F2356="NUMERO",      IF(ISNUMBER(VALUE(C2356)),VALUE(C2356),""),   IF(OR(F2356="NSS - NOMBRE",F2356="RP - NOMBRE"),      IF(         AND(           NOT(ISERROR(FIND(" - ",C2356))),           ISERROR(FIND("  ",C2356)),           ISERROR(FIND("–",C2356)),           ISERROR(FIND("—",C2356)),           ISNUMBER(VALUE(LEFT(C2356,FIND(" - ",C2356)-1)))         ),         VALUE(LEFT(C2356,FIND(" - ",C2356)-1)),         ""      ),   ""   )  )))</f>
        <v/>
      </c>
      <c r="H2356" s="34" t="str">
        <f aca="false">B2356 &amp; "|" &amp; E2356 &amp; "|" &amp;(IF(ISBLANK(C2356),"",IFERROR(VALUE(LEFT(TRIM(C2356),FIND(" ",TRIM(C2356)&amp;" ")-1)),"")))</f>
        <v>||</v>
      </c>
      <c r="I2356" s="18" t="n">
        <f aca="false">IF(G2356="",0, IF(COUNTIF($H$6:H2356,H2356)=1,1,0))</f>
        <v>0</v>
      </c>
      <c r="J2356" s="34" t="str">
        <f aca="false">IF( OR( ISBLANK(D2356), C2356=D2356, AND( LEFT(D2356,7)&lt;&gt;"NOMINA ", OR( ISERROR(FIND(" - ",D2356)), NOT(ISNUMBER(VALUE(LEFT(D2356,FIND(" - ",D2356)-1)))) ) ) ), "", B2356 &amp; "|" &amp; E2356 &amp; "|" &amp; (IF(ISBLANK(C2356), "", IFERROR(VALUE(LEFT(TRIM(C2356), FIND(" ", TRIM(C2356)&amp;" ")-1)), ""))) &amp; "|" &amp; D2356 )</f>
        <v/>
      </c>
      <c r="K2356" s="18" t="n">
        <f aca="false">IF(OR(C2356="", J2356="",G2356=""), 0, IF(COUNTIF($J$6:J2356, J2356)=1, 1, 0))</f>
        <v>0</v>
      </c>
      <c r="L2356" s="16" t="str">
        <f aca="false">IF(B2356="Inscripción de nuevo registro patronal",B2356 &amp; "|" &amp; E2356 &amp; "|" &amp; C2356,"")</f>
        <v/>
      </c>
      <c r="M2356" s="18" t="n">
        <f aca="false">IF(OR(C2356="", L2356=""), 0, IF(COUNTIF($L$6:L2356, L2356)=1, 1, 0))</f>
        <v>0</v>
      </c>
    </row>
    <row r="2357" customFormat="false" ht="28.35" hidden="false" customHeight="true" outlineLevel="0" collapsed="false">
      <c r="A2357" s="48" t="str">
        <f aca="false">IF(AND(NOT(ISBLANK(C2357)),NOT(ISBLANK(B2357)),NOT(ISBLANK(E2357))),(_xlfn.AGGREGATE(2,7,A$5:A2357))+1,"")</f>
        <v/>
      </c>
      <c r="B2357" s="49"/>
      <c r="C2357" s="49"/>
      <c r="D2357" s="50"/>
      <c r="E2357" s="51"/>
      <c r="F2357" s="52" t="str">
        <f aca="false">IFERROR(VLOOKUP(B2357,LISTAS!$Q$2:$R$58,2,0),"")</f>
        <v/>
      </c>
      <c r="G2357" s="34" t="str">
        <f aca="false">IF(ISBLANK(C2357),"",  IF(F2357="RAZÓN SOCIAL","NUEVO_RP",   IF(F2357="NUMERO",      IF(ISNUMBER(VALUE(C2357)),VALUE(C2357),""),   IF(OR(F2357="NSS - NOMBRE",F2357="RP - NOMBRE"),      IF(         AND(           NOT(ISERROR(FIND(" - ",C2357))),           ISERROR(FIND("  ",C2357)),           ISERROR(FIND("–",C2357)),           ISERROR(FIND("—",C2357)),           ISNUMBER(VALUE(LEFT(C2357,FIND(" - ",C2357)-1)))         ),         VALUE(LEFT(C2357,FIND(" - ",C2357)-1)),         ""      ),   ""   )  )))</f>
        <v/>
      </c>
      <c r="H2357" s="34" t="str">
        <f aca="false">B2357 &amp; "|" &amp; E2357 &amp; "|" &amp;(IF(ISBLANK(C2357),"",IFERROR(VALUE(LEFT(TRIM(C2357),FIND(" ",TRIM(C2357)&amp;" ")-1)),"")))</f>
        <v>||</v>
      </c>
      <c r="I2357" s="18" t="n">
        <f aca="false">IF(G2357="",0, IF(COUNTIF($H$6:H2357,H2357)=1,1,0))</f>
        <v>0</v>
      </c>
      <c r="J2357" s="34" t="str">
        <f aca="false">IF( OR( ISBLANK(D2357), C2357=D2357, AND( LEFT(D2357,7)&lt;&gt;"NOMINA ", OR( ISERROR(FIND(" - ",D2357)), NOT(ISNUMBER(VALUE(LEFT(D2357,FIND(" - ",D2357)-1)))) ) ) ), "", B2357 &amp; "|" &amp; E2357 &amp; "|" &amp; (IF(ISBLANK(C2357), "", IFERROR(VALUE(LEFT(TRIM(C2357), FIND(" ", TRIM(C2357)&amp;" ")-1)), ""))) &amp; "|" &amp; D2357 )</f>
        <v/>
      </c>
      <c r="K2357" s="18" t="n">
        <f aca="false">IF(OR(C2357="", J2357="",G2357=""), 0, IF(COUNTIF($J$6:J2357, J2357)=1, 1, 0))</f>
        <v>0</v>
      </c>
      <c r="L2357" s="16" t="str">
        <f aca="false">IF(B2357="Inscripción de nuevo registro patronal",B2357 &amp; "|" &amp; E2357 &amp; "|" &amp; C2357,"")</f>
        <v/>
      </c>
      <c r="M2357" s="18" t="n">
        <f aca="false">IF(OR(C2357="", L2357=""), 0, IF(COUNTIF($L$6:L2357, L2357)=1, 1, 0))</f>
        <v>0</v>
      </c>
    </row>
    <row r="2358" customFormat="false" ht="28.35" hidden="false" customHeight="true" outlineLevel="0" collapsed="false">
      <c r="A2358" s="48" t="str">
        <f aca="false">IF(AND(NOT(ISBLANK(C2358)),NOT(ISBLANK(B2358)),NOT(ISBLANK(E2358))),(_xlfn.AGGREGATE(2,7,A$5:A2358))+1,"")</f>
        <v/>
      </c>
      <c r="B2358" s="49"/>
      <c r="C2358" s="49"/>
      <c r="D2358" s="50"/>
      <c r="E2358" s="51"/>
      <c r="F2358" s="52" t="str">
        <f aca="false">IFERROR(VLOOKUP(B2358,LISTAS!$Q$2:$R$58,2,0),"")</f>
        <v/>
      </c>
      <c r="G2358" s="34" t="str">
        <f aca="false">IF(ISBLANK(C2358),"",  IF(F2358="RAZÓN SOCIAL","NUEVO_RP",   IF(F2358="NUMERO",      IF(ISNUMBER(VALUE(C2358)),VALUE(C2358),""),   IF(OR(F2358="NSS - NOMBRE",F2358="RP - NOMBRE"),      IF(         AND(           NOT(ISERROR(FIND(" - ",C2358))),           ISERROR(FIND("  ",C2358)),           ISERROR(FIND("–",C2358)),           ISERROR(FIND("—",C2358)),           ISNUMBER(VALUE(LEFT(C2358,FIND(" - ",C2358)-1)))         ),         VALUE(LEFT(C2358,FIND(" - ",C2358)-1)),         ""      ),   ""   )  )))</f>
        <v/>
      </c>
      <c r="H2358" s="34" t="str">
        <f aca="false">B2358 &amp; "|" &amp; E2358 &amp; "|" &amp;(IF(ISBLANK(C2358),"",IFERROR(VALUE(LEFT(TRIM(C2358),FIND(" ",TRIM(C2358)&amp;" ")-1)),"")))</f>
        <v>||</v>
      </c>
      <c r="I2358" s="18" t="n">
        <f aca="false">IF(G2358="",0, IF(COUNTIF($H$6:H2358,H2358)=1,1,0))</f>
        <v>0</v>
      </c>
      <c r="J2358" s="34" t="str">
        <f aca="false">IF( OR( ISBLANK(D2358), C2358=D2358, AND( LEFT(D2358,7)&lt;&gt;"NOMINA ", OR( ISERROR(FIND(" - ",D2358)), NOT(ISNUMBER(VALUE(LEFT(D2358,FIND(" - ",D2358)-1)))) ) ) ), "", B2358 &amp; "|" &amp; E2358 &amp; "|" &amp; (IF(ISBLANK(C2358), "", IFERROR(VALUE(LEFT(TRIM(C2358), FIND(" ", TRIM(C2358)&amp;" ")-1)), ""))) &amp; "|" &amp; D2358 )</f>
        <v/>
      </c>
      <c r="K2358" s="18" t="n">
        <f aca="false">IF(OR(C2358="", J2358="",G2358=""), 0, IF(COUNTIF($J$6:J2358, J2358)=1, 1, 0))</f>
        <v>0</v>
      </c>
      <c r="L2358" s="16" t="str">
        <f aca="false">IF(B2358="Inscripción de nuevo registro patronal",B2358 &amp; "|" &amp; E2358 &amp; "|" &amp; C2358,"")</f>
        <v/>
      </c>
      <c r="M2358" s="18" t="n">
        <f aca="false">IF(OR(C2358="", L2358=""), 0, IF(COUNTIF($L$6:L2358, L2358)=1, 1, 0))</f>
        <v>0</v>
      </c>
    </row>
    <row r="2359" customFormat="false" ht="28.35" hidden="false" customHeight="true" outlineLevel="0" collapsed="false">
      <c r="A2359" s="48" t="str">
        <f aca="false">IF(AND(NOT(ISBLANK(C2359)),NOT(ISBLANK(B2359)),NOT(ISBLANK(E2359))),(_xlfn.AGGREGATE(2,7,A$5:A2359))+1,"")</f>
        <v/>
      </c>
      <c r="B2359" s="49"/>
      <c r="C2359" s="49"/>
      <c r="D2359" s="50"/>
      <c r="E2359" s="51"/>
      <c r="F2359" s="52" t="str">
        <f aca="false">IFERROR(VLOOKUP(B2359,LISTAS!$Q$2:$R$58,2,0),"")</f>
        <v/>
      </c>
      <c r="G2359" s="34" t="str">
        <f aca="false">IF(ISBLANK(C2359),"",  IF(F2359="RAZÓN SOCIAL","NUEVO_RP",   IF(F2359="NUMERO",      IF(ISNUMBER(VALUE(C2359)),VALUE(C2359),""),   IF(OR(F2359="NSS - NOMBRE",F2359="RP - NOMBRE"),      IF(         AND(           NOT(ISERROR(FIND(" - ",C2359))),           ISERROR(FIND("  ",C2359)),           ISERROR(FIND("–",C2359)),           ISERROR(FIND("—",C2359)),           ISNUMBER(VALUE(LEFT(C2359,FIND(" - ",C2359)-1)))         ),         VALUE(LEFT(C2359,FIND(" - ",C2359)-1)),         ""      ),   ""   )  )))</f>
        <v/>
      </c>
      <c r="H2359" s="34" t="str">
        <f aca="false">B2359 &amp; "|" &amp; E2359 &amp; "|" &amp;(IF(ISBLANK(C2359),"",IFERROR(VALUE(LEFT(TRIM(C2359),FIND(" ",TRIM(C2359)&amp;" ")-1)),"")))</f>
        <v>||</v>
      </c>
      <c r="I2359" s="18" t="n">
        <f aca="false">IF(G2359="",0, IF(COUNTIF($H$6:H2359,H2359)=1,1,0))</f>
        <v>0</v>
      </c>
      <c r="J2359" s="34" t="str">
        <f aca="false">IF( OR( ISBLANK(D2359), C2359=D2359, AND( LEFT(D2359,7)&lt;&gt;"NOMINA ", OR( ISERROR(FIND(" - ",D2359)), NOT(ISNUMBER(VALUE(LEFT(D2359,FIND(" - ",D2359)-1)))) ) ) ), "", B2359 &amp; "|" &amp; E2359 &amp; "|" &amp; (IF(ISBLANK(C2359), "", IFERROR(VALUE(LEFT(TRIM(C2359), FIND(" ", TRIM(C2359)&amp;" ")-1)), ""))) &amp; "|" &amp; D2359 )</f>
        <v/>
      </c>
      <c r="K2359" s="18" t="n">
        <f aca="false">IF(OR(C2359="", J2359="",G2359=""), 0, IF(COUNTIF($J$6:J2359, J2359)=1, 1, 0))</f>
        <v>0</v>
      </c>
      <c r="L2359" s="16" t="str">
        <f aca="false">IF(B2359="Inscripción de nuevo registro patronal",B2359 &amp; "|" &amp; E2359 &amp; "|" &amp; C2359,"")</f>
        <v/>
      </c>
      <c r="M2359" s="18" t="n">
        <f aca="false">IF(OR(C2359="", L2359=""), 0, IF(COUNTIF($L$6:L2359, L2359)=1, 1, 0))</f>
        <v>0</v>
      </c>
    </row>
    <row r="2360" customFormat="false" ht="28.35" hidden="false" customHeight="true" outlineLevel="0" collapsed="false">
      <c r="A2360" s="48" t="str">
        <f aca="false">IF(AND(NOT(ISBLANK(C2360)),NOT(ISBLANK(B2360)),NOT(ISBLANK(E2360))),(_xlfn.AGGREGATE(2,7,A$5:A2360))+1,"")</f>
        <v/>
      </c>
      <c r="B2360" s="49"/>
      <c r="C2360" s="49"/>
      <c r="D2360" s="50"/>
      <c r="E2360" s="51"/>
      <c r="F2360" s="52" t="str">
        <f aca="false">IFERROR(VLOOKUP(B2360,LISTAS!$Q$2:$R$58,2,0),"")</f>
        <v/>
      </c>
      <c r="G2360" s="34" t="str">
        <f aca="false">IF(ISBLANK(C2360),"",  IF(F2360="RAZÓN SOCIAL","NUEVO_RP",   IF(F2360="NUMERO",      IF(ISNUMBER(VALUE(C2360)),VALUE(C2360),""),   IF(OR(F2360="NSS - NOMBRE",F2360="RP - NOMBRE"),      IF(         AND(           NOT(ISERROR(FIND(" - ",C2360))),           ISERROR(FIND("  ",C2360)),           ISERROR(FIND("–",C2360)),           ISERROR(FIND("—",C2360)),           ISNUMBER(VALUE(LEFT(C2360,FIND(" - ",C2360)-1)))         ),         VALUE(LEFT(C2360,FIND(" - ",C2360)-1)),         ""      ),   ""   )  )))</f>
        <v/>
      </c>
      <c r="H2360" s="34" t="str">
        <f aca="false">B2360 &amp; "|" &amp; E2360 &amp; "|" &amp;(IF(ISBLANK(C2360),"",IFERROR(VALUE(LEFT(TRIM(C2360),FIND(" ",TRIM(C2360)&amp;" ")-1)),"")))</f>
        <v>||</v>
      </c>
      <c r="I2360" s="18" t="n">
        <f aca="false">IF(G2360="",0, IF(COUNTIF($H$6:H2360,H2360)=1,1,0))</f>
        <v>0</v>
      </c>
      <c r="J2360" s="34" t="str">
        <f aca="false">IF( OR( ISBLANK(D2360), C2360=D2360, AND( LEFT(D2360,7)&lt;&gt;"NOMINA ", OR( ISERROR(FIND(" - ",D2360)), NOT(ISNUMBER(VALUE(LEFT(D2360,FIND(" - ",D2360)-1)))) ) ) ), "", B2360 &amp; "|" &amp; E2360 &amp; "|" &amp; (IF(ISBLANK(C2360), "", IFERROR(VALUE(LEFT(TRIM(C2360), FIND(" ", TRIM(C2360)&amp;" ")-1)), ""))) &amp; "|" &amp; D2360 )</f>
        <v/>
      </c>
      <c r="K2360" s="18" t="n">
        <f aca="false">IF(OR(C2360="", J2360="",G2360=""), 0, IF(COUNTIF($J$6:J2360, J2360)=1, 1, 0))</f>
        <v>0</v>
      </c>
      <c r="L2360" s="16" t="str">
        <f aca="false">IF(B2360="Inscripción de nuevo registro patronal",B2360 &amp; "|" &amp; E2360 &amp; "|" &amp; C2360,"")</f>
        <v/>
      </c>
      <c r="M2360" s="18" t="n">
        <f aca="false">IF(OR(C2360="", L2360=""), 0, IF(COUNTIF($L$6:L2360, L2360)=1, 1, 0))</f>
        <v>0</v>
      </c>
    </row>
    <row r="2361" customFormat="false" ht="28.35" hidden="false" customHeight="true" outlineLevel="0" collapsed="false">
      <c r="A2361" s="48" t="str">
        <f aca="false">IF(AND(NOT(ISBLANK(C2361)),NOT(ISBLANK(B2361)),NOT(ISBLANK(E2361))),(_xlfn.AGGREGATE(2,7,A$5:A2361))+1,"")</f>
        <v/>
      </c>
      <c r="B2361" s="49"/>
      <c r="C2361" s="49"/>
      <c r="D2361" s="50"/>
      <c r="E2361" s="51"/>
      <c r="F2361" s="52" t="str">
        <f aca="false">IFERROR(VLOOKUP(B2361,LISTAS!$Q$2:$R$58,2,0),"")</f>
        <v/>
      </c>
      <c r="G2361" s="34" t="str">
        <f aca="false">IF(ISBLANK(C2361),"",  IF(F2361="RAZÓN SOCIAL","NUEVO_RP",   IF(F2361="NUMERO",      IF(ISNUMBER(VALUE(C2361)),VALUE(C2361),""),   IF(OR(F2361="NSS - NOMBRE",F2361="RP - NOMBRE"),      IF(         AND(           NOT(ISERROR(FIND(" - ",C2361))),           ISERROR(FIND("  ",C2361)),           ISERROR(FIND("–",C2361)),           ISERROR(FIND("—",C2361)),           ISNUMBER(VALUE(LEFT(C2361,FIND(" - ",C2361)-1)))         ),         VALUE(LEFT(C2361,FIND(" - ",C2361)-1)),         ""      ),   ""   )  )))</f>
        <v/>
      </c>
      <c r="H2361" s="34" t="str">
        <f aca="false">B2361 &amp; "|" &amp; E2361 &amp; "|" &amp;(IF(ISBLANK(C2361),"",IFERROR(VALUE(LEFT(TRIM(C2361),FIND(" ",TRIM(C2361)&amp;" ")-1)),"")))</f>
        <v>||</v>
      </c>
      <c r="I2361" s="18" t="n">
        <f aca="false">IF(G2361="",0, IF(COUNTIF($H$6:H2361,H2361)=1,1,0))</f>
        <v>0</v>
      </c>
      <c r="J2361" s="34" t="str">
        <f aca="false">IF( OR( ISBLANK(D2361), C2361=D2361, AND( LEFT(D2361,7)&lt;&gt;"NOMINA ", OR( ISERROR(FIND(" - ",D2361)), NOT(ISNUMBER(VALUE(LEFT(D2361,FIND(" - ",D2361)-1)))) ) ) ), "", B2361 &amp; "|" &amp; E2361 &amp; "|" &amp; (IF(ISBLANK(C2361), "", IFERROR(VALUE(LEFT(TRIM(C2361), FIND(" ", TRIM(C2361)&amp;" ")-1)), ""))) &amp; "|" &amp; D2361 )</f>
        <v/>
      </c>
      <c r="K2361" s="18" t="n">
        <f aca="false">IF(OR(C2361="", J2361="",G2361=""), 0, IF(COUNTIF($J$6:J2361, J2361)=1, 1, 0))</f>
        <v>0</v>
      </c>
      <c r="L2361" s="16" t="str">
        <f aca="false">IF(B2361="Inscripción de nuevo registro patronal",B2361 &amp; "|" &amp; E2361 &amp; "|" &amp; C2361,"")</f>
        <v/>
      </c>
      <c r="M2361" s="18" t="n">
        <f aca="false">IF(OR(C2361="", L2361=""), 0, IF(COUNTIF($L$6:L2361, L2361)=1, 1, 0))</f>
        <v>0</v>
      </c>
    </row>
    <row r="2362" customFormat="false" ht="28.35" hidden="false" customHeight="true" outlineLevel="0" collapsed="false">
      <c r="A2362" s="48" t="str">
        <f aca="false">IF(AND(NOT(ISBLANK(C2362)),NOT(ISBLANK(B2362)),NOT(ISBLANK(E2362))),(_xlfn.AGGREGATE(2,7,A$5:A2362))+1,"")</f>
        <v/>
      </c>
      <c r="B2362" s="49"/>
      <c r="C2362" s="49"/>
      <c r="D2362" s="50"/>
      <c r="E2362" s="51"/>
      <c r="F2362" s="52" t="str">
        <f aca="false">IFERROR(VLOOKUP(B2362,LISTAS!$Q$2:$R$58,2,0),"")</f>
        <v/>
      </c>
      <c r="G2362" s="34" t="str">
        <f aca="false">IF(ISBLANK(C2362),"",  IF(F2362="RAZÓN SOCIAL","NUEVO_RP",   IF(F2362="NUMERO",      IF(ISNUMBER(VALUE(C2362)),VALUE(C2362),""),   IF(OR(F2362="NSS - NOMBRE",F2362="RP - NOMBRE"),      IF(         AND(           NOT(ISERROR(FIND(" - ",C2362))),           ISERROR(FIND("  ",C2362)),           ISERROR(FIND("–",C2362)),           ISERROR(FIND("—",C2362)),           ISNUMBER(VALUE(LEFT(C2362,FIND(" - ",C2362)-1)))         ),         VALUE(LEFT(C2362,FIND(" - ",C2362)-1)),         ""      ),   ""   )  )))</f>
        <v/>
      </c>
      <c r="H2362" s="34" t="str">
        <f aca="false">B2362 &amp; "|" &amp; E2362 &amp; "|" &amp;(IF(ISBLANK(C2362),"",IFERROR(VALUE(LEFT(TRIM(C2362),FIND(" ",TRIM(C2362)&amp;" ")-1)),"")))</f>
        <v>||</v>
      </c>
      <c r="I2362" s="18" t="n">
        <f aca="false">IF(G2362="",0, IF(COUNTIF($H$6:H2362,H2362)=1,1,0))</f>
        <v>0</v>
      </c>
      <c r="J2362" s="34" t="str">
        <f aca="false">IF( OR( ISBLANK(D2362), C2362=D2362, AND( LEFT(D2362,7)&lt;&gt;"NOMINA ", OR( ISERROR(FIND(" - ",D2362)), NOT(ISNUMBER(VALUE(LEFT(D2362,FIND(" - ",D2362)-1)))) ) ) ), "", B2362 &amp; "|" &amp; E2362 &amp; "|" &amp; (IF(ISBLANK(C2362), "", IFERROR(VALUE(LEFT(TRIM(C2362), FIND(" ", TRIM(C2362)&amp;" ")-1)), ""))) &amp; "|" &amp; D2362 )</f>
        <v/>
      </c>
      <c r="K2362" s="18" t="n">
        <f aca="false">IF(OR(C2362="", J2362="",G2362=""), 0, IF(COUNTIF($J$6:J2362, J2362)=1, 1, 0))</f>
        <v>0</v>
      </c>
      <c r="L2362" s="16" t="str">
        <f aca="false">IF(B2362="Inscripción de nuevo registro patronal",B2362 &amp; "|" &amp; E2362 &amp; "|" &amp; C2362,"")</f>
        <v/>
      </c>
      <c r="M2362" s="18" t="n">
        <f aca="false">IF(OR(C2362="", L2362=""), 0, IF(COUNTIF($L$6:L2362, L2362)=1, 1, 0))</f>
        <v>0</v>
      </c>
    </row>
    <row r="2363" customFormat="false" ht="28.35" hidden="false" customHeight="true" outlineLevel="0" collapsed="false">
      <c r="A2363" s="48" t="str">
        <f aca="false">IF(AND(NOT(ISBLANK(C2363)),NOT(ISBLANK(B2363)),NOT(ISBLANK(E2363))),(_xlfn.AGGREGATE(2,7,A$5:A2363))+1,"")</f>
        <v/>
      </c>
      <c r="B2363" s="49"/>
      <c r="C2363" s="49"/>
      <c r="D2363" s="50"/>
      <c r="E2363" s="51"/>
      <c r="F2363" s="52" t="str">
        <f aca="false">IFERROR(VLOOKUP(B2363,LISTAS!$Q$2:$R$58,2,0),"")</f>
        <v/>
      </c>
      <c r="G2363" s="34" t="str">
        <f aca="false">IF(ISBLANK(C2363),"",  IF(F2363="RAZÓN SOCIAL","NUEVO_RP",   IF(F2363="NUMERO",      IF(ISNUMBER(VALUE(C2363)),VALUE(C2363),""),   IF(OR(F2363="NSS - NOMBRE",F2363="RP - NOMBRE"),      IF(         AND(           NOT(ISERROR(FIND(" - ",C2363))),           ISERROR(FIND("  ",C2363)),           ISERROR(FIND("–",C2363)),           ISERROR(FIND("—",C2363)),           ISNUMBER(VALUE(LEFT(C2363,FIND(" - ",C2363)-1)))         ),         VALUE(LEFT(C2363,FIND(" - ",C2363)-1)),         ""      ),   ""   )  )))</f>
        <v/>
      </c>
      <c r="H2363" s="34" t="str">
        <f aca="false">B2363 &amp; "|" &amp; E2363 &amp; "|" &amp;(IF(ISBLANK(C2363),"",IFERROR(VALUE(LEFT(TRIM(C2363),FIND(" ",TRIM(C2363)&amp;" ")-1)),"")))</f>
        <v>||</v>
      </c>
      <c r="I2363" s="18" t="n">
        <f aca="false">IF(G2363="",0, IF(COUNTIF($H$6:H2363,H2363)=1,1,0))</f>
        <v>0</v>
      </c>
      <c r="J2363" s="34" t="str">
        <f aca="false">IF( OR( ISBLANK(D2363), C2363=D2363, AND( LEFT(D2363,7)&lt;&gt;"NOMINA ", OR( ISERROR(FIND(" - ",D2363)), NOT(ISNUMBER(VALUE(LEFT(D2363,FIND(" - ",D2363)-1)))) ) ) ), "", B2363 &amp; "|" &amp; E2363 &amp; "|" &amp; (IF(ISBLANK(C2363), "", IFERROR(VALUE(LEFT(TRIM(C2363), FIND(" ", TRIM(C2363)&amp;" ")-1)), ""))) &amp; "|" &amp; D2363 )</f>
        <v/>
      </c>
      <c r="K2363" s="18" t="n">
        <f aca="false">IF(OR(C2363="", J2363="",G2363=""), 0, IF(COUNTIF($J$6:J2363, J2363)=1, 1, 0))</f>
        <v>0</v>
      </c>
      <c r="L2363" s="16" t="str">
        <f aca="false">IF(B2363="Inscripción de nuevo registro patronal",B2363 &amp; "|" &amp; E2363 &amp; "|" &amp; C2363,"")</f>
        <v/>
      </c>
      <c r="M2363" s="18" t="n">
        <f aca="false">IF(OR(C2363="", L2363=""), 0, IF(COUNTIF($L$6:L2363, L2363)=1, 1, 0))</f>
        <v>0</v>
      </c>
    </row>
    <row r="2364" customFormat="false" ht="28.35" hidden="false" customHeight="true" outlineLevel="0" collapsed="false">
      <c r="A2364" s="48" t="str">
        <f aca="false">IF(AND(NOT(ISBLANK(C2364)),NOT(ISBLANK(B2364)),NOT(ISBLANK(E2364))),(_xlfn.AGGREGATE(2,7,A$5:A2364))+1,"")</f>
        <v/>
      </c>
      <c r="B2364" s="49"/>
      <c r="C2364" s="49"/>
      <c r="D2364" s="50"/>
      <c r="E2364" s="51"/>
      <c r="F2364" s="52" t="str">
        <f aca="false">IFERROR(VLOOKUP(B2364,LISTAS!$Q$2:$R$58,2,0),"")</f>
        <v/>
      </c>
      <c r="G2364" s="34" t="str">
        <f aca="false">IF(ISBLANK(C2364),"",  IF(F2364="RAZÓN SOCIAL","NUEVO_RP",   IF(F2364="NUMERO",      IF(ISNUMBER(VALUE(C2364)),VALUE(C2364),""),   IF(OR(F2364="NSS - NOMBRE",F2364="RP - NOMBRE"),      IF(         AND(           NOT(ISERROR(FIND(" - ",C2364))),           ISERROR(FIND("  ",C2364)),           ISERROR(FIND("–",C2364)),           ISERROR(FIND("—",C2364)),           ISNUMBER(VALUE(LEFT(C2364,FIND(" - ",C2364)-1)))         ),         VALUE(LEFT(C2364,FIND(" - ",C2364)-1)),         ""      ),   ""   )  )))</f>
        <v/>
      </c>
      <c r="H2364" s="34" t="str">
        <f aca="false">B2364 &amp; "|" &amp; E2364 &amp; "|" &amp;(IF(ISBLANK(C2364),"",IFERROR(VALUE(LEFT(TRIM(C2364),FIND(" ",TRIM(C2364)&amp;" ")-1)),"")))</f>
        <v>||</v>
      </c>
      <c r="I2364" s="18" t="n">
        <f aca="false">IF(G2364="",0, IF(COUNTIF($H$6:H2364,H2364)=1,1,0))</f>
        <v>0</v>
      </c>
      <c r="J2364" s="34" t="str">
        <f aca="false">IF( OR( ISBLANK(D2364), C2364=D2364, AND( LEFT(D2364,7)&lt;&gt;"NOMINA ", OR( ISERROR(FIND(" - ",D2364)), NOT(ISNUMBER(VALUE(LEFT(D2364,FIND(" - ",D2364)-1)))) ) ) ), "", B2364 &amp; "|" &amp; E2364 &amp; "|" &amp; (IF(ISBLANK(C2364), "", IFERROR(VALUE(LEFT(TRIM(C2364), FIND(" ", TRIM(C2364)&amp;" ")-1)), ""))) &amp; "|" &amp; D2364 )</f>
        <v/>
      </c>
      <c r="K2364" s="18" t="n">
        <f aca="false">IF(OR(C2364="", J2364="",G2364=""), 0, IF(COUNTIF($J$6:J2364, J2364)=1, 1, 0))</f>
        <v>0</v>
      </c>
      <c r="L2364" s="16" t="str">
        <f aca="false">IF(B2364="Inscripción de nuevo registro patronal",B2364 &amp; "|" &amp; E2364 &amp; "|" &amp; C2364,"")</f>
        <v/>
      </c>
      <c r="M2364" s="18" t="n">
        <f aca="false">IF(OR(C2364="", L2364=""), 0, IF(COUNTIF($L$6:L2364, L2364)=1, 1, 0))</f>
        <v>0</v>
      </c>
    </row>
    <row r="2365" customFormat="false" ht="28.35" hidden="false" customHeight="true" outlineLevel="0" collapsed="false">
      <c r="A2365" s="48" t="str">
        <f aca="false">IF(AND(NOT(ISBLANK(C2365)),NOT(ISBLANK(B2365)),NOT(ISBLANK(E2365))),(_xlfn.AGGREGATE(2,7,A$5:A2365))+1,"")</f>
        <v/>
      </c>
      <c r="B2365" s="49"/>
      <c r="C2365" s="49"/>
      <c r="D2365" s="50"/>
      <c r="E2365" s="51"/>
      <c r="F2365" s="52" t="str">
        <f aca="false">IFERROR(VLOOKUP(B2365,LISTAS!$Q$2:$R$58,2,0),"")</f>
        <v/>
      </c>
      <c r="G2365" s="34" t="str">
        <f aca="false">IF(ISBLANK(C2365),"",  IF(F2365="RAZÓN SOCIAL","NUEVO_RP",   IF(F2365="NUMERO",      IF(ISNUMBER(VALUE(C2365)),VALUE(C2365),""),   IF(OR(F2365="NSS - NOMBRE",F2365="RP - NOMBRE"),      IF(         AND(           NOT(ISERROR(FIND(" - ",C2365))),           ISERROR(FIND("  ",C2365)),           ISERROR(FIND("–",C2365)),           ISERROR(FIND("—",C2365)),           ISNUMBER(VALUE(LEFT(C2365,FIND(" - ",C2365)-1)))         ),         VALUE(LEFT(C2365,FIND(" - ",C2365)-1)),         ""      ),   ""   )  )))</f>
        <v/>
      </c>
      <c r="H2365" s="34" t="str">
        <f aca="false">B2365 &amp; "|" &amp; E2365 &amp; "|" &amp;(IF(ISBLANK(C2365),"",IFERROR(VALUE(LEFT(TRIM(C2365),FIND(" ",TRIM(C2365)&amp;" ")-1)),"")))</f>
        <v>||</v>
      </c>
      <c r="I2365" s="18" t="n">
        <f aca="false">IF(G2365="",0, IF(COUNTIF($H$6:H2365,H2365)=1,1,0))</f>
        <v>0</v>
      </c>
      <c r="J2365" s="34" t="str">
        <f aca="false">IF( OR( ISBLANK(D2365), C2365=D2365, AND( LEFT(D2365,7)&lt;&gt;"NOMINA ", OR( ISERROR(FIND(" - ",D2365)), NOT(ISNUMBER(VALUE(LEFT(D2365,FIND(" - ",D2365)-1)))) ) ) ), "", B2365 &amp; "|" &amp; E2365 &amp; "|" &amp; (IF(ISBLANK(C2365), "", IFERROR(VALUE(LEFT(TRIM(C2365), FIND(" ", TRIM(C2365)&amp;" ")-1)), ""))) &amp; "|" &amp; D2365 )</f>
        <v/>
      </c>
      <c r="K2365" s="18" t="n">
        <f aca="false">IF(OR(C2365="", J2365="",G2365=""), 0, IF(COUNTIF($J$6:J2365, J2365)=1, 1, 0))</f>
        <v>0</v>
      </c>
      <c r="L2365" s="16" t="str">
        <f aca="false">IF(B2365="Inscripción de nuevo registro patronal",B2365 &amp; "|" &amp; E2365 &amp; "|" &amp; C2365,"")</f>
        <v/>
      </c>
      <c r="M2365" s="18" t="n">
        <f aca="false">IF(OR(C2365="", L2365=""), 0, IF(COUNTIF($L$6:L2365, L2365)=1, 1, 0))</f>
        <v>0</v>
      </c>
    </row>
    <row r="2366" customFormat="false" ht="28.35" hidden="false" customHeight="true" outlineLevel="0" collapsed="false">
      <c r="A2366" s="48" t="str">
        <f aca="false">IF(AND(NOT(ISBLANK(C2366)),NOT(ISBLANK(B2366)),NOT(ISBLANK(E2366))),(_xlfn.AGGREGATE(2,7,A$5:A2366))+1,"")</f>
        <v/>
      </c>
      <c r="B2366" s="49"/>
      <c r="C2366" s="49"/>
      <c r="D2366" s="50"/>
      <c r="E2366" s="51"/>
      <c r="F2366" s="52" t="str">
        <f aca="false">IFERROR(VLOOKUP(B2366,LISTAS!$Q$2:$R$58,2,0),"")</f>
        <v/>
      </c>
      <c r="G2366" s="34" t="str">
        <f aca="false">IF(ISBLANK(C2366),"",  IF(F2366="RAZÓN SOCIAL","NUEVO_RP",   IF(F2366="NUMERO",      IF(ISNUMBER(VALUE(C2366)),VALUE(C2366),""),   IF(OR(F2366="NSS - NOMBRE",F2366="RP - NOMBRE"),      IF(         AND(           NOT(ISERROR(FIND(" - ",C2366))),           ISERROR(FIND("  ",C2366)),           ISERROR(FIND("–",C2366)),           ISERROR(FIND("—",C2366)),           ISNUMBER(VALUE(LEFT(C2366,FIND(" - ",C2366)-1)))         ),         VALUE(LEFT(C2366,FIND(" - ",C2366)-1)),         ""      ),   ""   )  )))</f>
        <v/>
      </c>
      <c r="H2366" s="34" t="str">
        <f aca="false">B2366 &amp; "|" &amp; E2366 &amp; "|" &amp;(IF(ISBLANK(C2366),"",IFERROR(VALUE(LEFT(TRIM(C2366),FIND(" ",TRIM(C2366)&amp;" ")-1)),"")))</f>
        <v>||</v>
      </c>
      <c r="I2366" s="18" t="n">
        <f aca="false">IF(G2366="",0, IF(COUNTIF($H$6:H2366,H2366)=1,1,0))</f>
        <v>0</v>
      </c>
      <c r="J2366" s="34" t="str">
        <f aca="false">IF( OR( ISBLANK(D2366), C2366=D2366, AND( LEFT(D2366,7)&lt;&gt;"NOMINA ", OR( ISERROR(FIND(" - ",D2366)), NOT(ISNUMBER(VALUE(LEFT(D2366,FIND(" - ",D2366)-1)))) ) ) ), "", B2366 &amp; "|" &amp; E2366 &amp; "|" &amp; (IF(ISBLANK(C2366), "", IFERROR(VALUE(LEFT(TRIM(C2366), FIND(" ", TRIM(C2366)&amp;" ")-1)), ""))) &amp; "|" &amp; D2366 )</f>
        <v/>
      </c>
      <c r="K2366" s="18" t="n">
        <f aca="false">IF(OR(C2366="", J2366="",G2366=""), 0, IF(COUNTIF($J$6:J2366, J2366)=1, 1, 0))</f>
        <v>0</v>
      </c>
      <c r="L2366" s="16" t="str">
        <f aca="false">IF(B2366="Inscripción de nuevo registro patronal",B2366 &amp; "|" &amp; E2366 &amp; "|" &amp; C2366,"")</f>
        <v/>
      </c>
      <c r="M2366" s="18" t="n">
        <f aca="false">IF(OR(C2366="", L2366=""), 0, IF(COUNTIF($L$6:L2366, L2366)=1, 1, 0))</f>
        <v>0</v>
      </c>
    </row>
    <row r="2367" customFormat="false" ht="28.35" hidden="false" customHeight="true" outlineLevel="0" collapsed="false">
      <c r="A2367" s="48" t="str">
        <f aca="false">IF(AND(NOT(ISBLANK(C2367)),NOT(ISBLANK(B2367)),NOT(ISBLANK(E2367))),(_xlfn.AGGREGATE(2,7,A$5:A2367))+1,"")</f>
        <v/>
      </c>
      <c r="B2367" s="49"/>
      <c r="C2367" s="49"/>
      <c r="D2367" s="50"/>
      <c r="E2367" s="51"/>
      <c r="F2367" s="52" t="str">
        <f aca="false">IFERROR(VLOOKUP(B2367,LISTAS!$Q$2:$R$58,2,0),"")</f>
        <v/>
      </c>
      <c r="G2367" s="34" t="str">
        <f aca="false">IF(ISBLANK(C2367),"",  IF(F2367="RAZÓN SOCIAL","NUEVO_RP",   IF(F2367="NUMERO",      IF(ISNUMBER(VALUE(C2367)),VALUE(C2367),""),   IF(OR(F2367="NSS - NOMBRE",F2367="RP - NOMBRE"),      IF(         AND(           NOT(ISERROR(FIND(" - ",C2367))),           ISERROR(FIND("  ",C2367)),           ISERROR(FIND("–",C2367)),           ISERROR(FIND("—",C2367)),           ISNUMBER(VALUE(LEFT(C2367,FIND(" - ",C2367)-1)))         ),         VALUE(LEFT(C2367,FIND(" - ",C2367)-1)),         ""      ),   ""   )  )))</f>
        <v/>
      </c>
      <c r="H2367" s="34" t="str">
        <f aca="false">B2367 &amp; "|" &amp; E2367 &amp; "|" &amp;(IF(ISBLANK(C2367),"",IFERROR(VALUE(LEFT(TRIM(C2367),FIND(" ",TRIM(C2367)&amp;" ")-1)),"")))</f>
        <v>||</v>
      </c>
      <c r="I2367" s="18" t="n">
        <f aca="false">IF(G2367="",0, IF(COUNTIF($H$6:H2367,H2367)=1,1,0))</f>
        <v>0</v>
      </c>
      <c r="J2367" s="34" t="str">
        <f aca="false">IF( OR( ISBLANK(D2367), C2367=D2367, AND( LEFT(D2367,7)&lt;&gt;"NOMINA ", OR( ISERROR(FIND(" - ",D2367)), NOT(ISNUMBER(VALUE(LEFT(D2367,FIND(" - ",D2367)-1)))) ) ) ), "", B2367 &amp; "|" &amp; E2367 &amp; "|" &amp; (IF(ISBLANK(C2367), "", IFERROR(VALUE(LEFT(TRIM(C2367), FIND(" ", TRIM(C2367)&amp;" ")-1)), ""))) &amp; "|" &amp; D2367 )</f>
        <v/>
      </c>
      <c r="K2367" s="18" t="n">
        <f aca="false">IF(OR(C2367="", J2367="",G2367=""), 0, IF(COUNTIF($J$6:J2367, J2367)=1, 1, 0))</f>
        <v>0</v>
      </c>
      <c r="L2367" s="16" t="str">
        <f aca="false">IF(B2367="Inscripción de nuevo registro patronal",B2367 &amp; "|" &amp; E2367 &amp; "|" &amp; C2367,"")</f>
        <v/>
      </c>
      <c r="M2367" s="18" t="n">
        <f aca="false">IF(OR(C2367="", L2367=""), 0, IF(COUNTIF($L$6:L2367, L2367)=1, 1, 0))</f>
        <v>0</v>
      </c>
    </row>
    <row r="2368" customFormat="false" ht="28.35" hidden="false" customHeight="true" outlineLevel="0" collapsed="false">
      <c r="A2368" s="48" t="str">
        <f aca="false">IF(AND(NOT(ISBLANK(C2368)),NOT(ISBLANK(B2368)),NOT(ISBLANK(E2368))),(_xlfn.AGGREGATE(2,7,A$5:A2368))+1,"")</f>
        <v/>
      </c>
      <c r="B2368" s="49"/>
      <c r="C2368" s="49"/>
      <c r="D2368" s="50"/>
      <c r="E2368" s="51"/>
      <c r="F2368" s="52" t="str">
        <f aca="false">IFERROR(VLOOKUP(B2368,LISTAS!$Q$2:$R$58,2,0),"")</f>
        <v/>
      </c>
      <c r="G2368" s="34" t="str">
        <f aca="false">IF(ISBLANK(C2368),"",  IF(F2368="RAZÓN SOCIAL","NUEVO_RP",   IF(F2368="NUMERO",      IF(ISNUMBER(VALUE(C2368)),VALUE(C2368),""),   IF(OR(F2368="NSS - NOMBRE",F2368="RP - NOMBRE"),      IF(         AND(           NOT(ISERROR(FIND(" - ",C2368))),           ISERROR(FIND("  ",C2368)),           ISERROR(FIND("–",C2368)),           ISERROR(FIND("—",C2368)),           ISNUMBER(VALUE(LEFT(C2368,FIND(" - ",C2368)-1)))         ),         VALUE(LEFT(C2368,FIND(" - ",C2368)-1)),         ""      ),   ""   )  )))</f>
        <v/>
      </c>
      <c r="H2368" s="34" t="str">
        <f aca="false">B2368 &amp; "|" &amp; E2368 &amp; "|" &amp;(IF(ISBLANK(C2368),"",IFERROR(VALUE(LEFT(TRIM(C2368),FIND(" ",TRIM(C2368)&amp;" ")-1)),"")))</f>
        <v>||</v>
      </c>
      <c r="I2368" s="18" t="n">
        <f aca="false">IF(G2368="",0, IF(COUNTIF($H$6:H2368,H2368)=1,1,0))</f>
        <v>0</v>
      </c>
      <c r="J2368" s="34" t="str">
        <f aca="false">IF( OR( ISBLANK(D2368), C2368=D2368, AND( LEFT(D2368,7)&lt;&gt;"NOMINA ", OR( ISERROR(FIND(" - ",D2368)), NOT(ISNUMBER(VALUE(LEFT(D2368,FIND(" - ",D2368)-1)))) ) ) ), "", B2368 &amp; "|" &amp; E2368 &amp; "|" &amp; (IF(ISBLANK(C2368), "", IFERROR(VALUE(LEFT(TRIM(C2368), FIND(" ", TRIM(C2368)&amp;" ")-1)), ""))) &amp; "|" &amp; D2368 )</f>
        <v/>
      </c>
      <c r="K2368" s="18" t="n">
        <f aca="false">IF(OR(C2368="", J2368="",G2368=""), 0, IF(COUNTIF($J$6:J2368, J2368)=1, 1, 0))</f>
        <v>0</v>
      </c>
      <c r="L2368" s="16" t="str">
        <f aca="false">IF(B2368="Inscripción de nuevo registro patronal",B2368 &amp; "|" &amp; E2368 &amp; "|" &amp; C2368,"")</f>
        <v/>
      </c>
      <c r="M2368" s="18" t="n">
        <f aca="false">IF(OR(C2368="", L2368=""), 0, IF(COUNTIF($L$6:L2368, L2368)=1, 1, 0))</f>
        <v>0</v>
      </c>
    </row>
    <row r="2369" customFormat="false" ht="28.35" hidden="false" customHeight="true" outlineLevel="0" collapsed="false">
      <c r="A2369" s="48" t="str">
        <f aca="false">IF(AND(NOT(ISBLANK(C2369)),NOT(ISBLANK(B2369)),NOT(ISBLANK(E2369))),(_xlfn.AGGREGATE(2,7,A$5:A2369))+1,"")</f>
        <v/>
      </c>
      <c r="B2369" s="49"/>
      <c r="C2369" s="49"/>
      <c r="D2369" s="50"/>
      <c r="E2369" s="51"/>
      <c r="F2369" s="52" t="str">
        <f aca="false">IFERROR(VLOOKUP(B2369,LISTAS!$Q$2:$R$58,2,0),"")</f>
        <v/>
      </c>
      <c r="G2369" s="34" t="str">
        <f aca="false">IF(ISBLANK(C2369),"",  IF(F2369="RAZÓN SOCIAL","NUEVO_RP",   IF(F2369="NUMERO",      IF(ISNUMBER(VALUE(C2369)),VALUE(C2369),""),   IF(OR(F2369="NSS - NOMBRE",F2369="RP - NOMBRE"),      IF(         AND(           NOT(ISERROR(FIND(" - ",C2369))),           ISERROR(FIND("  ",C2369)),           ISERROR(FIND("–",C2369)),           ISERROR(FIND("—",C2369)),           ISNUMBER(VALUE(LEFT(C2369,FIND(" - ",C2369)-1)))         ),         VALUE(LEFT(C2369,FIND(" - ",C2369)-1)),         ""      ),   ""   )  )))</f>
        <v/>
      </c>
      <c r="H2369" s="34" t="str">
        <f aca="false">B2369 &amp; "|" &amp; E2369 &amp; "|" &amp;(IF(ISBLANK(C2369),"",IFERROR(VALUE(LEFT(TRIM(C2369),FIND(" ",TRIM(C2369)&amp;" ")-1)),"")))</f>
        <v>||</v>
      </c>
      <c r="I2369" s="18" t="n">
        <f aca="false">IF(G2369="",0, IF(COUNTIF($H$6:H2369,H2369)=1,1,0))</f>
        <v>0</v>
      </c>
      <c r="J2369" s="34" t="str">
        <f aca="false">IF( OR( ISBLANK(D2369), C2369=D2369, AND( LEFT(D2369,7)&lt;&gt;"NOMINA ", OR( ISERROR(FIND(" - ",D2369)), NOT(ISNUMBER(VALUE(LEFT(D2369,FIND(" - ",D2369)-1)))) ) ) ), "", B2369 &amp; "|" &amp; E2369 &amp; "|" &amp; (IF(ISBLANK(C2369), "", IFERROR(VALUE(LEFT(TRIM(C2369), FIND(" ", TRIM(C2369)&amp;" ")-1)), ""))) &amp; "|" &amp; D2369 )</f>
        <v/>
      </c>
      <c r="K2369" s="18" t="n">
        <f aca="false">IF(OR(C2369="", J2369="",G2369=""), 0, IF(COUNTIF($J$6:J2369, J2369)=1, 1, 0))</f>
        <v>0</v>
      </c>
      <c r="L2369" s="16" t="str">
        <f aca="false">IF(B2369="Inscripción de nuevo registro patronal",B2369 &amp; "|" &amp; E2369 &amp; "|" &amp; C2369,"")</f>
        <v/>
      </c>
      <c r="M2369" s="18" t="n">
        <f aca="false">IF(OR(C2369="", L2369=""), 0, IF(COUNTIF($L$6:L2369, L2369)=1, 1, 0))</f>
        <v>0</v>
      </c>
    </row>
    <row r="2370" customFormat="false" ht="28.35" hidden="false" customHeight="true" outlineLevel="0" collapsed="false">
      <c r="A2370" s="48" t="str">
        <f aca="false">IF(AND(NOT(ISBLANK(C2370)),NOT(ISBLANK(B2370)),NOT(ISBLANK(E2370))),(_xlfn.AGGREGATE(2,7,A$5:A2370))+1,"")</f>
        <v/>
      </c>
      <c r="B2370" s="49"/>
      <c r="C2370" s="49"/>
      <c r="D2370" s="50"/>
      <c r="E2370" s="51"/>
      <c r="F2370" s="52" t="str">
        <f aca="false">IFERROR(VLOOKUP(B2370,LISTAS!$Q$2:$R$58,2,0),"")</f>
        <v/>
      </c>
      <c r="G2370" s="34" t="str">
        <f aca="false">IF(ISBLANK(C2370),"",  IF(F2370="RAZÓN SOCIAL","NUEVO_RP",   IF(F2370="NUMERO",      IF(ISNUMBER(VALUE(C2370)),VALUE(C2370),""),   IF(OR(F2370="NSS - NOMBRE",F2370="RP - NOMBRE"),      IF(         AND(           NOT(ISERROR(FIND(" - ",C2370))),           ISERROR(FIND("  ",C2370)),           ISERROR(FIND("–",C2370)),           ISERROR(FIND("—",C2370)),           ISNUMBER(VALUE(LEFT(C2370,FIND(" - ",C2370)-1)))         ),         VALUE(LEFT(C2370,FIND(" - ",C2370)-1)),         ""      ),   ""   )  )))</f>
        <v/>
      </c>
      <c r="H2370" s="34" t="str">
        <f aca="false">B2370 &amp; "|" &amp; E2370 &amp; "|" &amp;(IF(ISBLANK(C2370),"",IFERROR(VALUE(LEFT(TRIM(C2370),FIND(" ",TRIM(C2370)&amp;" ")-1)),"")))</f>
        <v>||</v>
      </c>
      <c r="I2370" s="18" t="n">
        <f aca="false">IF(G2370="",0, IF(COUNTIF($H$6:H2370,H2370)=1,1,0))</f>
        <v>0</v>
      </c>
      <c r="J2370" s="34" t="str">
        <f aca="false">IF( OR( ISBLANK(D2370), C2370=D2370, AND( LEFT(D2370,7)&lt;&gt;"NOMINA ", OR( ISERROR(FIND(" - ",D2370)), NOT(ISNUMBER(VALUE(LEFT(D2370,FIND(" - ",D2370)-1)))) ) ) ), "", B2370 &amp; "|" &amp; E2370 &amp; "|" &amp; (IF(ISBLANK(C2370), "", IFERROR(VALUE(LEFT(TRIM(C2370), FIND(" ", TRIM(C2370)&amp;" ")-1)), ""))) &amp; "|" &amp; D2370 )</f>
        <v/>
      </c>
      <c r="K2370" s="18" t="n">
        <f aca="false">IF(OR(C2370="", J2370="",G2370=""), 0, IF(COUNTIF($J$6:J2370, J2370)=1, 1, 0))</f>
        <v>0</v>
      </c>
      <c r="L2370" s="16" t="str">
        <f aca="false">IF(B2370="Inscripción de nuevo registro patronal",B2370 &amp; "|" &amp; E2370 &amp; "|" &amp; C2370,"")</f>
        <v/>
      </c>
      <c r="M2370" s="18" t="n">
        <f aca="false">IF(OR(C2370="", L2370=""), 0, IF(COUNTIF($L$6:L2370, L2370)=1, 1, 0))</f>
        <v>0</v>
      </c>
    </row>
    <row r="2371" customFormat="false" ht="28.35" hidden="false" customHeight="true" outlineLevel="0" collapsed="false">
      <c r="A2371" s="48" t="str">
        <f aca="false">IF(AND(NOT(ISBLANK(C2371)),NOT(ISBLANK(B2371)),NOT(ISBLANK(E2371))),(_xlfn.AGGREGATE(2,7,A$5:A2371))+1,"")</f>
        <v/>
      </c>
      <c r="B2371" s="49"/>
      <c r="C2371" s="49"/>
      <c r="D2371" s="50"/>
      <c r="E2371" s="51"/>
      <c r="F2371" s="52" t="str">
        <f aca="false">IFERROR(VLOOKUP(B2371,LISTAS!$Q$2:$R$58,2,0),"")</f>
        <v/>
      </c>
      <c r="G2371" s="34" t="str">
        <f aca="false">IF(ISBLANK(C2371),"",  IF(F2371="RAZÓN SOCIAL","NUEVO_RP",   IF(F2371="NUMERO",      IF(ISNUMBER(VALUE(C2371)),VALUE(C2371),""),   IF(OR(F2371="NSS - NOMBRE",F2371="RP - NOMBRE"),      IF(         AND(           NOT(ISERROR(FIND(" - ",C2371))),           ISERROR(FIND("  ",C2371)),           ISERROR(FIND("–",C2371)),           ISERROR(FIND("—",C2371)),           ISNUMBER(VALUE(LEFT(C2371,FIND(" - ",C2371)-1)))         ),         VALUE(LEFT(C2371,FIND(" - ",C2371)-1)),         ""      ),   ""   )  )))</f>
        <v/>
      </c>
      <c r="H2371" s="34" t="str">
        <f aca="false">B2371 &amp; "|" &amp; E2371 &amp; "|" &amp;(IF(ISBLANK(C2371),"",IFERROR(VALUE(LEFT(TRIM(C2371),FIND(" ",TRIM(C2371)&amp;" ")-1)),"")))</f>
        <v>||</v>
      </c>
      <c r="I2371" s="18" t="n">
        <f aca="false">IF(G2371="",0, IF(COUNTIF($H$6:H2371,H2371)=1,1,0))</f>
        <v>0</v>
      </c>
      <c r="J2371" s="34" t="str">
        <f aca="false">IF( OR( ISBLANK(D2371), C2371=D2371, AND( LEFT(D2371,7)&lt;&gt;"NOMINA ", OR( ISERROR(FIND(" - ",D2371)), NOT(ISNUMBER(VALUE(LEFT(D2371,FIND(" - ",D2371)-1)))) ) ) ), "", B2371 &amp; "|" &amp; E2371 &amp; "|" &amp; (IF(ISBLANK(C2371), "", IFERROR(VALUE(LEFT(TRIM(C2371), FIND(" ", TRIM(C2371)&amp;" ")-1)), ""))) &amp; "|" &amp; D2371 )</f>
        <v/>
      </c>
      <c r="K2371" s="18" t="n">
        <f aca="false">IF(OR(C2371="", J2371="",G2371=""), 0, IF(COUNTIF($J$6:J2371, J2371)=1, 1, 0))</f>
        <v>0</v>
      </c>
      <c r="L2371" s="16" t="str">
        <f aca="false">IF(B2371="Inscripción de nuevo registro patronal",B2371 &amp; "|" &amp; E2371 &amp; "|" &amp; C2371,"")</f>
        <v/>
      </c>
      <c r="M2371" s="18" t="n">
        <f aca="false">IF(OR(C2371="", L2371=""), 0, IF(COUNTIF($L$6:L2371, L2371)=1, 1, 0))</f>
        <v>0</v>
      </c>
    </row>
    <row r="2372" customFormat="false" ht="28.35" hidden="false" customHeight="true" outlineLevel="0" collapsed="false">
      <c r="A2372" s="48" t="str">
        <f aca="false">IF(AND(NOT(ISBLANK(C2372)),NOT(ISBLANK(B2372)),NOT(ISBLANK(E2372))),(_xlfn.AGGREGATE(2,7,A$5:A2372))+1,"")</f>
        <v/>
      </c>
      <c r="B2372" s="49"/>
      <c r="C2372" s="49"/>
      <c r="D2372" s="50"/>
      <c r="E2372" s="51"/>
      <c r="F2372" s="52" t="str">
        <f aca="false">IFERROR(VLOOKUP(B2372,LISTAS!$Q$2:$R$58,2,0),"")</f>
        <v/>
      </c>
      <c r="G2372" s="34" t="str">
        <f aca="false">IF(ISBLANK(C2372),"",  IF(F2372="RAZÓN SOCIAL","NUEVO_RP",   IF(F2372="NUMERO",      IF(ISNUMBER(VALUE(C2372)),VALUE(C2372),""),   IF(OR(F2372="NSS - NOMBRE",F2372="RP - NOMBRE"),      IF(         AND(           NOT(ISERROR(FIND(" - ",C2372))),           ISERROR(FIND("  ",C2372)),           ISERROR(FIND("–",C2372)),           ISERROR(FIND("—",C2372)),           ISNUMBER(VALUE(LEFT(C2372,FIND(" - ",C2372)-1)))         ),         VALUE(LEFT(C2372,FIND(" - ",C2372)-1)),         ""      ),   ""   )  )))</f>
        <v/>
      </c>
      <c r="H2372" s="34" t="str">
        <f aca="false">B2372 &amp; "|" &amp; E2372 &amp; "|" &amp;(IF(ISBLANK(C2372),"",IFERROR(VALUE(LEFT(TRIM(C2372),FIND(" ",TRIM(C2372)&amp;" ")-1)),"")))</f>
        <v>||</v>
      </c>
      <c r="I2372" s="18" t="n">
        <f aca="false">IF(G2372="",0, IF(COUNTIF($H$6:H2372,H2372)=1,1,0))</f>
        <v>0</v>
      </c>
      <c r="J2372" s="34" t="str">
        <f aca="false">IF( OR( ISBLANK(D2372), C2372=D2372, AND( LEFT(D2372,7)&lt;&gt;"NOMINA ", OR( ISERROR(FIND(" - ",D2372)), NOT(ISNUMBER(VALUE(LEFT(D2372,FIND(" - ",D2372)-1)))) ) ) ), "", B2372 &amp; "|" &amp; E2372 &amp; "|" &amp; (IF(ISBLANK(C2372), "", IFERROR(VALUE(LEFT(TRIM(C2372), FIND(" ", TRIM(C2372)&amp;" ")-1)), ""))) &amp; "|" &amp; D2372 )</f>
        <v/>
      </c>
      <c r="K2372" s="18" t="n">
        <f aca="false">IF(OR(C2372="", J2372="",G2372=""), 0, IF(COUNTIF($J$6:J2372, J2372)=1, 1, 0))</f>
        <v>0</v>
      </c>
      <c r="L2372" s="16" t="str">
        <f aca="false">IF(B2372="Inscripción de nuevo registro patronal",B2372 &amp; "|" &amp; E2372 &amp; "|" &amp; C2372,"")</f>
        <v/>
      </c>
      <c r="M2372" s="18" t="n">
        <f aca="false">IF(OR(C2372="", L2372=""), 0, IF(COUNTIF($L$6:L2372, L2372)=1, 1, 0))</f>
        <v>0</v>
      </c>
    </row>
    <row r="2373" customFormat="false" ht="28.35" hidden="false" customHeight="true" outlineLevel="0" collapsed="false">
      <c r="A2373" s="48" t="str">
        <f aca="false">IF(AND(NOT(ISBLANK(C2373)),NOT(ISBLANK(B2373)),NOT(ISBLANK(E2373))),(_xlfn.AGGREGATE(2,7,A$5:A2373))+1,"")</f>
        <v/>
      </c>
      <c r="B2373" s="49"/>
      <c r="C2373" s="49"/>
      <c r="D2373" s="50"/>
      <c r="E2373" s="51"/>
      <c r="F2373" s="52" t="str">
        <f aca="false">IFERROR(VLOOKUP(B2373,LISTAS!$Q$2:$R$58,2,0),"")</f>
        <v/>
      </c>
      <c r="G2373" s="34" t="str">
        <f aca="false">IF(ISBLANK(C2373),"",  IF(F2373="RAZÓN SOCIAL","NUEVO_RP",   IF(F2373="NUMERO",      IF(ISNUMBER(VALUE(C2373)),VALUE(C2373),""),   IF(OR(F2373="NSS - NOMBRE",F2373="RP - NOMBRE"),      IF(         AND(           NOT(ISERROR(FIND(" - ",C2373))),           ISERROR(FIND("  ",C2373)),           ISERROR(FIND("–",C2373)),           ISERROR(FIND("—",C2373)),           ISNUMBER(VALUE(LEFT(C2373,FIND(" - ",C2373)-1)))         ),         VALUE(LEFT(C2373,FIND(" - ",C2373)-1)),         ""      ),   ""   )  )))</f>
        <v/>
      </c>
      <c r="H2373" s="34" t="str">
        <f aca="false">B2373 &amp; "|" &amp; E2373 &amp; "|" &amp;(IF(ISBLANK(C2373),"",IFERROR(VALUE(LEFT(TRIM(C2373),FIND(" ",TRIM(C2373)&amp;" ")-1)),"")))</f>
        <v>||</v>
      </c>
      <c r="I2373" s="18" t="n">
        <f aca="false">IF(G2373="",0, IF(COUNTIF($H$6:H2373,H2373)=1,1,0))</f>
        <v>0</v>
      </c>
      <c r="J2373" s="34" t="str">
        <f aca="false">IF( OR( ISBLANK(D2373), C2373=D2373, AND( LEFT(D2373,7)&lt;&gt;"NOMINA ", OR( ISERROR(FIND(" - ",D2373)), NOT(ISNUMBER(VALUE(LEFT(D2373,FIND(" - ",D2373)-1)))) ) ) ), "", B2373 &amp; "|" &amp; E2373 &amp; "|" &amp; (IF(ISBLANK(C2373), "", IFERROR(VALUE(LEFT(TRIM(C2373), FIND(" ", TRIM(C2373)&amp;" ")-1)), ""))) &amp; "|" &amp; D2373 )</f>
        <v/>
      </c>
      <c r="K2373" s="18" t="n">
        <f aca="false">IF(OR(C2373="", J2373="",G2373=""), 0, IF(COUNTIF($J$6:J2373, J2373)=1, 1, 0))</f>
        <v>0</v>
      </c>
      <c r="L2373" s="16" t="str">
        <f aca="false">IF(B2373="Inscripción de nuevo registro patronal",B2373 &amp; "|" &amp; E2373 &amp; "|" &amp; C2373,"")</f>
        <v/>
      </c>
      <c r="M2373" s="18" t="n">
        <f aca="false">IF(OR(C2373="", L2373=""), 0, IF(COUNTIF($L$6:L2373, L2373)=1, 1, 0))</f>
        <v>0</v>
      </c>
    </row>
    <row r="2374" customFormat="false" ht="28.35" hidden="false" customHeight="true" outlineLevel="0" collapsed="false">
      <c r="A2374" s="48" t="str">
        <f aca="false">IF(AND(NOT(ISBLANK(C2374)),NOT(ISBLANK(B2374)),NOT(ISBLANK(E2374))),(_xlfn.AGGREGATE(2,7,A$5:A2374))+1,"")</f>
        <v/>
      </c>
      <c r="B2374" s="49"/>
      <c r="C2374" s="49"/>
      <c r="D2374" s="50"/>
      <c r="E2374" s="51"/>
      <c r="F2374" s="52" t="str">
        <f aca="false">IFERROR(VLOOKUP(B2374,LISTAS!$Q$2:$R$58,2,0),"")</f>
        <v/>
      </c>
      <c r="G2374" s="34" t="str">
        <f aca="false">IF(ISBLANK(C2374),"",  IF(F2374="RAZÓN SOCIAL","NUEVO_RP",   IF(F2374="NUMERO",      IF(ISNUMBER(VALUE(C2374)),VALUE(C2374),""),   IF(OR(F2374="NSS - NOMBRE",F2374="RP - NOMBRE"),      IF(         AND(           NOT(ISERROR(FIND(" - ",C2374))),           ISERROR(FIND("  ",C2374)),           ISERROR(FIND("–",C2374)),           ISERROR(FIND("—",C2374)),           ISNUMBER(VALUE(LEFT(C2374,FIND(" - ",C2374)-1)))         ),         VALUE(LEFT(C2374,FIND(" - ",C2374)-1)),         ""      ),   ""   )  )))</f>
        <v/>
      </c>
      <c r="H2374" s="34" t="str">
        <f aca="false">B2374 &amp; "|" &amp; E2374 &amp; "|" &amp;(IF(ISBLANK(C2374),"",IFERROR(VALUE(LEFT(TRIM(C2374),FIND(" ",TRIM(C2374)&amp;" ")-1)),"")))</f>
        <v>||</v>
      </c>
      <c r="I2374" s="18" t="n">
        <f aca="false">IF(G2374="",0, IF(COUNTIF($H$6:H2374,H2374)=1,1,0))</f>
        <v>0</v>
      </c>
      <c r="J2374" s="34" t="str">
        <f aca="false">IF( OR( ISBLANK(D2374), C2374=D2374, AND( LEFT(D2374,7)&lt;&gt;"NOMINA ", OR( ISERROR(FIND(" - ",D2374)), NOT(ISNUMBER(VALUE(LEFT(D2374,FIND(" - ",D2374)-1)))) ) ) ), "", B2374 &amp; "|" &amp; E2374 &amp; "|" &amp; (IF(ISBLANK(C2374), "", IFERROR(VALUE(LEFT(TRIM(C2374), FIND(" ", TRIM(C2374)&amp;" ")-1)), ""))) &amp; "|" &amp; D2374 )</f>
        <v/>
      </c>
      <c r="K2374" s="18" t="n">
        <f aca="false">IF(OR(C2374="", J2374="",G2374=""), 0, IF(COUNTIF($J$6:J2374, J2374)=1, 1, 0))</f>
        <v>0</v>
      </c>
      <c r="L2374" s="16" t="str">
        <f aca="false">IF(B2374="Inscripción de nuevo registro patronal",B2374 &amp; "|" &amp; E2374 &amp; "|" &amp; C2374,"")</f>
        <v/>
      </c>
      <c r="M2374" s="18" t="n">
        <f aca="false">IF(OR(C2374="", L2374=""), 0, IF(COUNTIF($L$6:L2374, L2374)=1, 1, 0))</f>
        <v>0</v>
      </c>
    </row>
    <row r="2375" customFormat="false" ht="28.35" hidden="false" customHeight="true" outlineLevel="0" collapsed="false">
      <c r="A2375" s="48" t="str">
        <f aca="false">IF(AND(NOT(ISBLANK(C2375)),NOT(ISBLANK(B2375)),NOT(ISBLANK(E2375))),(_xlfn.AGGREGATE(2,7,A$5:A2375))+1,"")</f>
        <v/>
      </c>
      <c r="B2375" s="49"/>
      <c r="C2375" s="49"/>
      <c r="D2375" s="50"/>
      <c r="E2375" s="51"/>
      <c r="F2375" s="52" t="str">
        <f aca="false">IFERROR(VLOOKUP(B2375,LISTAS!$Q$2:$R$58,2,0),"")</f>
        <v/>
      </c>
      <c r="G2375" s="34" t="str">
        <f aca="false">IF(ISBLANK(C2375),"",  IF(F2375="RAZÓN SOCIAL","NUEVO_RP",   IF(F2375="NUMERO",      IF(ISNUMBER(VALUE(C2375)),VALUE(C2375),""),   IF(OR(F2375="NSS - NOMBRE",F2375="RP - NOMBRE"),      IF(         AND(           NOT(ISERROR(FIND(" - ",C2375))),           ISERROR(FIND("  ",C2375)),           ISERROR(FIND("–",C2375)),           ISERROR(FIND("—",C2375)),           ISNUMBER(VALUE(LEFT(C2375,FIND(" - ",C2375)-1)))         ),         VALUE(LEFT(C2375,FIND(" - ",C2375)-1)),         ""      ),   ""   )  )))</f>
        <v/>
      </c>
      <c r="H2375" s="34" t="str">
        <f aca="false">B2375 &amp; "|" &amp; E2375 &amp; "|" &amp;(IF(ISBLANK(C2375),"",IFERROR(VALUE(LEFT(TRIM(C2375),FIND(" ",TRIM(C2375)&amp;" ")-1)),"")))</f>
        <v>||</v>
      </c>
      <c r="I2375" s="18" t="n">
        <f aca="false">IF(G2375="",0, IF(COUNTIF($H$6:H2375,H2375)=1,1,0))</f>
        <v>0</v>
      </c>
      <c r="J2375" s="34" t="str">
        <f aca="false">IF( OR( ISBLANK(D2375), C2375=D2375, AND( LEFT(D2375,7)&lt;&gt;"NOMINA ", OR( ISERROR(FIND(" - ",D2375)), NOT(ISNUMBER(VALUE(LEFT(D2375,FIND(" - ",D2375)-1)))) ) ) ), "", B2375 &amp; "|" &amp; E2375 &amp; "|" &amp; (IF(ISBLANK(C2375), "", IFERROR(VALUE(LEFT(TRIM(C2375), FIND(" ", TRIM(C2375)&amp;" ")-1)), ""))) &amp; "|" &amp; D2375 )</f>
        <v/>
      </c>
      <c r="K2375" s="18" t="n">
        <f aca="false">IF(OR(C2375="", J2375="",G2375=""), 0, IF(COUNTIF($J$6:J2375, J2375)=1, 1, 0))</f>
        <v>0</v>
      </c>
      <c r="L2375" s="16" t="str">
        <f aca="false">IF(B2375="Inscripción de nuevo registro patronal",B2375 &amp; "|" &amp; E2375 &amp; "|" &amp; C2375,"")</f>
        <v/>
      </c>
      <c r="M2375" s="18" t="n">
        <f aca="false">IF(OR(C2375="", L2375=""), 0, IF(COUNTIF($L$6:L2375, L2375)=1, 1, 0))</f>
        <v>0</v>
      </c>
    </row>
    <row r="2376" customFormat="false" ht="28.35" hidden="false" customHeight="true" outlineLevel="0" collapsed="false">
      <c r="A2376" s="48" t="str">
        <f aca="false">IF(AND(NOT(ISBLANK(C2376)),NOT(ISBLANK(B2376)),NOT(ISBLANK(E2376))),(_xlfn.AGGREGATE(2,7,A$5:A2376))+1,"")</f>
        <v/>
      </c>
      <c r="B2376" s="49"/>
      <c r="C2376" s="49"/>
      <c r="D2376" s="50"/>
      <c r="E2376" s="51"/>
      <c r="F2376" s="52" t="str">
        <f aca="false">IFERROR(VLOOKUP(B2376,LISTAS!$Q$2:$R$58,2,0),"")</f>
        <v/>
      </c>
      <c r="G2376" s="34" t="str">
        <f aca="false">IF(ISBLANK(C2376),"",  IF(F2376="RAZÓN SOCIAL","NUEVO_RP",   IF(F2376="NUMERO",      IF(ISNUMBER(VALUE(C2376)),VALUE(C2376),""),   IF(OR(F2376="NSS - NOMBRE",F2376="RP - NOMBRE"),      IF(         AND(           NOT(ISERROR(FIND(" - ",C2376))),           ISERROR(FIND("  ",C2376)),           ISERROR(FIND("–",C2376)),           ISERROR(FIND("—",C2376)),           ISNUMBER(VALUE(LEFT(C2376,FIND(" - ",C2376)-1)))         ),         VALUE(LEFT(C2376,FIND(" - ",C2376)-1)),         ""      ),   ""   )  )))</f>
        <v/>
      </c>
      <c r="H2376" s="34" t="str">
        <f aca="false">B2376 &amp; "|" &amp; E2376 &amp; "|" &amp;(IF(ISBLANK(C2376),"",IFERROR(VALUE(LEFT(TRIM(C2376),FIND(" ",TRIM(C2376)&amp;" ")-1)),"")))</f>
        <v>||</v>
      </c>
      <c r="I2376" s="18" t="n">
        <f aca="false">IF(G2376="",0, IF(COUNTIF($H$6:H2376,H2376)=1,1,0))</f>
        <v>0</v>
      </c>
      <c r="J2376" s="34" t="str">
        <f aca="false">IF( OR( ISBLANK(D2376), C2376=D2376, AND( LEFT(D2376,7)&lt;&gt;"NOMINA ", OR( ISERROR(FIND(" - ",D2376)), NOT(ISNUMBER(VALUE(LEFT(D2376,FIND(" - ",D2376)-1)))) ) ) ), "", B2376 &amp; "|" &amp; E2376 &amp; "|" &amp; (IF(ISBLANK(C2376), "", IFERROR(VALUE(LEFT(TRIM(C2376), FIND(" ", TRIM(C2376)&amp;" ")-1)), ""))) &amp; "|" &amp; D2376 )</f>
        <v/>
      </c>
      <c r="K2376" s="18" t="n">
        <f aca="false">IF(OR(C2376="", J2376="",G2376=""), 0, IF(COUNTIF($J$6:J2376, J2376)=1, 1, 0))</f>
        <v>0</v>
      </c>
      <c r="L2376" s="16" t="str">
        <f aca="false">IF(B2376="Inscripción de nuevo registro patronal",B2376 &amp; "|" &amp; E2376 &amp; "|" &amp; C2376,"")</f>
        <v/>
      </c>
      <c r="M2376" s="18" t="n">
        <f aca="false">IF(OR(C2376="", L2376=""), 0, IF(COUNTIF($L$6:L2376, L2376)=1, 1, 0))</f>
        <v>0</v>
      </c>
    </row>
    <row r="2377" customFormat="false" ht="28.35" hidden="false" customHeight="true" outlineLevel="0" collapsed="false">
      <c r="A2377" s="48" t="str">
        <f aca="false">IF(AND(NOT(ISBLANK(C2377)),NOT(ISBLANK(B2377)),NOT(ISBLANK(E2377))),(_xlfn.AGGREGATE(2,7,A$5:A2377))+1,"")</f>
        <v/>
      </c>
      <c r="B2377" s="49"/>
      <c r="C2377" s="49"/>
      <c r="D2377" s="50"/>
      <c r="E2377" s="51"/>
      <c r="F2377" s="52" t="str">
        <f aca="false">IFERROR(VLOOKUP(B2377,LISTAS!$Q$2:$R$58,2,0),"")</f>
        <v/>
      </c>
      <c r="G2377" s="34" t="str">
        <f aca="false">IF(ISBLANK(C2377),"",  IF(F2377="RAZÓN SOCIAL","NUEVO_RP",   IF(F2377="NUMERO",      IF(ISNUMBER(VALUE(C2377)),VALUE(C2377),""),   IF(OR(F2377="NSS - NOMBRE",F2377="RP - NOMBRE"),      IF(         AND(           NOT(ISERROR(FIND(" - ",C2377))),           ISERROR(FIND("  ",C2377)),           ISERROR(FIND("–",C2377)),           ISERROR(FIND("—",C2377)),           ISNUMBER(VALUE(LEFT(C2377,FIND(" - ",C2377)-1)))         ),         VALUE(LEFT(C2377,FIND(" - ",C2377)-1)),         ""      ),   ""   )  )))</f>
        <v/>
      </c>
      <c r="H2377" s="34" t="str">
        <f aca="false">B2377 &amp; "|" &amp; E2377 &amp; "|" &amp;(IF(ISBLANK(C2377),"",IFERROR(VALUE(LEFT(TRIM(C2377),FIND(" ",TRIM(C2377)&amp;" ")-1)),"")))</f>
        <v>||</v>
      </c>
      <c r="I2377" s="18" t="n">
        <f aca="false">IF(G2377="",0, IF(COUNTIF($H$6:H2377,H2377)=1,1,0))</f>
        <v>0</v>
      </c>
      <c r="J2377" s="34" t="str">
        <f aca="false">IF( OR( ISBLANK(D2377), C2377=D2377, AND( LEFT(D2377,7)&lt;&gt;"NOMINA ", OR( ISERROR(FIND(" - ",D2377)), NOT(ISNUMBER(VALUE(LEFT(D2377,FIND(" - ",D2377)-1)))) ) ) ), "", B2377 &amp; "|" &amp; E2377 &amp; "|" &amp; (IF(ISBLANK(C2377), "", IFERROR(VALUE(LEFT(TRIM(C2377), FIND(" ", TRIM(C2377)&amp;" ")-1)), ""))) &amp; "|" &amp; D2377 )</f>
        <v/>
      </c>
      <c r="K2377" s="18" t="n">
        <f aca="false">IF(OR(C2377="", J2377="",G2377=""), 0, IF(COUNTIF($J$6:J2377, J2377)=1, 1, 0))</f>
        <v>0</v>
      </c>
      <c r="L2377" s="16" t="str">
        <f aca="false">IF(B2377="Inscripción de nuevo registro patronal",B2377 &amp; "|" &amp; E2377 &amp; "|" &amp; C2377,"")</f>
        <v/>
      </c>
      <c r="M2377" s="18" t="n">
        <f aca="false">IF(OR(C2377="", L2377=""), 0, IF(COUNTIF($L$6:L2377, L2377)=1, 1, 0))</f>
        <v>0</v>
      </c>
    </row>
    <row r="2378" customFormat="false" ht="28.35" hidden="false" customHeight="true" outlineLevel="0" collapsed="false">
      <c r="A2378" s="48" t="str">
        <f aca="false">IF(AND(NOT(ISBLANK(C2378)),NOT(ISBLANK(B2378)),NOT(ISBLANK(E2378))),(_xlfn.AGGREGATE(2,7,A$5:A2378))+1,"")</f>
        <v/>
      </c>
      <c r="B2378" s="49"/>
      <c r="C2378" s="49"/>
      <c r="D2378" s="50"/>
      <c r="E2378" s="51"/>
      <c r="F2378" s="52" t="str">
        <f aca="false">IFERROR(VLOOKUP(B2378,LISTAS!$Q$2:$R$58,2,0),"")</f>
        <v/>
      </c>
      <c r="G2378" s="34" t="str">
        <f aca="false">IF(ISBLANK(C2378),"",  IF(F2378="RAZÓN SOCIAL","NUEVO_RP",   IF(F2378="NUMERO",      IF(ISNUMBER(VALUE(C2378)),VALUE(C2378),""),   IF(OR(F2378="NSS - NOMBRE",F2378="RP - NOMBRE"),      IF(         AND(           NOT(ISERROR(FIND(" - ",C2378))),           ISERROR(FIND("  ",C2378)),           ISERROR(FIND("–",C2378)),           ISERROR(FIND("—",C2378)),           ISNUMBER(VALUE(LEFT(C2378,FIND(" - ",C2378)-1)))         ),         VALUE(LEFT(C2378,FIND(" - ",C2378)-1)),         ""      ),   ""   )  )))</f>
        <v/>
      </c>
      <c r="H2378" s="34" t="str">
        <f aca="false">B2378 &amp; "|" &amp; E2378 &amp; "|" &amp;(IF(ISBLANK(C2378),"",IFERROR(VALUE(LEFT(TRIM(C2378),FIND(" ",TRIM(C2378)&amp;" ")-1)),"")))</f>
        <v>||</v>
      </c>
      <c r="I2378" s="18" t="n">
        <f aca="false">IF(G2378="",0, IF(COUNTIF($H$6:H2378,H2378)=1,1,0))</f>
        <v>0</v>
      </c>
      <c r="J2378" s="34" t="str">
        <f aca="false">IF( OR( ISBLANK(D2378), C2378=D2378, AND( LEFT(D2378,7)&lt;&gt;"NOMINA ", OR( ISERROR(FIND(" - ",D2378)), NOT(ISNUMBER(VALUE(LEFT(D2378,FIND(" - ",D2378)-1)))) ) ) ), "", B2378 &amp; "|" &amp; E2378 &amp; "|" &amp; (IF(ISBLANK(C2378), "", IFERROR(VALUE(LEFT(TRIM(C2378), FIND(" ", TRIM(C2378)&amp;" ")-1)), ""))) &amp; "|" &amp; D2378 )</f>
        <v/>
      </c>
      <c r="K2378" s="18" t="n">
        <f aca="false">IF(OR(C2378="", J2378="",G2378=""), 0, IF(COUNTIF($J$6:J2378, J2378)=1, 1, 0))</f>
        <v>0</v>
      </c>
      <c r="L2378" s="16" t="str">
        <f aca="false">IF(B2378="Inscripción de nuevo registro patronal",B2378 &amp; "|" &amp; E2378 &amp; "|" &amp; C2378,"")</f>
        <v/>
      </c>
      <c r="M2378" s="18" t="n">
        <f aca="false">IF(OR(C2378="", L2378=""), 0, IF(COUNTIF($L$6:L2378, L2378)=1, 1, 0))</f>
        <v>0</v>
      </c>
    </row>
    <row r="2379" customFormat="false" ht="28.35" hidden="false" customHeight="true" outlineLevel="0" collapsed="false">
      <c r="A2379" s="48" t="str">
        <f aca="false">IF(AND(NOT(ISBLANK(C2379)),NOT(ISBLANK(B2379)),NOT(ISBLANK(E2379))),(_xlfn.AGGREGATE(2,7,A$5:A2379))+1,"")</f>
        <v/>
      </c>
      <c r="B2379" s="49"/>
      <c r="C2379" s="49"/>
      <c r="D2379" s="50"/>
      <c r="E2379" s="51"/>
      <c r="F2379" s="52" t="str">
        <f aca="false">IFERROR(VLOOKUP(B2379,LISTAS!$Q$2:$R$58,2,0),"")</f>
        <v/>
      </c>
      <c r="G2379" s="34" t="str">
        <f aca="false">IF(ISBLANK(C2379),"",  IF(F2379="RAZÓN SOCIAL","NUEVO_RP",   IF(F2379="NUMERO",      IF(ISNUMBER(VALUE(C2379)),VALUE(C2379),""),   IF(OR(F2379="NSS - NOMBRE",F2379="RP - NOMBRE"),      IF(         AND(           NOT(ISERROR(FIND(" - ",C2379))),           ISERROR(FIND("  ",C2379)),           ISERROR(FIND("–",C2379)),           ISERROR(FIND("—",C2379)),           ISNUMBER(VALUE(LEFT(C2379,FIND(" - ",C2379)-1)))         ),         VALUE(LEFT(C2379,FIND(" - ",C2379)-1)),         ""      ),   ""   )  )))</f>
        <v/>
      </c>
      <c r="H2379" s="34" t="str">
        <f aca="false">B2379 &amp; "|" &amp; E2379 &amp; "|" &amp;(IF(ISBLANK(C2379),"",IFERROR(VALUE(LEFT(TRIM(C2379),FIND(" ",TRIM(C2379)&amp;" ")-1)),"")))</f>
        <v>||</v>
      </c>
      <c r="I2379" s="18" t="n">
        <f aca="false">IF(G2379="",0, IF(COUNTIF($H$6:H2379,H2379)=1,1,0))</f>
        <v>0</v>
      </c>
      <c r="J2379" s="34" t="str">
        <f aca="false">IF( OR( ISBLANK(D2379), C2379=D2379, AND( LEFT(D2379,7)&lt;&gt;"NOMINA ", OR( ISERROR(FIND(" - ",D2379)), NOT(ISNUMBER(VALUE(LEFT(D2379,FIND(" - ",D2379)-1)))) ) ) ), "", B2379 &amp; "|" &amp; E2379 &amp; "|" &amp; (IF(ISBLANK(C2379), "", IFERROR(VALUE(LEFT(TRIM(C2379), FIND(" ", TRIM(C2379)&amp;" ")-1)), ""))) &amp; "|" &amp; D2379 )</f>
        <v/>
      </c>
      <c r="K2379" s="18" t="n">
        <f aca="false">IF(OR(C2379="", J2379="",G2379=""), 0, IF(COUNTIF($J$6:J2379, J2379)=1, 1, 0))</f>
        <v>0</v>
      </c>
      <c r="L2379" s="16" t="str">
        <f aca="false">IF(B2379="Inscripción de nuevo registro patronal",B2379 &amp; "|" &amp; E2379 &amp; "|" &amp; C2379,"")</f>
        <v/>
      </c>
      <c r="M2379" s="18" t="n">
        <f aca="false">IF(OR(C2379="", L2379=""), 0, IF(COUNTIF($L$6:L2379, L2379)=1, 1, 0))</f>
        <v>0</v>
      </c>
    </row>
    <row r="2380" customFormat="false" ht="28.35" hidden="false" customHeight="true" outlineLevel="0" collapsed="false">
      <c r="A2380" s="48" t="str">
        <f aca="false">IF(AND(NOT(ISBLANK(C2380)),NOT(ISBLANK(B2380)),NOT(ISBLANK(E2380))),(_xlfn.AGGREGATE(2,7,A$5:A2380))+1,"")</f>
        <v/>
      </c>
      <c r="B2380" s="49"/>
      <c r="C2380" s="49"/>
      <c r="D2380" s="50"/>
      <c r="E2380" s="51"/>
      <c r="F2380" s="52" t="str">
        <f aca="false">IFERROR(VLOOKUP(B2380,LISTAS!$Q$2:$R$58,2,0),"")</f>
        <v/>
      </c>
      <c r="G2380" s="34" t="str">
        <f aca="false">IF(ISBLANK(C2380),"",  IF(F2380="RAZÓN SOCIAL","NUEVO_RP",   IF(F2380="NUMERO",      IF(ISNUMBER(VALUE(C2380)),VALUE(C2380),""),   IF(OR(F2380="NSS - NOMBRE",F2380="RP - NOMBRE"),      IF(         AND(           NOT(ISERROR(FIND(" - ",C2380))),           ISERROR(FIND("  ",C2380)),           ISERROR(FIND("–",C2380)),           ISERROR(FIND("—",C2380)),           ISNUMBER(VALUE(LEFT(C2380,FIND(" - ",C2380)-1)))         ),         VALUE(LEFT(C2380,FIND(" - ",C2380)-1)),         ""      ),   ""   )  )))</f>
        <v/>
      </c>
      <c r="H2380" s="34" t="str">
        <f aca="false">B2380 &amp; "|" &amp; E2380 &amp; "|" &amp;(IF(ISBLANK(C2380),"",IFERROR(VALUE(LEFT(TRIM(C2380),FIND(" ",TRIM(C2380)&amp;" ")-1)),"")))</f>
        <v>||</v>
      </c>
      <c r="I2380" s="18" t="n">
        <f aca="false">IF(G2380="",0, IF(COUNTIF($H$6:H2380,H2380)=1,1,0))</f>
        <v>0</v>
      </c>
      <c r="J2380" s="34" t="str">
        <f aca="false">IF( OR( ISBLANK(D2380), C2380=D2380, AND( LEFT(D2380,7)&lt;&gt;"NOMINA ", OR( ISERROR(FIND(" - ",D2380)), NOT(ISNUMBER(VALUE(LEFT(D2380,FIND(" - ",D2380)-1)))) ) ) ), "", B2380 &amp; "|" &amp; E2380 &amp; "|" &amp; (IF(ISBLANK(C2380), "", IFERROR(VALUE(LEFT(TRIM(C2380), FIND(" ", TRIM(C2380)&amp;" ")-1)), ""))) &amp; "|" &amp; D2380 )</f>
        <v/>
      </c>
      <c r="K2380" s="18" t="n">
        <f aca="false">IF(OR(C2380="", J2380="",G2380=""), 0, IF(COUNTIF($J$6:J2380, J2380)=1, 1, 0))</f>
        <v>0</v>
      </c>
      <c r="L2380" s="16" t="str">
        <f aca="false">IF(B2380="Inscripción de nuevo registro patronal",B2380 &amp; "|" &amp; E2380 &amp; "|" &amp; C2380,"")</f>
        <v/>
      </c>
      <c r="M2380" s="18" t="n">
        <f aca="false">IF(OR(C2380="", L2380=""), 0, IF(COUNTIF($L$6:L2380, L2380)=1, 1, 0))</f>
        <v>0</v>
      </c>
    </row>
    <row r="2381" customFormat="false" ht="28.35" hidden="false" customHeight="true" outlineLevel="0" collapsed="false">
      <c r="A2381" s="48" t="str">
        <f aca="false">IF(AND(NOT(ISBLANK(C2381)),NOT(ISBLANK(B2381)),NOT(ISBLANK(E2381))),(_xlfn.AGGREGATE(2,7,A$5:A2381))+1,"")</f>
        <v/>
      </c>
      <c r="B2381" s="49"/>
      <c r="C2381" s="49"/>
      <c r="D2381" s="50"/>
      <c r="E2381" s="51"/>
      <c r="F2381" s="52" t="str">
        <f aca="false">IFERROR(VLOOKUP(B2381,LISTAS!$Q$2:$R$58,2,0),"")</f>
        <v/>
      </c>
      <c r="G2381" s="34" t="str">
        <f aca="false">IF(ISBLANK(C2381),"",  IF(F2381="RAZÓN SOCIAL","NUEVO_RP",   IF(F2381="NUMERO",      IF(ISNUMBER(VALUE(C2381)),VALUE(C2381),""),   IF(OR(F2381="NSS - NOMBRE",F2381="RP - NOMBRE"),      IF(         AND(           NOT(ISERROR(FIND(" - ",C2381))),           ISERROR(FIND("  ",C2381)),           ISERROR(FIND("–",C2381)),           ISERROR(FIND("—",C2381)),           ISNUMBER(VALUE(LEFT(C2381,FIND(" - ",C2381)-1)))         ),         VALUE(LEFT(C2381,FIND(" - ",C2381)-1)),         ""      ),   ""   )  )))</f>
        <v/>
      </c>
      <c r="H2381" s="34" t="str">
        <f aca="false">B2381 &amp; "|" &amp; E2381 &amp; "|" &amp;(IF(ISBLANK(C2381),"",IFERROR(VALUE(LEFT(TRIM(C2381),FIND(" ",TRIM(C2381)&amp;" ")-1)),"")))</f>
        <v>||</v>
      </c>
      <c r="I2381" s="18" t="n">
        <f aca="false">IF(G2381="",0, IF(COUNTIF($H$6:H2381,H2381)=1,1,0))</f>
        <v>0</v>
      </c>
      <c r="J2381" s="34" t="str">
        <f aca="false">IF( OR( ISBLANK(D2381), C2381=D2381, AND( LEFT(D2381,7)&lt;&gt;"NOMINA ", OR( ISERROR(FIND(" - ",D2381)), NOT(ISNUMBER(VALUE(LEFT(D2381,FIND(" - ",D2381)-1)))) ) ) ), "", B2381 &amp; "|" &amp; E2381 &amp; "|" &amp; (IF(ISBLANK(C2381), "", IFERROR(VALUE(LEFT(TRIM(C2381), FIND(" ", TRIM(C2381)&amp;" ")-1)), ""))) &amp; "|" &amp; D2381 )</f>
        <v/>
      </c>
      <c r="K2381" s="18" t="n">
        <f aca="false">IF(OR(C2381="", J2381="",G2381=""), 0, IF(COUNTIF($J$6:J2381, J2381)=1, 1, 0))</f>
        <v>0</v>
      </c>
      <c r="L2381" s="16" t="str">
        <f aca="false">IF(B2381="Inscripción de nuevo registro patronal",B2381 &amp; "|" &amp; E2381 &amp; "|" &amp; C2381,"")</f>
        <v/>
      </c>
      <c r="M2381" s="18" t="n">
        <f aca="false">IF(OR(C2381="", L2381=""), 0, IF(COUNTIF($L$6:L2381, L2381)=1, 1, 0))</f>
        <v>0</v>
      </c>
    </row>
    <row r="2382" customFormat="false" ht="28.35" hidden="false" customHeight="true" outlineLevel="0" collapsed="false">
      <c r="A2382" s="48" t="str">
        <f aca="false">IF(AND(NOT(ISBLANK(C2382)),NOT(ISBLANK(B2382)),NOT(ISBLANK(E2382))),(_xlfn.AGGREGATE(2,7,A$5:A2382))+1,"")</f>
        <v/>
      </c>
      <c r="B2382" s="49"/>
      <c r="C2382" s="49"/>
      <c r="D2382" s="50"/>
      <c r="E2382" s="51"/>
      <c r="F2382" s="52" t="str">
        <f aca="false">IFERROR(VLOOKUP(B2382,LISTAS!$Q$2:$R$58,2,0),"")</f>
        <v/>
      </c>
      <c r="G2382" s="34" t="str">
        <f aca="false">IF(ISBLANK(C2382),"",  IF(F2382="RAZÓN SOCIAL","NUEVO_RP",   IF(F2382="NUMERO",      IF(ISNUMBER(VALUE(C2382)),VALUE(C2382),""),   IF(OR(F2382="NSS - NOMBRE",F2382="RP - NOMBRE"),      IF(         AND(           NOT(ISERROR(FIND(" - ",C2382))),           ISERROR(FIND("  ",C2382)),           ISERROR(FIND("–",C2382)),           ISERROR(FIND("—",C2382)),           ISNUMBER(VALUE(LEFT(C2382,FIND(" - ",C2382)-1)))         ),         VALUE(LEFT(C2382,FIND(" - ",C2382)-1)),         ""      ),   ""   )  )))</f>
        <v/>
      </c>
      <c r="H2382" s="34" t="str">
        <f aca="false">B2382 &amp; "|" &amp; E2382 &amp; "|" &amp;(IF(ISBLANK(C2382),"",IFERROR(VALUE(LEFT(TRIM(C2382),FIND(" ",TRIM(C2382)&amp;" ")-1)),"")))</f>
        <v>||</v>
      </c>
      <c r="I2382" s="18" t="n">
        <f aca="false">IF(G2382="",0, IF(COUNTIF($H$6:H2382,H2382)=1,1,0))</f>
        <v>0</v>
      </c>
      <c r="J2382" s="34" t="str">
        <f aca="false">IF( OR( ISBLANK(D2382), C2382=D2382, AND( LEFT(D2382,7)&lt;&gt;"NOMINA ", OR( ISERROR(FIND(" - ",D2382)), NOT(ISNUMBER(VALUE(LEFT(D2382,FIND(" - ",D2382)-1)))) ) ) ), "", B2382 &amp; "|" &amp; E2382 &amp; "|" &amp; (IF(ISBLANK(C2382), "", IFERROR(VALUE(LEFT(TRIM(C2382), FIND(" ", TRIM(C2382)&amp;" ")-1)), ""))) &amp; "|" &amp; D2382 )</f>
        <v/>
      </c>
      <c r="K2382" s="18" t="n">
        <f aca="false">IF(OR(C2382="", J2382="",G2382=""), 0, IF(COUNTIF($J$6:J2382, J2382)=1, 1, 0))</f>
        <v>0</v>
      </c>
      <c r="L2382" s="16" t="str">
        <f aca="false">IF(B2382="Inscripción de nuevo registro patronal",B2382 &amp; "|" &amp; E2382 &amp; "|" &amp; C2382,"")</f>
        <v/>
      </c>
      <c r="M2382" s="18" t="n">
        <f aca="false">IF(OR(C2382="", L2382=""), 0, IF(COUNTIF($L$6:L2382, L2382)=1, 1, 0))</f>
        <v>0</v>
      </c>
    </row>
    <row r="2383" customFormat="false" ht="28.35" hidden="false" customHeight="true" outlineLevel="0" collapsed="false">
      <c r="A2383" s="48" t="str">
        <f aca="false">IF(AND(NOT(ISBLANK(C2383)),NOT(ISBLANK(B2383)),NOT(ISBLANK(E2383))),(_xlfn.AGGREGATE(2,7,A$5:A2383))+1,"")</f>
        <v/>
      </c>
      <c r="B2383" s="49"/>
      <c r="C2383" s="49"/>
      <c r="D2383" s="50"/>
      <c r="E2383" s="51"/>
      <c r="F2383" s="52" t="str">
        <f aca="false">IFERROR(VLOOKUP(B2383,LISTAS!$Q$2:$R$58,2,0),"")</f>
        <v/>
      </c>
      <c r="G2383" s="34" t="str">
        <f aca="false">IF(ISBLANK(C2383),"",  IF(F2383="RAZÓN SOCIAL","NUEVO_RP",   IF(F2383="NUMERO",      IF(ISNUMBER(VALUE(C2383)),VALUE(C2383),""),   IF(OR(F2383="NSS - NOMBRE",F2383="RP - NOMBRE"),      IF(         AND(           NOT(ISERROR(FIND(" - ",C2383))),           ISERROR(FIND("  ",C2383)),           ISERROR(FIND("–",C2383)),           ISERROR(FIND("—",C2383)),           ISNUMBER(VALUE(LEFT(C2383,FIND(" - ",C2383)-1)))         ),         VALUE(LEFT(C2383,FIND(" - ",C2383)-1)),         ""      ),   ""   )  )))</f>
        <v/>
      </c>
      <c r="H2383" s="34" t="str">
        <f aca="false">B2383 &amp; "|" &amp; E2383 &amp; "|" &amp;(IF(ISBLANK(C2383),"",IFERROR(VALUE(LEFT(TRIM(C2383),FIND(" ",TRIM(C2383)&amp;" ")-1)),"")))</f>
        <v>||</v>
      </c>
      <c r="I2383" s="18" t="n">
        <f aca="false">IF(G2383="",0, IF(COUNTIF($H$6:H2383,H2383)=1,1,0))</f>
        <v>0</v>
      </c>
      <c r="J2383" s="34" t="str">
        <f aca="false">IF( OR( ISBLANK(D2383), C2383=D2383, AND( LEFT(D2383,7)&lt;&gt;"NOMINA ", OR( ISERROR(FIND(" - ",D2383)), NOT(ISNUMBER(VALUE(LEFT(D2383,FIND(" - ",D2383)-1)))) ) ) ), "", B2383 &amp; "|" &amp; E2383 &amp; "|" &amp; (IF(ISBLANK(C2383), "", IFERROR(VALUE(LEFT(TRIM(C2383), FIND(" ", TRIM(C2383)&amp;" ")-1)), ""))) &amp; "|" &amp; D2383 )</f>
        <v/>
      </c>
      <c r="K2383" s="18" t="n">
        <f aca="false">IF(OR(C2383="", J2383="",G2383=""), 0, IF(COUNTIF($J$6:J2383, J2383)=1, 1, 0))</f>
        <v>0</v>
      </c>
      <c r="L2383" s="16" t="str">
        <f aca="false">IF(B2383="Inscripción de nuevo registro patronal",B2383 &amp; "|" &amp; E2383 &amp; "|" &amp; C2383,"")</f>
        <v/>
      </c>
      <c r="M2383" s="18" t="n">
        <f aca="false">IF(OR(C2383="", L2383=""), 0, IF(COUNTIF($L$6:L2383, L2383)=1, 1, 0))</f>
        <v>0</v>
      </c>
    </row>
    <row r="2384" customFormat="false" ht="28.35" hidden="false" customHeight="true" outlineLevel="0" collapsed="false">
      <c r="A2384" s="48" t="str">
        <f aca="false">IF(AND(NOT(ISBLANK(C2384)),NOT(ISBLANK(B2384)),NOT(ISBLANK(E2384))),(_xlfn.AGGREGATE(2,7,A$5:A2384))+1,"")</f>
        <v/>
      </c>
      <c r="B2384" s="49"/>
      <c r="C2384" s="49"/>
      <c r="D2384" s="50"/>
      <c r="E2384" s="51"/>
      <c r="F2384" s="52" t="str">
        <f aca="false">IFERROR(VLOOKUP(B2384,LISTAS!$Q$2:$R$58,2,0),"")</f>
        <v/>
      </c>
      <c r="G2384" s="34" t="str">
        <f aca="false">IF(ISBLANK(C2384),"",  IF(F2384="RAZÓN SOCIAL","NUEVO_RP",   IF(F2384="NUMERO",      IF(ISNUMBER(VALUE(C2384)),VALUE(C2384),""),   IF(OR(F2384="NSS - NOMBRE",F2384="RP - NOMBRE"),      IF(         AND(           NOT(ISERROR(FIND(" - ",C2384))),           ISERROR(FIND("  ",C2384)),           ISERROR(FIND("–",C2384)),           ISERROR(FIND("—",C2384)),           ISNUMBER(VALUE(LEFT(C2384,FIND(" - ",C2384)-1)))         ),         VALUE(LEFT(C2384,FIND(" - ",C2384)-1)),         ""      ),   ""   )  )))</f>
        <v/>
      </c>
      <c r="H2384" s="34" t="str">
        <f aca="false">B2384 &amp; "|" &amp; E2384 &amp; "|" &amp;(IF(ISBLANK(C2384),"",IFERROR(VALUE(LEFT(TRIM(C2384),FIND(" ",TRIM(C2384)&amp;" ")-1)),"")))</f>
        <v>||</v>
      </c>
      <c r="I2384" s="18" t="n">
        <f aca="false">IF(G2384="",0, IF(COUNTIF($H$6:H2384,H2384)=1,1,0))</f>
        <v>0</v>
      </c>
      <c r="J2384" s="34" t="str">
        <f aca="false">IF( OR( ISBLANK(D2384), C2384=D2384, AND( LEFT(D2384,7)&lt;&gt;"NOMINA ", OR( ISERROR(FIND(" - ",D2384)), NOT(ISNUMBER(VALUE(LEFT(D2384,FIND(" - ",D2384)-1)))) ) ) ), "", B2384 &amp; "|" &amp; E2384 &amp; "|" &amp; (IF(ISBLANK(C2384), "", IFERROR(VALUE(LEFT(TRIM(C2384), FIND(" ", TRIM(C2384)&amp;" ")-1)), ""))) &amp; "|" &amp; D2384 )</f>
        <v/>
      </c>
      <c r="K2384" s="18" t="n">
        <f aca="false">IF(OR(C2384="", J2384="",G2384=""), 0, IF(COUNTIF($J$6:J2384, J2384)=1, 1, 0))</f>
        <v>0</v>
      </c>
      <c r="L2384" s="16" t="str">
        <f aca="false">IF(B2384="Inscripción de nuevo registro patronal",B2384 &amp; "|" &amp; E2384 &amp; "|" &amp; C2384,"")</f>
        <v/>
      </c>
      <c r="M2384" s="18" t="n">
        <f aca="false">IF(OR(C2384="", L2384=""), 0, IF(COUNTIF($L$6:L2384, L2384)=1, 1, 0))</f>
        <v>0</v>
      </c>
    </row>
    <row r="2385" customFormat="false" ht="28.35" hidden="false" customHeight="true" outlineLevel="0" collapsed="false">
      <c r="A2385" s="48" t="str">
        <f aca="false">IF(AND(NOT(ISBLANK(C2385)),NOT(ISBLANK(B2385)),NOT(ISBLANK(E2385))),(_xlfn.AGGREGATE(2,7,A$5:A2385))+1,"")</f>
        <v/>
      </c>
      <c r="B2385" s="49"/>
      <c r="C2385" s="49"/>
      <c r="D2385" s="50"/>
      <c r="E2385" s="51"/>
      <c r="F2385" s="52" t="str">
        <f aca="false">IFERROR(VLOOKUP(B2385,LISTAS!$Q$2:$R$58,2,0),"")</f>
        <v/>
      </c>
      <c r="G2385" s="34" t="str">
        <f aca="false">IF(ISBLANK(C2385),"",  IF(F2385="RAZÓN SOCIAL","NUEVO_RP",   IF(F2385="NUMERO",      IF(ISNUMBER(VALUE(C2385)),VALUE(C2385),""),   IF(OR(F2385="NSS - NOMBRE",F2385="RP - NOMBRE"),      IF(         AND(           NOT(ISERROR(FIND(" - ",C2385))),           ISERROR(FIND("  ",C2385)),           ISERROR(FIND("–",C2385)),           ISERROR(FIND("—",C2385)),           ISNUMBER(VALUE(LEFT(C2385,FIND(" - ",C2385)-1)))         ),         VALUE(LEFT(C2385,FIND(" - ",C2385)-1)),         ""      ),   ""   )  )))</f>
        <v/>
      </c>
      <c r="H2385" s="34" t="str">
        <f aca="false">B2385 &amp; "|" &amp; E2385 &amp; "|" &amp;(IF(ISBLANK(C2385),"",IFERROR(VALUE(LEFT(TRIM(C2385),FIND(" ",TRIM(C2385)&amp;" ")-1)),"")))</f>
        <v>||</v>
      </c>
      <c r="I2385" s="18" t="n">
        <f aca="false">IF(G2385="",0, IF(COUNTIF($H$6:H2385,H2385)=1,1,0))</f>
        <v>0</v>
      </c>
      <c r="J2385" s="34" t="str">
        <f aca="false">IF( OR( ISBLANK(D2385), C2385=D2385, AND( LEFT(D2385,7)&lt;&gt;"NOMINA ", OR( ISERROR(FIND(" - ",D2385)), NOT(ISNUMBER(VALUE(LEFT(D2385,FIND(" - ",D2385)-1)))) ) ) ), "", B2385 &amp; "|" &amp; E2385 &amp; "|" &amp; (IF(ISBLANK(C2385), "", IFERROR(VALUE(LEFT(TRIM(C2385), FIND(" ", TRIM(C2385)&amp;" ")-1)), ""))) &amp; "|" &amp; D2385 )</f>
        <v/>
      </c>
      <c r="K2385" s="18" t="n">
        <f aca="false">IF(OR(C2385="", J2385="",G2385=""), 0, IF(COUNTIF($J$6:J2385, J2385)=1, 1, 0))</f>
        <v>0</v>
      </c>
      <c r="L2385" s="16" t="str">
        <f aca="false">IF(B2385="Inscripción de nuevo registro patronal",B2385 &amp; "|" &amp; E2385 &amp; "|" &amp; C2385,"")</f>
        <v/>
      </c>
      <c r="M2385" s="18" t="n">
        <f aca="false">IF(OR(C2385="", L2385=""), 0, IF(COUNTIF($L$6:L2385, L2385)=1, 1, 0))</f>
        <v>0</v>
      </c>
    </row>
    <row r="2386" customFormat="false" ht="28.35" hidden="false" customHeight="true" outlineLevel="0" collapsed="false">
      <c r="A2386" s="48" t="str">
        <f aca="false">IF(AND(NOT(ISBLANK(C2386)),NOT(ISBLANK(B2386)),NOT(ISBLANK(E2386))),(_xlfn.AGGREGATE(2,7,A$5:A2386))+1,"")</f>
        <v/>
      </c>
      <c r="B2386" s="49"/>
      <c r="C2386" s="49"/>
      <c r="D2386" s="50"/>
      <c r="E2386" s="51"/>
      <c r="F2386" s="52" t="str">
        <f aca="false">IFERROR(VLOOKUP(B2386,LISTAS!$Q$2:$R$58,2,0),"")</f>
        <v/>
      </c>
      <c r="G2386" s="34" t="str">
        <f aca="false">IF(ISBLANK(C2386),"",  IF(F2386="RAZÓN SOCIAL","NUEVO_RP",   IF(F2386="NUMERO",      IF(ISNUMBER(VALUE(C2386)),VALUE(C2386),""),   IF(OR(F2386="NSS - NOMBRE",F2386="RP - NOMBRE"),      IF(         AND(           NOT(ISERROR(FIND(" - ",C2386))),           ISERROR(FIND("  ",C2386)),           ISERROR(FIND("–",C2386)),           ISERROR(FIND("—",C2386)),           ISNUMBER(VALUE(LEFT(C2386,FIND(" - ",C2386)-1)))         ),         VALUE(LEFT(C2386,FIND(" - ",C2386)-1)),         ""      ),   ""   )  )))</f>
        <v/>
      </c>
      <c r="H2386" s="34" t="str">
        <f aca="false">B2386 &amp; "|" &amp; E2386 &amp; "|" &amp;(IF(ISBLANK(C2386),"",IFERROR(VALUE(LEFT(TRIM(C2386),FIND(" ",TRIM(C2386)&amp;" ")-1)),"")))</f>
        <v>||</v>
      </c>
      <c r="I2386" s="18" t="n">
        <f aca="false">IF(G2386="",0, IF(COUNTIF($H$6:H2386,H2386)=1,1,0))</f>
        <v>0</v>
      </c>
      <c r="J2386" s="34" t="str">
        <f aca="false">IF( OR( ISBLANK(D2386), C2386=D2386, AND( LEFT(D2386,7)&lt;&gt;"NOMINA ", OR( ISERROR(FIND(" - ",D2386)), NOT(ISNUMBER(VALUE(LEFT(D2386,FIND(" - ",D2386)-1)))) ) ) ), "", B2386 &amp; "|" &amp; E2386 &amp; "|" &amp; (IF(ISBLANK(C2386), "", IFERROR(VALUE(LEFT(TRIM(C2386), FIND(" ", TRIM(C2386)&amp;" ")-1)), ""))) &amp; "|" &amp; D2386 )</f>
        <v/>
      </c>
      <c r="K2386" s="18" t="n">
        <f aca="false">IF(OR(C2386="", J2386="",G2386=""), 0, IF(COUNTIF($J$6:J2386, J2386)=1, 1, 0))</f>
        <v>0</v>
      </c>
      <c r="L2386" s="16" t="str">
        <f aca="false">IF(B2386="Inscripción de nuevo registro patronal",B2386 &amp; "|" &amp; E2386 &amp; "|" &amp; C2386,"")</f>
        <v/>
      </c>
      <c r="M2386" s="18" t="n">
        <f aca="false">IF(OR(C2386="", L2386=""), 0, IF(COUNTIF($L$6:L2386, L2386)=1, 1, 0))</f>
        <v>0</v>
      </c>
    </row>
    <row r="2387" customFormat="false" ht="28.35" hidden="false" customHeight="true" outlineLevel="0" collapsed="false">
      <c r="A2387" s="48" t="str">
        <f aca="false">IF(AND(NOT(ISBLANK(C2387)),NOT(ISBLANK(B2387)),NOT(ISBLANK(E2387))),(_xlfn.AGGREGATE(2,7,A$5:A2387))+1,"")</f>
        <v/>
      </c>
      <c r="B2387" s="49"/>
      <c r="C2387" s="49"/>
      <c r="D2387" s="50"/>
      <c r="E2387" s="51"/>
      <c r="F2387" s="52" t="str">
        <f aca="false">IFERROR(VLOOKUP(B2387,LISTAS!$Q$2:$R$58,2,0),"")</f>
        <v/>
      </c>
      <c r="G2387" s="34" t="str">
        <f aca="false">IF(ISBLANK(C2387),"",  IF(F2387="RAZÓN SOCIAL","NUEVO_RP",   IF(F2387="NUMERO",      IF(ISNUMBER(VALUE(C2387)),VALUE(C2387),""),   IF(OR(F2387="NSS - NOMBRE",F2387="RP - NOMBRE"),      IF(         AND(           NOT(ISERROR(FIND(" - ",C2387))),           ISERROR(FIND("  ",C2387)),           ISERROR(FIND("–",C2387)),           ISERROR(FIND("—",C2387)),           ISNUMBER(VALUE(LEFT(C2387,FIND(" - ",C2387)-1)))         ),         VALUE(LEFT(C2387,FIND(" - ",C2387)-1)),         ""      ),   ""   )  )))</f>
        <v/>
      </c>
      <c r="H2387" s="34" t="str">
        <f aca="false">B2387 &amp; "|" &amp; E2387 &amp; "|" &amp;(IF(ISBLANK(C2387),"",IFERROR(VALUE(LEFT(TRIM(C2387),FIND(" ",TRIM(C2387)&amp;" ")-1)),"")))</f>
        <v>||</v>
      </c>
      <c r="I2387" s="18" t="n">
        <f aca="false">IF(G2387="",0, IF(COUNTIF($H$6:H2387,H2387)=1,1,0))</f>
        <v>0</v>
      </c>
      <c r="J2387" s="34" t="str">
        <f aca="false">IF( OR( ISBLANK(D2387), C2387=D2387, AND( LEFT(D2387,7)&lt;&gt;"NOMINA ", OR( ISERROR(FIND(" - ",D2387)), NOT(ISNUMBER(VALUE(LEFT(D2387,FIND(" - ",D2387)-1)))) ) ) ), "", B2387 &amp; "|" &amp; E2387 &amp; "|" &amp; (IF(ISBLANK(C2387), "", IFERROR(VALUE(LEFT(TRIM(C2387), FIND(" ", TRIM(C2387)&amp;" ")-1)), ""))) &amp; "|" &amp; D2387 )</f>
        <v/>
      </c>
      <c r="K2387" s="18" t="n">
        <f aca="false">IF(OR(C2387="", J2387="",G2387=""), 0, IF(COUNTIF($J$6:J2387, J2387)=1, 1, 0))</f>
        <v>0</v>
      </c>
      <c r="L2387" s="16" t="str">
        <f aca="false">IF(B2387="Inscripción de nuevo registro patronal",B2387 &amp; "|" &amp; E2387 &amp; "|" &amp; C2387,"")</f>
        <v/>
      </c>
      <c r="M2387" s="18" t="n">
        <f aca="false">IF(OR(C2387="", L2387=""), 0, IF(COUNTIF($L$6:L2387, L2387)=1, 1, 0))</f>
        <v>0</v>
      </c>
    </row>
    <row r="2388" customFormat="false" ht="28.35" hidden="false" customHeight="true" outlineLevel="0" collapsed="false">
      <c r="A2388" s="48" t="str">
        <f aca="false">IF(AND(NOT(ISBLANK(C2388)),NOT(ISBLANK(B2388)),NOT(ISBLANK(E2388))),(_xlfn.AGGREGATE(2,7,A$5:A2388))+1,"")</f>
        <v/>
      </c>
      <c r="B2388" s="49"/>
      <c r="C2388" s="49"/>
      <c r="D2388" s="50"/>
      <c r="E2388" s="51"/>
      <c r="F2388" s="52" t="str">
        <f aca="false">IFERROR(VLOOKUP(B2388,LISTAS!$Q$2:$R$58,2,0),"")</f>
        <v/>
      </c>
      <c r="G2388" s="34" t="str">
        <f aca="false">IF(ISBLANK(C2388),"",  IF(F2388="RAZÓN SOCIAL","NUEVO_RP",   IF(F2388="NUMERO",      IF(ISNUMBER(VALUE(C2388)),VALUE(C2388),""),   IF(OR(F2388="NSS - NOMBRE",F2388="RP - NOMBRE"),      IF(         AND(           NOT(ISERROR(FIND(" - ",C2388))),           ISERROR(FIND("  ",C2388)),           ISERROR(FIND("–",C2388)),           ISERROR(FIND("—",C2388)),           ISNUMBER(VALUE(LEFT(C2388,FIND(" - ",C2388)-1)))         ),         VALUE(LEFT(C2388,FIND(" - ",C2388)-1)),         ""      ),   ""   )  )))</f>
        <v/>
      </c>
      <c r="H2388" s="34" t="str">
        <f aca="false">B2388 &amp; "|" &amp; E2388 &amp; "|" &amp;(IF(ISBLANK(C2388),"",IFERROR(VALUE(LEFT(TRIM(C2388),FIND(" ",TRIM(C2388)&amp;" ")-1)),"")))</f>
        <v>||</v>
      </c>
      <c r="I2388" s="18" t="n">
        <f aca="false">IF(G2388="",0, IF(COUNTIF($H$6:H2388,H2388)=1,1,0))</f>
        <v>0</v>
      </c>
      <c r="J2388" s="34" t="str">
        <f aca="false">IF( OR( ISBLANK(D2388), C2388=D2388, AND( LEFT(D2388,7)&lt;&gt;"NOMINA ", OR( ISERROR(FIND(" - ",D2388)), NOT(ISNUMBER(VALUE(LEFT(D2388,FIND(" - ",D2388)-1)))) ) ) ), "", B2388 &amp; "|" &amp; E2388 &amp; "|" &amp; (IF(ISBLANK(C2388), "", IFERROR(VALUE(LEFT(TRIM(C2388), FIND(" ", TRIM(C2388)&amp;" ")-1)), ""))) &amp; "|" &amp; D2388 )</f>
        <v/>
      </c>
      <c r="K2388" s="18" t="n">
        <f aca="false">IF(OR(C2388="", J2388="",G2388=""), 0, IF(COUNTIF($J$6:J2388, J2388)=1, 1, 0))</f>
        <v>0</v>
      </c>
      <c r="L2388" s="16" t="str">
        <f aca="false">IF(B2388="Inscripción de nuevo registro patronal",B2388 &amp; "|" &amp; E2388 &amp; "|" &amp; C2388,"")</f>
        <v/>
      </c>
      <c r="M2388" s="18" t="n">
        <f aca="false">IF(OR(C2388="", L2388=""), 0, IF(COUNTIF($L$6:L2388, L2388)=1, 1, 0))</f>
        <v>0</v>
      </c>
    </row>
    <row r="2389" customFormat="false" ht="28.35" hidden="false" customHeight="true" outlineLevel="0" collapsed="false">
      <c r="A2389" s="48" t="str">
        <f aca="false">IF(AND(NOT(ISBLANK(C2389)),NOT(ISBLANK(B2389)),NOT(ISBLANK(E2389))),(_xlfn.AGGREGATE(2,7,A$5:A2389))+1,"")</f>
        <v/>
      </c>
      <c r="B2389" s="49"/>
      <c r="C2389" s="49"/>
      <c r="D2389" s="50"/>
      <c r="E2389" s="51"/>
      <c r="F2389" s="52" t="str">
        <f aca="false">IFERROR(VLOOKUP(B2389,LISTAS!$Q$2:$R$58,2,0),"")</f>
        <v/>
      </c>
      <c r="G2389" s="34" t="str">
        <f aca="false">IF(ISBLANK(C2389),"",  IF(F2389="RAZÓN SOCIAL","NUEVO_RP",   IF(F2389="NUMERO",      IF(ISNUMBER(VALUE(C2389)),VALUE(C2389),""),   IF(OR(F2389="NSS - NOMBRE",F2389="RP - NOMBRE"),      IF(         AND(           NOT(ISERROR(FIND(" - ",C2389))),           ISERROR(FIND("  ",C2389)),           ISERROR(FIND("–",C2389)),           ISERROR(FIND("—",C2389)),           ISNUMBER(VALUE(LEFT(C2389,FIND(" - ",C2389)-1)))         ),         VALUE(LEFT(C2389,FIND(" - ",C2389)-1)),         ""      ),   ""   )  )))</f>
        <v/>
      </c>
      <c r="H2389" s="34" t="str">
        <f aca="false">B2389 &amp; "|" &amp; E2389 &amp; "|" &amp;(IF(ISBLANK(C2389),"",IFERROR(VALUE(LEFT(TRIM(C2389),FIND(" ",TRIM(C2389)&amp;" ")-1)),"")))</f>
        <v>||</v>
      </c>
      <c r="I2389" s="18" t="n">
        <f aca="false">IF(G2389="",0, IF(COUNTIF($H$6:H2389,H2389)=1,1,0))</f>
        <v>0</v>
      </c>
      <c r="J2389" s="34" t="str">
        <f aca="false">IF( OR( ISBLANK(D2389), C2389=D2389, AND( LEFT(D2389,7)&lt;&gt;"NOMINA ", OR( ISERROR(FIND(" - ",D2389)), NOT(ISNUMBER(VALUE(LEFT(D2389,FIND(" - ",D2389)-1)))) ) ) ), "", B2389 &amp; "|" &amp; E2389 &amp; "|" &amp; (IF(ISBLANK(C2389), "", IFERROR(VALUE(LEFT(TRIM(C2389), FIND(" ", TRIM(C2389)&amp;" ")-1)), ""))) &amp; "|" &amp; D2389 )</f>
        <v/>
      </c>
      <c r="K2389" s="18" t="n">
        <f aca="false">IF(OR(C2389="", J2389="",G2389=""), 0, IF(COUNTIF($J$6:J2389, J2389)=1, 1, 0))</f>
        <v>0</v>
      </c>
      <c r="L2389" s="16" t="str">
        <f aca="false">IF(B2389="Inscripción de nuevo registro patronal",B2389 &amp; "|" &amp; E2389 &amp; "|" &amp; C2389,"")</f>
        <v/>
      </c>
      <c r="M2389" s="18" t="n">
        <f aca="false">IF(OR(C2389="", L2389=""), 0, IF(COUNTIF($L$6:L2389, L2389)=1, 1, 0))</f>
        <v>0</v>
      </c>
    </row>
    <row r="2390" customFormat="false" ht="28.35" hidden="false" customHeight="true" outlineLevel="0" collapsed="false">
      <c r="A2390" s="48" t="str">
        <f aca="false">IF(AND(NOT(ISBLANK(C2390)),NOT(ISBLANK(B2390)),NOT(ISBLANK(E2390))),(_xlfn.AGGREGATE(2,7,A$5:A2390))+1,"")</f>
        <v/>
      </c>
      <c r="B2390" s="49"/>
      <c r="C2390" s="49"/>
      <c r="D2390" s="50"/>
      <c r="E2390" s="51"/>
      <c r="F2390" s="52" t="str">
        <f aca="false">IFERROR(VLOOKUP(B2390,LISTAS!$Q$2:$R$58,2,0),"")</f>
        <v/>
      </c>
      <c r="G2390" s="34" t="str">
        <f aca="false">IF(ISBLANK(C2390),"",  IF(F2390="RAZÓN SOCIAL","NUEVO_RP",   IF(F2390="NUMERO",      IF(ISNUMBER(VALUE(C2390)),VALUE(C2390),""),   IF(OR(F2390="NSS - NOMBRE",F2390="RP - NOMBRE"),      IF(         AND(           NOT(ISERROR(FIND(" - ",C2390))),           ISERROR(FIND("  ",C2390)),           ISERROR(FIND("–",C2390)),           ISERROR(FIND("—",C2390)),           ISNUMBER(VALUE(LEFT(C2390,FIND(" - ",C2390)-1)))         ),         VALUE(LEFT(C2390,FIND(" - ",C2390)-1)),         ""      ),   ""   )  )))</f>
        <v/>
      </c>
      <c r="H2390" s="34" t="str">
        <f aca="false">B2390 &amp; "|" &amp; E2390 &amp; "|" &amp;(IF(ISBLANK(C2390),"",IFERROR(VALUE(LEFT(TRIM(C2390),FIND(" ",TRIM(C2390)&amp;" ")-1)),"")))</f>
        <v>||</v>
      </c>
      <c r="I2390" s="18" t="n">
        <f aca="false">IF(G2390="",0, IF(COUNTIF($H$6:H2390,H2390)=1,1,0))</f>
        <v>0</v>
      </c>
      <c r="J2390" s="34" t="str">
        <f aca="false">IF( OR( ISBLANK(D2390), C2390=D2390, AND( LEFT(D2390,7)&lt;&gt;"NOMINA ", OR( ISERROR(FIND(" - ",D2390)), NOT(ISNUMBER(VALUE(LEFT(D2390,FIND(" - ",D2390)-1)))) ) ) ), "", B2390 &amp; "|" &amp; E2390 &amp; "|" &amp; (IF(ISBLANK(C2390), "", IFERROR(VALUE(LEFT(TRIM(C2390), FIND(" ", TRIM(C2390)&amp;" ")-1)), ""))) &amp; "|" &amp; D2390 )</f>
        <v/>
      </c>
      <c r="K2390" s="18" t="n">
        <f aca="false">IF(OR(C2390="", J2390="",G2390=""), 0, IF(COUNTIF($J$6:J2390, J2390)=1, 1, 0))</f>
        <v>0</v>
      </c>
      <c r="L2390" s="16" t="str">
        <f aca="false">IF(B2390="Inscripción de nuevo registro patronal",B2390 &amp; "|" &amp; E2390 &amp; "|" &amp; C2390,"")</f>
        <v/>
      </c>
      <c r="M2390" s="18" t="n">
        <f aca="false">IF(OR(C2390="", L2390=""), 0, IF(COUNTIF($L$6:L2390, L2390)=1, 1, 0))</f>
        <v>0</v>
      </c>
    </row>
    <row r="2391" customFormat="false" ht="28.35" hidden="false" customHeight="true" outlineLevel="0" collapsed="false">
      <c r="A2391" s="48" t="str">
        <f aca="false">IF(AND(NOT(ISBLANK(C2391)),NOT(ISBLANK(B2391)),NOT(ISBLANK(E2391))),(_xlfn.AGGREGATE(2,7,A$5:A2391))+1,"")</f>
        <v/>
      </c>
      <c r="B2391" s="49"/>
      <c r="C2391" s="49"/>
      <c r="D2391" s="50"/>
      <c r="E2391" s="51"/>
      <c r="F2391" s="52" t="str">
        <f aca="false">IFERROR(VLOOKUP(B2391,LISTAS!$Q$2:$R$58,2,0),"")</f>
        <v/>
      </c>
      <c r="G2391" s="34" t="str">
        <f aca="false">IF(ISBLANK(C2391),"",  IF(F2391="RAZÓN SOCIAL","NUEVO_RP",   IF(F2391="NUMERO",      IF(ISNUMBER(VALUE(C2391)),VALUE(C2391),""),   IF(OR(F2391="NSS - NOMBRE",F2391="RP - NOMBRE"),      IF(         AND(           NOT(ISERROR(FIND(" - ",C2391))),           ISERROR(FIND("  ",C2391)),           ISERROR(FIND("–",C2391)),           ISERROR(FIND("—",C2391)),           ISNUMBER(VALUE(LEFT(C2391,FIND(" - ",C2391)-1)))         ),         VALUE(LEFT(C2391,FIND(" - ",C2391)-1)),         ""      ),   ""   )  )))</f>
        <v/>
      </c>
      <c r="H2391" s="34" t="str">
        <f aca="false">B2391 &amp; "|" &amp; E2391 &amp; "|" &amp;(IF(ISBLANK(C2391),"",IFERROR(VALUE(LEFT(TRIM(C2391),FIND(" ",TRIM(C2391)&amp;" ")-1)),"")))</f>
        <v>||</v>
      </c>
      <c r="I2391" s="18" t="n">
        <f aca="false">IF(G2391="",0, IF(COUNTIF($H$6:H2391,H2391)=1,1,0))</f>
        <v>0</v>
      </c>
      <c r="J2391" s="34" t="str">
        <f aca="false">IF( OR( ISBLANK(D2391), C2391=D2391, AND( LEFT(D2391,7)&lt;&gt;"NOMINA ", OR( ISERROR(FIND(" - ",D2391)), NOT(ISNUMBER(VALUE(LEFT(D2391,FIND(" - ",D2391)-1)))) ) ) ), "", B2391 &amp; "|" &amp; E2391 &amp; "|" &amp; (IF(ISBLANK(C2391), "", IFERROR(VALUE(LEFT(TRIM(C2391), FIND(" ", TRIM(C2391)&amp;" ")-1)), ""))) &amp; "|" &amp; D2391 )</f>
        <v/>
      </c>
      <c r="K2391" s="18" t="n">
        <f aca="false">IF(OR(C2391="", J2391="",G2391=""), 0, IF(COUNTIF($J$6:J2391, J2391)=1, 1, 0))</f>
        <v>0</v>
      </c>
      <c r="L2391" s="16" t="str">
        <f aca="false">IF(B2391="Inscripción de nuevo registro patronal",B2391 &amp; "|" &amp; E2391 &amp; "|" &amp; C2391,"")</f>
        <v/>
      </c>
      <c r="M2391" s="18" t="n">
        <f aca="false">IF(OR(C2391="", L2391=""), 0, IF(COUNTIF($L$6:L2391, L2391)=1, 1, 0))</f>
        <v>0</v>
      </c>
    </row>
    <row r="2392" customFormat="false" ht="28.35" hidden="false" customHeight="true" outlineLevel="0" collapsed="false">
      <c r="A2392" s="48" t="str">
        <f aca="false">IF(AND(NOT(ISBLANK(C2392)),NOT(ISBLANK(B2392)),NOT(ISBLANK(E2392))),(_xlfn.AGGREGATE(2,7,A$5:A2392))+1,"")</f>
        <v/>
      </c>
      <c r="B2392" s="49"/>
      <c r="C2392" s="49"/>
      <c r="D2392" s="50"/>
      <c r="E2392" s="51"/>
      <c r="F2392" s="52" t="str">
        <f aca="false">IFERROR(VLOOKUP(B2392,LISTAS!$Q$2:$R$58,2,0),"")</f>
        <v/>
      </c>
      <c r="G2392" s="34" t="str">
        <f aca="false">IF(ISBLANK(C2392),"",  IF(F2392="RAZÓN SOCIAL","NUEVO_RP",   IF(F2392="NUMERO",      IF(ISNUMBER(VALUE(C2392)),VALUE(C2392),""),   IF(OR(F2392="NSS - NOMBRE",F2392="RP - NOMBRE"),      IF(         AND(           NOT(ISERROR(FIND(" - ",C2392))),           ISERROR(FIND("  ",C2392)),           ISERROR(FIND("–",C2392)),           ISERROR(FIND("—",C2392)),           ISNUMBER(VALUE(LEFT(C2392,FIND(" - ",C2392)-1)))         ),         VALUE(LEFT(C2392,FIND(" - ",C2392)-1)),         ""      ),   ""   )  )))</f>
        <v/>
      </c>
      <c r="H2392" s="34" t="str">
        <f aca="false">B2392 &amp; "|" &amp; E2392 &amp; "|" &amp;(IF(ISBLANK(C2392),"",IFERROR(VALUE(LEFT(TRIM(C2392),FIND(" ",TRIM(C2392)&amp;" ")-1)),"")))</f>
        <v>||</v>
      </c>
      <c r="I2392" s="18" t="n">
        <f aca="false">IF(G2392="",0, IF(COUNTIF($H$6:H2392,H2392)=1,1,0))</f>
        <v>0</v>
      </c>
      <c r="J2392" s="34" t="str">
        <f aca="false">IF( OR( ISBLANK(D2392), C2392=D2392, AND( LEFT(D2392,7)&lt;&gt;"NOMINA ", OR( ISERROR(FIND(" - ",D2392)), NOT(ISNUMBER(VALUE(LEFT(D2392,FIND(" - ",D2392)-1)))) ) ) ), "", B2392 &amp; "|" &amp; E2392 &amp; "|" &amp; (IF(ISBLANK(C2392), "", IFERROR(VALUE(LEFT(TRIM(C2392), FIND(" ", TRIM(C2392)&amp;" ")-1)), ""))) &amp; "|" &amp; D2392 )</f>
        <v/>
      </c>
      <c r="K2392" s="18" t="n">
        <f aca="false">IF(OR(C2392="", J2392="",G2392=""), 0, IF(COUNTIF($J$6:J2392, J2392)=1, 1, 0))</f>
        <v>0</v>
      </c>
      <c r="L2392" s="16" t="str">
        <f aca="false">IF(B2392="Inscripción de nuevo registro patronal",B2392 &amp; "|" &amp; E2392 &amp; "|" &amp; C2392,"")</f>
        <v/>
      </c>
      <c r="M2392" s="18" t="n">
        <f aca="false">IF(OR(C2392="", L2392=""), 0, IF(COUNTIF($L$6:L2392, L2392)=1, 1, 0))</f>
        <v>0</v>
      </c>
    </row>
    <row r="2393" customFormat="false" ht="28.35" hidden="false" customHeight="true" outlineLevel="0" collapsed="false">
      <c r="A2393" s="48" t="str">
        <f aca="false">IF(AND(NOT(ISBLANK(C2393)),NOT(ISBLANK(B2393)),NOT(ISBLANK(E2393))),(_xlfn.AGGREGATE(2,7,A$5:A2393))+1,"")</f>
        <v/>
      </c>
      <c r="B2393" s="49"/>
      <c r="C2393" s="49"/>
      <c r="D2393" s="50"/>
      <c r="E2393" s="51"/>
      <c r="F2393" s="52" t="str">
        <f aca="false">IFERROR(VLOOKUP(B2393,LISTAS!$Q$2:$R$58,2,0),"")</f>
        <v/>
      </c>
      <c r="G2393" s="34" t="str">
        <f aca="false">IF(ISBLANK(C2393),"",  IF(F2393="RAZÓN SOCIAL","NUEVO_RP",   IF(F2393="NUMERO",      IF(ISNUMBER(VALUE(C2393)),VALUE(C2393),""),   IF(OR(F2393="NSS - NOMBRE",F2393="RP - NOMBRE"),      IF(         AND(           NOT(ISERROR(FIND(" - ",C2393))),           ISERROR(FIND("  ",C2393)),           ISERROR(FIND("–",C2393)),           ISERROR(FIND("—",C2393)),           ISNUMBER(VALUE(LEFT(C2393,FIND(" - ",C2393)-1)))         ),         VALUE(LEFT(C2393,FIND(" - ",C2393)-1)),         ""      ),   ""   )  )))</f>
        <v/>
      </c>
      <c r="H2393" s="34" t="str">
        <f aca="false">B2393 &amp; "|" &amp; E2393 &amp; "|" &amp;(IF(ISBLANK(C2393),"",IFERROR(VALUE(LEFT(TRIM(C2393),FIND(" ",TRIM(C2393)&amp;" ")-1)),"")))</f>
        <v>||</v>
      </c>
      <c r="I2393" s="18" t="n">
        <f aca="false">IF(G2393="",0, IF(COUNTIF($H$6:H2393,H2393)=1,1,0))</f>
        <v>0</v>
      </c>
      <c r="J2393" s="34" t="str">
        <f aca="false">IF( OR( ISBLANK(D2393), C2393=D2393, AND( LEFT(D2393,7)&lt;&gt;"NOMINA ", OR( ISERROR(FIND(" - ",D2393)), NOT(ISNUMBER(VALUE(LEFT(D2393,FIND(" - ",D2393)-1)))) ) ) ), "", B2393 &amp; "|" &amp; E2393 &amp; "|" &amp; (IF(ISBLANK(C2393), "", IFERROR(VALUE(LEFT(TRIM(C2393), FIND(" ", TRIM(C2393)&amp;" ")-1)), ""))) &amp; "|" &amp; D2393 )</f>
        <v/>
      </c>
      <c r="K2393" s="18" t="n">
        <f aca="false">IF(OR(C2393="", J2393="",G2393=""), 0, IF(COUNTIF($J$6:J2393, J2393)=1, 1, 0))</f>
        <v>0</v>
      </c>
      <c r="L2393" s="16" t="str">
        <f aca="false">IF(B2393="Inscripción de nuevo registro patronal",B2393 &amp; "|" &amp; E2393 &amp; "|" &amp; C2393,"")</f>
        <v/>
      </c>
      <c r="M2393" s="18" t="n">
        <f aca="false">IF(OR(C2393="", L2393=""), 0, IF(COUNTIF($L$6:L2393, L2393)=1, 1, 0))</f>
        <v>0</v>
      </c>
    </row>
    <row r="2394" customFormat="false" ht="28.35" hidden="false" customHeight="true" outlineLevel="0" collapsed="false">
      <c r="A2394" s="48" t="str">
        <f aca="false">IF(AND(NOT(ISBLANK(C2394)),NOT(ISBLANK(B2394)),NOT(ISBLANK(E2394))),(_xlfn.AGGREGATE(2,7,A$5:A2394))+1,"")</f>
        <v/>
      </c>
      <c r="B2394" s="49"/>
      <c r="C2394" s="49"/>
      <c r="D2394" s="50"/>
      <c r="E2394" s="51"/>
      <c r="F2394" s="52" t="str">
        <f aca="false">IFERROR(VLOOKUP(B2394,LISTAS!$Q$2:$R$58,2,0),"")</f>
        <v/>
      </c>
      <c r="G2394" s="34" t="str">
        <f aca="false">IF(ISBLANK(C2394),"",  IF(F2394="RAZÓN SOCIAL","NUEVO_RP",   IF(F2394="NUMERO",      IF(ISNUMBER(VALUE(C2394)),VALUE(C2394),""),   IF(OR(F2394="NSS - NOMBRE",F2394="RP - NOMBRE"),      IF(         AND(           NOT(ISERROR(FIND(" - ",C2394))),           ISERROR(FIND("  ",C2394)),           ISERROR(FIND("–",C2394)),           ISERROR(FIND("—",C2394)),           ISNUMBER(VALUE(LEFT(C2394,FIND(" - ",C2394)-1)))         ),         VALUE(LEFT(C2394,FIND(" - ",C2394)-1)),         ""      ),   ""   )  )))</f>
        <v/>
      </c>
      <c r="H2394" s="34" t="str">
        <f aca="false">B2394 &amp; "|" &amp; E2394 &amp; "|" &amp;(IF(ISBLANK(C2394),"",IFERROR(VALUE(LEFT(TRIM(C2394),FIND(" ",TRIM(C2394)&amp;" ")-1)),"")))</f>
        <v>||</v>
      </c>
      <c r="I2394" s="18" t="n">
        <f aca="false">IF(G2394="",0, IF(COUNTIF($H$6:H2394,H2394)=1,1,0))</f>
        <v>0</v>
      </c>
      <c r="J2394" s="34" t="str">
        <f aca="false">IF( OR( ISBLANK(D2394), C2394=D2394, AND( LEFT(D2394,7)&lt;&gt;"NOMINA ", OR( ISERROR(FIND(" - ",D2394)), NOT(ISNUMBER(VALUE(LEFT(D2394,FIND(" - ",D2394)-1)))) ) ) ), "", B2394 &amp; "|" &amp; E2394 &amp; "|" &amp; (IF(ISBLANK(C2394), "", IFERROR(VALUE(LEFT(TRIM(C2394), FIND(" ", TRIM(C2394)&amp;" ")-1)), ""))) &amp; "|" &amp; D2394 )</f>
        <v/>
      </c>
      <c r="K2394" s="18" t="n">
        <f aca="false">IF(OR(C2394="", J2394="",G2394=""), 0, IF(COUNTIF($J$6:J2394, J2394)=1, 1, 0))</f>
        <v>0</v>
      </c>
      <c r="L2394" s="16" t="str">
        <f aca="false">IF(B2394="Inscripción de nuevo registro patronal",B2394 &amp; "|" &amp; E2394 &amp; "|" &amp; C2394,"")</f>
        <v/>
      </c>
      <c r="M2394" s="18" t="n">
        <f aca="false">IF(OR(C2394="", L2394=""), 0, IF(COUNTIF($L$6:L2394, L2394)=1, 1, 0))</f>
        <v>0</v>
      </c>
    </row>
    <row r="2395" customFormat="false" ht="28.35" hidden="false" customHeight="true" outlineLevel="0" collapsed="false">
      <c r="A2395" s="48" t="str">
        <f aca="false">IF(AND(NOT(ISBLANK(C2395)),NOT(ISBLANK(B2395)),NOT(ISBLANK(E2395))),(_xlfn.AGGREGATE(2,7,A$5:A2395))+1,"")</f>
        <v/>
      </c>
      <c r="B2395" s="49"/>
      <c r="C2395" s="49"/>
      <c r="D2395" s="50"/>
      <c r="E2395" s="51"/>
      <c r="F2395" s="52" t="str">
        <f aca="false">IFERROR(VLOOKUP(B2395,LISTAS!$Q$2:$R$58,2,0),"")</f>
        <v/>
      </c>
      <c r="G2395" s="34" t="str">
        <f aca="false">IF(ISBLANK(C2395),"",  IF(F2395="RAZÓN SOCIAL","NUEVO_RP",   IF(F2395="NUMERO",      IF(ISNUMBER(VALUE(C2395)),VALUE(C2395),""),   IF(OR(F2395="NSS - NOMBRE",F2395="RP - NOMBRE"),      IF(         AND(           NOT(ISERROR(FIND(" - ",C2395))),           ISERROR(FIND("  ",C2395)),           ISERROR(FIND("–",C2395)),           ISERROR(FIND("—",C2395)),           ISNUMBER(VALUE(LEFT(C2395,FIND(" - ",C2395)-1)))         ),         VALUE(LEFT(C2395,FIND(" - ",C2395)-1)),         ""      ),   ""   )  )))</f>
        <v/>
      </c>
      <c r="H2395" s="34" t="str">
        <f aca="false">B2395 &amp; "|" &amp; E2395 &amp; "|" &amp;(IF(ISBLANK(C2395),"",IFERROR(VALUE(LEFT(TRIM(C2395),FIND(" ",TRIM(C2395)&amp;" ")-1)),"")))</f>
        <v>||</v>
      </c>
      <c r="I2395" s="18" t="n">
        <f aca="false">IF(G2395="",0, IF(COUNTIF($H$6:H2395,H2395)=1,1,0))</f>
        <v>0</v>
      </c>
      <c r="J2395" s="34" t="str">
        <f aca="false">IF( OR( ISBLANK(D2395), C2395=D2395, AND( LEFT(D2395,7)&lt;&gt;"NOMINA ", OR( ISERROR(FIND(" - ",D2395)), NOT(ISNUMBER(VALUE(LEFT(D2395,FIND(" - ",D2395)-1)))) ) ) ), "", B2395 &amp; "|" &amp; E2395 &amp; "|" &amp; (IF(ISBLANK(C2395), "", IFERROR(VALUE(LEFT(TRIM(C2395), FIND(" ", TRIM(C2395)&amp;" ")-1)), ""))) &amp; "|" &amp; D2395 )</f>
        <v/>
      </c>
      <c r="K2395" s="18" t="n">
        <f aca="false">IF(OR(C2395="", J2395="",G2395=""), 0, IF(COUNTIF($J$6:J2395, J2395)=1, 1, 0))</f>
        <v>0</v>
      </c>
      <c r="L2395" s="16" t="str">
        <f aca="false">IF(B2395="Inscripción de nuevo registro patronal",B2395 &amp; "|" &amp; E2395 &amp; "|" &amp; C2395,"")</f>
        <v/>
      </c>
      <c r="M2395" s="18" t="n">
        <f aca="false">IF(OR(C2395="", L2395=""), 0, IF(COUNTIF($L$6:L2395, L2395)=1, 1, 0))</f>
        <v>0</v>
      </c>
    </row>
    <row r="2396" customFormat="false" ht="28.35" hidden="false" customHeight="true" outlineLevel="0" collapsed="false">
      <c r="A2396" s="48" t="str">
        <f aca="false">IF(AND(NOT(ISBLANK(C2396)),NOT(ISBLANK(B2396)),NOT(ISBLANK(E2396))),(_xlfn.AGGREGATE(2,7,A$5:A2396))+1,"")</f>
        <v/>
      </c>
      <c r="B2396" s="49"/>
      <c r="C2396" s="49"/>
      <c r="D2396" s="50"/>
      <c r="E2396" s="51"/>
      <c r="F2396" s="52" t="str">
        <f aca="false">IFERROR(VLOOKUP(B2396,LISTAS!$Q$2:$R$58,2,0),"")</f>
        <v/>
      </c>
      <c r="G2396" s="34" t="str">
        <f aca="false">IF(ISBLANK(C2396),"",  IF(F2396="RAZÓN SOCIAL","NUEVO_RP",   IF(F2396="NUMERO",      IF(ISNUMBER(VALUE(C2396)),VALUE(C2396),""),   IF(OR(F2396="NSS - NOMBRE",F2396="RP - NOMBRE"),      IF(         AND(           NOT(ISERROR(FIND(" - ",C2396))),           ISERROR(FIND("  ",C2396)),           ISERROR(FIND("–",C2396)),           ISERROR(FIND("—",C2396)),           ISNUMBER(VALUE(LEFT(C2396,FIND(" - ",C2396)-1)))         ),         VALUE(LEFT(C2396,FIND(" - ",C2396)-1)),         ""      ),   ""   )  )))</f>
        <v/>
      </c>
      <c r="H2396" s="34" t="str">
        <f aca="false">B2396 &amp; "|" &amp; E2396 &amp; "|" &amp;(IF(ISBLANK(C2396),"",IFERROR(VALUE(LEFT(TRIM(C2396),FIND(" ",TRIM(C2396)&amp;" ")-1)),"")))</f>
        <v>||</v>
      </c>
      <c r="I2396" s="18" t="n">
        <f aca="false">IF(G2396="",0, IF(COUNTIF($H$6:H2396,H2396)=1,1,0))</f>
        <v>0</v>
      </c>
      <c r="J2396" s="34" t="str">
        <f aca="false">IF( OR( ISBLANK(D2396), C2396=D2396, AND( LEFT(D2396,7)&lt;&gt;"NOMINA ", OR( ISERROR(FIND(" - ",D2396)), NOT(ISNUMBER(VALUE(LEFT(D2396,FIND(" - ",D2396)-1)))) ) ) ), "", B2396 &amp; "|" &amp; E2396 &amp; "|" &amp; (IF(ISBLANK(C2396), "", IFERROR(VALUE(LEFT(TRIM(C2396), FIND(" ", TRIM(C2396)&amp;" ")-1)), ""))) &amp; "|" &amp; D2396 )</f>
        <v/>
      </c>
      <c r="K2396" s="18" t="n">
        <f aca="false">IF(OR(C2396="", J2396="",G2396=""), 0, IF(COUNTIF($J$6:J2396, J2396)=1, 1, 0))</f>
        <v>0</v>
      </c>
      <c r="L2396" s="16" t="str">
        <f aca="false">IF(B2396="Inscripción de nuevo registro patronal",B2396 &amp; "|" &amp; E2396 &amp; "|" &amp; C2396,"")</f>
        <v/>
      </c>
      <c r="M2396" s="18" t="n">
        <f aca="false">IF(OR(C2396="", L2396=""), 0, IF(COUNTIF($L$6:L2396, L2396)=1, 1, 0))</f>
        <v>0</v>
      </c>
    </row>
    <row r="2397" customFormat="false" ht="28.35" hidden="false" customHeight="true" outlineLevel="0" collapsed="false">
      <c r="A2397" s="48" t="str">
        <f aca="false">IF(AND(NOT(ISBLANK(C2397)),NOT(ISBLANK(B2397)),NOT(ISBLANK(E2397))),(_xlfn.AGGREGATE(2,7,A$5:A2397))+1,"")</f>
        <v/>
      </c>
      <c r="B2397" s="49"/>
      <c r="C2397" s="49"/>
      <c r="D2397" s="50"/>
      <c r="E2397" s="51"/>
      <c r="F2397" s="52" t="str">
        <f aca="false">IFERROR(VLOOKUP(B2397,LISTAS!$Q$2:$R$58,2,0),"")</f>
        <v/>
      </c>
      <c r="G2397" s="34" t="str">
        <f aca="false">IF(ISBLANK(C2397),"",  IF(F2397="RAZÓN SOCIAL","NUEVO_RP",   IF(F2397="NUMERO",      IF(ISNUMBER(VALUE(C2397)),VALUE(C2397),""),   IF(OR(F2397="NSS - NOMBRE",F2397="RP - NOMBRE"),      IF(         AND(           NOT(ISERROR(FIND(" - ",C2397))),           ISERROR(FIND("  ",C2397)),           ISERROR(FIND("–",C2397)),           ISERROR(FIND("—",C2397)),           ISNUMBER(VALUE(LEFT(C2397,FIND(" - ",C2397)-1)))         ),         VALUE(LEFT(C2397,FIND(" - ",C2397)-1)),         ""      ),   ""   )  )))</f>
        <v/>
      </c>
      <c r="H2397" s="34" t="str">
        <f aca="false">B2397 &amp; "|" &amp; E2397 &amp; "|" &amp;(IF(ISBLANK(C2397),"",IFERROR(VALUE(LEFT(TRIM(C2397),FIND(" ",TRIM(C2397)&amp;" ")-1)),"")))</f>
        <v>||</v>
      </c>
      <c r="I2397" s="18" t="n">
        <f aca="false">IF(G2397="",0, IF(COUNTIF($H$6:H2397,H2397)=1,1,0))</f>
        <v>0</v>
      </c>
      <c r="J2397" s="34" t="str">
        <f aca="false">IF( OR( ISBLANK(D2397), C2397=D2397, AND( LEFT(D2397,7)&lt;&gt;"NOMINA ", OR( ISERROR(FIND(" - ",D2397)), NOT(ISNUMBER(VALUE(LEFT(D2397,FIND(" - ",D2397)-1)))) ) ) ), "", B2397 &amp; "|" &amp; E2397 &amp; "|" &amp; (IF(ISBLANK(C2397), "", IFERROR(VALUE(LEFT(TRIM(C2397), FIND(" ", TRIM(C2397)&amp;" ")-1)), ""))) &amp; "|" &amp; D2397 )</f>
        <v/>
      </c>
      <c r="K2397" s="18" t="n">
        <f aca="false">IF(OR(C2397="", J2397="",G2397=""), 0, IF(COUNTIF($J$6:J2397, J2397)=1, 1, 0))</f>
        <v>0</v>
      </c>
      <c r="L2397" s="16" t="str">
        <f aca="false">IF(B2397="Inscripción de nuevo registro patronal",B2397 &amp; "|" &amp; E2397 &amp; "|" &amp; C2397,"")</f>
        <v/>
      </c>
      <c r="M2397" s="18" t="n">
        <f aca="false">IF(OR(C2397="", L2397=""), 0, IF(COUNTIF($L$6:L2397, L2397)=1, 1, 0))</f>
        <v>0</v>
      </c>
    </row>
    <row r="2398" customFormat="false" ht="28.35" hidden="false" customHeight="true" outlineLevel="0" collapsed="false">
      <c r="A2398" s="48" t="str">
        <f aca="false">IF(AND(NOT(ISBLANK(C2398)),NOT(ISBLANK(B2398)),NOT(ISBLANK(E2398))),(_xlfn.AGGREGATE(2,7,A$5:A2398))+1,"")</f>
        <v/>
      </c>
      <c r="B2398" s="49"/>
      <c r="C2398" s="49"/>
      <c r="D2398" s="50"/>
      <c r="E2398" s="51"/>
      <c r="F2398" s="52" t="str">
        <f aca="false">IFERROR(VLOOKUP(B2398,LISTAS!$Q$2:$R$58,2,0),"")</f>
        <v/>
      </c>
      <c r="G2398" s="34" t="str">
        <f aca="false">IF(ISBLANK(C2398),"",  IF(F2398="RAZÓN SOCIAL","NUEVO_RP",   IF(F2398="NUMERO",      IF(ISNUMBER(VALUE(C2398)),VALUE(C2398),""),   IF(OR(F2398="NSS - NOMBRE",F2398="RP - NOMBRE"),      IF(         AND(           NOT(ISERROR(FIND(" - ",C2398))),           ISERROR(FIND("  ",C2398)),           ISERROR(FIND("–",C2398)),           ISERROR(FIND("—",C2398)),           ISNUMBER(VALUE(LEFT(C2398,FIND(" - ",C2398)-1)))         ),         VALUE(LEFT(C2398,FIND(" - ",C2398)-1)),         ""      ),   ""   )  )))</f>
        <v/>
      </c>
      <c r="H2398" s="34" t="str">
        <f aca="false">B2398 &amp; "|" &amp; E2398 &amp; "|" &amp;(IF(ISBLANK(C2398),"",IFERROR(VALUE(LEFT(TRIM(C2398),FIND(" ",TRIM(C2398)&amp;" ")-1)),"")))</f>
        <v>||</v>
      </c>
      <c r="I2398" s="18" t="n">
        <f aca="false">IF(G2398="",0, IF(COUNTIF($H$6:H2398,H2398)=1,1,0))</f>
        <v>0</v>
      </c>
      <c r="J2398" s="34" t="str">
        <f aca="false">IF( OR( ISBLANK(D2398), C2398=D2398, AND( LEFT(D2398,7)&lt;&gt;"NOMINA ", OR( ISERROR(FIND(" - ",D2398)), NOT(ISNUMBER(VALUE(LEFT(D2398,FIND(" - ",D2398)-1)))) ) ) ), "", B2398 &amp; "|" &amp; E2398 &amp; "|" &amp; (IF(ISBLANK(C2398), "", IFERROR(VALUE(LEFT(TRIM(C2398), FIND(" ", TRIM(C2398)&amp;" ")-1)), ""))) &amp; "|" &amp; D2398 )</f>
        <v/>
      </c>
      <c r="K2398" s="18" t="n">
        <f aca="false">IF(OR(C2398="", J2398="",G2398=""), 0, IF(COUNTIF($J$6:J2398, J2398)=1, 1, 0))</f>
        <v>0</v>
      </c>
      <c r="L2398" s="16" t="str">
        <f aca="false">IF(B2398="Inscripción de nuevo registro patronal",B2398 &amp; "|" &amp; E2398 &amp; "|" &amp; C2398,"")</f>
        <v/>
      </c>
      <c r="M2398" s="18" t="n">
        <f aca="false">IF(OR(C2398="", L2398=""), 0, IF(COUNTIF($L$6:L2398, L2398)=1, 1, 0))</f>
        <v>0</v>
      </c>
    </row>
    <row r="2399" customFormat="false" ht="28.35" hidden="false" customHeight="true" outlineLevel="0" collapsed="false">
      <c r="A2399" s="48" t="str">
        <f aca="false">IF(AND(NOT(ISBLANK(C2399)),NOT(ISBLANK(B2399)),NOT(ISBLANK(E2399))),(_xlfn.AGGREGATE(2,7,A$5:A2399))+1,"")</f>
        <v/>
      </c>
      <c r="B2399" s="49"/>
      <c r="C2399" s="49"/>
      <c r="D2399" s="50"/>
      <c r="E2399" s="51"/>
      <c r="F2399" s="52" t="str">
        <f aca="false">IFERROR(VLOOKUP(B2399,LISTAS!$Q$2:$R$58,2,0),"")</f>
        <v/>
      </c>
      <c r="G2399" s="34" t="str">
        <f aca="false">IF(ISBLANK(C2399),"",  IF(F2399="RAZÓN SOCIAL","NUEVO_RP",   IF(F2399="NUMERO",      IF(ISNUMBER(VALUE(C2399)),VALUE(C2399),""),   IF(OR(F2399="NSS - NOMBRE",F2399="RP - NOMBRE"),      IF(         AND(           NOT(ISERROR(FIND(" - ",C2399))),           ISERROR(FIND("  ",C2399)),           ISERROR(FIND("–",C2399)),           ISERROR(FIND("—",C2399)),           ISNUMBER(VALUE(LEFT(C2399,FIND(" - ",C2399)-1)))         ),         VALUE(LEFT(C2399,FIND(" - ",C2399)-1)),         ""      ),   ""   )  )))</f>
        <v/>
      </c>
      <c r="H2399" s="34" t="str">
        <f aca="false">B2399 &amp; "|" &amp; E2399 &amp; "|" &amp;(IF(ISBLANK(C2399),"",IFERROR(VALUE(LEFT(TRIM(C2399),FIND(" ",TRIM(C2399)&amp;" ")-1)),"")))</f>
        <v>||</v>
      </c>
      <c r="I2399" s="18" t="n">
        <f aca="false">IF(G2399="",0, IF(COUNTIF($H$6:H2399,H2399)=1,1,0))</f>
        <v>0</v>
      </c>
      <c r="J2399" s="34" t="str">
        <f aca="false">IF( OR( ISBLANK(D2399), C2399=D2399, AND( LEFT(D2399,7)&lt;&gt;"NOMINA ", OR( ISERROR(FIND(" - ",D2399)), NOT(ISNUMBER(VALUE(LEFT(D2399,FIND(" - ",D2399)-1)))) ) ) ), "", B2399 &amp; "|" &amp; E2399 &amp; "|" &amp; (IF(ISBLANK(C2399), "", IFERROR(VALUE(LEFT(TRIM(C2399), FIND(" ", TRIM(C2399)&amp;" ")-1)), ""))) &amp; "|" &amp; D2399 )</f>
        <v/>
      </c>
      <c r="K2399" s="18" t="n">
        <f aca="false">IF(OR(C2399="", J2399="",G2399=""), 0, IF(COUNTIF($J$6:J2399, J2399)=1, 1, 0))</f>
        <v>0</v>
      </c>
      <c r="L2399" s="16" t="str">
        <f aca="false">IF(B2399="Inscripción de nuevo registro patronal",B2399 &amp; "|" &amp; E2399 &amp; "|" &amp; C2399,"")</f>
        <v/>
      </c>
      <c r="M2399" s="18" t="n">
        <f aca="false">IF(OR(C2399="", L2399=""), 0, IF(COUNTIF($L$6:L2399, L2399)=1, 1, 0))</f>
        <v>0</v>
      </c>
    </row>
    <row r="2400" customFormat="false" ht="28.35" hidden="false" customHeight="true" outlineLevel="0" collapsed="false">
      <c r="A2400" s="48" t="str">
        <f aca="false">IF(AND(NOT(ISBLANK(C2400)),NOT(ISBLANK(B2400)),NOT(ISBLANK(E2400))),(_xlfn.AGGREGATE(2,7,A$5:A2400))+1,"")</f>
        <v/>
      </c>
      <c r="B2400" s="49"/>
      <c r="C2400" s="49"/>
      <c r="D2400" s="50"/>
      <c r="E2400" s="51"/>
      <c r="F2400" s="52" t="str">
        <f aca="false">IFERROR(VLOOKUP(B2400,LISTAS!$Q$2:$R$58,2,0),"")</f>
        <v/>
      </c>
      <c r="G2400" s="34" t="str">
        <f aca="false">IF(ISBLANK(C2400),"",  IF(F2400="RAZÓN SOCIAL","NUEVO_RP",   IF(F2400="NUMERO",      IF(ISNUMBER(VALUE(C2400)),VALUE(C2400),""),   IF(OR(F2400="NSS - NOMBRE",F2400="RP - NOMBRE"),      IF(         AND(           NOT(ISERROR(FIND(" - ",C2400))),           ISERROR(FIND("  ",C2400)),           ISERROR(FIND("–",C2400)),           ISERROR(FIND("—",C2400)),           ISNUMBER(VALUE(LEFT(C2400,FIND(" - ",C2400)-1)))         ),         VALUE(LEFT(C2400,FIND(" - ",C2400)-1)),         ""      ),   ""   )  )))</f>
        <v/>
      </c>
      <c r="H2400" s="34" t="str">
        <f aca="false">B2400 &amp; "|" &amp; E2400 &amp; "|" &amp;(IF(ISBLANK(C2400),"",IFERROR(VALUE(LEFT(TRIM(C2400),FIND(" ",TRIM(C2400)&amp;" ")-1)),"")))</f>
        <v>||</v>
      </c>
      <c r="I2400" s="18" t="n">
        <f aca="false">IF(G2400="",0, IF(COUNTIF($H$6:H2400,H2400)=1,1,0))</f>
        <v>0</v>
      </c>
      <c r="J2400" s="34" t="str">
        <f aca="false">IF( OR( ISBLANK(D2400), C2400=D2400, AND( LEFT(D2400,7)&lt;&gt;"NOMINA ", OR( ISERROR(FIND(" - ",D2400)), NOT(ISNUMBER(VALUE(LEFT(D2400,FIND(" - ",D2400)-1)))) ) ) ), "", B2400 &amp; "|" &amp; E2400 &amp; "|" &amp; (IF(ISBLANK(C2400), "", IFERROR(VALUE(LEFT(TRIM(C2400), FIND(" ", TRIM(C2400)&amp;" ")-1)), ""))) &amp; "|" &amp; D2400 )</f>
        <v/>
      </c>
      <c r="K2400" s="18" t="n">
        <f aca="false">IF(OR(C2400="", J2400="",G2400=""), 0, IF(COUNTIF($J$6:J2400, J2400)=1, 1, 0))</f>
        <v>0</v>
      </c>
      <c r="L2400" s="16" t="str">
        <f aca="false">IF(B2400="Inscripción de nuevo registro patronal",B2400 &amp; "|" &amp; E2400 &amp; "|" &amp; C2400,"")</f>
        <v/>
      </c>
      <c r="M2400" s="18" t="n">
        <f aca="false">IF(OR(C2400="", L2400=""), 0, IF(COUNTIF($L$6:L2400, L2400)=1, 1, 0))</f>
        <v>0</v>
      </c>
    </row>
    <row r="2401" customFormat="false" ht="28.35" hidden="false" customHeight="true" outlineLevel="0" collapsed="false">
      <c r="A2401" s="48" t="str">
        <f aca="false">IF(AND(NOT(ISBLANK(C2401)),NOT(ISBLANK(B2401)),NOT(ISBLANK(E2401))),(_xlfn.AGGREGATE(2,7,A$5:A2401))+1,"")</f>
        <v/>
      </c>
      <c r="B2401" s="49"/>
      <c r="C2401" s="49"/>
      <c r="D2401" s="50"/>
      <c r="E2401" s="51"/>
      <c r="F2401" s="52" t="str">
        <f aca="false">IFERROR(VLOOKUP(B2401,LISTAS!$Q$2:$R$58,2,0),"")</f>
        <v/>
      </c>
      <c r="G2401" s="34" t="str">
        <f aca="false">IF(ISBLANK(C2401),"",  IF(F2401="RAZÓN SOCIAL","NUEVO_RP",   IF(F2401="NUMERO",      IF(ISNUMBER(VALUE(C2401)),VALUE(C2401),""),   IF(OR(F2401="NSS - NOMBRE",F2401="RP - NOMBRE"),      IF(         AND(           NOT(ISERROR(FIND(" - ",C2401))),           ISERROR(FIND("  ",C2401)),           ISERROR(FIND("–",C2401)),           ISERROR(FIND("—",C2401)),           ISNUMBER(VALUE(LEFT(C2401,FIND(" - ",C2401)-1)))         ),         VALUE(LEFT(C2401,FIND(" - ",C2401)-1)),         ""      ),   ""   )  )))</f>
        <v/>
      </c>
      <c r="H2401" s="34" t="str">
        <f aca="false">B2401 &amp; "|" &amp; E2401 &amp; "|" &amp;(IF(ISBLANK(C2401),"",IFERROR(VALUE(LEFT(TRIM(C2401),FIND(" ",TRIM(C2401)&amp;" ")-1)),"")))</f>
        <v>||</v>
      </c>
      <c r="I2401" s="18" t="n">
        <f aca="false">IF(G2401="",0, IF(COUNTIF($H$6:H2401,H2401)=1,1,0))</f>
        <v>0</v>
      </c>
      <c r="J2401" s="34" t="str">
        <f aca="false">IF( OR( ISBLANK(D2401), C2401=D2401, AND( LEFT(D2401,7)&lt;&gt;"NOMINA ", OR( ISERROR(FIND(" - ",D2401)), NOT(ISNUMBER(VALUE(LEFT(D2401,FIND(" - ",D2401)-1)))) ) ) ), "", B2401 &amp; "|" &amp; E2401 &amp; "|" &amp; (IF(ISBLANK(C2401), "", IFERROR(VALUE(LEFT(TRIM(C2401), FIND(" ", TRIM(C2401)&amp;" ")-1)), ""))) &amp; "|" &amp; D2401 )</f>
        <v/>
      </c>
      <c r="K2401" s="18" t="n">
        <f aca="false">IF(OR(C2401="", J2401="",G2401=""), 0, IF(COUNTIF($J$6:J2401, J2401)=1, 1, 0))</f>
        <v>0</v>
      </c>
      <c r="L2401" s="16" t="str">
        <f aca="false">IF(B2401="Inscripción de nuevo registro patronal",B2401 &amp; "|" &amp; E2401 &amp; "|" &amp; C2401,"")</f>
        <v/>
      </c>
      <c r="M2401" s="18" t="n">
        <f aca="false">IF(OR(C2401="", L2401=""), 0, IF(COUNTIF($L$6:L2401, L2401)=1, 1, 0))</f>
        <v>0</v>
      </c>
    </row>
    <row r="2402" customFormat="false" ht="28.35" hidden="false" customHeight="true" outlineLevel="0" collapsed="false">
      <c r="A2402" s="48" t="str">
        <f aca="false">IF(AND(NOT(ISBLANK(C2402)),NOT(ISBLANK(B2402)),NOT(ISBLANK(E2402))),(_xlfn.AGGREGATE(2,7,A$5:A2402))+1,"")</f>
        <v/>
      </c>
      <c r="B2402" s="49"/>
      <c r="C2402" s="49"/>
      <c r="D2402" s="50"/>
      <c r="E2402" s="51"/>
      <c r="F2402" s="52" t="str">
        <f aca="false">IFERROR(VLOOKUP(B2402,LISTAS!$Q$2:$R$58,2,0),"")</f>
        <v/>
      </c>
      <c r="G2402" s="34" t="str">
        <f aca="false">IF(ISBLANK(C2402),"",  IF(F2402="RAZÓN SOCIAL","NUEVO_RP",   IF(F2402="NUMERO",      IF(ISNUMBER(VALUE(C2402)),VALUE(C2402),""),   IF(OR(F2402="NSS - NOMBRE",F2402="RP - NOMBRE"),      IF(         AND(           NOT(ISERROR(FIND(" - ",C2402))),           ISERROR(FIND("  ",C2402)),           ISERROR(FIND("–",C2402)),           ISERROR(FIND("—",C2402)),           ISNUMBER(VALUE(LEFT(C2402,FIND(" - ",C2402)-1)))         ),         VALUE(LEFT(C2402,FIND(" - ",C2402)-1)),         ""      ),   ""   )  )))</f>
        <v/>
      </c>
      <c r="H2402" s="34" t="str">
        <f aca="false">B2402 &amp; "|" &amp; E2402 &amp; "|" &amp;(IF(ISBLANK(C2402),"",IFERROR(VALUE(LEFT(TRIM(C2402),FIND(" ",TRIM(C2402)&amp;" ")-1)),"")))</f>
        <v>||</v>
      </c>
      <c r="I2402" s="18" t="n">
        <f aca="false">IF(G2402="",0, IF(COUNTIF($H$6:H2402,H2402)=1,1,0))</f>
        <v>0</v>
      </c>
      <c r="J2402" s="34" t="str">
        <f aca="false">IF( OR( ISBLANK(D2402), C2402=D2402, AND( LEFT(D2402,7)&lt;&gt;"NOMINA ", OR( ISERROR(FIND(" - ",D2402)), NOT(ISNUMBER(VALUE(LEFT(D2402,FIND(" - ",D2402)-1)))) ) ) ), "", B2402 &amp; "|" &amp; E2402 &amp; "|" &amp; (IF(ISBLANK(C2402), "", IFERROR(VALUE(LEFT(TRIM(C2402), FIND(" ", TRIM(C2402)&amp;" ")-1)), ""))) &amp; "|" &amp; D2402 )</f>
        <v/>
      </c>
      <c r="K2402" s="18" t="n">
        <f aca="false">IF(OR(C2402="", J2402="",G2402=""), 0, IF(COUNTIF($J$6:J2402, J2402)=1, 1, 0))</f>
        <v>0</v>
      </c>
      <c r="L2402" s="16" t="str">
        <f aca="false">IF(B2402="Inscripción de nuevo registro patronal",B2402 &amp; "|" &amp; E2402 &amp; "|" &amp; C2402,"")</f>
        <v/>
      </c>
      <c r="M2402" s="18" t="n">
        <f aca="false">IF(OR(C2402="", L2402=""), 0, IF(COUNTIF($L$6:L2402, L2402)=1, 1, 0))</f>
        <v>0</v>
      </c>
    </row>
    <row r="2403" customFormat="false" ht="28.35" hidden="false" customHeight="true" outlineLevel="0" collapsed="false">
      <c r="A2403" s="48" t="str">
        <f aca="false">IF(AND(NOT(ISBLANK(C2403)),NOT(ISBLANK(B2403)),NOT(ISBLANK(E2403))),(_xlfn.AGGREGATE(2,7,A$5:A2403))+1,"")</f>
        <v/>
      </c>
      <c r="B2403" s="49"/>
      <c r="C2403" s="49"/>
      <c r="D2403" s="50"/>
      <c r="E2403" s="51"/>
      <c r="F2403" s="52" t="str">
        <f aca="false">IFERROR(VLOOKUP(B2403,LISTAS!$Q$2:$R$58,2,0),"")</f>
        <v/>
      </c>
      <c r="G2403" s="34" t="str">
        <f aca="false">IF(ISBLANK(C2403),"",  IF(F2403="RAZÓN SOCIAL","NUEVO_RP",   IF(F2403="NUMERO",      IF(ISNUMBER(VALUE(C2403)),VALUE(C2403),""),   IF(OR(F2403="NSS - NOMBRE",F2403="RP - NOMBRE"),      IF(         AND(           NOT(ISERROR(FIND(" - ",C2403))),           ISERROR(FIND("  ",C2403)),           ISERROR(FIND("–",C2403)),           ISERROR(FIND("—",C2403)),           ISNUMBER(VALUE(LEFT(C2403,FIND(" - ",C2403)-1)))         ),         VALUE(LEFT(C2403,FIND(" - ",C2403)-1)),         ""      ),   ""   )  )))</f>
        <v/>
      </c>
      <c r="H2403" s="34" t="str">
        <f aca="false">B2403 &amp; "|" &amp; E2403 &amp; "|" &amp;(IF(ISBLANK(C2403),"",IFERROR(VALUE(LEFT(TRIM(C2403),FIND(" ",TRIM(C2403)&amp;" ")-1)),"")))</f>
        <v>||</v>
      </c>
      <c r="I2403" s="18" t="n">
        <f aca="false">IF(G2403="",0, IF(COUNTIF($H$6:H2403,H2403)=1,1,0))</f>
        <v>0</v>
      </c>
      <c r="J2403" s="34" t="str">
        <f aca="false">IF( OR( ISBLANK(D2403), C2403=D2403, AND( LEFT(D2403,7)&lt;&gt;"NOMINA ", OR( ISERROR(FIND(" - ",D2403)), NOT(ISNUMBER(VALUE(LEFT(D2403,FIND(" - ",D2403)-1)))) ) ) ), "", B2403 &amp; "|" &amp; E2403 &amp; "|" &amp; (IF(ISBLANK(C2403), "", IFERROR(VALUE(LEFT(TRIM(C2403), FIND(" ", TRIM(C2403)&amp;" ")-1)), ""))) &amp; "|" &amp; D2403 )</f>
        <v/>
      </c>
      <c r="K2403" s="18" t="n">
        <f aca="false">IF(OR(C2403="", J2403="",G2403=""), 0, IF(COUNTIF($J$6:J2403, J2403)=1, 1, 0))</f>
        <v>0</v>
      </c>
      <c r="L2403" s="16" t="str">
        <f aca="false">IF(B2403="Inscripción de nuevo registro patronal",B2403 &amp; "|" &amp; E2403 &amp; "|" &amp; C2403,"")</f>
        <v/>
      </c>
      <c r="M2403" s="18" t="n">
        <f aca="false">IF(OR(C2403="", L2403=""), 0, IF(COUNTIF($L$6:L2403, L2403)=1, 1, 0))</f>
        <v>0</v>
      </c>
    </row>
    <row r="2404" customFormat="false" ht="28.35" hidden="false" customHeight="true" outlineLevel="0" collapsed="false">
      <c r="A2404" s="48" t="str">
        <f aca="false">IF(AND(NOT(ISBLANK(C2404)),NOT(ISBLANK(B2404)),NOT(ISBLANK(E2404))),(_xlfn.AGGREGATE(2,7,A$5:A2404))+1,"")</f>
        <v/>
      </c>
      <c r="B2404" s="49"/>
      <c r="C2404" s="49"/>
      <c r="D2404" s="50"/>
      <c r="E2404" s="51"/>
      <c r="F2404" s="52" t="str">
        <f aca="false">IFERROR(VLOOKUP(B2404,LISTAS!$Q$2:$R$58,2,0),"")</f>
        <v/>
      </c>
      <c r="G2404" s="34" t="str">
        <f aca="false">IF(ISBLANK(C2404),"",  IF(F2404="RAZÓN SOCIAL","NUEVO_RP",   IF(F2404="NUMERO",      IF(ISNUMBER(VALUE(C2404)),VALUE(C2404),""),   IF(OR(F2404="NSS - NOMBRE",F2404="RP - NOMBRE"),      IF(         AND(           NOT(ISERROR(FIND(" - ",C2404))),           ISERROR(FIND("  ",C2404)),           ISERROR(FIND("–",C2404)),           ISERROR(FIND("—",C2404)),           ISNUMBER(VALUE(LEFT(C2404,FIND(" - ",C2404)-1)))         ),         VALUE(LEFT(C2404,FIND(" - ",C2404)-1)),         ""      ),   ""   )  )))</f>
        <v/>
      </c>
      <c r="H2404" s="34" t="str">
        <f aca="false">B2404 &amp; "|" &amp; E2404 &amp; "|" &amp;(IF(ISBLANK(C2404),"",IFERROR(VALUE(LEFT(TRIM(C2404),FIND(" ",TRIM(C2404)&amp;" ")-1)),"")))</f>
        <v>||</v>
      </c>
      <c r="I2404" s="18" t="n">
        <f aca="false">IF(G2404="",0, IF(COUNTIF($H$6:H2404,H2404)=1,1,0))</f>
        <v>0</v>
      </c>
      <c r="J2404" s="34" t="str">
        <f aca="false">IF( OR( ISBLANK(D2404), C2404=D2404, AND( LEFT(D2404,7)&lt;&gt;"NOMINA ", OR( ISERROR(FIND(" - ",D2404)), NOT(ISNUMBER(VALUE(LEFT(D2404,FIND(" - ",D2404)-1)))) ) ) ), "", B2404 &amp; "|" &amp; E2404 &amp; "|" &amp; (IF(ISBLANK(C2404), "", IFERROR(VALUE(LEFT(TRIM(C2404), FIND(" ", TRIM(C2404)&amp;" ")-1)), ""))) &amp; "|" &amp; D2404 )</f>
        <v/>
      </c>
      <c r="K2404" s="18" t="n">
        <f aca="false">IF(OR(C2404="", J2404="",G2404=""), 0, IF(COUNTIF($J$6:J2404, J2404)=1, 1, 0))</f>
        <v>0</v>
      </c>
      <c r="L2404" s="16" t="str">
        <f aca="false">IF(B2404="Inscripción de nuevo registro patronal",B2404 &amp; "|" &amp; E2404 &amp; "|" &amp; C2404,"")</f>
        <v/>
      </c>
      <c r="M2404" s="18" t="n">
        <f aca="false">IF(OR(C2404="", L2404=""), 0, IF(COUNTIF($L$6:L2404, L2404)=1, 1, 0))</f>
        <v>0</v>
      </c>
    </row>
    <row r="2405" customFormat="false" ht="28.35" hidden="false" customHeight="true" outlineLevel="0" collapsed="false">
      <c r="A2405" s="48" t="str">
        <f aca="false">IF(AND(NOT(ISBLANK(C2405)),NOT(ISBLANK(B2405)),NOT(ISBLANK(E2405))),(_xlfn.AGGREGATE(2,7,A$5:A2405))+1,"")</f>
        <v/>
      </c>
      <c r="B2405" s="49"/>
      <c r="C2405" s="49"/>
      <c r="D2405" s="50"/>
      <c r="E2405" s="51"/>
      <c r="F2405" s="52" t="str">
        <f aca="false">IFERROR(VLOOKUP(B2405,LISTAS!$Q$2:$R$58,2,0),"")</f>
        <v/>
      </c>
      <c r="G2405" s="34" t="str">
        <f aca="false">IF(ISBLANK(C2405),"",  IF(F2405="RAZÓN SOCIAL","NUEVO_RP",   IF(F2405="NUMERO",      IF(ISNUMBER(VALUE(C2405)),VALUE(C2405),""),   IF(OR(F2405="NSS - NOMBRE",F2405="RP - NOMBRE"),      IF(         AND(           NOT(ISERROR(FIND(" - ",C2405))),           ISERROR(FIND("  ",C2405)),           ISERROR(FIND("–",C2405)),           ISERROR(FIND("—",C2405)),           ISNUMBER(VALUE(LEFT(C2405,FIND(" - ",C2405)-1)))         ),         VALUE(LEFT(C2405,FIND(" - ",C2405)-1)),         ""      ),   ""   )  )))</f>
        <v/>
      </c>
      <c r="H2405" s="34" t="str">
        <f aca="false">B2405 &amp; "|" &amp; E2405 &amp; "|" &amp;(IF(ISBLANK(C2405),"",IFERROR(VALUE(LEFT(TRIM(C2405),FIND(" ",TRIM(C2405)&amp;" ")-1)),"")))</f>
        <v>||</v>
      </c>
      <c r="I2405" s="18" t="n">
        <f aca="false">IF(G2405="",0, IF(COUNTIF($H$6:H2405,H2405)=1,1,0))</f>
        <v>0</v>
      </c>
      <c r="J2405" s="34" t="str">
        <f aca="false">IF( OR( ISBLANK(D2405), C2405=D2405, AND( LEFT(D2405,7)&lt;&gt;"NOMINA ", OR( ISERROR(FIND(" - ",D2405)), NOT(ISNUMBER(VALUE(LEFT(D2405,FIND(" - ",D2405)-1)))) ) ) ), "", B2405 &amp; "|" &amp; E2405 &amp; "|" &amp; (IF(ISBLANK(C2405), "", IFERROR(VALUE(LEFT(TRIM(C2405), FIND(" ", TRIM(C2405)&amp;" ")-1)), ""))) &amp; "|" &amp; D2405 )</f>
        <v/>
      </c>
      <c r="K2405" s="18" t="n">
        <f aca="false">IF(OR(C2405="", J2405="",G2405=""), 0, IF(COUNTIF($J$6:J2405, J2405)=1, 1, 0))</f>
        <v>0</v>
      </c>
      <c r="L2405" s="16" t="str">
        <f aca="false">IF(B2405="Inscripción de nuevo registro patronal",B2405 &amp; "|" &amp; E2405 &amp; "|" &amp; C2405,"")</f>
        <v/>
      </c>
      <c r="M2405" s="18" t="n">
        <f aca="false">IF(OR(C2405="", L2405=""), 0, IF(COUNTIF($L$6:L2405, L2405)=1, 1, 0))</f>
        <v>0</v>
      </c>
    </row>
    <row r="2406" customFormat="false" ht="28.35" hidden="false" customHeight="true" outlineLevel="0" collapsed="false">
      <c r="A2406" s="48" t="str">
        <f aca="false">IF(AND(NOT(ISBLANK(C2406)),NOT(ISBLANK(B2406)),NOT(ISBLANK(E2406))),(_xlfn.AGGREGATE(2,7,A$5:A2406))+1,"")</f>
        <v/>
      </c>
      <c r="B2406" s="49"/>
      <c r="C2406" s="49"/>
      <c r="D2406" s="50"/>
      <c r="E2406" s="51"/>
      <c r="F2406" s="52" t="str">
        <f aca="false">IFERROR(VLOOKUP(B2406,LISTAS!$Q$2:$R$58,2,0),"")</f>
        <v/>
      </c>
      <c r="G2406" s="34" t="str">
        <f aca="false">IF(ISBLANK(C2406),"",  IF(F2406="RAZÓN SOCIAL","NUEVO_RP",   IF(F2406="NUMERO",      IF(ISNUMBER(VALUE(C2406)),VALUE(C2406),""),   IF(OR(F2406="NSS - NOMBRE",F2406="RP - NOMBRE"),      IF(         AND(           NOT(ISERROR(FIND(" - ",C2406))),           ISERROR(FIND("  ",C2406)),           ISERROR(FIND("–",C2406)),           ISERROR(FIND("—",C2406)),           ISNUMBER(VALUE(LEFT(C2406,FIND(" - ",C2406)-1)))         ),         VALUE(LEFT(C2406,FIND(" - ",C2406)-1)),         ""      ),   ""   )  )))</f>
        <v/>
      </c>
      <c r="H2406" s="34" t="str">
        <f aca="false">B2406 &amp; "|" &amp; E2406 &amp; "|" &amp;(IF(ISBLANK(C2406),"",IFERROR(VALUE(LEFT(TRIM(C2406),FIND(" ",TRIM(C2406)&amp;" ")-1)),"")))</f>
        <v>||</v>
      </c>
      <c r="I2406" s="18" t="n">
        <f aca="false">IF(G2406="",0, IF(COUNTIF($H$6:H2406,H2406)=1,1,0))</f>
        <v>0</v>
      </c>
      <c r="J2406" s="34" t="str">
        <f aca="false">IF( OR( ISBLANK(D2406), C2406=D2406, AND( LEFT(D2406,7)&lt;&gt;"NOMINA ", OR( ISERROR(FIND(" - ",D2406)), NOT(ISNUMBER(VALUE(LEFT(D2406,FIND(" - ",D2406)-1)))) ) ) ), "", B2406 &amp; "|" &amp; E2406 &amp; "|" &amp; (IF(ISBLANK(C2406), "", IFERROR(VALUE(LEFT(TRIM(C2406), FIND(" ", TRIM(C2406)&amp;" ")-1)), ""))) &amp; "|" &amp; D2406 )</f>
        <v/>
      </c>
      <c r="K2406" s="18" t="n">
        <f aca="false">IF(OR(C2406="", J2406="",G2406=""), 0, IF(COUNTIF($J$6:J2406, J2406)=1, 1, 0))</f>
        <v>0</v>
      </c>
      <c r="L2406" s="16" t="str">
        <f aca="false">IF(B2406="Inscripción de nuevo registro patronal",B2406 &amp; "|" &amp; E2406 &amp; "|" &amp; C2406,"")</f>
        <v/>
      </c>
      <c r="M2406" s="18" t="n">
        <f aca="false">IF(OR(C2406="", L2406=""), 0, IF(COUNTIF($L$6:L2406, L2406)=1, 1, 0))</f>
        <v>0</v>
      </c>
    </row>
    <row r="2407" customFormat="false" ht="28.35" hidden="false" customHeight="true" outlineLevel="0" collapsed="false">
      <c r="A2407" s="48" t="str">
        <f aca="false">IF(AND(NOT(ISBLANK(C2407)),NOT(ISBLANK(B2407)),NOT(ISBLANK(E2407))),(_xlfn.AGGREGATE(2,7,A$5:A2407))+1,"")</f>
        <v/>
      </c>
      <c r="B2407" s="49"/>
      <c r="C2407" s="49"/>
      <c r="D2407" s="50"/>
      <c r="E2407" s="51"/>
      <c r="F2407" s="52" t="str">
        <f aca="false">IFERROR(VLOOKUP(B2407,LISTAS!$Q$2:$R$58,2,0),"")</f>
        <v/>
      </c>
      <c r="G2407" s="34" t="str">
        <f aca="false">IF(ISBLANK(C2407),"",  IF(F2407="RAZÓN SOCIAL","NUEVO_RP",   IF(F2407="NUMERO",      IF(ISNUMBER(VALUE(C2407)),VALUE(C2407),""),   IF(OR(F2407="NSS - NOMBRE",F2407="RP - NOMBRE"),      IF(         AND(           NOT(ISERROR(FIND(" - ",C2407))),           ISERROR(FIND("  ",C2407)),           ISERROR(FIND("–",C2407)),           ISERROR(FIND("—",C2407)),           ISNUMBER(VALUE(LEFT(C2407,FIND(" - ",C2407)-1)))         ),         VALUE(LEFT(C2407,FIND(" - ",C2407)-1)),         ""      ),   ""   )  )))</f>
        <v/>
      </c>
      <c r="H2407" s="34" t="str">
        <f aca="false">B2407 &amp; "|" &amp; E2407 &amp; "|" &amp;(IF(ISBLANK(C2407),"",IFERROR(VALUE(LEFT(TRIM(C2407),FIND(" ",TRIM(C2407)&amp;" ")-1)),"")))</f>
        <v>||</v>
      </c>
      <c r="I2407" s="18" t="n">
        <f aca="false">IF(G2407="",0, IF(COUNTIF($H$6:H2407,H2407)=1,1,0))</f>
        <v>0</v>
      </c>
      <c r="J2407" s="34" t="str">
        <f aca="false">IF( OR( ISBLANK(D2407), C2407=D2407, AND( LEFT(D2407,7)&lt;&gt;"NOMINA ", OR( ISERROR(FIND(" - ",D2407)), NOT(ISNUMBER(VALUE(LEFT(D2407,FIND(" - ",D2407)-1)))) ) ) ), "", B2407 &amp; "|" &amp; E2407 &amp; "|" &amp; (IF(ISBLANK(C2407), "", IFERROR(VALUE(LEFT(TRIM(C2407), FIND(" ", TRIM(C2407)&amp;" ")-1)), ""))) &amp; "|" &amp; D2407 )</f>
        <v/>
      </c>
      <c r="K2407" s="18" t="n">
        <f aca="false">IF(OR(C2407="", J2407="",G2407=""), 0, IF(COUNTIF($J$6:J2407, J2407)=1, 1, 0))</f>
        <v>0</v>
      </c>
      <c r="L2407" s="16" t="str">
        <f aca="false">IF(B2407="Inscripción de nuevo registro patronal",B2407 &amp; "|" &amp; E2407 &amp; "|" &amp; C2407,"")</f>
        <v/>
      </c>
      <c r="M2407" s="18" t="n">
        <f aca="false">IF(OR(C2407="", L2407=""), 0, IF(COUNTIF($L$6:L2407, L2407)=1, 1, 0))</f>
        <v>0</v>
      </c>
    </row>
    <row r="2408" customFormat="false" ht="28.35" hidden="false" customHeight="true" outlineLevel="0" collapsed="false">
      <c r="A2408" s="48" t="str">
        <f aca="false">IF(AND(NOT(ISBLANK(C2408)),NOT(ISBLANK(B2408)),NOT(ISBLANK(E2408))),(_xlfn.AGGREGATE(2,7,A$5:A2408))+1,"")</f>
        <v/>
      </c>
      <c r="B2408" s="49"/>
      <c r="C2408" s="49"/>
      <c r="D2408" s="50"/>
      <c r="E2408" s="51"/>
      <c r="F2408" s="52" t="str">
        <f aca="false">IFERROR(VLOOKUP(B2408,LISTAS!$Q$2:$R$58,2,0),"")</f>
        <v/>
      </c>
      <c r="G2408" s="34" t="str">
        <f aca="false">IF(ISBLANK(C2408),"",  IF(F2408="RAZÓN SOCIAL","NUEVO_RP",   IF(F2408="NUMERO",      IF(ISNUMBER(VALUE(C2408)),VALUE(C2408),""),   IF(OR(F2408="NSS - NOMBRE",F2408="RP - NOMBRE"),      IF(         AND(           NOT(ISERROR(FIND(" - ",C2408))),           ISERROR(FIND("  ",C2408)),           ISERROR(FIND("–",C2408)),           ISERROR(FIND("—",C2408)),           ISNUMBER(VALUE(LEFT(C2408,FIND(" - ",C2408)-1)))         ),         VALUE(LEFT(C2408,FIND(" - ",C2408)-1)),         ""      ),   ""   )  )))</f>
        <v/>
      </c>
      <c r="H2408" s="34" t="str">
        <f aca="false">B2408 &amp; "|" &amp; E2408 &amp; "|" &amp;(IF(ISBLANK(C2408),"",IFERROR(VALUE(LEFT(TRIM(C2408),FIND(" ",TRIM(C2408)&amp;" ")-1)),"")))</f>
        <v>||</v>
      </c>
      <c r="I2408" s="18" t="n">
        <f aca="false">IF(G2408="",0, IF(COUNTIF($H$6:H2408,H2408)=1,1,0))</f>
        <v>0</v>
      </c>
      <c r="J2408" s="34" t="str">
        <f aca="false">IF( OR( ISBLANK(D2408), C2408=D2408, AND( LEFT(D2408,7)&lt;&gt;"NOMINA ", OR( ISERROR(FIND(" - ",D2408)), NOT(ISNUMBER(VALUE(LEFT(D2408,FIND(" - ",D2408)-1)))) ) ) ), "", B2408 &amp; "|" &amp; E2408 &amp; "|" &amp; (IF(ISBLANK(C2408), "", IFERROR(VALUE(LEFT(TRIM(C2408), FIND(" ", TRIM(C2408)&amp;" ")-1)), ""))) &amp; "|" &amp; D2408 )</f>
        <v/>
      </c>
      <c r="K2408" s="18" t="n">
        <f aca="false">IF(OR(C2408="", J2408="",G2408=""), 0, IF(COUNTIF($J$6:J2408, J2408)=1, 1, 0))</f>
        <v>0</v>
      </c>
      <c r="L2408" s="16" t="str">
        <f aca="false">IF(B2408="Inscripción de nuevo registro patronal",B2408 &amp; "|" &amp; E2408 &amp; "|" &amp; C2408,"")</f>
        <v/>
      </c>
      <c r="M2408" s="18" t="n">
        <f aca="false">IF(OR(C2408="", L2408=""), 0, IF(COUNTIF($L$6:L2408, L2408)=1, 1, 0))</f>
        <v>0</v>
      </c>
    </row>
    <row r="2409" customFormat="false" ht="28.35" hidden="false" customHeight="true" outlineLevel="0" collapsed="false">
      <c r="A2409" s="48" t="str">
        <f aca="false">IF(AND(NOT(ISBLANK(C2409)),NOT(ISBLANK(B2409)),NOT(ISBLANK(E2409))),(_xlfn.AGGREGATE(2,7,A$5:A2409))+1,"")</f>
        <v/>
      </c>
      <c r="B2409" s="49"/>
      <c r="C2409" s="49"/>
      <c r="D2409" s="50"/>
      <c r="E2409" s="51"/>
      <c r="F2409" s="52" t="str">
        <f aca="false">IFERROR(VLOOKUP(B2409,LISTAS!$Q$2:$R$58,2,0),"")</f>
        <v/>
      </c>
      <c r="G2409" s="34" t="str">
        <f aca="false">IF(ISBLANK(C2409),"",  IF(F2409="RAZÓN SOCIAL","NUEVO_RP",   IF(F2409="NUMERO",      IF(ISNUMBER(VALUE(C2409)),VALUE(C2409),""),   IF(OR(F2409="NSS - NOMBRE",F2409="RP - NOMBRE"),      IF(         AND(           NOT(ISERROR(FIND(" - ",C2409))),           ISERROR(FIND("  ",C2409)),           ISERROR(FIND("–",C2409)),           ISERROR(FIND("—",C2409)),           ISNUMBER(VALUE(LEFT(C2409,FIND(" - ",C2409)-1)))         ),         VALUE(LEFT(C2409,FIND(" - ",C2409)-1)),         ""      ),   ""   )  )))</f>
        <v/>
      </c>
      <c r="H2409" s="34" t="str">
        <f aca="false">B2409 &amp; "|" &amp; E2409 &amp; "|" &amp;(IF(ISBLANK(C2409),"",IFERROR(VALUE(LEFT(TRIM(C2409),FIND(" ",TRIM(C2409)&amp;" ")-1)),"")))</f>
        <v>||</v>
      </c>
      <c r="I2409" s="18" t="n">
        <f aca="false">IF(G2409="",0, IF(COUNTIF($H$6:H2409,H2409)=1,1,0))</f>
        <v>0</v>
      </c>
      <c r="J2409" s="34" t="str">
        <f aca="false">IF( OR( ISBLANK(D2409), C2409=D2409, AND( LEFT(D2409,7)&lt;&gt;"NOMINA ", OR( ISERROR(FIND(" - ",D2409)), NOT(ISNUMBER(VALUE(LEFT(D2409,FIND(" - ",D2409)-1)))) ) ) ), "", B2409 &amp; "|" &amp; E2409 &amp; "|" &amp; (IF(ISBLANK(C2409), "", IFERROR(VALUE(LEFT(TRIM(C2409), FIND(" ", TRIM(C2409)&amp;" ")-1)), ""))) &amp; "|" &amp; D2409 )</f>
        <v/>
      </c>
      <c r="K2409" s="18" t="n">
        <f aca="false">IF(OR(C2409="", J2409="",G2409=""), 0, IF(COUNTIF($J$6:J2409, J2409)=1, 1, 0))</f>
        <v>0</v>
      </c>
      <c r="L2409" s="16" t="str">
        <f aca="false">IF(B2409="Inscripción de nuevo registro patronal",B2409 &amp; "|" &amp; E2409 &amp; "|" &amp; C2409,"")</f>
        <v/>
      </c>
      <c r="M2409" s="18" t="n">
        <f aca="false">IF(OR(C2409="", L2409=""), 0, IF(COUNTIF($L$6:L2409, L2409)=1, 1, 0))</f>
        <v>0</v>
      </c>
    </row>
    <row r="2410" customFormat="false" ht="28.35" hidden="false" customHeight="true" outlineLevel="0" collapsed="false">
      <c r="A2410" s="48" t="str">
        <f aca="false">IF(AND(NOT(ISBLANK(C2410)),NOT(ISBLANK(B2410)),NOT(ISBLANK(E2410))),(_xlfn.AGGREGATE(2,7,A$5:A2410))+1,"")</f>
        <v/>
      </c>
      <c r="B2410" s="49"/>
      <c r="C2410" s="49"/>
      <c r="D2410" s="50"/>
      <c r="E2410" s="51"/>
      <c r="F2410" s="52" t="str">
        <f aca="false">IFERROR(VLOOKUP(B2410,LISTAS!$Q$2:$R$58,2,0),"")</f>
        <v/>
      </c>
      <c r="G2410" s="34" t="str">
        <f aca="false">IF(ISBLANK(C2410),"",  IF(F2410="RAZÓN SOCIAL","NUEVO_RP",   IF(F2410="NUMERO",      IF(ISNUMBER(VALUE(C2410)),VALUE(C2410),""),   IF(OR(F2410="NSS - NOMBRE",F2410="RP - NOMBRE"),      IF(         AND(           NOT(ISERROR(FIND(" - ",C2410))),           ISERROR(FIND("  ",C2410)),           ISERROR(FIND("–",C2410)),           ISERROR(FIND("—",C2410)),           ISNUMBER(VALUE(LEFT(C2410,FIND(" - ",C2410)-1)))         ),         VALUE(LEFT(C2410,FIND(" - ",C2410)-1)),         ""      ),   ""   )  )))</f>
        <v/>
      </c>
      <c r="H2410" s="34" t="str">
        <f aca="false">B2410 &amp; "|" &amp; E2410 &amp; "|" &amp;(IF(ISBLANK(C2410),"",IFERROR(VALUE(LEFT(TRIM(C2410),FIND(" ",TRIM(C2410)&amp;" ")-1)),"")))</f>
        <v>||</v>
      </c>
      <c r="I2410" s="18" t="n">
        <f aca="false">IF(G2410="",0, IF(COUNTIF($H$6:H2410,H2410)=1,1,0))</f>
        <v>0</v>
      </c>
      <c r="J2410" s="34" t="str">
        <f aca="false">IF( OR( ISBLANK(D2410), C2410=D2410, AND( LEFT(D2410,7)&lt;&gt;"NOMINA ", OR( ISERROR(FIND(" - ",D2410)), NOT(ISNUMBER(VALUE(LEFT(D2410,FIND(" - ",D2410)-1)))) ) ) ), "", B2410 &amp; "|" &amp; E2410 &amp; "|" &amp; (IF(ISBLANK(C2410), "", IFERROR(VALUE(LEFT(TRIM(C2410), FIND(" ", TRIM(C2410)&amp;" ")-1)), ""))) &amp; "|" &amp; D2410 )</f>
        <v/>
      </c>
      <c r="K2410" s="18" t="n">
        <f aca="false">IF(OR(C2410="", J2410="",G2410=""), 0, IF(COUNTIF($J$6:J2410, J2410)=1, 1, 0))</f>
        <v>0</v>
      </c>
      <c r="L2410" s="16" t="str">
        <f aca="false">IF(B2410="Inscripción de nuevo registro patronal",B2410 &amp; "|" &amp; E2410 &amp; "|" &amp; C2410,"")</f>
        <v/>
      </c>
      <c r="M2410" s="18" t="n">
        <f aca="false">IF(OR(C2410="", L2410=""), 0, IF(COUNTIF($L$6:L2410, L2410)=1, 1, 0))</f>
        <v>0</v>
      </c>
    </row>
    <row r="2411" customFormat="false" ht="28.35" hidden="false" customHeight="true" outlineLevel="0" collapsed="false">
      <c r="A2411" s="48" t="str">
        <f aca="false">IF(AND(NOT(ISBLANK(C2411)),NOT(ISBLANK(B2411)),NOT(ISBLANK(E2411))),(_xlfn.AGGREGATE(2,7,A$5:A2411))+1,"")</f>
        <v/>
      </c>
      <c r="B2411" s="49"/>
      <c r="C2411" s="49"/>
      <c r="D2411" s="50"/>
      <c r="E2411" s="51"/>
      <c r="F2411" s="52" t="str">
        <f aca="false">IFERROR(VLOOKUP(B2411,LISTAS!$Q$2:$R$58,2,0),"")</f>
        <v/>
      </c>
      <c r="G2411" s="34" t="str">
        <f aca="false">IF(ISBLANK(C2411),"",  IF(F2411="RAZÓN SOCIAL","NUEVO_RP",   IF(F2411="NUMERO",      IF(ISNUMBER(VALUE(C2411)),VALUE(C2411),""),   IF(OR(F2411="NSS - NOMBRE",F2411="RP - NOMBRE"),      IF(         AND(           NOT(ISERROR(FIND(" - ",C2411))),           ISERROR(FIND("  ",C2411)),           ISERROR(FIND("–",C2411)),           ISERROR(FIND("—",C2411)),           ISNUMBER(VALUE(LEFT(C2411,FIND(" - ",C2411)-1)))         ),         VALUE(LEFT(C2411,FIND(" - ",C2411)-1)),         ""      ),   ""   )  )))</f>
        <v/>
      </c>
      <c r="H2411" s="34" t="str">
        <f aca="false">B2411 &amp; "|" &amp; E2411 &amp; "|" &amp;(IF(ISBLANK(C2411),"",IFERROR(VALUE(LEFT(TRIM(C2411),FIND(" ",TRIM(C2411)&amp;" ")-1)),"")))</f>
        <v>||</v>
      </c>
      <c r="I2411" s="18" t="n">
        <f aca="false">IF(G2411="",0, IF(COUNTIF($H$6:H2411,H2411)=1,1,0))</f>
        <v>0</v>
      </c>
      <c r="J2411" s="34" t="str">
        <f aca="false">IF( OR( ISBLANK(D2411), C2411=D2411, AND( LEFT(D2411,7)&lt;&gt;"NOMINA ", OR( ISERROR(FIND(" - ",D2411)), NOT(ISNUMBER(VALUE(LEFT(D2411,FIND(" - ",D2411)-1)))) ) ) ), "", B2411 &amp; "|" &amp; E2411 &amp; "|" &amp; (IF(ISBLANK(C2411), "", IFERROR(VALUE(LEFT(TRIM(C2411), FIND(" ", TRIM(C2411)&amp;" ")-1)), ""))) &amp; "|" &amp; D2411 )</f>
        <v/>
      </c>
      <c r="K2411" s="18" t="n">
        <f aca="false">IF(OR(C2411="", J2411="",G2411=""), 0, IF(COUNTIF($J$6:J2411, J2411)=1, 1, 0))</f>
        <v>0</v>
      </c>
      <c r="L2411" s="16" t="str">
        <f aca="false">IF(B2411="Inscripción de nuevo registro patronal",B2411 &amp; "|" &amp; E2411 &amp; "|" &amp; C2411,"")</f>
        <v/>
      </c>
      <c r="M2411" s="18" t="n">
        <f aca="false">IF(OR(C2411="", L2411=""), 0, IF(COUNTIF($L$6:L2411, L2411)=1, 1, 0))</f>
        <v>0</v>
      </c>
    </row>
    <row r="2412" customFormat="false" ht="28.35" hidden="false" customHeight="true" outlineLevel="0" collapsed="false">
      <c r="A2412" s="48" t="str">
        <f aca="false">IF(AND(NOT(ISBLANK(C2412)),NOT(ISBLANK(B2412)),NOT(ISBLANK(E2412))),(_xlfn.AGGREGATE(2,7,A$5:A2412))+1,"")</f>
        <v/>
      </c>
      <c r="B2412" s="49"/>
      <c r="C2412" s="49"/>
      <c r="D2412" s="50"/>
      <c r="E2412" s="51"/>
      <c r="F2412" s="52" t="str">
        <f aca="false">IFERROR(VLOOKUP(B2412,LISTAS!$Q$2:$R$58,2,0),"")</f>
        <v/>
      </c>
      <c r="G2412" s="34" t="str">
        <f aca="false">IF(ISBLANK(C2412),"",  IF(F2412="RAZÓN SOCIAL","NUEVO_RP",   IF(F2412="NUMERO",      IF(ISNUMBER(VALUE(C2412)),VALUE(C2412),""),   IF(OR(F2412="NSS - NOMBRE",F2412="RP - NOMBRE"),      IF(         AND(           NOT(ISERROR(FIND(" - ",C2412))),           ISERROR(FIND("  ",C2412)),           ISERROR(FIND("–",C2412)),           ISERROR(FIND("—",C2412)),           ISNUMBER(VALUE(LEFT(C2412,FIND(" - ",C2412)-1)))         ),         VALUE(LEFT(C2412,FIND(" - ",C2412)-1)),         ""      ),   ""   )  )))</f>
        <v/>
      </c>
      <c r="H2412" s="34" t="str">
        <f aca="false">B2412 &amp; "|" &amp; E2412 &amp; "|" &amp;(IF(ISBLANK(C2412),"",IFERROR(VALUE(LEFT(TRIM(C2412),FIND(" ",TRIM(C2412)&amp;" ")-1)),"")))</f>
        <v>||</v>
      </c>
      <c r="I2412" s="18" t="n">
        <f aca="false">IF(G2412="",0, IF(COUNTIF($H$6:H2412,H2412)=1,1,0))</f>
        <v>0</v>
      </c>
      <c r="J2412" s="34" t="str">
        <f aca="false">IF( OR( ISBLANK(D2412), C2412=D2412, AND( LEFT(D2412,7)&lt;&gt;"NOMINA ", OR( ISERROR(FIND(" - ",D2412)), NOT(ISNUMBER(VALUE(LEFT(D2412,FIND(" - ",D2412)-1)))) ) ) ), "", B2412 &amp; "|" &amp; E2412 &amp; "|" &amp; (IF(ISBLANK(C2412), "", IFERROR(VALUE(LEFT(TRIM(C2412), FIND(" ", TRIM(C2412)&amp;" ")-1)), ""))) &amp; "|" &amp; D2412 )</f>
        <v/>
      </c>
      <c r="K2412" s="18" t="n">
        <f aca="false">IF(OR(C2412="", J2412="",G2412=""), 0, IF(COUNTIF($J$6:J2412, J2412)=1, 1, 0))</f>
        <v>0</v>
      </c>
      <c r="L2412" s="16" t="str">
        <f aca="false">IF(B2412="Inscripción de nuevo registro patronal",B2412 &amp; "|" &amp; E2412 &amp; "|" &amp; C2412,"")</f>
        <v/>
      </c>
      <c r="M2412" s="18" t="n">
        <f aca="false">IF(OR(C2412="", L2412=""), 0, IF(COUNTIF($L$6:L2412, L2412)=1, 1, 0))</f>
        <v>0</v>
      </c>
    </row>
    <row r="2413" customFormat="false" ht="28.35" hidden="false" customHeight="true" outlineLevel="0" collapsed="false">
      <c r="A2413" s="48" t="str">
        <f aca="false">IF(AND(NOT(ISBLANK(C2413)),NOT(ISBLANK(B2413)),NOT(ISBLANK(E2413))),(_xlfn.AGGREGATE(2,7,A$5:A2413))+1,"")</f>
        <v/>
      </c>
      <c r="B2413" s="49"/>
      <c r="C2413" s="49"/>
      <c r="D2413" s="50"/>
      <c r="E2413" s="51"/>
      <c r="F2413" s="52" t="str">
        <f aca="false">IFERROR(VLOOKUP(B2413,LISTAS!$Q$2:$R$58,2,0),"")</f>
        <v/>
      </c>
      <c r="G2413" s="34" t="str">
        <f aca="false">IF(ISBLANK(C2413),"",  IF(F2413="RAZÓN SOCIAL","NUEVO_RP",   IF(F2413="NUMERO",      IF(ISNUMBER(VALUE(C2413)),VALUE(C2413),""),   IF(OR(F2413="NSS - NOMBRE",F2413="RP - NOMBRE"),      IF(         AND(           NOT(ISERROR(FIND(" - ",C2413))),           ISERROR(FIND("  ",C2413)),           ISERROR(FIND("–",C2413)),           ISERROR(FIND("—",C2413)),           ISNUMBER(VALUE(LEFT(C2413,FIND(" - ",C2413)-1)))         ),         VALUE(LEFT(C2413,FIND(" - ",C2413)-1)),         ""      ),   ""   )  )))</f>
        <v/>
      </c>
      <c r="H2413" s="34" t="str">
        <f aca="false">B2413 &amp; "|" &amp; E2413 &amp; "|" &amp;(IF(ISBLANK(C2413),"",IFERROR(VALUE(LEFT(TRIM(C2413),FIND(" ",TRIM(C2413)&amp;" ")-1)),"")))</f>
        <v>||</v>
      </c>
      <c r="I2413" s="18" t="n">
        <f aca="false">IF(G2413="",0, IF(COUNTIF($H$6:H2413,H2413)=1,1,0))</f>
        <v>0</v>
      </c>
      <c r="J2413" s="34" t="str">
        <f aca="false">IF( OR( ISBLANK(D2413), C2413=D2413, AND( LEFT(D2413,7)&lt;&gt;"NOMINA ", OR( ISERROR(FIND(" - ",D2413)), NOT(ISNUMBER(VALUE(LEFT(D2413,FIND(" - ",D2413)-1)))) ) ) ), "", B2413 &amp; "|" &amp; E2413 &amp; "|" &amp; (IF(ISBLANK(C2413), "", IFERROR(VALUE(LEFT(TRIM(C2413), FIND(" ", TRIM(C2413)&amp;" ")-1)), ""))) &amp; "|" &amp; D2413 )</f>
        <v/>
      </c>
      <c r="K2413" s="18" t="n">
        <f aca="false">IF(OR(C2413="", J2413="",G2413=""), 0, IF(COUNTIF($J$6:J2413, J2413)=1, 1, 0))</f>
        <v>0</v>
      </c>
      <c r="L2413" s="16" t="str">
        <f aca="false">IF(B2413="Inscripción de nuevo registro patronal",B2413 &amp; "|" &amp; E2413 &amp; "|" &amp; C2413,"")</f>
        <v/>
      </c>
      <c r="M2413" s="18" t="n">
        <f aca="false">IF(OR(C2413="", L2413=""), 0, IF(COUNTIF($L$6:L2413, L2413)=1, 1, 0))</f>
        <v>0</v>
      </c>
    </row>
    <row r="2414" customFormat="false" ht="28.35" hidden="false" customHeight="true" outlineLevel="0" collapsed="false">
      <c r="A2414" s="48" t="str">
        <f aca="false">IF(AND(NOT(ISBLANK(C2414)),NOT(ISBLANK(B2414)),NOT(ISBLANK(E2414))),(_xlfn.AGGREGATE(2,7,A$5:A2414))+1,"")</f>
        <v/>
      </c>
      <c r="B2414" s="49"/>
      <c r="C2414" s="49"/>
      <c r="D2414" s="50"/>
      <c r="E2414" s="51"/>
      <c r="F2414" s="52" t="str">
        <f aca="false">IFERROR(VLOOKUP(B2414,LISTAS!$Q$2:$R$58,2,0),"")</f>
        <v/>
      </c>
      <c r="G2414" s="34" t="str">
        <f aca="false">IF(ISBLANK(C2414),"",  IF(F2414="RAZÓN SOCIAL","NUEVO_RP",   IF(F2414="NUMERO",      IF(ISNUMBER(VALUE(C2414)),VALUE(C2414),""),   IF(OR(F2414="NSS - NOMBRE",F2414="RP - NOMBRE"),      IF(         AND(           NOT(ISERROR(FIND(" - ",C2414))),           ISERROR(FIND("  ",C2414)),           ISERROR(FIND("–",C2414)),           ISERROR(FIND("—",C2414)),           ISNUMBER(VALUE(LEFT(C2414,FIND(" - ",C2414)-1)))         ),         VALUE(LEFT(C2414,FIND(" - ",C2414)-1)),         ""      ),   ""   )  )))</f>
        <v/>
      </c>
      <c r="H2414" s="34" t="str">
        <f aca="false">B2414 &amp; "|" &amp; E2414 &amp; "|" &amp;(IF(ISBLANK(C2414),"",IFERROR(VALUE(LEFT(TRIM(C2414),FIND(" ",TRIM(C2414)&amp;" ")-1)),"")))</f>
        <v>||</v>
      </c>
      <c r="I2414" s="18" t="n">
        <f aca="false">IF(G2414="",0, IF(COUNTIF($H$6:H2414,H2414)=1,1,0))</f>
        <v>0</v>
      </c>
      <c r="J2414" s="34" t="str">
        <f aca="false">IF( OR( ISBLANK(D2414), C2414=D2414, AND( LEFT(D2414,7)&lt;&gt;"NOMINA ", OR( ISERROR(FIND(" - ",D2414)), NOT(ISNUMBER(VALUE(LEFT(D2414,FIND(" - ",D2414)-1)))) ) ) ), "", B2414 &amp; "|" &amp; E2414 &amp; "|" &amp; (IF(ISBLANK(C2414), "", IFERROR(VALUE(LEFT(TRIM(C2414), FIND(" ", TRIM(C2414)&amp;" ")-1)), ""))) &amp; "|" &amp; D2414 )</f>
        <v/>
      </c>
      <c r="K2414" s="18" t="n">
        <f aca="false">IF(OR(C2414="", J2414="",G2414=""), 0, IF(COUNTIF($J$6:J2414, J2414)=1, 1, 0))</f>
        <v>0</v>
      </c>
      <c r="L2414" s="16" t="str">
        <f aca="false">IF(B2414="Inscripción de nuevo registro patronal",B2414 &amp; "|" &amp; E2414 &amp; "|" &amp; C2414,"")</f>
        <v/>
      </c>
      <c r="M2414" s="18" t="n">
        <f aca="false">IF(OR(C2414="", L2414=""), 0, IF(COUNTIF($L$6:L2414, L2414)=1, 1, 0))</f>
        <v>0</v>
      </c>
    </row>
    <row r="2415" customFormat="false" ht="28.35" hidden="false" customHeight="true" outlineLevel="0" collapsed="false">
      <c r="A2415" s="48" t="str">
        <f aca="false">IF(AND(NOT(ISBLANK(C2415)),NOT(ISBLANK(B2415)),NOT(ISBLANK(E2415))),(_xlfn.AGGREGATE(2,7,A$5:A2415))+1,"")</f>
        <v/>
      </c>
      <c r="B2415" s="49"/>
      <c r="C2415" s="49"/>
      <c r="D2415" s="50"/>
      <c r="E2415" s="51"/>
      <c r="F2415" s="52" t="str">
        <f aca="false">IFERROR(VLOOKUP(B2415,LISTAS!$Q$2:$R$58,2,0),"")</f>
        <v/>
      </c>
      <c r="G2415" s="34" t="str">
        <f aca="false">IF(ISBLANK(C2415),"",  IF(F2415="RAZÓN SOCIAL","NUEVO_RP",   IF(F2415="NUMERO",      IF(ISNUMBER(VALUE(C2415)),VALUE(C2415),""),   IF(OR(F2415="NSS - NOMBRE",F2415="RP - NOMBRE"),      IF(         AND(           NOT(ISERROR(FIND(" - ",C2415))),           ISERROR(FIND("  ",C2415)),           ISERROR(FIND("–",C2415)),           ISERROR(FIND("—",C2415)),           ISNUMBER(VALUE(LEFT(C2415,FIND(" - ",C2415)-1)))         ),         VALUE(LEFT(C2415,FIND(" - ",C2415)-1)),         ""      ),   ""   )  )))</f>
        <v/>
      </c>
      <c r="H2415" s="34" t="str">
        <f aca="false">B2415 &amp; "|" &amp; E2415 &amp; "|" &amp;(IF(ISBLANK(C2415),"",IFERROR(VALUE(LEFT(TRIM(C2415),FIND(" ",TRIM(C2415)&amp;" ")-1)),"")))</f>
        <v>||</v>
      </c>
      <c r="I2415" s="18" t="n">
        <f aca="false">IF(G2415="",0, IF(COUNTIF($H$6:H2415,H2415)=1,1,0))</f>
        <v>0</v>
      </c>
      <c r="J2415" s="34" t="str">
        <f aca="false">IF( OR( ISBLANK(D2415), C2415=D2415, AND( LEFT(D2415,7)&lt;&gt;"NOMINA ", OR( ISERROR(FIND(" - ",D2415)), NOT(ISNUMBER(VALUE(LEFT(D2415,FIND(" - ",D2415)-1)))) ) ) ), "", B2415 &amp; "|" &amp; E2415 &amp; "|" &amp; (IF(ISBLANK(C2415), "", IFERROR(VALUE(LEFT(TRIM(C2415), FIND(" ", TRIM(C2415)&amp;" ")-1)), ""))) &amp; "|" &amp; D2415 )</f>
        <v/>
      </c>
      <c r="K2415" s="18" t="n">
        <f aca="false">IF(OR(C2415="", J2415="",G2415=""), 0, IF(COUNTIF($J$6:J2415, J2415)=1, 1, 0))</f>
        <v>0</v>
      </c>
      <c r="L2415" s="16" t="str">
        <f aca="false">IF(B2415="Inscripción de nuevo registro patronal",B2415 &amp; "|" &amp; E2415 &amp; "|" &amp; C2415,"")</f>
        <v/>
      </c>
      <c r="M2415" s="18" t="n">
        <f aca="false">IF(OR(C2415="", L2415=""), 0, IF(COUNTIF($L$6:L2415, L2415)=1, 1, 0))</f>
        <v>0</v>
      </c>
    </row>
    <row r="2416" customFormat="false" ht="28.35" hidden="false" customHeight="true" outlineLevel="0" collapsed="false">
      <c r="A2416" s="48" t="str">
        <f aca="false">IF(AND(NOT(ISBLANK(C2416)),NOT(ISBLANK(B2416)),NOT(ISBLANK(E2416))),(_xlfn.AGGREGATE(2,7,A$5:A2416))+1,"")</f>
        <v/>
      </c>
      <c r="B2416" s="49"/>
      <c r="C2416" s="49"/>
      <c r="D2416" s="50"/>
      <c r="E2416" s="51"/>
      <c r="F2416" s="52" t="str">
        <f aca="false">IFERROR(VLOOKUP(B2416,LISTAS!$Q$2:$R$58,2,0),"")</f>
        <v/>
      </c>
      <c r="G2416" s="34" t="str">
        <f aca="false">IF(ISBLANK(C2416),"",  IF(F2416="RAZÓN SOCIAL","NUEVO_RP",   IF(F2416="NUMERO",      IF(ISNUMBER(VALUE(C2416)),VALUE(C2416),""),   IF(OR(F2416="NSS - NOMBRE",F2416="RP - NOMBRE"),      IF(         AND(           NOT(ISERROR(FIND(" - ",C2416))),           ISERROR(FIND("  ",C2416)),           ISERROR(FIND("–",C2416)),           ISERROR(FIND("—",C2416)),           ISNUMBER(VALUE(LEFT(C2416,FIND(" - ",C2416)-1)))         ),         VALUE(LEFT(C2416,FIND(" - ",C2416)-1)),         ""      ),   ""   )  )))</f>
        <v/>
      </c>
      <c r="H2416" s="34" t="str">
        <f aca="false">B2416 &amp; "|" &amp; E2416 &amp; "|" &amp;(IF(ISBLANK(C2416),"",IFERROR(VALUE(LEFT(TRIM(C2416),FIND(" ",TRIM(C2416)&amp;" ")-1)),"")))</f>
        <v>||</v>
      </c>
      <c r="I2416" s="18" t="n">
        <f aca="false">IF(G2416="",0, IF(COUNTIF($H$6:H2416,H2416)=1,1,0))</f>
        <v>0</v>
      </c>
      <c r="J2416" s="34" t="str">
        <f aca="false">IF( OR( ISBLANK(D2416), C2416=D2416, AND( LEFT(D2416,7)&lt;&gt;"NOMINA ", OR( ISERROR(FIND(" - ",D2416)), NOT(ISNUMBER(VALUE(LEFT(D2416,FIND(" - ",D2416)-1)))) ) ) ), "", B2416 &amp; "|" &amp; E2416 &amp; "|" &amp; (IF(ISBLANK(C2416), "", IFERROR(VALUE(LEFT(TRIM(C2416), FIND(" ", TRIM(C2416)&amp;" ")-1)), ""))) &amp; "|" &amp; D2416 )</f>
        <v/>
      </c>
      <c r="K2416" s="18" t="n">
        <f aca="false">IF(OR(C2416="", J2416="",G2416=""), 0, IF(COUNTIF($J$6:J2416, J2416)=1, 1, 0))</f>
        <v>0</v>
      </c>
      <c r="L2416" s="16" t="str">
        <f aca="false">IF(B2416="Inscripción de nuevo registro patronal",B2416 &amp; "|" &amp; E2416 &amp; "|" &amp; C2416,"")</f>
        <v/>
      </c>
      <c r="M2416" s="18" t="n">
        <f aca="false">IF(OR(C2416="", L2416=""), 0, IF(COUNTIF($L$6:L2416, L2416)=1, 1, 0))</f>
        <v>0</v>
      </c>
    </row>
    <row r="2417" customFormat="false" ht="28.35" hidden="false" customHeight="true" outlineLevel="0" collapsed="false">
      <c r="A2417" s="48" t="str">
        <f aca="false">IF(AND(NOT(ISBLANK(C2417)),NOT(ISBLANK(B2417)),NOT(ISBLANK(E2417))),(_xlfn.AGGREGATE(2,7,A$5:A2417))+1,"")</f>
        <v/>
      </c>
      <c r="B2417" s="49"/>
      <c r="C2417" s="49"/>
      <c r="D2417" s="50"/>
      <c r="E2417" s="51"/>
      <c r="F2417" s="52" t="str">
        <f aca="false">IFERROR(VLOOKUP(B2417,LISTAS!$Q$2:$R$58,2,0),"")</f>
        <v/>
      </c>
      <c r="G2417" s="34" t="str">
        <f aca="false">IF(ISBLANK(C2417),"",  IF(F2417="RAZÓN SOCIAL","NUEVO_RP",   IF(F2417="NUMERO",      IF(ISNUMBER(VALUE(C2417)),VALUE(C2417),""),   IF(OR(F2417="NSS - NOMBRE",F2417="RP - NOMBRE"),      IF(         AND(           NOT(ISERROR(FIND(" - ",C2417))),           ISERROR(FIND("  ",C2417)),           ISERROR(FIND("–",C2417)),           ISERROR(FIND("—",C2417)),           ISNUMBER(VALUE(LEFT(C2417,FIND(" - ",C2417)-1)))         ),         VALUE(LEFT(C2417,FIND(" - ",C2417)-1)),         ""      ),   ""   )  )))</f>
        <v/>
      </c>
      <c r="H2417" s="34" t="str">
        <f aca="false">B2417 &amp; "|" &amp; E2417 &amp; "|" &amp;(IF(ISBLANK(C2417),"",IFERROR(VALUE(LEFT(TRIM(C2417),FIND(" ",TRIM(C2417)&amp;" ")-1)),"")))</f>
        <v>||</v>
      </c>
      <c r="I2417" s="18" t="n">
        <f aca="false">IF(G2417="",0, IF(COUNTIF($H$6:H2417,H2417)=1,1,0))</f>
        <v>0</v>
      </c>
      <c r="J2417" s="34" t="str">
        <f aca="false">IF( OR( ISBLANK(D2417), C2417=D2417, AND( LEFT(D2417,7)&lt;&gt;"NOMINA ", OR( ISERROR(FIND(" - ",D2417)), NOT(ISNUMBER(VALUE(LEFT(D2417,FIND(" - ",D2417)-1)))) ) ) ), "", B2417 &amp; "|" &amp; E2417 &amp; "|" &amp; (IF(ISBLANK(C2417), "", IFERROR(VALUE(LEFT(TRIM(C2417), FIND(" ", TRIM(C2417)&amp;" ")-1)), ""))) &amp; "|" &amp; D2417 )</f>
        <v/>
      </c>
      <c r="K2417" s="18" t="n">
        <f aca="false">IF(OR(C2417="", J2417="",G2417=""), 0, IF(COUNTIF($J$6:J2417, J2417)=1, 1, 0))</f>
        <v>0</v>
      </c>
      <c r="L2417" s="16" t="str">
        <f aca="false">IF(B2417="Inscripción de nuevo registro patronal",B2417 &amp; "|" &amp; E2417 &amp; "|" &amp; C2417,"")</f>
        <v/>
      </c>
      <c r="M2417" s="18" t="n">
        <f aca="false">IF(OR(C2417="", L2417=""), 0, IF(COUNTIF($L$6:L2417, L2417)=1, 1, 0))</f>
        <v>0</v>
      </c>
    </row>
    <row r="2418" customFormat="false" ht="28.35" hidden="false" customHeight="true" outlineLevel="0" collapsed="false">
      <c r="A2418" s="48" t="str">
        <f aca="false">IF(AND(NOT(ISBLANK(C2418)),NOT(ISBLANK(B2418)),NOT(ISBLANK(E2418))),(_xlfn.AGGREGATE(2,7,A$5:A2418))+1,"")</f>
        <v/>
      </c>
      <c r="B2418" s="49"/>
      <c r="C2418" s="49"/>
      <c r="D2418" s="50"/>
      <c r="E2418" s="51"/>
      <c r="F2418" s="52" t="str">
        <f aca="false">IFERROR(VLOOKUP(B2418,LISTAS!$Q$2:$R$58,2,0),"")</f>
        <v/>
      </c>
      <c r="G2418" s="34" t="str">
        <f aca="false">IF(ISBLANK(C2418),"",  IF(F2418="RAZÓN SOCIAL","NUEVO_RP",   IF(F2418="NUMERO",      IF(ISNUMBER(VALUE(C2418)),VALUE(C2418),""),   IF(OR(F2418="NSS - NOMBRE",F2418="RP - NOMBRE"),      IF(         AND(           NOT(ISERROR(FIND(" - ",C2418))),           ISERROR(FIND("  ",C2418)),           ISERROR(FIND("–",C2418)),           ISERROR(FIND("—",C2418)),           ISNUMBER(VALUE(LEFT(C2418,FIND(" - ",C2418)-1)))         ),         VALUE(LEFT(C2418,FIND(" - ",C2418)-1)),         ""      ),   ""   )  )))</f>
        <v/>
      </c>
      <c r="H2418" s="34" t="str">
        <f aca="false">B2418 &amp; "|" &amp; E2418 &amp; "|" &amp;(IF(ISBLANK(C2418),"",IFERROR(VALUE(LEFT(TRIM(C2418),FIND(" ",TRIM(C2418)&amp;" ")-1)),"")))</f>
        <v>||</v>
      </c>
      <c r="I2418" s="18" t="n">
        <f aca="false">IF(G2418="",0, IF(COUNTIF($H$6:H2418,H2418)=1,1,0))</f>
        <v>0</v>
      </c>
      <c r="J2418" s="34" t="str">
        <f aca="false">IF( OR( ISBLANK(D2418), C2418=D2418, AND( LEFT(D2418,7)&lt;&gt;"NOMINA ", OR( ISERROR(FIND(" - ",D2418)), NOT(ISNUMBER(VALUE(LEFT(D2418,FIND(" - ",D2418)-1)))) ) ) ), "", B2418 &amp; "|" &amp; E2418 &amp; "|" &amp; (IF(ISBLANK(C2418), "", IFERROR(VALUE(LEFT(TRIM(C2418), FIND(" ", TRIM(C2418)&amp;" ")-1)), ""))) &amp; "|" &amp; D2418 )</f>
        <v/>
      </c>
      <c r="K2418" s="18" t="n">
        <f aca="false">IF(OR(C2418="", J2418="",G2418=""), 0, IF(COUNTIF($J$6:J2418, J2418)=1, 1, 0))</f>
        <v>0</v>
      </c>
      <c r="L2418" s="16" t="str">
        <f aca="false">IF(B2418="Inscripción de nuevo registro patronal",B2418 &amp; "|" &amp; E2418 &amp; "|" &amp; C2418,"")</f>
        <v/>
      </c>
      <c r="M2418" s="18" t="n">
        <f aca="false">IF(OR(C2418="", L2418=""), 0, IF(COUNTIF($L$6:L2418, L2418)=1, 1, 0))</f>
        <v>0</v>
      </c>
    </row>
    <row r="2419" customFormat="false" ht="28.35" hidden="false" customHeight="true" outlineLevel="0" collapsed="false">
      <c r="A2419" s="48" t="str">
        <f aca="false">IF(AND(NOT(ISBLANK(C2419)),NOT(ISBLANK(B2419)),NOT(ISBLANK(E2419))),(_xlfn.AGGREGATE(2,7,A$5:A2419))+1,"")</f>
        <v/>
      </c>
      <c r="B2419" s="49"/>
      <c r="C2419" s="49"/>
      <c r="D2419" s="50"/>
      <c r="E2419" s="51"/>
      <c r="F2419" s="52" t="str">
        <f aca="false">IFERROR(VLOOKUP(B2419,LISTAS!$Q$2:$R$58,2,0),"")</f>
        <v/>
      </c>
      <c r="G2419" s="34" t="str">
        <f aca="false">IF(ISBLANK(C2419),"",  IF(F2419="RAZÓN SOCIAL","NUEVO_RP",   IF(F2419="NUMERO",      IF(ISNUMBER(VALUE(C2419)),VALUE(C2419),""),   IF(OR(F2419="NSS - NOMBRE",F2419="RP - NOMBRE"),      IF(         AND(           NOT(ISERROR(FIND(" - ",C2419))),           ISERROR(FIND("  ",C2419)),           ISERROR(FIND("–",C2419)),           ISERROR(FIND("—",C2419)),           ISNUMBER(VALUE(LEFT(C2419,FIND(" - ",C2419)-1)))         ),         VALUE(LEFT(C2419,FIND(" - ",C2419)-1)),         ""      ),   ""   )  )))</f>
        <v/>
      </c>
      <c r="H2419" s="34" t="str">
        <f aca="false">B2419 &amp; "|" &amp; E2419 &amp; "|" &amp;(IF(ISBLANK(C2419),"",IFERROR(VALUE(LEFT(TRIM(C2419),FIND(" ",TRIM(C2419)&amp;" ")-1)),"")))</f>
        <v>||</v>
      </c>
      <c r="I2419" s="18" t="n">
        <f aca="false">IF(G2419="",0, IF(COUNTIF($H$6:H2419,H2419)=1,1,0))</f>
        <v>0</v>
      </c>
      <c r="J2419" s="34" t="str">
        <f aca="false">IF( OR( ISBLANK(D2419), C2419=D2419, AND( LEFT(D2419,7)&lt;&gt;"NOMINA ", OR( ISERROR(FIND(" - ",D2419)), NOT(ISNUMBER(VALUE(LEFT(D2419,FIND(" - ",D2419)-1)))) ) ) ), "", B2419 &amp; "|" &amp; E2419 &amp; "|" &amp; (IF(ISBLANK(C2419), "", IFERROR(VALUE(LEFT(TRIM(C2419), FIND(" ", TRIM(C2419)&amp;" ")-1)), ""))) &amp; "|" &amp; D2419 )</f>
        <v/>
      </c>
      <c r="K2419" s="18" t="n">
        <f aca="false">IF(OR(C2419="", J2419="",G2419=""), 0, IF(COUNTIF($J$6:J2419, J2419)=1, 1, 0))</f>
        <v>0</v>
      </c>
      <c r="L2419" s="16" t="str">
        <f aca="false">IF(B2419="Inscripción de nuevo registro patronal",B2419 &amp; "|" &amp; E2419 &amp; "|" &amp; C2419,"")</f>
        <v/>
      </c>
      <c r="M2419" s="18" t="n">
        <f aca="false">IF(OR(C2419="", L2419=""), 0, IF(COUNTIF($L$6:L2419, L2419)=1, 1, 0))</f>
        <v>0</v>
      </c>
    </row>
    <row r="2420" customFormat="false" ht="28.35" hidden="false" customHeight="true" outlineLevel="0" collapsed="false">
      <c r="A2420" s="48" t="str">
        <f aca="false">IF(AND(NOT(ISBLANK(C2420)),NOT(ISBLANK(B2420)),NOT(ISBLANK(E2420))),(_xlfn.AGGREGATE(2,7,A$5:A2420))+1,"")</f>
        <v/>
      </c>
      <c r="B2420" s="49"/>
      <c r="C2420" s="49"/>
      <c r="D2420" s="50"/>
      <c r="E2420" s="51"/>
      <c r="F2420" s="52" t="str">
        <f aca="false">IFERROR(VLOOKUP(B2420,LISTAS!$Q$2:$R$58,2,0),"")</f>
        <v/>
      </c>
      <c r="G2420" s="34" t="str">
        <f aca="false">IF(ISBLANK(C2420),"",  IF(F2420="RAZÓN SOCIAL","NUEVO_RP",   IF(F2420="NUMERO",      IF(ISNUMBER(VALUE(C2420)),VALUE(C2420),""),   IF(OR(F2420="NSS - NOMBRE",F2420="RP - NOMBRE"),      IF(         AND(           NOT(ISERROR(FIND(" - ",C2420))),           ISERROR(FIND("  ",C2420)),           ISERROR(FIND("–",C2420)),           ISERROR(FIND("—",C2420)),           ISNUMBER(VALUE(LEFT(C2420,FIND(" - ",C2420)-1)))         ),         VALUE(LEFT(C2420,FIND(" - ",C2420)-1)),         ""      ),   ""   )  )))</f>
        <v/>
      </c>
      <c r="H2420" s="34" t="str">
        <f aca="false">B2420 &amp; "|" &amp; E2420 &amp; "|" &amp;(IF(ISBLANK(C2420),"",IFERROR(VALUE(LEFT(TRIM(C2420),FIND(" ",TRIM(C2420)&amp;" ")-1)),"")))</f>
        <v>||</v>
      </c>
      <c r="I2420" s="18" t="n">
        <f aca="false">IF(G2420="",0, IF(COUNTIF($H$6:H2420,H2420)=1,1,0))</f>
        <v>0</v>
      </c>
      <c r="J2420" s="34" t="str">
        <f aca="false">IF( OR( ISBLANK(D2420), C2420=D2420, AND( LEFT(D2420,7)&lt;&gt;"NOMINA ", OR( ISERROR(FIND(" - ",D2420)), NOT(ISNUMBER(VALUE(LEFT(D2420,FIND(" - ",D2420)-1)))) ) ) ), "", B2420 &amp; "|" &amp; E2420 &amp; "|" &amp; (IF(ISBLANK(C2420), "", IFERROR(VALUE(LEFT(TRIM(C2420), FIND(" ", TRIM(C2420)&amp;" ")-1)), ""))) &amp; "|" &amp; D2420 )</f>
        <v/>
      </c>
      <c r="K2420" s="18" t="n">
        <f aca="false">IF(OR(C2420="", J2420="",G2420=""), 0, IF(COUNTIF($J$6:J2420, J2420)=1, 1, 0))</f>
        <v>0</v>
      </c>
      <c r="L2420" s="16" t="str">
        <f aca="false">IF(B2420="Inscripción de nuevo registro patronal",B2420 &amp; "|" &amp; E2420 &amp; "|" &amp; C2420,"")</f>
        <v/>
      </c>
      <c r="M2420" s="18" t="n">
        <f aca="false">IF(OR(C2420="", L2420=""), 0, IF(COUNTIF($L$6:L2420, L2420)=1, 1, 0))</f>
        <v>0</v>
      </c>
    </row>
    <row r="2421" customFormat="false" ht="28.35" hidden="false" customHeight="true" outlineLevel="0" collapsed="false">
      <c r="A2421" s="48" t="str">
        <f aca="false">IF(AND(NOT(ISBLANK(C2421)),NOT(ISBLANK(B2421)),NOT(ISBLANK(E2421))),(_xlfn.AGGREGATE(2,7,A$5:A2421))+1,"")</f>
        <v/>
      </c>
      <c r="B2421" s="49"/>
      <c r="C2421" s="49"/>
      <c r="D2421" s="50"/>
      <c r="E2421" s="51"/>
      <c r="F2421" s="52" t="str">
        <f aca="false">IFERROR(VLOOKUP(B2421,LISTAS!$Q$2:$R$58,2,0),"")</f>
        <v/>
      </c>
      <c r="G2421" s="34" t="str">
        <f aca="false">IF(ISBLANK(C2421),"",  IF(F2421="RAZÓN SOCIAL","NUEVO_RP",   IF(F2421="NUMERO",      IF(ISNUMBER(VALUE(C2421)),VALUE(C2421),""),   IF(OR(F2421="NSS - NOMBRE",F2421="RP - NOMBRE"),      IF(         AND(           NOT(ISERROR(FIND(" - ",C2421))),           ISERROR(FIND("  ",C2421)),           ISERROR(FIND("–",C2421)),           ISERROR(FIND("—",C2421)),           ISNUMBER(VALUE(LEFT(C2421,FIND(" - ",C2421)-1)))         ),         VALUE(LEFT(C2421,FIND(" - ",C2421)-1)),         ""      ),   ""   )  )))</f>
        <v/>
      </c>
      <c r="H2421" s="34" t="str">
        <f aca="false">B2421 &amp; "|" &amp; E2421 &amp; "|" &amp;(IF(ISBLANK(C2421),"",IFERROR(VALUE(LEFT(TRIM(C2421),FIND(" ",TRIM(C2421)&amp;" ")-1)),"")))</f>
        <v>||</v>
      </c>
      <c r="I2421" s="18" t="n">
        <f aca="false">IF(G2421="",0, IF(COUNTIF($H$6:H2421,H2421)=1,1,0))</f>
        <v>0</v>
      </c>
      <c r="J2421" s="34" t="str">
        <f aca="false">IF( OR( ISBLANK(D2421), C2421=D2421, AND( LEFT(D2421,7)&lt;&gt;"NOMINA ", OR( ISERROR(FIND(" - ",D2421)), NOT(ISNUMBER(VALUE(LEFT(D2421,FIND(" - ",D2421)-1)))) ) ) ), "", B2421 &amp; "|" &amp; E2421 &amp; "|" &amp; (IF(ISBLANK(C2421), "", IFERROR(VALUE(LEFT(TRIM(C2421), FIND(" ", TRIM(C2421)&amp;" ")-1)), ""))) &amp; "|" &amp; D2421 )</f>
        <v/>
      </c>
      <c r="K2421" s="18" t="n">
        <f aca="false">IF(OR(C2421="", J2421="",G2421=""), 0, IF(COUNTIF($J$6:J2421, J2421)=1, 1, 0))</f>
        <v>0</v>
      </c>
      <c r="L2421" s="16" t="str">
        <f aca="false">IF(B2421="Inscripción de nuevo registro patronal",B2421 &amp; "|" &amp; E2421 &amp; "|" &amp; C2421,"")</f>
        <v/>
      </c>
      <c r="M2421" s="18" t="n">
        <f aca="false">IF(OR(C2421="", L2421=""), 0, IF(COUNTIF($L$6:L2421, L2421)=1, 1, 0))</f>
        <v>0</v>
      </c>
    </row>
    <row r="2422" customFormat="false" ht="28.35" hidden="false" customHeight="true" outlineLevel="0" collapsed="false">
      <c r="A2422" s="48" t="str">
        <f aca="false">IF(AND(NOT(ISBLANK(C2422)),NOT(ISBLANK(B2422)),NOT(ISBLANK(E2422))),(_xlfn.AGGREGATE(2,7,A$5:A2422))+1,"")</f>
        <v/>
      </c>
      <c r="B2422" s="49"/>
      <c r="C2422" s="49"/>
      <c r="D2422" s="50"/>
      <c r="E2422" s="51"/>
      <c r="F2422" s="52" t="str">
        <f aca="false">IFERROR(VLOOKUP(B2422,LISTAS!$Q$2:$R$58,2,0),"")</f>
        <v/>
      </c>
      <c r="G2422" s="34" t="str">
        <f aca="false">IF(ISBLANK(C2422),"",  IF(F2422="RAZÓN SOCIAL","NUEVO_RP",   IF(F2422="NUMERO",      IF(ISNUMBER(VALUE(C2422)),VALUE(C2422),""),   IF(OR(F2422="NSS - NOMBRE",F2422="RP - NOMBRE"),      IF(         AND(           NOT(ISERROR(FIND(" - ",C2422))),           ISERROR(FIND("  ",C2422)),           ISERROR(FIND("–",C2422)),           ISERROR(FIND("—",C2422)),           ISNUMBER(VALUE(LEFT(C2422,FIND(" - ",C2422)-1)))         ),         VALUE(LEFT(C2422,FIND(" - ",C2422)-1)),         ""      ),   ""   )  )))</f>
        <v/>
      </c>
      <c r="H2422" s="34" t="str">
        <f aca="false">B2422 &amp; "|" &amp; E2422 &amp; "|" &amp;(IF(ISBLANK(C2422),"",IFERROR(VALUE(LEFT(TRIM(C2422),FIND(" ",TRIM(C2422)&amp;" ")-1)),"")))</f>
        <v>||</v>
      </c>
      <c r="I2422" s="18" t="n">
        <f aca="false">IF(G2422="",0, IF(COUNTIF($H$6:H2422,H2422)=1,1,0))</f>
        <v>0</v>
      </c>
      <c r="J2422" s="34" t="str">
        <f aca="false">IF( OR( ISBLANK(D2422), C2422=D2422, AND( LEFT(D2422,7)&lt;&gt;"NOMINA ", OR( ISERROR(FIND(" - ",D2422)), NOT(ISNUMBER(VALUE(LEFT(D2422,FIND(" - ",D2422)-1)))) ) ) ), "", B2422 &amp; "|" &amp; E2422 &amp; "|" &amp; (IF(ISBLANK(C2422), "", IFERROR(VALUE(LEFT(TRIM(C2422), FIND(" ", TRIM(C2422)&amp;" ")-1)), ""))) &amp; "|" &amp; D2422 )</f>
        <v/>
      </c>
      <c r="K2422" s="18" t="n">
        <f aca="false">IF(OR(C2422="", J2422="",G2422=""), 0, IF(COUNTIF($J$6:J2422, J2422)=1, 1, 0))</f>
        <v>0</v>
      </c>
      <c r="L2422" s="16" t="str">
        <f aca="false">IF(B2422="Inscripción de nuevo registro patronal",B2422 &amp; "|" &amp; E2422 &amp; "|" &amp; C2422,"")</f>
        <v/>
      </c>
      <c r="M2422" s="18" t="n">
        <f aca="false">IF(OR(C2422="", L2422=""), 0, IF(COUNTIF($L$6:L2422, L2422)=1, 1, 0))</f>
        <v>0</v>
      </c>
    </row>
    <row r="2423" customFormat="false" ht="28.35" hidden="false" customHeight="true" outlineLevel="0" collapsed="false">
      <c r="A2423" s="48" t="str">
        <f aca="false">IF(AND(NOT(ISBLANK(C2423)),NOT(ISBLANK(B2423)),NOT(ISBLANK(E2423))),(_xlfn.AGGREGATE(2,7,A$5:A2423))+1,"")</f>
        <v/>
      </c>
      <c r="B2423" s="49"/>
      <c r="C2423" s="49"/>
      <c r="D2423" s="50"/>
      <c r="E2423" s="51"/>
      <c r="F2423" s="52" t="str">
        <f aca="false">IFERROR(VLOOKUP(B2423,LISTAS!$Q$2:$R$58,2,0),"")</f>
        <v/>
      </c>
      <c r="G2423" s="34" t="str">
        <f aca="false">IF(ISBLANK(C2423),"",  IF(F2423="RAZÓN SOCIAL","NUEVO_RP",   IF(F2423="NUMERO",      IF(ISNUMBER(VALUE(C2423)),VALUE(C2423),""),   IF(OR(F2423="NSS - NOMBRE",F2423="RP - NOMBRE"),      IF(         AND(           NOT(ISERROR(FIND(" - ",C2423))),           ISERROR(FIND("  ",C2423)),           ISERROR(FIND("–",C2423)),           ISERROR(FIND("—",C2423)),           ISNUMBER(VALUE(LEFT(C2423,FIND(" - ",C2423)-1)))         ),         VALUE(LEFT(C2423,FIND(" - ",C2423)-1)),         ""      ),   ""   )  )))</f>
        <v/>
      </c>
      <c r="H2423" s="34" t="str">
        <f aca="false">B2423 &amp; "|" &amp; E2423 &amp; "|" &amp;(IF(ISBLANK(C2423),"",IFERROR(VALUE(LEFT(TRIM(C2423),FIND(" ",TRIM(C2423)&amp;" ")-1)),"")))</f>
        <v>||</v>
      </c>
      <c r="I2423" s="18" t="n">
        <f aca="false">IF(G2423="",0, IF(COUNTIF($H$6:H2423,H2423)=1,1,0))</f>
        <v>0</v>
      </c>
      <c r="J2423" s="34" t="str">
        <f aca="false">IF( OR( ISBLANK(D2423), C2423=D2423, AND( LEFT(D2423,7)&lt;&gt;"NOMINA ", OR( ISERROR(FIND(" - ",D2423)), NOT(ISNUMBER(VALUE(LEFT(D2423,FIND(" - ",D2423)-1)))) ) ) ), "", B2423 &amp; "|" &amp; E2423 &amp; "|" &amp; (IF(ISBLANK(C2423), "", IFERROR(VALUE(LEFT(TRIM(C2423), FIND(" ", TRIM(C2423)&amp;" ")-1)), ""))) &amp; "|" &amp; D2423 )</f>
        <v/>
      </c>
      <c r="K2423" s="18" t="n">
        <f aca="false">IF(OR(C2423="", J2423="",G2423=""), 0, IF(COUNTIF($J$6:J2423, J2423)=1, 1, 0))</f>
        <v>0</v>
      </c>
      <c r="L2423" s="16" t="str">
        <f aca="false">IF(B2423="Inscripción de nuevo registro patronal",B2423 &amp; "|" &amp; E2423 &amp; "|" &amp; C2423,"")</f>
        <v/>
      </c>
      <c r="M2423" s="18" t="n">
        <f aca="false">IF(OR(C2423="", L2423=""), 0, IF(COUNTIF($L$6:L2423, L2423)=1, 1, 0))</f>
        <v>0</v>
      </c>
    </row>
    <row r="2424" customFormat="false" ht="28.35" hidden="false" customHeight="true" outlineLevel="0" collapsed="false">
      <c r="A2424" s="48" t="str">
        <f aca="false">IF(AND(NOT(ISBLANK(C2424)),NOT(ISBLANK(B2424)),NOT(ISBLANK(E2424))),(_xlfn.AGGREGATE(2,7,A$5:A2424))+1,"")</f>
        <v/>
      </c>
      <c r="B2424" s="49"/>
      <c r="C2424" s="49"/>
      <c r="D2424" s="50"/>
      <c r="E2424" s="51"/>
      <c r="F2424" s="52" t="str">
        <f aca="false">IFERROR(VLOOKUP(B2424,LISTAS!$Q$2:$R$58,2,0),"")</f>
        <v/>
      </c>
      <c r="G2424" s="34" t="str">
        <f aca="false">IF(ISBLANK(C2424),"",  IF(F2424="RAZÓN SOCIAL","NUEVO_RP",   IF(F2424="NUMERO",      IF(ISNUMBER(VALUE(C2424)),VALUE(C2424),""),   IF(OR(F2424="NSS - NOMBRE",F2424="RP - NOMBRE"),      IF(         AND(           NOT(ISERROR(FIND(" - ",C2424))),           ISERROR(FIND("  ",C2424)),           ISERROR(FIND("–",C2424)),           ISERROR(FIND("—",C2424)),           ISNUMBER(VALUE(LEFT(C2424,FIND(" - ",C2424)-1)))         ),         VALUE(LEFT(C2424,FIND(" - ",C2424)-1)),         ""      ),   ""   )  )))</f>
        <v/>
      </c>
      <c r="H2424" s="34" t="str">
        <f aca="false">B2424 &amp; "|" &amp; E2424 &amp; "|" &amp;(IF(ISBLANK(C2424),"",IFERROR(VALUE(LEFT(TRIM(C2424),FIND(" ",TRIM(C2424)&amp;" ")-1)),"")))</f>
        <v>||</v>
      </c>
      <c r="I2424" s="18" t="n">
        <f aca="false">IF(G2424="",0, IF(COUNTIF($H$6:H2424,H2424)=1,1,0))</f>
        <v>0</v>
      </c>
      <c r="J2424" s="34" t="str">
        <f aca="false">IF( OR( ISBLANK(D2424), C2424=D2424, AND( LEFT(D2424,7)&lt;&gt;"NOMINA ", OR( ISERROR(FIND(" - ",D2424)), NOT(ISNUMBER(VALUE(LEFT(D2424,FIND(" - ",D2424)-1)))) ) ) ), "", B2424 &amp; "|" &amp; E2424 &amp; "|" &amp; (IF(ISBLANK(C2424), "", IFERROR(VALUE(LEFT(TRIM(C2424), FIND(" ", TRIM(C2424)&amp;" ")-1)), ""))) &amp; "|" &amp; D2424 )</f>
        <v/>
      </c>
      <c r="K2424" s="18" t="n">
        <f aca="false">IF(OR(C2424="", J2424="",G2424=""), 0, IF(COUNTIF($J$6:J2424, J2424)=1, 1, 0))</f>
        <v>0</v>
      </c>
      <c r="L2424" s="16" t="str">
        <f aca="false">IF(B2424="Inscripción de nuevo registro patronal",B2424 &amp; "|" &amp; E2424 &amp; "|" &amp; C2424,"")</f>
        <v/>
      </c>
      <c r="M2424" s="18" t="n">
        <f aca="false">IF(OR(C2424="", L2424=""), 0, IF(COUNTIF($L$6:L2424, L2424)=1, 1, 0))</f>
        <v>0</v>
      </c>
    </row>
    <row r="2425" customFormat="false" ht="28.35" hidden="false" customHeight="true" outlineLevel="0" collapsed="false">
      <c r="A2425" s="48" t="str">
        <f aca="false">IF(AND(NOT(ISBLANK(C2425)),NOT(ISBLANK(B2425)),NOT(ISBLANK(E2425))),(_xlfn.AGGREGATE(2,7,A$5:A2425))+1,"")</f>
        <v/>
      </c>
      <c r="B2425" s="49"/>
      <c r="C2425" s="49"/>
      <c r="D2425" s="50"/>
      <c r="E2425" s="51"/>
      <c r="F2425" s="52" t="str">
        <f aca="false">IFERROR(VLOOKUP(B2425,LISTAS!$Q$2:$R$58,2,0),"")</f>
        <v/>
      </c>
      <c r="G2425" s="34" t="str">
        <f aca="false">IF(ISBLANK(C2425),"",  IF(F2425="RAZÓN SOCIAL","NUEVO_RP",   IF(F2425="NUMERO",      IF(ISNUMBER(VALUE(C2425)),VALUE(C2425),""),   IF(OR(F2425="NSS - NOMBRE",F2425="RP - NOMBRE"),      IF(         AND(           NOT(ISERROR(FIND(" - ",C2425))),           ISERROR(FIND("  ",C2425)),           ISERROR(FIND("–",C2425)),           ISERROR(FIND("—",C2425)),           ISNUMBER(VALUE(LEFT(C2425,FIND(" - ",C2425)-1)))         ),         VALUE(LEFT(C2425,FIND(" - ",C2425)-1)),         ""      ),   ""   )  )))</f>
        <v/>
      </c>
      <c r="H2425" s="34" t="str">
        <f aca="false">B2425 &amp; "|" &amp; E2425 &amp; "|" &amp;(IF(ISBLANK(C2425),"",IFERROR(VALUE(LEFT(TRIM(C2425),FIND(" ",TRIM(C2425)&amp;" ")-1)),"")))</f>
        <v>||</v>
      </c>
      <c r="I2425" s="18" t="n">
        <f aca="false">IF(G2425="",0, IF(COUNTIF($H$6:H2425,H2425)=1,1,0))</f>
        <v>0</v>
      </c>
      <c r="J2425" s="34" t="str">
        <f aca="false">IF( OR( ISBLANK(D2425), C2425=D2425, AND( LEFT(D2425,7)&lt;&gt;"NOMINA ", OR( ISERROR(FIND(" - ",D2425)), NOT(ISNUMBER(VALUE(LEFT(D2425,FIND(" - ",D2425)-1)))) ) ) ), "", B2425 &amp; "|" &amp; E2425 &amp; "|" &amp; (IF(ISBLANK(C2425), "", IFERROR(VALUE(LEFT(TRIM(C2425), FIND(" ", TRIM(C2425)&amp;" ")-1)), ""))) &amp; "|" &amp; D2425 )</f>
        <v/>
      </c>
      <c r="K2425" s="18" t="n">
        <f aca="false">IF(OR(C2425="", J2425="",G2425=""), 0, IF(COUNTIF($J$6:J2425, J2425)=1, 1, 0))</f>
        <v>0</v>
      </c>
      <c r="L2425" s="16" t="str">
        <f aca="false">IF(B2425="Inscripción de nuevo registro patronal",B2425 &amp; "|" &amp; E2425 &amp; "|" &amp; C2425,"")</f>
        <v/>
      </c>
      <c r="M2425" s="18" t="n">
        <f aca="false">IF(OR(C2425="", L2425=""), 0, IF(COUNTIF($L$6:L2425, L2425)=1, 1, 0))</f>
        <v>0</v>
      </c>
    </row>
    <row r="2426" customFormat="false" ht="28.35" hidden="false" customHeight="true" outlineLevel="0" collapsed="false">
      <c r="A2426" s="48" t="str">
        <f aca="false">IF(AND(NOT(ISBLANK(C2426)),NOT(ISBLANK(B2426)),NOT(ISBLANK(E2426))),(_xlfn.AGGREGATE(2,7,A$5:A2426))+1,"")</f>
        <v/>
      </c>
      <c r="B2426" s="49"/>
      <c r="C2426" s="49"/>
      <c r="D2426" s="50"/>
      <c r="E2426" s="51"/>
      <c r="F2426" s="52" t="str">
        <f aca="false">IFERROR(VLOOKUP(B2426,LISTAS!$Q$2:$R$58,2,0),"")</f>
        <v/>
      </c>
      <c r="G2426" s="34" t="str">
        <f aca="false">IF(ISBLANK(C2426),"",  IF(F2426="RAZÓN SOCIAL","NUEVO_RP",   IF(F2426="NUMERO",      IF(ISNUMBER(VALUE(C2426)),VALUE(C2426),""),   IF(OR(F2426="NSS - NOMBRE",F2426="RP - NOMBRE"),      IF(         AND(           NOT(ISERROR(FIND(" - ",C2426))),           ISERROR(FIND("  ",C2426)),           ISERROR(FIND("–",C2426)),           ISERROR(FIND("—",C2426)),           ISNUMBER(VALUE(LEFT(C2426,FIND(" - ",C2426)-1)))         ),         VALUE(LEFT(C2426,FIND(" - ",C2426)-1)),         ""      ),   ""   )  )))</f>
        <v/>
      </c>
      <c r="H2426" s="34" t="str">
        <f aca="false">B2426 &amp; "|" &amp; E2426 &amp; "|" &amp;(IF(ISBLANK(C2426),"",IFERROR(VALUE(LEFT(TRIM(C2426),FIND(" ",TRIM(C2426)&amp;" ")-1)),"")))</f>
        <v>||</v>
      </c>
      <c r="I2426" s="18" t="n">
        <f aca="false">IF(G2426="",0, IF(COUNTIF($H$6:H2426,H2426)=1,1,0))</f>
        <v>0</v>
      </c>
      <c r="J2426" s="34" t="str">
        <f aca="false">IF( OR( ISBLANK(D2426), C2426=D2426, AND( LEFT(D2426,7)&lt;&gt;"NOMINA ", OR( ISERROR(FIND(" - ",D2426)), NOT(ISNUMBER(VALUE(LEFT(D2426,FIND(" - ",D2426)-1)))) ) ) ), "", B2426 &amp; "|" &amp; E2426 &amp; "|" &amp; (IF(ISBLANK(C2426), "", IFERROR(VALUE(LEFT(TRIM(C2426), FIND(" ", TRIM(C2426)&amp;" ")-1)), ""))) &amp; "|" &amp; D2426 )</f>
        <v/>
      </c>
      <c r="K2426" s="18" t="n">
        <f aca="false">IF(OR(C2426="", J2426="",G2426=""), 0, IF(COUNTIF($J$6:J2426, J2426)=1, 1, 0))</f>
        <v>0</v>
      </c>
      <c r="L2426" s="16" t="str">
        <f aca="false">IF(B2426="Inscripción de nuevo registro patronal",B2426 &amp; "|" &amp; E2426 &amp; "|" &amp; C2426,"")</f>
        <v/>
      </c>
      <c r="M2426" s="18" t="n">
        <f aca="false">IF(OR(C2426="", L2426=""), 0, IF(COUNTIF($L$6:L2426, L2426)=1, 1, 0))</f>
        <v>0</v>
      </c>
    </row>
    <row r="2427" customFormat="false" ht="28.35" hidden="false" customHeight="true" outlineLevel="0" collapsed="false">
      <c r="A2427" s="48" t="str">
        <f aca="false">IF(AND(NOT(ISBLANK(C2427)),NOT(ISBLANK(B2427)),NOT(ISBLANK(E2427))),(_xlfn.AGGREGATE(2,7,A$5:A2427))+1,"")</f>
        <v/>
      </c>
      <c r="B2427" s="49"/>
      <c r="C2427" s="49"/>
      <c r="D2427" s="50"/>
      <c r="E2427" s="51"/>
      <c r="F2427" s="52" t="str">
        <f aca="false">IFERROR(VLOOKUP(B2427,LISTAS!$Q$2:$R$58,2,0),"")</f>
        <v/>
      </c>
      <c r="G2427" s="34" t="str">
        <f aca="false">IF(ISBLANK(C2427),"",  IF(F2427="RAZÓN SOCIAL","NUEVO_RP",   IF(F2427="NUMERO",      IF(ISNUMBER(VALUE(C2427)),VALUE(C2427),""),   IF(OR(F2427="NSS - NOMBRE",F2427="RP - NOMBRE"),      IF(         AND(           NOT(ISERROR(FIND(" - ",C2427))),           ISERROR(FIND("  ",C2427)),           ISERROR(FIND("–",C2427)),           ISERROR(FIND("—",C2427)),           ISNUMBER(VALUE(LEFT(C2427,FIND(" - ",C2427)-1)))         ),         VALUE(LEFT(C2427,FIND(" - ",C2427)-1)),         ""      ),   ""   )  )))</f>
        <v/>
      </c>
      <c r="H2427" s="34" t="str">
        <f aca="false">B2427 &amp; "|" &amp; E2427 &amp; "|" &amp;(IF(ISBLANK(C2427),"",IFERROR(VALUE(LEFT(TRIM(C2427),FIND(" ",TRIM(C2427)&amp;" ")-1)),"")))</f>
        <v>||</v>
      </c>
      <c r="I2427" s="18" t="n">
        <f aca="false">IF(G2427="",0, IF(COUNTIF($H$6:H2427,H2427)=1,1,0))</f>
        <v>0</v>
      </c>
      <c r="J2427" s="34" t="str">
        <f aca="false">IF( OR( ISBLANK(D2427), C2427=D2427, AND( LEFT(D2427,7)&lt;&gt;"NOMINA ", OR( ISERROR(FIND(" - ",D2427)), NOT(ISNUMBER(VALUE(LEFT(D2427,FIND(" - ",D2427)-1)))) ) ) ), "", B2427 &amp; "|" &amp; E2427 &amp; "|" &amp; (IF(ISBLANK(C2427), "", IFERROR(VALUE(LEFT(TRIM(C2427), FIND(" ", TRIM(C2427)&amp;" ")-1)), ""))) &amp; "|" &amp; D2427 )</f>
        <v/>
      </c>
      <c r="K2427" s="18" t="n">
        <f aca="false">IF(OR(C2427="", J2427="",G2427=""), 0, IF(COUNTIF($J$6:J2427, J2427)=1, 1, 0))</f>
        <v>0</v>
      </c>
      <c r="L2427" s="16" t="str">
        <f aca="false">IF(B2427="Inscripción de nuevo registro patronal",B2427 &amp; "|" &amp; E2427 &amp; "|" &amp; C2427,"")</f>
        <v/>
      </c>
      <c r="M2427" s="18" t="n">
        <f aca="false">IF(OR(C2427="", L2427=""), 0, IF(COUNTIF($L$6:L2427, L2427)=1, 1, 0))</f>
        <v>0</v>
      </c>
    </row>
    <row r="2428" customFormat="false" ht="28.35" hidden="false" customHeight="true" outlineLevel="0" collapsed="false">
      <c r="A2428" s="48" t="str">
        <f aca="false">IF(AND(NOT(ISBLANK(C2428)),NOT(ISBLANK(B2428)),NOT(ISBLANK(E2428))),(_xlfn.AGGREGATE(2,7,A$5:A2428))+1,"")</f>
        <v/>
      </c>
      <c r="B2428" s="49"/>
      <c r="C2428" s="49"/>
      <c r="D2428" s="50"/>
      <c r="E2428" s="51"/>
      <c r="F2428" s="52" t="str">
        <f aca="false">IFERROR(VLOOKUP(B2428,LISTAS!$Q$2:$R$58,2,0),"")</f>
        <v/>
      </c>
      <c r="G2428" s="34" t="str">
        <f aca="false">IF(ISBLANK(C2428),"",  IF(F2428="RAZÓN SOCIAL","NUEVO_RP",   IF(F2428="NUMERO",      IF(ISNUMBER(VALUE(C2428)),VALUE(C2428),""),   IF(OR(F2428="NSS - NOMBRE",F2428="RP - NOMBRE"),      IF(         AND(           NOT(ISERROR(FIND(" - ",C2428))),           ISERROR(FIND("  ",C2428)),           ISERROR(FIND("–",C2428)),           ISERROR(FIND("—",C2428)),           ISNUMBER(VALUE(LEFT(C2428,FIND(" - ",C2428)-1)))         ),         VALUE(LEFT(C2428,FIND(" - ",C2428)-1)),         ""      ),   ""   )  )))</f>
        <v/>
      </c>
      <c r="H2428" s="34" t="str">
        <f aca="false">B2428 &amp; "|" &amp; E2428 &amp; "|" &amp;(IF(ISBLANK(C2428),"",IFERROR(VALUE(LEFT(TRIM(C2428),FIND(" ",TRIM(C2428)&amp;" ")-1)),"")))</f>
        <v>||</v>
      </c>
      <c r="I2428" s="18" t="n">
        <f aca="false">IF(G2428="",0, IF(COUNTIF($H$6:H2428,H2428)=1,1,0))</f>
        <v>0</v>
      </c>
      <c r="J2428" s="34" t="str">
        <f aca="false">IF( OR( ISBLANK(D2428), C2428=D2428, AND( LEFT(D2428,7)&lt;&gt;"NOMINA ", OR( ISERROR(FIND(" - ",D2428)), NOT(ISNUMBER(VALUE(LEFT(D2428,FIND(" - ",D2428)-1)))) ) ) ), "", B2428 &amp; "|" &amp; E2428 &amp; "|" &amp; (IF(ISBLANK(C2428), "", IFERROR(VALUE(LEFT(TRIM(C2428), FIND(" ", TRIM(C2428)&amp;" ")-1)), ""))) &amp; "|" &amp; D2428 )</f>
        <v/>
      </c>
      <c r="K2428" s="18" t="n">
        <f aca="false">IF(OR(C2428="", J2428="",G2428=""), 0, IF(COUNTIF($J$6:J2428, J2428)=1, 1, 0))</f>
        <v>0</v>
      </c>
      <c r="L2428" s="16" t="str">
        <f aca="false">IF(B2428="Inscripción de nuevo registro patronal",B2428 &amp; "|" &amp; E2428 &amp; "|" &amp; C2428,"")</f>
        <v/>
      </c>
      <c r="M2428" s="18" t="n">
        <f aca="false">IF(OR(C2428="", L2428=""), 0, IF(COUNTIF($L$6:L2428, L2428)=1, 1, 0))</f>
        <v>0</v>
      </c>
    </row>
    <row r="2429" customFormat="false" ht="28.35" hidden="false" customHeight="true" outlineLevel="0" collapsed="false">
      <c r="A2429" s="48" t="str">
        <f aca="false">IF(AND(NOT(ISBLANK(C2429)),NOT(ISBLANK(B2429)),NOT(ISBLANK(E2429))),(_xlfn.AGGREGATE(2,7,A$5:A2429))+1,"")</f>
        <v/>
      </c>
      <c r="B2429" s="49"/>
      <c r="C2429" s="49"/>
      <c r="D2429" s="50"/>
      <c r="E2429" s="51"/>
      <c r="F2429" s="52" t="str">
        <f aca="false">IFERROR(VLOOKUP(B2429,LISTAS!$Q$2:$R$58,2,0),"")</f>
        <v/>
      </c>
      <c r="G2429" s="34" t="str">
        <f aca="false">IF(ISBLANK(C2429),"",  IF(F2429="RAZÓN SOCIAL","NUEVO_RP",   IF(F2429="NUMERO",      IF(ISNUMBER(VALUE(C2429)),VALUE(C2429),""),   IF(OR(F2429="NSS - NOMBRE",F2429="RP - NOMBRE"),      IF(         AND(           NOT(ISERROR(FIND(" - ",C2429))),           ISERROR(FIND("  ",C2429)),           ISERROR(FIND("–",C2429)),           ISERROR(FIND("—",C2429)),           ISNUMBER(VALUE(LEFT(C2429,FIND(" - ",C2429)-1)))         ),         VALUE(LEFT(C2429,FIND(" - ",C2429)-1)),         ""      ),   ""   )  )))</f>
        <v/>
      </c>
      <c r="H2429" s="34" t="str">
        <f aca="false">B2429 &amp; "|" &amp; E2429 &amp; "|" &amp;(IF(ISBLANK(C2429),"",IFERROR(VALUE(LEFT(TRIM(C2429),FIND(" ",TRIM(C2429)&amp;" ")-1)),"")))</f>
        <v>||</v>
      </c>
      <c r="I2429" s="18" t="n">
        <f aca="false">IF(G2429="",0, IF(COUNTIF($H$6:H2429,H2429)=1,1,0))</f>
        <v>0</v>
      </c>
      <c r="J2429" s="34" t="str">
        <f aca="false">IF( OR( ISBLANK(D2429), C2429=D2429, AND( LEFT(D2429,7)&lt;&gt;"NOMINA ", OR( ISERROR(FIND(" - ",D2429)), NOT(ISNUMBER(VALUE(LEFT(D2429,FIND(" - ",D2429)-1)))) ) ) ), "", B2429 &amp; "|" &amp; E2429 &amp; "|" &amp; (IF(ISBLANK(C2429), "", IFERROR(VALUE(LEFT(TRIM(C2429), FIND(" ", TRIM(C2429)&amp;" ")-1)), ""))) &amp; "|" &amp; D2429 )</f>
        <v/>
      </c>
      <c r="K2429" s="18" t="n">
        <f aca="false">IF(OR(C2429="", J2429="",G2429=""), 0, IF(COUNTIF($J$6:J2429, J2429)=1, 1, 0))</f>
        <v>0</v>
      </c>
      <c r="L2429" s="16" t="str">
        <f aca="false">IF(B2429="Inscripción de nuevo registro patronal",B2429 &amp; "|" &amp; E2429 &amp; "|" &amp; C2429,"")</f>
        <v/>
      </c>
      <c r="M2429" s="18" t="n">
        <f aca="false">IF(OR(C2429="", L2429=""), 0, IF(COUNTIF($L$6:L2429, L2429)=1, 1, 0))</f>
        <v>0</v>
      </c>
    </row>
    <row r="2430" customFormat="false" ht="28.35" hidden="false" customHeight="true" outlineLevel="0" collapsed="false">
      <c r="A2430" s="48" t="str">
        <f aca="false">IF(AND(NOT(ISBLANK(C2430)),NOT(ISBLANK(B2430)),NOT(ISBLANK(E2430))),(_xlfn.AGGREGATE(2,7,A$5:A2430))+1,"")</f>
        <v/>
      </c>
      <c r="B2430" s="49"/>
      <c r="C2430" s="49"/>
      <c r="D2430" s="50"/>
      <c r="E2430" s="51"/>
      <c r="F2430" s="52" t="str">
        <f aca="false">IFERROR(VLOOKUP(B2430,LISTAS!$Q$2:$R$58,2,0),"")</f>
        <v/>
      </c>
      <c r="G2430" s="34" t="str">
        <f aca="false">IF(ISBLANK(C2430),"",  IF(F2430="RAZÓN SOCIAL","NUEVO_RP",   IF(F2430="NUMERO",      IF(ISNUMBER(VALUE(C2430)),VALUE(C2430),""),   IF(OR(F2430="NSS - NOMBRE",F2430="RP - NOMBRE"),      IF(         AND(           NOT(ISERROR(FIND(" - ",C2430))),           ISERROR(FIND("  ",C2430)),           ISERROR(FIND("–",C2430)),           ISERROR(FIND("—",C2430)),           ISNUMBER(VALUE(LEFT(C2430,FIND(" - ",C2430)-1)))         ),         VALUE(LEFT(C2430,FIND(" - ",C2430)-1)),         ""      ),   ""   )  )))</f>
        <v/>
      </c>
      <c r="H2430" s="34" t="str">
        <f aca="false">B2430 &amp; "|" &amp; E2430 &amp; "|" &amp;(IF(ISBLANK(C2430),"",IFERROR(VALUE(LEFT(TRIM(C2430),FIND(" ",TRIM(C2430)&amp;" ")-1)),"")))</f>
        <v>||</v>
      </c>
      <c r="I2430" s="18" t="n">
        <f aca="false">IF(G2430="",0, IF(COUNTIF($H$6:H2430,H2430)=1,1,0))</f>
        <v>0</v>
      </c>
      <c r="J2430" s="34" t="str">
        <f aca="false">IF( OR( ISBLANK(D2430), C2430=D2430, AND( LEFT(D2430,7)&lt;&gt;"NOMINA ", OR( ISERROR(FIND(" - ",D2430)), NOT(ISNUMBER(VALUE(LEFT(D2430,FIND(" - ",D2430)-1)))) ) ) ), "", B2430 &amp; "|" &amp; E2430 &amp; "|" &amp; (IF(ISBLANK(C2430), "", IFERROR(VALUE(LEFT(TRIM(C2430), FIND(" ", TRIM(C2430)&amp;" ")-1)), ""))) &amp; "|" &amp; D2430 )</f>
        <v/>
      </c>
      <c r="K2430" s="18" t="n">
        <f aca="false">IF(OR(C2430="", J2430="",G2430=""), 0, IF(COUNTIF($J$6:J2430, J2430)=1, 1, 0))</f>
        <v>0</v>
      </c>
      <c r="L2430" s="16" t="str">
        <f aca="false">IF(B2430="Inscripción de nuevo registro patronal",B2430 &amp; "|" &amp; E2430 &amp; "|" &amp; C2430,"")</f>
        <v/>
      </c>
      <c r="M2430" s="18" t="n">
        <f aca="false">IF(OR(C2430="", L2430=""), 0, IF(COUNTIF($L$6:L2430, L2430)=1, 1, 0))</f>
        <v>0</v>
      </c>
    </row>
    <row r="2431" customFormat="false" ht="28.35" hidden="false" customHeight="true" outlineLevel="0" collapsed="false">
      <c r="A2431" s="48" t="str">
        <f aca="false">IF(AND(NOT(ISBLANK(C2431)),NOT(ISBLANK(B2431)),NOT(ISBLANK(E2431))),(_xlfn.AGGREGATE(2,7,A$5:A2431))+1,"")</f>
        <v/>
      </c>
      <c r="B2431" s="49"/>
      <c r="C2431" s="49"/>
      <c r="D2431" s="50"/>
      <c r="E2431" s="51"/>
      <c r="F2431" s="52" t="str">
        <f aca="false">IFERROR(VLOOKUP(B2431,LISTAS!$Q$2:$R$58,2,0),"")</f>
        <v/>
      </c>
      <c r="G2431" s="34" t="str">
        <f aca="false">IF(ISBLANK(C2431),"",  IF(F2431="RAZÓN SOCIAL","NUEVO_RP",   IF(F2431="NUMERO",      IF(ISNUMBER(VALUE(C2431)),VALUE(C2431),""),   IF(OR(F2431="NSS - NOMBRE",F2431="RP - NOMBRE"),      IF(         AND(           NOT(ISERROR(FIND(" - ",C2431))),           ISERROR(FIND("  ",C2431)),           ISERROR(FIND("–",C2431)),           ISERROR(FIND("—",C2431)),           ISNUMBER(VALUE(LEFT(C2431,FIND(" - ",C2431)-1)))         ),         VALUE(LEFT(C2431,FIND(" - ",C2431)-1)),         ""      ),   ""   )  )))</f>
        <v/>
      </c>
      <c r="H2431" s="34" t="str">
        <f aca="false">B2431 &amp; "|" &amp; E2431 &amp; "|" &amp;(IF(ISBLANK(C2431),"",IFERROR(VALUE(LEFT(TRIM(C2431),FIND(" ",TRIM(C2431)&amp;" ")-1)),"")))</f>
        <v>||</v>
      </c>
      <c r="I2431" s="18" t="n">
        <f aca="false">IF(G2431="",0, IF(COUNTIF($H$6:H2431,H2431)=1,1,0))</f>
        <v>0</v>
      </c>
      <c r="J2431" s="34" t="str">
        <f aca="false">IF( OR( ISBLANK(D2431), C2431=D2431, AND( LEFT(D2431,7)&lt;&gt;"NOMINA ", OR( ISERROR(FIND(" - ",D2431)), NOT(ISNUMBER(VALUE(LEFT(D2431,FIND(" - ",D2431)-1)))) ) ) ), "", B2431 &amp; "|" &amp; E2431 &amp; "|" &amp; (IF(ISBLANK(C2431), "", IFERROR(VALUE(LEFT(TRIM(C2431), FIND(" ", TRIM(C2431)&amp;" ")-1)), ""))) &amp; "|" &amp; D2431 )</f>
        <v/>
      </c>
      <c r="K2431" s="18" t="n">
        <f aca="false">IF(OR(C2431="", J2431="",G2431=""), 0, IF(COUNTIF($J$6:J2431, J2431)=1, 1, 0))</f>
        <v>0</v>
      </c>
      <c r="L2431" s="16" t="str">
        <f aca="false">IF(B2431="Inscripción de nuevo registro patronal",B2431 &amp; "|" &amp; E2431 &amp; "|" &amp; C2431,"")</f>
        <v/>
      </c>
      <c r="M2431" s="18" t="n">
        <f aca="false">IF(OR(C2431="", L2431=""), 0, IF(COUNTIF($L$6:L2431, L2431)=1, 1, 0))</f>
        <v>0</v>
      </c>
    </row>
    <row r="2432" customFormat="false" ht="28.35" hidden="false" customHeight="true" outlineLevel="0" collapsed="false">
      <c r="A2432" s="48" t="str">
        <f aca="false">IF(AND(NOT(ISBLANK(C2432)),NOT(ISBLANK(B2432)),NOT(ISBLANK(E2432))),(_xlfn.AGGREGATE(2,7,A$5:A2432))+1,"")</f>
        <v/>
      </c>
      <c r="B2432" s="49"/>
      <c r="C2432" s="49"/>
      <c r="D2432" s="50"/>
      <c r="E2432" s="51"/>
      <c r="F2432" s="52" t="str">
        <f aca="false">IFERROR(VLOOKUP(B2432,LISTAS!$Q$2:$R$58,2,0),"")</f>
        <v/>
      </c>
      <c r="G2432" s="34" t="str">
        <f aca="false">IF(ISBLANK(C2432),"",  IF(F2432="RAZÓN SOCIAL","NUEVO_RP",   IF(F2432="NUMERO",      IF(ISNUMBER(VALUE(C2432)),VALUE(C2432),""),   IF(OR(F2432="NSS - NOMBRE",F2432="RP - NOMBRE"),      IF(         AND(           NOT(ISERROR(FIND(" - ",C2432))),           ISERROR(FIND("  ",C2432)),           ISERROR(FIND("–",C2432)),           ISERROR(FIND("—",C2432)),           ISNUMBER(VALUE(LEFT(C2432,FIND(" - ",C2432)-1)))         ),         VALUE(LEFT(C2432,FIND(" - ",C2432)-1)),         ""      ),   ""   )  )))</f>
        <v/>
      </c>
      <c r="H2432" s="34" t="str">
        <f aca="false">B2432 &amp; "|" &amp; E2432 &amp; "|" &amp;(IF(ISBLANK(C2432),"",IFERROR(VALUE(LEFT(TRIM(C2432),FIND(" ",TRIM(C2432)&amp;" ")-1)),"")))</f>
        <v>||</v>
      </c>
      <c r="I2432" s="18" t="n">
        <f aca="false">IF(G2432="",0, IF(COUNTIF($H$6:H2432,H2432)=1,1,0))</f>
        <v>0</v>
      </c>
      <c r="J2432" s="34" t="str">
        <f aca="false">IF( OR( ISBLANK(D2432), C2432=D2432, AND( LEFT(D2432,7)&lt;&gt;"NOMINA ", OR( ISERROR(FIND(" - ",D2432)), NOT(ISNUMBER(VALUE(LEFT(D2432,FIND(" - ",D2432)-1)))) ) ) ), "", B2432 &amp; "|" &amp; E2432 &amp; "|" &amp; (IF(ISBLANK(C2432), "", IFERROR(VALUE(LEFT(TRIM(C2432), FIND(" ", TRIM(C2432)&amp;" ")-1)), ""))) &amp; "|" &amp; D2432 )</f>
        <v/>
      </c>
      <c r="K2432" s="18" t="n">
        <f aca="false">IF(OR(C2432="", J2432="",G2432=""), 0, IF(COUNTIF($J$6:J2432, J2432)=1, 1, 0))</f>
        <v>0</v>
      </c>
      <c r="L2432" s="16" t="str">
        <f aca="false">IF(B2432="Inscripción de nuevo registro patronal",B2432 &amp; "|" &amp; E2432 &amp; "|" &amp; C2432,"")</f>
        <v/>
      </c>
      <c r="M2432" s="18" t="n">
        <f aca="false">IF(OR(C2432="", L2432=""), 0, IF(COUNTIF($L$6:L2432, L2432)=1, 1, 0))</f>
        <v>0</v>
      </c>
    </row>
    <row r="2433" customFormat="false" ht="28.35" hidden="false" customHeight="true" outlineLevel="0" collapsed="false">
      <c r="A2433" s="48" t="str">
        <f aca="false">IF(AND(NOT(ISBLANK(C2433)),NOT(ISBLANK(B2433)),NOT(ISBLANK(E2433))),(_xlfn.AGGREGATE(2,7,A$5:A2433))+1,"")</f>
        <v/>
      </c>
      <c r="B2433" s="49"/>
      <c r="C2433" s="49"/>
      <c r="D2433" s="50"/>
      <c r="E2433" s="51"/>
      <c r="F2433" s="52" t="str">
        <f aca="false">IFERROR(VLOOKUP(B2433,LISTAS!$Q$2:$R$58,2,0),"")</f>
        <v/>
      </c>
      <c r="G2433" s="34" t="str">
        <f aca="false">IF(ISBLANK(C2433),"",  IF(F2433="RAZÓN SOCIAL","NUEVO_RP",   IF(F2433="NUMERO",      IF(ISNUMBER(VALUE(C2433)),VALUE(C2433),""),   IF(OR(F2433="NSS - NOMBRE",F2433="RP - NOMBRE"),      IF(         AND(           NOT(ISERROR(FIND(" - ",C2433))),           ISERROR(FIND("  ",C2433)),           ISERROR(FIND("–",C2433)),           ISERROR(FIND("—",C2433)),           ISNUMBER(VALUE(LEFT(C2433,FIND(" - ",C2433)-1)))         ),         VALUE(LEFT(C2433,FIND(" - ",C2433)-1)),         ""      ),   ""   )  )))</f>
        <v/>
      </c>
      <c r="H2433" s="34" t="str">
        <f aca="false">B2433 &amp; "|" &amp; E2433 &amp; "|" &amp;(IF(ISBLANK(C2433),"",IFERROR(VALUE(LEFT(TRIM(C2433),FIND(" ",TRIM(C2433)&amp;" ")-1)),"")))</f>
        <v>||</v>
      </c>
      <c r="I2433" s="18" t="n">
        <f aca="false">IF(G2433="",0, IF(COUNTIF($H$6:H2433,H2433)=1,1,0))</f>
        <v>0</v>
      </c>
      <c r="J2433" s="34" t="str">
        <f aca="false">IF( OR( ISBLANK(D2433), C2433=D2433, AND( LEFT(D2433,7)&lt;&gt;"NOMINA ", OR( ISERROR(FIND(" - ",D2433)), NOT(ISNUMBER(VALUE(LEFT(D2433,FIND(" - ",D2433)-1)))) ) ) ), "", B2433 &amp; "|" &amp; E2433 &amp; "|" &amp; (IF(ISBLANK(C2433), "", IFERROR(VALUE(LEFT(TRIM(C2433), FIND(" ", TRIM(C2433)&amp;" ")-1)), ""))) &amp; "|" &amp; D2433 )</f>
        <v/>
      </c>
      <c r="K2433" s="18" t="n">
        <f aca="false">IF(OR(C2433="", J2433="",G2433=""), 0, IF(COUNTIF($J$6:J2433, J2433)=1, 1, 0))</f>
        <v>0</v>
      </c>
      <c r="L2433" s="16" t="str">
        <f aca="false">IF(B2433="Inscripción de nuevo registro patronal",B2433 &amp; "|" &amp; E2433 &amp; "|" &amp; C2433,"")</f>
        <v/>
      </c>
      <c r="M2433" s="18" t="n">
        <f aca="false">IF(OR(C2433="", L2433=""), 0, IF(COUNTIF($L$6:L2433, L2433)=1, 1, 0))</f>
        <v>0</v>
      </c>
    </row>
    <row r="2434" customFormat="false" ht="28.35" hidden="false" customHeight="true" outlineLevel="0" collapsed="false">
      <c r="A2434" s="48" t="str">
        <f aca="false">IF(AND(NOT(ISBLANK(C2434)),NOT(ISBLANK(B2434)),NOT(ISBLANK(E2434))),(_xlfn.AGGREGATE(2,7,A$5:A2434))+1,"")</f>
        <v/>
      </c>
      <c r="B2434" s="49"/>
      <c r="C2434" s="49"/>
      <c r="D2434" s="50"/>
      <c r="E2434" s="51"/>
      <c r="F2434" s="52" t="str">
        <f aca="false">IFERROR(VLOOKUP(B2434,LISTAS!$Q$2:$R$58,2,0),"")</f>
        <v/>
      </c>
      <c r="G2434" s="34" t="str">
        <f aca="false">IF(ISBLANK(C2434),"",  IF(F2434="RAZÓN SOCIAL","NUEVO_RP",   IF(F2434="NUMERO",      IF(ISNUMBER(VALUE(C2434)),VALUE(C2434),""),   IF(OR(F2434="NSS - NOMBRE",F2434="RP - NOMBRE"),      IF(         AND(           NOT(ISERROR(FIND(" - ",C2434))),           ISERROR(FIND("  ",C2434)),           ISERROR(FIND("–",C2434)),           ISERROR(FIND("—",C2434)),           ISNUMBER(VALUE(LEFT(C2434,FIND(" - ",C2434)-1)))         ),         VALUE(LEFT(C2434,FIND(" - ",C2434)-1)),         ""      ),   ""   )  )))</f>
        <v/>
      </c>
      <c r="H2434" s="34" t="str">
        <f aca="false">B2434 &amp; "|" &amp; E2434 &amp; "|" &amp;(IF(ISBLANK(C2434),"",IFERROR(VALUE(LEFT(TRIM(C2434),FIND(" ",TRIM(C2434)&amp;" ")-1)),"")))</f>
        <v>||</v>
      </c>
      <c r="I2434" s="18" t="n">
        <f aca="false">IF(G2434="",0, IF(COUNTIF($H$6:H2434,H2434)=1,1,0))</f>
        <v>0</v>
      </c>
      <c r="J2434" s="34" t="str">
        <f aca="false">IF( OR( ISBLANK(D2434), C2434=D2434, AND( LEFT(D2434,7)&lt;&gt;"NOMINA ", OR( ISERROR(FIND(" - ",D2434)), NOT(ISNUMBER(VALUE(LEFT(D2434,FIND(" - ",D2434)-1)))) ) ) ), "", B2434 &amp; "|" &amp; E2434 &amp; "|" &amp; (IF(ISBLANK(C2434), "", IFERROR(VALUE(LEFT(TRIM(C2434), FIND(" ", TRIM(C2434)&amp;" ")-1)), ""))) &amp; "|" &amp; D2434 )</f>
        <v/>
      </c>
      <c r="K2434" s="18" t="n">
        <f aca="false">IF(OR(C2434="", J2434="",G2434=""), 0, IF(COUNTIF($J$6:J2434, J2434)=1, 1, 0))</f>
        <v>0</v>
      </c>
      <c r="L2434" s="16" t="str">
        <f aca="false">IF(B2434="Inscripción de nuevo registro patronal",B2434 &amp; "|" &amp; E2434 &amp; "|" &amp; C2434,"")</f>
        <v/>
      </c>
      <c r="M2434" s="18" t="n">
        <f aca="false">IF(OR(C2434="", L2434=""), 0, IF(COUNTIF($L$6:L2434, L2434)=1, 1, 0))</f>
        <v>0</v>
      </c>
    </row>
    <row r="2435" customFormat="false" ht="28.35" hidden="false" customHeight="true" outlineLevel="0" collapsed="false">
      <c r="A2435" s="48" t="str">
        <f aca="false">IF(AND(NOT(ISBLANK(C2435)),NOT(ISBLANK(B2435)),NOT(ISBLANK(E2435))),(_xlfn.AGGREGATE(2,7,A$5:A2435))+1,"")</f>
        <v/>
      </c>
      <c r="B2435" s="49"/>
      <c r="C2435" s="49"/>
      <c r="D2435" s="50"/>
      <c r="E2435" s="51"/>
      <c r="F2435" s="52" t="str">
        <f aca="false">IFERROR(VLOOKUP(B2435,LISTAS!$Q$2:$R$58,2,0),"")</f>
        <v/>
      </c>
      <c r="G2435" s="34" t="str">
        <f aca="false">IF(ISBLANK(C2435),"",  IF(F2435="RAZÓN SOCIAL","NUEVO_RP",   IF(F2435="NUMERO",      IF(ISNUMBER(VALUE(C2435)),VALUE(C2435),""),   IF(OR(F2435="NSS - NOMBRE",F2435="RP - NOMBRE"),      IF(         AND(           NOT(ISERROR(FIND(" - ",C2435))),           ISERROR(FIND("  ",C2435)),           ISERROR(FIND("–",C2435)),           ISERROR(FIND("—",C2435)),           ISNUMBER(VALUE(LEFT(C2435,FIND(" - ",C2435)-1)))         ),         VALUE(LEFT(C2435,FIND(" - ",C2435)-1)),         ""      ),   ""   )  )))</f>
        <v/>
      </c>
      <c r="H2435" s="34" t="str">
        <f aca="false">B2435 &amp; "|" &amp; E2435 &amp; "|" &amp;(IF(ISBLANK(C2435),"",IFERROR(VALUE(LEFT(TRIM(C2435),FIND(" ",TRIM(C2435)&amp;" ")-1)),"")))</f>
        <v>||</v>
      </c>
      <c r="I2435" s="18" t="n">
        <f aca="false">IF(G2435="",0, IF(COUNTIF($H$6:H2435,H2435)=1,1,0))</f>
        <v>0</v>
      </c>
      <c r="J2435" s="34" t="str">
        <f aca="false">IF( OR( ISBLANK(D2435), C2435=D2435, AND( LEFT(D2435,7)&lt;&gt;"NOMINA ", OR( ISERROR(FIND(" - ",D2435)), NOT(ISNUMBER(VALUE(LEFT(D2435,FIND(" - ",D2435)-1)))) ) ) ), "", B2435 &amp; "|" &amp; E2435 &amp; "|" &amp; (IF(ISBLANK(C2435), "", IFERROR(VALUE(LEFT(TRIM(C2435), FIND(" ", TRIM(C2435)&amp;" ")-1)), ""))) &amp; "|" &amp; D2435 )</f>
        <v/>
      </c>
      <c r="K2435" s="18" t="n">
        <f aca="false">IF(OR(C2435="", J2435="",G2435=""), 0, IF(COUNTIF($J$6:J2435, J2435)=1, 1, 0))</f>
        <v>0</v>
      </c>
      <c r="L2435" s="16" t="str">
        <f aca="false">IF(B2435="Inscripción de nuevo registro patronal",B2435 &amp; "|" &amp; E2435 &amp; "|" &amp; C2435,"")</f>
        <v/>
      </c>
      <c r="M2435" s="18" t="n">
        <f aca="false">IF(OR(C2435="", L2435=""), 0, IF(COUNTIF($L$6:L2435, L2435)=1, 1, 0))</f>
        <v>0</v>
      </c>
    </row>
    <row r="2436" customFormat="false" ht="28.35" hidden="false" customHeight="true" outlineLevel="0" collapsed="false">
      <c r="A2436" s="48" t="str">
        <f aca="false">IF(AND(NOT(ISBLANK(C2436)),NOT(ISBLANK(B2436)),NOT(ISBLANK(E2436))),(_xlfn.AGGREGATE(2,7,A$5:A2436))+1,"")</f>
        <v/>
      </c>
      <c r="B2436" s="49"/>
      <c r="C2436" s="49"/>
      <c r="D2436" s="50"/>
      <c r="E2436" s="51"/>
      <c r="F2436" s="52" t="str">
        <f aca="false">IFERROR(VLOOKUP(B2436,LISTAS!$Q$2:$R$58,2,0),"")</f>
        <v/>
      </c>
      <c r="G2436" s="34" t="str">
        <f aca="false">IF(ISBLANK(C2436),"",  IF(F2436="RAZÓN SOCIAL","NUEVO_RP",   IF(F2436="NUMERO",      IF(ISNUMBER(VALUE(C2436)),VALUE(C2436),""),   IF(OR(F2436="NSS - NOMBRE",F2436="RP - NOMBRE"),      IF(         AND(           NOT(ISERROR(FIND(" - ",C2436))),           ISERROR(FIND("  ",C2436)),           ISERROR(FIND("–",C2436)),           ISERROR(FIND("—",C2436)),           ISNUMBER(VALUE(LEFT(C2436,FIND(" - ",C2436)-1)))         ),         VALUE(LEFT(C2436,FIND(" - ",C2436)-1)),         ""      ),   ""   )  )))</f>
        <v/>
      </c>
      <c r="H2436" s="34" t="str">
        <f aca="false">B2436 &amp; "|" &amp; E2436 &amp; "|" &amp;(IF(ISBLANK(C2436),"",IFERROR(VALUE(LEFT(TRIM(C2436),FIND(" ",TRIM(C2436)&amp;" ")-1)),"")))</f>
        <v>||</v>
      </c>
      <c r="I2436" s="18" t="n">
        <f aca="false">IF(G2436="",0, IF(COUNTIF($H$6:H2436,H2436)=1,1,0))</f>
        <v>0</v>
      </c>
      <c r="J2436" s="34" t="str">
        <f aca="false">IF( OR( ISBLANK(D2436), C2436=D2436, AND( LEFT(D2436,7)&lt;&gt;"NOMINA ", OR( ISERROR(FIND(" - ",D2436)), NOT(ISNUMBER(VALUE(LEFT(D2436,FIND(" - ",D2436)-1)))) ) ) ), "", B2436 &amp; "|" &amp; E2436 &amp; "|" &amp; (IF(ISBLANK(C2436), "", IFERROR(VALUE(LEFT(TRIM(C2436), FIND(" ", TRIM(C2436)&amp;" ")-1)), ""))) &amp; "|" &amp; D2436 )</f>
        <v/>
      </c>
      <c r="K2436" s="18" t="n">
        <f aca="false">IF(OR(C2436="", J2436="",G2436=""), 0, IF(COUNTIF($J$6:J2436, J2436)=1, 1, 0))</f>
        <v>0</v>
      </c>
      <c r="L2436" s="16" t="str">
        <f aca="false">IF(B2436="Inscripción de nuevo registro patronal",B2436 &amp; "|" &amp; E2436 &amp; "|" &amp; C2436,"")</f>
        <v/>
      </c>
      <c r="M2436" s="18" t="n">
        <f aca="false">IF(OR(C2436="", L2436=""), 0, IF(COUNTIF($L$6:L2436, L2436)=1, 1, 0))</f>
        <v>0</v>
      </c>
    </row>
    <row r="2437" customFormat="false" ht="28.35" hidden="false" customHeight="true" outlineLevel="0" collapsed="false">
      <c r="A2437" s="48" t="str">
        <f aca="false">IF(AND(NOT(ISBLANK(C2437)),NOT(ISBLANK(B2437)),NOT(ISBLANK(E2437))),(_xlfn.AGGREGATE(2,7,A$5:A2437))+1,"")</f>
        <v/>
      </c>
      <c r="B2437" s="49"/>
      <c r="C2437" s="49"/>
      <c r="D2437" s="50"/>
      <c r="E2437" s="51"/>
      <c r="F2437" s="52" t="str">
        <f aca="false">IFERROR(VLOOKUP(B2437,LISTAS!$Q$2:$R$58,2,0),"")</f>
        <v/>
      </c>
      <c r="G2437" s="34" t="str">
        <f aca="false">IF(ISBLANK(C2437),"",  IF(F2437="RAZÓN SOCIAL","NUEVO_RP",   IF(F2437="NUMERO",      IF(ISNUMBER(VALUE(C2437)),VALUE(C2437),""),   IF(OR(F2437="NSS - NOMBRE",F2437="RP - NOMBRE"),      IF(         AND(           NOT(ISERROR(FIND(" - ",C2437))),           ISERROR(FIND("  ",C2437)),           ISERROR(FIND("–",C2437)),           ISERROR(FIND("—",C2437)),           ISNUMBER(VALUE(LEFT(C2437,FIND(" - ",C2437)-1)))         ),         VALUE(LEFT(C2437,FIND(" - ",C2437)-1)),         ""      ),   ""   )  )))</f>
        <v/>
      </c>
      <c r="H2437" s="34" t="str">
        <f aca="false">B2437 &amp; "|" &amp; E2437 &amp; "|" &amp;(IF(ISBLANK(C2437),"",IFERROR(VALUE(LEFT(TRIM(C2437),FIND(" ",TRIM(C2437)&amp;" ")-1)),"")))</f>
        <v>||</v>
      </c>
      <c r="I2437" s="18" t="n">
        <f aca="false">IF(G2437="",0, IF(COUNTIF($H$6:H2437,H2437)=1,1,0))</f>
        <v>0</v>
      </c>
      <c r="J2437" s="34" t="str">
        <f aca="false">IF( OR( ISBLANK(D2437), C2437=D2437, AND( LEFT(D2437,7)&lt;&gt;"NOMINA ", OR( ISERROR(FIND(" - ",D2437)), NOT(ISNUMBER(VALUE(LEFT(D2437,FIND(" - ",D2437)-1)))) ) ) ), "", B2437 &amp; "|" &amp; E2437 &amp; "|" &amp; (IF(ISBLANK(C2437), "", IFERROR(VALUE(LEFT(TRIM(C2437), FIND(" ", TRIM(C2437)&amp;" ")-1)), ""))) &amp; "|" &amp; D2437 )</f>
        <v/>
      </c>
      <c r="K2437" s="18" t="n">
        <f aca="false">IF(OR(C2437="", J2437="",G2437=""), 0, IF(COUNTIF($J$6:J2437, J2437)=1, 1, 0))</f>
        <v>0</v>
      </c>
      <c r="L2437" s="16" t="str">
        <f aca="false">IF(B2437="Inscripción de nuevo registro patronal",B2437 &amp; "|" &amp; E2437 &amp; "|" &amp; C2437,"")</f>
        <v/>
      </c>
      <c r="M2437" s="18" t="n">
        <f aca="false">IF(OR(C2437="", L2437=""), 0, IF(COUNTIF($L$6:L2437, L2437)=1, 1, 0))</f>
        <v>0</v>
      </c>
    </row>
    <row r="2438" customFormat="false" ht="28.35" hidden="false" customHeight="true" outlineLevel="0" collapsed="false">
      <c r="A2438" s="48" t="str">
        <f aca="false">IF(AND(NOT(ISBLANK(C2438)),NOT(ISBLANK(B2438)),NOT(ISBLANK(E2438))),(_xlfn.AGGREGATE(2,7,A$5:A2438))+1,"")</f>
        <v/>
      </c>
      <c r="B2438" s="49"/>
      <c r="C2438" s="49"/>
      <c r="D2438" s="50"/>
      <c r="E2438" s="51"/>
      <c r="F2438" s="52" t="str">
        <f aca="false">IFERROR(VLOOKUP(B2438,LISTAS!$Q$2:$R$58,2,0),"")</f>
        <v/>
      </c>
      <c r="G2438" s="34" t="str">
        <f aca="false">IF(ISBLANK(C2438),"",  IF(F2438="RAZÓN SOCIAL","NUEVO_RP",   IF(F2438="NUMERO",      IF(ISNUMBER(VALUE(C2438)),VALUE(C2438),""),   IF(OR(F2438="NSS - NOMBRE",F2438="RP - NOMBRE"),      IF(         AND(           NOT(ISERROR(FIND(" - ",C2438))),           ISERROR(FIND("  ",C2438)),           ISERROR(FIND("–",C2438)),           ISERROR(FIND("—",C2438)),           ISNUMBER(VALUE(LEFT(C2438,FIND(" - ",C2438)-1)))         ),         VALUE(LEFT(C2438,FIND(" - ",C2438)-1)),         ""      ),   ""   )  )))</f>
        <v/>
      </c>
      <c r="H2438" s="34" t="str">
        <f aca="false">B2438 &amp; "|" &amp; E2438 &amp; "|" &amp;(IF(ISBLANK(C2438),"",IFERROR(VALUE(LEFT(TRIM(C2438),FIND(" ",TRIM(C2438)&amp;" ")-1)),"")))</f>
        <v>||</v>
      </c>
      <c r="I2438" s="18" t="n">
        <f aca="false">IF(G2438="",0, IF(COUNTIF($H$6:H2438,H2438)=1,1,0))</f>
        <v>0</v>
      </c>
      <c r="J2438" s="34" t="str">
        <f aca="false">IF( OR( ISBLANK(D2438), C2438=D2438, AND( LEFT(D2438,7)&lt;&gt;"NOMINA ", OR( ISERROR(FIND(" - ",D2438)), NOT(ISNUMBER(VALUE(LEFT(D2438,FIND(" - ",D2438)-1)))) ) ) ), "", B2438 &amp; "|" &amp; E2438 &amp; "|" &amp; (IF(ISBLANK(C2438), "", IFERROR(VALUE(LEFT(TRIM(C2438), FIND(" ", TRIM(C2438)&amp;" ")-1)), ""))) &amp; "|" &amp; D2438 )</f>
        <v/>
      </c>
      <c r="K2438" s="18" t="n">
        <f aca="false">IF(OR(C2438="", J2438="",G2438=""), 0, IF(COUNTIF($J$6:J2438, J2438)=1, 1, 0))</f>
        <v>0</v>
      </c>
      <c r="L2438" s="16" t="str">
        <f aca="false">IF(B2438="Inscripción de nuevo registro patronal",B2438 &amp; "|" &amp; E2438 &amp; "|" &amp; C2438,"")</f>
        <v/>
      </c>
      <c r="M2438" s="18" t="n">
        <f aca="false">IF(OR(C2438="", L2438=""), 0, IF(COUNTIF($L$6:L2438, L2438)=1, 1, 0))</f>
        <v>0</v>
      </c>
    </row>
    <row r="2439" customFormat="false" ht="28.35" hidden="false" customHeight="true" outlineLevel="0" collapsed="false">
      <c r="A2439" s="48" t="str">
        <f aca="false">IF(AND(NOT(ISBLANK(C2439)),NOT(ISBLANK(B2439)),NOT(ISBLANK(E2439))),(_xlfn.AGGREGATE(2,7,A$5:A2439))+1,"")</f>
        <v/>
      </c>
      <c r="B2439" s="49"/>
      <c r="C2439" s="49"/>
      <c r="D2439" s="50"/>
      <c r="E2439" s="51"/>
      <c r="F2439" s="52" t="str">
        <f aca="false">IFERROR(VLOOKUP(B2439,LISTAS!$Q$2:$R$58,2,0),"")</f>
        <v/>
      </c>
      <c r="G2439" s="34" t="str">
        <f aca="false">IF(ISBLANK(C2439),"",  IF(F2439="RAZÓN SOCIAL","NUEVO_RP",   IF(F2439="NUMERO",      IF(ISNUMBER(VALUE(C2439)),VALUE(C2439),""),   IF(OR(F2439="NSS - NOMBRE",F2439="RP - NOMBRE"),      IF(         AND(           NOT(ISERROR(FIND(" - ",C2439))),           ISERROR(FIND("  ",C2439)),           ISERROR(FIND("–",C2439)),           ISERROR(FIND("—",C2439)),           ISNUMBER(VALUE(LEFT(C2439,FIND(" - ",C2439)-1)))         ),         VALUE(LEFT(C2439,FIND(" - ",C2439)-1)),         ""      ),   ""   )  )))</f>
        <v/>
      </c>
      <c r="H2439" s="34" t="str">
        <f aca="false">B2439 &amp; "|" &amp; E2439 &amp; "|" &amp;(IF(ISBLANK(C2439),"",IFERROR(VALUE(LEFT(TRIM(C2439),FIND(" ",TRIM(C2439)&amp;" ")-1)),"")))</f>
        <v>||</v>
      </c>
      <c r="I2439" s="18" t="n">
        <f aca="false">IF(G2439="",0, IF(COUNTIF($H$6:H2439,H2439)=1,1,0))</f>
        <v>0</v>
      </c>
      <c r="J2439" s="34" t="str">
        <f aca="false">IF( OR( ISBLANK(D2439), C2439=D2439, AND( LEFT(D2439,7)&lt;&gt;"NOMINA ", OR( ISERROR(FIND(" - ",D2439)), NOT(ISNUMBER(VALUE(LEFT(D2439,FIND(" - ",D2439)-1)))) ) ) ), "", B2439 &amp; "|" &amp; E2439 &amp; "|" &amp; (IF(ISBLANK(C2439), "", IFERROR(VALUE(LEFT(TRIM(C2439), FIND(" ", TRIM(C2439)&amp;" ")-1)), ""))) &amp; "|" &amp; D2439 )</f>
        <v/>
      </c>
      <c r="K2439" s="18" t="n">
        <f aca="false">IF(OR(C2439="", J2439="",G2439=""), 0, IF(COUNTIF($J$6:J2439, J2439)=1, 1, 0))</f>
        <v>0</v>
      </c>
      <c r="L2439" s="16" t="str">
        <f aca="false">IF(B2439="Inscripción de nuevo registro patronal",B2439 &amp; "|" &amp; E2439 &amp; "|" &amp; C2439,"")</f>
        <v/>
      </c>
      <c r="M2439" s="18" t="n">
        <f aca="false">IF(OR(C2439="", L2439=""), 0, IF(COUNTIF($L$6:L2439, L2439)=1, 1, 0))</f>
        <v>0</v>
      </c>
    </row>
    <row r="2440" customFormat="false" ht="28.35" hidden="false" customHeight="true" outlineLevel="0" collapsed="false">
      <c r="A2440" s="48" t="str">
        <f aca="false">IF(AND(NOT(ISBLANK(C2440)),NOT(ISBLANK(B2440)),NOT(ISBLANK(E2440))),(_xlfn.AGGREGATE(2,7,A$5:A2440))+1,"")</f>
        <v/>
      </c>
      <c r="B2440" s="49"/>
      <c r="C2440" s="49"/>
      <c r="D2440" s="50"/>
      <c r="E2440" s="51"/>
      <c r="F2440" s="52" t="str">
        <f aca="false">IFERROR(VLOOKUP(B2440,LISTAS!$Q$2:$R$58,2,0),"")</f>
        <v/>
      </c>
      <c r="G2440" s="34" t="str">
        <f aca="false">IF(ISBLANK(C2440),"",  IF(F2440="RAZÓN SOCIAL","NUEVO_RP",   IF(F2440="NUMERO",      IF(ISNUMBER(VALUE(C2440)),VALUE(C2440),""),   IF(OR(F2440="NSS - NOMBRE",F2440="RP - NOMBRE"),      IF(         AND(           NOT(ISERROR(FIND(" - ",C2440))),           ISERROR(FIND("  ",C2440)),           ISERROR(FIND("–",C2440)),           ISERROR(FIND("—",C2440)),           ISNUMBER(VALUE(LEFT(C2440,FIND(" - ",C2440)-1)))         ),         VALUE(LEFT(C2440,FIND(" - ",C2440)-1)),         ""      ),   ""   )  )))</f>
        <v/>
      </c>
      <c r="H2440" s="34" t="str">
        <f aca="false">B2440 &amp; "|" &amp; E2440 &amp; "|" &amp;(IF(ISBLANK(C2440),"",IFERROR(VALUE(LEFT(TRIM(C2440),FIND(" ",TRIM(C2440)&amp;" ")-1)),"")))</f>
        <v>||</v>
      </c>
      <c r="I2440" s="18" t="n">
        <f aca="false">IF(G2440="",0, IF(COUNTIF($H$6:H2440,H2440)=1,1,0))</f>
        <v>0</v>
      </c>
      <c r="J2440" s="34" t="str">
        <f aca="false">IF( OR( ISBLANK(D2440), C2440=D2440, AND( LEFT(D2440,7)&lt;&gt;"NOMINA ", OR( ISERROR(FIND(" - ",D2440)), NOT(ISNUMBER(VALUE(LEFT(D2440,FIND(" - ",D2440)-1)))) ) ) ), "", B2440 &amp; "|" &amp; E2440 &amp; "|" &amp; (IF(ISBLANK(C2440), "", IFERROR(VALUE(LEFT(TRIM(C2440), FIND(" ", TRIM(C2440)&amp;" ")-1)), ""))) &amp; "|" &amp; D2440 )</f>
        <v/>
      </c>
      <c r="K2440" s="18" t="n">
        <f aca="false">IF(OR(C2440="", J2440="",G2440=""), 0, IF(COUNTIF($J$6:J2440, J2440)=1, 1, 0))</f>
        <v>0</v>
      </c>
      <c r="L2440" s="16" t="str">
        <f aca="false">IF(B2440="Inscripción de nuevo registro patronal",B2440 &amp; "|" &amp; E2440 &amp; "|" &amp; C2440,"")</f>
        <v/>
      </c>
      <c r="M2440" s="18" t="n">
        <f aca="false">IF(OR(C2440="", L2440=""), 0, IF(COUNTIF($L$6:L2440, L2440)=1, 1, 0))</f>
        <v>0</v>
      </c>
    </row>
    <row r="2441" customFormat="false" ht="28.35" hidden="false" customHeight="true" outlineLevel="0" collapsed="false">
      <c r="A2441" s="48" t="str">
        <f aca="false">IF(AND(NOT(ISBLANK(C2441)),NOT(ISBLANK(B2441)),NOT(ISBLANK(E2441))),(_xlfn.AGGREGATE(2,7,A$5:A2441))+1,"")</f>
        <v/>
      </c>
      <c r="B2441" s="49"/>
      <c r="C2441" s="49"/>
      <c r="D2441" s="50"/>
      <c r="E2441" s="51"/>
      <c r="F2441" s="52" t="str">
        <f aca="false">IFERROR(VLOOKUP(B2441,LISTAS!$Q$2:$R$58,2,0),"")</f>
        <v/>
      </c>
      <c r="G2441" s="34" t="str">
        <f aca="false">IF(ISBLANK(C2441),"",  IF(F2441="RAZÓN SOCIAL","NUEVO_RP",   IF(F2441="NUMERO",      IF(ISNUMBER(VALUE(C2441)),VALUE(C2441),""),   IF(OR(F2441="NSS - NOMBRE",F2441="RP - NOMBRE"),      IF(         AND(           NOT(ISERROR(FIND(" - ",C2441))),           ISERROR(FIND("  ",C2441)),           ISERROR(FIND("–",C2441)),           ISERROR(FIND("—",C2441)),           ISNUMBER(VALUE(LEFT(C2441,FIND(" - ",C2441)-1)))         ),         VALUE(LEFT(C2441,FIND(" - ",C2441)-1)),         ""      ),   ""   )  )))</f>
        <v/>
      </c>
      <c r="H2441" s="34" t="str">
        <f aca="false">B2441 &amp; "|" &amp; E2441 &amp; "|" &amp;(IF(ISBLANK(C2441),"",IFERROR(VALUE(LEFT(TRIM(C2441),FIND(" ",TRIM(C2441)&amp;" ")-1)),"")))</f>
        <v>||</v>
      </c>
      <c r="I2441" s="18" t="n">
        <f aca="false">IF(G2441="",0, IF(COUNTIF($H$6:H2441,H2441)=1,1,0))</f>
        <v>0</v>
      </c>
      <c r="J2441" s="34" t="str">
        <f aca="false">IF( OR( ISBLANK(D2441), C2441=D2441, AND( LEFT(D2441,7)&lt;&gt;"NOMINA ", OR( ISERROR(FIND(" - ",D2441)), NOT(ISNUMBER(VALUE(LEFT(D2441,FIND(" - ",D2441)-1)))) ) ) ), "", B2441 &amp; "|" &amp; E2441 &amp; "|" &amp; (IF(ISBLANK(C2441), "", IFERROR(VALUE(LEFT(TRIM(C2441), FIND(" ", TRIM(C2441)&amp;" ")-1)), ""))) &amp; "|" &amp; D2441 )</f>
        <v/>
      </c>
      <c r="K2441" s="18" t="n">
        <f aca="false">IF(OR(C2441="", J2441="",G2441=""), 0, IF(COUNTIF($J$6:J2441, J2441)=1, 1, 0))</f>
        <v>0</v>
      </c>
      <c r="L2441" s="16" t="str">
        <f aca="false">IF(B2441="Inscripción de nuevo registro patronal",B2441 &amp; "|" &amp; E2441 &amp; "|" &amp; C2441,"")</f>
        <v/>
      </c>
      <c r="M2441" s="18" t="n">
        <f aca="false">IF(OR(C2441="", L2441=""), 0, IF(COUNTIF($L$6:L2441, L2441)=1, 1, 0))</f>
        <v>0</v>
      </c>
    </row>
    <row r="2442" customFormat="false" ht="28.35" hidden="false" customHeight="true" outlineLevel="0" collapsed="false">
      <c r="A2442" s="48" t="str">
        <f aca="false">IF(AND(NOT(ISBLANK(C2442)),NOT(ISBLANK(B2442)),NOT(ISBLANK(E2442))),(_xlfn.AGGREGATE(2,7,A$5:A2442))+1,"")</f>
        <v/>
      </c>
      <c r="B2442" s="49"/>
      <c r="C2442" s="49"/>
      <c r="D2442" s="50"/>
      <c r="E2442" s="51"/>
      <c r="F2442" s="52" t="str">
        <f aca="false">IFERROR(VLOOKUP(B2442,LISTAS!$Q$2:$R$58,2,0),"")</f>
        <v/>
      </c>
      <c r="G2442" s="34" t="str">
        <f aca="false">IF(ISBLANK(C2442),"",  IF(F2442="RAZÓN SOCIAL","NUEVO_RP",   IF(F2442="NUMERO",      IF(ISNUMBER(VALUE(C2442)),VALUE(C2442),""),   IF(OR(F2442="NSS - NOMBRE",F2442="RP - NOMBRE"),      IF(         AND(           NOT(ISERROR(FIND(" - ",C2442))),           ISERROR(FIND("  ",C2442)),           ISERROR(FIND("–",C2442)),           ISERROR(FIND("—",C2442)),           ISNUMBER(VALUE(LEFT(C2442,FIND(" - ",C2442)-1)))         ),         VALUE(LEFT(C2442,FIND(" - ",C2442)-1)),         ""      ),   ""   )  )))</f>
        <v/>
      </c>
      <c r="H2442" s="34" t="str">
        <f aca="false">B2442 &amp; "|" &amp; E2442 &amp; "|" &amp;(IF(ISBLANK(C2442),"",IFERROR(VALUE(LEFT(TRIM(C2442),FIND(" ",TRIM(C2442)&amp;" ")-1)),"")))</f>
        <v>||</v>
      </c>
      <c r="I2442" s="18" t="n">
        <f aca="false">IF(G2442="",0, IF(COUNTIF($H$6:H2442,H2442)=1,1,0))</f>
        <v>0</v>
      </c>
      <c r="J2442" s="34" t="str">
        <f aca="false">IF( OR( ISBLANK(D2442), C2442=D2442, AND( LEFT(D2442,7)&lt;&gt;"NOMINA ", OR( ISERROR(FIND(" - ",D2442)), NOT(ISNUMBER(VALUE(LEFT(D2442,FIND(" - ",D2442)-1)))) ) ) ), "", B2442 &amp; "|" &amp; E2442 &amp; "|" &amp; (IF(ISBLANK(C2442), "", IFERROR(VALUE(LEFT(TRIM(C2442), FIND(" ", TRIM(C2442)&amp;" ")-1)), ""))) &amp; "|" &amp; D2442 )</f>
        <v/>
      </c>
      <c r="K2442" s="18" t="n">
        <f aca="false">IF(OR(C2442="", J2442="",G2442=""), 0, IF(COUNTIF($J$6:J2442, J2442)=1, 1, 0))</f>
        <v>0</v>
      </c>
      <c r="L2442" s="16" t="str">
        <f aca="false">IF(B2442="Inscripción de nuevo registro patronal",B2442 &amp; "|" &amp; E2442 &amp; "|" &amp; C2442,"")</f>
        <v/>
      </c>
      <c r="M2442" s="18" t="n">
        <f aca="false">IF(OR(C2442="", L2442=""), 0, IF(COUNTIF($L$6:L2442, L2442)=1, 1, 0))</f>
        <v>0</v>
      </c>
    </row>
    <row r="2443" customFormat="false" ht="28.35" hidden="false" customHeight="true" outlineLevel="0" collapsed="false">
      <c r="A2443" s="48" t="str">
        <f aca="false">IF(AND(NOT(ISBLANK(C2443)),NOT(ISBLANK(B2443)),NOT(ISBLANK(E2443))),(_xlfn.AGGREGATE(2,7,A$5:A2443))+1,"")</f>
        <v/>
      </c>
      <c r="B2443" s="49"/>
      <c r="C2443" s="49"/>
      <c r="D2443" s="50"/>
      <c r="E2443" s="51"/>
      <c r="F2443" s="52" t="str">
        <f aca="false">IFERROR(VLOOKUP(B2443,LISTAS!$Q$2:$R$58,2,0),"")</f>
        <v/>
      </c>
      <c r="G2443" s="34" t="str">
        <f aca="false">IF(ISBLANK(C2443),"",  IF(F2443="RAZÓN SOCIAL","NUEVO_RP",   IF(F2443="NUMERO",      IF(ISNUMBER(VALUE(C2443)),VALUE(C2443),""),   IF(OR(F2443="NSS - NOMBRE",F2443="RP - NOMBRE"),      IF(         AND(           NOT(ISERROR(FIND(" - ",C2443))),           ISERROR(FIND("  ",C2443)),           ISERROR(FIND("–",C2443)),           ISERROR(FIND("—",C2443)),           ISNUMBER(VALUE(LEFT(C2443,FIND(" - ",C2443)-1)))         ),         VALUE(LEFT(C2443,FIND(" - ",C2443)-1)),         ""      ),   ""   )  )))</f>
        <v/>
      </c>
      <c r="H2443" s="34" t="str">
        <f aca="false">B2443 &amp; "|" &amp; E2443 &amp; "|" &amp;(IF(ISBLANK(C2443),"",IFERROR(VALUE(LEFT(TRIM(C2443),FIND(" ",TRIM(C2443)&amp;" ")-1)),"")))</f>
        <v>||</v>
      </c>
      <c r="I2443" s="18" t="n">
        <f aca="false">IF(G2443="",0, IF(COUNTIF($H$6:H2443,H2443)=1,1,0))</f>
        <v>0</v>
      </c>
      <c r="J2443" s="34" t="str">
        <f aca="false">IF( OR( ISBLANK(D2443), C2443=D2443, AND( LEFT(D2443,7)&lt;&gt;"NOMINA ", OR( ISERROR(FIND(" - ",D2443)), NOT(ISNUMBER(VALUE(LEFT(D2443,FIND(" - ",D2443)-1)))) ) ) ), "", B2443 &amp; "|" &amp; E2443 &amp; "|" &amp; (IF(ISBLANK(C2443), "", IFERROR(VALUE(LEFT(TRIM(C2443), FIND(" ", TRIM(C2443)&amp;" ")-1)), ""))) &amp; "|" &amp; D2443 )</f>
        <v/>
      </c>
      <c r="K2443" s="18" t="n">
        <f aca="false">IF(OR(C2443="", J2443="",G2443=""), 0, IF(COUNTIF($J$6:J2443, J2443)=1, 1, 0))</f>
        <v>0</v>
      </c>
      <c r="L2443" s="16" t="str">
        <f aca="false">IF(B2443="Inscripción de nuevo registro patronal",B2443 &amp; "|" &amp; E2443 &amp; "|" &amp; C2443,"")</f>
        <v/>
      </c>
      <c r="M2443" s="18" t="n">
        <f aca="false">IF(OR(C2443="", L2443=""), 0, IF(COUNTIF($L$6:L2443, L2443)=1, 1, 0))</f>
        <v>0</v>
      </c>
    </row>
    <row r="2444" customFormat="false" ht="28.35" hidden="false" customHeight="true" outlineLevel="0" collapsed="false">
      <c r="A2444" s="48" t="str">
        <f aca="false">IF(AND(NOT(ISBLANK(C2444)),NOT(ISBLANK(B2444)),NOT(ISBLANK(E2444))),(_xlfn.AGGREGATE(2,7,A$5:A2444))+1,"")</f>
        <v/>
      </c>
      <c r="B2444" s="49"/>
      <c r="C2444" s="49"/>
      <c r="D2444" s="50"/>
      <c r="E2444" s="51"/>
      <c r="F2444" s="52" t="str">
        <f aca="false">IFERROR(VLOOKUP(B2444,LISTAS!$Q$2:$R$58,2,0),"")</f>
        <v/>
      </c>
      <c r="G2444" s="34" t="str">
        <f aca="false">IF(ISBLANK(C2444),"",  IF(F2444="RAZÓN SOCIAL","NUEVO_RP",   IF(F2444="NUMERO",      IF(ISNUMBER(VALUE(C2444)),VALUE(C2444),""),   IF(OR(F2444="NSS - NOMBRE",F2444="RP - NOMBRE"),      IF(         AND(           NOT(ISERROR(FIND(" - ",C2444))),           ISERROR(FIND("  ",C2444)),           ISERROR(FIND("–",C2444)),           ISERROR(FIND("—",C2444)),           ISNUMBER(VALUE(LEFT(C2444,FIND(" - ",C2444)-1)))         ),         VALUE(LEFT(C2444,FIND(" - ",C2444)-1)),         ""      ),   ""   )  )))</f>
        <v/>
      </c>
      <c r="H2444" s="34" t="str">
        <f aca="false">B2444 &amp; "|" &amp; E2444 &amp; "|" &amp;(IF(ISBLANK(C2444),"",IFERROR(VALUE(LEFT(TRIM(C2444),FIND(" ",TRIM(C2444)&amp;" ")-1)),"")))</f>
        <v>||</v>
      </c>
      <c r="I2444" s="18" t="n">
        <f aca="false">IF(G2444="",0, IF(COUNTIF($H$6:H2444,H2444)=1,1,0))</f>
        <v>0</v>
      </c>
      <c r="J2444" s="34" t="str">
        <f aca="false">IF( OR( ISBLANK(D2444), C2444=D2444, AND( LEFT(D2444,7)&lt;&gt;"NOMINA ", OR( ISERROR(FIND(" - ",D2444)), NOT(ISNUMBER(VALUE(LEFT(D2444,FIND(" - ",D2444)-1)))) ) ) ), "", B2444 &amp; "|" &amp; E2444 &amp; "|" &amp; (IF(ISBLANK(C2444), "", IFERROR(VALUE(LEFT(TRIM(C2444), FIND(" ", TRIM(C2444)&amp;" ")-1)), ""))) &amp; "|" &amp; D2444 )</f>
        <v/>
      </c>
      <c r="K2444" s="18" t="n">
        <f aca="false">IF(OR(C2444="", J2444="",G2444=""), 0, IF(COUNTIF($J$6:J2444, J2444)=1, 1, 0))</f>
        <v>0</v>
      </c>
      <c r="L2444" s="16" t="str">
        <f aca="false">IF(B2444="Inscripción de nuevo registro patronal",B2444 &amp; "|" &amp; E2444 &amp; "|" &amp; C2444,"")</f>
        <v/>
      </c>
      <c r="M2444" s="18" t="n">
        <f aca="false">IF(OR(C2444="", L2444=""), 0, IF(COUNTIF($L$6:L2444, L2444)=1, 1, 0))</f>
        <v>0</v>
      </c>
    </row>
    <row r="2445" customFormat="false" ht="28.35" hidden="false" customHeight="true" outlineLevel="0" collapsed="false">
      <c r="A2445" s="48" t="str">
        <f aca="false">IF(AND(NOT(ISBLANK(C2445)),NOT(ISBLANK(B2445)),NOT(ISBLANK(E2445))),(_xlfn.AGGREGATE(2,7,A$5:A2445))+1,"")</f>
        <v/>
      </c>
      <c r="B2445" s="49"/>
      <c r="C2445" s="49"/>
      <c r="D2445" s="50"/>
      <c r="E2445" s="51"/>
      <c r="F2445" s="52" t="str">
        <f aca="false">IFERROR(VLOOKUP(B2445,LISTAS!$Q$2:$R$58,2,0),"")</f>
        <v/>
      </c>
      <c r="G2445" s="34" t="str">
        <f aca="false">IF(ISBLANK(C2445),"",  IF(F2445="RAZÓN SOCIAL","NUEVO_RP",   IF(F2445="NUMERO",      IF(ISNUMBER(VALUE(C2445)),VALUE(C2445),""),   IF(OR(F2445="NSS - NOMBRE",F2445="RP - NOMBRE"),      IF(         AND(           NOT(ISERROR(FIND(" - ",C2445))),           ISERROR(FIND("  ",C2445)),           ISERROR(FIND("–",C2445)),           ISERROR(FIND("—",C2445)),           ISNUMBER(VALUE(LEFT(C2445,FIND(" - ",C2445)-1)))         ),         VALUE(LEFT(C2445,FIND(" - ",C2445)-1)),         ""      ),   ""   )  )))</f>
        <v/>
      </c>
      <c r="H2445" s="34" t="str">
        <f aca="false">B2445 &amp; "|" &amp; E2445 &amp; "|" &amp;(IF(ISBLANK(C2445),"",IFERROR(VALUE(LEFT(TRIM(C2445),FIND(" ",TRIM(C2445)&amp;" ")-1)),"")))</f>
        <v>||</v>
      </c>
      <c r="I2445" s="18" t="n">
        <f aca="false">IF(G2445="",0, IF(COUNTIF($H$6:H2445,H2445)=1,1,0))</f>
        <v>0</v>
      </c>
      <c r="J2445" s="34" t="str">
        <f aca="false">IF( OR( ISBLANK(D2445), C2445=D2445, AND( LEFT(D2445,7)&lt;&gt;"NOMINA ", OR( ISERROR(FIND(" - ",D2445)), NOT(ISNUMBER(VALUE(LEFT(D2445,FIND(" - ",D2445)-1)))) ) ) ), "", B2445 &amp; "|" &amp; E2445 &amp; "|" &amp; (IF(ISBLANK(C2445), "", IFERROR(VALUE(LEFT(TRIM(C2445), FIND(" ", TRIM(C2445)&amp;" ")-1)), ""))) &amp; "|" &amp; D2445 )</f>
        <v/>
      </c>
      <c r="K2445" s="18" t="n">
        <f aca="false">IF(OR(C2445="", J2445="",G2445=""), 0, IF(COUNTIF($J$6:J2445, J2445)=1, 1, 0))</f>
        <v>0</v>
      </c>
      <c r="L2445" s="16" t="str">
        <f aca="false">IF(B2445="Inscripción de nuevo registro patronal",B2445 &amp; "|" &amp; E2445 &amp; "|" &amp; C2445,"")</f>
        <v/>
      </c>
      <c r="M2445" s="18" t="n">
        <f aca="false">IF(OR(C2445="", L2445=""), 0, IF(COUNTIF($L$6:L2445, L2445)=1, 1, 0))</f>
        <v>0</v>
      </c>
    </row>
    <row r="2446" customFormat="false" ht="28.35" hidden="false" customHeight="true" outlineLevel="0" collapsed="false">
      <c r="A2446" s="48" t="str">
        <f aca="false">IF(AND(NOT(ISBLANK(C2446)),NOT(ISBLANK(B2446)),NOT(ISBLANK(E2446))),(_xlfn.AGGREGATE(2,7,A$5:A2446))+1,"")</f>
        <v/>
      </c>
      <c r="B2446" s="49"/>
      <c r="C2446" s="49"/>
      <c r="D2446" s="50"/>
      <c r="E2446" s="51"/>
      <c r="F2446" s="52" t="str">
        <f aca="false">IFERROR(VLOOKUP(B2446,LISTAS!$Q$2:$R$58,2,0),"")</f>
        <v/>
      </c>
      <c r="G2446" s="34" t="str">
        <f aca="false">IF(ISBLANK(C2446),"",  IF(F2446="RAZÓN SOCIAL","NUEVO_RP",   IF(F2446="NUMERO",      IF(ISNUMBER(VALUE(C2446)),VALUE(C2446),""),   IF(OR(F2446="NSS - NOMBRE",F2446="RP - NOMBRE"),      IF(         AND(           NOT(ISERROR(FIND(" - ",C2446))),           ISERROR(FIND("  ",C2446)),           ISERROR(FIND("–",C2446)),           ISERROR(FIND("—",C2446)),           ISNUMBER(VALUE(LEFT(C2446,FIND(" - ",C2446)-1)))         ),         VALUE(LEFT(C2446,FIND(" - ",C2446)-1)),         ""      ),   ""   )  )))</f>
        <v/>
      </c>
      <c r="H2446" s="34" t="str">
        <f aca="false">B2446 &amp; "|" &amp; E2446 &amp; "|" &amp;(IF(ISBLANK(C2446),"",IFERROR(VALUE(LEFT(TRIM(C2446),FIND(" ",TRIM(C2446)&amp;" ")-1)),"")))</f>
        <v>||</v>
      </c>
      <c r="I2446" s="18" t="n">
        <f aca="false">IF(G2446="",0, IF(COUNTIF($H$6:H2446,H2446)=1,1,0))</f>
        <v>0</v>
      </c>
      <c r="J2446" s="34" t="str">
        <f aca="false">IF( OR( ISBLANK(D2446), C2446=D2446, AND( LEFT(D2446,7)&lt;&gt;"NOMINA ", OR( ISERROR(FIND(" - ",D2446)), NOT(ISNUMBER(VALUE(LEFT(D2446,FIND(" - ",D2446)-1)))) ) ) ), "", B2446 &amp; "|" &amp; E2446 &amp; "|" &amp; (IF(ISBLANK(C2446), "", IFERROR(VALUE(LEFT(TRIM(C2446), FIND(" ", TRIM(C2446)&amp;" ")-1)), ""))) &amp; "|" &amp; D2446 )</f>
        <v/>
      </c>
      <c r="K2446" s="18" t="n">
        <f aca="false">IF(OR(C2446="", J2446="",G2446=""), 0, IF(COUNTIF($J$6:J2446, J2446)=1, 1, 0))</f>
        <v>0</v>
      </c>
      <c r="L2446" s="16" t="str">
        <f aca="false">IF(B2446="Inscripción de nuevo registro patronal",B2446 &amp; "|" &amp; E2446 &amp; "|" &amp; C2446,"")</f>
        <v/>
      </c>
      <c r="M2446" s="18" t="n">
        <f aca="false">IF(OR(C2446="", L2446=""), 0, IF(COUNTIF($L$6:L2446, L2446)=1, 1, 0))</f>
        <v>0</v>
      </c>
    </row>
    <row r="2447" customFormat="false" ht="28.35" hidden="false" customHeight="true" outlineLevel="0" collapsed="false">
      <c r="A2447" s="48" t="str">
        <f aca="false">IF(AND(NOT(ISBLANK(C2447)),NOT(ISBLANK(B2447)),NOT(ISBLANK(E2447))),(_xlfn.AGGREGATE(2,7,A$5:A2447))+1,"")</f>
        <v/>
      </c>
      <c r="B2447" s="49"/>
      <c r="C2447" s="49"/>
      <c r="D2447" s="50"/>
      <c r="E2447" s="51"/>
      <c r="F2447" s="52" t="str">
        <f aca="false">IFERROR(VLOOKUP(B2447,LISTAS!$Q$2:$R$58,2,0),"")</f>
        <v/>
      </c>
      <c r="G2447" s="34" t="str">
        <f aca="false">IF(ISBLANK(C2447),"",  IF(F2447="RAZÓN SOCIAL","NUEVO_RP",   IF(F2447="NUMERO",      IF(ISNUMBER(VALUE(C2447)),VALUE(C2447),""),   IF(OR(F2447="NSS - NOMBRE",F2447="RP - NOMBRE"),      IF(         AND(           NOT(ISERROR(FIND(" - ",C2447))),           ISERROR(FIND("  ",C2447)),           ISERROR(FIND("–",C2447)),           ISERROR(FIND("—",C2447)),           ISNUMBER(VALUE(LEFT(C2447,FIND(" - ",C2447)-1)))         ),         VALUE(LEFT(C2447,FIND(" - ",C2447)-1)),         ""      ),   ""   )  )))</f>
        <v/>
      </c>
      <c r="H2447" s="34" t="str">
        <f aca="false">B2447 &amp; "|" &amp; E2447 &amp; "|" &amp;(IF(ISBLANK(C2447),"",IFERROR(VALUE(LEFT(TRIM(C2447),FIND(" ",TRIM(C2447)&amp;" ")-1)),"")))</f>
        <v>||</v>
      </c>
      <c r="I2447" s="18" t="n">
        <f aca="false">IF(G2447="",0, IF(COUNTIF($H$6:H2447,H2447)=1,1,0))</f>
        <v>0</v>
      </c>
      <c r="J2447" s="34" t="str">
        <f aca="false">IF( OR( ISBLANK(D2447), C2447=D2447, AND( LEFT(D2447,7)&lt;&gt;"NOMINA ", OR( ISERROR(FIND(" - ",D2447)), NOT(ISNUMBER(VALUE(LEFT(D2447,FIND(" - ",D2447)-1)))) ) ) ), "", B2447 &amp; "|" &amp; E2447 &amp; "|" &amp; (IF(ISBLANK(C2447), "", IFERROR(VALUE(LEFT(TRIM(C2447), FIND(" ", TRIM(C2447)&amp;" ")-1)), ""))) &amp; "|" &amp; D2447 )</f>
        <v/>
      </c>
      <c r="K2447" s="18" t="n">
        <f aca="false">IF(OR(C2447="", J2447="",G2447=""), 0, IF(COUNTIF($J$6:J2447, J2447)=1, 1, 0))</f>
        <v>0</v>
      </c>
      <c r="L2447" s="16" t="str">
        <f aca="false">IF(B2447="Inscripción de nuevo registro patronal",B2447 &amp; "|" &amp; E2447 &amp; "|" &amp; C2447,"")</f>
        <v/>
      </c>
      <c r="M2447" s="18" t="n">
        <f aca="false">IF(OR(C2447="", L2447=""), 0, IF(COUNTIF($L$6:L2447, L2447)=1, 1, 0))</f>
        <v>0</v>
      </c>
    </row>
    <row r="2448" customFormat="false" ht="28.35" hidden="false" customHeight="true" outlineLevel="0" collapsed="false">
      <c r="A2448" s="48" t="str">
        <f aca="false">IF(AND(NOT(ISBLANK(C2448)),NOT(ISBLANK(B2448)),NOT(ISBLANK(E2448))),(_xlfn.AGGREGATE(2,7,A$5:A2448))+1,"")</f>
        <v/>
      </c>
      <c r="B2448" s="49"/>
      <c r="C2448" s="49"/>
      <c r="D2448" s="50"/>
      <c r="E2448" s="51"/>
      <c r="F2448" s="52" t="str">
        <f aca="false">IFERROR(VLOOKUP(B2448,LISTAS!$Q$2:$R$58,2,0),"")</f>
        <v/>
      </c>
      <c r="G2448" s="34" t="str">
        <f aca="false">IF(ISBLANK(C2448),"",  IF(F2448="RAZÓN SOCIAL","NUEVO_RP",   IF(F2448="NUMERO",      IF(ISNUMBER(VALUE(C2448)),VALUE(C2448),""),   IF(OR(F2448="NSS - NOMBRE",F2448="RP - NOMBRE"),      IF(         AND(           NOT(ISERROR(FIND(" - ",C2448))),           ISERROR(FIND("  ",C2448)),           ISERROR(FIND("–",C2448)),           ISERROR(FIND("—",C2448)),           ISNUMBER(VALUE(LEFT(C2448,FIND(" - ",C2448)-1)))         ),         VALUE(LEFT(C2448,FIND(" - ",C2448)-1)),         ""      ),   ""   )  )))</f>
        <v/>
      </c>
      <c r="H2448" s="34" t="str">
        <f aca="false">B2448 &amp; "|" &amp; E2448 &amp; "|" &amp;(IF(ISBLANK(C2448),"",IFERROR(VALUE(LEFT(TRIM(C2448),FIND(" ",TRIM(C2448)&amp;" ")-1)),"")))</f>
        <v>||</v>
      </c>
      <c r="I2448" s="18" t="n">
        <f aca="false">IF(G2448="",0, IF(COUNTIF($H$6:H2448,H2448)=1,1,0))</f>
        <v>0</v>
      </c>
      <c r="J2448" s="34" t="str">
        <f aca="false">IF( OR( ISBLANK(D2448), C2448=D2448, AND( LEFT(D2448,7)&lt;&gt;"NOMINA ", OR( ISERROR(FIND(" - ",D2448)), NOT(ISNUMBER(VALUE(LEFT(D2448,FIND(" - ",D2448)-1)))) ) ) ), "", B2448 &amp; "|" &amp; E2448 &amp; "|" &amp; (IF(ISBLANK(C2448), "", IFERROR(VALUE(LEFT(TRIM(C2448), FIND(" ", TRIM(C2448)&amp;" ")-1)), ""))) &amp; "|" &amp; D2448 )</f>
        <v/>
      </c>
      <c r="K2448" s="18" t="n">
        <f aca="false">IF(OR(C2448="", J2448="",G2448=""), 0, IF(COUNTIF($J$6:J2448, J2448)=1, 1, 0))</f>
        <v>0</v>
      </c>
      <c r="L2448" s="16" t="str">
        <f aca="false">IF(B2448="Inscripción de nuevo registro patronal",B2448 &amp; "|" &amp; E2448 &amp; "|" &amp; C2448,"")</f>
        <v/>
      </c>
      <c r="M2448" s="18" t="n">
        <f aca="false">IF(OR(C2448="", L2448=""), 0, IF(COUNTIF($L$6:L2448, L2448)=1, 1, 0))</f>
        <v>0</v>
      </c>
    </row>
    <row r="2449" customFormat="false" ht="28.35" hidden="false" customHeight="true" outlineLevel="0" collapsed="false">
      <c r="A2449" s="48" t="str">
        <f aca="false">IF(AND(NOT(ISBLANK(C2449)),NOT(ISBLANK(B2449)),NOT(ISBLANK(E2449))),(_xlfn.AGGREGATE(2,7,A$5:A2449))+1,"")</f>
        <v/>
      </c>
      <c r="B2449" s="49"/>
      <c r="C2449" s="49"/>
      <c r="D2449" s="50"/>
      <c r="E2449" s="51"/>
      <c r="F2449" s="52" t="str">
        <f aca="false">IFERROR(VLOOKUP(B2449,LISTAS!$Q$2:$R$58,2,0),"")</f>
        <v/>
      </c>
      <c r="G2449" s="34" t="str">
        <f aca="false">IF(ISBLANK(C2449),"",  IF(F2449="RAZÓN SOCIAL","NUEVO_RP",   IF(F2449="NUMERO",      IF(ISNUMBER(VALUE(C2449)),VALUE(C2449),""),   IF(OR(F2449="NSS - NOMBRE",F2449="RP - NOMBRE"),      IF(         AND(           NOT(ISERROR(FIND(" - ",C2449))),           ISERROR(FIND("  ",C2449)),           ISERROR(FIND("–",C2449)),           ISERROR(FIND("—",C2449)),           ISNUMBER(VALUE(LEFT(C2449,FIND(" - ",C2449)-1)))         ),         VALUE(LEFT(C2449,FIND(" - ",C2449)-1)),         ""      ),   ""   )  )))</f>
        <v/>
      </c>
      <c r="H2449" s="34" t="str">
        <f aca="false">B2449 &amp; "|" &amp; E2449 &amp; "|" &amp;(IF(ISBLANK(C2449),"",IFERROR(VALUE(LEFT(TRIM(C2449),FIND(" ",TRIM(C2449)&amp;" ")-1)),"")))</f>
        <v>||</v>
      </c>
      <c r="I2449" s="18" t="n">
        <f aca="false">IF(G2449="",0, IF(COUNTIF($H$6:H2449,H2449)=1,1,0))</f>
        <v>0</v>
      </c>
      <c r="J2449" s="34" t="str">
        <f aca="false">IF( OR( ISBLANK(D2449), C2449=D2449, AND( LEFT(D2449,7)&lt;&gt;"NOMINA ", OR( ISERROR(FIND(" - ",D2449)), NOT(ISNUMBER(VALUE(LEFT(D2449,FIND(" - ",D2449)-1)))) ) ) ), "", B2449 &amp; "|" &amp; E2449 &amp; "|" &amp; (IF(ISBLANK(C2449), "", IFERROR(VALUE(LEFT(TRIM(C2449), FIND(" ", TRIM(C2449)&amp;" ")-1)), ""))) &amp; "|" &amp; D2449 )</f>
        <v/>
      </c>
      <c r="K2449" s="18" t="n">
        <f aca="false">IF(OR(C2449="", J2449="",G2449=""), 0, IF(COUNTIF($J$6:J2449, J2449)=1, 1, 0))</f>
        <v>0</v>
      </c>
      <c r="L2449" s="16" t="str">
        <f aca="false">IF(B2449="Inscripción de nuevo registro patronal",B2449 &amp; "|" &amp; E2449 &amp; "|" &amp; C2449,"")</f>
        <v/>
      </c>
      <c r="M2449" s="18" t="n">
        <f aca="false">IF(OR(C2449="", L2449=""), 0, IF(COUNTIF($L$6:L2449, L2449)=1, 1, 0))</f>
        <v>0</v>
      </c>
    </row>
    <row r="2450" customFormat="false" ht="28.35" hidden="false" customHeight="true" outlineLevel="0" collapsed="false">
      <c r="A2450" s="48" t="str">
        <f aca="false">IF(AND(NOT(ISBLANK(C2450)),NOT(ISBLANK(B2450)),NOT(ISBLANK(E2450))),(_xlfn.AGGREGATE(2,7,A$5:A2450))+1,"")</f>
        <v/>
      </c>
      <c r="B2450" s="49"/>
      <c r="C2450" s="49"/>
      <c r="D2450" s="50"/>
      <c r="E2450" s="51"/>
      <c r="F2450" s="52" t="str">
        <f aca="false">IFERROR(VLOOKUP(B2450,LISTAS!$Q$2:$R$58,2,0),"")</f>
        <v/>
      </c>
      <c r="G2450" s="34" t="str">
        <f aca="false">IF(ISBLANK(C2450),"",  IF(F2450="RAZÓN SOCIAL","NUEVO_RP",   IF(F2450="NUMERO",      IF(ISNUMBER(VALUE(C2450)),VALUE(C2450),""),   IF(OR(F2450="NSS - NOMBRE",F2450="RP - NOMBRE"),      IF(         AND(           NOT(ISERROR(FIND(" - ",C2450))),           ISERROR(FIND("  ",C2450)),           ISERROR(FIND("–",C2450)),           ISERROR(FIND("—",C2450)),           ISNUMBER(VALUE(LEFT(C2450,FIND(" - ",C2450)-1)))         ),         VALUE(LEFT(C2450,FIND(" - ",C2450)-1)),         ""      ),   ""   )  )))</f>
        <v/>
      </c>
      <c r="H2450" s="34" t="str">
        <f aca="false">B2450 &amp; "|" &amp; E2450 &amp; "|" &amp;(IF(ISBLANK(C2450),"",IFERROR(VALUE(LEFT(TRIM(C2450),FIND(" ",TRIM(C2450)&amp;" ")-1)),"")))</f>
        <v>||</v>
      </c>
      <c r="I2450" s="18" t="n">
        <f aca="false">IF(G2450="",0, IF(COUNTIF($H$6:H2450,H2450)=1,1,0))</f>
        <v>0</v>
      </c>
      <c r="J2450" s="34" t="str">
        <f aca="false">IF( OR( ISBLANK(D2450), C2450=D2450, AND( LEFT(D2450,7)&lt;&gt;"NOMINA ", OR( ISERROR(FIND(" - ",D2450)), NOT(ISNUMBER(VALUE(LEFT(D2450,FIND(" - ",D2450)-1)))) ) ) ), "", B2450 &amp; "|" &amp; E2450 &amp; "|" &amp; (IF(ISBLANK(C2450), "", IFERROR(VALUE(LEFT(TRIM(C2450), FIND(" ", TRIM(C2450)&amp;" ")-1)), ""))) &amp; "|" &amp; D2450 )</f>
        <v/>
      </c>
      <c r="K2450" s="18" t="n">
        <f aca="false">IF(OR(C2450="", J2450="",G2450=""), 0, IF(COUNTIF($J$6:J2450, J2450)=1, 1, 0))</f>
        <v>0</v>
      </c>
      <c r="L2450" s="16" t="str">
        <f aca="false">IF(B2450="Inscripción de nuevo registro patronal",B2450 &amp; "|" &amp; E2450 &amp; "|" &amp; C2450,"")</f>
        <v/>
      </c>
      <c r="M2450" s="18" t="n">
        <f aca="false">IF(OR(C2450="", L2450=""), 0, IF(COUNTIF($L$6:L2450, L2450)=1, 1, 0))</f>
        <v>0</v>
      </c>
    </row>
    <row r="2451" customFormat="false" ht="28.35" hidden="false" customHeight="true" outlineLevel="0" collapsed="false">
      <c r="A2451" s="48" t="str">
        <f aca="false">IF(AND(NOT(ISBLANK(C2451)),NOT(ISBLANK(B2451)),NOT(ISBLANK(E2451))),(_xlfn.AGGREGATE(2,7,A$5:A2451))+1,"")</f>
        <v/>
      </c>
      <c r="B2451" s="49"/>
      <c r="C2451" s="49"/>
      <c r="D2451" s="50"/>
      <c r="E2451" s="51"/>
      <c r="F2451" s="52" t="str">
        <f aca="false">IFERROR(VLOOKUP(B2451,LISTAS!$Q$2:$R$58,2,0),"")</f>
        <v/>
      </c>
      <c r="G2451" s="34" t="str">
        <f aca="false">IF(ISBLANK(C2451),"",  IF(F2451="RAZÓN SOCIAL","NUEVO_RP",   IF(F2451="NUMERO",      IF(ISNUMBER(VALUE(C2451)),VALUE(C2451),""),   IF(OR(F2451="NSS - NOMBRE",F2451="RP - NOMBRE"),      IF(         AND(           NOT(ISERROR(FIND(" - ",C2451))),           ISERROR(FIND("  ",C2451)),           ISERROR(FIND("–",C2451)),           ISERROR(FIND("—",C2451)),           ISNUMBER(VALUE(LEFT(C2451,FIND(" - ",C2451)-1)))         ),         VALUE(LEFT(C2451,FIND(" - ",C2451)-1)),         ""      ),   ""   )  )))</f>
        <v/>
      </c>
      <c r="H2451" s="34" t="str">
        <f aca="false">B2451 &amp; "|" &amp; E2451 &amp; "|" &amp;(IF(ISBLANK(C2451),"",IFERROR(VALUE(LEFT(TRIM(C2451),FIND(" ",TRIM(C2451)&amp;" ")-1)),"")))</f>
        <v>||</v>
      </c>
      <c r="I2451" s="18" t="n">
        <f aca="false">IF(G2451="",0, IF(COUNTIF($H$6:H2451,H2451)=1,1,0))</f>
        <v>0</v>
      </c>
      <c r="J2451" s="34" t="str">
        <f aca="false">IF( OR( ISBLANK(D2451), C2451=D2451, AND( LEFT(D2451,7)&lt;&gt;"NOMINA ", OR( ISERROR(FIND(" - ",D2451)), NOT(ISNUMBER(VALUE(LEFT(D2451,FIND(" - ",D2451)-1)))) ) ) ), "", B2451 &amp; "|" &amp; E2451 &amp; "|" &amp; (IF(ISBLANK(C2451), "", IFERROR(VALUE(LEFT(TRIM(C2451), FIND(" ", TRIM(C2451)&amp;" ")-1)), ""))) &amp; "|" &amp; D2451 )</f>
        <v/>
      </c>
      <c r="K2451" s="18" t="n">
        <f aca="false">IF(OR(C2451="", J2451="",G2451=""), 0, IF(COUNTIF($J$6:J2451, J2451)=1, 1, 0))</f>
        <v>0</v>
      </c>
      <c r="L2451" s="16" t="str">
        <f aca="false">IF(B2451="Inscripción de nuevo registro patronal",B2451 &amp; "|" &amp; E2451 &amp; "|" &amp; C2451,"")</f>
        <v/>
      </c>
      <c r="M2451" s="18" t="n">
        <f aca="false">IF(OR(C2451="", L2451=""), 0, IF(COUNTIF($L$6:L2451, L2451)=1, 1, 0))</f>
        <v>0</v>
      </c>
    </row>
    <row r="2452" customFormat="false" ht="28.35" hidden="false" customHeight="true" outlineLevel="0" collapsed="false">
      <c r="A2452" s="48" t="str">
        <f aca="false">IF(AND(NOT(ISBLANK(C2452)),NOT(ISBLANK(B2452)),NOT(ISBLANK(E2452))),(_xlfn.AGGREGATE(2,7,A$5:A2452))+1,"")</f>
        <v/>
      </c>
      <c r="B2452" s="49"/>
      <c r="C2452" s="49"/>
      <c r="D2452" s="50"/>
      <c r="E2452" s="51"/>
      <c r="F2452" s="52" t="str">
        <f aca="false">IFERROR(VLOOKUP(B2452,LISTAS!$Q$2:$R$58,2,0),"")</f>
        <v/>
      </c>
      <c r="G2452" s="34" t="str">
        <f aca="false">IF(ISBLANK(C2452),"",  IF(F2452="RAZÓN SOCIAL","NUEVO_RP",   IF(F2452="NUMERO",      IF(ISNUMBER(VALUE(C2452)),VALUE(C2452),""),   IF(OR(F2452="NSS - NOMBRE",F2452="RP - NOMBRE"),      IF(         AND(           NOT(ISERROR(FIND(" - ",C2452))),           ISERROR(FIND("  ",C2452)),           ISERROR(FIND("–",C2452)),           ISERROR(FIND("—",C2452)),           ISNUMBER(VALUE(LEFT(C2452,FIND(" - ",C2452)-1)))         ),         VALUE(LEFT(C2452,FIND(" - ",C2452)-1)),         ""      ),   ""   )  )))</f>
        <v/>
      </c>
      <c r="H2452" s="34" t="str">
        <f aca="false">B2452 &amp; "|" &amp; E2452 &amp; "|" &amp;(IF(ISBLANK(C2452),"",IFERROR(VALUE(LEFT(TRIM(C2452),FIND(" ",TRIM(C2452)&amp;" ")-1)),"")))</f>
        <v>||</v>
      </c>
      <c r="I2452" s="18" t="n">
        <f aca="false">IF(G2452="",0, IF(COUNTIF($H$6:H2452,H2452)=1,1,0))</f>
        <v>0</v>
      </c>
      <c r="J2452" s="34" t="str">
        <f aca="false">IF( OR( ISBLANK(D2452), C2452=D2452, AND( LEFT(D2452,7)&lt;&gt;"NOMINA ", OR( ISERROR(FIND(" - ",D2452)), NOT(ISNUMBER(VALUE(LEFT(D2452,FIND(" - ",D2452)-1)))) ) ) ), "", B2452 &amp; "|" &amp; E2452 &amp; "|" &amp; (IF(ISBLANK(C2452), "", IFERROR(VALUE(LEFT(TRIM(C2452), FIND(" ", TRIM(C2452)&amp;" ")-1)), ""))) &amp; "|" &amp; D2452 )</f>
        <v/>
      </c>
      <c r="K2452" s="18" t="n">
        <f aca="false">IF(OR(C2452="", J2452="",G2452=""), 0, IF(COUNTIF($J$6:J2452, J2452)=1, 1, 0))</f>
        <v>0</v>
      </c>
      <c r="L2452" s="16" t="str">
        <f aca="false">IF(B2452="Inscripción de nuevo registro patronal",B2452 &amp; "|" &amp; E2452 &amp; "|" &amp; C2452,"")</f>
        <v/>
      </c>
      <c r="M2452" s="18" t="n">
        <f aca="false">IF(OR(C2452="", L2452=""), 0, IF(COUNTIF($L$6:L2452, L2452)=1, 1, 0))</f>
        <v>0</v>
      </c>
    </row>
    <row r="2453" customFormat="false" ht="28.35" hidden="false" customHeight="true" outlineLevel="0" collapsed="false">
      <c r="A2453" s="48" t="str">
        <f aca="false">IF(AND(NOT(ISBLANK(C2453)),NOT(ISBLANK(B2453)),NOT(ISBLANK(E2453))),(_xlfn.AGGREGATE(2,7,A$5:A2453))+1,"")</f>
        <v/>
      </c>
      <c r="B2453" s="49"/>
      <c r="C2453" s="49"/>
      <c r="D2453" s="50"/>
      <c r="E2453" s="51"/>
      <c r="F2453" s="52" t="str">
        <f aca="false">IFERROR(VLOOKUP(B2453,LISTAS!$Q$2:$R$58,2,0),"")</f>
        <v/>
      </c>
      <c r="G2453" s="34" t="str">
        <f aca="false">IF(ISBLANK(C2453),"",  IF(F2453="RAZÓN SOCIAL","NUEVO_RP",   IF(F2453="NUMERO",      IF(ISNUMBER(VALUE(C2453)),VALUE(C2453),""),   IF(OR(F2453="NSS - NOMBRE",F2453="RP - NOMBRE"),      IF(         AND(           NOT(ISERROR(FIND(" - ",C2453))),           ISERROR(FIND("  ",C2453)),           ISERROR(FIND("–",C2453)),           ISERROR(FIND("—",C2453)),           ISNUMBER(VALUE(LEFT(C2453,FIND(" - ",C2453)-1)))         ),         VALUE(LEFT(C2453,FIND(" - ",C2453)-1)),         ""      ),   ""   )  )))</f>
        <v/>
      </c>
      <c r="H2453" s="34" t="str">
        <f aca="false">B2453 &amp; "|" &amp; E2453 &amp; "|" &amp;(IF(ISBLANK(C2453),"",IFERROR(VALUE(LEFT(TRIM(C2453),FIND(" ",TRIM(C2453)&amp;" ")-1)),"")))</f>
        <v>||</v>
      </c>
      <c r="I2453" s="18" t="n">
        <f aca="false">IF(G2453="",0, IF(COUNTIF($H$6:H2453,H2453)=1,1,0))</f>
        <v>0</v>
      </c>
      <c r="J2453" s="34" t="str">
        <f aca="false">IF( OR( ISBLANK(D2453), C2453=D2453, AND( LEFT(D2453,7)&lt;&gt;"NOMINA ", OR( ISERROR(FIND(" - ",D2453)), NOT(ISNUMBER(VALUE(LEFT(D2453,FIND(" - ",D2453)-1)))) ) ) ), "", B2453 &amp; "|" &amp; E2453 &amp; "|" &amp; (IF(ISBLANK(C2453), "", IFERROR(VALUE(LEFT(TRIM(C2453), FIND(" ", TRIM(C2453)&amp;" ")-1)), ""))) &amp; "|" &amp; D2453 )</f>
        <v/>
      </c>
      <c r="K2453" s="18" t="n">
        <f aca="false">IF(OR(C2453="", J2453="",G2453=""), 0, IF(COUNTIF($J$6:J2453, J2453)=1, 1, 0))</f>
        <v>0</v>
      </c>
      <c r="L2453" s="16" t="str">
        <f aca="false">IF(B2453="Inscripción de nuevo registro patronal",B2453 &amp; "|" &amp; E2453 &amp; "|" &amp; C2453,"")</f>
        <v/>
      </c>
      <c r="M2453" s="18" t="n">
        <f aca="false">IF(OR(C2453="", L2453=""), 0, IF(COUNTIF($L$6:L2453, L2453)=1, 1, 0))</f>
        <v>0</v>
      </c>
    </row>
    <row r="2454" customFormat="false" ht="28.35" hidden="false" customHeight="true" outlineLevel="0" collapsed="false">
      <c r="A2454" s="48" t="str">
        <f aca="false">IF(AND(NOT(ISBLANK(C2454)),NOT(ISBLANK(B2454)),NOT(ISBLANK(E2454))),(_xlfn.AGGREGATE(2,7,A$5:A2454))+1,"")</f>
        <v/>
      </c>
      <c r="B2454" s="49"/>
      <c r="C2454" s="49"/>
      <c r="D2454" s="50"/>
      <c r="E2454" s="51"/>
      <c r="F2454" s="52" t="str">
        <f aca="false">IFERROR(VLOOKUP(B2454,LISTAS!$Q$2:$R$58,2,0),"")</f>
        <v/>
      </c>
      <c r="G2454" s="34" t="str">
        <f aca="false">IF(ISBLANK(C2454),"",  IF(F2454="RAZÓN SOCIAL","NUEVO_RP",   IF(F2454="NUMERO",      IF(ISNUMBER(VALUE(C2454)),VALUE(C2454),""),   IF(OR(F2454="NSS - NOMBRE",F2454="RP - NOMBRE"),      IF(         AND(           NOT(ISERROR(FIND(" - ",C2454))),           ISERROR(FIND("  ",C2454)),           ISERROR(FIND("–",C2454)),           ISERROR(FIND("—",C2454)),           ISNUMBER(VALUE(LEFT(C2454,FIND(" - ",C2454)-1)))         ),         VALUE(LEFT(C2454,FIND(" - ",C2454)-1)),         ""      ),   ""   )  )))</f>
        <v/>
      </c>
      <c r="H2454" s="34" t="str">
        <f aca="false">B2454 &amp; "|" &amp; E2454 &amp; "|" &amp;(IF(ISBLANK(C2454),"",IFERROR(VALUE(LEFT(TRIM(C2454),FIND(" ",TRIM(C2454)&amp;" ")-1)),"")))</f>
        <v>||</v>
      </c>
      <c r="I2454" s="18" t="n">
        <f aca="false">IF(G2454="",0, IF(COUNTIF($H$6:H2454,H2454)=1,1,0))</f>
        <v>0</v>
      </c>
      <c r="J2454" s="34" t="str">
        <f aca="false">IF( OR( ISBLANK(D2454), C2454=D2454, AND( LEFT(D2454,7)&lt;&gt;"NOMINA ", OR( ISERROR(FIND(" - ",D2454)), NOT(ISNUMBER(VALUE(LEFT(D2454,FIND(" - ",D2454)-1)))) ) ) ), "", B2454 &amp; "|" &amp; E2454 &amp; "|" &amp; (IF(ISBLANK(C2454), "", IFERROR(VALUE(LEFT(TRIM(C2454), FIND(" ", TRIM(C2454)&amp;" ")-1)), ""))) &amp; "|" &amp; D2454 )</f>
        <v/>
      </c>
      <c r="K2454" s="18" t="n">
        <f aca="false">IF(OR(C2454="", J2454="",G2454=""), 0, IF(COUNTIF($J$6:J2454, J2454)=1, 1, 0))</f>
        <v>0</v>
      </c>
      <c r="L2454" s="16" t="str">
        <f aca="false">IF(B2454="Inscripción de nuevo registro patronal",B2454 &amp; "|" &amp; E2454 &amp; "|" &amp; C2454,"")</f>
        <v/>
      </c>
      <c r="M2454" s="18" t="n">
        <f aca="false">IF(OR(C2454="", L2454=""), 0, IF(COUNTIF($L$6:L2454, L2454)=1, 1, 0))</f>
        <v>0</v>
      </c>
    </row>
    <row r="2455" customFormat="false" ht="28.35" hidden="false" customHeight="true" outlineLevel="0" collapsed="false">
      <c r="A2455" s="48" t="str">
        <f aca="false">IF(AND(NOT(ISBLANK(C2455)),NOT(ISBLANK(B2455)),NOT(ISBLANK(E2455))),(_xlfn.AGGREGATE(2,7,A$5:A2455))+1,"")</f>
        <v/>
      </c>
      <c r="B2455" s="49"/>
      <c r="C2455" s="49"/>
      <c r="D2455" s="50"/>
      <c r="E2455" s="51"/>
      <c r="F2455" s="52" t="str">
        <f aca="false">IFERROR(VLOOKUP(B2455,LISTAS!$Q$2:$R$58,2,0),"")</f>
        <v/>
      </c>
      <c r="G2455" s="34" t="str">
        <f aca="false">IF(ISBLANK(C2455),"",  IF(F2455="RAZÓN SOCIAL","NUEVO_RP",   IF(F2455="NUMERO",      IF(ISNUMBER(VALUE(C2455)),VALUE(C2455),""),   IF(OR(F2455="NSS - NOMBRE",F2455="RP - NOMBRE"),      IF(         AND(           NOT(ISERROR(FIND(" - ",C2455))),           ISERROR(FIND("  ",C2455)),           ISERROR(FIND("–",C2455)),           ISERROR(FIND("—",C2455)),           ISNUMBER(VALUE(LEFT(C2455,FIND(" - ",C2455)-1)))         ),         VALUE(LEFT(C2455,FIND(" - ",C2455)-1)),         ""      ),   ""   )  )))</f>
        <v/>
      </c>
      <c r="H2455" s="34" t="str">
        <f aca="false">B2455 &amp; "|" &amp; E2455 &amp; "|" &amp;(IF(ISBLANK(C2455),"",IFERROR(VALUE(LEFT(TRIM(C2455),FIND(" ",TRIM(C2455)&amp;" ")-1)),"")))</f>
        <v>||</v>
      </c>
      <c r="I2455" s="18" t="n">
        <f aca="false">IF(G2455="",0, IF(COUNTIF($H$6:H2455,H2455)=1,1,0))</f>
        <v>0</v>
      </c>
      <c r="J2455" s="34" t="str">
        <f aca="false">IF( OR( ISBLANK(D2455), C2455=D2455, AND( LEFT(D2455,7)&lt;&gt;"NOMINA ", OR( ISERROR(FIND(" - ",D2455)), NOT(ISNUMBER(VALUE(LEFT(D2455,FIND(" - ",D2455)-1)))) ) ) ), "", B2455 &amp; "|" &amp; E2455 &amp; "|" &amp; (IF(ISBLANK(C2455), "", IFERROR(VALUE(LEFT(TRIM(C2455), FIND(" ", TRIM(C2455)&amp;" ")-1)), ""))) &amp; "|" &amp; D2455 )</f>
        <v/>
      </c>
      <c r="K2455" s="18" t="n">
        <f aca="false">IF(OR(C2455="", J2455="",G2455=""), 0, IF(COUNTIF($J$6:J2455, J2455)=1, 1, 0))</f>
        <v>0</v>
      </c>
      <c r="L2455" s="16" t="str">
        <f aca="false">IF(B2455="Inscripción de nuevo registro patronal",B2455 &amp; "|" &amp; E2455 &amp; "|" &amp; C2455,"")</f>
        <v/>
      </c>
      <c r="M2455" s="18" t="n">
        <f aca="false">IF(OR(C2455="", L2455=""), 0, IF(COUNTIF($L$6:L2455, L2455)=1, 1, 0))</f>
        <v>0</v>
      </c>
    </row>
    <row r="2456" customFormat="false" ht="28.35" hidden="false" customHeight="true" outlineLevel="0" collapsed="false">
      <c r="A2456" s="48" t="str">
        <f aca="false">IF(AND(NOT(ISBLANK(C2456)),NOT(ISBLANK(B2456)),NOT(ISBLANK(E2456))),(_xlfn.AGGREGATE(2,7,A$5:A2456))+1,"")</f>
        <v/>
      </c>
      <c r="B2456" s="49"/>
      <c r="C2456" s="49"/>
      <c r="D2456" s="50"/>
      <c r="E2456" s="51"/>
      <c r="F2456" s="52" t="str">
        <f aca="false">IFERROR(VLOOKUP(B2456,LISTAS!$Q$2:$R$58,2,0),"")</f>
        <v/>
      </c>
      <c r="G2456" s="34" t="str">
        <f aca="false">IF(ISBLANK(C2456),"",  IF(F2456="RAZÓN SOCIAL","NUEVO_RP",   IF(F2456="NUMERO",      IF(ISNUMBER(VALUE(C2456)),VALUE(C2456),""),   IF(OR(F2456="NSS - NOMBRE",F2456="RP - NOMBRE"),      IF(         AND(           NOT(ISERROR(FIND(" - ",C2456))),           ISERROR(FIND("  ",C2456)),           ISERROR(FIND("–",C2456)),           ISERROR(FIND("—",C2456)),           ISNUMBER(VALUE(LEFT(C2456,FIND(" - ",C2456)-1)))         ),         VALUE(LEFT(C2456,FIND(" - ",C2456)-1)),         ""      ),   ""   )  )))</f>
        <v/>
      </c>
      <c r="H2456" s="34" t="str">
        <f aca="false">B2456 &amp; "|" &amp; E2456 &amp; "|" &amp;(IF(ISBLANK(C2456),"",IFERROR(VALUE(LEFT(TRIM(C2456),FIND(" ",TRIM(C2456)&amp;" ")-1)),"")))</f>
        <v>||</v>
      </c>
      <c r="I2456" s="18" t="n">
        <f aca="false">IF(G2456="",0, IF(COUNTIF($H$6:H2456,H2456)=1,1,0))</f>
        <v>0</v>
      </c>
      <c r="J2456" s="34" t="str">
        <f aca="false">IF( OR( ISBLANK(D2456), C2456=D2456, AND( LEFT(D2456,7)&lt;&gt;"NOMINA ", OR( ISERROR(FIND(" - ",D2456)), NOT(ISNUMBER(VALUE(LEFT(D2456,FIND(" - ",D2456)-1)))) ) ) ), "", B2456 &amp; "|" &amp; E2456 &amp; "|" &amp; (IF(ISBLANK(C2456), "", IFERROR(VALUE(LEFT(TRIM(C2456), FIND(" ", TRIM(C2456)&amp;" ")-1)), ""))) &amp; "|" &amp; D2456 )</f>
        <v/>
      </c>
      <c r="K2456" s="18" t="n">
        <f aca="false">IF(OR(C2456="", J2456="",G2456=""), 0, IF(COUNTIF($J$6:J2456, J2456)=1, 1, 0))</f>
        <v>0</v>
      </c>
      <c r="L2456" s="16" t="str">
        <f aca="false">IF(B2456="Inscripción de nuevo registro patronal",B2456 &amp; "|" &amp; E2456 &amp; "|" &amp; C2456,"")</f>
        <v/>
      </c>
      <c r="M2456" s="18" t="n">
        <f aca="false">IF(OR(C2456="", L2456=""), 0, IF(COUNTIF($L$6:L2456, L2456)=1, 1, 0))</f>
        <v>0</v>
      </c>
    </row>
    <row r="2457" customFormat="false" ht="28.35" hidden="false" customHeight="true" outlineLevel="0" collapsed="false">
      <c r="A2457" s="48" t="str">
        <f aca="false">IF(AND(NOT(ISBLANK(C2457)),NOT(ISBLANK(B2457)),NOT(ISBLANK(E2457))),(_xlfn.AGGREGATE(2,7,A$5:A2457))+1,"")</f>
        <v/>
      </c>
      <c r="B2457" s="49"/>
      <c r="C2457" s="49"/>
      <c r="D2457" s="50"/>
      <c r="E2457" s="51"/>
      <c r="F2457" s="52" t="str">
        <f aca="false">IFERROR(VLOOKUP(B2457,LISTAS!$Q$2:$R$58,2,0),"")</f>
        <v/>
      </c>
      <c r="G2457" s="34" t="str">
        <f aca="false">IF(ISBLANK(C2457),"",  IF(F2457="RAZÓN SOCIAL","NUEVO_RP",   IF(F2457="NUMERO",      IF(ISNUMBER(VALUE(C2457)),VALUE(C2457),""),   IF(OR(F2457="NSS - NOMBRE",F2457="RP - NOMBRE"),      IF(         AND(           NOT(ISERROR(FIND(" - ",C2457))),           ISERROR(FIND("  ",C2457)),           ISERROR(FIND("–",C2457)),           ISERROR(FIND("—",C2457)),           ISNUMBER(VALUE(LEFT(C2457,FIND(" - ",C2457)-1)))         ),         VALUE(LEFT(C2457,FIND(" - ",C2457)-1)),         ""      ),   ""   )  )))</f>
        <v/>
      </c>
      <c r="H2457" s="34" t="str">
        <f aca="false">B2457 &amp; "|" &amp; E2457 &amp; "|" &amp;(IF(ISBLANK(C2457),"",IFERROR(VALUE(LEFT(TRIM(C2457),FIND(" ",TRIM(C2457)&amp;" ")-1)),"")))</f>
        <v>||</v>
      </c>
      <c r="I2457" s="18" t="n">
        <f aca="false">IF(G2457="",0, IF(COUNTIF($H$6:H2457,H2457)=1,1,0))</f>
        <v>0</v>
      </c>
      <c r="J2457" s="34" t="str">
        <f aca="false">IF( OR( ISBLANK(D2457), C2457=D2457, AND( LEFT(D2457,7)&lt;&gt;"NOMINA ", OR( ISERROR(FIND(" - ",D2457)), NOT(ISNUMBER(VALUE(LEFT(D2457,FIND(" - ",D2457)-1)))) ) ) ), "", B2457 &amp; "|" &amp; E2457 &amp; "|" &amp; (IF(ISBLANK(C2457), "", IFERROR(VALUE(LEFT(TRIM(C2457), FIND(" ", TRIM(C2457)&amp;" ")-1)), ""))) &amp; "|" &amp; D2457 )</f>
        <v/>
      </c>
      <c r="K2457" s="18" t="n">
        <f aca="false">IF(OR(C2457="", J2457="",G2457=""), 0, IF(COUNTIF($J$6:J2457, J2457)=1, 1, 0))</f>
        <v>0</v>
      </c>
      <c r="L2457" s="16" t="str">
        <f aca="false">IF(B2457="Inscripción de nuevo registro patronal",B2457 &amp; "|" &amp; E2457 &amp; "|" &amp; C2457,"")</f>
        <v/>
      </c>
      <c r="M2457" s="18" t="n">
        <f aca="false">IF(OR(C2457="", L2457=""), 0, IF(COUNTIF($L$6:L2457, L2457)=1, 1, 0))</f>
        <v>0</v>
      </c>
    </row>
    <row r="2458" customFormat="false" ht="28.35" hidden="false" customHeight="true" outlineLevel="0" collapsed="false">
      <c r="A2458" s="48" t="str">
        <f aca="false">IF(AND(NOT(ISBLANK(C2458)),NOT(ISBLANK(B2458)),NOT(ISBLANK(E2458))),(_xlfn.AGGREGATE(2,7,A$5:A2458))+1,"")</f>
        <v/>
      </c>
      <c r="B2458" s="49"/>
      <c r="C2458" s="49"/>
      <c r="D2458" s="50"/>
      <c r="E2458" s="51"/>
      <c r="F2458" s="52" t="str">
        <f aca="false">IFERROR(VLOOKUP(B2458,LISTAS!$Q$2:$R$58,2,0),"")</f>
        <v/>
      </c>
      <c r="G2458" s="34" t="str">
        <f aca="false">IF(ISBLANK(C2458),"",  IF(F2458="RAZÓN SOCIAL","NUEVO_RP",   IF(F2458="NUMERO",      IF(ISNUMBER(VALUE(C2458)),VALUE(C2458),""),   IF(OR(F2458="NSS - NOMBRE",F2458="RP - NOMBRE"),      IF(         AND(           NOT(ISERROR(FIND(" - ",C2458))),           ISERROR(FIND("  ",C2458)),           ISERROR(FIND("–",C2458)),           ISERROR(FIND("—",C2458)),           ISNUMBER(VALUE(LEFT(C2458,FIND(" - ",C2458)-1)))         ),         VALUE(LEFT(C2458,FIND(" - ",C2458)-1)),         ""      ),   ""   )  )))</f>
        <v/>
      </c>
      <c r="H2458" s="34" t="str">
        <f aca="false">B2458 &amp; "|" &amp; E2458 &amp; "|" &amp;(IF(ISBLANK(C2458),"",IFERROR(VALUE(LEFT(TRIM(C2458),FIND(" ",TRIM(C2458)&amp;" ")-1)),"")))</f>
        <v>||</v>
      </c>
      <c r="I2458" s="18" t="n">
        <f aca="false">IF(G2458="",0, IF(COUNTIF($H$6:H2458,H2458)=1,1,0))</f>
        <v>0</v>
      </c>
      <c r="J2458" s="34" t="str">
        <f aca="false">IF( OR( ISBLANK(D2458), C2458=D2458, AND( LEFT(D2458,7)&lt;&gt;"NOMINA ", OR( ISERROR(FIND(" - ",D2458)), NOT(ISNUMBER(VALUE(LEFT(D2458,FIND(" - ",D2458)-1)))) ) ) ), "", B2458 &amp; "|" &amp; E2458 &amp; "|" &amp; (IF(ISBLANK(C2458), "", IFERROR(VALUE(LEFT(TRIM(C2458), FIND(" ", TRIM(C2458)&amp;" ")-1)), ""))) &amp; "|" &amp; D2458 )</f>
        <v/>
      </c>
      <c r="K2458" s="18" t="n">
        <f aca="false">IF(OR(C2458="", J2458="",G2458=""), 0, IF(COUNTIF($J$6:J2458, J2458)=1, 1, 0))</f>
        <v>0</v>
      </c>
      <c r="L2458" s="16" t="str">
        <f aca="false">IF(B2458="Inscripción de nuevo registro patronal",B2458 &amp; "|" &amp; E2458 &amp; "|" &amp; C2458,"")</f>
        <v/>
      </c>
      <c r="M2458" s="18" t="n">
        <f aca="false">IF(OR(C2458="", L2458=""), 0, IF(COUNTIF($L$6:L2458, L2458)=1, 1, 0))</f>
        <v>0</v>
      </c>
    </row>
    <row r="2459" customFormat="false" ht="28.35" hidden="false" customHeight="true" outlineLevel="0" collapsed="false">
      <c r="A2459" s="48" t="str">
        <f aca="false">IF(AND(NOT(ISBLANK(C2459)),NOT(ISBLANK(B2459)),NOT(ISBLANK(E2459))),(_xlfn.AGGREGATE(2,7,A$5:A2459))+1,"")</f>
        <v/>
      </c>
      <c r="B2459" s="49"/>
      <c r="C2459" s="49"/>
      <c r="D2459" s="50"/>
      <c r="E2459" s="51"/>
      <c r="F2459" s="52" t="str">
        <f aca="false">IFERROR(VLOOKUP(B2459,LISTAS!$Q$2:$R$58,2,0),"")</f>
        <v/>
      </c>
      <c r="G2459" s="34" t="str">
        <f aca="false">IF(ISBLANK(C2459),"",  IF(F2459="RAZÓN SOCIAL","NUEVO_RP",   IF(F2459="NUMERO",      IF(ISNUMBER(VALUE(C2459)),VALUE(C2459),""),   IF(OR(F2459="NSS - NOMBRE",F2459="RP - NOMBRE"),      IF(         AND(           NOT(ISERROR(FIND(" - ",C2459))),           ISERROR(FIND("  ",C2459)),           ISERROR(FIND("–",C2459)),           ISERROR(FIND("—",C2459)),           ISNUMBER(VALUE(LEFT(C2459,FIND(" - ",C2459)-1)))         ),         VALUE(LEFT(C2459,FIND(" - ",C2459)-1)),         ""      ),   ""   )  )))</f>
        <v/>
      </c>
      <c r="H2459" s="34" t="str">
        <f aca="false">B2459 &amp; "|" &amp; E2459 &amp; "|" &amp;(IF(ISBLANK(C2459),"",IFERROR(VALUE(LEFT(TRIM(C2459),FIND(" ",TRIM(C2459)&amp;" ")-1)),"")))</f>
        <v>||</v>
      </c>
      <c r="I2459" s="18" t="n">
        <f aca="false">IF(G2459="",0, IF(COUNTIF($H$6:H2459,H2459)=1,1,0))</f>
        <v>0</v>
      </c>
      <c r="J2459" s="34" t="str">
        <f aca="false">IF( OR( ISBLANK(D2459), C2459=D2459, AND( LEFT(D2459,7)&lt;&gt;"NOMINA ", OR( ISERROR(FIND(" - ",D2459)), NOT(ISNUMBER(VALUE(LEFT(D2459,FIND(" - ",D2459)-1)))) ) ) ), "", B2459 &amp; "|" &amp; E2459 &amp; "|" &amp; (IF(ISBLANK(C2459), "", IFERROR(VALUE(LEFT(TRIM(C2459), FIND(" ", TRIM(C2459)&amp;" ")-1)), ""))) &amp; "|" &amp; D2459 )</f>
        <v/>
      </c>
      <c r="K2459" s="18" t="n">
        <f aca="false">IF(OR(C2459="", J2459="",G2459=""), 0, IF(COUNTIF($J$6:J2459, J2459)=1, 1, 0))</f>
        <v>0</v>
      </c>
      <c r="L2459" s="16" t="str">
        <f aca="false">IF(B2459="Inscripción de nuevo registro patronal",B2459 &amp; "|" &amp; E2459 &amp; "|" &amp; C2459,"")</f>
        <v/>
      </c>
      <c r="M2459" s="18" t="n">
        <f aca="false">IF(OR(C2459="", L2459=""), 0, IF(COUNTIF($L$6:L2459, L2459)=1, 1, 0))</f>
        <v>0</v>
      </c>
    </row>
    <row r="2460" customFormat="false" ht="28.35" hidden="false" customHeight="true" outlineLevel="0" collapsed="false">
      <c r="A2460" s="48" t="str">
        <f aca="false">IF(AND(NOT(ISBLANK(C2460)),NOT(ISBLANK(B2460)),NOT(ISBLANK(E2460))),(_xlfn.AGGREGATE(2,7,A$5:A2460))+1,"")</f>
        <v/>
      </c>
      <c r="B2460" s="49"/>
      <c r="C2460" s="49"/>
      <c r="D2460" s="50"/>
      <c r="E2460" s="51"/>
      <c r="F2460" s="52" t="str">
        <f aca="false">IFERROR(VLOOKUP(B2460,LISTAS!$Q$2:$R$58,2,0),"")</f>
        <v/>
      </c>
      <c r="G2460" s="34" t="str">
        <f aca="false">IF(ISBLANK(C2460),"",  IF(F2460="RAZÓN SOCIAL","NUEVO_RP",   IF(F2460="NUMERO",      IF(ISNUMBER(VALUE(C2460)),VALUE(C2460),""),   IF(OR(F2460="NSS - NOMBRE",F2460="RP - NOMBRE"),      IF(         AND(           NOT(ISERROR(FIND(" - ",C2460))),           ISERROR(FIND("  ",C2460)),           ISERROR(FIND("–",C2460)),           ISERROR(FIND("—",C2460)),           ISNUMBER(VALUE(LEFT(C2460,FIND(" - ",C2460)-1)))         ),         VALUE(LEFT(C2460,FIND(" - ",C2460)-1)),         ""      ),   ""   )  )))</f>
        <v/>
      </c>
      <c r="H2460" s="34" t="str">
        <f aca="false">B2460 &amp; "|" &amp; E2460 &amp; "|" &amp;(IF(ISBLANK(C2460),"",IFERROR(VALUE(LEFT(TRIM(C2460),FIND(" ",TRIM(C2460)&amp;" ")-1)),"")))</f>
        <v>||</v>
      </c>
      <c r="I2460" s="18" t="n">
        <f aca="false">IF(G2460="",0, IF(COUNTIF($H$6:H2460,H2460)=1,1,0))</f>
        <v>0</v>
      </c>
      <c r="J2460" s="34" t="str">
        <f aca="false">IF( OR( ISBLANK(D2460), C2460=D2460, AND( LEFT(D2460,7)&lt;&gt;"NOMINA ", OR( ISERROR(FIND(" - ",D2460)), NOT(ISNUMBER(VALUE(LEFT(D2460,FIND(" - ",D2460)-1)))) ) ) ), "", B2460 &amp; "|" &amp; E2460 &amp; "|" &amp; (IF(ISBLANK(C2460), "", IFERROR(VALUE(LEFT(TRIM(C2460), FIND(" ", TRIM(C2460)&amp;" ")-1)), ""))) &amp; "|" &amp; D2460 )</f>
        <v/>
      </c>
      <c r="K2460" s="18" t="n">
        <f aca="false">IF(OR(C2460="", J2460="",G2460=""), 0, IF(COUNTIF($J$6:J2460, J2460)=1, 1, 0))</f>
        <v>0</v>
      </c>
      <c r="L2460" s="16" t="str">
        <f aca="false">IF(B2460="Inscripción de nuevo registro patronal",B2460 &amp; "|" &amp; E2460 &amp; "|" &amp; C2460,"")</f>
        <v/>
      </c>
      <c r="M2460" s="18" t="n">
        <f aca="false">IF(OR(C2460="", L2460=""), 0, IF(COUNTIF($L$6:L2460, L2460)=1, 1, 0))</f>
        <v>0</v>
      </c>
    </row>
    <row r="2461" customFormat="false" ht="28.35" hidden="false" customHeight="true" outlineLevel="0" collapsed="false">
      <c r="A2461" s="48" t="str">
        <f aca="false">IF(AND(NOT(ISBLANK(C2461)),NOT(ISBLANK(B2461)),NOT(ISBLANK(E2461))),(_xlfn.AGGREGATE(2,7,A$5:A2461))+1,"")</f>
        <v/>
      </c>
      <c r="B2461" s="49"/>
      <c r="C2461" s="49"/>
      <c r="D2461" s="50"/>
      <c r="E2461" s="51"/>
      <c r="F2461" s="52" t="str">
        <f aca="false">IFERROR(VLOOKUP(B2461,LISTAS!$Q$2:$R$58,2,0),"")</f>
        <v/>
      </c>
      <c r="G2461" s="34" t="str">
        <f aca="false">IF(ISBLANK(C2461),"",  IF(F2461="RAZÓN SOCIAL","NUEVO_RP",   IF(F2461="NUMERO",      IF(ISNUMBER(VALUE(C2461)),VALUE(C2461),""),   IF(OR(F2461="NSS - NOMBRE",F2461="RP - NOMBRE"),      IF(         AND(           NOT(ISERROR(FIND(" - ",C2461))),           ISERROR(FIND("  ",C2461)),           ISERROR(FIND("–",C2461)),           ISERROR(FIND("—",C2461)),           ISNUMBER(VALUE(LEFT(C2461,FIND(" - ",C2461)-1)))         ),         VALUE(LEFT(C2461,FIND(" - ",C2461)-1)),         ""      ),   ""   )  )))</f>
        <v/>
      </c>
      <c r="H2461" s="34" t="str">
        <f aca="false">B2461 &amp; "|" &amp; E2461 &amp; "|" &amp;(IF(ISBLANK(C2461),"",IFERROR(VALUE(LEFT(TRIM(C2461),FIND(" ",TRIM(C2461)&amp;" ")-1)),"")))</f>
        <v>||</v>
      </c>
      <c r="I2461" s="18" t="n">
        <f aca="false">IF(G2461="",0, IF(COUNTIF($H$6:H2461,H2461)=1,1,0))</f>
        <v>0</v>
      </c>
      <c r="J2461" s="34" t="str">
        <f aca="false">IF( OR( ISBLANK(D2461), C2461=D2461, AND( LEFT(D2461,7)&lt;&gt;"NOMINA ", OR( ISERROR(FIND(" - ",D2461)), NOT(ISNUMBER(VALUE(LEFT(D2461,FIND(" - ",D2461)-1)))) ) ) ), "", B2461 &amp; "|" &amp; E2461 &amp; "|" &amp; (IF(ISBLANK(C2461), "", IFERROR(VALUE(LEFT(TRIM(C2461), FIND(" ", TRIM(C2461)&amp;" ")-1)), ""))) &amp; "|" &amp; D2461 )</f>
        <v/>
      </c>
      <c r="K2461" s="18" t="n">
        <f aca="false">IF(OR(C2461="", J2461="",G2461=""), 0, IF(COUNTIF($J$6:J2461, J2461)=1, 1, 0))</f>
        <v>0</v>
      </c>
      <c r="L2461" s="16" t="str">
        <f aca="false">IF(B2461="Inscripción de nuevo registro patronal",B2461 &amp; "|" &amp; E2461 &amp; "|" &amp; C2461,"")</f>
        <v/>
      </c>
      <c r="M2461" s="18" t="n">
        <f aca="false">IF(OR(C2461="", L2461=""), 0, IF(COUNTIF($L$6:L2461, L2461)=1, 1, 0))</f>
        <v>0</v>
      </c>
    </row>
    <row r="2462" customFormat="false" ht="28.35" hidden="false" customHeight="true" outlineLevel="0" collapsed="false">
      <c r="A2462" s="48" t="str">
        <f aca="false">IF(AND(NOT(ISBLANK(C2462)),NOT(ISBLANK(B2462)),NOT(ISBLANK(E2462))),(_xlfn.AGGREGATE(2,7,A$5:A2462))+1,"")</f>
        <v/>
      </c>
      <c r="B2462" s="49"/>
      <c r="C2462" s="49"/>
      <c r="D2462" s="50"/>
      <c r="E2462" s="51"/>
      <c r="F2462" s="52" t="str">
        <f aca="false">IFERROR(VLOOKUP(B2462,LISTAS!$Q$2:$R$58,2,0),"")</f>
        <v/>
      </c>
      <c r="G2462" s="34" t="str">
        <f aca="false">IF(ISBLANK(C2462),"",  IF(F2462="RAZÓN SOCIAL","NUEVO_RP",   IF(F2462="NUMERO",      IF(ISNUMBER(VALUE(C2462)),VALUE(C2462),""),   IF(OR(F2462="NSS - NOMBRE",F2462="RP - NOMBRE"),      IF(         AND(           NOT(ISERROR(FIND(" - ",C2462))),           ISERROR(FIND("  ",C2462)),           ISERROR(FIND("–",C2462)),           ISERROR(FIND("—",C2462)),           ISNUMBER(VALUE(LEFT(C2462,FIND(" - ",C2462)-1)))         ),         VALUE(LEFT(C2462,FIND(" - ",C2462)-1)),         ""      ),   ""   )  )))</f>
        <v/>
      </c>
      <c r="H2462" s="34" t="str">
        <f aca="false">B2462 &amp; "|" &amp; E2462 &amp; "|" &amp;(IF(ISBLANK(C2462),"",IFERROR(VALUE(LEFT(TRIM(C2462),FIND(" ",TRIM(C2462)&amp;" ")-1)),"")))</f>
        <v>||</v>
      </c>
      <c r="I2462" s="18" t="n">
        <f aca="false">IF(G2462="",0, IF(COUNTIF($H$6:H2462,H2462)=1,1,0))</f>
        <v>0</v>
      </c>
      <c r="J2462" s="34" t="str">
        <f aca="false">IF( OR( ISBLANK(D2462), C2462=D2462, AND( LEFT(D2462,7)&lt;&gt;"NOMINA ", OR( ISERROR(FIND(" - ",D2462)), NOT(ISNUMBER(VALUE(LEFT(D2462,FIND(" - ",D2462)-1)))) ) ) ), "", B2462 &amp; "|" &amp; E2462 &amp; "|" &amp; (IF(ISBLANK(C2462), "", IFERROR(VALUE(LEFT(TRIM(C2462), FIND(" ", TRIM(C2462)&amp;" ")-1)), ""))) &amp; "|" &amp; D2462 )</f>
        <v/>
      </c>
      <c r="K2462" s="18" t="n">
        <f aca="false">IF(OR(C2462="", J2462="",G2462=""), 0, IF(COUNTIF($J$6:J2462, J2462)=1, 1, 0))</f>
        <v>0</v>
      </c>
      <c r="L2462" s="16" t="str">
        <f aca="false">IF(B2462="Inscripción de nuevo registro patronal",B2462 &amp; "|" &amp; E2462 &amp; "|" &amp; C2462,"")</f>
        <v/>
      </c>
      <c r="M2462" s="18" t="n">
        <f aca="false">IF(OR(C2462="", L2462=""), 0, IF(COUNTIF($L$6:L2462, L2462)=1, 1, 0))</f>
        <v>0</v>
      </c>
    </row>
    <row r="2463" customFormat="false" ht="28.35" hidden="false" customHeight="true" outlineLevel="0" collapsed="false">
      <c r="A2463" s="48" t="str">
        <f aca="false">IF(AND(NOT(ISBLANK(C2463)),NOT(ISBLANK(B2463)),NOT(ISBLANK(E2463))),(_xlfn.AGGREGATE(2,7,A$5:A2463))+1,"")</f>
        <v/>
      </c>
      <c r="B2463" s="49"/>
      <c r="C2463" s="49"/>
      <c r="D2463" s="50"/>
      <c r="E2463" s="51"/>
      <c r="F2463" s="52" t="str">
        <f aca="false">IFERROR(VLOOKUP(B2463,LISTAS!$Q$2:$R$58,2,0),"")</f>
        <v/>
      </c>
      <c r="G2463" s="34" t="str">
        <f aca="false">IF(ISBLANK(C2463),"",  IF(F2463="RAZÓN SOCIAL","NUEVO_RP",   IF(F2463="NUMERO",      IF(ISNUMBER(VALUE(C2463)),VALUE(C2463),""),   IF(OR(F2463="NSS - NOMBRE",F2463="RP - NOMBRE"),      IF(         AND(           NOT(ISERROR(FIND(" - ",C2463))),           ISERROR(FIND("  ",C2463)),           ISERROR(FIND("–",C2463)),           ISERROR(FIND("—",C2463)),           ISNUMBER(VALUE(LEFT(C2463,FIND(" - ",C2463)-1)))         ),         VALUE(LEFT(C2463,FIND(" - ",C2463)-1)),         ""      ),   ""   )  )))</f>
        <v/>
      </c>
      <c r="H2463" s="34" t="str">
        <f aca="false">B2463 &amp; "|" &amp; E2463 &amp; "|" &amp;(IF(ISBLANK(C2463),"",IFERROR(VALUE(LEFT(TRIM(C2463),FIND(" ",TRIM(C2463)&amp;" ")-1)),"")))</f>
        <v>||</v>
      </c>
      <c r="I2463" s="18" t="n">
        <f aca="false">IF(G2463="",0, IF(COUNTIF($H$6:H2463,H2463)=1,1,0))</f>
        <v>0</v>
      </c>
      <c r="J2463" s="34" t="str">
        <f aca="false">IF( OR( ISBLANK(D2463), C2463=D2463, AND( LEFT(D2463,7)&lt;&gt;"NOMINA ", OR( ISERROR(FIND(" - ",D2463)), NOT(ISNUMBER(VALUE(LEFT(D2463,FIND(" - ",D2463)-1)))) ) ) ), "", B2463 &amp; "|" &amp; E2463 &amp; "|" &amp; (IF(ISBLANK(C2463), "", IFERROR(VALUE(LEFT(TRIM(C2463), FIND(" ", TRIM(C2463)&amp;" ")-1)), ""))) &amp; "|" &amp; D2463 )</f>
        <v/>
      </c>
      <c r="K2463" s="18" t="n">
        <f aca="false">IF(OR(C2463="", J2463="",G2463=""), 0, IF(COUNTIF($J$6:J2463, J2463)=1, 1, 0))</f>
        <v>0</v>
      </c>
      <c r="L2463" s="16" t="str">
        <f aca="false">IF(B2463="Inscripción de nuevo registro patronal",B2463 &amp; "|" &amp; E2463 &amp; "|" &amp; C2463,"")</f>
        <v/>
      </c>
      <c r="M2463" s="18" t="n">
        <f aca="false">IF(OR(C2463="", L2463=""), 0, IF(COUNTIF($L$6:L2463, L2463)=1, 1, 0))</f>
        <v>0</v>
      </c>
    </row>
    <row r="2464" customFormat="false" ht="28.35" hidden="false" customHeight="true" outlineLevel="0" collapsed="false">
      <c r="A2464" s="48" t="str">
        <f aca="false">IF(AND(NOT(ISBLANK(C2464)),NOT(ISBLANK(B2464)),NOT(ISBLANK(E2464))),(_xlfn.AGGREGATE(2,7,A$5:A2464))+1,"")</f>
        <v/>
      </c>
      <c r="B2464" s="49"/>
      <c r="C2464" s="49"/>
      <c r="D2464" s="50"/>
      <c r="E2464" s="51"/>
      <c r="F2464" s="52" t="str">
        <f aca="false">IFERROR(VLOOKUP(B2464,LISTAS!$Q$2:$R$58,2,0),"")</f>
        <v/>
      </c>
      <c r="G2464" s="34" t="str">
        <f aca="false">IF(ISBLANK(C2464),"",  IF(F2464="RAZÓN SOCIAL","NUEVO_RP",   IF(F2464="NUMERO",      IF(ISNUMBER(VALUE(C2464)),VALUE(C2464),""),   IF(OR(F2464="NSS - NOMBRE",F2464="RP - NOMBRE"),      IF(         AND(           NOT(ISERROR(FIND(" - ",C2464))),           ISERROR(FIND("  ",C2464)),           ISERROR(FIND("–",C2464)),           ISERROR(FIND("—",C2464)),           ISNUMBER(VALUE(LEFT(C2464,FIND(" - ",C2464)-1)))         ),         VALUE(LEFT(C2464,FIND(" - ",C2464)-1)),         ""      ),   ""   )  )))</f>
        <v/>
      </c>
      <c r="H2464" s="34" t="str">
        <f aca="false">B2464 &amp; "|" &amp; E2464 &amp; "|" &amp;(IF(ISBLANK(C2464),"",IFERROR(VALUE(LEFT(TRIM(C2464),FIND(" ",TRIM(C2464)&amp;" ")-1)),"")))</f>
        <v>||</v>
      </c>
      <c r="I2464" s="18" t="n">
        <f aca="false">IF(G2464="",0, IF(COUNTIF($H$6:H2464,H2464)=1,1,0))</f>
        <v>0</v>
      </c>
      <c r="J2464" s="34" t="str">
        <f aca="false">IF( OR( ISBLANK(D2464), C2464=D2464, AND( LEFT(D2464,7)&lt;&gt;"NOMINA ", OR( ISERROR(FIND(" - ",D2464)), NOT(ISNUMBER(VALUE(LEFT(D2464,FIND(" - ",D2464)-1)))) ) ) ), "", B2464 &amp; "|" &amp; E2464 &amp; "|" &amp; (IF(ISBLANK(C2464), "", IFERROR(VALUE(LEFT(TRIM(C2464), FIND(" ", TRIM(C2464)&amp;" ")-1)), ""))) &amp; "|" &amp; D2464 )</f>
        <v/>
      </c>
      <c r="K2464" s="18" t="n">
        <f aca="false">IF(OR(C2464="", J2464="",G2464=""), 0, IF(COUNTIF($J$6:J2464, J2464)=1, 1, 0))</f>
        <v>0</v>
      </c>
      <c r="L2464" s="16" t="str">
        <f aca="false">IF(B2464="Inscripción de nuevo registro patronal",B2464 &amp; "|" &amp; E2464 &amp; "|" &amp; C2464,"")</f>
        <v/>
      </c>
      <c r="M2464" s="18" t="n">
        <f aca="false">IF(OR(C2464="", L2464=""), 0, IF(COUNTIF($L$6:L2464, L2464)=1, 1, 0))</f>
        <v>0</v>
      </c>
    </row>
    <row r="2465" customFormat="false" ht="28.35" hidden="false" customHeight="true" outlineLevel="0" collapsed="false">
      <c r="A2465" s="48" t="str">
        <f aca="false">IF(AND(NOT(ISBLANK(C2465)),NOT(ISBLANK(B2465)),NOT(ISBLANK(E2465))),(_xlfn.AGGREGATE(2,7,A$5:A2465))+1,"")</f>
        <v/>
      </c>
      <c r="B2465" s="49"/>
      <c r="C2465" s="49"/>
      <c r="D2465" s="50"/>
      <c r="E2465" s="51"/>
      <c r="F2465" s="52" t="str">
        <f aca="false">IFERROR(VLOOKUP(B2465,LISTAS!$Q$2:$R$58,2,0),"")</f>
        <v/>
      </c>
      <c r="G2465" s="34" t="str">
        <f aca="false">IF(ISBLANK(C2465),"",  IF(F2465="RAZÓN SOCIAL","NUEVO_RP",   IF(F2465="NUMERO",      IF(ISNUMBER(VALUE(C2465)),VALUE(C2465),""),   IF(OR(F2465="NSS - NOMBRE",F2465="RP - NOMBRE"),      IF(         AND(           NOT(ISERROR(FIND(" - ",C2465))),           ISERROR(FIND("  ",C2465)),           ISERROR(FIND("–",C2465)),           ISERROR(FIND("—",C2465)),           ISNUMBER(VALUE(LEFT(C2465,FIND(" - ",C2465)-1)))         ),         VALUE(LEFT(C2465,FIND(" - ",C2465)-1)),         ""      ),   ""   )  )))</f>
        <v/>
      </c>
      <c r="H2465" s="34" t="str">
        <f aca="false">B2465 &amp; "|" &amp; E2465 &amp; "|" &amp;(IF(ISBLANK(C2465),"",IFERROR(VALUE(LEFT(TRIM(C2465),FIND(" ",TRIM(C2465)&amp;" ")-1)),"")))</f>
        <v>||</v>
      </c>
      <c r="I2465" s="18" t="n">
        <f aca="false">IF(G2465="",0, IF(COUNTIF($H$6:H2465,H2465)=1,1,0))</f>
        <v>0</v>
      </c>
      <c r="J2465" s="34" t="str">
        <f aca="false">IF( OR( ISBLANK(D2465), C2465=D2465, AND( LEFT(D2465,7)&lt;&gt;"NOMINA ", OR( ISERROR(FIND(" - ",D2465)), NOT(ISNUMBER(VALUE(LEFT(D2465,FIND(" - ",D2465)-1)))) ) ) ), "", B2465 &amp; "|" &amp; E2465 &amp; "|" &amp; (IF(ISBLANK(C2465), "", IFERROR(VALUE(LEFT(TRIM(C2465), FIND(" ", TRIM(C2465)&amp;" ")-1)), ""))) &amp; "|" &amp; D2465 )</f>
        <v/>
      </c>
      <c r="K2465" s="18" t="n">
        <f aca="false">IF(OR(C2465="", J2465="",G2465=""), 0, IF(COUNTIF($J$6:J2465, J2465)=1, 1, 0))</f>
        <v>0</v>
      </c>
      <c r="L2465" s="16" t="str">
        <f aca="false">IF(B2465="Inscripción de nuevo registro patronal",B2465 &amp; "|" &amp; E2465 &amp; "|" &amp; C2465,"")</f>
        <v/>
      </c>
      <c r="M2465" s="18" t="n">
        <f aca="false">IF(OR(C2465="", L2465=""), 0, IF(COUNTIF($L$6:L2465, L2465)=1, 1, 0))</f>
        <v>0</v>
      </c>
    </row>
    <row r="2466" customFormat="false" ht="28.35" hidden="false" customHeight="true" outlineLevel="0" collapsed="false">
      <c r="A2466" s="48" t="str">
        <f aca="false">IF(AND(NOT(ISBLANK(C2466)),NOT(ISBLANK(B2466)),NOT(ISBLANK(E2466))),(_xlfn.AGGREGATE(2,7,A$5:A2466))+1,"")</f>
        <v/>
      </c>
      <c r="B2466" s="49"/>
      <c r="C2466" s="49"/>
      <c r="D2466" s="50"/>
      <c r="E2466" s="51"/>
      <c r="F2466" s="52" t="str">
        <f aca="false">IFERROR(VLOOKUP(B2466,LISTAS!$Q$2:$R$58,2,0),"")</f>
        <v/>
      </c>
      <c r="G2466" s="34" t="str">
        <f aca="false">IF(ISBLANK(C2466),"",  IF(F2466="RAZÓN SOCIAL","NUEVO_RP",   IF(F2466="NUMERO",      IF(ISNUMBER(VALUE(C2466)),VALUE(C2466),""),   IF(OR(F2466="NSS - NOMBRE",F2466="RP - NOMBRE"),      IF(         AND(           NOT(ISERROR(FIND(" - ",C2466))),           ISERROR(FIND("  ",C2466)),           ISERROR(FIND("–",C2466)),           ISERROR(FIND("—",C2466)),           ISNUMBER(VALUE(LEFT(C2466,FIND(" - ",C2466)-1)))         ),         VALUE(LEFT(C2466,FIND(" - ",C2466)-1)),         ""      ),   ""   )  )))</f>
        <v/>
      </c>
      <c r="H2466" s="34" t="str">
        <f aca="false">B2466 &amp; "|" &amp; E2466 &amp; "|" &amp;(IF(ISBLANK(C2466),"",IFERROR(VALUE(LEFT(TRIM(C2466),FIND(" ",TRIM(C2466)&amp;" ")-1)),"")))</f>
        <v>||</v>
      </c>
      <c r="I2466" s="18" t="n">
        <f aca="false">IF(G2466="",0, IF(COUNTIF($H$6:H2466,H2466)=1,1,0))</f>
        <v>0</v>
      </c>
      <c r="J2466" s="34" t="str">
        <f aca="false">IF( OR( ISBLANK(D2466), C2466=D2466, AND( LEFT(D2466,7)&lt;&gt;"NOMINA ", OR( ISERROR(FIND(" - ",D2466)), NOT(ISNUMBER(VALUE(LEFT(D2466,FIND(" - ",D2466)-1)))) ) ) ), "", B2466 &amp; "|" &amp; E2466 &amp; "|" &amp; (IF(ISBLANK(C2466), "", IFERROR(VALUE(LEFT(TRIM(C2466), FIND(" ", TRIM(C2466)&amp;" ")-1)), ""))) &amp; "|" &amp; D2466 )</f>
        <v/>
      </c>
      <c r="K2466" s="18" t="n">
        <f aca="false">IF(OR(C2466="", J2466="",G2466=""), 0, IF(COUNTIF($J$6:J2466, J2466)=1, 1, 0))</f>
        <v>0</v>
      </c>
      <c r="L2466" s="16" t="str">
        <f aca="false">IF(B2466="Inscripción de nuevo registro patronal",B2466 &amp; "|" &amp; E2466 &amp; "|" &amp; C2466,"")</f>
        <v/>
      </c>
      <c r="M2466" s="18" t="n">
        <f aca="false">IF(OR(C2466="", L2466=""), 0, IF(COUNTIF($L$6:L2466, L2466)=1, 1, 0))</f>
        <v>0</v>
      </c>
    </row>
    <row r="2467" customFormat="false" ht="28.35" hidden="false" customHeight="true" outlineLevel="0" collapsed="false">
      <c r="A2467" s="48" t="str">
        <f aca="false">IF(AND(NOT(ISBLANK(C2467)),NOT(ISBLANK(B2467)),NOT(ISBLANK(E2467))),(_xlfn.AGGREGATE(2,7,A$5:A2467))+1,"")</f>
        <v/>
      </c>
      <c r="B2467" s="49"/>
      <c r="C2467" s="49"/>
      <c r="D2467" s="50"/>
      <c r="E2467" s="51"/>
      <c r="F2467" s="52" t="str">
        <f aca="false">IFERROR(VLOOKUP(B2467,LISTAS!$Q$2:$R$58,2,0),"")</f>
        <v/>
      </c>
      <c r="G2467" s="34" t="str">
        <f aca="false">IF(ISBLANK(C2467),"",  IF(F2467="RAZÓN SOCIAL","NUEVO_RP",   IF(F2467="NUMERO",      IF(ISNUMBER(VALUE(C2467)),VALUE(C2467),""),   IF(OR(F2467="NSS - NOMBRE",F2467="RP - NOMBRE"),      IF(         AND(           NOT(ISERROR(FIND(" - ",C2467))),           ISERROR(FIND("  ",C2467)),           ISERROR(FIND("–",C2467)),           ISERROR(FIND("—",C2467)),           ISNUMBER(VALUE(LEFT(C2467,FIND(" - ",C2467)-1)))         ),         VALUE(LEFT(C2467,FIND(" - ",C2467)-1)),         ""      ),   ""   )  )))</f>
        <v/>
      </c>
      <c r="H2467" s="34" t="str">
        <f aca="false">B2467 &amp; "|" &amp; E2467 &amp; "|" &amp;(IF(ISBLANK(C2467),"",IFERROR(VALUE(LEFT(TRIM(C2467),FIND(" ",TRIM(C2467)&amp;" ")-1)),"")))</f>
        <v>||</v>
      </c>
      <c r="I2467" s="18" t="n">
        <f aca="false">IF(G2467="",0, IF(COUNTIF($H$6:H2467,H2467)=1,1,0))</f>
        <v>0</v>
      </c>
      <c r="J2467" s="34" t="str">
        <f aca="false">IF( OR( ISBLANK(D2467), C2467=D2467, AND( LEFT(D2467,7)&lt;&gt;"NOMINA ", OR( ISERROR(FIND(" - ",D2467)), NOT(ISNUMBER(VALUE(LEFT(D2467,FIND(" - ",D2467)-1)))) ) ) ), "", B2467 &amp; "|" &amp; E2467 &amp; "|" &amp; (IF(ISBLANK(C2467), "", IFERROR(VALUE(LEFT(TRIM(C2467), FIND(" ", TRIM(C2467)&amp;" ")-1)), ""))) &amp; "|" &amp; D2467 )</f>
        <v/>
      </c>
      <c r="K2467" s="18" t="n">
        <f aca="false">IF(OR(C2467="", J2467="",G2467=""), 0, IF(COUNTIF($J$6:J2467, J2467)=1, 1, 0))</f>
        <v>0</v>
      </c>
      <c r="L2467" s="16" t="str">
        <f aca="false">IF(B2467="Inscripción de nuevo registro patronal",B2467 &amp; "|" &amp; E2467 &amp; "|" &amp; C2467,"")</f>
        <v/>
      </c>
      <c r="M2467" s="18" t="n">
        <f aca="false">IF(OR(C2467="", L2467=""), 0, IF(COUNTIF($L$6:L2467, L2467)=1, 1, 0))</f>
        <v>0</v>
      </c>
    </row>
    <row r="2468" customFormat="false" ht="28.35" hidden="false" customHeight="true" outlineLevel="0" collapsed="false">
      <c r="A2468" s="48" t="str">
        <f aca="false">IF(AND(NOT(ISBLANK(C2468)),NOT(ISBLANK(B2468)),NOT(ISBLANK(E2468))),(_xlfn.AGGREGATE(2,7,A$5:A2468))+1,"")</f>
        <v/>
      </c>
      <c r="B2468" s="49"/>
      <c r="C2468" s="49"/>
      <c r="D2468" s="50"/>
      <c r="E2468" s="51"/>
      <c r="F2468" s="52" t="str">
        <f aca="false">IFERROR(VLOOKUP(B2468,LISTAS!$Q$2:$R$58,2,0),"")</f>
        <v/>
      </c>
      <c r="G2468" s="34" t="str">
        <f aca="false">IF(ISBLANK(C2468),"",  IF(F2468="RAZÓN SOCIAL","NUEVO_RP",   IF(F2468="NUMERO",      IF(ISNUMBER(VALUE(C2468)),VALUE(C2468),""),   IF(OR(F2468="NSS - NOMBRE",F2468="RP - NOMBRE"),      IF(         AND(           NOT(ISERROR(FIND(" - ",C2468))),           ISERROR(FIND("  ",C2468)),           ISERROR(FIND("–",C2468)),           ISERROR(FIND("—",C2468)),           ISNUMBER(VALUE(LEFT(C2468,FIND(" - ",C2468)-1)))         ),         VALUE(LEFT(C2468,FIND(" - ",C2468)-1)),         ""      ),   ""   )  )))</f>
        <v/>
      </c>
      <c r="H2468" s="34" t="str">
        <f aca="false">B2468 &amp; "|" &amp; E2468 &amp; "|" &amp;(IF(ISBLANK(C2468),"",IFERROR(VALUE(LEFT(TRIM(C2468),FIND(" ",TRIM(C2468)&amp;" ")-1)),"")))</f>
        <v>||</v>
      </c>
      <c r="I2468" s="18" t="n">
        <f aca="false">IF(G2468="",0, IF(COUNTIF($H$6:H2468,H2468)=1,1,0))</f>
        <v>0</v>
      </c>
      <c r="J2468" s="34" t="str">
        <f aca="false">IF( OR( ISBLANK(D2468), C2468=D2468, AND( LEFT(D2468,7)&lt;&gt;"NOMINA ", OR( ISERROR(FIND(" - ",D2468)), NOT(ISNUMBER(VALUE(LEFT(D2468,FIND(" - ",D2468)-1)))) ) ) ), "", B2468 &amp; "|" &amp; E2468 &amp; "|" &amp; (IF(ISBLANK(C2468), "", IFERROR(VALUE(LEFT(TRIM(C2468), FIND(" ", TRIM(C2468)&amp;" ")-1)), ""))) &amp; "|" &amp; D2468 )</f>
        <v/>
      </c>
      <c r="K2468" s="18" t="n">
        <f aca="false">IF(OR(C2468="", J2468="",G2468=""), 0, IF(COUNTIF($J$6:J2468, J2468)=1, 1, 0))</f>
        <v>0</v>
      </c>
      <c r="L2468" s="16" t="str">
        <f aca="false">IF(B2468="Inscripción de nuevo registro patronal",B2468 &amp; "|" &amp; E2468 &amp; "|" &amp; C2468,"")</f>
        <v/>
      </c>
      <c r="M2468" s="18" t="n">
        <f aca="false">IF(OR(C2468="", L2468=""), 0, IF(COUNTIF($L$6:L2468, L2468)=1, 1, 0))</f>
        <v>0</v>
      </c>
    </row>
    <row r="2469" customFormat="false" ht="28.35" hidden="false" customHeight="true" outlineLevel="0" collapsed="false">
      <c r="A2469" s="48" t="str">
        <f aca="false">IF(AND(NOT(ISBLANK(C2469)),NOT(ISBLANK(B2469)),NOT(ISBLANK(E2469))),(_xlfn.AGGREGATE(2,7,A$5:A2469))+1,"")</f>
        <v/>
      </c>
      <c r="B2469" s="49"/>
      <c r="C2469" s="49"/>
      <c r="D2469" s="50"/>
      <c r="E2469" s="51"/>
      <c r="F2469" s="52" t="str">
        <f aca="false">IFERROR(VLOOKUP(B2469,LISTAS!$Q$2:$R$58,2,0),"")</f>
        <v/>
      </c>
      <c r="G2469" s="34" t="str">
        <f aca="false">IF(ISBLANK(C2469),"",  IF(F2469="RAZÓN SOCIAL","NUEVO_RP",   IF(F2469="NUMERO",      IF(ISNUMBER(VALUE(C2469)),VALUE(C2469),""),   IF(OR(F2469="NSS - NOMBRE",F2469="RP - NOMBRE"),      IF(         AND(           NOT(ISERROR(FIND(" - ",C2469))),           ISERROR(FIND("  ",C2469)),           ISERROR(FIND("–",C2469)),           ISERROR(FIND("—",C2469)),           ISNUMBER(VALUE(LEFT(C2469,FIND(" - ",C2469)-1)))         ),         VALUE(LEFT(C2469,FIND(" - ",C2469)-1)),         ""      ),   ""   )  )))</f>
        <v/>
      </c>
      <c r="H2469" s="34" t="str">
        <f aca="false">B2469 &amp; "|" &amp; E2469 &amp; "|" &amp;(IF(ISBLANK(C2469),"",IFERROR(VALUE(LEFT(TRIM(C2469),FIND(" ",TRIM(C2469)&amp;" ")-1)),"")))</f>
        <v>||</v>
      </c>
      <c r="I2469" s="18" t="n">
        <f aca="false">IF(G2469="",0, IF(COUNTIF($H$6:H2469,H2469)=1,1,0))</f>
        <v>0</v>
      </c>
      <c r="J2469" s="34" t="str">
        <f aca="false">IF( OR( ISBLANK(D2469), C2469=D2469, AND( LEFT(D2469,7)&lt;&gt;"NOMINA ", OR( ISERROR(FIND(" - ",D2469)), NOT(ISNUMBER(VALUE(LEFT(D2469,FIND(" - ",D2469)-1)))) ) ) ), "", B2469 &amp; "|" &amp; E2469 &amp; "|" &amp; (IF(ISBLANK(C2469), "", IFERROR(VALUE(LEFT(TRIM(C2469), FIND(" ", TRIM(C2469)&amp;" ")-1)), ""))) &amp; "|" &amp; D2469 )</f>
        <v/>
      </c>
      <c r="K2469" s="18" t="n">
        <f aca="false">IF(OR(C2469="", J2469="",G2469=""), 0, IF(COUNTIF($J$6:J2469, J2469)=1, 1, 0))</f>
        <v>0</v>
      </c>
      <c r="L2469" s="16" t="str">
        <f aca="false">IF(B2469="Inscripción de nuevo registro patronal",B2469 &amp; "|" &amp; E2469 &amp; "|" &amp; C2469,"")</f>
        <v/>
      </c>
      <c r="M2469" s="18" t="n">
        <f aca="false">IF(OR(C2469="", L2469=""), 0, IF(COUNTIF($L$6:L2469, L2469)=1, 1, 0))</f>
        <v>0</v>
      </c>
    </row>
    <row r="2470" customFormat="false" ht="28.35" hidden="false" customHeight="true" outlineLevel="0" collapsed="false">
      <c r="A2470" s="48" t="str">
        <f aca="false">IF(AND(NOT(ISBLANK(C2470)),NOT(ISBLANK(B2470)),NOT(ISBLANK(E2470))),(_xlfn.AGGREGATE(2,7,A$5:A2470))+1,"")</f>
        <v/>
      </c>
      <c r="B2470" s="49"/>
      <c r="C2470" s="49"/>
      <c r="D2470" s="50"/>
      <c r="E2470" s="51"/>
      <c r="F2470" s="52" t="str">
        <f aca="false">IFERROR(VLOOKUP(B2470,LISTAS!$Q$2:$R$58,2,0),"")</f>
        <v/>
      </c>
      <c r="G2470" s="34" t="str">
        <f aca="false">IF(ISBLANK(C2470),"",  IF(F2470="RAZÓN SOCIAL","NUEVO_RP",   IF(F2470="NUMERO",      IF(ISNUMBER(VALUE(C2470)),VALUE(C2470),""),   IF(OR(F2470="NSS - NOMBRE",F2470="RP - NOMBRE"),      IF(         AND(           NOT(ISERROR(FIND(" - ",C2470))),           ISERROR(FIND("  ",C2470)),           ISERROR(FIND("–",C2470)),           ISERROR(FIND("—",C2470)),           ISNUMBER(VALUE(LEFT(C2470,FIND(" - ",C2470)-1)))         ),         VALUE(LEFT(C2470,FIND(" - ",C2470)-1)),         ""      ),   ""   )  )))</f>
        <v/>
      </c>
      <c r="H2470" s="34" t="str">
        <f aca="false">B2470 &amp; "|" &amp; E2470 &amp; "|" &amp;(IF(ISBLANK(C2470),"",IFERROR(VALUE(LEFT(TRIM(C2470),FIND(" ",TRIM(C2470)&amp;" ")-1)),"")))</f>
        <v>||</v>
      </c>
      <c r="I2470" s="18" t="n">
        <f aca="false">IF(G2470="",0, IF(COUNTIF($H$6:H2470,H2470)=1,1,0))</f>
        <v>0</v>
      </c>
      <c r="J2470" s="34" t="str">
        <f aca="false">IF( OR( ISBLANK(D2470), C2470=D2470, AND( LEFT(D2470,7)&lt;&gt;"NOMINA ", OR( ISERROR(FIND(" - ",D2470)), NOT(ISNUMBER(VALUE(LEFT(D2470,FIND(" - ",D2470)-1)))) ) ) ), "", B2470 &amp; "|" &amp; E2470 &amp; "|" &amp; (IF(ISBLANK(C2470), "", IFERROR(VALUE(LEFT(TRIM(C2470), FIND(" ", TRIM(C2470)&amp;" ")-1)), ""))) &amp; "|" &amp; D2470 )</f>
        <v/>
      </c>
      <c r="K2470" s="18" t="n">
        <f aca="false">IF(OR(C2470="", J2470="",G2470=""), 0, IF(COUNTIF($J$6:J2470, J2470)=1, 1, 0))</f>
        <v>0</v>
      </c>
      <c r="L2470" s="16" t="str">
        <f aca="false">IF(B2470="Inscripción de nuevo registro patronal",B2470 &amp; "|" &amp; E2470 &amp; "|" &amp; C2470,"")</f>
        <v/>
      </c>
      <c r="M2470" s="18" t="n">
        <f aca="false">IF(OR(C2470="", L2470=""), 0, IF(COUNTIF($L$6:L2470, L2470)=1, 1, 0))</f>
        <v>0</v>
      </c>
    </row>
    <row r="2471" customFormat="false" ht="28.35" hidden="false" customHeight="true" outlineLevel="0" collapsed="false">
      <c r="A2471" s="48" t="str">
        <f aca="false">IF(AND(NOT(ISBLANK(C2471)),NOT(ISBLANK(B2471)),NOT(ISBLANK(E2471))),(_xlfn.AGGREGATE(2,7,A$5:A2471))+1,"")</f>
        <v/>
      </c>
      <c r="B2471" s="49"/>
      <c r="C2471" s="49"/>
      <c r="D2471" s="50"/>
      <c r="E2471" s="51"/>
      <c r="F2471" s="52" t="str">
        <f aca="false">IFERROR(VLOOKUP(B2471,LISTAS!$Q$2:$R$58,2,0),"")</f>
        <v/>
      </c>
      <c r="G2471" s="34" t="str">
        <f aca="false">IF(ISBLANK(C2471),"",  IF(F2471="RAZÓN SOCIAL","NUEVO_RP",   IF(F2471="NUMERO",      IF(ISNUMBER(VALUE(C2471)),VALUE(C2471),""),   IF(OR(F2471="NSS - NOMBRE",F2471="RP - NOMBRE"),      IF(         AND(           NOT(ISERROR(FIND(" - ",C2471))),           ISERROR(FIND("  ",C2471)),           ISERROR(FIND("–",C2471)),           ISERROR(FIND("—",C2471)),           ISNUMBER(VALUE(LEFT(C2471,FIND(" - ",C2471)-1)))         ),         VALUE(LEFT(C2471,FIND(" - ",C2471)-1)),         ""      ),   ""   )  )))</f>
        <v/>
      </c>
      <c r="H2471" s="34" t="str">
        <f aca="false">B2471 &amp; "|" &amp; E2471 &amp; "|" &amp;(IF(ISBLANK(C2471),"",IFERROR(VALUE(LEFT(TRIM(C2471),FIND(" ",TRIM(C2471)&amp;" ")-1)),"")))</f>
        <v>||</v>
      </c>
      <c r="I2471" s="18" t="n">
        <f aca="false">IF(G2471="",0, IF(COUNTIF($H$6:H2471,H2471)=1,1,0))</f>
        <v>0</v>
      </c>
      <c r="J2471" s="34" t="str">
        <f aca="false">IF( OR( ISBLANK(D2471), C2471=D2471, AND( LEFT(D2471,7)&lt;&gt;"NOMINA ", OR( ISERROR(FIND(" - ",D2471)), NOT(ISNUMBER(VALUE(LEFT(D2471,FIND(" - ",D2471)-1)))) ) ) ), "", B2471 &amp; "|" &amp; E2471 &amp; "|" &amp; (IF(ISBLANK(C2471), "", IFERROR(VALUE(LEFT(TRIM(C2471), FIND(" ", TRIM(C2471)&amp;" ")-1)), ""))) &amp; "|" &amp; D2471 )</f>
        <v/>
      </c>
      <c r="K2471" s="18" t="n">
        <f aca="false">IF(OR(C2471="", J2471="",G2471=""), 0, IF(COUNTIF($J$6:J2471, J2471)=1, 1, 0))</f>
        <v>0</v>
      </c>
      <c r="L2471" s="16" t="str">
        <f aca="false">IF(B2471="Inscripción de nuevo registro patronal",B2471 &amp; "|" &amp; E2471 &amp; "|" &amp; C2471,"")</f>
        <v/>
      </c>
      <c r="M2471" s="18" t="n">
        <f aca="false">IF(OR(C2471="", L2471=""), 0, IF(COUNTIF($L$6:L2471, L2471)=1, 1, 0))</f>
        <v>0</v>
      </c>
    </row>
    <row r="2472" customFormat="false" ht="28.35" hidden="false" customHeight="true" outlineLevel="0" collapsed="false">
      <c r="A2472" s="48" t="str">
        <f aca="false">IF(AND(NOT(ISBLANK(C2472)),NOT(ISBLANK(B2472)),NOT(ISBLANK(E2472))),(_xlfn.AGGREGATE(2,7,A$5:A2472))+1,"")</f>
        <v/>
      </c>
      <c r="B2472" s="49"/>
      <c r="C2472" s="49"/>
      <c r="D2472" s="50"/>
      <c r="E2472" s="51"/>
      <c r="F2472" s="52" t="str">
        <f aca="false">IFERROR(VLOOKUP(B2472,LISTAS!$Q$2:$R$58,2,0),"")</f>
        <v/>
      </c>
      <c r="G2472" s="34" t="str">
        <f aca="false">IF(ISBLANK(C2472),"",  IF(F2472="RAZÓN SOCIAL","NUEVO_RP",   IF(F2472="NUMERO",      IF(ISNUMBER(VALUE(C2472)),VALUE(C2472),""),   IF(OR(F2472="NSS - NOMBRE",F2472="RP - NOMBRE"),      IF(         AND(           NOT(ISERROR(FIND(" - ",C2472))),           ISERROR(FIND("  ",C2472)),           ISERROR(FIND("–",C2472)),           ISERROR(FIND("—",C2472)),           ISNUMBER(VALUE(LEFT(C2472,FIND(" - ",C2472)-1)))         ),         VALUE(LEFT(C2472,FIND(" - ",C2472)-1)),         ""      ),   ""   )  )))</f>
        <v/>
      </c>
      <c r="H2472" s="34" t="str">
        <f aca="false">B2472 &amp; "|" &amp; E2472 &amp; "|" &amp;(IF(ISBLANK(C2472),"",IFERROR(VALUE(LEFT(TRIM(C2472),FIND(" ",TRIM(C2472)&amp;" ")-1)),"")))</f>
        <v>||</v>
      </c>
      <c r="I2472" s="18" t="n">
        <f aca="false">IF(G2472="",0, IF(COUNTIF($H$6:H2472,H2472)=1,1,0))</f>
        <v>0</v>
      </c>
      <c r="J2472" s="34" t="str">
        <f aca="false">IF( OR( ISBLANK(D2472), C2472=D2472, AND( LEFT(D2472,7)&lt;&gt;"NOMINA ", OR( ISERROR(FIND(" - ",D2472)), NOT(ISNUMBER(VALUE(LEFT(D2472,FIND(" - ",D2472)-1)))) ) ) ), "", B2472 &amp; "|" &amp; E2472 &amp; "|" &amp; (IF(ISBLANK(C2472), "", IFERROR(VALUE(LEFT(TRIM(C2472), FIND(" ", TRIM(C2472)&amp;" ")-1)), ""))) &amp; "|" &amp; D2472 )</f>
        <v/>
      </c>
      <c r="K2472" s="18" t="n">
        <f aca="false">IF(OR(C2472="", J2472="",G2472=""), 0, IF(COUNTIF($J$6:J2472, J2472)=1, 1, 0))</f>
        <v>0</v>
      </c>
      <c r="L2472" s="16" t="str">
        <f aca="false">IF(B2472="Inscripción de nuevo registro patronal",B2472 &amp; "|" &amp; E2472 &amp; "|" &amp; C2472,"")</f>
        <v/>
      </c>
      <c r="M2472" s="18" t="n">
        <f aca="false">IF(OR(C2472="", L2472=""), 0, IF(COUNTIF($L$6:L2472, L2472)=1, 1, 0))</f>
        <v>0</v>
      </c>
    </row>
    <row r="2473" customFormat="false" ht="28.35" hidden="false" customHeight="true" outlineLevel="0" collapsed="false">
      <c r="A2473" s="48" t="str">
        <f aca="false">IF(AND(NOT(ISBLANK(C2473)),NOT(ISBLANK(B2473)),NOT(ISBLANK(E2473))),(_xlfn.AGGREGATE(2,7,A$5:A2473))+1,"")</f>
        <v/>
      </c>
      <c r="B2473" s="49"/>
      <c r="C2473" s="49"/>
      <c r="D2473" s="50"/>
      <c r="E2473" s="51"/>
      <c r="F2473" s="52" t="str">
        <f aca="false">IFERROR(VLOOKUP(B2473,LISTAS!$Q$2:$R$58,2,0),"")</f>
        <v/>
      </c>
      <c r="G2473" s="34" t="str">
        <f aca="false">IF(ISBLANK(C2473),"",  IF(F2473="RAZÓN SOCIAL","NUEVO_RP",   IF(F2473="NUMERO",      IF(ISNUMBER(VALUE(C2473)),VALUE(C2473),""),   IF(OR(F2473="NSS - NOMBRE",F2473="RP - NOMBRE"),      IF(         AND(           NOT(ISERROR(FIND(" - ",C2473))),           ISERROR(FIND("  ",C2473)),           ISERROR(FIND("–",C2473)),           ISERROR(FIND("—",C2473)),           ISNUMBER(VALUE(LEFT(C2473,FIND(" - ",C2473)-1)))         ),         VALUE(LEFT(C2473,FIND(" - ",C2473)-1)),         ""      ),   ""   )  )))</f>
        <v/>
      </c>
      <c r="H2473" s="34" t="str">
        <f aca="false">B2473 &amp; "|" &amp; E2473 &amp; "|" &amp;(IF(ISBLANK(C2473),"",IFERROR(VALUE(LEFT(TRIM(C2473),FIND(" ",TRIM(C2473)&amp;" ")-1)),"")))</f>
        <v>||</v>
      </c>
      <c r="I2473" s="18" t="n">
        <f aca="false">IF(G2473="",0, IF(COUNTIF($H$6:H2473,H2473)=1,1,0))</f>
        <v>0</v>
      </c>
      <c r="J2473" s="34" t="str">
        <f aca="false">IF( OR( ISBLANK(D2473), C2473=D2473, AND( LEFT(D2473,7)&lt;&gt;"NOMINA ", OR( ISERROR(FIND(" - ",D2473)), NOT(ISNUMBER(VALUE(LEFT(D2473,FIND(" - ",D2473)-1)))) ) ) ), "", B2473 &amp; "|" &amp; E2473 &amp; "|" &amp; (IF(ISBLANK(C2473), "", IFERROR(VALUE(LEFT(TRIM(C2473), FIND(" ", TRIM(C2473)&amp;" ")-1)), ""))) &amp; "|" &amp; D2473 )</f>
        <v/>
      </c>
      <c r="K2473" s="18" t="n">
        <f aca="false">IF(OR(C2473="", J2473="",G2473=""), 0, IF(COUNTIF($J$6:J2473, J2473)=1, 1, 0))</f>
        <v>0</v>
      </c>
      <c r="L2473" s="16" t="str">
        <f aca="false">IF(B2473="Inscripción de nuevo registro patronal",B2473 &amp; "|" &amp; E2473 &amp; "|" &amp; C2473,"")</f>
        <v/>
      </c>
      <c r="M2473" s="18" t="n">
        <f aca="false">IF(OR(C2473="", L2473=""), 0, IF(COUNTIF($L$6:L2473, L2473)=1, 1, 0))</f>
        <v>0</v>
      </c>
    </row>
    <row r="2474" customFormat="false" ht="28.35" hidden="false" customHeight="true" outlineLevel="0" collapsed="false">
      <c r="A2474" s="48" t="str">
        <f aca="false">IF(AND(NOT(ISBLANK(C2474)),NOT(ISBLANK(B2474)),NOT(ISBLANK(E2474))),(_xlfn.AGGREGATE(2,7,A$5:A2474))+1,"")</f>
        <v/>
      </c>
      <c r="B2474" s="49"/>
      <c r="C2474" s="49"/>
      <c r="D2474" s="50"/>
      <c r="E2474" s="51"/>
      <c r="F2474" s="52" t="str">
        <f aca="false">IFERROR(VLOOKUP(B2474,LISTAS!$Q$2:$R$58,2,0),"")</f>
        <v/>
      </c>
      <c r="G2474" s="34" t="str">
        <f aca="false">IF(ISBLANK(C2474),"",  IF(F2474="RAZÓN SOCIAL","NUEVO_RP",   IF(F2474="NUMERO",      IF(ISNUMBER(VALUE(C2474)),VALUE(C2474),""),   IF(OR(F2474="NSS - NOMBRE",F2474="RP - NOMBRE"),      IF(         AND(           NOT(ISERROR(FIND(" - ",C2474))),           ISERROR(FIND("  ",C2474)),           ISERROR(FIND("–",C2474)),           ISERROR(FIND("—",C2474)),           ISNUMBER(VALUE(LEFT(C2474,FIND(" - ",C2474)-1)))         ),         VALUE(LEFT(C2474,FIND(" - ",C2474)-1)),         ""      ),   ""   )  )))</f>
        <v/>
      </c>
      <c r="H2474" s="34" t="str">
        <f aca="false">B2474 &amp; "|" &amp; E2474 &amp; "|" &amp;(IF(ISBLANK(C2474),"",IFERROR(VALUE(LEFT(TRIM(C2474),FIND(" ",TRIM(C2474)&amp;" ")-1)),"")))</f>
        <v>||</v>
      </c>
      <c r="I2474" s="18" t="n">
        <f aca="false">IF(G2474="",0, IF(COUNTIF($H$6:H2474,H2474)=1,1,0))</f>
        <v>0</v>
      </c>
      <c r="J2474" s="34" t="str">
        <f aca="false">IF( OR( ISBLANK(D2474), C2474=D2474, AND( LEFT(D2474,7)&lt;&gt;"NOMINA ", OR( ISERROR(FIND(" - ",D2474)), NOT(ISNUMBER(VALUE(LEFT(D2474,FIND(" - ",D2474)-1)))) ) ) ), "", B2474 &amp; "|" &amp; E2474 &amp; "|" &amp; (IF(ISBLANK(C2474), "", IFERROR(VALUE(LEFT(TRIM(C2474), FIND(" ", TRIM(C2474)&amp;" ")-1)), ""))) &amp; "|" &amp; D2474 )</f>
        <v/>
      </c>
      <c r="K2474" s="18" t="n">
        <f aca="false">IF(OR(C2474="", J2474="",G2474=""), 0, IF(COUNTIF($J$6:J2474, J2474)=1, 1, 0))</f>
        <v>0</v>
      </c>
      <c r="L2474" s="16" t="str">
        <f aca="false">IF(B2474="Inscripción de nuevo registro patronal",B2474 &amp; "|" &amp; E2474 &amp; "|" &amp; C2474,"")</f>
        <v/>
      </c>
      <c r="M2474" s="18" t="n">
        <f aca="false">IF(OR(C2474="", L2474=""), 0, IF(COUNTIF($L$6:L2474, L2474)=1, 1, 0))</f>
        <v>0</v>
      </c>
    </row>
    <row r="2475" customFormat="false" ht="28.35" hidden="false" customHeight="true" outlineLevel="0" collapsed="false">
      <c r="A2475" s="48" t="str">
        <f aca="false">IF(AND(NOT(ISBLANK(C2475)),NOT(ISBLANK(B2475)),NOT(ISBLANK(E2475))),(_xlfn.AGGREGATE(2,7,A$5:A2475))+1,"")</f>
        <v/>
      </c>
      <c r="B2475" s="49"/>
      <c r="C2475" s="49"/>
      <c r="D2475" s="50"/>
      <c r="E2475" s="51"/>
      <c r="F2475" s="52" t="str">
        <f aca="false">IFERROR(VLOOKUP(B2475,LISTAS!$Q$2:$R$58,2,0),"")</f>
        <v/>
      </c>
      <c r="G2475" s="34" t="str">
        <f aca="false">IF(ISBLANK(C2475),"",  IF(F2475="RAZÓN SOCIAL","NUEVO_RP",   IF(F2475="NUMERO",      IF(ISNUMBER(VALUE(C2475)),VALUE(C2475),""),   IF(OR(F2475="NSS - NOMBRE",F2475="RP - NOMBRE"),      IF(         AND(           NOT(ISERROR(FIND(" - ",C2475))),           ISERROR(FIND("  ",C2475)),           ISERROR(FIND("–",C2475)),           ISERROR(FIND("—",C2475)),           ISNUMBER(VALUE(LEFT(C2475,FIND(" - ",C2475)-1)))         ),         VALUE(LEFT(C2475,FIND(" - ",C2475)-1)),         ""      ),   ""   )  )))</f>
        <v/>
      </c>
      <c r="H2475" s="34" t="str">
        <f aca="false">B2475 &amp; "|" &amp; E2475 &amp; "|" &amp;(IF(ISBLANK(C2475),"",IFERROR(VALUE(LEFT(TRIM(C2475),FIND(" ",TRIM(C2475)&amp;" ")-1)),"")))</f>
        <v>||</v>
      </c>
      <c r="I2475" s="18" t="n">
        <f aca="false">IF(G2475="",0, IF(COUNTIF($H$6:H2475,H2475)=1,1,0))</f>
        <v>0</v>
      </c>
      <c r="J2475" s="34" t="str">
        <f aca="false">IF( OR( ISBLANK(D2475), C2475=D2475, AND( LEFT(D2475,7)&lt;&gt;"NOMINA ", OR( ISERROR(FIND(" - ",D2475)), NOT(ISNUMBER(VALUE(LEFT(D2475,FIND(" - ",D2475)-1)))) ) ) ), "", B2475 &amp; "|" &amp; E2475 &amp; "|" &amp; (IF(ISBLANK(C2475), "", IFERROR(VALUE(LEFT(TRIM(C2475), FIND(" ", TRIM(C2475)&amp;" ")-1)), ""))) &amp; "|" &amp; D2475 )</f>
        <v/>
      </c>
      <c r="K2475" s="18" t="n">
        <f aca="false">IF(OR(C2475="", J2475="",G2475=""), 0, IF(COUNTIF($J$6:J2475, J2475)=1, 1, 0))</f>
        <v>0</v>
      </c>
      <c r="L2475" s="16" t="str">
        <f aca="false">IF(B2475="Inscripción de nuevo registro patronal",B2475 &amp; "|" &amp; E2475 &amp; "|" &amp; C2475,"")</f>
        <v/>
      </c>
      <c r="M2475" s="18" t="n">
        <f aca="false">IF(OR(C2475="", L2475=""), 0, IF(COUNTIF($L$6:L2475, L2475)=1, 1, 0))</f>
        <v>0</v>
      </c>
    </row>
    <row r="2476" customFormat="false" ht="28.35" hidden="false" customHeight="true" outlineLevel="0" collapsed="false">
      <c r="A2476" s="48" t="str">
        <f aca="false">IF(AND(NOT(ISBLANK(C2476)),NOT(ISBLANK(B2476)),NOT(ISBLANK(E2476))),(_xlfn.AGGREGATE(2,7,A$5:A2476))+1,"")</f>
        <v/>
      </c>
      <c r="B2476" s="49"/>
      <c r="C2476" s="49"/>
      <c r="D2476" s="50"/>
      <c r="E2476" s="51"/>
      <c r="F2476" s="52" t="str">
        <f aca="false">IFERROR(VLOOKUP(B2476,LISTAS!$Q$2:$R$58,2,0),"")</f>
        <v/>
      </c>
      <c r="G2476" s="34" t="str">
        <f aca="false">IF(ISBLANK(C2476),"",  IF(F2476="RAZÓN SOCIAL","NUEVO_RP",   IF(F2476="NUMERO",      IF(ISNUMBER(VALUE(C2476)),VALUE(C2476),""),   IF(OR(F2476="NSS - NOMBRE",F2476="RP - NOMBRE"),      IF(         AND(           NOT(ISERROR(FIND(" - ",C2476))),           ISERROR(FIND("  ",C2476)),           ISERROR(FIND("–",C2476)),           ISERROR(FIND("—",C2476)),           ISNUMBER(VALUE(LEFT(C2476,FIND(" - ",C2476)-1)))         ),         VALUE(LEFT(C2476,FIND(" - ",C2476)-1)),         ""      ),   ""   )  )))</f>
        <v/>
      </c>
      <c r="H2476" s="34" t="str">
        <f aca="false">B2476 &amp; "|" &amp; E2476 &amp; "|" &amp;(IF(ISBLANK(C2476),"",IFERROR(VALUE(LEFT(TRIM(C2476),FIND(" ",TRIM(C2476)&amp;" ")-1)),"")))</f>
        <v>||</v>
      </c>
      <c r="I2476" s="18" t="n">
        <f aca="false">IF(G2476="",0, IF(COUNTIF($H$6:H2476,H2476)=1,1,0))</f>
        <v>0</v>
      </c>
      <c r="J2476" s="34" t="str">
        <f aca="false">IF( OR( ISBLANK(D2476), C2476=D2476, AND( LEFT(D2476,7)&lt;&gt;"NOMINA ", OR( ISERROR(FIND(" - ",D2476)), NOT(ISNUMBER(VALUE(LEFT(D2476,FIND(" - ",D2476)-1)))) ) ) ), "", B2476 &amp; "|" &amp; E2476 &amp; "|" &amp; (IF(ISBLANK(C2476), "", IFERROR(VALUE(LEFT(TRIM(C2476), FIND(" ", TRIM(C2476)&amp;" ")-1)), ""))) &amp; "|" &amp; D2476 )</f>
        <v/>
      </c>
      <c r="K2476" s="18" t="n">
        <f aca="false">IF(OR(C2476="", J2476="",G2476=""), 0, IF(COUNTIF($J$6:J2476, J2476)=1, 1, 0))</f>
        <v>0</v>
      </c>
      <c r="L2476" s="16" t="str">
        <f aca="false">IF(B2476="Inscripción de nuevo registro patronal",B2476 &amp; "|" &amp; E2476 &amp; "|" &amp; C2476,"")</f>
        <v/>
      </c>
      <c r="M2476" s="18" t="n">
        <f aca="false">IF(OR(C2476="", L2476=""), 0, IF(COUNTIF($L$6:L2476, L2476)=1, 1, 0))</f>
        <v>0</v>
      </c>
    </row>
    <row r="2477" customFormat="false" ht="28.35" hidden="false" customHeight="true" outlineLevel="0" collapsed="false">
      <c r="A2477" s="48" t="str">
        <f aca="false">IF(AND(NOT(ISBLANK(C2477)),NOT(ISBLANK(B2477)),NOT(ISBLANK(E2477))),(_xlfn.AGGREGATE(2,7,A$5:A2477))+1,"")</f>
        <v/>
      </c>
      <c r="B2477" s="49"/>
      <c r="C2477" s="49"/>
      <c r="D2477" s="50"/>
      <c r="E2477" s="51"/>
      <c r="F2477" s="52" t="str">
        <f aca="false">IFERROR(VLOOKUP(B2477,LISTAS!$Q$2:$R$58,2,0),"")</f>
        <v/>
      </c>
      <c r="G2477" s="34" t="str">
        <f aca="false">IF(ISBLANK(C2477),"",  IF(F2477="RAZÓN SOCIAL","NUEVO_RP",   IF(F2477="NUMERO",      IF(ISNUMBER(VALUE(C2477)),VALUE(C2477),""),   IF(OR(F2477="NSS - NOMBRE",F2477="RP - NOMBRE"),      IF(         AND(           NOT(ISERROR(FIND(" - ",C2477))),           ISERROR(FIND("  ",C2477)),           ISERROR(FIND("–",C2477)),           ISERROR(FIND("—",C2477)),           ISNUMBER(VALUE(LEFT(C2477,FIND(" - ",C2477)-1)))         ),         VALUE(LEFT(C2477,FIND(" - ",C2477)-1)),         ""      ),   ""   )  )))</f>
        <v/>
      </c>
      <c r="H2477" s="34" t="str">
        <f aca="false">B2477 &amp; "|" &amp; E2477 &amp; "|" &amp;(IF(ISBLANK(C2477),"",IFERROR(VALUE(LEFT(TRIM(C2477),FIND(" ",TRIM(C2477)&amp;" ")-1)),"")))</f>
        <v>||</v>
      </c>
      <c r="I2477" s="18" t="n">
        <f aca="false">IF(G2477="",0, IF(COUNTIF($H$6:H2477,H2477)=1,1,0))</f>
        <v>0</v>
      </c>
      <c r="J2477" s="34" t="str">
        <f aca="false">IF( OR( ISBLANK(D2477), C2477=D2477, AND( LEFT(D2477,7)&lt;&gt;"NOMINA ", OR( ISERROR(FIND(" - ",D2477)), NOT(ISNUMBER(VALUE(LEFT(D2477,FIND(" - ",D2477)-1)))) ) ) ), "", B2477 &amp; "|" &amp; E2477 &amp; "|" &amp; (IF(ISBLANK(C2477), "", IFERROR(VALUE(LEFT(TRIM(C2477), FIND(" ", TRIM(C2477)&amp;" ")-1)), ""))) &amp; "|" &amp; D2477 )</f>
        <v/>
      </c>
      <c r="K2477" s="18" t="n">
        <f aca="false">IF(OR(C2477="", J2477="",G2477=""), 0, IF(COUNTIF($J$6:J2477, J2477)=1, 1, 0))</f>
        <v>0</v>
      </c>
      <c r="L2477" s="16" t="str">
        <f aca="false">IF(B2477="Inscripción de nuevo registro patronal",B2477 &amp; "|" &amp; E2477 &amp; "|" &amp; C2477,"")</f>
        <v/>
      </c>
      <c r="M2477" s="18" t="n">
        <f aca="false">IF(OR(C2477="", L2477=""), 0, IF(COUNTIF($L$6:L2477, L2477)=1, 1, 0))</f>
        <v>0</v>
      </c>
    </row>
    <row r="2478" customFormat="false" ht="28.35" hidden="false" customHeight="true" outlineLevel="0" collapsed="false">
      <c r="A2478" s="48" t="str">
        <f aca="false">IF(AND(NOT(ISBLANK(C2478)),NOT(ISBLANK(B2478)),NOT(ISBLANK(E2478))),(_xlfn.AGGREGATE(2,7,A$5:A2478))+1,"")</f>
        <v/>
      </c>
      <c r="B2478" s="49"/>
      <c r="C2478" s="49"/>
      <c r="D2478" s="50"/>
      <c r="E2478" s="51"/>
      <c r="F2478" s="52" t="str">
        <f aca="false">IFERROR(VLOOKUP(B2478,LISTAS!$Q$2:$R$58,2,0),"")</f>
        <v/>
      </c>
      <c r="G2478" s="34" t="str">
        <f aca="false">IF(ISBLANK(C2478),"",  IF(F2478="RAZÓN SOCIAL","NUEVO_RP",   IF(F2478="NUMERO",      IF(ISNUMBER(VALUE(C2478)),VALUE(C2478),""),   IF(OR(F2478="NSS - NOMBRE",F2478="RP - NOMBRE"),      IF(         AND(           NOT(ISERROR(FIND(" - ",C2478))),           ISERROR(FIND("  ",C2478)),           ISERROR(FIND("–",C2478)),           ISERROR(FIND("—",C2478)),           ISNUMBER(VALUE(LEFT(C2478,FIND(" - ",C2478)-1)))         ),         VALUE(LEFT(C2478,FIND(" - ",C2478)-1)),         ""      ),   ""   )  )))</f>
        <v/>
      </c>
      <c r="H2478" s="34" t="str">
        <f aca="false">B2478 &amp; "|" &amp; E2478 &amp; "|" &amp;(IF(ISBLANK(C2478),"",IFERROR(VALUE(LEFT(TRIM(C2478),FIND(" ",TRIM(C2478)&amp;" ")-1)),"")))</f>
        <v>||</v>
      </c>
      <c r="I2478" s="18" t="n">
        <f aca="false">IF(G2478="",0, IF(COUNTIF($H$6:H2478,H2478)=1,1,0))</f>
        <v>0</v>
      </c>
      <c r="J2478" s="34" t="str">
        <f aca="false">IF( OR( ISBLANK(D2478), C2478=D2478, AND( LEFT(D2478,7)&lt;&gt;"NOMINA ", OR( ISERROR(FIND(" - ",D2478)), NOT(ISNUMBER(VALUE(LEFT(D2478,FIND(" - ",D2478)-1)))) ) ) ), "", B2478 &amp; "|" &amp; E2478 &amp; "|" &amp; (IF(ISBLANK(C2478), "", IFERROR(VALUE(LEFT(TRIM(C2478), FIND(" ", TRIM(C2478)&amp;" ")-1)), ""))) &amp; "|" &amp; D2478 )</f>
        <v/>
      </c>
      <c r="K2478" s="18" t="n">
        <f aca="false">IF(OR(C2478="", J2478="",G2478=""), 0, IF(COUNTIF($J$6:J2478, J2478)=1, 1, 0))</f>
        <v>0</v>
      </c>
      <c r="L2478" s="16" t="str">
        <f aca="false">IF(B2478="Inscripción de nuevo registro patronal",B2478 &amp; "|" &amp; E2478 &amp; "|" &amp; C2478,"")</f>
        <v/>
      </c>
      <c r="M2478" s="18" t="n">
        <f aca="false">IF(OR(C2478="", L2478=""), 0, IF(COUNTIF($L$6:L2478, L2478)=1, 1, 0))</f>
        <v>0</v>
      </c>
    </row>
    <row r="2479" customFormat="false" ht="28.35" hidden="false" customHeight="true" outlineLevel="0" collapsed="false">
      <c r="A2479" s="48" t="str">
        <f aca="false">IF(AND(NOT(ISBLANK(C2479)),NOT(ISBLANK(B2479)),NOT(ISBLANK(E2479))),(_xlfn.AGGREGATE(2,7,A$5:A2479))+1,"")</f>
        <v/>
      </c>
      <c r="B2479" s="49"/>
      <c r="C2479" s="49"/>
      <c r="D2479" s="50"/>
      <c r="E2479" s="51"/>
      <c r="F2479" s="52" t="str">
        <f aca="false">IFERROR(VLOOKUP(B2479,LISTAS!$Q$2:$R$58,2,0),"")</f>
        <v/>
      </c>
      <c r="G2479" s="34" t="str">
        <f aca="false">IF(ISBLANK(C2479),"",  IF(F2479="RAZÓN SOCIAL","NUEVO_RP",   IF(F2479="NUMERO",      IF(ISNUMBER(VALUE(C2479)),VALUE(C2479),""),   IF(OR(F2479="NSS - NOMBRE",F2479="RP - NOMBRE"),      IF(         AND(           NOT(ISERROR(FIND(" - ",C2479))),           ISERROR(FIND("  ",C2479)),           ISERROR(FIND("–",C2479)),           ISERROR(FIND("—",C2479)),           ISNUMBER(VALUE(LEFT(C2479,FIND(" - ",C2479)-1)))         ),         VALUE(LEFT(C2479,FIND(" - ",C2479)-1)),         ""      ),   ""   )  )))</f>
        <v/>
      </c>
      <c r="H2479" s="34" t="str">
        <f aca="false">B2479 &amp; "|" &amp; E2479 &amp; "|" &amp;(IF(ISBLANK(C2479),"",IFERROR(VALUE(LEFT(TRIM(C2479),FIND(" ",TRIM(C2479)&amp;" ")-1)),"")))</f>
        <v>||</v>
      </c>
      <c r="I2479" s="18" t="n">
        <f aca="false">IF(G2479="",0, IF(COUNTIF($H$6:H2479,H2479)=1,1,0))</f>
        <v>0</v>
      </c>
      <c r="J2479" s="34" t="str">
        <f aca="false">IF( OR( ISBLANK(D2479), C2479=D2479, AND( LEFT(D2479,7)&lt;&gt;"NOMINA ", OR( ISERROR(FIND(" - ",D2479)), NOT(ISNUMBER(VALUE(LEFT(D2479,FIND(" - ",D2479)-1)))) ) ) ), "", B2479 &amp; "|" &amp; E2479 &amp; "|" &amp; (IF(ISBLANK(C2479), "", IFERROR(VALUE(LEFT(TRIM(C2479), FIND(" ", TRIM(C2479)&amp;" ")-1)), ""))) &amp; "|" &amp; D2479 )</f>
        <v/>
      </c>
      <c r="K2479" s="18" t="n">
        <f aca="false">IF(OR(C2479="", J2479="",G2479=""), 0, IF(COUNTIF($J$6:J2479, J2479)=1, 1, 0))</f>
        <v>0</v>
      </c>
      <c r="L2479" s="16" t="str">
        <f aca="false">IF(B2479="Inscripción de nuevo registro patronal",B2479 &amp; "|" &amp; E2479 &amp; "|" &amp; C2479,"")</f>
        <v/>
      </c>
      <c r="M2479" s="18" t="n">
        <f aca="false">IF(OR(C2479="", L2479=""), 0, IF(COUNTIF($L$6:L2479, L2479)=1, 1, 0))</f>
        <v>0</v>
      </c>
    </row>
    <row r="2480" customFormat="false" ht="28.35" hidden="false" customHeight="true" outlineLevel="0" collapsed="false">
      <c r="A2480" s="48" t="str">
        <f aca="false">IF(AND(NOT(ISBLANK(C2480)),NOT(ISBLANK(B2480)),NOT(ISBLANK(E2480))),(_xlfn.AGGREGATE(2,7,A$5:A2480))+1,"")</f>
        <v/>
      </c>
      <c r="B2480" s="49"/>
      <c r="C2480" s="49"/>
      <c r="D2480" s="50"/>
      <c r="E2480" s="51"/>
      <c r="F2480" s="52" t="str">
        <f aca="false">IFERROR(VLOOKUP(B2480,LISTAS!$Q$2:$R$58,2,0),"")</f>
        <v/>
      </c>
      <c r="G2480" s="34" t="str">
        <f aca="false">IF(ISBLANK(C2480),"",  IF(F2480="RAZÓN SOCIAL","NUEVO_RP",   IF(F2480="NUMERO",      IF(ISNUMBER(VALUE(C2480)),VALUE(C2480),""),   IF(OR(F2480="NSS - NOMBRE",F2480="RP - NOMBRE"),      IF(         AND(           NOT(ISERROR(FIND(" - ",C2480))),           ISERROR(FIND("  ",C2480)),           ISERROR(FIND("–",C2480)),           ISERROR(FIND("—",C2480)),           ISNUMBER(VALUE(LEFT(C2480,FIND(" - ",C2480)-1)))         ),         VALUE(LEFT(C2480,FIND(" - ",C2480)-1)),         ""      ),   ""   )  )))</f>
        <v/>
      </c>
      <c r="H2480" s="34" t="str">
        <f aca="false">B2480 &amp; "|" &amp; E2480 &amp; "|" &amp;(IF(ISBLANK(C2480),"",IFERROR(VALUE(LEFT(TRIM(C2480),FIND(" ",TRIM(C2480)&amp;" ")-1)),"")))</f>
        <v>||</v>
      </c>
      <c r="I2480" s="18" t="n">
        <f aca="false">IF(G2480="",0, IF(COUNTIF($H$6:H2480,H2480)=1,1,0))</f>
        <v>0</v>
      </c>
      <c r="J2480" s="34" t="str">
        <f aca="false">IF( OR( ISBLANK(D2480), C2480=D2480, AND( LEFT(D2480,7)&lt;&gt;"NOMINA ", OR( ISERROR(FIND(" - ",D2480)), NOT(ISNUMBER(VALUE(LEFT(D2480,FIND(" - ",D2480)-1)))) ) ) ), "", B2480 &amp; "|" &amp; E2480 &amp; "|" &amp; (IF(ISBLANK(C2480), "", IFERROR(VALUE(LEFT(TRIM(C2480), FIND(" ", TRIM(C2480)&amp;" ")-1)), ""))) &amp; "|" &amp; D2480 )</f>
        <v/>
      </c>
      <c r="K2480" s="18" t="n">
        <f aca="false">IF(OR(C2480="", J2480="",G2480=""), 0, IF(COUNTIF($J$6:J2480, J2480)=1, 1, 0))</f>
        <v>0</v>
      </c>
      <c r="L2480" s="16" t="str">
        <f aca="false">IF(B2480="Inscripción de nuevo registro patronal",B2480 &amp; "|" &amp; E2480 &amp; "|" &amp; C2480,"")</f>
        <v/>
      </c>
      <c r="M2480" s="18" t="n">
        <f aca="false">IF(OR(C2480="", L2480=""), 0, IF(COUNTIF($L$6:L2480, L2480)=1, 1, 0))</f>
        <v>0</v>
      </c>
    </row>
    <row r="2481" customFormat="false" ht="28.35" hidden="false" customHeight="true" outlineLevel="0" collapsed="false">
      <c r="A2481" s="48" t="str">
        <f aca="false">IF(AND(NOT(ISBLANK(C2481)),NOT(ISBLANK(B2481)),NOT(ISBLANK(E2481))),(_xlfn.AGGREGATE(2,7,A$5:A2481))+1,"")</f>
        <v/>
      </c>
      <c r="B2481" s="49"/>
      <c r="C2481" s="49"/>
      <c r="D2481" s="50"/>
      <c r="E2481" s="51"/>
      <c r="F2481" s="52" t="str">
        <f aca="false">IFERROR(VLOOKUP(B2481,LISTAS!$Q$2:$R$58,2,0),"")</f>
        <v/>
      </c>
      <c r="G2481" s="34" t="str">
        <f aca="false">IF(ISBLANK(C2481),"",  IF(F2481="RAZÓN SOCIAL","NUEVO_RP",   IF(F2481="NUMERO",      IF(ISNUMBER(VALUE(C2481)),VALUE(C2481),""),   IF(OR(F2481="NSS - NOMBRE",F2481="RP - NOMBRE"),      IF(         AND(           NOT(ISERROR(FIND(" - ",C2481))),           ISERROR(FIND("  ",C2481)),           ISERROR(FIND("–",C2481)),           ISERROR(FIND("—",C2481)),           ISNUMBER(VALUE(LEFT(C2481,FIND(" - ",C2481)-1)))         ),         VALUE(LEFT(C2481,FIND(" - ",C2481)-1)),         ""      ),   ""   )  )))</f>
        <v/>
      </c>
      <c r="H2481" s="34" t="str">
        <f aca="false">B2481 &amp; "|" &amp; E2481 &amp; "|" &amp;(IF(ISBLANK(C2481),"",IFERROR(VALUE(LEFT(TRIM(C2481),FIND(" ",TRIM(C2481)&amp;" ")-1)),"")))</f>
        <v>||</v>
      </c>
      <c r="I2481" s="18" t="n">
        <f aca="false">IF(G2481="",0, IF(COUNTIF($H$6:H2481,H2481)=1,1,0))</f>
        <v>0</v>
      </c>
      <c r="J2481" s="34" t="str">
        <f aca="false">IF( OR( ISBLANK(D2481), C2481=D2481, AND( LEFT(D2481,7)&lt;&gt;"NOMINA ", OR( ISERROR(FIND(" - ",D2481)), NOT(ISNUMBER(VALUE(LEFT(D2481,FIND(" - ",D2481)-1)))) ) ) ), "", B2481 &amp; "|" &amp; E2481 &amp; "|" &amp; (IF(ISBLANK(C2481), "", IFERROR(VALUE(LEFT(TRIM(C2481), FIND(" ", TRIM(C2481)&amp;" ")-1)), ""))) &amp; "|" &amp; D2481 )</f>
        <v/>
      </c>
      <c r="K2481" s="18" t="n">
        <f aca="false">IF(OR(C2481="", J2481="",G2481=""), 0, IF(COUNTIF($J$6:J2481, J2481)=1, 1, 0))</f>
        <v>0</v>
      </c>
      <c r="L2481" s="16" t="str">
        <f aca="false">IF(B2481="Inscripción de nuevo registro patronal",B2481 &amp; "|" &amp; E2481 &amp; "|" &amp; C2481,"")</f>
        <v/>
      </c>
      <c r="M2481" s="18" t="n">
        <f aca="false">IF(OR(C2481="", L2481=""), 0, IF(COUNTIF($L$6:L2481, L2481)=1, 1, 0))</f>
        <v>0</v>
      </c>
    </row>
    <row r="2482" customFormat="false" ht="28.35" hidden="false" customHeight="true" outlineLevel="0" collapsed="false">
      <c r="A2482" s="48" t="str">
        <f aca="false">IF(AND(NOT(ISBLANK(C2482)),NOT(ISBLANK(B2482)),NOT(ISBLANK(E2482))),(_xlfn.AGGREGATE(2,7,A$5:A2482))+1,"")</f>
        <v/>
      </c>
      <c r="B2482" s="49"/>
      <c r="C2482" s="49"/>
      <c r="D2482" s="50"/>
      <c r="E2482" s="51"/>
      <c r="F2482" s="52" t="str">
        <f aca="false">IFERROR(VLOOKUP(B2482,LISTAS!$Q$2:$R$58,2,0),"")</f>
        <v/>
      </c>
      <c r="G2482" s="34" t="str">
        <f aca="false">IF(ISBLANK(C2482),"",  IF(F2482="RAZÓN SOCIAL","NUEVO_RP",   IF(F2482="NUMERO",      IF(ISNUMBER(VALUE(C2482)),VALUE(C2482),""),   IF(OR(F2482="NSS - NOMBRE",F2482="RP - NOMBRE"),      IF(         AND(           NOT(ISERROR(FIND(" - ",C2482))),           ISERROR(FIND("  ",C2482)),           ISERROR(FIND("–",C2482)),           ISERROR(FIND("—",C2482)),           ISNUMBER(VALUE(LEFT(C2482,FIND(" - ",C2482)-1)))         ),         VALUE(LEFT(C2482,FIND(" - ",C2482)-1)),         ""      ),   ""   )  )))</f>
        <v/>
      </c>
      <c r="H2482" s="34" t="str">
        <f aca="false">B2482 &amp; "|" &amp; E2482 &amp; "|" &amp;(IF(ISBLANK(C2482),"",IFERROR(VALUE(LEFT(TRIM(C2482),FIND(" ",TRIM(C2482)&amp;" ")-1)),"")))</f>
        <v>||</v>
      </c>
      <c r="I2482" s="18" t="n">
        <f aca="false">IF(G2482="",0, IF(COUNTIF($H$6:H2482,H2482)=1,1,0))</f>
        <v>0</v>
      </c>
      <c r="J2482" s="34" t="str">
        <f aca="false">IF( OR( ISBLANK(D2482), C2482=D2482, AND( LEFT(D2482,7)&lt;&gt;"NOMINA ", OR( ISERROR(FIND(" - ",D2482)), NOT(ISNUMBER(VALUE(LEFT(D2482,FIND(" - ",D2482)-1)))) ) ) ), "", B2482 &amp; "|" &amp; E2482 &amp; "|" &amp; (IF(ISBLANK(C2482), "", IFERROR(VALUE(LEFT(TRIM(C2482), FIND(" ", TRIM(C2482)&amp;" ")-1)), ""))) &amp; "|" &amp; D2482 )</f>
        <v/>
      </c>
      <c r="K2482" s="18" t="n">
        <f aca="false">IF(OR(C2482="", J2482="",G2482=""), 0, IF(COUNTIF($J$6:J2482, J2482)=1, 1, 0))</f>
        <v>0</v>
      </c>
      <c r="L2482" s="16" t="str">
        <f aca="false">IF(B2482="Inscripción de nuevo registro patronal",B2482 &amp; "|" &amp; E2482 &amp; "|" &amp; C2482,"")</f>
        <v/>
      </c>
      <c r="M2482" s="18" t="n">
        <f aca="false">IF(OR(C2482="", L2482=""), 0, IF(COUNTIF($L$6:L2482, L2482)=1, 1, 0))</f>
        <v>0</v>
      </c>
    </row>
    <row r="2483" customFormat="false" ht="28.35" hidden="false" customHeight="true" outlineLevel="0" collapsed="false">
      <c r="A2483" s="48" t="str">
        <f aca="false">IF(AND(NOT(ISBLANK(C2483)),NOT(ISBLANK(B2483)),NOT(ISBLANK(E2483))),(_xlfn.AGGREGATE(2,7,A$5:A2483))+1,"")</f>
        <v/>
      </c>
      <c r="B2483" s="49"/>
      <c r="C2483" s="49"/>
      <c r="D2483" s="50"/>
      <c r="E2483" s="51"/>
      <c r="F2483" s="52" t="str">
        <f aca="false">IFERROR(VLOOKUP(B2483,LISTAS!$Q$2:$R$58,2,0),"")</f>
        <v/>
      </c>
      <c r="G2483" s="34" t="str">
        <f aca="false">IF(ISBLANK(C2483),"",  IF(F2483="RAZÓN SOCIAL","NUEVO_RP",   IF(F2483="NUMERO",      IF(ISNUMBER(VALUE(C2483)),VALUE(C2483),""),   IF(OR(F2483="NSS - NOMBRE",F2483="RP - NOMBRE"),      IF(         AND(           NOT(ISERROR(FIND(" - ",C2483))),           ISERROR(FIND("  ",C2483)),           ISERROR(FIND("–",C2483)),           ISERROR(FIND("—",C2483)),           ISNUMBER(VALUE(LEFT(C2483,FIND(" - ",C2483)-1)))         ),         VALUE(LEFT(C2483,FIND(" - ",C2483)-1)),         ""      ),   ""   )  )))</f>
        <v/>
      </c>
      <c r="H2483" s="34" t="str">
        <f aca="false">B2483 &amp; "|" &amp; E2483 &amp; "|" &amp;(IF(ISBLANK(C2483),"",IFERROR(VALUE(LEFT(TRIM(C2483),FIND(" ",TRIM(C2483)&amp;" ")-1)),"")))</f>
        <v>||</v>
      </c>
      <c r="I2483" s="18" t="n">
        <f aca="false">IF(G2483="",0, IF(COUNTIF($H$6:H2483,H2483)=1,1,0))</f>
        <v>0</v>
      </c>
      <c r="J2483" s="34" t="str">
        <f aca="false">IF( OR( ISBLANK(D2483), C2483=D2483, AND( LEFT(D2483,7)&lt;&gt;"NOMINA ", OR( ISERROR(FIND(" - ",D2483)), NOT(ISNUMBER(VALUE(LEFT(D2483,FIND(" - ",D2483)-1)))) ) ) ), "", B2483 &amp; "|" &amp; E2483 &amp; "|" &amp; (IF(ISBLANK(C2483), "", IFERROR(VALUE(LEFT(TRIM(C2483), FIND(" ", TRIM(C2483)&amp;" ")-1)), ""))) &amp; "|" &amp; D2483 )</f>
        <v/>
      </c>
      <c r="K2483" s="18" t="n">
        <f aca="false">IF(OR(C2483="", J2483="",G2483=""), 0, IF(COUNTIF($J$6:J2483, J2483)=1, 1, 0))</f>
        <v>0</v>
      </c>
      <c r="L2483" s="16" t="str">
        <f aca="false">IF(B2483="Inscripción de nuevo registro patronal",B2483 &amp; "|" &amp; E2483 &amp; "|" &amp; C2483,"")</f>
        <v/>
      </c>
      <c r="M2483" s="18" t="n">
        <f aca="false">IF(OR(C2483="", L2483=""), 0, IF(COUNTIF($L$6:L2483, L2483)=1, 1, 0))</f>
        <v>0</v>
      </c>
    </row>
    <row r="2484" customFormat="false" ht="28.35" hidden="false" customHeight="true" outlineLevel="0" collapsed="false">
      <c r="A2484" s="48" t="str">
        <f aca="false">IF(AND(NOT(ISBLANK(C2484)),NOT(ISBLANK(B2484)),NOT(ISBLANK(E2484))),(_xlfn.AGGREGATE(2,7,A$5:A2484))+1,"")</f>
        <v/>
      </c>
      <c r="B2484" s="49"/>
      <c r="C2484" s="49"/>
      <c r="D2484" s="50"/>
      <c r="E2484" s="51"/>
      <c r="F2484" s="52" t="str">
        <f aca="false">IFERROR(VLOOKUP(B2484,LISTAS!$Q$2:$R$58,2,0),"")</f>
        <v/>
      </c>
      <c r="G2484" s="34" t="str">
        <f aca="false">IF(ISBLANK(C2484),"",  IF(F2484="RAZÓN SOCIAL","NUEVO_RP",   IF(F2484="NUMERO",      IF(ISNUMBER(VALUE(C2484)),VALUE(C2484),""),   IF(OR(F2484="NSS - NOMBRE",F2484="RP - NOMBRE"),      IF(         AND(           NOT(ISERROR(FIND(" - ",C2484))),           ISERROR(FIND("  ",C2484)),           ISERROR(FIND("–",C2484)),           ISERROR(FIND("—",C2484)),           ISNUMBER(VALUE(LEFT(C2484,FIND(" - ",C2484)-1)))         ),         VALUE(LEFT(C2484,FIND(" - ",C2484)-1)),         ""      ),   ""   )  )))</f>
        <v/>
      </c>
      <c r="H2484" s="34" t="str">
        <f aca="false">B2484 &amp; "|" &amp; E2484 &amp; "|" &amp;(IF(ISBLANK(C2484),"",IFERROR(VALUE(LEFT(TRIM(C2484),FIND(" ",TRIM(C2484)&amp;" ")-1)),"")))</f>
        <v>||</v>
      </c>
      <c r="I2484" s="18" t="n">
        <f aca="false">IF(G2484="",0, IF(COUNTIF($H$6:H2484,H2484)=1,1,0))</f>
        <v>0</v>
      </c>
      <c r="J2484" s="34" t="str">
        <f aca="false">IF( OR( ISBLANK(D2484), C2484=D2484, AND( LEFT(D2484,7)&lt;&gt;"NOMINA ", OR( ISERROR(FIND(" - ",D2484)), NOT(ISNUMBER(VALUE(LEFT(D2484,FIND(" - ",D2484)-1)))) ) ) ), "", B2484 &amp; "|" &amp; E2484 &amp; "|" &amp; (IF(ISBLANK(C2484), "", IFERROR(VALUE(LEFT(TRIM(C2484), FIND(" ", TRIM(C2484)&amp;" ")-1)), ""))) &amp; "|" &amp; D2484 )</f>
        <v/>
      </c>
      <c r="K2484" s="18" t="n">
        <f aca="false">IF(OR(C2484="", J2484="",G2484=""), 0, IF(COUNTIF($J$6:J2484, J2484)=1, 1, 0))</f>
        <v>0</v>
      </c>
      <c r="L2484" s="16" t="str">
        <f aca="false">IF(B2484="Inscripción de nuevo registro patronal",B2484 &amp; "|" &amp; E2484 &amp; "|" &amp; C2484,"")</f>
        <v/>
      </c>
      <c r="M2484" s="18" t="n">
        <f aca="false">IF(OR(C2484="", L2484=""), 0, IF(COUNTIF($L$6:L2484, L2484)=1, 1, 0))</f>
        <v>0</v>
      </c>
    </row>
    <row r="2485" customFormat="false" ht="28.35" hidden="false" customHeight="true" outlineLevel="0" collapsed="false">
      <c r="A2485" s="48" t="str">
        <f aca="false">IF(AND(NOT(ISBLANK(C2485)),NOT(ISBLANK(B2485)),NOT(ISBLANK(E2485))),(_xlfn.AGGREGATE(2,7,A$5:A2485))+1,"")</f>
        <v/>
      </c>
      <c r="B2485" s="49"/>
      <c r="C2485" s="49"/>
      <c r="D2485" s="50"/>
      <c r="E2485" s="51"/>
      <c r="F2485" s="52" t="str">
        <f aca="false">IFERROR(VLOOKUP(B2485,LISTAS!$Q$2:$R$58,2,0),"")</f>
        <v/>
      </c>
      <c r="G2485" s="34" t="str">
        <f aca="false">IF(ISBLANK(C2485),"",  IF(F2485="RAZÓN SOCIAL","NUEVO_RP",   IF(F2485="NUMERO",      IF(ISNUMBER(VALUE(C2485)),VALUE(C2485),""),   IF(OR(F2485="NSS - NOMBRE",F2485="RP - NOMBRE"),      IF(         AND(           NOT(ISERROR(FIND(" - ",C2485))),           ISERROR(FIND("  ",C2485)),           ISERROR(FIND("–",C2485)),           ISERROR(FIND("—",C2485)),           ISNUMBER(VALUE(LEFT(C2485,FIND(" - ",C2485)-1)))         ),         VALUE(LEFT(C2485,FIND(" - ",C2485)-1)),         ""      ),   ""   )  )))</f>
        <v/>
      </c>
      <c r="H2485" s="34" t="str">
        <f aca="false">B2485 &amp; "|" &amp; E2485 &amp; "|" &amp;(IF(ISBLANK(C2485),"",IFERROR(VALUE(LEFT(TRIM(C2485),FIND(" ",TRIM(C2485)&amp;" ")-1)),"")))</f>
        <v>||</v>
      </c>
      <c r="I2485" s="18" t="n">
        <f aca="false">IF(G2485="",0, IF(COUNTIF($H$6:H2485,H2485)=1,1,0))</f>
        <v>0</v>
      </c>
      <c r="J2485" s="34" t="str">
        <f aca="false">IF( OR( ISBLANK(D2485), C2485=D2485, AND( LEFT(D2485,7)&lt;&gt;"NOMINA ", OR( ISERROR(FIND(" - ",D2485)), NOT(ISNUMBER(VALUE(LEFT(D2485,FIND(" - ",D2485)-1)))) ) ) ), "", B2485 &amp; "|" &amp; E2485 &amp; "|" &amp; (IF(ISBLANK(C2485), "", IFERROR(VALUE(LEFT(TRIM(C2485), FIND(" ", TRIM(C2485)&amp;" ")-1)), ""))) &amp; "|" &amp; D2485 )</f>
        <v/>
      </c>
      <c r="K2485" s="18" t="n">
        <f aca="false">IF(OR(C2485="", J2485="",G2485=""), 0, IF(COUNTIF($J$6:J2485, J2485)=1, 1, 0))</f>
        <v>0</v>
      </c>
      <c r="L2485" s="16" t="str">
        <f aca="false">IF(B2485="Inscripción de nuevo registro patronal",B2485 &amp; "|" &amp; E2485 &amp; "|" &amp; C2485,"")</f>
        <v/>
      </c>
      <c r="M2485" s="18" t="n">
        <f aca="false">IF(OR(C2485="", L2485=""), 0, IF(COUNTIF($L$6:L2485, L2485)=1, 1, 0))</f>
        <v>0</v>
      </c>
    </row>
    <row r="2486" customFormat="false" ht="28.35" hidden="false" customHeight="true" outlineLevel="0" collapsed="false">
      <c r="A2486" s="48" t="str">
        <f aca="false">IF(AND(NOT(ISBLANK(C2486)),NOT(ISBLANK(B2486)),NOT(ISBLANK(E2486))),(_xlfn.AGGREGATE(2,7,A$5:A2486))+1,"")</f>
        <v/>
      </c>
      <c r="B2486" s="49"/>
      <c r="C2486" s="49"/>
      <c r="D2486" s="50"/>
      <c r="E2486" s="51"/>
      <c r="F2486" s="52" t="str">
        <f aca="false">IFERROR(VLOOKUP(B2486,LISTAS!$Q$2:$R$58,2,0),"")</f>
        <v/>
      </c>
      <c r="G2486" s="34" t="str">
        <f aca="false">IF(ISBLANK(C2486),"",  IF(F2486="RAZÓN SOCIAL","NUEVO_RP",   IF(F2486="NUMERO",      IF(ISNUMBER(VALUE(C2486)),VALUE(C2486),""),   IF(OR(F2486="NSS - NOMBRE",F2486="RP - NOMBRE"),      IF(         AND(           NOT(ISERROR(FIND(" - ",C2486))),           ISERROR(FIND("  ",C2486)),           ISERROR(FIND("–",C2486)),           ISERROR(FIND("—",C2486)),           ISNUMBER(VALUE(LEFT(C2486,FIND(" - ",C2486)-1)))         ),         VALUE(LEFT(C2486,FIND(" - ",C2486)-1)),         ""      ),   ""   )  )))</f>
        <v/>
      </c>
      <c r="H2486" s="34" t="str">
        <f aca="false">B2486 &amp; "|" &amp; E2486 &amp; "|" &amp;(IF(ISBLANK(C2486),"",IFERROR(VALUE(LEFT(TRIM(C2486),FIND(" ",TRIM(C2486)&amp;" ")-1)),"")))</f>
        <v>||</v>
      </c>
      <c r="I2486" s="18" t="n">
        <f aca="false">IF(G2486="",0, IF(COUNTIF($H$6:H2486,H2486)=1,1,0))</f>
        <v>0</v>
      </c>
      <c r="J2486" s="34" t="str">
        <f aca="false">IF( OR( ISBLANK(D2486), C2486=D2486, AND( LEFT(D2486,7)&lt;&gt;"NOMINA ", OR( ISERROR(FIND(" - ",D2486)), NOT(ISNUMBER(VALUE(LEFT(D2486,FIND(" - ",D2486)-1)))) ) ) ), "", B2486 &amp; "|" &amp; E2486 &amp; "|" &amp; (IF(ISBLANK(C2486), "", IFERROR(VALUE(LEFT(TRIM(C2486), FIND(" ", TRIM(C2486)&amp;" ")-1)), ""))) &amp; "|" &amp; D2486 )</f>
        <v/>
      </c>
      <c r="K2486" s="18" t="n">
        <f aca="false">IF(OR(C2486="", J2486="",G2486=""), 0, IF(COUNTIF($J$6:J2486, J2486)=1, 1, 0))</f>
        <v>0</v>
      </c>
      <c r="L2486" s="16" t="str">
        <f aca="false">IF(B2486="Inscripción de nuevo registro patronal",B2486 &amp; "|" &amp; E2486 &amp; "|" &amp; C2486,"")</f>
        <v/>
      </c>
      <c r="M2486" s="18" t="n">
        <f aca="false">IF(OR(C2486="", L2486=""), 0, IF(COUNTIF($L$6:L2486, L2486)=1, 1, 0))</f>
        <v>0</v>
      </c>
    </row>
    <row r="2487" customFormat="false" ht="28.35" hidden="false" customHeight="true" outlineLevel="0" collapsed="false">
      <c r="A2487" s="48" t="str">
        <f aca="false">IF(AND(NOT(ISBLANK(C2487)),NOT(ISBLANK(B2487)),NOT(ISBLANK(E2487))),(_xlfn.AGGREGATE(2,7,A$5:A2487))+1,"")</f>
        <v/>
      </c>
      <c r="B2487" s="49"/>
      <c r="C2487" s="49"/>
      <c r="D2487" s="50"/>
      <c r="E2487" s="51"/>
      <c r="F2487" s="52" t="str">
        <f aca="false">IFERROR(VLOOKUP(B2487,LISTAS!$Q$2:$R$58,2,0),"")</f>
        <v/>
      </c>
      <c r="G2487" s="34" t="str">
        <f aca="false">IF(ISBLANK(C2487),"",  IF(F2487="RAZÓN SOCIAL","NUEVO_RP",   IF(F2487="NUMERO",      IF(ISNUMBER(VALUE(C2487)),VALUE(C2487),""),   IF(OR(F2487="NSS - NOMBRE",F2487="RP - NOMBRE"),      IF(         AND(           NOT(ISERROR(FIND(" - ",C2487))),           ISERROR(FIND("  ",C2487)),           ISERROR(FIND("–",C2487)),           ISERROR(FIND("—",C2487)),           ISNUMBER(VALUE(LEFT(C2487,FIND(" - ",C2487)-1)))         ),         VALUE(LEFT(C2487,FIND(" - ",C2487)-1)),         ""      ),   ""   )  )))</f>
        <v/>
      </c>
      <c r="H2487" s="34" t="str">
        <f aca="false">B2487 &amp; "|" &amp; E2487 &amp; "|" &amp;(IF(ISBLANK(C2487),"",IFERROR(VALUE(LEFT(TRIM(C2487),FIND(" ",TRIM(C2487)&amp;" ")-1)),"")))</f>
        <v>||</v>
      </c>
      <c r="I2487" s="18" t="n">
        <f aca="false">IF(G2487="",0, IF(COUNTIF($H$6:H2487,H2487)=1,1,0))</f>
        <v>0</v>
      </c>
      <c r="J2487" s="34" t="str">
        <f aca="false">IF( OR( ISBLANK(D2487), C2487=D2487, AND( LEFT(D2487,7)&lt;&gt;"NOMINA ", OR( ISERROR(FIND(" - ",D2487)), NOT(ISNUMBER(VALUE(LEFT(D2487,FIND(" - ",D2487)-1)))) ) ) ), "", B2487 &amp; "|" &amp; E2487 &amp; "|" &amp; (IF(ISBLANK(C2487), "", IFERROR(VALUE(LEFT(TRIM(C2487), FIND(" ", TRIM(C2487)&amp;" ")-1)), ""))) &amp; "|" &amp; D2487 )</f>
        <v/>
      </c>
      <c r="K2487" s="18" t="n">
        <f aca="false">IF(OR(C2487="", J2487="",G2487=""), 0, IF(COUNTIF($J$6:J2487, J2487)=1, 1, 0))</f>
        <v>0</v>
      </c>
      <c r="L2487" s="16" t="str">
        <f aca="false">IF(B2487="Inscripción de nuevo registro patronal",B2487 &amp; "|" &amp; E2487 &amp; "|" &amp; C2487,"")</f>
        <v/>
      </c>
      <c r="M2487" s="18" t="n">
        <f aca="false">IF(OR(C2487="", L2487=""), 0, IF(COUNTIF($L$6:L2487, L2487)=1, 1, 0))</f>
        <v>0</v>
      </c>
    </row>
    <row r="2488" customFormat="false" ht="28.35" hidden="false" customHeight="true" outlineLevel="0" collapsed="false">
      <c r="A2488" s="48" t="str">
        <f aca="false">IF(AND(NOT(ISBLANK(C2488)),NOT(ISBLANK(B2488)),NOT(ISBLANK(E2488))),(_xlfn.AGGREGATE(2,7,A$5:A2488))+1,"")</f>
        <v/>
      </c>
      <c r="B2488" s="49"/>
      <c r="C2488" s="49"/>
      <c r="D2488" s="50"/>
      <c r="E2488" s="51"/>
      <c r="F2488" s="52" t="str">
        <f aca="false">IFERROR(VLOOKUP(B2488,LISTAS!$Q$2:$R$58,2,0),"")</f>
        <v/>
      </c>
      <c r="G2488" s="34" t="str">
        <f aca="false">IF(ISBLANK(C2488),"",  IF(F2488="RAZÓN SOCIAL","NUEVO_RP",   IF(F2488="NUMERO",      IF(ISNUMBER(VALUE(C2488)),VALUE(C2488),""),   IF(OR(F2488="NSS - NOMBRE",F2488="RP - NOMBRE"),      IF(         AND(           NOT(ISERROR(FIND(" - ",C2488))),           ISERROR(FIND("  ",C2488)),           ISERROR(FIND("–",C2488)),           ISERROR(FIND("—",C2488)),           ISNUMBER(VALUE(LEFT(C2488,FIND(" - ",C2488)-1)))         ),         VALUE(LEFT(C2488,FIND(" - ",C2488)-1)),         ""      ),   ""   )  )))</f>
        <v/>
      </c>
      <c r="H2488" s="34" t="str">
        <f aca="false">B2488 &amp; "|" &amp; E2488 &amp; "|" &amp;(IF(ISBLANK(C2488),"",IFERROR(VALUE(LEFT(TRIM(C2488),FIND(" ",TRIM(C2488)&amp;" ")-1)),"")))</f>
        <v>||</v>
      </c>
      <c r="I2488" s="18" t="n">
        <f aca="false">IF(G2488="",0, IF(COUNTIF($H$6:H2488,H2488)=1,1,0))</f>
        <v>0</v>
      </c>
      <c r="J2488" s="34" t="str">
        <f aca="false">IF( OR( ISBLANK(D2488), C2488=D2488, AND( LEFT(D2488,7)&lt;&gt;"NOMINA ", OR( ISERROR(FIND(" - ",D2488)), NOT(ISNUMBER(VALUE(LEFT(D2488,FIND(" - ",D2488)-1)))) ) ) ), "", B2488 &amp; "|" &amp; E2488 &amp; "|" &amp; (IF(ISBLANK(C2488), "", IFERROR(VALUE(LEFT(TRIM(C2488), FIND(" ", TRIM(C2488)&amp;" ")-1)), ""))) &amp; "|" &amp; D2488 )</f>
        <v/>
      </c>
      <c r="K2488" s="18" t="n">
        <f aca="false">IF(OR(C2488="", J2488="",G2488=""), 0, IF(COUNTIF($J$6:J2488, J2488)=1, 1, 0))</f>
        <v>0</v>
      </c>
      <c r="L2488" s="16" t="str">
        <f aca="false">IF(B2488="Inscripción de nuevo registro patronal",B2488 &amp; "|" &amp; E2488 &amp; "|" &amp; C2488,"")</f>
        <v/>
      </c>
      <c r="M2488" s="18" t="n">
        <f aca="false">IF(OR(C2488="", L2488=""), 0, IF(COUNTIF($L$6:L2488, L2488)=1, 1, 0))</f>
        <v>0</v>
      </c>
    </row>
    <row r="2489" customFormat="false" ht="28.35" hidden="false" customHeight="true" outlineLevel="0" collapsed="false">
      <c r="A2489" s="48" t="str">
        <f aca="false">IF(AND(NOT(ISBLANK(C2489)),NOT(ISBLANK(B2489)),NOT(ISBLANK(E2489))),(_xlfn.AGGREGATE(2,7,A$5:A2489))+1,"")</f>
        <v/>
      </c>
      <c r="B2489" s="49"/>
      <c r="C2489" s="49"/>
      <c r="D2489" s="50"/>
      <c r="E2489" s="51"/>
      <c r="F2489" s="52" t="str">
        <f aca="false">IFERROR(VLOOKUP(B2489,LISTAS!$Q$2:$R$58,2,0),"")</f>
        <v/>
      </c>
      <c r="G2489" s="34" t="str">
        <f aca="false">IF(ISBLANK(C2489),"",  IF(F2489="RAZÓN SOCIAL","NUEVO_RP",   IF(F2489="NUMERO",      IF(ISNUMBER(VALUE(C2489)),VALUE(C2489),""),   IF(OR(F2489="NSS - NOMBRE",F2489="RP - NOMBRE"),      IF(         AND(           NOT(ISERROR(FIND(" - ",C2489))),           ISERROR(FIND("  ",C2489)),           ISERROR(FIND("–",C2489)),           ISERROR(FIND("—",C2489)),           ISNUMBER(VALUE(LEFT(C2489,FIND(" - ",C2489)-1)))         ),         VALUE(LEFT(C2489,FIND(" - ",C2489)-1)),         ""      ),   ""   )  )))</f>
        <v/>
      </c>
      <c r="H2489" s="34" t="str">
        <f aca="false">B2489 &amp; "|" &amp; E2489 &amp; "|" &amp;(IF(ISBLANK(C2489),"",IFERROR(VALUE(LEFT(TRIM(C2489),FIND(" ",TRIM(C2489)&amp;" ")-1)),"")))</f>
        <v>||</v>
      </c>
      <c r="I2489" s="18" t="n">
        <f aca="false">IF(G2489="",0, IF(COUNTIF($H$6:H2489,H2489)=1,1,0))</f>
        <v>0</v>
      </c>
      <c r="J2489" s="34" t="str">
        <f aca="false">IF( OR( ISBLANK(D2489), C2489=D2489, AND( LEFT(D2489,7)&lt;&gt;"NOMINA ", OR( ISERROR(FIND(" - ",D2489)), NOT(ISNUMBER(VALUE(LEFT(D2489,FIND(" - ",D2489)-1)))) ) ) ), "", B2489 &amp; "|" &amp; E2489 &amp; "|" &amp; (IF(ISBLANK(C2489), "", IFERROR(VALUE(LEFT(TRIM(C2489), FIND(" ", TRIM(C2489)&amp;" ")-1)), ""))) &amp; "|" &amp; D2489 )</f>
        <v/>
      </c>
      <c r="K2489" s="18" t="n">
        <f aca="false">IF(OR(C2489="", J2489="",G2489=""), 0, IF(COUNTIF($J$6:J2489, J2489)=1, 1, 0))</f>
        <v>0</v>
      </c>
      <c r="L2489" s="16" t="str">
        <f aca="false">IF(B2489="Inscripción de nuevo registro patronal",B2489 &amp; "|" &amp; E2489 &amp; "|" &amp; C2489,"")</f>
        <v/>
      </c>
      <c r="M2489" s="18" t="n">
        <f aca="false">IF(OR(C2489="", L2489=""), 0, IF(COUNTIF($L$6:L2489, L2489)=1, 1, 0))</f>
        <v>0</v>
      </c>
    </row>
    <row r="2490" customFormat="false" ht="28.35" hidden="false" customHeight="true" outlineLevel="0" collapsed="false">
      <c r="A2490" s="48" t="str">
        <f aca="false">IF(AND(NOT(ISBLANK(C2490)),NOT(ISBLANK(B2490)),NOT(ISBLANK(E2490))),(_xlfn.AGGREGATE(2,7,A$5:A2490))+1,"")</f>
        <v/>
      </c>
      <c r="B2490" s="49"/>
      <c r="C2490" s="49"/>
      <c r="D2490" s="50"/>
      <c r="E2490" s="51"/>
      <c r="F2490" s="52" t="str">
        <f aca="false">IFERROR(VLOOKUP(B2490,LISTAS!$Q$2:$R$58,2,0),"")</f>
        <v/>
      </c>
      <c r="G2490" s="34" t="str">
        <f aca="false">IF(ISBLANK(C2490),"",  IF(F2490="RAZÓN SOCIAL","NUEVO_RP",   IF(F2490="NUMERO",      IF(ISNUMBER(VALUE(C2490)),VALUE(C2490),""),   IF(OR(F2490="NSS - NOMBRE",F2490="RP - NOMBRE"),      IF(         AND(           NOT(ISERROR(FIND(" - ",C2490))),           ISERROR(FIND("  ",C2490)),           ISERROR(FIND("–",C2490)),           ISERROR(FIND("—",C2490)),           ISNUMBER(VALUE(LEFT(C2490,FIND(" - ",C2490)-1)))         ),         VALUE(LEFT(C2490,FIND(" - ",C2490)-1)),         ""      ),   ""   )  )))</f>
        <v/>
      </c>
      <c r="H2490" s="34" t="str">
        <f aca="false">B2490 &amp; "|" &amp; E2490 &amp; "|" &amp;(IF(ISBLANK(C2490),"",IFERROR(VALUE(LEFT(TRIM(C2490),FIND(" ",TRIM(C2490)&amp;" ")-1)),"")))</f>
        <v>||</v>
      </c>
      <c r="I2490" s="18" t="n">
        <f aca="false">IF(G2490="",0, IF(COUNTIF($H$6:H2490,H2490)=1,1,0))</f>
        <v>0</v>
      </c>
      <c r="J2490" s="34" t="str">
        <f aca="false">IF( OR( ISBLANK(D2490), C2490=D2490, AND( LEFT(D2490,7)&lt;&gt;"NOMINA ", OR( ISERROR(FIND(" - ",D2490)), NOT(ISNUMBER(VALUE(LEFT(D2490,FIND(" - ",D2490)-1)))) ) ) ), "", B2490 &amp; "|" &amp; E2490 &amp; "|" &amp; (IF(ISBLANK(C2490), "", IFERROR(VALUE(LEFT(TRIM(C2490), FIND(" ", TRIM(C2490)&amp;" ")-1)), ""))) &amp; "|" &amp; D2490 )</f>
        <v/>
      </c>
      <c r="K2490" s="18" t="n">
        <f aca="false">IF(OR(C2490="", J2490="",G2490=""), 0, IF(COUNTIF($J$6:J2490, J2490)=1, 1, 0))</f>
        <v>0</v>
      </c>
      <c r="L2490" s="16" t="str">
        <f aca="false">IF(B2490="Inscripción de nuevo registro patronal",B2490 &amp; "|" &amp; E2490 &amp; "|" &amp; C2490,"")</f>
        <v/>
      </c>
      <c r="M2490" s="18" t="n">
        <f aca="false">IF(OR(C2490="", L2490=""), 0, IF(COUNTIF($L$6:L2490, L2490)=1, 1, 0))</f>
        <v>0</v>
      </c>
    </row>
    <row r="2491" customFormat="false" ht="28.35" hidden="false" customHeight="true" outlineLevel="0" collapsed="false">
      <c r="A2491" s="48" t="str">
        <f aca="false">IF(AND(NOT(ISBLANK(C2491)),NOT(ISBLANK(B2491)),NOT(ISBLANK(E2491))),(_xlfn.AGGREGATE(2,7,A$5:A2491))+1,"")</f>
        <v/>
      </c>
      <c r="B2491" s="49"/>
      <c r="C2491" s="49"/>
      <c r="D2491" s="50"/>
      <c r="E2491" s="51"/>
      <c r="F2491" s="52" t="str">
        <f aca="false">IFERROR(VLOOKUP(B2491,LISTAS!$Q$2:$R$58,2,0),"")</f>
        <v/>
      </c>
      <c r="G2491" s="34" t="str">
        <f aca="false">IF(ISBLANK(C2491),"",  IF(F2491="RAZÓN SOCIAL","NUEVO_RP",   IF(F2491="NUMERO",      IF(ISNUMBER(VALUE(C2491)),VALUE(C2491),""),   IF(OR(F2491="NSS - NOMBRE",F2491="RP - NOMBRE"),      IF(         AND(           NOT(ISERROR(FIND(" - ",C2491))),           ISERROR(FIND("  ",C2491)),           ISERROR(FIND("–",C2491)),           ISERROR(FIND("—",C2491)),           ISNUMBER(VALUE(LEFT(C2491,FIND(" - ",C2491)-1)))         ),         VALUE(LEFT(C2491,FIND(" - ",C2491)-1)),         ""      ),   ""   )  )))</f>
        <v/>
      </c>
      <c r="H2491" s="34" t="str">
        <f aca="false">B2491 &amp; "|" &amp; E2491 &amp; "|" &amp;(IF(ISBLANK(C2491),"",IFERROR(VALUE(LEFT(TRIM(C2491),FIND(" ",TRIM(C2491)&amp;" ")-1)),"")))</f>
        <v>||</v>
      </c>
      <c r="I2491" s="18" t="n">
        <f aca="false">IF(G2491="",0, IF(COUNTIF($H$6:H2491,H2491)=1,1,0))</f>
        <v>0</v>
      </c>
      <c r="J2491" s="34" t="str">
        <f aca="false">IF( OR( ISBLANK(D2491), C2491=D2491, AND( LEFT(D2491,7)&lt;&gt;"NOMINA ", OR( ISERROR(FIND(" - ",D2491)), NOT(ISNUMBER(VALUE(LEFT(D2491,FIND(" - ",D2491)-1)))) ) ) ), "", B2491 &amp; "|" &amp; E2491 &amp; "|" &amp; (IF(ISBLANK(C2491), "", IFERROR(VALUE(LEFT(TRIM(C2491), FIND(" ", TRIM(C2491)&amp;" ")-1)), ""))) &amp; "|" &amp; D2491 )</f>
        <v/>
      </c>
      <c r="K2491" s="18" t="n">
        <f aca="false">IF(OR(C2491="", J2491="",G2491=""), 0, IF(COUNTIF($J$6:J2491, J2491)=1, 1, 0))</f>
        <v>0</v>
      </c>
      <c r="L2491" s="16" t="str">
        <f aca="false">IF(B2491="Inscripción de nuevo registro patronal",B2491 &amp; "|" &amp; E2491 &amp; "|" &amp; C2491,"")</f>
        <v/>
      </c>
      <c r="M2491" s="18" t="n">
        <f aca="false">IF(OR(C2491="", L2491=""), 0, IF(COUNTIF($L$6:L2491, L2491)=1, 1, 0))</f>
        <v>0</v>
      </c>
    </row>
    <row r="2492" customFormat="false" ht="28.35" hidden="false" customHeight="true" outlineLevel="0" collapsed="false">
      <c r="A2492" s="48" t="str">
        <f aca="false">IF(AND(NOT(ISBLANK(C2492)),NOT(ISBLANK(B2492)),NOT(ISBLANK(E2492))),(_xlfn.AGGREGATE(2,7,A$5:A2492))+1,"")</f>
        <v/>
      </c>
      <c r="B2492" s="49"/>
      <c r="C2492" s="49"/>
      <c r="D2492" s="50"/>
      <c r="E2492" s="51"/>
      <c r="F2492" s="52" t="str">
        <f aca="false">IFERROR(VLOOKUP(B2492,LISTAS!$Q$2:$R$58,2,0),"")</f>
        <v/>
      </c>
      <c r="G2492" s="34" t="str">
        <f aca="false">IF(ISBLANK(C2492),"",  IF(F2492="RAZÓN SOCIAL","NUEVO_RP",   IF(F2492="NUMERO",      IF(ISNUMBER(VALUE(C2492)),VALUE(C2492),""),   IF(OR(F2492="NSS - NOMBRE",F2492="RP - NOMBRE"),      IF(         AND(           NOT(ISERROR(FIND(" - ",C2492))),           ISERROR(FIND("  ",C2492)),           ISERROR(FIND("–",C2492)),           ISERROR(FIND("—",C2492)),           ISNUMBER(VALUE(LEFT(C2492,FIND(" - ",C2492)-1)))         ),         VALUE(LEFT(C2492,FIND(" - ",C2492)-1)),         ""      ),   ""   )  )))</f>
        <v/>
      </c>
      <c r="H2492" s="34" t="str">
        <f aca="false">B2492 &amp; "|" &amp; E2492 &amp; "|" &amp;(IF(ISBLANK(C2492),"",IFERROR(VALUE(LEFT(TRIM(C2492),FIND(" ",TRIM(C2492)&amp;" ")-1)),"")))</f>
        <v>||</v>
      </c>
      <c r="I2492" s="18" t="n">
        <f aca="false">IF(G2492="",0, IF(COUNTIF($H$6:H2492,H2492)=1,1,0))</f>
        <v>0</v>
      </c>
      <c r="J2492" s="34" t="str">
        <f aca="false">IF( OR( ISBLANK(D2492), C2492=D2492, AND( LEFT(D2492,7)&lt;&gt;"NOMINA ", OR( ISERROR(FIND(" - ",D2492)), NOT(ISNUMBER(VALUE(LEFT(D2492,FIND(" - ",D2492)-1)))) ) ) ), "", B2492 &amp; "|" &amp; E2492 &amp; "|" &amp; (IF(ISBLANK(C2492), "", IFERROR(VALUE(LEFT(TRIM(C2492), FIND(" ", TRIM(C2492)&amp;" ")-1)), ""))) &amp; "|" &amp; D2492 )</f>
        <v/>
      </c>
      <c r="K2492" s="18" t="n">
        <f aca="false">IF(OR(C2492="", J2492="",G2492=""), 0, IF(COUNTIF($J$6:J2492, J2492)=1, 1, 0))</f>
        <v>0</v>
      </c>
      <c r="L2492" s="16" t="str">
        <f aca="false">IF(B2492="Inscripción de nuevo registro patronal",B2492 &amp; "|" &amp; E2492 &amp; "|" &amp; C2492,"")</f>
        <v/>
      </c>
      <c r="M2492" s="18" t="n">
        <f aca="false">IF(OR(C2492="", L2492=""), 0, IF(COUNTIF($L$6:L2492, L2492)=1, 1, 0))</f>
        <v>0</v>
      </c>
    </row>
    <row r="2493" customFormat="false" ht="28.35" hidden="false" customHeight="true" outlineLevel="0" collapsed="false">
      <c r="A2493" s="48" t="str">
        <f aca="false">IF(AND(NOT(ISBLANK(C2493)),NOT(ISBLANK(B2493)),NOT(ISBLANK(E2493))),(_xlfn.AGGREGATE(2,7,A$5:A2493))+1,"")</f>
        <v/>
      </c>
      <c r="B2493" s="49"/>
      <c r="C2493" s="49"/>
      <c r="D2493" s="50"/>
      <c r="E2493" s="51"/>
      <c r="F2493" s="52" t="str">
        <f aca="false">IFERROR(VLOOKUP(B2493,LISTAS!$Q$2:$R$58,2,0),"")</f>
        <v/>
      </c>
      <c r="G2493" s="34" t="str">
        <f aca="false">IF(ISBLANK(C2493),"",  IF(F2493="RAZÓN SOCIAL","NUEVO_RP",   IF(F2493="NUMERO",      IF(ISNUMBER(VALUE(C2493)),VALUE(C2493),""),   IF(OR(F2493="NSS - NOMBRE",F2493="RP - NOMBRE"),      IF(         AND(           NOT(ISERROR(FIND(" - ",C2493))),           ISERROR(FIND("  ",C2493)),           ISERROR(FIND("–",C2493)),           ISERROR(FIND("—",C2493)),           ISNUMBER(VALUE(LEFT(C2493,FIND(" - ",C2493)-1)))         ),         VALUE(LEFT(C2493,FIND(" - ",C2493)-1)),         ""      ),   ""   )  )))</f>
        <v/>
      </c>
      <c r="H2493" s="34" t="str">
        <f aca="false">B2493 &amp; "|" &amp; E2493 &amp; "|" &amp;(IF(ISBLANK(C2493),"",IFERROR(VALUE(LEFT(TRIM(C2493),FIND(" ",TRIM(C2493)&amp;" ")-1)),"")))</f>
        <v>||</v>
      </c>
      <c r="I2493" s="18" t="n">
        <f aca="false">IF(G2493="",0, IF(COUNTIF($H$6:H2493,H2493)=1,1,0))</f>
        <v>0</v>
      </c>
      <c r="J2493" s="34" t="str">
        <f aca="false">IF( OR( ISBLANK(D2493), C2493=D2493, AND( LEFT(D2493,7)&lt;&gt;"NOMINA ", OR( ISERROR(FIND(" - ",D2493)), NOT(ISNUMBER(VALUE(LEFT(D2493,FIND(" - ",D2493)-1)))) ) ) ), "", B2493 &amp; "|" &amp; E2493 &amp; "|" &amp; (IF(ISBLANK(C2493), "", IFERROR(VALUE(LEFT(TRIM(C2493), FIND(" ", TRIM(C2493)&amp;" ")-1)), ""))) &amp; "|" &amp; D2493 )</f>
        <v/>
      </c>
      <c r="K2493" s="18" t="n">
        <f aca="false">IF(OR(C2493="", J2493="",G2493=""), 0, IF(COUNTIF($J$6:J2493, J2493)=1, 1, 0))</f>
        <v>0</v>
      </c>
      <c r="L2493" s="16" t="str">
        <f aca="false">IF(B2493="Inscripción de nuevo registro patronal",B2493 &amp; "|" &amp; E2493 &amp; "|" &amp; C2493,"")</f>
        <v/>
      </c>
      <c r="M2493" s="18" t="n">
        <f aca="false">IF(OR(C2493="", L2493=""), 0, IF(COUNTIF($L$6:L2493, L2493)=1, 1, 0))</f>
        <v>0</v>
      </c>
    </row>
    <row r="2494" customFormat="false" ht="28.35" hidden="false" customHeight="true" outlineLevel="0" collapsed="false">
      <c r="A2494" s="48" t="str">
        <f aca="false">IF(AND(NOT(ISBLANK(C2494)),NOT(ISBLANK(B2494)),NOT(ISBLANK(E2494))),(_xlfn.AGGREGATE(2,7,A$5:A2494))+1,"")</f>
        <v/>
      </c>
      <c r="B2494" s="49"/>
      <c r="C2494" s="49"/>
      <c r="D2494" s="50"/>
      <c r="E2494" s="51"/>
      <c r="F2494" s="52" t="str">
        <f aca="false">IFERROR(VLOOKUP(B2494,LISTAS!$Q$2:$R$58,2,0),"")</f>
        <v/>
      </c>
      <c r="G2494" s="34" t="str">
        <f aca="false">IF(ISBLANK(C2494),"",  IF(F2494="RAZÓN SOCIAL","NUEVO_RP",   IF(F2494="NUMERO",      IF(ISNUMBER(VALUE(C2494)),VALUE(C2494),""),   IF(OR(F2494="NSS - NOMBRE",F2494="RP - NOMBRE"),      IF(         AND(           NOT(ISERROR(FIND(" - ",C2494))),           ISERROR(FIND("  ",C2494)),           ISERROR(FIND("–",C2494)),           ISERROR(FIND("—",C2494)),           ISNUMBER(VALUE(LEFT(C2494,FIND(" - ",C2494)-1)))         ),         VALUE(LEFT(C2494,FIND(" - ",C2494)-1)),         ""      ),   ""   )  )))</f>
        <v/>
      </c>
      <c r="H2494" s="34" t="str">
        <f aca="false">B2494 &amp; "|" &amp; E2494 &amp; "|" &amp;(IF(ISBLANK(C2494),"",IFERROR(VALUE(LEFT(TRIM(C2494),FIND(" ",TRIM(C2494)&amp;" ")-1)),"")))</f>
        <v>||</v>
      </c>
      <c r="I2494" s="18" t="n">
        <f aca="false">IF(G2494="",0, IF(COUNTIF($H$6:H2494,H2494)=1,1,0))</f>
        <v>0</v>
      </c>
      <c r="J2494" s="34" t="str">
        <f aca="false">IF( OR( ISBLANK(D2494), C2494=D2494, AND( LEFT(D2494,7)&lt;&gt;"NOMINA ", OR( ISERROR(FIND(" - ",D2494)), NOT(ISNUMBER(VALUE(LEFT(D2494,FIND(" - ",D2494)-1)))) ) ) ), "", B2494 &amp; "|" &amp; E2494 &amp; "|" &amp; (IF(ISBLANK(C2494), "", IFERROR(VALUE(LEFT(TRIM(C2494), FIND(" ", TRIM(C2494)&amp;" ")-1)), ""))) &amp; "|" &amp; D2494 )</f>
        <v/>
      </c>
      <c r="K2494" s="18" t="n">
        <f aca="false">IF(OR(C2494="", J2494="",G2494=""), 0, IF(COUNTIF($J$6:J2494, J2494)=1, 1, 0))</f>
        <v>0</v>
      </c>
      <c r="L2494" s="16" t="str">
        <f aca="false">IF(B2494="Inscripción de nuevo registro patronal",B2494 &amp; "|" &amp; E2494 &amp; "|" &amp; C2494,"")</f>
        <v/>
      </c>
      <c r="M2494" s="18" t="n">
        <f aca="false">IF(OR(C2494="", L2494=""), 0, IF(COUNTIF($L$6:L2494, L2494)=1, 1, 0))</f>
        <v>0</v>
      </c>
    </row>
    <row r="2495" customFormat="false" ht="28.35" hidden="false" customHeight="true" outlineLevel="0" collapsed="false">
      <c r="A2495" s="48" t="str">
        <f aca="false">IF(AND(NOT(ISBLANK(C2495)),NOT(ISBLANK(B2495)),NOT(ISBLANK(E2495))),(_xlfn.AGGREGATE(2,7,A$5:A2495))+1,"")</f>
        <v/>
      </c>
      <c r="B2495" s="49"/>
      <c r="C2495" s="49"/>
      <c r="D2495" s="50"/>
      <c r="E2495" s="51"/>
      <c r="F2495" s="52" t="str">
        <f aca="false">IFERROR(VLOOKUP(B2495,LISTAS!$Q$2:$R$58,2,0),"")</f>
        <v/>
      </c>
      <c r="G2495" s="34" t="str">
        <f aca="false">IF(ISBLANK(C2495),"",  IF(F2495="RAZÓN SOCIAL","NUEVO_RP",   IF(F2495="NUMERO",      IF(ISNUMBER(VALUE(C2495)),VALUE(C2495),""),   IF(OR(F2495="NSS - NOMBRE",F2495="RP - NOMBRE"),      IF(         AND(           NOT(ISERROR(FIND(" - ",C2495))),           ISERROR(FIND("  ",C2495)),           ISERROR(FIND("–",C2495)),           ISERROR(FIND("—",C2495)),           ISNUMBER(VALUE(LEFT(C2495,FIND(" - ",C2495)-1)))         ),         VALUE(LEFT(C2495,FIND(" - ",C2495)-1)),         ""      ),   ""   )  )))</f>
        <v/>
      </c>
      <c r="H2495" s="34" t="str">
        <f aca="false">B2495 &amp; "|" &amp; E2495 &amp; "|" &amp;(IF(ISBLANK(C2495),"",IFERROR(VALUE(LEFT(TRIM(C2495),FIND(" ",TRIM(C2495)&amp;" ")-1)),"")))</f>
        <v>||</v>
      </c>
      <c r="I2495" s="18" t="n">
        <f aca="false">IF(G2495="",0, IF(COUNTIF($H$6:H2495,H2495)=1,1,0))</f>
        <v>0</v>
      </c>
      <c r="J2495" s="34" t="str">
        <f aca="false">IF( OR( ISBLANK(D2495), C2495=D2495, AND( LEFT(D2495,7)&lt;&gt;"NOMINA ", OR( ISERROR(FIND(" - ",D2495)), NOT(ISNUMBER(VALUE(LEFT(D2495,FIND(" - ",D2495)-1)))) ) ) ), "", B2495 &amp; "|" &amp; E2495 &amp; "|" &amp; (IF(ISBLANK(C2495), "", IFERROR(VALUE(LEFT(TRIM(C2495), FIND(" ", TRIM(C2495)&amp;" ")-1)), ""))) &amp; "|" &amp; D2495 )</f>
        <v/>
      </c>
      <c r="K2495" s="18" t="n">
        <f aca="false">IF(OR(C2495="", J2495="",G2495=""), 0, IF(COUNTIF($J$6:J2495, J2495)=1, 1, 0))</f>
        <v>0</v>
      </c>
      <c r="L2495" s="16" t="str">
        <f aca="false">IF(B2495="Inscripción de nuevo registro patronal",B2495 &amp; "|" &amp; E2495 &amp; "|" &amp; C2495,"")</f>
        <v/>
      </c>
      <c r="M2495" s="18" t="n">
        <f aca="false">IF(OR(C2495="", L2495=""), 0, IF(COUNTIF($L$6:L2495, L2495)=1, 1, 0))</f>
        <v>0</v>
      </c>
    </row>
    <row r="2496" customFormat="false" ht="28.35" hidden="false" customHeight="true" outlineLevel="0" collapsed="false">
      <c r="A2496" s="48" t="str">
        <f aca="false">IF(AND(NOT(ISBLANK(C2496)),NOT(ISBLANK(B2496)),NOT(ISBLANK(E2496))),(_xlfn.AGGREGATE(2,7,A$5:A2496))+1,"")</f>
        <v/>
      </c>
      <c r="B2496" s="49"/>
      <c r="C2496" s="49"/>
      <c r="D2496" s="50"/>
      <c r="E2496" s="51"/>
      <c r="F2496" s="52" t="str">
        <f aca="false">IFERROR(VLOOKUP(B2496,LISTAS!$Q$2:$R$58,2,0),"")</f>
        <v/>
      </c>
      <c r="G2496" s="34" t="str">
        <f aca="false">IF(ISBLANK(C2496),"",  IF(F2496="RAZÓN SOCIAL","NUEVO_RP",   IF(F2496="NUMERO",      IF(ISNUMBER(VALUE(C2496)),VALUE(C2496),""),   IF(OR(F2496="NSS - NOMBRE",F2496="RP - NOMBRE"),      IF(         AND(           NOT(ISERROR(FIND(" - ",C2496))),           ISERROR(FIND("  ",C2496)),           ISERROR(FIND("–",C2496)),           ISERROR(FIND("—",C2496)),           ISNUMBER(VALUE(LEFT(C2496,FIND(" - ",C2496)-1)))         ),         VALUE(LEFT(C2496,FIND(" - ",C2496)-1)),         ""      ),   ""   )  )))</f>
        <v/>
      </c>
      <c r="H2496" s="34" t="str">
        <f aca="false">B2496 &amp; "|" &amp; E2496 &amp; "|" &amp;(IF(ISBLANK(C2496),"",IFERROR(VALUE(LEFT(TRIM(C2496),FIND(" ",TRIM(C2496)&amp;" ")-1)),"")))</f>
        <v>||</v>
      </c>
      <c r="I2496" s="18" t="n">
        <f aca="false">IF(G2496="",0, IF(COUNTIF($H$6:H2496,H2496)=1,1,0))</f>
        <v>0</v>
      </c>
      <c r="J2496" s="34" t="str">
        <f aca="false">IF( OR( ISBLANK(D2496), C2496=D2496, AND( LEFT(D2496,7)&lt;&gt;"NOMINA ", OR( ISERROR(FIND(" - ",D2496)), NOT(ISNUMBER(VALUE(LEFT(D2496,FIND(" - ",D2496)-1)))) ) ) ), "", B2496 &amp; "|" &amp; E2496 &amp; "|" &amp; (IF(ISBLANK(C2496), "", IFERROR(VALUE(LEFT(TRIM(C2496), FIND(" ", TRIM(C2496)&amp;" ")-1)), ""))) &amp; "|" &amp; D2496 )</f>
        <v/>
      </c>
      <c r="K2496" s="18" t="n">
        <f aca="false">IF(OR(C2496="", J2496="",G2496=""), 0, IF(COUNTIF($J$6:J2496, J2496)=1, 1, 0))</f>
        <v>0</v>
      </c>
      <c r="L2496" s="16" t="str">
        <f aca="false">IF(B2496="Inscripción de nuevo registro patronal",B2496 &amp; "|" &amp; E2496 &amp; "|" &amp; C2496,"")</f>
        <v/>
      </c>
      <c r="M2496" s="18" t="n">
        <f aca="false">IF(OR(C2496="", L2496=""), 0, IF(COUNTIF($L$6:L2496, L2496)=1, 1, 0))</f>
        <v>0</v>
      </c>
    </row>
    <row r="2497" customFormat="false" ht="28.35" hidden="false" customHeight="true" outlineLevel="0" collapsed="false">
      <c r="A2497" s="48" t="str">
        <f aca="false">IF(AND(NOT(ISBLANK(C2497)),NOT(ISBLANK(B2497)),NOT(ISBLANK(E2497))),(_xlfn.AGGREGATE(2,7,A$5:A2497))+1,"")</f>
        <v/>
      </c>
      <c r="B2497" s="49"/>
      <c r="C2497" s="49"/>
      <c r="D2497" s="50"/>
      <c r="E2497" s="51"/>
      <c r="F2497" s="52" t="str">
        <f aca="false">IFERROR(VLOOKUP(B2497,LISTAS!$Q$2:$R$58,2,0),"")</f>
        <v/>
      </c>
      <c r="G2497" s="34" t="str">
        <f aca="false">IF(ISBLANK(C2497),"",  IF(F2497="RAZÓN SOCIAL","NUEVO_RP",   IF(F2497="NUMERO",      IF(ISNUMBER(VALUE(C2497)),VALUE(C2497),""),   IF(OR(F2497="NSS - NOMBRE",F2497="RP - NOMBRE"),      IF(         AND(           NOT(ISERROR(FIND(" - ",C2497))),           ISERROR(FIND("  ",C2497)),           ISERROR(FIND("–",C2497)),           ISERROR(FIND("—",C2497)),           ISNUMBER(VALUE(LEFT(C2497,FIND(" - ",C2497)-1)))         ),         VALUE(LEFT(C2497,FIND(" - ",C2497)-1)),         ""      ),   ""   )  )))</f>
        <v/>
      </c>
      <c r="H2497" s="34" t="str">
        <f aca="false">B2497 &amp; "|" &amp; E2497 &amp; "|" &amp;(IF(ISBLANK(C2497),"",IFERROR(VALUE(LEFT(TRIM(C2497),FIND(" ",TRIM(C2497)&amp;" ")-1)),"")))</f>
        <v>||</v>
      </c>
      <c r="I2497" s="18" t="n">
        <f aca="false">IF(G2497="",0, IF(COUNTIF($H$6:H2497,H2497)=1,1,0))</f>
        <v>0</v>
      </c>
      <c r="J2497" s="34" t="str">
        <f aca="false">IF( OR( ISBLANK(D2497), C2497=D2497, AND( LEFT(D2497,7)&lt;&gt;"NOMINA ", OR( ISERROR(FIND(" - ",D2497)), NOT(ISNUMBER(VALUE(LEFT(D2497,FIND(" - ",D2497)-1)))) ) ) ), "", B2497 &amp; "|" &amp; E2497 &amp; "|" &amp; (IF(ISBLANK(C2497), "", IFERROR(VALUE(LEFT(TRIM(C2497), FIND(" ", TRIM(C2497)&amp;" ")-1)), ""))) &amp; "|" &amp; D2497 )</f>
        <v/>
      </c>
      <c r="K2497" s="18" t="n">
        <f aca="false">IF(OR(C2497="", J2497="",G2497=""), 0, IF(COUNTIF($J$6:J2497, J2497)=1, 1, 0))</f>
        <v>0</v>
      </c>
      <c r="L2497" s="16" t="str">
        <f aca="false">IF(B2497="Inscripción de nuevo registro patronal",B2497 &amp; "|" &amp; E2497 &amp; "|" &amp; C2497,"")</f>
        <v/>
      </c>
      <c r="M2497" s="18" t="n">
        <f aca="false">IF(OR(C2497="", L2497=""), 0, IF(COUNTIF($L$6:L2497, L2497)=1, 1, 0))</f>
        <v>0</v>
      </c>
    </row>
    <row r="2498" customFormat="false" ht="28.35" hidden="false" customHeight="true" outlineLevel="0" collapsed="false">
      <c r="A2498" s="48" t="str">
        <f aca="false">IF(AND(NOT(ISBLANK(C2498)),NOT(ISBLANK(B2498)),NOT(ISBLANK(E2498))),(_xlfn.AGGREGATE(2,7,A$5:A2498))+1,"")</f>
        <v/>
      </c>
      <c r="B2498" s="49"/>
      <c r="C2498" s="49"/>
      <c r="D2498" s="50"/>
      <c r="E2498" s="51"/>
      <c r="F2498" s="52" t="str">
        <f aca="false">IFERROR(VLOOKUP(B2498,LISTAS!$Q$2:$R$58,2,0),"")</f>
        <v/>
      </c>
      <c r="G2498" s="34" t="str">
        <f aca="false">IF(ISBLANK(C2498),"",  IF(F2498="RAZÓN SOCIAL","NUEVO_RP",   IF(F2498="NUMERO",      IF(ISNUMBER(VALUE(C2498)),VALUE(C2498),""),   IF(OR(F2498="NSS - NOMBRE",F2498="RP - NOMBRE"),      IF(         AND(           NOT(ISERROR(FIND(" - ",C2498))),           ISERROR(FIND("  ",C2498)),           ISERROR(FIND("–",C2498)),           ISERROR(FIND("—",C2498)),           ISNUMBER(VALUE(LEFT(C2498,FIND(" - ",C2498)-1)))         ),         VALUE(LEFT(C2498,FIND(" - ",C2498)-1)),         ""      ),   ""   )  )))</f>
        <v/>
      </c>
      <c r="H2498" s="34" t="str">
        <f aca="false">B2498 &amp; "|" &amp; E2498 &amp; "|" &amp;(IF(ISBLANK(C2498),"",IFERROR(VALUE(LEFT(TRIM(C2498),FIND(" ",TRIM(C2498)&amp;" ")-1)),"")))</f>
        <v>||</v>
      </c>
      <c r="I2498" s="18" t="n">
        <f aca="false">IF(G2498="",0, IF(COUNTIF($H$6:H2498,H2498)=1,1,0))</f>
        <v>0</v>
      </c>
      <c r="J2498" s="34" t="str">
        <f aca="false">IF( OR( ISBLANK(D2498), C2498=D2498, AND( LEFT(D2498,7)&lt;&gt;"NOMINA ", OR( ISERROR(FIND(" - ",D2498)), NOT(ISNUMBER(VALUE(LEFT(D2498,FIND(" - ",D2498)-1)))) ) ) ), "", B2498 &amp; "|" &amp; E2498 &amp; "|" &amp; (IF(ISBLANK(C2498), "", IFERROR(VALUE(LEFT(TRIM(C2498), FIND(" ", TRIM(C2498)&amp;" ")-1)), ""))) &amp; "|" &amp; D2498 )</f>
        <v/>
      </c>
      <c r="K2498" s="18" t="n">
        <f aca="false">IF(OR(C2498="", J2498="",G2498=""), 0, IF(COUNTIF($J$6:J2498, J2498)=1, 1, 0))</f>
        <v>0</v>
      </c>
      <c r="L2498" s="16" t="str">
        <f aca="false">IF(B2498="Inscripción de nuevo registro patronal",B2498 &amp; "|" &amp; E2498 &amp; "|" &amp; C2498,"")</f>
        <v/>
      </c>
      <c r="M2498" s="18" t="n">
        <f aca="false">IF(OR(C2498="", L2498=""), 0, IF(COUNTIF($L$6:L2498, L2498)=1, 1, 0))</f>
        <v>0</v>
      </c>
    </row>
    <row r="2499" customFormat="false" ht="28.35" hidden="false" customHeight="true" outlineLevel="0" collapsed="false">
      <c r="A2499" s="48" t="str">
        <f aca="false">IF(AND(NOT(ISBLANK(C2499)),NOT(ISBLANK(B2499)),NOT(ISBLANK(E2499))),(_xlfn.AGGREGATE(2,7,A$5:A2499))+1,"")</f>
        <v/>
      </c>
      <c r="B2499" s="49"/>
      <c r="C2499" s="49"/>
      <c r="D2499" s="50"/>
      <c r="E2499" s="51"/>
      <c r="F2499" s="52" t="str">
        <f aca="false">IFERROR(VLOOKUP(B2499,LISTAS!$Q$2:$R$58,2,0),"")</f>
        <v/>
      </c>
      <c r="G2499" s="34" t="str">
        <f aca="false">IF(ISBLANK(C2499),"",  IF(F2499="RAZÓN SOCIAL","NUEVO_RP",   IF(F2499="NUMERO",      IF(ISNUMBER(VALUE(C2499)),VALUE(C2499),""),   IF(OR(F2499="NSS - NOMBRE",F2499="RP - NOMBRE"),      IF(         AND(           NOT(ISERROR(FIND(" - ",C2499))),           ISERROR(FIND("  ",C2499)),           ISERROR(FIND("–",C2499)),           ISERROR(FIND("—",C2499)),           ISNUMBER(VALUE(LEFT(C2499,FIND(" - ",C2499)-1)))         ),         VALUE(LEFT(C2499,FIND(" - ",C2499)-1)),         ""      ),   ""   )  )))</f>
        <v/>
      </c>
      <c r="H2499" s="34" t="str">
        <f aca="false">B2499 &amp; "|" &amp; E2499 &amp; "|" &amp;(IF(ISBLANK(C2499),"",IFERROR(VALUE(LEFT(TRIM(C2499),FIND(" ",TRIM(C2499)&amp;" ")-1)),"")))</f>
        <v>||</v>
      </c>
      <c r="I2499" s="18" t="n">
        <f aca="false">IF(G2499="",0, IF(COUNTIF($H$6:H2499,H2499)=1,1,0))</f>
        <v>0</v>
      </c>
      <c r="J2499" s="34" t="str">
        <f aca="false">IF( OR( ISBLANK(D2499), C2499=D2499, AND( LEFT(D2499,7)&lt;&gt;"NOMINA ", OR( ISERROR(FIND(" - ",D2499)), NOT(ISNUMBER(VALUE(LEFT(D2499,FIND(" - ",D2499)-1)))) ) ) ), "", B2499 &amp; "|" &amp; E2499 &amp; "|" &amp; (IF(ISBLANK(C2499), "", IFERROR(VALUE(LEFT(TRIM(C2499), FIND(" ", TRIM(C2499)&amp;" ")-1)), ""))) &amp; "|" &amp; D2499 )</f>
        <v/>
      </c>
      <c r="K2499" s="18" t="n">
        <f aca="false">IF(OR(C2499="", J2499="",G2499=""), 0, IF(COUNTIF($J$6:J2499, J2499)=1, 1, 0))</f>
        <v>0</v>
      </c>
      <c r="L2499" s="16" t="str">
        <f aca="false">IF(B2499="Inscripción de nuevo registro patronal",B2499 &amp; "|" &amp; E2499 &amp; "|" &amp; C2499,"")</f>
        <v/>
      </c>
      <c r="M2499" s="18" t="n">
        <f aca="false">IF(OR(C2499="", L2499=""), 0, IF(COUNTIF($L$6:L2499, L2499)=1, 1, 0))</f>
        <v>0</v>
      </c>
    </row>
    <row r="2500" customFormat="false" ht="28.35" hidden="false" customHeight="true" outlineLevel="0" collapsed="false">
      <c r="A2500" s="48" t="str">
        <f aca="false">IF(AND(NOT(ISBLANK(C2500)),NOT(ISBLANK(B2500)),NOT(ISBLANK(E2500))),(_xlfn.AGGREGATE(2,7,A$5:A2500))+1,"")</f>
        <v/>
      </c>
      <c r="B2500" s="49"/>
      <c r="C2500" s="49"/>
      <c r="D2500" s="50"/>
      <c r="E2500" s="51"/>
      <c r="F2500" s="52" t="str">
        <f aca="false">IFERROR(VLOOKUP(B2500,LISTAS!$Q$2:$R$58,2,0),"")</f>
        <v/>
      </c>
      <c r="G2500" s="34" t="str">
        <f aca="false">IF(ISBLANK(C2500),"",  IF(F2500="RAZÓN SOCIAL","NUEVO_RP",   IF(F2500="NUMERO",      IF(ISNUMBER(VALUE(C2500)),VALUE(C2500),""),   IF(OR(F2500="NSS - NOMBRE",F2500="RP - NOMBRE"),      IF(         AND(           NOT(ISERROR(FIND(" - ",C2500))),           ISERROR(FIND("  ",C2500)),           ISERROR(FIND("–",C2500)),           ISERROR(FIND("—",C2500)),           ISNUMBER(VALUE(LEFT(C2500,FIND(" - ",C2500)-1)))         ),         VALUE(LEFT(C2500,FIND(" - ",C2500)-1)),         ""      ),   ""   )  )))</f>
        <v/>
      </c>
      <c r="H2500" s="34" t="str">
        <f aca="false">B2500 &amp; "|" &amp; E2500 &amp; "|" &amp;(IF(ISBLANK(C2500),"",IFERROR(VALUE(LEFT(TRIM(C2500),FIND(" ",TRIM(C2500)&amp;" ")-1)),"")))</f>
        <v>||</v>
      </c>
      <c r="I2500" s="18" t="n">
        <f aca="false">IF(G2500="",0, IF(COUNTIF($H$6:H2500,H2500)=1,1,0))</f>
        <v>0</v>
      </c>
      <c r="J2500" s="34" t="str">
        <f aca="false">IF( OR( ISBLANK(D2500), C2500=D2500, AND( LEFT(D2500,7)&lt;&gt;"NOMINA ", OR( ISERROR(FIND(" - ",D2500)), NOT(ISNUMBER(VALUE(LEFT(D2500,FIND(" - ",D2500)-1)))) ) ) ), "", B2500 &amp; "|" &amp; E2500 &amp; "|" &amp; (IF(ISBLANK(C2500), "", IFERROR(VALUE(LEFT(TRIM(C2500), FIND(" ", TRIM(C2500)&amp;" ")-1)), ""))) &amp; "|" &amp; D2500 )</f>
        <v/>
      </c>
      <c r="K2500" s="18" t="n">
        <f aca="false">IF(OR(C2500="", J2500="",G2500=""), 0, IF(COUNTIF($J$6:J2500, J2500)=1, 1, 0))</f>
        <v>0</v>
      </c>
      <c r="L2500" s="16" t="str">
        <f aca="false">IF(B2500="Inscripción de nuevo registro patronal",B2500 &amp; "|" &amp; E2500 &amp; "|" &amp; C2500,"")</f>
        <v/>
      </c>
      <c r="M2500" s="18" t="n">
        <f aca="false">IF(OR(C2500="", L2500=""), 0, IF(COUNTIF($L$6:L2500, L2500)=1, 1, 0))</f>
        <v>0</v>
      </c>
    </row>
    <row r="2501" customFormat="false" ht="28.35" hidden="false" customHeight="true" outlineLevel="0" collapsed="false">
      <c r="A2501" s="48" t="str">
        <f aca="false">IF(AND(NOT(ISBLANK(C2501)),NOT(ISBLANK(B2501)),NOT(ISBLANK(E2501))),(_xlfn.AGGREGATE(2,7,A$5:A2501))+1,"")</f>
        <v/>
      </c>
      <c r="B2501" s="49"/>
      <c r="C2501" s="49"/>
      <c r="D2501" s="50"/>
      <c r="E2501" s="51"/>
      <c r="F2501" s="52" t="str">
        <f aca="false">IFERROR(VLOOKUP(B2501,LISTAS!$Q$2:$R$58,2,0),"")</f>
        <v/>
      </c>
      <c r="G2501" s="34" t="str">
        <f aca="false">IF(ISBLANK(C2501),"",  IF(F2501="RAZÓN SOCIAL","NUEVO_RP",   IF(F2501="NUMERO",      IF(ISNUMBER(VALUE(C2501)),VALUE(C2501),""),   IF(OR(F2501="NSS - NOMBRE",F2501="RP - NOMBRE"),      IF(         AND(           NOT(ISERROR(FIND(" - ",C2501))),           ISERROR(FIND("  ",C2501)),           ISERROR(FIND("–",C2501)),           ISERROR(FIND("—",C2501)),           ISNUMBER(VALUE(LEFT(C2501,FIND(" - ",C2501)-1)))         ),         VALUE(LEFT(C2501,FIND(" - ",C2501)-1)),         ""      ),   ""   )  )))</f>
        <v/>
      </c>
      <c r="H2501" s="34" t="str">
        <f aca="false">B2501 &amp; "|" &amp; E2501 &amp; "|" &amp;(IF(ISBLANK(C2501),"",IFERROR(VALUE(LEFT(TRIM(C2501),FIND(" ",TRIM(C2501)&amp;" ")-1)),"")))</f>
        <v>||</v>
      </c>
      <c r="I2501" s="18" t="n">
        <f aca="false">IF(G2501="",0, IF(COUNTIF($H$6:H2501,H2501)=1,1,0))</f>
        <v>0</v>
      </c>
      <c r="J2501" s="34" t="str">
        <f aca="false">IF( OR( ISBLANK(D2501), C2501=D2501, AND( LEFT(D2501,7)&lt;&gt;"NOMINA ", OR( ISERROR(FIND(" - ",D2501)), NOT(ISNUMBER(VALUE(LEFT(D2501,FIND(" - ",D2501)-1)))) ) ) ), "", B2501 &amp; "|" &amp; E2501 &amp; "|" &amp; (IF(ISBLANK(C2501), "", IFERROR(VALUE(LEFT(TRIM(C2501), FIND(" ", TRIM(C2501)&amp;" ")-1)), ""))) &amp; "|" &amp; D2501 )</f>
        <v/>
      </c>
      <c r="K2501" s="18" t="n">
        <f aca="false">IF(OR(C2501="", J2501="",G2501=""), 0, IF(COUNTIF($J$6:J2501, J2501)=1, 1, 0))</f>
        <v>0</v>
      </c>
      <c r="L2501" s="16" t="str">
        <f aca="false">IF(B2501="Inscripción de nuevo registro patronal",B2501 &amp; "|" &amp; E2501 &amp; "|" &amp; C2501,"")</f>
        <v/>
      </c>
      <c r="M2501" s="18" t="n">
        <f aca="false">IF(OR(C2501="", L2501=""), 0, IF(COUNTIF($L$6:L2501, L2501)=1, 1, 0))</f>
        <v>0</v>
      </c>
    </row>
    <row r="2502" customFormat="false" ht="28.35" hidden="false" customHeight="true" outlineLevel="0" collapsed="false">
      <c r="A2502" s="48" t="str">
        <f aca="false">IF(AND(NOT(ISBLANK(C2502)),NOT(ISBLANK(B2502)),NOT(ISBLANK(E2502))),(_xlfn.AGGREGATE(2,7,A$5:A2502))+1,"")</f>
        <v/>
      </c>
      <c r="B2502" s="49"/>
      <c r="C2502" s="49"/>
      <c r="D2502" s="50"/>
      <c r="E2502" s="51"/>
      <c r="F2502" s="52" t="str">
        <f aca="false">IFERROR(VLOOKUP(B2502,LISTAS!$Q$2:$R$58,2,0),"")</f>
        <v/>
      </c>
      <c r="G2502" s="34" t="str">
        <f aca="false">IF(ISBLANK(C2502),"",  IF(F2502="RAZÓN SOCIAL","NUEVO_RP",   IF(F2502="NUMERO",      IF(ISNUMBER(VALUE(C2502)),VALUE(C2502),""),   IF(OR(F2502="NSS - NOMBRE",F2502="RP - NOMBRE"),      IF(         AND(           NOT(ISERROR(FIND(" - ",C2502))),           ISERROR(FIND("  ",C2502)),           ISERROR(FIND("–",C2502)),           ISERROR(FIND("—",C2502)),           ISNUMBER(VALUE(LEFT(C2502,FIND(" - ",C2502)-1)))         ),         VALUE(LEFT(C2502,FIND(" - ",C2502)-1)),         ""      ),   ""   )  )))</f>
        <v/>
      </c>
      <c r="H2502" s="34" t="str">
        <f aca="false">B2502 &amp; "|" &amp; E2502 &amp; "|" &amp;(IF(ISBLANK(C2502),"",IFERROR(VALUE(LEFT(TRIM(C2502),FIND(" ",TRIM(C2502)&amp;" ")-1)),"")))</f>
        <v>||</v>
      </c>
      <c r="I2502" s="18" t="n">
        <f aca="false">IF(G2502="",0, IF(COUNTIF($H$6:H2502,H2502)=1,1,0))</f>
        <v>0</v>
      </c>
      <c r="J2502" s="34" t="str">
        <f aca="false">IF( OR( ISBLANK(D2502), C2502=D2502, AND( LEFT(D2502,7)&lt;&gt;"NOMINA ", OR( ISERROR(FIND(" - ",D2502)), NOT(ISNUMBER(VALUE(LEFT(D2502,FIND(" - ",D2502)-1)))) ) ) ), "", B2502 &amp; "|" &amp; E2502 &amp; "|" &amp; (IF(ISBLANK(C2502), "", IFERROR(VALUE(LEFT(TRIM(C2502), FIND(" ", TRIM(C2502)&amp;" ")-1)), ""))) &amp; "|" &amp; D2502 )</f>
        <v/>
      </c>
      <c r="K2502" s="18" t="n">
        <f aca="false">IF(OR(C2502="", J2502="",G2502=""), 0, IF(COUNTIF($J$6:J2502, J2502)=1, 1, 0))</f>
        <v>0</v>
      </c>
      <c r="L2502" s="16" t="str">
        <f aca="false">IF(B2502="Inscripción de nuevo registro patronal",B2502 &amp; "|" &amp; E2502 &amp; "|" &amp; C2502,"")</f>
        <v/>
      </c>
      <c r="M2502" s="18" t="n">
        <f aca="false">IF(OR(C2502="", L2502=""), 0, IF(COUNTIF($L$6:L2502, L2502)=1, 1, 0))</f>
        <v>0</v>
      </c>
    </row>
    <row r="2503" customFormat="false" ht="28.35" hidden="false" customHeight="true" outlineLevel="0" collapsed="false">
      <c r="A2503" s="48" t="str">
        <f aca="false">IF(AND(NOT(ISBLANK(C2503)),NOT(ISBLANK(B2503)),NOT(ISBLANK(E2503))),(_xlfn.AGGREGATE(2,7,A$5:A2503))+1,"")</f>
        <v/>
      </c>
      <c r="B2503" s="49"/>
      <c r="C2503" s="49"/>
      <c r="D2503" s="50"/>
      <c r="E2503" s="51"/>
      <c r="F2503" s="52" t="str">
        <f aca="false">IFERROR(VLOOKUP(B2503,LISTAS!$Q$2:$R$58,2,0),"")</f>
        <v/>
      </c>
      <c r="G2503" s="34" t="str">
        <f aca="false">IF(ISBLANK(C2503),"",  IF(F2503="RAZÓN SOCIAL","NUEVO_RP",   IF(F2503="NUMERO",      IF(ISNUMBER(VALUE(C2503)),VALUE(C2503),""),   IF(OR(F2503="NSS - NOMBRE",F2503="RP - NOMBRE"),      IF(         AND(           NOT(ISERROR(FIND(" - ",C2503))),           ISERROR(FIND("  ",C2503)),           ISERROR(FIND("–",C2503)),           ISERROR(FIND("—",C2503)),           ISNUMBER(VALUE(LEFT(C2503,FIND(" - ",C2503)-1)))         ),         VALUE(LEFT(C2503,FIND(" - ",C2503)-1)),         ""      ),   ""   )  )))</f>
        <v/>
      </c>
      <c r="H2503" s="34" t="str">
        <f aca="false">B2503 &amp; "|" &amp; E2503 &amp; "|" &amp;(IF(ISBLANK(C2503),"",IFERROR(VALUE(LEFT(TRIM(C2503),FIND(" ",TRIM(C2503)&amp;" ")-1)),"")))</f>
        <v>||</v>
      </c>
      <c r="I2503" s="18" t="n">
        <f aca="false">IF(G2503="",0, IF(COUNTIF($H$6:H2503,H2503)=1,1,0))</f>
        <v>0</v>
      </c>
      <c r="J2503" s="34" t="str">
        <f aca="false">IF( OR( ISBLANK(D2503), C2503=D2503, AND( LEFT(D2503,7)&lt;&gt;"NOMINA ", OR( ISERROR(FIND(" - ",D2503)), NOT(ISNUMBER(VALUE(LEFT(D2503,FIND(" - ",D2503)-1)))) ) ) ), "", B2503 &amp; "|" &amp; E2503 &amp; "|" &amp; (IF(ISBLANK(C2503), "", IFERROR(VALUE(LEFT(TRIM(C2503), FIND(" ", TRIM(C2503)&amp;" ")-1)), ""))) &amp; "|" &amp; D2503 )</f>
        <v/>
      </c>
      <c r="K2503" s="18" t="n">
        <f aca="false">IF(OR(C2503="", J2503="",G2503=""), 0, IF(COUNTIF($J$6:J2503, J2503)=1, 1, 0))</f>
        <v>0</v>
      </c>
      <c r="L2503" s="16" t="str">
        <f aca="false">IF(B2503="Inscripción de nuevo registro patronal",B2503 &amp; "|" &amp; E2503 &amp; "|" &amp; C2503,"")</f>
        <v/>
      </c>
      <c r="M2503" s="18" t="n">
        <f aca="false">IF(OR(C2503="", L2503=""), 0, IF(COUNTIF($L$6:L2503, L2503)=1, 1, 0))</f>
        <v>0</v>
      </c>
    </row>
    <row r="2504" customFormat="false" ht="28.35" hidden="false" customHeight="true" outlineLevel="0" collapsed="false">
      <c r="A2504" s="48" t="str">
        <f aca="false">IF(AND(NOT(ISBLANK(C2504)),NOT(ISBLANK(B2504)),NOT(ISBLANK(E2504))),(_xlfn.AGGREGATE(2,7,A$5:A2504))+1,"")</f>
        <v/>
      </c>
      <c r="B2504" s="49"/>
      <c r="C2504" s="49"/>
      <c r="D2504" s="50"/>
      <c r="E2504" s="51"/>
      <c r="F2504" s="52" t="str">
        <f aca="false">IFERROR(VLOOKUP(B2504,LISTAS!$Q$2:$R$58,2,0),"")</f>
        <v/>
      </c>
      <c r="G2504" s="34" t="str">
        <f aca="false">IF(ISBLANK(C2504),"",  IF(F2504="RAZÓN SOCIAL","NUEVO_RP",   IF(F2504="NUMERO",      IF(ISNUMBER(VALUE(C2504)),VALUE(C2504),""),   IF(OR(F2504="NSS - NOMBRE",F2504="RP - NOMBRE"),      IF(         AND(           NOT(ISERROR(FIND(" - ",C2504))),           ISERROR(FIND("  ",C2504)),           ISERROR(FIND("–",C2504)),           ISERROR(FIND("—",C2504)),           ISNUMBER(VALUE(LEFT(C2504,FIND(" - ",C2504)-1)))         ),         VALUE(LEFT(C2504,FIND(" - ",C2504)-1)),         ""      ),   ""   )  )))</f>
        <v/>
      </c>
      <c r="H2504" s="34" t="str">
        <f aca="false">B2504 &amp; "|" &amp; E2504 &amp; "|" &amp;(IF(ISBLANK(C2504),"",IFERROR(VALUE(LEFT(TRIM(C2504),FIND(" ",TRIM(C2504)&amp;" ")-1)),"")))</f>
        <v>||</v>
      </c>
      <c r="I2504" s="18" t="n">
        <f aca="false">IF(G2504="",0, IF(COUNTIF($H$6:H2504,H2504)=1,1,0))</f>
        <v>0</v>
      </c>
      <c r="J2504" s="34" t="str">
        <f aca="false">IF( OR( ISBLANK(D2504), C2504=D2504, AND( LEFT(D2504,7)&lt;&gt;"NOMINA ", OR( ISERROR(FIND(" - ",D2504)), NOT(ISNUMBER(VALUE(LEFT(D2504,FIND(" - ",D2504)-1)))) ) ) ), "", B2504 &amp; "|" &amp; E2504 &amp; "|" &amp; (IF(ISBLANK(C2504), "", IFERROR(VALUE(LEFT(TRIM(C2504), FIND(" ", TRIM(C2504)&amp;" ")-1)), ""))) &amp; "|" &amp; D2504 )</f>
        <v/>
      </c>
      <c r="K2504" s="18" t="n">
        <f aca="false">IF(OR(C2504="", J2504="",G2504=""), 0, IF(COUNTIF($J$6:J2504, J2504)=1, 1, 0))</f>
        <v>0</v>
      </c>
      <c r="L2504" s="16" t="str">
        <f aca="false">IF(B2504="Inscripción de nuevo registro patronal",B2504 &amp; "|" &amp; E2504 &amp; "|" &amp; C2504,"")</f>
        <v/>
      </c>
      <c r="M2504" s="18" t="n">
        <f aca="false">IF(OR(C2504="", L2504=""), 0, IF(COUNTIF($L$6:L2504, L2504)=1, 1, 0))</f>
        <v>0</v>
      </c>
    </row>
    <row r="2505" customFormat="false" ht="28.35" hidden="false" customHeight="true" outlineLevel="0" collapsed="false">
      <c r="A2505" s="48" t="str">
        <f aca="false">IF(AND(NOT(ISBLANK(C2505)),NOT(ISBLANK(B2505)),NOT(ISBLANK(E2505))),(_xlfn.AGGREGATE(2,7,A$5:A2505))+1,"")</f>
        <v/>
      </c>
      <c r="B2505" s="49"/>
      <c r="C2505" s="49"/>
      <c r="D2505" s="50"/>
      <c r="E2505" s="51"/>
      <c r="F2505" s="52" t="str">
        <f aca="false">IFERROR(VLOOKUP(B2505,LISTAS!$Q$2:$R$58,2,0),"")</f>
        <v/>
      </c>
      <c r="G2505" s="34" t="str">
        <f aca="false">IF(ISBLANK(C2505),"",  IF(F2505="RAZÓN SOCIAL","NUEVO_RP",   IF(F2505="NUMERO",      IF(ISNUMBER(VALUE(C2505)),VALUE(C2505),""),   IF(OR(F2505="NSS - NOMBRE",F2505="RP - NOMBRE"),      IF(         AND(           NOT(ISERROR(FIND(" - ",C2505))),           ISERROR(FIND("  ",C2505)),           ISERROR(FIND("–",C2505)),           ISERROR(FIND("—",C2505)),           ISNUMBER(VALUE(LEFT(C2505,FIND(" - ",C2505)-1)))         ),         VALUE(LEFT(C2505,FIND(" - ",C2505)-1)),         ""      ),   ""   )  )))</f>
        <v/>
      </c>
      <c r="H2505" s="34" t="str">
        <f aca="false">B2505 &amp; "|" &amp; E2505 &amp; "|" &amp;(IF(ISBLANK(C2505),"",IFERROR(VALUE(LEFT(TRIM(C2505),FIND(" ",TRIM(C2505)&amp;" ")-1)),"")))</f>
        <v>||</v>
      </c>
      <c r="I2505" s="18" t="n">
        <f aca="false">IF(G2505="",0, IF(COUNTIF($H$6:H2505,H2505)=1,1,0))</f>
        <v>0</v>
      </c>
      <c r="J2505" s="34" t="str">
        <f aca="false">IF( OR( ISBLANK(D2505), C2505=D2505, AND( LEFT(D2505,7)&lt;&gt;"NOMINA ", OR( ISERROR(FIND(" - ",D2505)), NOT(ISNUMBER(VALUE(LEFT(D2505,FIND(" - ",D2505)-1)))) ) ) ), "", B2505 &amp; "|" &amp; E2505 &amp; "|" &amp; (IF(ISBLANK(C2505), "", IFERROR(VALUE(LEFT(TRIM(C2505), FIND(" ", TRIM(C2505)&amp;" ")-1)), ""))) &amp; "|" &amp; D2505 )</f>
        <v/>
      </c>
      <c r="K2505" s="18" t="n">
        <f aca="false">IF(OR(C2505="", J2505="",G2505=""), 0, IF(COUNTIF($J$6:J2505, J2505)=1, 1, 0))</f>
        <v>0</v>
      </c>
      <c r="L2505" s="16" t="str">
        <f aca="false">IF(B2505="Inscripción de nuevo registro patronal",B2505 &amp; "|" &amp; E2505 &amp; "|" &amp; C2505,"")</f>
        <v/>
      </c>
      <c r="M2505" s="18" t="n">
        <f aca="false">IF(OR(C2505="", L2505=""), 0, IF(COUNTIF($L$6:L2505, L2505)=1, 1, 0))</f>
        <v>0</v>
      </c>
    </row>
    <row r="2506" customFormat="false" ht="28.35" hidden="false" customHeight="true" outlineLevel="0" collapsed="false">
      <c r="A2506" s="48" t="str">
        <f aca="false">IF(AND(NOT(ISBLANK(C2506)),NOT(ISBLANK(B2506)),NOT(ISBLANK(E2506))),(_xlfn.AGGREGATE(2,7,A$5:A2506))+1,"")</f>
        <v/>
      </c>
      <c r="B2506" s="49"/>
      <c r="C2506" s="49"/>
      <c r="D2506" s="50"/>
      <c r="E2506" s="51"/>
      <c r="F2506" s="52" t="str">
        <f aca="false">IFERROR(VLOOKUP(B2506,LISTAS!$Q$2:$R$58,2,0),"")</f>
        <v/>
      </c>
      <c r="G2506" s="34" t="str">
        <f aca="false">IF(ISBLANK(C2506),"",  IF(F2506="RAZÓN SOCIAL","NUEVO_RP",   IF(F2506="NUMERO",      IF(ISNUMBER(VALUE(C2506)),VALUE(C2506),""),   IF(OR(F2506="NSS - NOMBRE",F2506="RP - NOMBRE"),      IF(         AND(           NOT(ISERROR(FIND(" - ",C2506))),           ISERROR(FIND("  ",C2506)),           ISERROR(FIND("–",C2506)),           ISERROR(FIND("—",C2506)),           ISNUMBER(VALUE(LEFT(C2506,FIND(" - ",C2506)-1)))         ),         VALUE(LEFT(C2506,FIND(" - ",C2506)-1)),         ""      ),   ""   )  )))</f>
        <v/>
      </c>
      <c r="H2506" s="34" t="str">
        <f aca="false">B2506 &amp; "|" &amp; E2506 &amp; "|" &amp;(IF(ISBLANK(C2506),"",IFERROR(VALUE(LEFT(TRIM(C2506),FIND(" ",TRIM(C2506)&amp;" ")-1)),"")))</f>
        <v>||</v>
      </c>
      <c r="I2506" s="18" t="n">
        <f aca="false">IF(G2506="",0, IF(COUNTIF($H$6:H2506,H2506)=1,1,0))</f>
        <v>0</v>
      </c>
      <c r="J2506" s="34" t="str">
        <f aca="false">IF( OR( ISBLANK(D2506), C2506=D2506, AND( LEFT(D2506,7)&lt;&gt;"NOMINA ", OR( ISERROR(FIND(" - ",D2506)), NOT(ISNUMBER(VALUE(LEFT(D2506,FIND(" - ",D2506)-1)))) ) ) ), "", B2506 &amp; "|" &amp; E2506 &amp; "|" &amp; (IF(ISBLANK(C2506), "", IFERROR(VALUE(LEFT(TRIM(C2506), FIND(" ", TRIM(C2506)&amp;" ")-1)), ""))) &amp; "|" &amp; D2506 )</f>
        <v/>
      </c>
      <c r="K2506" s="18" t="n">
        <f aca="false">IF(OR(C2506="", J2506="",G2506=""), 0, IF(COUNTIF($J$6:J2506, J2506)=1, 1, 0))</f>
        <v>0</v>
      </c>
      <c r="L2506" s="16" t="str">
        <f aca="false">IF(B2506="Inscripción de nuevo registro patronal",B2506 &amp; "|" &amp; E2506 &amp; "|" &amp; C2506,"")</f>
        <v/>
      </c>
      <c r="M2506" s="18" t="n">
        <f aca="false">IF(OR(C2506="", L2506=""), 0, IF(COUNTIF($L$6:L2506, L2506)=1, 1, 0))</f>
        <v>0</v>
      </c>
    </row>
    <row r="2507" customFormat="false" ht="28.35" hidden="false" customHeight="true" outlineLevel="0" collapsed="false">
      <c r="A2507" s="48" t="str">
        <f aca="false">IF(AND(NOT(ISBLANK(C2507)),NOT(ISBLANK(B2507)),NOT(ISBLANK(E2507))),(_xlfn.AGGREGATE(2,7,A$5:A2507))+1,"")</f>
        <v/>
      </c>
      <c r="B2507" s="49"/>
      <c r="C2507" s="49"/>
      <c r="D2507" s="50"/>
      <c r="E2507" s="51"/>
      <c r="F2507" s="52" t="str">
        <f aca="false">IFERROR(VLOOKUP(B2507,LISTAS!$Q$2:$R$58,2,0),"")</f>
        <v/>
      </c>
      <c r="G2507" s="34" t="str">
        <f aca="false">IF(ISBLANK(C2507),"",  IF(F2507="RAZÓN SOCIAL","NUEVO_RP",   IF(F2507="NUMERO",      IF(ISNUMBER(VALUE(C2507)),VALUE(C2507),""),   IF(OR(F2507="NSS - NOMBRE",F2507="RP - NOMBRE"),      IF(         AND(           NOT(ISERROR(FIND(" - ",C2507))),           ISERROR(FIND("  ",C2507)),           ISERROR(FIND("–",C2507)),           ISERROR(FIND("—",C2507)),           ISNUMBER(VALUE(LEFT(C2507,FIND(" - ",C2507)-1)))         ),         VALUE(LEFT(C2507,FIND(" - ",C2507)-1)),         ""      ),   ""   )  )))</f>
        <v/>
      </c>
      <c r="H2507" s="34" t="str">
        <f aca="false">B2507 &amp; "|" &amp; E2507 &amp; "|" &amp;(IF(ISBLANK(C2507),"",IFERROR(VALUE(LEFT(TRIM(C2507),FIND(" ",TRIM(C2507)&amp;" ")-1)),"")))</f>
        <v>||</v>
      </c>
      <c r="I2507" s="18" t="n">
        <f aca="false">IF(G2507="",0, IF(COUNTIF($H$6:H2507,H2507)=1,1,0))</f>
        <v>0</v>
      </c>
      <c r="J2507" s="34" t="str">
        <f aca="false">IF( OR( ISBLANK(D2507), C2507=D2507, AND( LEFT(D2507,7)&lt;&gt;"NOMINA ", OR( ISERROR(FIND(" - ",D2507)), NOT(ISNUMBER(VALUE(LEFT(D2507,FIND(" - ",D2507)-1)))) ) ) ), "", B2507 &amp; "|" &amp; E2507 &amp; "|" &amp; (IF(ISBLANK(C2507), "", IFERROR(VALUE(LEFT(TRIM(C2507), FIND(" ", TRIM(C2507)&amp;" ")-1)), ""))) &amp; "|" &amp; D2507 )</f>
        <v/>
      </c>
      <c r="K2507" s="18" t="n">
        <f aca="false">IF(OR(C2507="", J2507="",G2507=""), 0, IF(COUNTIF($J$6:J2507, J2507)=1, 1, 0))</f>
        <v>0</v>
      </c>
      <c r="L2507" s="16" t="str">
        <f aca="false">IF(B2507="Inscripción de nuevo registro patronal",B2507 &amp; "|" &amp; E2507 &amp; "|" &amp; C2507,"")</f>
        <v/>
      </c>
      <c r="M2507" s="18" t="n">
        <f aca="false">IF(OR(C2507="", L2507=""), 0, IF(COUNTIF($L$6:L2507, L2507)=1, 1, 0))</f>
        <v>0</v>
      </c>
    </row>
    <row r="2508" customFormat="false" ht="28.35" hidden="false" customHeight="true" outlineLevel="0" collapsed="false">
      <c r="A2508" s="48" t="str">
        <f aca="false">IF(AND(NOT(ISBLANK(C2508)),NOT(ISBLANK(B2508)),NOT(ISBLANK(E2508))),(_xlfn.AGGREGATE(2,7,A$5:A2508))+1,"")</f>
        <v/>
      </c>
      <c r="B2508" s="49"/>
      <c r="C2508" s="49"/>
      <c r="D2508" s="50"/>
      <c r="E2508" s="51"/>
      <c r="F2508" s="52" t="str">
        <f aca="false">IFERROR(VLOOKUP(B2508,LISTAS!$Q$2:$R$58,2,0),"")</f>
        <v/>
      </c>
      <c r="G2508" s="34" t="str">
        <f aca="false">IF(ISBLANK(C2508),"",  IF(F2508="RAZÓN SOCIAL","NUEVO_RP",   IF(F2508="NUMERO",      IF(ISNUMBER(VALUE(C2508)),VALUE(C2508),""),   IF(OR(F2508="NSS - NOMBRE",F2508="RP - NOMBRE"),      IF(         AND(           NOT(ISERROR(FIND(" - ",C2508))),           ISERROR(FIND("  ",C2508)),           ISERROR(FIND("–",C2508)),           ISERROR(FIND("—",C2508)),           ISNUMBER(VALUE(LEFT(C2508,FIND(" - ",C2508)-1)))         ),         VALUE(LEFT(C2508,FIND(" - ",C2508)-1)),         ""      ),   ""   )  )))</f>
        <v/>
      </c>
      <c r="H2508" s="34" t="str">
        <f aca="false">B2508 &amp; "|" &amp; E2508 &amp; "|" &amp;(IF(ISBLANK(C2508),"",IFERROR(VALUE(LEFT(TRIM(C2508),FIND(" ",TRIM(C2508)&amp;" ")-1)),"")))</f>
        <v>||</v>
      </c>
      <c r="I2508" s="18" t="n">
        <f aca="false">IF(G2508="",0, IF(COUNTIF($H$6:H2508,H2508)=1,1,0))</f>
        <v>0</v>
      </c>
      <c r="J2508" s="34" t="str">
        <f aca="false">IF( OR( ISBLANK(D2508), C2508=D2508, AND( LEFT(D2508,7)&lt;&gt;"NOMINA ", OR( ISERROR(FIND(" - ",D2508)), NOT(ISNUMBER(VALUE(LEFT(D2508,FIND(" - ",D2508)-1)))) ) ) ), "", B2508 &amp; "|" &amp; E2508 &amp; "|" &amp; (IF(ISBLANK(C2508), "", IFERROR(VALUE(LEFT(TRIM(C2508), FIND(" ", TRIM(C2508)&amp;" ")-1)), ""))) &amp; "|" &amp; D2508 )</f>
        <v/>
      </c>
      <c r="K2508" s="18" t="n">
        <f aca="false">IF(OR(C2508="", J2508="",G2508=""), 0, IF(COUNTIF($J$6:J2508, J2508)=1, 1, 0))</f>
        <v>0</v>
      </c>
      <c r="L2508" s="16" t="str">
        <f aca="false">IF(B2508="Inscripción de nuevo registro patronal",B2508 &amp; "|" &amp; E2508 &amp; "|" &amp; C2508,"")</f>
        <v/>
      </c>
      <c r="M2508" s="18" t="n">
        <f aca="false">IF(OR(C2508="", L2508=""), 0, IF(COUNTIF($L$6:L2508, L2508)=1, 1, 0))</f>
        <v>0</v>
      </c>
    </row>
    <row r="2509" customFormat="false" ht="28.35" hidden="false" customHeight="true" outlineLevel="0" collapsed="false">
      <c r="A2509" s="48" t="str">
        <f aca="false">IF(AND(NOT(ISBLANK(C2509)),NOT(ISBLANK(B2509)),NOT(ISBLANK(E2509))),(_xlfn.AGGREGATE(2,7,A$5:A2509))+1,"")</f>
        <v/>
      </c>
      <c r="B2509" s="49"/>
      <c r="C2509" s="49"/>
      <c r="D2509" s="50"/>
      <c r="E2509" s="51"/>
      <c r="F2509" s="52" t="str">
        <f aca="false">IFERROR(VLOOKUP(B2509,LISTAS!$Q$2:$R$58,2,0),"")</f>
        <v/>
      </c>
      <c r="G2509" s="34" t="str">
        <f aca="false">IF(ISBLANK(C2509),"",  IF(F2509="RAZÓN SOCIAL","NUEVO_RP",   IF(F2509="NUMERO",      IF(ISNUMBER(VALUE(C2509)),VALUE(C2509),""),   IF(OR(F2509="NSS - NOMBRE",F2509="RP - NOMBRE"),      IF(         AND(           NOT(ISERROR(FIND(" - ",C2509))),           ISERROR(FIND("  ",C2509)),           ISERROR(FIND("–",C2509)),           ISERROR(FIND("—",C2509)),           ISNUMBER(VALUE(LEFT(C2509,FIND(" - ",C2509)-1)))         ),         VALUE(LEFT(C2509,FIND(" - ",C2509)-1)),         ""      ),   ""   )  )))</f>
        <v/>
      </c>
      <c r="H2509" s="34" t="str">
        <f aca="false">B2509 &amp; "|" &amp; E2509 &amp; "|" &amp;(IF(ISBLANK(C2509),"",IFERROR(VALUE(LEFT(TRIM(C2509),FIND(" ",TRIM(C2509)&amp;" ")-1)),"")))</f>
        <v>||</v>
      </c>
      <c r="I2509" s="18" t="n">
        <f aca="false">IF(G2509="",0, IF(COUNTIF($H$6:H2509,H2509)=1,1,0))</f>
        <v>0</v>
      </c>
      <c r="J2509" s="34" t="str">
        <f aca="false">IF( OR( ISBLANK(D2509), C2509=D2509, AND( LEFT(D2509,7)&lt;&gt;"NOMINA ", OR( ISERROR(FIND(" - ",D2509)), NOT(ISNUMBER(VALUE(LEFT(D2509,FIND(" - ",D2509)-1)))) ) ) ), "", B2509 &amp; "|" &amp; E2509 &amp; "|" &amp; (IF(ISBLANK(C2509), "", IFERROR(VALUE(LEFT(TRIM(C2509), FIND(" ", TRIM(C2509)&amp;" ")-1)), ""))) &amp; "|" &amp; D2509 )</f>
        <v/>
      </c>
      <c r="K2509" s="18" t="n">
        <f aca="false">IF(OR(C2509="", J2509="",G2509=""), 0, IF(COUNTIF($J$6:J2509, J2509)=1, 1, 0))</f>
        <v>0</v>
      </c>
      <c r="L2509" s="16" t="str">
        <f aca="false">IF(B2509="Inscripción de nuevo registro patronal",B2509 &amp; "|" &amp; E2509 &amp; "|" &amp; C2509,"")</f>
        <v/>
      </c>
      <c r="M2509" s="18" t="n">
        <f aca="false">IF(OR(C2509="", L2509=""), 0, IF(COUNTIF($L$6:L2509, L2509)=1, 1, 0))</f>
        <v>0</v>
      </c>
    </row>
    <row r="2510" customFormat="false" ht="28.35" hidden="false" customHeight="true" outlineLevel="0" collapsed="false">
      <c r="A2510" s="48" t="str">
        <f aca="false">IF(AND(NOT(ISBLANK(C2510)),NOT(ISBLANK(B2510)),NOT(ISBLANK(E2510))),(_xlfn.AGGREGATE(2,7,A$5:A2510))+1,"")</f>
        <v/>
      </c>
      <c r="B2510" s="49"/>
      <c r="C2510" s="49"/>
      <c r="D2510" s="50"/>
      <c r="E2510" s="51"/>
      <c r="F2510" s="52" t="str">
        <f aca="false">IFERROR(VLOOKUP(B2510,LISTAS!$Q$2:$R$58,2,0),"")</f>
        <v/>
      </c>
      <c r="G2510" s="34" t="str">
        <f aca="false">IF(ISBLANK(C2510),"",  IF(F2510="RAZÓN SOCIAL","NUEVO_RP",   IF(F2510="NUMERO",      IF(ISNUMBER(VALUE(C2510)),VALUE(C2510),""),   IF(OR(F2510="NSS - NOMBRE",F2510="RP - NOMBRE"),      IF(         AND(           NOT(ISERROR(FIND(" - ",C2510))),           ISERROR(FIND("  ",C2510)),           ISERROR(FIND("–",C2510)),           ISERROR(FIND("—",C2510)),           ISNUMBER(VALUE(LEFT(C2510,FIND(" - ",C2510)-1)))         ),         VALUE(LEFT(C2510,FIND(" - ",C2510)-1)),         ""      ),   ""   )  )))</f>
        <v/>
      </c>
      <c r="H2510" s="34" t="str">
        <f aca="false">B2510 &amp; "|" &amp; E2510 &amp; "|" &amp;(IF(ISBLANK(C2510),"",IFERROR(VALUE(LEFT(TRIM(C2510),FIND(" ",TRIM(C2510)&amp;" ")-1)),"")))</f>
        <v>||</v>
      </c>
      <c r="I2510" s="18" t="n">
        <f aca="false">IF(G2510="",0, IF(COUNTIF($H$6:H2510,H2510)=1,1,0))</f>
        <v>0</v>
      </c>
      <c r="J2510" s="34" t="str">
        <f aca="false">IF( OR( ISBLANK(D2510), C2510=D2510, AND( LEFT(D2510,7)&lt;&gt;"NOMINA ", OR( ISERROR(FIND(" - ",D2510)), NOT(ISNUMBER(VALUE(LEFT(D2510,FIND(" - ",D2510)-1)))) ) ) ), "", B2510 &amp; "|" &amp; E2510 &amp; "|" &amp; (IF(ISBLANK(C2510), "", IFERROR(VALUE(LEFT(TRIM(C2510), FIND(" ", TRIM(C2510)&amp;" ")-1)), ""))) &amp; "|" &amp; D2510 )</f>
        <v/>
      </c>
      <c r="K2510" s="18" t="n">
        <f aca="false">IF(OR(C2510="", J2510="",G2510=""), 0, IF(COUNTIF($J$6:J2510, J2510)=1, 1, 0))</f>
        <v>0</v>
      </c>
      <c r="L2510" s="16" t="str">
        <f aca="false">IF(B2510="Inscripción de nuevo registro patronal",B2510 &amp; "|" &amp; E2510 &amp; "|" &amp; C2510,"")</f>
        <v/>
      </c>
      <c r="M2510" s="18" t="n">
        <f aca="false">IF(OR(C2510="", L2510=""), 0, IF(COUNTIF($L$6:L2510, L2510)=1, 1, 0))</f>
        <v>0</v>
      </c>
    </row>
    <row r="2511" customFormat="false" ht="28.35" hidden="false" customHeight="true" outlineLevel="0" collapsed="false">
      <c r="A2511" s="48" t="str">
        <f aca="false">IF(AND(NOT(ISBLANK(C2511)),NOT(ISBLANK(B2511)),NOT(ISBLANK(E2511))),(_xlfn.AGGREGATE(2,7,A$5:A2511))+1,"")</f>
        <v/>
      </c>
      <c r="B2511" s="49"/>
      <c r="C2511" s="49"/>
      <c r="D2511" s="50"/>
      <c r="E2511" s="51"/>
      <c r="F2511" s="52" t="str">
        <f aca="false">IFERROR(VLOOKUP(B2511,LISTAS!$Q$2:$R$58,2,0),"")</f>
        <v/>
      </c>
      <c r="G2511" s="34" t="str">
        <f aca="false">IF(ISBLANK(C2511),"",  IF(F2511="RAZÓN SOCIAL","NUEVO_RP",   IF(F2511="NUMERO",      IF(ISNUMBER(VALUE(C2511)),VALUE(C2511),""),   IF(OR(F2511="NSS - NOMBRE",F2511="RP - NOMBRE"),      IF(         AND(           NOT(ISERROR(FIND(" - ",C2511))),           ISERROR(FIND("  ",C2511)),           ISERROR(FIND("–",C2511)),           ISERROR(FIND("—",C2511)),           ISNUMBER(VALUE(LEFT(C2511,FIND(" - ",C2511)-1)))         ),         VALUE(LEFT(C2511,FIND(" - ",C2511)-1)),         ""      ),   ""   )  )))</f>
        <v/>
      </c>
      <c r="H2511" s="34" t="str">
        <f aca="false">B2511 &amp; "|" &amp; E2511 &amp; "|" &amp;(IF(ISBLANK(C2511),"",IFERROR(VALUE(LEFT(TRIM(C2511),FIND(" ",TRIM(C2511)&amp;" ")-1)),"")))</f>
        <v>||</v>
      </c>
      <c r="I2511" s="18" t="n">
        <f aca="false">IF(G2511="",0, IF(COUNTIF($H$6:H2511,H2511)=1,1,0))</f>
        <v>0</v>
      </c>
      <c r="J2511" s="34" t="str">
        <f aca="false">IF( OR( ISBLANK(D2511), C2511=D2511, AND( LEFT(D2511,7)&lt;&gt;"NOMINA ", OR( ISERROR(FIND(" - ",D2511)), NOT(ISNUMBER(VALUE(LEFT(D2511,FIND(" - ",D2511)-1)))) ) ) ), "", B2511 &amp; "|" &amp; E2511 &amp; "|" &amp; (IF(ISBLANK(C2511), "", IFERROR(VALUE(LEFT(TRIM(C2511), FIND(" ", TRIM(C2511)&amp;" ")-1)), ""))) &amp; "|" &amp; D2511 )</f>
        <v/>
      </c>
      <c r="K2511" s="18" t="n">
        <f aca="false">IF(OR(C2511="", J2511="",G2511=""), 0, IF(COUNTIF($J$6:J2511, J2511)=1, 1, 0))</f>
        <v>0</v>
      </c>
      <c r="L2511" s="16" t="str">
        <f aca="false">IF(B2511="Inscripción de nuevo registro patronal",B2511 &amp; "|" &amp; E2511 &amp; "|" &amp; C2511,"")</f>
        <v/>
      </c>
      <c r="M2511" s="18" t="n">
        <f aca="false">IF(OR(C2511="", L2511=""), 0, IF(COUNTIF($L$6:L2511, L2511)=1, 1, 0))</f>
        <v>0</v>
      </c>
    </row>
    <row r="2512" customFormat="false" ht="28.35" hidden="false" customHeight="true" outlineLevel="0" collapsed="false">
      <c r="A2512" s="48" t="str">
        <f aca="false">IF(AND(NOT(ISBLANK(C2512)),NOT(ISBLANK(B2512)),NOT(ISBLANK(E2512))),(_xlfn.AGGREGATE(2,7,A$5:A2512))+1,"")</f>
        <v/>
      </c>
      <c r="B2512" s="49"/>
      <c r="C2512" s="49"/>
      <c r="D2512" s="50"/>
      <c r="E2512" s="51"/>
      <c r="F2512" s="52" t="str">
        <f aca="false">IFERROR(VLOOKUP(B2512,LISTAS!$Q$2:$R$58,2,0),"")</f>
        <v/>
      </c>
      <c r="G2512" s="34" t="str">
        <f aca="false">IF(ISBLANK(C2512),"",  IF(F2512="RAZÓN SOCIAL","NUEVO_RP",   IF(F2512="NUMERO",      IF(ISNUMBER(VALUE(C2512)),VALUE(C2512),""),   IF(OR(F2512="NSS - NOMBRE",F2512="RP - NOMBRE"),      IF(         AND(           NOT(ISERROR(FIND(" - ",C2512))),           ISERROR(FIND("  ",C2512)),           ISERROR(FIND("–",C2512)),           ISERROR(FIND("—",C2512)),           ISNUMBER(VALUE(LEFT(C2512,FIND(" - ",C2512)-1)))         ),         VALUE(LEFT(C2512,FIND(" - ",C2512)-1)),         ""      ),   ""   )  )))</f>
        <v/>
      </c>
      <c r="H2512" s="34" t="str">
        <f aca="false">B2512 &amp; "|" &amp; E2512 &amp; "|" &amp;(IF(ISBLANK(C2512),"",IFERROR(VALUE(LEFT(TRIM(C2512),FIND(" ",TRIM(C2512)&amp;" ")-1)),"")))</f>
        <v>||</v>
      </c>
      <c r="I2512" s="18" t="n">
        <f aca="false">IF(G2512="",0, IF(COUNTIF($H$6:H2512,H2512)=1,1,0))</f>
        <v>0</v>
      </c>
      <c r="J2512" s="34" t="str">
        <f aca="false">IF( OR( ISBLANK(D2512), C2512=D2512, AND( LEFT(D2512,7)&lt;&gt;"NOMINA ", OR( ISERROR(FIND(" - ",D2512)), NOT(ISNUMBER(VALUE(LEFT(D2512,FIND(" - ",D2512)-1)))) ) ) ), "", B2512 &amp; "|" &amp; E2512 &amp; "|" &amp; (IF(ISBLANK(C2512), "", IFERROR(VALUE(LEFT(TRIM(C2512), FIND(" ", TRIM(C2512)&amp;" ")-1)), ""))) &amp; "|" &amp; D2512 )</f>
        <v/>
      </c>
      <c r="K2512" s="18" t="n">
        <f aca="false">IF(OR(C2512="", J2512="",G2512=""), 0, IF(COUNTIF($J$6:J2512, J2512)=1, 1, 0))</f>
        <v>0</v>
      </c>
      <c r="L2512" s="16" t="str">
        <f aca="false">IF(B2512="Inscripción de nuevo registro patronal",B2512 &amp; "|" &amp; E2512 &amp; "|" &amp; C2512,"")</f>
        <v/>
      </c>
      <c r="M2512" s="18" t="n">
        <f aca="false">IF(OR(C2512="", L2512=""), 0, IF(COUNTIF($L$6:L2512, L2512)=1, 1, 0))</f>
        <v>0</v>
      </c>
    </row>
    <row r="2513" customFormat="false" ht="28.35" hidden="false" customHeight="true" outlineLevel="0" collapsed="false">
      <c r="A2513" s="48" t="str">
        <f aca="false">IF(AND(NOT(ISBLANK(C2513)),NOT(ISBLANK(B2513)),NOT(ISBLANK(E2513))),(_xlfn.AGGREGATE(2,7,A$5:A2513))+1,"")</f>
        <v/>
      </c>
      <c r="B2513" s="49"/>
      <c r="C2513" s="49"/>
      <c r="D2513" s="50"/>
      <c r="E2513" s="51"/>
      <c r="F2513" s="52" t="str">
        <f aca="false">IFERROR(VLOOKUP(B2513,LISTAS!$Q$2:$R$58,2,0),"")</f>
        <v/>
      </c>
      <c r="G2513" s="34" t="str">
        <f aca="false">IF(ISBLANK(C2513),"",  IF(F2513="RAZÓN SOCIAL","NUEVO_RP",   IF(F2513="NUMERO",      IF(ISNUMBER(VALUE(C2513)),VALUE(C2513),""),   IF(OR(F2513="NSS - NOMBRE",F2513="RP - NOMBRE"),      IF(         AND(           NOT(ISERROR(FIND(" - ",C2513))),           ISERROR(FIND("  ",C2513)),           ISERROR(FIND("–",C2513)),           ISERROR(FIND("—",C2513)),           ISNUMBER(VALUE(LEFT(C2513,FIND(" - ",C2513)-1)))         ),         VALUE(LEFT(C2513,FIND(" - ",C2513)-1)),         ""      ),   ""   )  )))</f>
        <v/>
      </c>
      <c r="H2513" s="34" t="str">
        <f aca="false">B2513 &amp; "|" &amp; E2513 &amp; "|" &amp;(IF(ISBLANK(C2513),"",IFERROR(VALUE(LEFT(TRIM(C2513),FIND(" ",TRIM(C2513)&amp;" ")-1)),"")))</f>
        <v>||</v>
      </c>
      <c r="I2513" s="18" t="n">
        <f aca="false">IF(G2513="",0, IF(COUNTIF($H$6:H2513,H2513)=1,1,0))</f>
        <v>0</v>
      </c>
      <c r="J2513" s="34" t="str">
        <f aca="false">IF( OR( ISBLANK(D2513), C2513=D2513, AND( LEFT(D2513,7)&lt;&gt;"NOMINA ", OR( ISERROR(FIND(" - ",D2513)), NOT(ISNUMBER(VALUE(LEFT(D2513,FIND(" - ",D2513)-1)))) ) ) ), "", B2513 &amp; "|" &amp; E2513 &amp; "|" &amp; (IF(ISBLANK(C2513), "", IFERROR(VALUE(LEFT(TRIM(C2513), FIND(" ", TRIM(C2513)&amp;" ")-1)), ""))) &amp; "|" &amp; D2513 )</f>
        <v/>
      </c>
      <c r="K2513" s="18" t="n">
        <f aca="false">IF(OR(C2513="", J2513="",G2513=""), 0, IF(COUNTIF($J$6:J2513, J2513)=1, 1, 0))</f>
        <v>0</v>
      </c>
      <c r="L2513" s="16" t="str">
        <f aca="false">IF(B2513="Inscripción de nuevo registro patronal",B2513 &amp; "|" &amp; E2513 &amp; "|" &amp; C2513,"")</f>
        <v/>
      </c>
      <c r="M2513" s="18" t="n">
        <f aca="false">IF(OR(C2513="", L2513=""), 0, IF(COUNTIF($L$6:L2513, L2513)=1, 1, 0))</f>
        <v>0</v>
      </c>
    </row>
    <row r="2514" customFormat="false" ht="28.35" hidden="false" customHeight="true" outlineLevel="0" collapsed="false">
      <c r="A2514" s="48" t="str">
        <f aca="false">IF(AND(NOT(ISBLANK(C2514)),NOT(ISBLANK(B2514)),NOT(ISBLANK(E2514))),(_xlfn.AGGREGATE(2,7,A$5:A2514))+1,"")</f>
        <v/>
      </c>
      <c r="B2514" s="49"/>
      <c r="C2514" s="49"/>
      <c r="D2514" s="50"/>
      <c r="E2514" s="51"/>
      <c r="F2514" s="52" t="str">
        <f aca="false">IFERROR(VLOOKUP(B2514,LISTAS!$Q$2:$R$58,2,0),"")</f>
        <v/>
      </c>
      <c r="G2514" s="34" t="str">
        <f aca="false">IF(ISBLANK(C2514),"",  IF(F2514="RAZÓN SOCIAL","NUEVO_RP",   IF(F2514="NUMERO",      IF(ISNUMBER(VALUE(C2514)),VALUE(C2514),""),   IF(OR(F2514="NSS - NOMBRE",F2514="RP - NOMBRE"),      IF(         AND(           NOT(ISERROR(FIND(" - ",C2514))),           ISERROR(FIND("  ",C2514)),           ISERROR(FIND("–",C2514)),           ISERROR(FIND("—",C2514)),           ISNUMBER(VALUE(LEFT(C2514,FIND(" - ",C2514)-1)))         ),         VALUE(LEFT(C2514,FIND(" - ",C2514)-1)),         ""      ),   ""   )  )))</f>
        <v/>
      </c>
      <c r="H2514" s="34" t="str">
        <f aca="false">B2514 &amp; "|" &amp; E2514 &amp; "|" &amp;(IF(ISBLANK(C2514),"",IFERROR(VALUE(LEFT(TRIM(C2514),FIND(" ",TRIM(C2514)&amp;" ")-1)),"")))</f>
        <v>||</v>
      </c>
      <c r="I2514" s="18" t="n">
        <f aca="false">IF(G2514="",0, IF(COUNTIF($H$6:H2514,H2514)=1,1,0))</f>
        <v>0</v>
      </c>
      <c r="J2514" s="34" t="str">
        <f aca="false">IF( OR( ISBLANK(D2514), C2514=D2514, AND( LEFT(D2514,7)&lt;&gt;"NOMINA ", OR( ISERROR(FIND(" - ",D2514)), NOT(ISNUMBER(VALUE(LEFT(D2514,FIND(" - ",D2514)-1)))) ) ) ), "", B2514 &amp; "|" &amp; E2514 &amp; "|" &amp; (IF(ISBLANK(C2514), "", IFERROR(VALUE(LEFT(TRIM(C2514), FIND(" ", TRIM(C2514)&amp;" ")-1)), ""))) &amp; "|" &amp; D2514 )</f>
        <v/>
      </c>
      <c r="K2514" s="18" t="n">
        <f aca="false">IF(OR(C2514="", J2514="",G2514=""), 0, IF(COUNTIF($J$6:J2514, J2514)=1, 1, 0))</f>
        <v>0</v>
      </c>
      <c r="L2514" s="16" t="str">
        <f aca="false">IF(B2514="Inscripción de nuevo registro patronal",B2514 &amp; "|" &amp; E2514 &amp; "|" &amp; C2514,"")</f>
        <v/>
      </c>
      <c r="M2514" s="18" t="n">
        <f aca="false">IF(OR(C2514="", L2514=""), 0, IF(COUNTIF($L$6:L2514, L2514)=1, 1, 0))</f>
        <v>0</v>
      </c>
    </row>
    <row r="2515" customFormat="false" ht="28.35" hidden="false" customHeight="true" outlineLevel="0" collapsed="false">
      <c r="A2515" s="48" t="str">
        <f aca="false">IF(AND(NOT(ISBLANK(C2515)),NOT(ISBLANK(B2515)),NOT(ISBLANK(E2515))),(_xlfn.AGGREGATE(2,7,A$5:A2515))+1,"")</f>
        <v/>
      </c>
      <c r="B2515" s="49"/>
      <c r="C2515" s="49"/>
      <c r="D2515" s="50"/>
      <c r="E2515" s="51"/>
      <c r="F2515" s="52" t="str">
        <f aca="false">IFERROR(VLOOKUP(B2515,LISTAS!$Q$2:$R$58,2,0),"")</f>
        <v/>
      </c>
      <c r="G2515" s="34" t="str">
        <f aca="false">IF(ISBLANK(C2515),"",  IF(F2515="RAZÓN SOCIAL","NUEVO_RP",   IF(F2515="NUMERO",      IF(ISNUMBER(VALUE(C2515)),VALUE(C2515),""),   IF(OR(F2515="NSS - NOMBRE",F2515="RP - NOMBRE"),      IF(         AND(           NOT(ISERROR(FIND(" - ",C2515))),           ISERROR(FIND("  ",C2515)),           ISERROR(FIND("–",C2515)),           ISERROR(FIND("—",C2515)),           ISNUMBER(VALUE(LEFT(C2515,FIND(" - ",C2515)-1)))         ),         VALUE(LEFT(C2515,FIND(" - ",C2515)-1)),         ""      ),   ""   )  )))</f>
        <v/>
      </c>
      <c r="H2515" s="34" t="str">
        <f aca="false">B2515 &amp; "|" &amp; E2515 &amp; "|" &amp;(IF(ISBLANK(C2515),"",IFERROR(VALUE(LEFT(TRIM(C2515),FIND(" ",TRIM(C2515)&amp;" ")-1)),"")))</f>
        <v>||</v>
      </c>
      <c r="I2515" s="18" t="n">
        <f aca="false">IF(G2515="",0, IF(COUNTIF($H$6:H2515,H2515)=1,1,0))</f>
        <v>0</v>
      </c>
      <c r="J2515" s="34" t="str">
        <f aca="false">IF( OR( ISBLANK(D2515), C2515=D2515, AND( LEFT(D2515,7)&lt;&gt;"NOMINA ", OR( ISERROR(FIND(" - ",D2515)), NOT(ISNUMBER(VALUE(LEFT(D2515,FIND(" - ",D2515)-1)))) ) ) ), "", B2515 &amp; "|" &amp; E2515 &amp; "|" &amp; (IF(ISBLANK(C2515), "", IFERROR(VALUE(LEFT(TRIM(C2515), FIND(" ", TRIM(C2515)&amp;" ")-1)), ""))) &amp; "|" &amp; D2515 )</f>
        <v/>
      </c>
      <c r="K2515" s="18" t="n">
        <f aca="false">IF(OR(C2515="", J2515="",G2515=""), 0, IF(COUNTIF($J$6:J2515, J2515)=1, 1, 0))</f>
        <v>0</v>
      </c>
      <c r="L2515" s="16" t="str">
        <f aca="false">IF(B2515="Inscripción de nuevo registro patronal",B2515 &amp; "|" &amp; E2515 &amp; "|" &amp; C2515,"")</f>
        <v/>
      </c>
      <c r="M2515" s="18" t="n">
        <f aca="false">IF(OR(C2515="", L2515=""), 0, IF(COUNTIF($L$6:L2515, L2515)=1, 1, 0))</f>
        <v>0</v>
      </c>
    </row>
    <row r="2516" customFormat="false" ht="28.35" hidden="false" customHeight="true" outlineLevel="0" collapsed="false">
      <c r="A2516" s="48" t="str">
        <f aca="false">IF(AND(NOT(ISBLANK(C2516)),NOT(ISBLANK(B2516)),NOT(ISBLANK(E2516))),(_xlfn.AGGREGATE(2,7,A$5:A2516))+1,"")</f>
        <v/>
      </c>
      <c r="B2516" s="49"/>
      <c r="C2516" s="49"/>
      <c r="D2516" s="50"/>
      <c r="E2516" s="51"/>
      <c r="F2516" s="52" t="str">
        <f aca="false">IFERROR(VLOOKUP(B2516,LISTAS!$Q$2:$R$58,2,0),"")</f>
        <v/>
      </c>
      <c r="G2516" s="34" t="str">
        <f aca="false">IF(ISBLANK(C2516),"",  IF(F2516="RAZÓN SOCIAL","NUEVO_RP",   IF(F2516="NUMERO",      IF(ISNUMBER(VALUE(C2516)),VALUE(C2516),""),   IF(OR(F2516="NSS - NOMBRE",F2516="RP - NOMBRE"),      IF(         AND(           NOT(ISERROR(FIND(" - ",C2516))),           ISERROR(FIND("  ",C2516)),           ISERROR(FIND("–",C2516)),           ISERROR(FIND("—",C2516)),           ISNUMBER(VALUE(LEFT(C2516,FIND(" - ",C2516)-1)))         ),         VALUE(LEFT(C2516,FIND(" - ",C2516)-1)),         ""      ),   ""   )  )))</f>
        <v/>
      </c>
      <c r="H2516" s="34" t="str">
        <f aca="false">B2516 &amp; "|" &amp; E2516 &amp; "|" &amp;(IF(ISBLANK(C2516),"",IFERROR(VALUE(LEFT(TRIM(C2516),FIND(" ",TRIM(C2516)&amp;" ")-1)),"")))</f>
        <v>||</v>
      </c>
      <c r="I2516" s="18" t="n">
        <f aca="false">IF(G2516="",0, IF(COUNTIF($H$6:H2516,H2516)=1,1,0))</f>
        <v>0</v>
      </c>
      <c r="J2516" s="34" t="str">
        <f aca="false">IF( OR( ISBLANK(D2516), C2516=D2516, AND( LEFT(D2516,7)&lt;&gt;"NOMINA ", OR( ISERROR(FIND(" - ",D2516)), NOT(ISNUMBER(VALUE(LEFT(D2516,FIND(" - ",D2516)-1)))) ) ) ), "", B2516 &amp; "|" &amp; E2516 &amp; "|" &amp; (IF(ISBLANK(C2516), "", IFERROR(VALUE(LEFT(TRIM(C2516), FIND(" ", TRIM(C2516)&amp;" ")-1)), ""))) &amp; "|" &amp; D2516 )</f>
        <v/>
      </c>
      <c r="K2516" s="18" t="n">
        <f aca="false">IF(OR(C2516="", J2516="",G2516=""), 0, IF(COUNTIF($J$6:J2516, J2516)=1, 1, 0))</f>
        <v>0</v>
      </c>
      <c r="L2516" s="16" t="str">
        <f aca="false">IF(B2516="Inscripción de nuevo registro patronal",B2516 &amp; "|" &amp; E2516 &amp; "|" &amp; C2516,"")</f>
        <v/>
      </c>
      <c r="M2516" s="18" t="n">
        <f aca="false">IF(OR(C2516="", L2516=""), 0, IF(COUNTIF($L$6:L2516, L2516)=1, 1, 0))</f>
        <v>0</v>
      </c>
    </row>
    <row r="2517" customFormat="false" ht="28.35" hidden="false" customHeight="true" outlineLevel="0" collapsed="false">
      <c r="A2517" s="48" t="str">
        <f aca="false">IF(AND(NOT(ISBLANK(C2517)),NOT(ISBLANK(B2517)),NOT(ISBLANK(E2517))),(_xlfn.AGGREGATE(2,7,A$5:A2517))+1,"")</f>
        <v/>
      </c>
      <c r="B2517" s="49"/>
      <c r="C2517" s="49"/>
      <c r="D2517" s="50"/>
      <c r="E2517" s="51"/>
      <c r="F2517" s="52" t="str">
        <f aca="false">IFERROR(VLOOKUP(B2517,LISTAS!$Q$2:$R$58,2,0),"")</f>
        <v/>
      </c>
      <c r="G2517" s="34" t="str">
        <f aca="false">IF(ISBLANK(C2517),"",  IF(F2517="RAZÓN SOCIAL","NUEVO_RP",   IF(F2517="NUMERO",      IF(ISNUMBER(VALUE(C2517)),VALUE(C2517),""),   IF(OR(F2517="NSS - NOMBRE",F2517="RP - NOMBRE"),      IF(         AND(           NOT(ISERROR(FIND(" - ",C2517))),           ISERROR(FIND("  ",C2517)),           ISERROR(FIND("–",C2517)),           ISERROR(FIND("—",C2517)),           ISNUMBER(VALUE(LEFT(C2517,FIND(" - ",C2517)-1)))         ),         VALUE(LEFT(C2517,FIND(" - ",C2517)-1)),         ""      ),   ""   )  )))</f>
        <v/>
      </c>
      <c r="H2517" s="34" t="str">
        <f aca="false">B2517 &amp; "|" &amp; E2517 &amp; "|" &amp;(IF(ISBLANK(C2517),"",IFERROR(VALUE(LEFT(TRIM(C2517),FIND(" ",TRIM(C2517)&amp;" ")-1)),"")))</f>
        <v>||</v>
      </c>
      <c r="I2517" s="18" t="n">
        <f aca="false">IF(G2517="",0, IF(COUNTIF($H$6:H2517,H2517)=1,1,0))</f>
        <v>0</v>
      </c>
      <c r="J2517" s="34" t="str">
        <f aca="false">IF( OR( ISBLANK(D2517), C2517=D2517, AND( LEFT(D2517,7)&lt;&gt;"NOMINA ", OR( ISERROR(FIND(" - ",D2517)), NOT(ISNUMBER(VALUE(LEFT(D2517,FIND(" - ",D2517)-1)))) ) ) ), "", B2517 &amp; "|" &amp; E2517 &amp; "|" &amp; (IF(ISBLANK(C2517), "", IFERROR(VALUE(LEFT(TRIM(C2517), FIND(" ", TRIM(C2517)&amp;" ")-1)), ""))) &amp; "|" &amp; D2517 )</f>
        <v/>
      </c>
      <c r="K2517" s="18" t="n">
        <f aca="false">IF(OR(C2517="", J2517="",G2517=""), 0, IF(COUNTIF($J$6:J2517, J2517)=1, 1, 0))</f>
        <v>0</v>
      </c>
      <c r="L2517" s="16" t="str">
        <f aca="false">IF(B2517="Inscripción de nuevo registro patronal",B2517 &amp; "|" &amp; E2517 &amp; "|" &amp; C2517,"")</f>
        <v/>
      </c>
      <c r="M2517" s="18" t="n">
        <f aca="false">IF(OR(C2517="", L2517=""), 0, IF(COUNTIF($L$6:L2517, L2517)=1, 1, 0))</f>
        <v>0</v>
      </c>
    </row>
    <row r="2518" customFormat="false" ht="28.35" hidden="false" customHeight="true" outlineLevel="0" collapsed="false">
      <c r="A2518" s="48" t="str">
        <f aca="false">IF(AND(NOT(ISBLANK(C2518)),NOT(ISBLANK(B2518)),NOT(ISBLANK(E2518))),(_xlfn.AGGREGATE(2,7,A$5:A2518))+1,"")</f>
        <v/>
      </c>
      <c r="B2518" s="49"/>
      <c r="C2518" s="49"/>
      <c r="D2518" s="50"/>
      <c r="E2518" s="51"/>
      <c r="F2518" s="52" t="str">
        <f aca="false">IFERROR(VLOOKUP(B2518,LISTAS!$Q$2:$R$58,2,0),"")</f>
        <v/>
      </c>
      <c r="G2518" s="34" t="str">
        <f aca="false">IF(ISBLANK(C2518),"",  IF(F2518="RAZÓN SOCIAL","NUEVO_RP",   IF(F2518="NUMERO",      IF(ISNUMBER(VALUE(C2518)),VALUE(C2518),""),   IF(OR(F2518="NSS - NOMBRE",F2518="RP - NOMBRE"),      IF(         AND(           NOT(ISERROR(FIND(" - ",C2518))),           ISERROR(FIND("  ",C2518)),           ISERROR(FIND("–",C2518)),           ISERROR(FIND("—",C2518)),           ISNUMBER(VALUE(LEFT(C2518,FIND(" - ",C2518)-1)))         ),         VALUE(LEFT(C2518,FIND(" - ",C2518)-1)),         ""      ),   ""   )  )))</f>
        <v/>
      </c>
      <c r="H2518" s="34" t="str">
        <f aca="false">B2518 &amp; "|" &amp; E2518 &amp; "|" &amp;(IF(ISBLANK(C2518),"",IFERROR(VALUE(LEFT(TRIM(C2518),FIND(" ",TRIM(C2518)&amp;" ")-1)),"")))</f>
        <v>||</v>
      </c>
      <c r="I2518" s="18" t="n">
        <f aca="false">IF(G2518="",0, IF(COUNTIF($H$6:H2518,H2518)=1,1,0))</f>
        <v>0</v>
      </c>
      <c r="J2518" s="34" t="str">
        <f aca="false">IF( OR( ISBLANK(D2518), C2518=D2518, AND( LEFT(D2518,7)&lt;&gt;"NOMINA ", OR( ISERROR(FIND(" - ",D2518)), NOT(ISNUMBER(VALUE(LEFT(D2518,FIND(" - ",D2518)-1)))) ) ) ), "", B2518 &amp; "|" &amp; E2518 &amp; "|" &amp; (IF(ISBLANK(C2518), "", IFERROR(VALUE(LEFT(TRIM(C2518), FIND(" ", TRIM(C2518)&amp;" ")-1)), ""))) &amp; "|" &amp; D2518 )</f>
        <v/>
      </c>
      <c r="K2518" s="18" t="n">
        <f aca="false">IF(OR(C2518="", J2518="",G2518=""), 0, IF(COUNTIF($J$6:J2518, J2518)=1, 1, 0))</f>
        <v>0</v>
      </c>
      <c r="L2518" s="16" t="str">
        <f aca="false">IF(B2518="Inscripción de nuevo registro patronal",B2518 &amp; "|" &amp; E2518 &amp; "|" &amp; C2518,"")</f>
        <v/>
      </c>
      <c r="M2518" s="18" t="n">
        <f aca="false">IF(OR(C2518="", L2518=""), 0, IF(COUNTIF($L$6:L2518, L2518)=1, 1, 0))</f>
        <v>0</v>
      </c>
    </row>
    <row r="2519" customFormat="false" ht="28.35" hidden="false" customHeight="true" outlineLevel="0" collapsed="false">
      <c r="A2519" s="48" t="str">
        <f aca="false">IF(AND(NOT(ISBLANK(C2519)),NOT(ISBLANK(B2519)),NOT(ISBLANK(E2519))),(_xlfn.AGGREGATE(2,7,A$5:A2519))+1,"")</f>
        <v/>
      </c>
      <c r="B2519" s="49"/>
      <c r="C2519" s="49"/>
      <c r="D2519" s="50"/>
      <c r="E2519" s="51"/>
      <c r="F2519" s="52" t="str">
        <f aca="false">IFERROR(VLOOKUP(B2519,LISTAS!$Q$2:$R$58,2,0),"")</f>
        <v/>
      </c>
      <c r="G2519" s="34" t="str">
        <f aca="false">IF(ISBLANK(C2519),"",  IF(F2519="RAZÓN SOCIAL","NUEVO_RP",   IF(F2519="NUMERO",      IF(ISNUMBER(VALUE(C2519)),VALUE(C2519),""),   IF(OR(F2519="NSS - NOMBRE",F2519="RP - NOMBRE"),      IF(         AND(           NOT(ISERROR(FIND(" - ",C2519))),           ISERROR(FIND("  ",C2519)),           ISERROR(FIND("–",C2519)),           ISERROR(FIND("—",C2519)),           ISNUMBER(VALUE(LEFT(C2519,FIND(" - ",C2519)-1)))         ),         VALUE(LEFT(C2519,FIND(" - ",C2519)-1)),         ""      ),   ""   )  )))</f>
        <v/>
      </c>
      <c r="H2519" s="34" t="str">
        <f aca="false">B2519 &amp; "|" &amp; E2519 &amp; "|" &amp;(IF(ISBLANK(C2519),"",IFERROR(VALUE(LEFT(TRIM(C2519),FIND(" ",TRIM(C2519)&amp;" ")-1)),"")))</f>
        <v>||</v>
      </c>
      <c r="I2519" s="18" t="n">
        <f aca="false">IF(G2519="",0, IF(COUNTIF($H$6:H2519,H2519)=1,1,0))</f>
        <v>0</v>
      </c>
      <c r="J2519" s="34" t="str">
        <f aca="false">IF( OR( ISBLANK(D2519), C2519=D2519, AND( LEFT(D2519,7)&lt;&gt;"NOMINA ", OR( ISERROR(FIND(" - ",D2519)), NOT(ISNUMBER(VALUE(LEFT(D2519,FIND(" - ",D2519)-1)))) ) ) ), "", B2519 &amp; "|" &amp; E2519 &amp; "|" &amp; (IF(ISBLANK(C2519), "", IFERROR(VALUE(LEFT(TRIM(C2519), FIND(" ", TRIM(C2519)&amp;" ")-1)), ""))) &amp; "|" &amp; D2519 )</f>
        <v/>
      </c>
      <c r="K2519" s="18" t="n">
        <f aca="false">IF(OR(C2519="", J2519="",G2519=""), 0, IF(COUNTIF($J$6:J2519, J2519)=1, 1, 0))</f>
        <v>0</v>
      </c>
      <c r="L2519" s="16" t="str">
        <f aca="false">IF(B2519="Inscripción de nuevo registro patronal",B2519 &amp; "|" &amp; E2519 &amp; "|" &amp; C2519,"")</f>
        <v/>
      </c>
      <c r="M2519" s="18" t="n">
        <f aca="false">IF(OR(C2519="", L2519=""), 0, IF(COUNTIF($L$6:L2519, L2519)=1, 1, 0))</f>
        <v>0</v>
      </c>
    </row>
    <row r="2520" customFormat="false" ht="28.35" hidden="false" customHeight="true" outlineLevel="0" collapsed="false">
      <c r="A2520" s="48" t="str">
        <f aca="false">IF(AND(NOT(ISBLANK(C2520)),NOT(ISBLANK(B2520)),NOT(ISBLANK(E2520))),(_xlfn.AGGREGATE(2,7,A$5:A2520))+1,"")</f>
        <v/>
      </c>
      <c r="B2520" s="49"/>
      <c r="C2520" s="49"/>
      <c r="D2520" s="50"/>
      <c r="E2520" s="51"/>
      <c r="F2520" s="52" t="str">
        <f aca="false">IFERROR(VLOOKUP(B2520,LISTAS!$Q$2:$R$58,2,0),"")</f>
        <v/>
      </c>
      <c r="G2520" s="34" t="str">
        <f aca="false">IF(ISBLANK(C2520),"",  IF(F2520="RAZÓN SOCIAL","NUEVO_RP",   IF(F2520="NUMERO",      IF(ISNUMBER(VALUE(C2520)),VALUE(C2520),""),   IF(OR(F2520="NSS - NOMBRE",F2520="RP - NOMBRE"),      IF(         AND(           NOT(ISERROR(FIND(" - ",C2520))),           ISERROR(FIND("  ",C2520)),           ISERROR(FIND("–",C2520)),           ISERROR(FIND("—",C2520)),           ISNUMBER(VALUE(LEFT(C2520,FIND(" - ",C2520)-1)))         ),         VALUE(LEFT(C2520,FIND(" - ",C2520)-1)),         ""      ),   ""   )  )))</f>
        <v/>
      </c>
      <c r="H2520" s="34" t="str">
        <f aca="false">B2520 &amp; "|" &amp; E2520 &amp; "|" &amp;(IF(ISBLANK(C2520),"",IFERROR(VALUE(LEFT(TRIM(C2520),FIND(" ",TRIM(C2520)&amp;" ")-1)),"")))</f>
        <v>||</v>
      </c>
      <c r="I2520" s="18" t="n">
        <f aca="false">IF(G2520="",0, IF(COUNTIF($H$6:H2520,H2520)=1,1,0))</f>
        <v>0</v>
      </c>
      <c r="J2520" s="34" t="str">
        <f aca="false">IF( OR( ISBLANK(D2520), C2520=D2520, AND( LEFT(D2520,7)&lt;&gt;"NOMINA ", OR( ISERROR(FIND(" - ",D2520)), NOT(ISNUMBER(VALUE(LEFT(D2520,FIND(" - ",D2520)-1)))) ) ) ), "", B2520 &amp; "|" &amp; E2520 &amp; "|" &amp; (IF(ISBLANK(C2520), "", IFERROR(VALUE(LEFT(TRIM(C2520), FIND(" ", TRIM(C2520)&amp;" ")-1)), ""))) &amp; "|" &amp; D2520 )</f>
        <v/>
      </c>
      <c r="K2520" s="18" t="n">
        <f aca="false">IF(OR(C2520="", J2520="",G2520=""), 0, IF(COUNTIF($J$6:J2520, J2520)=1, 1, 0))</f>
        <v>0</v>
      </c>
      <c r="L2520" s="16" t="str">
        <f aca="false">IF(B2520="Inscripción de nuevo registro patronal",B2520 &amp; "|" &amp; E2520 &amp; "|" &amp; C2520,"")</f>
        <v/>
      </c>
      <c r="M2520" s="18" t="n">
        <f aca="false">IF(OR(C2520="", L2520=""), 0, IF(COUNTIF($L$6:L2520, L2520)=1, 1, 0))</f>
        <v>0</v>
      </c>
    </row>
    <row r="2521" customFormat="false" ht="28.35" hidden="false" customHeight="true" outlineLevel="0" collapsed="false">
      <c r="A2521" s="48" t="str">
        <f aca="false">IF(AND(NOT(ISBLANK(C2521)),NOT(ISBLANK(B2521)),NOT(ISBLANK(E2521))),(_xlfn.AGGREGATE(2,7,A$5:A2521))+1,"")</f>
        <v/>
      </c>
      <c r="B2521" s="49"/>
      <c r="C2521" s="49"/>
      <c r="D2521" s="50"/>
      <c r="E2521" s="51"/>
      <c r="F2521" s="52" t="str">
        <f aca="false">IFERROR(VLOOKUP(B2521,LISTAS!$Q$2:$R$58,2,0),"")</f>
        <v/>
      </c>
      <c r="G2521" s="34" t="str">
        <f aca="false">IF(ISBLANK(C2521),"",  IF(F2521="RAZÓN SOCIAL","NUEVO_RP",   IF(F2521="NUMERO",      IF(ISNUMBER(VALUE(C2521)),VALUE(C2521),""),   IF(OR(F2521="NSS - NOMBRE",F2521="RP - NOMBRE"),      IF(         AND(           NOT(ISERROR(FIND(" - ",C2521))),           ISERROR(FIND("  ",C2521)),           ISERROR(FIND("–",C2521)),           ISERROR(FIND("—",C2521)),           ISNUMBER(VALUE(LEFT(C2521,FIND(" - ",C2521)-1)))         ),         VALUE(LEFT(C2521,FIND(" - ",C2521)-1)),         ""      ),   ""   )  )))</f>
        <v/>
      </c>
      <c r="H2521" s="34" t="str">
        <f aca="false">B2521 &amp; "|" &amp; E2521 &amp; "|" &amp;(IF(ISBLANK(C2521),"",IFERROR(VALUE(LEFT(TRIM(C2521),FIND(" ",TRIM(C2521)&amp;" ")-1)),"")))</f>
        <v>||</v>
      </c>
      <c r="I2521" s="18" t="n">
        <f aca="false">IF(G2521="",0, IF(COUNTIF($H$6:H2521,H2521)=1,1,0))</f>
        <v>0</v>
      </c>
      <c r="J2521" s="34" t="str">
        <f aca="false">IF( OR( ISBLANK(D2521), C2521=D2521, AND( LEFT(D2521,7)&lt;&gt;"NOMINA ", OR( ISERROR(FIND(" - ",D2521)), NOT(ISNUMBER(VALUE(LEFT(D2521,FIND(" - ",D2521)-1)))) ) ) ), "", B2521 &amp; "|" &amp; E2521 &amp; "|" &amp; (IF(ISBLANK(C2521), "", IFERROR(VALUE(LEFT(TRIM(C2521), FIND(" ", TRIM(C2521)&amp;" ")-1)), ""))) &amp; "|" &amp; D2521 )</f>
        <v/>
      </c>
      <c r="K2521" s="18" t="n">
        <f aca="false">IF(OR(C2521="", J2521="",G2521=""), 0, IF(COUNTIF($J$6:J2521, J2521)=1, 1, 0))</f>
        <v>0</v>
      </c>
      <c r="L2521" s="16" t="str">
        <f aca="false">IF(B2521="Inscripción de nuevo registro patronal",B2521 &amp; "|" &amp; E2521 &amp; "|" &amp; C2521,"")</f>
        <v/>
      </c>
      <c r="M2521" s="18" t="n">
        <f aca="false">IF(OR(C2521="", L2521=""), 0, IF(COUNTIF($L$6:L2521, L2521)=1, 1, 0))</f>
        <v>0</v>
      </c>
    </row>
    <row r="2522" customFormat="false" ht="28.35" hidden="false" customHeight="true" outlineLevel="0" collapsed="false">
      <c r="A2522" s="48" t="str">
        <f aca="false">IF(AND(NOT(ISBLANK(C2522)),NOT(ISBLANK(B2522)),NOT(ISBLANK(E2522))),(_xlfn.AGGREGATE(2,7,A$5:A2522))+1,"")</f>
        <v/>
      </c>
      <c r="B2522" s="49"/>
      <c r="C2522" s="49"/>
      <c r="D2522" s="50"/>
      <c r="E2522" s="51"/>
      <c r="F2522" s="52" t="str">
        <f aca="false">IFERROR(VLOOKUP(B2522,LISTAS!$Q$2:$R$58,2,0),"")</f>
        <v/>
      </c>
      <c r="G2522" s="34" t="str">
        <f aca="false">IF(ISBLANK(C2522),"",  IF(F2522="RAZÓN SOCIAL","NUEVO_RP",   IF(F2522="NUMERO",      IF(ISNUMBER(VALUE(C2522)),VALUE(C2522),""),   IF(OR(F2522="NSS - NOMBRE",F2522="RP - NOMBRE"),      IF(         AND(           NOT(ISERROR(FIND(" - ",C2522))),           ISERROR(FIND("  ",C2522)),           ISERROR(FIND("–",C2522)),           ISERROR(FIND("—",C2522)),           ISNUMBER(VALUE(LEFT(C2522,FIND(" - ",C2522)-1)))         ),         VALUE(LEFT(C2522,FIND(" - ",C2522)-1)),         ""      ),   ""   )  )))</f>
        <v/>
      </c>
      <c r="H2522" s="34" t="str">
        <f aca="false">B2522 &amp; "|" &amp; E2522 &amp; "|" &amp;(IF(ISBLANK(C2522),"",IFERROR(VALUE(LEFT(TRIM(C2522),FIND(" ",TRIM(C2522)&amp;" ")-1)),"")))</f>
        <v>||</v>
      </c>
      <c r="I2522" s="18" t="n">
        <f aca="false">IF(G2522="",0, IF(COUNTIF($H$6:H2522,H2522)=1,1,0))</f>
        <v>0</v>
      </c>
      <c r="J2522" s="34" t="str">
        <f aca="false">IF( OR( ISBLANK(D2522), C2522=D2522, AND( LEFT(D2522,7)&lt;&gt;"NOMINA ", OR( ISERROR(FIND(" - ",D2522)), NOT(ISNUMBER(VALUE(LEFT(D2522,FIND(" - ",D2522)-1)))) ) ) ), "", B2522 &amp; "|" &amp; E2522 &amp; "|" &amp; (IF(ISBLANK(C2522), "", IFERROR(VALUE(LEFT(TRIM(C2522), FIND(" ", TRIM(C2522)&amp;" ")-1)), ""))) &amp; "|" &amp; D2522 )</f>
        <v/>
      </c>
      <c r="K2522" s="18" t="n">
        <f aca="false">IF(OR(C2522="", J2522="",G2522=""), 0, IF(COUNTIF($J$6:J2522, J2522)=1, 1, 0))</f>
        <v>0</v>
      </c>
      <c r="L2522" s="16" t="str">
        <f aca="false">IF(B2522="Inscripción de nuevo registro patronal",B2522 &amp; "|" &amp; E2522 &amp; "|" &amp; C2522,"")</f>
        <v/>
      </c>
      <c r="M2522" s="18" t="n">
        <f aca="false">IF(OR(C2522="", L2522=""), 0, IF(COUNTIF($L$6:L2522, L2522)=1, 1, 0))</f>
        <v>0</v>
      </c>
    </row>
    <row r="2523" customFormat="false" ht="28.35" hidden="false" customHeight="true" outlineLevel="0" collapsed="false">
      <c r="A2523" s="48" t="str">
        <f aca="false">IF(AND(NOT(ISBLANK(C2523)),NOT(ISBLANK(B2523)),NOT(ISBLANK(E2523))),(_xlfn.AGGREGATE(2,7,A$5:A2523))+1,"")</f>
        <v/>
      </c>
      <c r="B2523" s="49"/>
      <c r="C2523" s="49"/>
      <c r="D2523" s="50"/>
      <c r="E2523" s="51"/>
      <c r="F2523" s="52" t="str">
        <f aca="false">IFERROR(VLOOKUP(B2523,LISTAS!$Q$2:$R$58,2,0),"")</f>
        <v/>
      </c>
      <c r="G2523" s="34" t="str">
        <f aca="false">IF(ISBLANK(C2523),"",  IF(F2523="RAZÓN SOCIAL","NUEVO_RP",   IF(F2523="NUMERO",      IF(ISNUMBER(VALUE(C2523)),VALUE(C2523),""),   IF(OR(F2523="NSS - NOMBRE",F2523="RP - NOMBRE"),      IF(         AND(           NOT(ISERROR(FIND(" - ",C2523))),           ISERROR(FIND("  ",C2523)),           ISERROR(FIND("–",C2523)),           ISERROR(FIND("—",C2523)),           ISNUMBER(VALUE(LEFT(C2523,FIND(" - ",C2523)-1)))         ),         VALUE(LEFT(C2523,FIND(" - ",C2523)-1)),         ""      ),   ""   )  )))</f>
        <v/>
      </c>
      <c r="H2523" s="34" t="str">
        <f aca="false">B2523 &amp; "|" &amp; E2523 &amp; "|" &amp;(IF(ISBLANK(C2523),"",IFERROR(VALUE(LEFT(TRIM(C2523),FIND(" ",TRIM(C2523)&amp;" ")-1)),"")))</f>
        <v>||</v>
      </c>
      <c r="I2523" s="18" t="n">
        <f aca="false">IF(G2523="",0, IF(COUNTIF($H$6:H2523,H2523)=1,1,0))</f>
        <v>0</v>
      </c>
      <c r="J2523" s="34" t="str">
        <f aca="false">IF( OR( ISBLANK(D2523), C2523=D2523, AND( LEFT(D2523,7)&lt;&gt;"NOMINA ", OR( ISERROR(FIND(" - ",D2523)), NOT(ISNUMBER(VALUE(LEFT(D2523,FIND(" - ",D2523)-1)))) ) ) ), "", B2523 &amp; "|" &amp; E2523 &amp; "|" &amp; (IF(ISBLANK(C2523), "", IFERROR(VALUE(LEFT(TRIM(C2523), FIND(" ", TRIM(C2523)&amp;" ")-1)), ""))) &amp; "|" &amp; D2523 )</f>
        <v/>
      </c>
      <c r="K2523" s="18" t="n">
        <f aca="false">IF(OR(C2523="", J2523="",G2523=""), 0, IF(COUNTIF($J$6:J2523, J2523)=1, 1, 0))</f>
        <v>0</v>
      </c>
      <c r="L2523" s="16" t="str">
        <f aca="false">IF(B2523="Inscripción de nuevo registro patronal",B2523 &amp; "|" &amp; E2523 &amp; "|" &amp; C2523,"")</f>
        <v/>
      </c>
      <c r="M2523" s="18" t="n">
        <f aca="false">IF(OR(C2523="", L2523=""), 0, IF(COUNTIF($L$6:L2523, L2523)=1, 1, 0))</f>
        <v>0</v>
      </c>
    </row>
    <row r="2524" customFormat="false" ht="28.35" hidden="false" customHeight="true" outlineLevel="0" collapsed="false">
      <c r="A2524" s="48" t="str">
        <f aca="false">IF(AND(NOT(ISBLANK(C2524)),NOT(ISBLANK(B2524)),NOT(ISBLANK(E2524))),(_xlfn.AGGREGATE(2,7,A$5:A2524))+1,"")</f>
        <v/>
      </c>
      <c r="B2524" s="49"/>
      <c r="C2524" s="49"/>
      <c r="D2524" s="50"/>
      <c r="E2524" s="51"/>
      <c r="F2524" s="52" t="str">
        <f aca="false">IFERROR(VLOOKUP(B2524,LISTAS!$Q$2:$R$58,2,0),"")</f>
        <v/>
      </c>
      <c r="G2524" s="34" t="str">
        <f aca="false">IF(ISBLANK(C2524),"",  IF(F2524="RAZÓN SOCIAL","NUEVO_RP",   IF(F2524="NUMERO",      IF(ISNUMBER(VALUE(C2524)),VALUE(C2524),""),   IF(OR(F2524="NSS - NOMBRE",F2524="RP - NOMBRE"),      IF(         AND(           NOT(ISERROR(FIND(" - ",C2524))),           ISERROR(FIND("  ",C2524)),           ISERROR(FIND("–",C2524)),           ISERROR(FIND("—",C2524)),           ISNUMBER(VALUE(LEFT(C2524,FIND(" - ",C2524)-1)))         ),         VALUE(LEFT(C2524,FIND(" - ",C2524)-1)),         ""      ),   ""   )  )))</f>
        <v/>
      </c>
      <c r="H2524" s="34" t="str">
        <f aca="false">B2524 &amp; "|" &amp; E2524 &amp; "|" &amp;(IF(ISBLANK(C2524),"",IFERROR(VALUE(LEFT(TRIM(C2524),FIND(" ",TRIM(C2524)&amp;" ")-1)),"")))</f>
        <v>||</v>
      </c>
      <c r="I2524" s="18" t="n">
        <f aca="false">IF(G2524="",0, IF(COUNTIF($H$6:H2524,H2524)=1,1,0))</f>
        <v>0</v>
      </c>
      <c r="J2524" s="34" t="str">
        <f aca="false">IF( OR( ISBLANK(D2524), C2524=D2524, AND( LEFT(D2524,7)&lt;&gt;"NOMINA ", OR( ISERROR(FIND(" - ",D2524)), NOT(ISNUMBER(VALUE(LEFT(D2524,FIND(" - ",D2524)-1)))) ) ) ), "", B2524 &amp; "|" &amp; E2524 &amp; "|" &amp; (IF(ISBLANK(C2524), "", IFERROR(VALUE(LEFT(TRIM(C2524), FIND(" ", TRIM(C2524)&amp;" ")-1)), ""))) &amp; "|" &amp; D2524 )</f>
        <v/>
      </c>
      <c r="K2524" s="18" t="n">
        <f aca="false">IF(OR(C2524="", J2524="",G2524=""), 0, IF(COUNTIF($J$6:J2524, J2524)=1, 1, 0))</f>
        <v>0</v>
      </c>
      <c r="L2524" s="16" t="str">
        <f aca="false">IF(B2524="Inscripción de nuevo registro patronal",B2524 &amp; "|" &amp; E2524 &amp; "|" &amp; C2524,"")</f>
        <v/>
      </c>
      <c r="M2524" s="18" t="n">
        <f aca="false">IF(OR(C2524="", L2524=""), 0, IF(COUNTIF($L$6:L2524, L2524)=1, 1, 0))</f>
        <v>0</v>
      </c>
    </row>
    <row r="2525" customFormat="false" ht="28.35" hidden="false" customHeight="true" outlineLevel="0" collapsed="false">
      <c r="A2525" s="48" t="str">
        <f aca="false">IF(AND(NOT(ISBLANK(C2525)),NOT(ISBLANK(B2525)),NOT(ISBLANK(E2525))),(_xlfn.AGGREGATE(2,7,A$5:A2525))+1,"")</f>
        <v/>
      </c>
      <c r="B2525" s="49"/>
      <c r="C2525" s="49"/>
      <c r="D2525" s="50"/>
      <c r="E2525" s="51"/>
      <c r="F2525" s="52" t="str">
        <f aca="false">IFERROR(VLOOKUP(B2525,LISTAS!$Q$2:$R$58,2,0),"")</f>
        <v/>
      </c>
      <c r="G2525" s="34" t="str">
        <f aca="false">IF(ISBLANK(C2525),"",  IF(F2525="RAZÓN SOCIAL","NUEVO_RP",   IF(F2525="NUMERO",      IF(ISNUMBER(VALUE(C2525)),VALUE(C2525),""),   IF(OR(F2525="NSS - NOMBRE",F2525="RP - NOMBRE"),      IF(         AND(           NOT(ISERROR(FIND(" - ",C2525))),           ISERROR(FIND("  ",C2525)),           ISERROR(FIND("–",C2525)),           ISERROR(FIND("—",C2525)),           ISNUMBER(VALUE(LEFT(C2525,FIND(" - ",C2525)-1)))         ),         VALUE(LEFT(C2525,FIND(" - ",C2525)-1)),         ""      ),   ""   )  )))</f>
        <v/>
      </c>
      <c r="H2525" s="34" t="str">
        <f aca="false">B2525 &amp; "|" &amp; E2525 &amp; "|" &amp;(IF(ISBLANK(C2525),"",IFERROR(VALUE(LEFT(TRIM(C2525),FIND(" ",TRIM(C2525)&amp;" ")-1)),"")))</f>
        <v>||</v>
      </c>
      <c r="I2525" s="18" t="n">
        <f aca="false">IF(G2525="",0, IF(COUNTIF($H$6:H2525,H2525)=1,1,0))</f>
        <v>0</v>
      </c>
      <c r="J2525" s="34" t="str">
        <f aca="false">IF( OR( ISBLANK(D2525), C2525=D2525, AND( LEFT(D2525,7)&lt;&gt;"NOMINA ", OR( ISERROR(FIND(" - ",D2525)), NOT(ISNUMBER(VALUE(LEFT(D2525,FIND(" - ",D2525)-1)))) ) ) ), "", B2525 &amp; "|" &amp; E2525 &amp; "|" &amp; (IF(ISBLANK(C2525), "", IFERROR(VALUE(LEFT(TRIM(C2525), FIND(" ", TRIM(C2525)&amp;" ")-1)), ""))) &amp; "|" &amp; D2525 )</f>
        <v/>
      </c>
      <c r="K2525" s="18" t="n">
        <f aca="false">IF(OR(C2525="", J2525="",G2525=""), 0, IF(COUNTIF($J$6:J2525, J2525)=1, 1, 0))</f>
        <v>0</v>
      </c>
      <c r="L2525" s="16" t="str">
        <f aca="false">IF(B2525="Inscripción de nuevo registro patronal",B2525 &amp; "|" &amp; E2525 &amp; "|" &amp; C2525,"")</f>
        <v/>
      </c>
      <c r="M2525" s="18" t="n">
        <f aca="false">IF(OR(C2525="", L2525=""), 0, IF(COUNTIF($L$6:L2525, L2525)=1, 1, 0))</f>
        <v>0</v>
      </c>
    </row>
    <row r="2526" customFormat="false" ht="28.35" hidden="false" customHeight="true" outlineLevel="0" collapsed="false">
      <c r="A2526" s="48" t="str">
        <f aca="false">IF(AND(NOT(ISBLANK(C2526)),NOT(ISBLANK(B2526)),NOT(ISBLANK(E2526))),(_xlfn.AGGREGATE(2,7,A$5:A2526))+1,"")</f>
        <v/>
      </c>
      <c r="B2526" s="49"/>
      <c r="C2526" s="49"/>
      <c r="D2526" s="50"/>
      <c r="E2526" s="51"/>
      <c r="F2526" s="52" t="str">
        <f aca="false">IFERROR(VLOOKUP(B2526,LISTAS!$Q$2:$R$58,2,0),"")</f>
        <v/>
      </c>
      <c r="G2526" s="34" t="str">
        <f aca="false">IF(ISBLANK(C2526),"",  IF(F2526="RAZÓN SOCIAL","NUEVO_RP",   IF(F2526="NUMERO",      IF(ISNUMBER(VALUE(C2526)),VALUE(C2526),""),   IF(OR(F2526="NSS - NOMBRE",F2526="RP - NOMBRE"),      IF(         AND(           NOT(ISERROR(FIND(" - ",C2526))),           ISERROR(FIND("  ",C2526)),           ISERROR(FIND("–",C2526)),           ISERROR(FIND("—",C2526)),           ISNUMBER(VALUE(LEFT(C2526,FIND(" - ",C2526)-1)))         ),         VALUE(LEFT(C2526,FIND(" - ",C2526)-1)),         ""      ),   ""   )  )))</f>
        <v/>
      </c>
      <c r="H2526" s="34" t="str">
        <f aca="false">B2526 &amp; "|" &amp; E2526 &amp; "|" &amp;(IF(ISBLANK(C2526),"",IFERROR(VALUE(LEFT(TRIM(C2526),FIND(" ",TRIM(C2526)&amp;" ")-1)),"")))</f>
        <v>||</v>
      </c>
      <c r="I2526" s="18" t="n">
        <f aca="false">IF(G2526="",0, IF(COUNTIF($H$6:H2526,H2526)=1,1,0))</f>
        <v>0</v>
      </c>
      <c r="J2526" s="34" t="str">
        <f aca="false">IF( OR( ISBLANK(D2526), C2526=D2526, AND( LEFT(D2526,7)&lt;&gt;"NOMINA ", OR( ISERROR(FIND(" - ",D2526)), NOT(ISNUMBER(VALUE(LEFT(D2526,FIND(" - ",D2526)-1)))) ) ) ), "", B2526 &amp; "|" &amp; E2526 &amp; "|" &amp; (IF(ISBLANK(C2526), "", IFERROR(VALUE(LEFT(TRIM(C2526), FIND(" ", TRIM(C2526)&amp;" ")-1)), ""))) &amp; "|" &amp; D2526 )</f>
        <v/>
      </c>
      <c r="K2526" s="18" t="n">
        <f aca="false">IF(OR(C2526="", J2526="",G2526=""), 0, IF(COUNTIF($J$6:J2526, J2526)=1, 1, 0))</f>
        <v>0</v>
      </c>
      <c r="L2526" s="16" t="str">
        <f aca="false">IF(B2526="Inscripción de nuevo registro patronal",B2526 &amp; "|" &amp; E2526 &amp; "|" &amp; C2526,"")</f>
        <v/>
      </c>
      <c r="M2526" s="18" t="n">
        <f aca="false">IF(OR(C2526="", L2526=""), 0, IF(COUNTIF($L$6:L2526, L2526)=1, 1, 0))</f>
        <v>0</v>
      </c>
    </row>
    <row r="2527" customFormat="false" ht="28.35" hidden="false" customHeight="true" outlineLevel="0" collapsed="false">
      <c r="A2527" s="48" t="str">
        <f aca="false">IF(AND(NOT(ISBLANK(C2527)),NOT(ISBLANK(B2527)),NOT(ISBLANK(E2527))),(_xlfn.AGGREGATE(2,7,A$5:A2527))+1,"")</f>
        <v/>
      </c>
      <c r="B2527" s="49"/>
      <c r="C2527" s="49"/>
      <c r="D2527" s="50"/>
      <c r="E2527" s="51"/>
      <c r="F2527" s="52" t="str">
        <f aca="false">IFERROR(VLOOKUP(B2527,LISTAS!$Q$2:$R$58,2,0),"")</f>
        <v/>
      </c>
      <c r="G2527" s="34" t="str">
        <f aca="false">IF(ISBLANK(C2527),"",  IF(F2527="RAZÓN SOCIAL","NUEVO_RP",   IF(F2527="NUMERO",      IF(ISNUMBER(VALUE(C2527)),VALUE(C2527),""),   IF(OR(F2527="NSS - NOMBRE",F2527="RP - NOMBRE"),      IF(         AND(           NOT(ISERROR(FIND(" - ",C2527))),           ISERROR(FIND("  ",C2527)),           ISERROR(FIND("–",C2527)),           ISERROR(FIND("—",C2527)),           ISNUMBER(VALUE(LEFT(C2527,FIND(" - ",C2527)-1)))         ),         VALUE(LEFT(C2527,FIND(" - ",C2527)-1)),         ""      ),   ""   )  )))</f>
        <v/>
      </c>
      <c r="H2527" s="34" t="str">
        <f aca="false">B2527 &amp; "|" &amp; E2527 &amp; "|" &amp;(IF(ISBLANK(C2527),"",IFERROR(VALUE(LEFT(TRIM(C2527),FIND(" ",TRIM(C2527)&amp;" ")-1)),"")))</f>
        <v>||</v>
      </c>
      <c r="I2527" s="18" t="n">
        <f aca="false">IF(G2527="",0, IF(COUNTIF($H$6:H2527,H2527)=1,1,0))</f>
        <v>0</v>
      </c>
      <c r="J2527" s="34" t="str">
        <f aca="false">IF( OR( ISBLANK(D2527), C2527=D2527, AND( LEFT(D2527,7)&lt;&gt;"NOMINA ", OR( ISERROR(FIND(" - ",D2527)), NOT(ISNUMBER(VALUE(LEFT(D2527,FIND(" - ",D2527)-1)))) ) ) ), "", B2527 &amp; "|" &amp; E2527 &amp; "|" &amp; (IF(ISBLANK(C2527), "", IFERROR(VALUE(LEFT(TRIM(C2527), FIND(" ", TRIM(C2527)&amp;" ")-1)), ""))) &amp; "|" &amp; D2527 )</f>
        <v/>
      </c>
      <c r="K2527" s="18" t="n">
        <f aca="false">IF(OR(C2527="", J2527="",G2527=""), 0, IF(COUNTIF($J$6:J2527, J2527)=1, 1, 0))</f>
        <v>0</v>
      </c>
      <c r="L2527" s="16" t="str">
        <f aca="false">IF(B2527="Inscripción de nuevo registro patronal",B2527 &amp; "|" &amp; E2527 &amp; "|" &amp; C2527,"")</f>
        <v/>
      </c>
      <c r="M2527" s="18" t="n">
        <f aca="false">IF(OR(C2527="", L2527=""), 0, IF(COUNTIF($L$6:L2527, L2527)=1, 1, 0))</f>
        <v>0</v>
      </c>
    </row>
    <row r="2528" customFormat="false" ht="28.35" hidden="false" customHeight="true" outlineLevel="0" collapsed="false">
      <c r="A2528" s="48" t="str">
        <f aca="false">IF(AND(NOT(ISBLANK(C2528)),NOT(ISBLANK(B2528)),NOT(ISBLANK(E2528))),(_xlfn.AGGREGATE(2,7,A$5:A2528))+1,"")</f>
        <v/>
      </c>
      <c r="B2528" s="49"/>
      <c r="C2528" s="49"/>
      <c r="D2528" s="50"/>
      <c r="E2528" s="51"/>
      <c r="F2528" s="52" t="str">
        <f aca="false">IFERROR(VLOOKUP(B2528,LISTAS!$Q$2:$R$58,2,0),"")</f>
        <v/>
      </c>
      <c r="G2528" s="34" t="str">
        <f aca="false">IF(ISBLANK(C2528),"",  IF(F2528="RAZÓN SOCIAL","NUEVO_RP",   IF(F2528="NUMERO",      IF(ISNUMBER(VALUE(C2528)),VALUE(C2528),""),   IF(OR(F2528="NSS - NOMBRE",F2528="RP - NOMBRE"),      IF(         AND(           NOT(ISERROR(FIND(" - ",C2528))),           ISERROR(FIND("  ",C2528)),           ISERROR(FIND("–",C2528)),           ISERROR(FIND("—",C2528)),           ISNUMBER(VALUE(LEFT(C2528,FIND(" - ",C2528)-1)))         ),         VALUE(LEFT(C2528,FIND(" - ",C2528)-1)),         ""      ),   ""   )  )))</f>
        <v/>
      </c>
      <c r="H2528" s="34" t="str">
        <f aca="false">B2528 &amp; "|" &amp; E2528 &amp; "|" &amp;(IF(ISBLANK(C2528),"",IFERROR(VALUE(LEFT(TRIM(C2528),FIND(" ",TRIM(C2528)&amp;" ")-1)),"")))</f>
        <v>||</v>
      </c>
      <c r="I2528" s="18" t="n">
        <f aca="false">IF(G2528="",0, IF(COUNTIF($H$6:H2528,H2528)=1,1,0))</f>
        <v>0</v>
      </c>
      <c r="J2528" s="34" t="str">
        <f aca="false">IF( OR( ISBLANK(D2528), C2528=D2528, AND( LEFT(D2528,7)&lt;&gt;"NOMINA ", OR( ISERROR(FIND(" - ",D2528)), NOT(ISNUMBER(VALUE(LEFT(D2528,FIND(" - ",D2528)-1)))) ) ) ), "", B2528 &amp; "|" &amp; E2528 &amp; "|" &amp; (IF(ISBLANK(C2528), "", IFERROR(VALUE(LEFT(TRIM(C2528), FIND(" ", TRIM(C2528)&amp;" ")-1)), ""))) &amp; "|" &amp; D2528 )</f>
        <v/>
      </c>
      <c r="K2528" s="18" t="n">
        <f aca="false">IF(OR(C2528="", J2528="",G2528=""), 0, IF(COUNTIF($J$6:J2528, J2528)=1, 1, 0))</f>
        <v>0</v>
      </c>
      <c r="L2528" s="16" t="str">
        <f aca="false">IF(B2528="Inscripción de nuevo registro patronal",B2528 &amp; "|" &amp; E2528 &amp; "|" &amp; C2528,"")</f>
        <v/>
      </c>
      <c r="M2528" s="18" t="n">
        <f aca="false">IF(OR(C2528="", L2528=""), 0, IF(COUNTIF($L$6:L2528, L2528)=1, 1, 0))</f>
        <v>0</v>
      </c>
    </row>
    <row r="2529" customFormat="false" ht="28.35" hidden="false" customHeight="true" outlineLevel="0" collapsed="false">
      <c r="A2529" s="48" t="str">
        <f aca="false">IF(AND(NOT(ISBLANK(C2529)),NOT(ISBLANK(B2529)),NOT(ISBLANK(E2529))),(_xlfn.AGGREGATE(2,7,A$5:A2529))+1,"")</f>
        <v/>
      </c>
      <c r="B2529" s="49"/>
      <c r="C2529" s="49"/>
      <c r="D2529" s="50"/>
      <c r="E2529" s="51"/>
      <c r="F2529" s="52" t="str">
        <f aca="false">IFERROR(VLOOKUP(B2529,LISTAS!$Q$2:$R$58,2,0),"")</f>
        <v/>
      </c>
      <c r="G2529" s="34" t="str">
        <f aca="false">IF(ISBLANK(C2529),"",  IF(F2529="RAZÓN SOCIAL","NUEVO_RP",   IF(F2529="NUMERO",      IF(ISNUMBER(VALUE(C2529)),VALUE(C2529),""),   IF(OR(F2529="NSS - NOMBRE",F2529="RP - NOMBRE"),      IF(         AND(           NOT(ISERROR(FIND(" - ",C2529))),           ISERROR(FIND("  ",C2529)),           ISERROR(FIND("–",C2529)),           ISERROR(FIND("—",C2529)),           ISNUMBER(VALUE(LEFT(C2529,FIND(" - ",C2529)-1)))         ),         VALUE(LEFT(C2529,FIND(" - ",C2529)-1)),         ""      ),   ""   )  )))</f>
        <v/>
      </c>
      <c r="H2529" s="34" t="str">
        <f aca="false">B2529 &amp; "|" &amp; E2529 &amp; "|" &amp;(IF(ISBLANK(C2529),"",IFERROR(VALUE(LEFT(TRIM(C2529),FIND(" ",TRIM(C2529)&amp;" ")-1)),"")))</f>
        <v>||</v>
      </c>
      <c r="I2529" s="18" t="n">
        <f aca="false">IF(G2529="",0, IF(COUNTIF($H$6:H2529,H2529)=1,1,0))</f>
        <v>0</v>
      </c>
      <c r="J2529" s="34" t="str">
        <f aca="false">IF( OR( ISBLANK(D2529), C2529=D2529, AND( LEFT(D2529,7)&lt;&gt;"NOMINA ", OR( ISERROR(FIND(" - ",D2529)), NOT(ISNUMBER(VALUE(LEFT(D2529,FIND(" - ",D2529)-1)))) ) ) ), "", B2529 &amp; "|" &amp; E2529 &amp; "|" &amp; (IF(ISBLANK(C2529), "", IFERROR(VALUE(LEFT(TRIM(C2529), FIND(" ", TRIM(C2529)&amp;" ")-1)), ""))) &amp; "|" &amp; D2529 )</f>
        <v/>
      </c>
      <c r="K2529" s="18" t="n">
        <f aca="false">IF(OR(C2529="", J2529="",G2529=""), 0, IF(COUNTIF($J$6:J2529, J2529)=1, 1, 0))</f>
        <v>0</v>
      </c>
      <c r="L2529" s="16" t="str">
        <f aca="false">IF(B2529="Inscripción de nuevo registro patronal",B2529 &amp; "|" &amp; E2529 &amp; "|" &amp; C2529,"")</f>
        <v/>
      </c>
      <c r="M2529" s="18" t="n">
        <f aca="false">IF(OR(C2529="", L2529=""), 0, IF(COUNTIF($L$6:L2529, L2529)=1, 1, 0))</f>
        <v>0</v>
      </c>
    </row>
    <row r="2530" customFormat="false" ht="28.35" hidden="false" customHeight="true" outlineLevel="0" collapsed="false">
      <c r="A2530" s="48" t="str">
        <f aca="false">IF(AND(NOT(ISBLANK(C2530)),NOT(ISBLANK(B2530)),NOT(ISBLANK(E2530))),(_xlfn.AGGREGATE(2,7,A$5:A2530))+1,"")</f>
        <v/>
      </c>
      <c r="B2530" s="49"/>
      <c r="C2530" s="49"/>
      <c r="D2530" s="50"/>
      <c r="E2530" s="51"/>
      <c r="F2530" s="52" t="str">
        <f aca="false">IFERROR(VLOOKUP(B2530,LISTAS!$Q$2:$R$58,2,0),"")</f>
        <v/>
      </c>
      <c r="G2530" s="34" t="str">
        <f aca="false">IF(ISBLANK(C2530),"",  IF(F2530="RAZÓN SOCIAL","NUEVO_RP",   IF(F2530="NUMERO",      IF(ISNUMBER(VALUE(C2530)),VALUE(C2530),""),   IF(OR(F2530="NSS - NOMBRE",F2530="RP - NOMBRE"),      IF(         AND(           NOT(ISERROR(FIND(" - ",C2530))),           ISERROR(FIND("  ",C2530)),           ISERROR(FIND("–",C2530)),           ISERROR(FIND("—",C2530)),           ISNUMBER(VALUE(LEFT(C2530,FIND(" - ",C2530)-1)))         ),         VALUE(LEFT(C2530,FIND(" - ",C2530)-1)),         ""      ),   ""   )  )))</f>
        <v/>
      </c>
      <c r="H2530" s="34" t="str">
        <f aca="false">B2530 &amp; "|" &amp; E2530 &amp; "|" &amp;(IF(ISBLANK(C2530),"",IFERROR(VALUE(LEFT(TRIM(C2530),FIND(" ",TRIM(C2530)&amp;" ")-1)),"")))</f>
        <v>||</v>
      </c>
      <c r="I2530" s="18" t="n">
        <f aca="false">IF(G2530="",0, IF(COUNTIF($H$6:H2530,H2530)=1,1,0))</f>
        <v>0</v>
      </c>
      <c r="J2530" s="34" t="str">
        <f aca="false">IF( OR( ISBLANK(D2530), C2530=D2530, AND( LEFT(D2530,7)&lt;&gt;"NOMINA ", OR( ISERROR(FIND(" - ",D2530)), NOT(ISNUMBER(VALUE(LEFT(D2530,FIND(" - ",D2530)-1)))) ) ) ), "", B2530 &amp; "|" &amp; E2530 &amp; "|" &amp; (IF(ISBLANK(C2530), "", IFERROR(VALUE(LEFT(TRIM(C2530), FIND(" ", TRIM(C2530)&amp;" ")-1)), ""))) &amp; "|" &amp; D2530 )</f>
        <v/>
      </c>
      <c r="K2530" s="18" t="n">
        <f aca="false">IF(OR(C2530="", J2530="",G2530=""), 0, IF(COUNTIF($J$6:J2530, J2530)=1, 1, 0))</f>
        <v>0</v>
      </c>
      <c r="L2530" s="16" t="str">
        <f aca="false">IF(B2530="Inscripción de nuevo registro patronal",B2530 &amp; "|" &amp; E2530 &amp; "|" &amp; C2530,"")</f>
        <v/>
      </c>
      <c r="M2530" s="18" t="n">
        <f aca="false">IF(OR(C2530="", L2530=""), 0, IF(COUNTIF($L$6:L2530, L2530)=1, 1, 0))</f>
        <v>0</v>
      </c>
    </row>
    <row r="2531" customFormat="false" ht="28.35" hidden="false" customHeight="true" outlineLevel="0" collapsed="false">
      <c r="A2531" s="48" t="str">
        <f aca="false">IF(AND(NOT(ISBLANK(C2531)),NOT(ISBLANK(B2531)),NOT(ISBLANK(E2531))),(_xlfn.AGGREGATE(2,7,A$5:A2531))+1,"")</f>
        <v/>
      </c>
      <c r="B2531" s="49"/>
      <c r="C2531" s="49"/>
      <c r="D2531" s="50"/>
      <c r="E2531" s="51"/>
      <c r="F2531" s="52" t="str">
        <f aca="false">IFERROR(VLOOKUP(B2531,LISTAS!$Q$2:$R$58,2,0),"")</f>
        <v/>
      </c>
      <c r="G2531" s="34" t="str">
        <f aca="false">IF(ISBLANK(C2531),"",  IF(F2531="RAZÓN SOCIAL","NUEVO_RP",   IF(F2531="NUMERO",      IF(ISNUMBER(VALUE(C2531)),VALUE(C2531),""),   IF(OR(F2531="NSS - NOMBRE",F2531="RP - NOMBRE"),      IF(         AND(           NOT(ISERROR(FIND(" - ",C2531))),           ISERROR(FIND("  ",C2531)),           ISERROR(FIND("–",C2531)),           ISERROR(FIND("—",C2531)),           ISNUMBER(VALUE(LEFT(C2531,FIND(" - ",C2531)-1)))         ),         VALUE(LEFT(C2531,FIND(" - ",C2531)-1)),         ""      ),   ""   )  )))</f>
        <v/>
      </c>
      <c r="H2531" s="34" t="str">
        <f aca="false">B2531 &amp; "|" &amp; E2531 &amp; "|" &amp;(IF(ISBLANK(C2531),"",IFERROR(VALUE(LEFT(TRIM(C2531),FIND(" ",TRIM(C2531)&amp;" ")-1)),"")))</f>
        <v>||</v>
      </c>
      <c r="I2531" s="18" t="n">
        <f aca="false">IF(G2531="",0, IF(COUNTIF($H$6:H2531,H2531)=1,1,0))</f>
        <v>0</v>
      </c>
      <c r="J2531" s="34" t="str">
        <f aca="false">IF( OR( ISBLANK(D2531), C2531=D2531, AND( LEFT(D2531,7)&lt;&gt;"NOMINA ", OR( ISERROR(FIND(" - ",D2531)), NOT(ISNUMBER(VALUE(LEFT(D2531,FIND(" - ",D2531)-1)))) ) ) ), "", B2531 &amp; "|" &amp; E2531 &amp; "|" &amp; (IF(ISBLANK(C2531), "", IFERROR(VALUE(LEFT(TRIM(C2531), FIND(" ", TRIM(C2531)&amp;" ")-1)), ""))) &amp; "|" &amp; D2531 )</f>
        <v/>
      </c>
      <c r="K2531" s="18" t="n">
        <f aca="false">IF(OR(C2531="", J2531="",G2531=""), 0, IF(COUNTIF($J$6:J2531, J2531)=1, 1, 0))</f>
        <v>0</v>
      </c>
      <c r="L2531" s="16" t="str">
        <f aca="false">IF(B2531="Inscripción de nuevo registro patronal",B2531 &amp; "|" &amp; E2531 &amp; "|" &amp; C2531,"")</f>
        <v/>
      </c>
      <c r="M2531" s="18" t="n">
        <f aca="false">IF(OR(C2531="", L2531=""), 0, IF(COUNTIF($L$6:L2531, L2531)=1, 1, 0))</f>
        <v>0</v>
      </c>
    </row>
    <row r="2532" customFormat="false" ht="28.35" hidden="false" customHeight="true" outlineLevel="0" collapsed="false">
      <c r="A2532" s="48" t="str">
        <f aca="false">IF(AND(NOT(ISBLANK(C2532)),NOT(ISBLANK(B2532)),NOT(ISBLANK(E2532))),(_xlfn.AGGREGATE(2,7,A$5:A2532))+1,"")</f>
        <v/>
      </c>
      <c r="B2532" s="49"/>
      <c r="C2532" s="49"/>
      <c r="D2532" s="50"/>
      <c r="E2532" s="51"/>
      <c r="F2532" s="52" t="str">
        <f aca="false">IFERROR(VLOOKUP(B2532,LISTAS!$Q$2:$R$58,2,0),"")</f>
        <v/>
      </c>
      <c r="G2532" s="34" t="str">
        <f aca="false">IF(ISBLANK(C2532),"",  IF(F2532="RAZÓN SOCIAL","NUEVO_RP",   IF(F2532="NUMERO",      IF(ISNUMBER(VALUE(C2532)),VALUE(C2532),""),   IF(OR(F2532="NSS - NOMBRE",F2532="RP - NOMBRE"),      IF(         AND(           NOT(ISERROR(FIND(" - ",C2532))),           ISERROR(FIND("  ",C2532)),           ISERROR(FIND("–",C2532)),           ISERROR(FIND("—",C2532)),           ISNUMBER(VALUE(LEFT(C2532,FIND(" - ",C2532)-1)))         ),         VALUE(LEFT(C2532,FIND(" - ",C2532)-1)),         ""      ),   ""   )  )))</f>
        <v/>
      </c>
      <c r="H2532" s="34" t="str">
        <f aca="false">B2532 &amp; "|" &amp; E2532 &amp; "|" &amp;(IF(ISBLANK(C2532),"",IFERROR(VALUE(LEFT(TRIM(C2532),FIND(" ",TRIM(C2532)&amp;" ")-1)),"")))</f>
        <v>||</v>
      </c>
      <c r="I2532" s="18" t="n">
        <f aca="false">IF(G2532="",0, IF(COUNTIF($H$6:H2532,H2532)=1,1,0))</f>
        <v>0</v>
      </c>
      <c r="J2532" s="34" t="str">
        <f aca="false">IF( OR( ISBLANK(D2532), C2532=D2532, AND( LEFT(D2532,7)&lt;&gt;"NOMINA ", OR( ISERROR(FIND(" - ",D2532)), NOT(ISNUMBER(VALUE(LEFT(D2532,FIND(" - ",D2532)-1)))) ) ) ), "", B2532 &amp; "|" &amp; E2532 &amp; "|" &amp; (IF(ISBLANK(C2532), "", IFERROR(VALUE(LEFT(TRIM(C2532), FIND(" ", TRIM(C2532)&amp;" ")-1)), ""))) &amp; "|" &amp; D2532 )</f>
        <v/>
      </c>
      <c r="K2532" s="18" t="n">
        <f aca="false">IF(OR(C2532="", J2532="",G2532=""), 0, IF(COUNTIF($J$6:J2532, J2532)=1, 1, 0))</f>
        <v>0</v>
      </c>
      <c r="L2532" s="16" t="str">
        <f aca="false">IF(B2532="Inscripción de nuevo registro patronal",B2532 &amp; "|" &amp; E2532 &amp; "|" &amp; C2532,"")</f>
        <v/>
      </c>
      <c r="M2532" s="18" t="n">
        <f aca="false">IF(OR(C2532="", L2532=""), 0, IF(COUNTIF($L$6:L2532, L2532)=1, 1, 0))</f>
        <v>0</v>
      </c>
    </row>
    <row r="2533" customFormat="false" ht="28.35" hidden="false" customHeight="true" outlineLevel="0" collapsed="false">
      <c r="A2533" s="48" t="str">
        <f aca="false">IF(AND(NOT(ISBLANK(C2533)),NOT(ISBLANK(B2533)),NOT(ISBLANK(E2533))),(_xlfn.AGGREGATE(2,7,A$5:A2533))+1,"")</f>
        <v/>
      </c>
      <c r="B2533" s="49"/>
      <c r="C2533" s="49"/>
      <c r="D2533" s="50"/>
      <c r="E2533" s="51"/>
      <c r="F2533" s="52" t="str">
        <f aca="false">IFERROR(VLOOKUP(B2533,LISTAS!$Q$2:$R$58,2,0),"")</f>
        <v/>
      </c>
      <c r="G2533" s="34" t="str">
        <f aca="false">IF(ISBLANK(C2533),"",  IF(F2533="RAZÓN SOCIAL","NUEVO_RP",   IF(F2533="NUMERO",      IF(ISNUMBER(VALUE(C2533)),VALUE(C2533),""),   IF(OR(F2533="NSS - NOMBRE",F2533="RP - NOMBRE"),      IF(         AND(           NOT(ISERROR(FIND(" - ",C2533))),           ISERROR(FIND("  ",C2533)),           ISERROR(FIND("–",C2533)),           ISERROR(FIND("—",C2533)),           ISNUMBER(VALUE(LEFT(C2533,FIND(" - ",C2533)-1)))         ),         VALUE(LEFT(C2533,FIND(" - ",C2533)-1)),         ""      ),   ""   )  )))</f>
        <v/>
      </c>
      <c r="H2533" s="34" t="str">
        <f aca="false">B2533 &amp; "|" &amp; E2533 &amp; "|" &amp;(IF(ISBLANK(C2533),"",IFERROR(VALUE(LEFT(TRIM(C2533),FIND(" ",TRIM(C2533)&amp;" ")-1)),"")))</f>
        <v>||</v>
      </c>
      <c r="I2533" s="18" t="n">
        <f aca="false">IF(G2533="",0, IF(COUNTIF($H$6:H2533,H2533)=1,1,0))</f>
        <v>0</v>
      </c>
      <c r="J2533" s="34" t="str">
        <f aca="false">IF( OR( ISBLANK(D2533), C2533=D2533, AND( LEFT(D2533,7)&lt;&gt;"NOMINA ", OR( ISERROR(FIND(" - ",D2533)), NOT(ISNUMBER(VALUE(LEFT(D2533,FIND(" - ",D2533)-1)))) ) ) ), "", B2533 &amp; "|" &amp; E2533 &amp; "|" &amp; (IF(ISBLANK(C2533), "", IFERROR(VALUE(LEFT(TRIM(C2533), FIND(" ", TRIM(C2533)&amp;" ")-1)), ""))) &amp; "|" &amp; D2533 )</f>
        <v/>
      </c>
      <c r="K2533" s="18" t="n">
        <f aca="false">IF(OR(C2533="", J2533="",G2533=""), 0, IF(COUNTIF($J$6:J2533, J2533)=1, 1, 0))</f>
        <v>0</v>
      </c>
      <c r="L2533" s="16" t="str">
        <f aca="false">IF(B2533="Inscripción de nuevo registro patronal",B2533 &amp; "|" &amp; E2533 &amp; "|" &amp; C2533,"")</f>
        <v/>
      </c>
      <c r="M2533" s="18" t="n">
        <f aca="false">IF(OR(C2533="", L2533=""), 0, IF(COUNTIF($L$6:L2533, L2533)=1, 1, 0))</f>
        <v>0</v>
      </c>
    </row>
    <row r="2534" customFormat="false" ht="28.35" hidden="false" customHeight="true" outlineLevel="0" collapsed="false">
      <c r="A2534" s="48" t="str">
        <f aca="false">IF(AND(NOT(ISBLANK(C2534)),NOT(ISBLANK(B2534)),NOT(ISBLANK(E2534))),(_xlfn.AGGREGATE(2,7,A$5:A2534))+1,"")</f>
        <v/>
      </c>
      <c r="B2534" s="49"/>
      <c r="C2534" s="49"/>
      <c r="D2534" s="50"/>
      <c r="E2534" s="51"/>
      <c r="F2534" s="52" t="str">
        <f aca="false">IFERROR(VLOOKUP(B2534,LISTAS!$Q$2:$R$58,2,0),"")</f>
        <v/>
      </c>
      <c r="G2534" s="34" t="str">
        <f aca="false">IF(ISBLANK(C2534),"",  IF(F2534="RAZÓN SOCIAL","NUEVO_RP",   IF(F2534="NUMERO",      IF(ISNUMBER(VALUE(C2534)),VALUE(C2534),""),   IF(OR(F2534="NSS - NOMBRE",F2534="RP - NOMBRE"),      IF(         AND(           NOT(ISERROR(FIND(" - ",C2534))),           ISERROR(FIND("  ",C2534)),           ISERROR(FIND("–",C2534)),           ISERROR(FIND("—",C2534)),           ISNUMBER(VALUE(LEFT(C2534,FIND(" - ",C2534)-1)))         ),         VALUE(LEFT(C2534,FIND(" - ",C2534)-1)),         ""      ),   ""   )  )))</f>
        <v/>
      </c>
      <c r="H2534" s="34" t="str">
        <f aca="false">B2534 &amp; "|" &amp; E2534 &amp; "|" &amp;(IF(ISBLANK(C2534),"",IFERROR(VALUE(LEFT(TRIM(C2534),FIND(" ",TRIM(C2534)&amp;" ")-1)),"")))</f>
        <v>||</v>
      </c>
      <c r="I2534" s="18" t="n">
        <f aca="false">IF(G2534="",0, IF(COUNTIF($H$6:H2534,H2534)=1,1,0))</f>
        <v>0</v>
      </c>
      <c r="J2534" s="34" t="str">
        <f aca="false">IF( OR( ISBLANK(D2534), C2534=D2534, AND( LEFT(D2534,7)&lt;&gt;"NOMINA ", OR( ISERROR(FIND(" - ",D2534)), NOT(ISNUMBER(VALUE(LEFT(D2534,FIND(" - ",D2534)-1)))) ) ) ), "", B2534 &amp; "|" &amp; E2534 &amp; "|" &amp; (IF(ISBLANK(C2534), "", IFERROR(VALUE(LEFT(TRIM(C2534), FIND(" ", TRIM(C2534)&amp;" ")-1)), ""))) &amp; "|" &amp; D2534 )</f>
        <v/>
      </c>
      <c r="K2534" s="18" t="n">
        <f aca="false">IF(OR(C2534="", J2534="",G2534=""), 0, IF(COUNTIF($J$6:J2534, J2534)=1, 1, 0))</f>
        <v>0</v>
      </c>
      <c r="L2534" s="16" t="str">
        <f aca="false">IF(B2534="Inscripción de nuevo registro patronal",B2534 &amp; "|" &amp; E2534 &amp; "|" &amp; C2534,"")</f>
        <v/>
      </c>
      <c r="M2534" s="18" t="n">
        <f aca="false">IF(OR(C2534="", L2534=""), 0, IF(COUNTIF($L$6:L2534, L2534)=1, 1, 0))</f>
        <v>0</v>
      </c>
    </row>
    <row r="2535" customFormat="false" ht="28.35" hidden="false" customHeight="true" outlineLevel="0" collapsed="false">
      <c r="A2535" s="48" t="str">
        <f aca="false">IF(AND(NOT(ISBLANK(C2535)),NOT(ISBLANK(B2535)),NOT(ISBLANK(E2535))),(_xlfn.AGGREGATE(2,7,A$5:A2535))+1,"")</f>
        <v/>
      </c>
      <c r="B2535" s="49"/>
      <c r="C2535" s="49"/>
      <c r="D2535" s="50"/>
      <c r="E2535" s="51"/>
      <c r="F2535" s="52" t="str">
        <f aca="false">IFERROR(VLOOKUP(B2535,LISTAS!$Q$2:$R$58,2,0),"")</f>
        <v/>
      </c>
      <c r="G2535" s="34" t="str">
        <f aca="false">IF(ISBLANK(C2535),"",  IF(F2535="RAZÓN SOCIAL","NUEVO_RP",   IF(F2535="NUMERO",      IF(ISNUMBER(VALUE(C2535)),VALUE(C2535),""),   IF(OR(F2535="NSS - NOMBRE",F2535="RP - NOMBRE"),      IF(         AND(           NOT(ISERROR(FIND(" - ",C2535))),           ISERROR(FIND("  ",C2535)),           ISERROR(FIND("–",C2535)),           ISERROR(FIND("—",C2535)),           ISNUMBER(VALUE(LEFT(C2535,FIND(" - ",C2535)-1)))         ),         VALUE(LEFT(C2535,FIND(" - ",C2535)-1)),         ""      ),   ""   )  )))</f>
        <v/>
      </c>
      <c r="H2535" s="34" t="str">
        <f aca="false">B2535 &amp; "|" &amp; E2535 &amp; "|" &amp;(IF(ISBLANK(C2535),"",IFERROR(VALUE(LEFT(TRIM(C2535),FIND(" ",TRIM(C2535)&amp;" ")-1)),"")))</f>
        <v>||</v>
      </c>
      <c r="I2535" s="18" t="n">
        <f aca="false">IF(G2535="",0, IF(COUNTIF($H$6:H2535,H2535)=1,1,0))</f>
        <v>0</v>
      </c>
      <c r="J2535" s="34" t="str">
        <f aca="false">IF( OR( ISBLANK(D2535), C2535=D2535, AND( LEFT(D2535,7)&lt;&gt;"NOMINA ", OR( ISERROR(FIND(" - ",D2535)), NOT(ISNUMBER(VALUE(LEFT(D2535,FIND(" - ",D2535)-1)))) ) ) ), "", B2535 &amp; "|" &amp; E2535 &amp; "|" &amp; (IF(ISBLANK(C2535), "", IFERROR(VALUE(LEFT(TRIM(C2535), FIND(" ", TRIM(C2535)&amp;" ")-1)), ""))) &amp; "|" &amp; D2535 )</f>
        <v/>
      </c>
      <c r="K2535" s="18" t="n">
        <f aca="false">IF(OR(C2535="", J2535="",G2535=""), 0, IF(COUNTIF($J$6:J2535, J2535)=1, 1, 0))</f>
        <v>0</v>
      </c>
      <c r="L2535" s="16" t="str">
        <f aca="false">IF(B2535="Inscripción de nuevo registro patronal",B2535 &amp; "|" &amp; E2535 &amp; "|" &amp; C2535,"")</f>
        <v/>
      </c>
      <c r="M2535" s="18" t="n">
        <f aca="false">IF(OR(C2535="", L2535=""), 0, IF(COUNTIF($L$6:L2535, L2535)=1, 1, 0))</f>
        <v>0</v>
      </c>
    </row>
    <row r="2536" customFormat="false" ht="28.35" hidden="false" customHeight="true" outlineLevel="0" collapsed="false">
      <c r="A2536" s="48" t="str">
        <f aca="false">IF(AND(NOT(ISBLANK(C2536)),NOT(ISBLANK(B2536)),NOT(ISBLANK(E2536))),(_xlfn.AGGREGATE(2,7,A$5:A2536))+1,"")</f>
        <v/>
      </c>
      <c r="B2536" s="49"/>
      <c r="C2536" s="49"/>
      <c r="D2536" s="50"/>
      <c r="E2536" s="51"/>
      <c r="F2536" s="52" t="str">
        <f aca="false">IFERROR(VLOOKUP(B2536,LISTAS!$Q$2:$R$58,2,0),"")</f>
        <v/>
      </c>
      <c r="G2536" s="34" t="str">
        <f aca="false">IF(ISBLANK(C2536),"",  IF(F2536="RAZÓN SOCIAL","NUEVO_RP",   IF(F2536="NUMERO",      IF(ISNUMBER(VALUE(C2536)),VALUE(C2536),""),   IF(OR(F2536="NSS - NOMBRE",F2536="RP - NOMBRE"),      IF(         AND(           NOT(ISERROR(FIND(" - ",C2536))),           ISERROR(FIND("  ",C2536)),           ISERROR(FIND("–",C2536)),           ISERROR(FIND("—",C2536)),           ISNUMBER(VALUE(LEFT(C2536,FIND(" - ",C2536)-1)))         ),         VALUE(LEFT(C2536,FIND(" - ",C2536)-1)),         ""      ),   ""   )  )))</f>
        <v/>
      </c>
      <c r="H2536" s="34" t="str">
        <f aca="false">B2536 &amp; "|" &amp; E2536 &amp; "|" &amp;(IF(ISBLANK(C2536),"",IFERROR(VALUE(LEFT(TRIM(C2536),FIND(" ",TRIM(C2536)&amp;" ")-1)),"")))</f>
        <v>||</v>
      </c>
      <c r="I2536" s="18" t="n">
        <f aca="false">IF(G2536="",0, IF(COUNTIF($H$6:H2536,H2536)=1,1,0))</f>
        <v>0</v>
      </c>
      <c r="J2536" s="34" t="str">
        <f aca="false">IF( OR( ISBLANK(D2536), C2536=D2536, AND( LEFT(D2536,7)&lt;&gt;"NOMINA ", OR( ISERROR(FIND(" - ",D2536)), NOT(ISNUMBER(VALUE(LEFT(D2536,FIND(" - ",D2536)-1)))) ) ) ), "", B2536 &amp; "|" &amp; E2536 &amp; "|" &amp; (IF(ISBLANK(C2536), "", IFERROR(VALUE(LEFT(TRIM(C2536), FIND(" ", TRIM(C2536)&amp;" ")-1)), ""))) &amp; "|" &amp; D2536 )</f>
        <v/>
      </c>
      <c r="K2536" s="18" t="n">
        <f aca="false">IF(OR(C2536="", J2536="",G2536=""), 0, IF(COUNTIF($J$6:J2536, J2536)=1, 1, 0))</f>
        <v>0</v>
      </c>
      <c r="L2536" s="16" t="str">
        <f aca="false">IF(B2536="Inscripción de nuevo registro patronal",B2536 &amp; "|" &amp; E2536 &amp; "|" &amp; C2536,"")</f>
        <v/>
      </c>
      <c r="M2536" s="18" t="n">
        <f aca="false">IF(OR(C2536="", L2536=""), 0, IF(COUNTIF($L$6:L2536, L2536)=1, 1, 0))</f>
        <v>0</v>
      </c>
    </row>
    <row r="2537" customFormat="false" ht="28.35" hidden="false" customHeight="true" outlineLevel="0" collapsed="false">
      <c r="A2537" s="48" t="str">
        <f aca="false">IF(AND(NOT(ISBLANK(C2537)),NOT(ISBLANK(B2537)),NOT(ISBLANK(E2537))),(_xlfn.AGGREGATE(2,7,A$5:A2537))+1,"")</f>
        <v/>
      </c>
      <c r="B2537" s="49"/>
      <c r="C2537" s="49"/>
      <c r="D2537" s="50"/>
      <c r="E2537" s="51"/>
      <c r="F2537" s="52" t="str">
        <f aca="false">IFERROR(VLOOKUP(B2537,LISTAS!$Q$2:$R$58,2,0),"")</f>
        <v/>
      </c>
      <c r="G2537" s="34" t="str">
        <f aca="false">IF(ISBLANK(C2537),"",  IF(F2537="RAZÓN SOCIAL","NUEVO_RP",   IF(F2537="NUMERO",      IF(ISNUMBER(VALUE(C2537)),VALUE(C2537),""),   IF(OR(F2537="NSS - NOMBRE",F2537="RP - NOMBRE"),      IF(         AND(           NOT(ISERROR(FIND(" - ",C2537))),           ISERROR(FIND("  ",C2537)),           ISERROR(FIND("–",C2537)),           ISERROR(FIND("—",C2537)),           ISNUMBER(VALUE(LEFT(C2537,FIND(" - ",C2537)-1)))         ),         VALUE(LEFT(C2537,FIND(" - ",C2537)-1)),         ""      ),   ""   )  )))</f>
        <v/>
      </c>
      <c r="H2537" s="34" t="str">
        <f aca="false">B2537 &amp; "|" &amp; E2537 &amp; "|" &amp;(IF(ISBLANK(C2537),"",IFERROR(VALUE(LEFT(TRIM(C2537),FIND(" ",TRIM(C2537)&amp;" ")-1)),"")))</f>
        <v>||</v>
      </c>
      <c r="I2537" s="18" t="n">
        <f aca="false">IF(G2537="",0, IF(COUNTIF($H$6:H2537,H2537)=1,1,0))</f>
        <v>0</v>
      </c>
      <c r="J2537" s="34" t="str">
        <f aca="false">IF( OR( ISBLANK(D2537), C2537=D2537, AND( LEFT(D2537,7)&lt;&gt;"NOMINA ", OR( ISERROR(FIND(" - ",D2537)), NOT(ISNUMBER(VALUE(LEFT(D2537,FIND(" - ",D2537)-1)))) ) ) ), "", B2537 &amp; "|" &amp; E2537 &amp; "|" &amp; (IF(ISBLANK(C2537), "", IFERROR(VALUE(LEFT(TRIM(C2537), FIND(" ", TRIM(C2537)&amp;" ")-1)), ""))) &amp; "|" &amp; D2537 )</f>
        <v/>
      </c>
      <c r="K2537" s="18" t="n">
        <f aca="false">IF(OR(C2537="", J2537="",G2537=""), 0, IF(COUNTIF($J$6:J2537, J2537)=1, 1, 0))</f>
        <v>0</v>
      </c>
      <c r="L2537" s="16" t="str">
        <f aca="false">IF(B2537="Inscripción de nuevo registro patronal",B2537 &amp; "|" &amp; E2537 &amp; "|" &amp; C2537,"")</f>
        <v/>
      </c>
      <c r="M2537" s="18" t="n">
        <f aca="false">IF(OR(C2537="", L2537=""), 0, IF(COUNTIF($L$6:L2537, L2537)=1, 1, 0))</f>
        <v>0</v>
      </c>
    </row>
    <row r="2538" customFormat="false" ht="28.35" hidden="false" customHeight="true" outlineLevel="0" collapsed="false">
      <c r="A2538" s="48" t="str">
        <f aca="false">IF(AND(NOT(ISBLANK(C2538)),NOT(ISBLANK(B2538)),NOT(ISBLANK(E2538))),(_xlfn.AGGREGATE(2,7,A$5:A2538))+1,"")</f>
        <v/>
      </c>
      <c r="B2538" s="49"/>
      <c r="C2538" s="49"/>
      <c r="D2538" s="50"/>
      <c r="E2538" s="51"/>
      <c r="F2538" s="52" t="str">
        <f aca="false">IFERROR(VLOOKUP(B2538,LISTAS!$Q$2:$R$58,2,0),"")</f>
        <v/>
      </c>
      <c r="G2538" s="34" t="str">
        <f aca="false">IF(ISBLANK(C2538),"",  IF(F2538="RAZÓN SOCIAL","NUEVO_RP",   IF(F2538="NUMERO",      IF(ISNUMBER(VALUE(C2538)),VALUE(C2538),""),   IF(OR(F2538="NSS - NOMBRE",F2538="RP - NOMBRE"),      IF(         AND(           NOT(ISERROR(FIND(" - ",C2538))),           ISERROR(FIND("  ",C2538)),           ISERROR(FIND("–",C2538)),           ISERROR(FIND("—",C2538)),           ISNUMBER(VALUE(LEFT(C2538,FIND(" - ",C2538)-1)))         ),         VALUE(LEFT(C2538,FIND(" - ",C2538)-1)),         ""      ),   ""   )  )))</f>
        <v/>
      </c>
      <c r="H2538" s="34" t="str">
        <f aca="false">B2538 &amp; "|" &amp; E2538 &amp; "|" &amp;(IF(ISBLANK(C2538),"",IFERROR(VALUE(LEFT(TRIM(C2538),FIND(" ",TRIM(C2538)&amp;" ")-1)),"")))</f>
        <v>||</v>
      </c>
      <c r="I2538" s="18" t="n">
        <f aca="false">IF(G2538="",0, IF(COUNTIF($H$6:H2538,H2538)=1,1,0))</f>
        <v>0</v>
      </c>
      <c r="J2538" s="34" t="str">
        <f aca="false">IF( OR( ISBLANK(D2538), C2538=D2538, AND( LEFT(D2538,7)&lt;&gt;"NOMINA ", OR( ISERROR(FIND(" - ",D2538)), NOT(ISNUMBER(VALUE(LEFT(D2538,FIND(" - ",D2538)-1)))) ) ) ), "", B2538 &amp; "|" &amp; E2538 &amp; "|" &amp; (IF(ISBLANK(C2538), "", IFERROR(VALUE(LEFT(TRIM(C2538), FIND(" ", TRIM(C2538)&amp;" ")-1)), ""))) &amp; "|" &amp; D2538 )</f>
        <v/>
      </c>
      <c r="K2538" s="18" t="n">
        <f aca="false">IF(OR(C2538="", J2538="",G2538=""), 0, IF(COUNTIF($J$6:J2538, J2538)=1, 1, 0))</f>
        <v>0</v>
      </c>
      <c r="L2538" s="16" t="str">
        <f aca="false">IF(B2538="Inscripción de nuevo registro patronal",B2538 &amp; "|" &amp; E2538 &amp; "|" &amp; C2538,"")</f>
        <v/>
      </c>
      <c r="M2538" s="18" t="n">
        <f aca="false">IF(OR(C2538="", L2538=""), 0, IF(COUNTIF($L$6:L2538, L2538)=1, 1, 0))</f>
        <v>0</v>
      </c>
    </row>
    <row r="2539" customFormat="false" ht="28.35" hidden="false" customHeight="true" outlineLevel="0" collapsed="false">
      <c r="A2539" s="48" t="str">
        <f aca="false">IF(AND(NOT(ISBLANK(C2539)),NOT(ISBLANK(B2539)),NOT(ISBLANK(E2539))),(_xlfn.AGGREGATE(2,7,A$5:A2539))+1,"")</f>
        <v/>
      </c>
      <c r="B2539" s="49"/>
      <c r="C2539" s="49"/>
      <c r="D2539" s="50"/>
      <c r="E2539" s="51"/>
      <c r="F2539" s="52" t="str">
        <f aca="false">IFERROR(VLOOKUP(B2539,LISTAS!$Q$2:$R$58,2,0),"")</f>
        <v/>
      </c>
      <c r="G2539" s="34" t="str">
        <f aca="false">IF(ISBLANK(C2539),"",  IF(F2539="RAZÓN SOCIAL","NUEVO_RP",   IF(F2539="NUMERO",      IF(ISNUMBER(VALUE(C2539)),VALUE(C2539),""),   IF(OR(F2539="NSS - NOMBRE",F2539="RP - NOMBRE"),      IF(         AND(           NOT(ISERROR(FIND(" - ",C2539))),           ISERROR(FIND("  ",C2539)),           ISERROR(FIND("–",C2539)),           ISERROR(FIND("—",C2539)),           ISNUMBER(VALUE(LEFT(C2539,FIND(" - ",C2539)-1)))         ),         VALUE(LEFT(C2539,FIND(" - ",C2539)-1)),         ""      ),   ""   )  )))</f>
        <v/>
      </c>
      <c r="H2539" s="34" t="str">
        <f aca="false">B2539 &amp; "|" &amp; E2539 &amp; "|" &amp;(IF(ISBLANK(C2539),"",IFERROR(VALUE(LEFT(TRIM(C2539),FIND(" ",TRIM(C2539)&amp;" ")-1)),"")))</f>
        <v>||</v>
      </c>
      <c r="I2539" s="18" t="n">
        <f aca="false">IF(G2539="",0, IF(COUNTIF($H$6:H2539,H2539)=1,1,0))</f>
        <v>0</v>
      </c>
      <c r="J2539" s="34" t="str">
        <f aca="false">IF( OR( ISBLANK(D2539), C2539=D2539, AND( LEFT(D2539,7)&lt;&gt;"NOMINA ", OR( ISERROR(FIND(" - ",D2539)), NOT(ISNUMBER(VALUE(LEFT(D2539,FIND(" - ",D2539)-1)))) ) ) ), "", B2539 &amp; "|" &amp; E2539 &amp; "|" &amp; (IF(ISBLANK(C2539), "", IFERROR(VALUE(LEFT(TRIM(C2539), FIND(" ", TRIM(C2539)&amp;" ")-1)), ""))) &amp; "|" &amp; D2539 )</f>
        <v/>
      </c>
      <c r="K2539" s="18" t="n">
        <f aca="false">IF(OR(C2539="", J2539="",G2539=""), 0, IF(COUNTIF($J$6:J2539, J2539)=1, 1, 0))</f>
        <v>0</v>
      </c>
      <c r="L2539" s="16" t="str">
        <f aca="false">IF(B2539="Inscripción de nuevo registro patronal",B2539 &amp; "|" &amp; E2539 &amp; "|" &amp; C2539,"")</f>
        <v/>
      </c>
      <c r="M2539" s="18" t="n">
        <f aca="false">IF(OR(C2539="", L2539=""), 0, IF(COUNTIF($L$6:L2539, L2539)=1, 1, 0))</f>
        <v>0</v>
      </c>
    </row>
    <row r="2540" customFormat="false" ht="28.35" hidden="false" customHeight="true" outlineLevel="0" collapsed="false">
      <c r="A2540" s="48" t="str">
        <f aca="false">IF(AND(NOT(ISBLANK(C2540)),NOT(ISBLANK(B2540)),NOT(ISBLANK(E2540))),(_xlfn.AGGREGATE(2,7,A$5:A2540))+1,"")</f>
        <v/>
      </c>
      <c r="B2540" s="49"/>
      <c r="C2540" s="49"/>
      <c r="D2540" s="50"/>
      <c r="E2540" s="51"/>
      <c r="F2540" s="52" t="str">
        <f aca="false">IFERROR(VLOOKUP(B2540,LISTAS!$Q$2:$R$58,2,0),"")</f>
        <v/>
      </c>
      <c r="G2540" s="34" t="str">
        <f aca="false">IF(ISBLANK(C2540),"",  IF(F2540="RAZÓN SOCIAL","NUEVO_RP",   IF(F2540="NUMERO",      IF(ISNUMBER(VALUE(C2540)),VALUE(C2540),""),   IF(OR(F2540="NSS - NOMBRE",F2540="RP - NOMBRE"),      IF(         AND(           NOT(ISERROR(FIND(" - ",C2540))),           ISERROR(FIND("  ",C2540)),           ISERROR(FIND("–",C2540)),           ISERROR(FIND("—",C2540)),           ISNUMBER(VALUE(LEFT(C2540,FIND(" - ",C2540)-1)))         ),         VALUE(LEFT(C2540,FIND(" - ",C2540)-1)),         ""      ),   ""   )  )))</f>
        <v/>
      </c>
      <c r="H2540" s="34" t="str">
        <f aca="false">B2540 &amp; "|" &amp; E2540 &amp; "|" &amp;(IF(ISBLANK(C2540),"",IFERROR(VALUE(LEFT(TRIM(C2540),FIND(" ",TRIM(C2540)&amp;" ")-1)),"")))</f>
        <v>||</v>
      </c>
      <c r="I2540" s="18" t="n">
        <f aca="false">IF(G2540="",0, IF(COUNTIF($H$6:H2540,H2540)=1,1,0))</f>
        <v>0</v>
      </c>
      <c r="J2540" s="34" t="str">
        <f aca="false">IF( OR( ISBLANK(D2540), C2540=D2540, AND( LEFT(D2540,7)&lt;&gt;"NOMINA ", OR( ISERROR(FIND(" - ",D2540)), NOT(ISNUMBER(VALUE(LEFT(D2540,FIND(" - ",D2540)-1)))) ) ) ), "", B2540 &amp; "|" &amp; E2540 &amp; "|" &amp; (IF(ISBLANK(C2540), "", IFERROR(VALUE(LEFT(TRIM(C2540), FIND(" ", TRIM(C2540)&amp;" ")-1)), ""))) &amp; "|" &amp; D2540 )</f>
        <v/>
      </c>
      <c r="K2540" s="18" t="n">
        <f aca="false">IF(OR(C2540="", J2540="",G2540=""), 0, IF(COUNTIF($J$6:J2540, J2540)=1, 1, 0))</f>
        <v>0</v>
      </c>
      <c r="L2540" s="16" t="str">
        <f aca="false">IF(B2540="Inscripción de nuevo registro patronal",B2540 &amp; "|" &amp; E2540 &amp; "|" &amp; C2540,"")</f>
        <v/>
      </c>
      <c r="M2540" s="18" t="n">
        <f aca="false">IF(OR(C2540="", L2540=""), 0, IF(COUNTIF($L$6:L2540, L2540)=1, 1, 0))</f>
        <v>0</v>
      </c>
    </row>
    <row r="2541" customFormat="false" ht="28.35" hidden="false" customHeight="true" outlineLevel="0" collapsed="false">
      <c r="A2541" s="48" t="str">
        <f aca="false">IF(AND(NOT(ISBLANK(C2541)),NOT(ISBLANK(B2541)),NOT(ISBLANK(E2541))),(_xlfn.AGGREGATE(2,7,A$5:A2541))+1,"")</f>
        <v/>
      </c>
      <c r="B2541" s="49"/>
      <c r="C2541" s="49"/>
      <c r="D2541" s="50"/>
      <c r="E2541" s="51"/>
      <c r="F2541" s="52" t="str">
        <f aca="false">IFERROR(VLOOKUP(B2541,LISTAS!$Q$2:$R$58,2,0),"")</f>
        <v/>
      </c>
      <c r="G2541" s="34" t="str">
        <f aca="false">IF(ISBLANK(C2541),"",  IF(F2541="RAZÓN SOCIAL","NUEVO_RP",   IF(F2541="NUMERO",      IF(ISNUMBER(VALUE(C2541)),VALUE(C2541),""),   IF(OR(F2541="NSS - NOMBRE",F2541="RP - NOMBRE"),      IF(         AND(           NOT(ISERROR(FIND(" - ",C2541))),           ISERROR(FIND("  ",C2541)),           ISERROR(FIND("–",C2541)),           ISERROR(FIND("—",C2541)),           ISNUMBER(VALUE(LEFT(C2541,FIND(" - ",C2541)-1)))         ),         VALUE(LEFT(C2541,FIND(" - ",C2541)-1)),         ""      ),   ""   )  )))</f>
        <v/>
      </c>
      <c r="H2541" s="34" t="str">
        <f aca="false">B2541 &amp; "|" &amp; E2541 &amp; "|" &amp;(IF(ISBLANK(C2541),"",IFERROR(VALUE(LEFT(TRIM(C2541),FIND(" ",TRIM(C2541)&amp;" ")-1)),"")))</f>
        <v>||</v>
      </c>
      <c r="I2541" s="18" t="n">
        <f aca="false">IF(G2541="",0, IF(COUNTIF($H$6:H2541,H2541)=1,1,0))</f>
        <v>0</v>
      </c>
      <c r="J2541" s="34" t="str">
        <f aca="false">IF( OR( ISBLANK(D2541), C2541=D2541, AND( LEFT(D2541,7)&lt;&gt;"NOMINA ", OR( ISERROR(FIND(" - ",D2541)), NOT(ISNUMBER(VALUE(LEFT(D2541,FIND(" - ",D2541)-1)))) ) ) ), "", B2541 &amp; "|" &amp; E2541 &amp; "|" &amp; (IF(ISBLANK(C2541), "", IFERROR(VALUE(LEFT(TRIM(C2541), FIND(" ", TRIM(C2541)&amp;" ")-1)), ""))) &amp; "|" &amp; D2541 )</f>
        <v/>
      </c>
      <c r="K2541" s="18" t="n">
        <f aca="false">IF(OR(C2541="", J2541="",G2541=""), 0, IF(COUNTIF($J$6:J2541, J2541)=1, 1, 0))</f>
        <v>0</v>
      </c>
      <c r="L2541" s="16" t="str">
        <f aca="false">IF(B2541="Inscripción de nuevo registro patronal",B2541 &amp; "|" &amp; E2541 &amp; "|" &amp; C2541,"")</f>
        <v/>
      </c>
      <c r="M2541" s="18" t="n">
        <f aca="false">IF(OR(C2541="", L2541=""), 0, IF(COUNTIF($L$6:L2541, L2541)=1, 1, 0))</f>
        <v>0</v>
      </c>
    </row>
    <row r="2542" customFormat="false" ht="28.35" hidden="false" customHeight="true" outlineLevel="0" collapsed="false">
      <c r="A2542" s="48" t="str">
        <f aca="false">IF(AND(NOT(ISBLANK(C2542)),NOT(ISBLANK(B2542)),NOT(ISBLANK(E2542))),(_xlfn.AGGREGATE(2,7,A$5:A2542))+1,"")</f>
        <v/>
      </c>
      <c r="B2542" s="49"/>
      <c r="C2542" s="49"/>
      <c r="D2542" s="50"/>
      <c r="E2542" s="51"/>
      <c r="F2542" s="52" t="str">
        <f aca="false">IFERROR(VLOOKUP(B2542,LISTAS!$Q$2:$R$58,2,0),"")</f>
        <v/>
      </c>
      <c r="G2542" s="34" t="str">
        <f aca="false">IF(ISBLANK(C2542),"",  IF(F2542="RAZÓN SOCIAL","NUEVO_RP",   IF(F2542="NUMERO",      IF(ISNUMBER(VALUE(C2542)),VALUE(C2542),""),   IF(OR(F2542="NSS - NOMBRE",F2542="RP - NOMBRE"),      IF(         AND(           NOT(ISERROR(FIND(" - ",C2542))),           ISERROR(FIND("  ",C2542)),           ISERROR(FIND("–",C2542)),           ISERROR(FIND("—",C2542)),           ISNUMBER(VALUE(LEFT(C2542,FIND(" - ",C2542)-1)))         ),         VALUE(LEFT(C2542,FIND(" - ",C2542)-1)),         ""      ),   ""   )  )))</f>
        <v/>
      </c>
      <c r="H2542" s="34" t="str">
        <f aca="false">B2542 &amp; "|" &amp; E2542 &amp; "|" &amp;(IF(ISBLANK(C2542),"",IFERROR(VALUE(LEFT(TRIM(C2542),FIND(" ",TRIM(C2542)&amp;" ")-1)),"")))</f>
        <v>||</v>
      </c>
      <c r="I2542" s="18" t="n">
        <f aca="false">IF(G2542="",0, IF(COUNTIF($H$6:H2542,H2542)=1,1,0))</f>
        <v>0</v>
      </c>
      <c r="J2542" s="34" t="str">
        <f aca="false">IF( OR( ISBLANK(D2542), C2542=D2542, AND( LEFT(D2542,7)&lt;&gt;"NOMINA ", OR( ISERROR(FIND(" - ",D2542)), NOT(ISNUMBER(VALUE(LEFT(D2542,FIND(" - ",D2542)-1)))) ) ) ), "", B2542 &amp; "|" &amp; E2542 &amp; "|" &amp; (IF(ISBLANK(C2542), "", IFERROR(VALUE(LEFT(TRIM(C2542), FIND(" ", TRIM(C2542)&amp;" ")-1)), ""))) &amp; "|" &amp; D2542 )</f>
        <v/>
      </c>
      <c r="K2542" s="18" t="n">
        <f aca="false">IF(OR(C2542="", J2542="",G2542=""), 0, IF(COUNTIF($J$6:J2542, J2542)=1, 1, 0))</f>
        <v>0</v>
      </c>
      <c r="L2542" s="16" t="str">
        <f aca="false">IF(B2542="Inscripción de nuevo registro patronal",B2542 &amp; "|" &amp; E2542 &amp; "|" &amp; C2542,"")</f>
        <v/>
      </c>
      <c r="M2542" s="18" t="n">
        <f aca="false">IF(OR(C2542="", L2542=""), 0, IF(COUNTIF($L$6:L2542, L2542)=1, 1, 0))</f>
        <v>0</v>
      </c>
    </row>
    <row r="2543" customFormat="false" ht="28.35" hidden="false" customHeight="true" outlineLevel="0" collapsed="false">
      <c r="A2543" s="48" t="str">
        <f aca="false">IF(AND(NOT(ISBLANK(C2543)),NOT(ISBLANK(B2543)),NOT(ISBLANK(E2543))),(_xlfn.AGGREGATE(2,7,A$5:A2543))+1,"")</f>
        <v/>
      </c>
      <c r="B2543" s="49"/>
      <c r="C2543" s="49"/>
      <c r="D2543" s="50"/>
      <c r="E2543" s="51"/>
      <c r="F2543" s="52" t="str">
        <f aca="false">IFERROR(VLOOKUP(B2543,LISTAS!$Q$2:$R$58,2,0),"")</f>
        <v/>
      </c>
      <c r="G2543" s="34" t="str">
        <f aca="false">IF(ISBLANK(C2543),"",  IF(F2543="RAZÓN SOCIAL","NUEVO_RP",   IF(F2543="NUMERO",      IF(ISNUMBER(VALUE(C2543)),VALUE(C2543),""),   IF(OR(F2543="NSS - NOMBRE",F2543="RP - NOMBRE"),      IF(         AND(           NOT(ISERROR(FIND(" - ",C2543))),           ISERROR(FIND("  ",C2543)),           ISERROR(FIND("–",C2543)),           ISERROR(FIND("—",C2543)),           ISNUMBER(VALUE(LEFT(C2543,FIND(" - ",C2543)-1)))         ),         VALUE(LEFT(C2543,FIND(" - ",C2543)-1)),         ""      ),   ""   )  )))</f>
        <v/>
      </c>
      <c r="H2543" s="34" t="str">
        <f aca="false">B2543 &amp; "|" &amp; E2543 &amp; "|" &amp;(IF(ISBLANK(C2543),"",IFERROR(VALUE(LEFT(TRIM(C2543),FIND(" ",TRIM(C2543)&amp;" ")-1)),"")))</f>
        <v>||</v>
      </c>
      <c r="I2543" s="18" t="n">
        <f aca="false">IF(G2543="",0, IF(COUNTIF($H$6:H2543,H2543)=1,1,0))</f>
        <v>0</v>
      </c>
      <c r="J2543" s="34" t="str">
        <f aca="false">IF( OR( ISBLANK(D2543), C2543=D2543, AND( LEFT(D2543,7)&lt;&gt;"NOMINA ", OR( ISERROR(FIND(" - ",D2543)), NOT(ISNUMBER(VALUE(LEFT(D2543,FIND(" - ",D2543)-1)))) ) ) ), "", B2543 &amp; "|" &amp; E2543 &amp; "|" &amp; (IF(ISBLANK(C2543), "", IFERROR(VALUE(LEFT(TRIM(C2543), FIND(" ", TRIM(C2543)&amp;" ")-1)), ""))) &amp; "|" &amp; D2543 )</f>
        <v/>
      </c>
      <c r="K2543" s="18" t="n">
        <f aca="false">IF(OR(C2543="", J2543="",G2543=""), 0, IF(COUNTIF($J$6:J2543, J2543)=1, 1, 0))</f>
        <v>0</v>
      </c>
      <c r="L2543" s="16" t="str">
        <f aca="false">IF(B2543="Inscripción de nuevo registro patronal",B2543 &amp; "|" &amp; E2543 &amp; "|" &amp; C2543,"")</f>
        <v/>
      </c>
      <c r="M2543" s="18" t="n">
        <f aca="false">IF(OR(C2543="", L2543=""), 0, IF(COUNTIF($L$6:L2543, L2543)=1, 1, 0))</f>
        <v>0</v>
      </c>
    </row>
    <row r="2544" customFormat="false" ht="28.35" hidden="false" customHeight="true" outlineLevel="0" collapsed="false">
      <c r="A2544" s="48" t="str">
        <f aca="false">IF(AND(NOT(ISBLANK(C2544)),NOT(ISBLANK(B2544)),NOT(ISBLANK(E2544))),(_xlfn.AGGREGATE(2,7,A$5:A2544))+1,"")</f>
        <v/>
      </c>
      <c r="B2544" s="49"/>
      <c r="C2544" s="49"/>
      <c r="D2544" s="50"/>
      <c r="E2544" s="51"/>
      <c r="F2544" s="52" t="str">
        <f aca="false">IFERROR(VLOOKUP(B2544,LISTAS!$Q$2:$R$58,2,0),"")</f>
        <v/>
      </c>
      <c r="G2544" s="34" t="str">
        <f aca="false">IF(ISBLANK(C2544),"",  IF(F2544="RAZÓN SOCIAL","NUEVO_RP",   IF(F2544="NUMERO",      IF(ISNUMBER(VALUE(C2544)),VALUE(C2544),""),   IF(OR(F2544="NSS - NOMBRE",F2544="RP - NOMBRE"),      IF(         AND(           NOT(ISERROR(FIND(" - ",C2544))),           ISERROR(FIND("  ",C2544)),           ISERROR(FIND("–",C2544)),           ISERROR(FIND("—",C2544)),           ISNUMBER(VALUE(LEFT(C2544,FIND(" - ",C2544)-1)))         ),         VALUE(LEFT(C2544,FIND(" - ",C2544)-1)),         ""      ),   ""   )  )))</f>
        <v/>
      </c>
      <c r="H2544" s="34" t="str">
        <f aca="false">B2544 &amp; "|" &amp; E2544 &amp; "|" &amp;(IF(ISBLANK(C2544),"",IFERROR(VALUE(LEFT(TRIM(C2544),FIND(" ",TRIM(C2544)&amp;" ")-1)),"")))</f>
        <v>||</v>
      </c>
      <c r="I2544" s="18" t="n">
        <f aca="false">IF(G2544="",0, IF(COUNTIF($H$6:H2544,H2544)=1,1,0))</f>
        <v>0</v>
      </c>
      <c r="J2544" s="34" t="str">
        <f aca="false">IF( OR( ISBLANK(D2544), C2544=D2544, AND( LEFT(D2544,7)&lt;&gt;"NOMINA ", OR( ISERROR(FIND(" - ",D2544)), NOT(ISNUMBER(VALUE(LEFT(D2544,FIND(" - ",D2544)-1)))) ) ) ), "", B2544 &amp; "|" &amp; E2544 &amp; "|" &amp; (IF(ISBLANK(C2544), "", IFERROR(VALUE(LEFT(TRIM(C2544), FIND(" ", TRIM(C2544)&amp;" ")-1)), ""))) &amp; "|" &amp; D2544 )</f>
        <v/>
      </c>
      <c r="K2544" s="18" t="n">
        <f aca="false">IF(OR(C2544="", J2544="",G2544=""), 0, IF(COUNTIF($J$6:J2544, J2544)=1, 1, 0))</f>
        <v>0</v>
      </c>
      <c r="L2544" s="16" t="str">
        <f aca="false">IF(B2544="Inscripción de nuevo registro patronal",B2544 &amp; "|" &amp; E2544 &amp; "|" &amp; C2544,"")</f>
        <v/>
      </c>
      <c r="M2544" s="18" t="n">
        <f aca="false">IF(OR(C2544="", L2544=""), 0, IF(COUNTIF($L$6:L2544, L2544)=1, 1, 0))</f>
        <v>0</v>
      </c>
    </row>
    <row r="2545" customFormat="false" ht="28.35" hidden="false" customHeight="true" outlineLevel="0" collapsed="false">
      <c r="A2545" s="48" t="str">
        <f aca="false">IF(AND(NOT(ISBLANK(C2545)),NOT(ISBLANK(B2545)),NOT(ISBLANK(E2545))),(_xlfn.AGGREGATE(2,7,A$5:A2545))+1,"")</f>
        <v/>
      </c>
      <c r="B2545" s="49"/>
      <c r="C2545" s="49"/>
      <c r="D2545" s="50"/>
      <c r="E2545" s="51"/>
      <c r="F2545" s="52" t="str">
        <f aca="false">IFERROR(VLOOKUP(B2545,LISTAS!$Q$2:$R$58,2,0),"")</f>
        <v/>
      </c>
      <c r="G2545" s="34" t="str">
        <f aca="false">IF(ISBLANK(C2545),"",  IF(F2545="RAZÓN SOCIAL","NUEVO_RP",   IF(F2545="NUMERO",      IF(ISNUMBER(VALUE(C2545)),VALUE(C2545),""),   IF(OR(F2545="NSS - NOMBRE",F2545="RP - NOMBRE"),      IF(         AND(           NOT(ISERROR(FIND(" - ",C2545))),           ISERROR(FIND("  ",C2545)),           ISERROR(FIND("–",C2545)),           ISERROR(FIND("—",C2545)),           ISNUMBER(VALUE(LEFT(C2545,FIND(" - ",C2545)-1)))         ),         VALUE(LEFT(C2545,FIND(" - ",C2545)-1)),         ""      ),   ""   )  )))</f>
        <v/>
      </c>
      <c r="H2545" s="34" t="str">
        <f aca="false">B2545 &amp; "|" &amp; E2545 &amp; "|" &amp;(IF(ISBLANK(C2545),"",IFERROR(VALUE(LEFT(TRIM(C2545),FIND(" ",TRIM(C2545)&amp;" ")-1)),"")))</f>
        <v>||</v>
      </c>
      <c r="I2545" s="18" t="n">
        <f aca="false">IF(G2545="",0, IF(COUNTIF($H$6:H2545,H2545)=1,1,0))</f>
        <v>0</v>
      </c>
      <c r="J2545" s="34" t="str">
        <f aca="false">IF( OR( ISBLANK(D2545), C2545=D2545, AND( LEFT(D2545,7)&lt;&gt;"NOMINA ", OR( ISERROR(FIND(" - ",D2545)), NOT(ISNUMBER(VALUE(LEFT(D2545,FIND(" - ",D2545)-1)))) ) ) ), "", B2545 &amp; "|" &amp; E2545 &amp; "|" &amp; (IF(ISBLANK(C2545), "", IFERROR(VALUE(LEFT(TRIM(C2545), FIND(" ", TRIM(C2545)&amp;" ")-1)), ""))) &amp; "|" &amp; D2545 )</f>
        <v/>
      </c>
      <c r="K2545" s="18" t="n">
        <f aca="false">IF(OR(C2545="", J2545="",G2545=""), 0, IF(COUNTIF($J$6:J2545, J2545)=1, 1, 0))</f>
        <v>0</v>
      </c>
      <c r="L2545" s="16" t="str">
        <f aca="false">IF(B2545="Inscripción de nuevo registro patronal",B2545 &amp; "|" &amp; E2545 &amp; "|" &amp; C2545,"")</f>
        <v/>
      </c>
      <c r="M2545" s="18" t="n">
        <f aca="false">IF(OR(C2545="", L2545=""), 0, IF(COUNTIF($L$6:L2545, L2545)=1, 1, 0))</f>
        <v>0</v>
      </c>
    </row>
    <row r="2546" customFormat="false" ht="28.35" hidden="false" customHeight="true" outlineLevel="0" collapsed="false">
      <c r="A2546" s="48" t="str">
        <f aca="false">IF(AND(NOT(ISBLANK(C2546)),NOT(ISBLANK(B2546)),NOT(ISBLANK(E2546))),(_xlfn.AGGREGATE(2,7,A$5:A2546))+1,"")</f>
        <v/>
      </c>
      <c r="B2546" s="49"/>
      <c r="C2546" s="49"/>
      <c r="D2546" s="50"/>
      <c r="E2546" s="51"/>
      <c r="F2546" s="52" t="str">
        <f aca="false">IFERROR(VLOOKUP(B2546,LISTAS!$Q$2:$R$58,2,0),"")</f>
        <v/>
      </c>
      <c r="G2546" s="34" t="str">
        <f aca="false">IF(ISBLANK(C2546),"",  IF(F2546="RAZÓN SOCIAL","NUEVO_RP",   IF(F2546="NUMERO",      IF(ISNUMBER(VALUE(C2546)),VALUE(C2546),""),   IF(OR(F2546="NSS - NOMBRE",F2546="RP - NOMBRE"),      IF(         AND(           NOT(ISERROR(FIND(" - ",C2546))),           ISERROR(FIND("  ",C2546)),           ISERROR(FIND("–",C2546)),           ISERROR(FIND("—",C2546)),           ISNUMBER(VALUE(LEFT(C2546,FIND(" - ",C2546)-1)))         ),         VALUE(LEFT(C2546,FIND(" - ",C2546)-1)),         ""      ),   ""   )  )))</f>
        <v/>
      </c>
      <c r="H2546" s="34" t="str">
        <f aca="false">B2546 &amp; "|" &amp; E2546 &amp; "|" &amp;(IF(ISBLANK(C2546),"",IFERROR(VALUE(LEFT(TRIM(C2546),FIND(" ",TRIM(C2546)&amp;" ")-1)),"")))</f>
        <v>||</v>
      </c>
      <c r="I2546" s="18" t="n">
        <f aca="false">IF(G2546="",0, IF(COUNTIF($H$6:H2546,H2546)=1,1,0))</f>
        <v>0</v>
      </c>
      <c r="J2546" s="34" t="str">
        <f aca="false">IF( OR( ISBLANK(D2546), C2546=D2546, AND( LEFT(D2546,7)&lt;&gt;"NOMINA ", OR( ISERROR(FIND(" - ",D2546)), NOT(ISNUMBER(VALUE(LEFT(D2546,FIND(" - ",D2546)-1)))) ) ) ), "", B2546 &amp; "|" &amp; E2546 &amp; "|" &amp; (IF(ISBLANK(C2546), "", IFERROR(VALUE(LEFT(TRIM(C2546), FIND(" ", TRIM(C2546)&amp;" ")-1)), ""))) &amp; "|" &amp; D2546 )</f>
        <v/>
      </c>
      <c r="K2546" s="18" t="n">
        <f aca="false">IF(OR(C2546="", J2546="",G2546=""), 0, IF(COUNTIF($J$6:J2546, J2546)=1, 1, 0))</f>
        <v>0</v>
      </c>
      <c r="L2546" s="16" t="str">
        <f aca="false">IF(B2546="Inscripción de nuevo registro patronal",B2546 &amp; "|" &amp; E2546 &amp; "|" &amp; C2546,"")</f>
        <v/>
      </c>
      <c r="M2546" s="18" t="n">
        <f aca="false">IF(OR(C2546="", L2546=""), 0, IF(COUNTIF($L$6:L2546, L2546)=1, 1, 0))</f>
        <v>0</v>
      </c>
    </row>
    <row r="2547" customFormat="false" ht="28.35" hidden="false" customHeight="true" outlineLevel="0" collapsed="false">
      <c r="A2547" s="48" t="str">
        <f aca="false">IF(AND(NOT(ISBLANK(C2547)),NOT(ISBLANK(B2547)),NOT(ISBLANK(E2547))),(_xlfn.AGGREGATE(2,7,A$5:A2547))+1,"")</f>
        <v/>
      </c>
      <c r="B2547" s="49"/>
      <c r="C2547" s="49"/>
      <c r="D2547" s="50"/>
      <c r="E2547" s="51"/>
      <c r="F2547" s="52" t="str">
        <f aca="false">IFERROR(VLOOKUP(B2547,LISTAS!$Q$2:$R$58,2,0),"")</f>
        <v/>
      </c>
      <c r="G2547" s="34" t="str">
        <f aca="false">IF(ISBLANK(C2547),"",  IF(F2547="RAZÓN SOCIAL","NUEVO_RP",   IF(F2547="NUMERO",      IF(ISNUMBER(VALUE(C2547)),VALUE(C2547),""),   IF(OR(F2547="NSS - NOMBRE",F2547="RP - NOMBRE"),      IF(         AND(           NOT(ISERROR(FIND(" - ",C2547))),           ISERROR(FIND("  ",C2547)),           ISERROR(FIND("–",C2547)),           ISERROR(FIND("—",C2547)),           ISNUMBER(VALUE(LEFT(C2547,FIND(" - ",C2547)-1)))         ),         VALUE(LEFT(C2547,FIND(" - ",C2547)-1)),         ""      ),   ""   )  )))</f>
        <v/>
      </c>
      <c r="H2547" s="34" t="str">
        <f aca="false">B2547 &amp; "|" &amp; E2547 &amp; "|" &amp;(IF(ISBLANK(C2547),"",IFERROR(VALUE(LEFT(TRIM(C2547),FIND(" ",TRIM(C2547)&amp;" ")-1)),"")))</f>
        <v>||</v>
      </c>
      <c r="I2547" s="18" t="n">
        <f aca="false">IF(G2547="",0, IF(COUNTIF($H$6:H2547,H2547)=1,1,0))</f>
        <v>0</v>
      </c>
      <c r="J2547" s="34" t="str">
        <f aca="false">IF( OR( ISBLANK(D2547), C2547=D2547, AND( LEFT(D2547,7)&lt;&gt;"NOMINA ", OR( ISERROR(FIND(" - ",D2547)), NOT(ISNUMBER(VALUE(LEFT(D2547,FIND(" - ",D2547)-1)))) ) ) ), "", B2547 &amp; "|" &amp; E2547 &amp; "|" &amp; (IF(ISBLANK(C2547), "", IFERROR(VALUE(LEFT(TRIM(C2547), FIND(" ", TRIM(C2547)&amp;" ")-1)), ""))) &amp; "|" &amp; D2547 )</f>
        <v/>
      </c>
      <c r="K2547" s="18" t="n">
        <f aca="false">IF(OR(C2547="", J2547="",G2547=""), 0, IF(COUNTIF($J$6:J2547, J2547)=1, 1, 0))</f>
        <v>0</v>
      </c>
      <c r="L2547" s="16" t="str">
        <f aca="false">IF(B2547="Inscripción de nuevo registro patronal",B2547 &amp; "|" &amp; E2547 &amp; "|" &amp; C2547,"")</f>
        <v/>
      </c>
      <c r="M2547" s="18" t="n">
        <f aca="false">IF(OR(C2547="", L2547=""), 0, IF(COUNTIF($L$6:L2547, L2547)=1, 1, 0))</f>
        <v>0</v>
      </c>
    </row>
    <row r="2548" customFormat="false" ht="28.35" hidden="false" customHeight="true" outlineLevel="0" collapsed="false">
      <c r="A2548" s="48" t="str">
        <f aca="false">IF(AND(NOT(ISBLANK(C2548)),NOT(ISBLANK(B2548)),NOT(ISBLANK(E2548))),(_xlfn.AGGREGATE(2,7,A$5:A2548))+1,"")</f>
        <v/>
      </c>
      <c r="B2548" s="49"/>
      <c r="C2548" s="49"/>
      <c r="D2548" s="50"/>
      <c r="E2548" s="51"/>
      <c r="F2548" s="52" t="str">
        <f aca="false">IFERROR(VLOOKUP(B2548,LISTAS!$Q$2:$R$58,2,0),"")</f>
        <v/>
      </c>
      <c r="G2548" s="34" t="str">
        <f aca="false">IF(ISBLANK(C2548),"",  IF(F2548="RAZÓN SOCIAL","NUEVO_RP",   IF(F2548="NUMERO",      IF(ISNUMBER(VALUE(C2548)),VALUE(C2548),""),   IF(OR(F2548="NSS - NOMBRE",F2548="RP - NOMBRE"),      IF(         AND(           NOT(ISERROR(FIND(" - ",C2548))),           ISERROR(FIND("  ",C2548)),           ISERROR(FIND("–",C2548)),           ISERROR(FIND("—",C2548)),           ISNUMBER(VALUE(LEFT(C2548,FIND(" - ",C2548)-1)))         ),         VALUE(LEFT(C2548,FIND(" - ",C2548)-1)),         ""      ),   ""   )  )))</f>
        <v/>
      </c>
      <c r="H2548" s="34" t="str">
        <f aca="false">B2548 &amp; "|" &amp; E2548 &amp; "|" &amp;(IF(ISBLANK(C2548),"",IFERROR(VALUE(LEFT(TRIM(C2548),FIND(" ",TRIM(C2548)&amp;" ")-1)),"")))</f>
        <v>||</v>
      </c>
      <c r="I2548" s="18" t="n">
        <f aca="false">IF(G2548="",0, IF(COUNTIF($H$6:H2548,H2548)=1,1,0))</f>
        <v>0</v>
      </c>
      <c r="J2548" s="34" t="str">
        <f aca="false">IF( OR( ISBLANK(D2548), C2548=D2548, AND( LEFT(D2548,7)&lt;&gt;"NOMINA ", OR( ISERROR(FIND(" - ",D2548)), NOT(ISNUMBER(VALUE(LEFT(D2548,FIND(" - ",D2548)-1)))) ) ) ), "", B2548 &amp; "|" &amp; E2548 &amp; "|" &amp; (IF(ISBLANK(C2548), "", IFERROR(VALUE(LEFT(TRIM(C2548), FIND(" ", TRIM(C2548)&amp;" ")-1)), ""))) &amp; "|" &amp; D2548 )</f>
        <v/>
      </c>
      <c r="K2548" s="18" t="n">
        <f aca="false">IF(OR(C2548="", J2548="",G2548=""), 0, IF(COUNTIF($J$6:J2548, J2548)=1, 1, 0))</f>
        <v>0</v>
      </c>
      <c r="L2548" s="16" t="str">
        <f aca="false">IF(B2548="Inscripción de nuevo registro patronal",B2548 &amp; "|" &amp; E2548 &amp; "|" &amp; C2548,"")</f>
        <v/>
      </c>
      <c r="M2548" s="18" t="n">
        <f aca="false">IF(OR(C2548="", L2548=""), 0, IF(COUNTIF($L$6:L2548, L2548)=1, 1, 0))</f>
        <v>0</v>
      </c>
    </row>
    <row r="2549" customFormat="false" ht="28.35" hidden="false" customHeight="true" outlineLevel="0" collapsed="false">
      <c r="A2549" s="48" t="str">
        <f aca="false">IF(AND(NOT(ISBLANK(C2549)),NOT(ISBLANK(B2549)),NOT(ISBLANK(E2549))),(_xlfn.AGGREGATE(2,7,A$5:A2549))+1,"")</f>
        <v/>
      </c>
      <c r="B2549" s="49"/>
      <c r="C2549" s="49"/>
      <c r="D2549" s="50"/>
      <c r="E2549" s="51"/>
      <c r="F2549" s="52" t="str">
        <f aca="false">IFERROR(VLOOKUP(B2549,LISTAS!$Q$2:$R$58,2,0),"")</f>
        <v/>
      </c>
      <c r="G2549" s="34" t="str">
        <f aca="false">IF(ISBLANK(C2549),"",  IF(F2549="RAZÓN SOCIAL","NUEVO_RP",   IF(F2549="NUMERO",      IF(ISNUMBER(VALUE(C2549)),VALUE(C2549),""),   IF(OR(F2549="NSS - NOMBRE",F2549="RP - NOMBRE"),      IF(         AND(           NOT(ISERROR(FIND(" - ",C2549))),           ISERROR(FIND("  ",C2549)),           ISERROR(FIND("–",C2549)),           ISERROR(FIND("—",C2549)),           ISNUMBER(VALUE(LEFT(C2549,FIND(" - ",C2549)-1)))         ),         VALUE(LEFT(C2549,FIND(" - ",C2549)-1)),         ""      ),   ""   )  )))</f>
        <v/>
      </c>
      <c r="H2549" s="34" t="str">
        <f aca="false">B2549 &amp; "|" &amp; E2549 &amp; "|" &amp;(IF(ISBLANK(C2549),"",IFERROR(VALUE(LEFT(TRIM(C2549),FIND(" ",TRIM(C2549)&amp;" ")-1)),"")))</f>
        <v>||</v>
      </c>
      <c r="I2549" s="18" t="n">
        <f aca="false">IF(G2549="",0, IF(COUNTIF($H$6:H2549,H2549)=1,1,0))</f>
        <v>0</v>
      </c>
      <c r="J2549" s="34" t="str">
        <f aca="false">IF( OR( ISBLANK(D2549), C2549=D2549, AND( LEFT(D2549,7)&lt;&gt;"NOMINA ", OR( ISERROR(FIND(" - ",D2549)), NOT(ISNUMBER(VALUE(LEFT(D2549,FIND(" - ",D2549)-1)))) ) ) ), "", B2549 &amp; "|" &amp; E2549 &amp; "|" &amp; (IF(ISBLANK(C2549), "", IFERROR(VALUE(LEFT(TRIM(C2549), FIND(" ", TRIM(C2549)&amp;" ")-1)), ""))) &amp; "|" &amp; D2549 )</f>
        <v/>
      </c>
      <c r="K2549" s="18" t="n">
        <f aca="false">IF(OR(C2549="", J2549="",G2549=""), 0, IF(COUNTIF($J$6:J2549, J2549)=1, 1, 0))</f>
        <v>0</v>
      </c>
      <c r="L2549" s="16" t="str">
        <f aca="false">IF(B2549="Inscripción de nuevo registro patronal",B2549 &amp; "|" &amp; E2549 &amp; "|" &amp; C2549,"")</f>
        <v/>
      </c>
      <c r="M2549" s="18" t="n">
        <f aca="false">IF(OR(C2549="", L2549=""), 0, IF(COUNTIF($L$6:L2549, L2549)=1, 1, 0))</f>
        <v>0</v>
      </c>
    </row>
    <row r="2550" customFormat="false" ht="28.35" hidden="false" customHeight="true" outlineLevel="0" collapsed="false">
      <c r="A2550" s="48" t="str">
        <f aca="false">IF(AND(NOT(ISBLANK(C2550)),NOT(ISBLANK(B2550)),NOT(ISBLANK(E2550))),(_xlfn.AGGREGATE(2,7,A$5:A2550))+1,"")</f>
        <v/>
      </c>
      <c r="B2550" s="49"/>
      <c r="C2550" s="49"/>
      <c r="D2550" s="50"/>
      <c r="E2550" s="51"/>
      <c r="F2550" s="52" t="str">
        <f aca="false">IFERROR(VLOOKUP(B2550,LISTAS!$Q$2:$R$58,2,0),"")</f>
        <v/>
      </c>
      <c r="G2550" s="34" t="str">
        <f aca="false">IF(ISBLANK(C2550),"",  IF(F2550="RAZÓN SOCIAL","NUEVO_RP",   IF(F2550="NUMERO",      IF(ISNUMBER(VALUE(C2550)),VALUE(C2550),""),   IF(OR(F2550="NSS - NOMBRE",F2550="RP - NOMBRE"),      IF(         AND(           NOT(ISERROR(FIND(" - ",C2550))),           ISERROR(FIND("  ",C2550)),           ISERROR(FIND("–",C2550)),           ISERROR(FIND("—",C2550)),           ISNUMBER(VALUE(LEFT(C2550,FIND(" - ",C2550)-1)))         ),         VALUE(LEFT(C2550,FIND(" - ",C2550)-1)),         ""      ),   ""   )  )))</f>
        <v/>
      </c>
      <c r="H2550" s="34" t="str">
        <f aca="false">B2550 &amp; "|" &amp; E2550 &amp; "|" &amp;(IF(ISBLANK(C2550),"",IFERROR(VALUE(LEFT(TRIM(C2550),FIND(" ",TRIM(C2550)&amp;" ")-1)),"")))</f>
        <v>||</v>
      </c>
      <c r="I2550" s="18" t="n">
        <f aca="false">IF(G2550="",0, IF(COUNTIF($H$6:H2550,H2550)=1,1,0))</f>
        <v>0</v>
      </c>
      <c r="J2550" s="34" t="str">
        <f aca="false">IF( OR( ISBLANK(D2550), C2550=D2550, AND( LEFT(D2550,7)&lt;&gt;"NOMINA ", OR( ISERROR(FIND(" - ",D2550)), NOT(ISNUMBER(VALUE(LEFT(D2550,FIND(" - ",D2550)-1)))) ) ) ), "", B2550 &amp; "|" &amp; E2550 &amp; "|" &amp; (IF(ISBLANK(C2550), "", IFERROR(VALUE(LEFT(TRIM(C2550), FIND(" ", TRIM(C2550)&amp;" ")-1)), ""))) &amp; "|" &amp; D2550 )</f>
        <v/>
      </c>
      <c r="K2550" s="18" t="n">
        <f aca="false">IF(OR(C2550="", J2550="",G2550=""), 0, IF(COUNTIF($J$6:J2550, J2550)=1, 1, 0))</f>
        <v>0</v>
      </c>
      <c r="L2550" s="16" t="str">
        <f aca="false">IF(B2550="Inscripción de nuevo registro patronal",B2550 &amp; "|" &amp; E2550 &amp; "|" &amp; C2550,"")</f>
        <v/>
      </c>
      <c r="M2550" s="18" t="n">
        <f aca="false">IF(OR(C2550="", L2550=""), 0, IF(COUNTIF($L$6:L2550, L2550)=1, 1, 0))</f>
        <v>0</v>
      </c>
    </row>
    <row r="2551" customFormat="false" ht="28.35" hidden="false" customHeight="true" outlineLevel="0" collapsed="false">
      <c r="A2551" s="48" t="str">
        <f aca="false">IF(AND(NOT(ISBLANK(C2551)),NOT(ISBLANK(B2551)),NOT(ISBLANK(E2551))),(_xlfn.AGGREGATE(2,7,A$5:A2551))+1,"")</f>
        <v/>
      </c>
      <c r="B2551" s="49"/>
      <c r="C2551" s="49"/>
      <c r="D2551" s="50"/>
      <c r="E2551" s="51"/>
      <c r="F2551" s="52" t="str">
        <f aca="false">IFERROR(VLOOKUP(B2551,LISTAS!$Q$2:$R$58,2,0),"")</f>
        <v/>
      </c>
      <c r="G2551" s="34" t="str">
        <f aca="false">IF(ISBLANK(C2551),"",  IF(F2551="RAZÓN SOCIAL","NUEVO_RP",   IF(F2551="NUMERO",      IF(ISNUMBER(VALUE(C2551)),VALUE(C2551),""),   IF(OR(F2551="NSS - NOMBRE",F2551="RP - NOMBRE"),      IF(         AND(           NOT(ISERROR(FIND(" - ",C2551))),           ISERROR(FIND("  ",C2551)),           ISERROR(FIND("–",C2551)),           ISERROR(FIND("—",C2551)),           ISNUMBER(VALUE(LEFT(C2551,FIND(" - ",C2551)-1)))         ),         VALUE(LEFT(C2551,FIND(" - ",C2551)-1)),         ""      ),   ""   )  )))</f>
        <v/>
      </c>
      <c r="H2551" s="34" t="str">
        <f aca="false">B2551 &amp; "|" &amp; E2551 &amp; "|" &amp;(IF(ISBLANK(C2551),"",IFERROR(VALUE(LEFT(TRIM(C2551),FIND(" ",TRIM(C2551)&amp;" ")-1)),"")))</f>
        <v>||</v>
      </c>
      <c r="I2551" s="18" t="n">
        <f aca="false">IF(G2551="",0, IF(COUNTIF($H$6:H2551,H2551)=1,1,0))</f>
        <v>0</v>
      </c>
      <c r="J2551" s="34" t="str">
        <f aca="false">IF( OR( ISBLANK(D2551), C2551=D2551, AND( LEFT(D2551,7)&lt;&gt;"NOMINA ", OR( ISERROR(FIND(" - ",D2551)), NOT(ISNUMBER(VALUE(LEFT(D2551,FIND(" - ",D2551)-1)))) ) ) ), "", B2551 &amp; "|" &amp; E2551 &amp; "|" &amp; (IF(ISBLANK(C2551), "", IFERROR(VALUE(LEFT(TRIM(C2551), FIND(" ", TRIM(C2551)&amp;" ")-1)), ""))) &amp; "|" &amp; D2551 )</f>
        <v/>
      </c>
      <c r="K2551" s="18" t="n">
        <f aca="false">IF(OR(C2551="", J2551="",G2551=""), 0, IF(COUNTIF($J$6:J2551, J2551)=1, 1, 0))</f>
        <v>0</v>
      </c>
      <c r="L2551" s="16" t="str">
        <f aca="false">IF(B2551="Inscripción de nuevo registro patronal",B2551 &amp; "|" &amp; E2551 &amp; "|" &amp; C2551,"")</f>
        <v/>
      </c>
      <c r="M2551" s="18" t="n">
        <f aca="false">IF(OR(C2551="", L2551=""), 0, IF(COUNTIF($L$6:L2551, L2551)=1, 1, 0))</f>
        <v>0</v>
      </c>
    </row>
    <row r="2552" customFormat="false" ht="28.35" hidden="false" customHeight="true" outlineLevel="0" collapsed="false">
      <c r="A2552" s="48" t="str">
        <f aca="false">IF(AND(NOT(ISBLANK(C2552)),NOT(ISBLANK(B2552)),NOT(ISBLANK(E2552))),(_xlfn.AGGREGATE(2,7,A$5:A2552))+1,"")</f>
        <v/>
      </c>
      <c r="B2552" s="49"/>
      <c r="C2552" s="49"/>
      <c r="D2552" s="50"/>
      <c r="E2552" s="51"/>
      <c r="F2552" s="52" t="str">
        <f aca="false">IFERROR(VLOOKUP(B2552,LISTAS!$Q$2:$R$58,2,0),"")</f>
        <v/>
      </c>
      <c r="G2552" s="34" t="str">
        <f aca="false">IF(ISBLANK(C2552),"",  IF(F2552="RAZÓN SOCIAL","NUEVO_RP",   IF(F2552="NUMERO",      IF(ISNUMBER(VALUE(C2552)),VALUE(C2552),""),   IF(OR(F2552="NSS - NOMBRE",F2552="RP - NOMBRE"),      IF(         AND(           NOT(ISERROR(FIND(" - ",C2552))),           ISERROR(FIND("  ",C2552)),           ISERROR(FIND("–",C2552)),           ISERROR(FIND("—",C2552)),           ISNUMBER(VALUE(LEFT(C2552,FIND(" - ",C2552)-1)))         ),         VALUE(LEFT(C2552,FIND(" - ",C2552)-1)),         ""      ),   ""   )  )))</f>
        <v/>
      </c>
      <c r="H2552" s="34" t="str">
        <f aca="false">B2552 &amp; "|" &amp; E2552 &amp; "|" &amp;(IF(ISBLANK(C2552),"",IFERROR(VALUE(LEFT(TRIM(C2552),FIND(" ",TRIM(C2552)&amp;" ")-1)),"")))</f>
        <v>||</v>
      </c>
      <c r="I2552" s="18" t="n">
        <f aca="false">IF(G2552="",0, IF(COUNTIF($H$6:H2552,H2552)=1,1,0))</f>
        <v>0</v>
      </c>
      <c r="J2552" s="34" t="str">
        <f aca="false">IF( OR( ISBLANK(D2552), C2552=D2552, AND( LEFT(D2552,7)&lt;&gt;"NOMINA ", OR( ISERROR(FIND(" - ",D2552)), NOT(ISNUMBER(VALUE(LEFT(D2552,FIND(" - ",D2552)-1)))) ) ) ), "", B2552 &amp; "|" &amp; E2552 &amp; "|" &amp; (IF(ISBLANK(C2552), "", IFERROR(VALUE(LEFT(TRIM(C2552), FIND(" ", TRIM(C2552)&amp;" ")-1)), ""))) &amp; "|" &amp; D2552 )</f>
        <v/>
      </c>
      <c r="K2552" s="18" t="n">
        <f aca="false">IF(OR(C2552="", J2552="",G2552=""), 0, IF(COUNTIF($J$6:J2552, J2552)=1, 1, 0))</f>
        <v>0</v>
      </c>
      <c r="L2552" s="16" t="str">
        <f aca="false">IF(B2552="Inscripción de nuevo registro patronal",B2552 &amp; "|" &amp; E2552 &amp; "|" &amp; C2552,"")</f>
        <v/>
      </c>
      <c r="M2552" s="18" t="n">
        <f aca="false">IF(OR(C2552="", L2552=""), 0, IF(COUNTIF($L$6:L2552, L2552)=1, 1, 0))</f>
        <v>0</v>
      </c>
    </row>
    <row r="2553" customFormat="false" ht="28.35" hidden="false" customHeight="true" outlineLevel="0" collapsed="false">
      <c r="A2553" s="48" t="str">
        <f aca="false">IF(AND(NOT(ISBLANK(C2553)),NOT(ISBLANK(B2553)),NOT(ISBLANK(E2553))),(_xlfn.AGGREGATE(2,7,A$5:A2553))+1,"")</f>
        <v/>
      </c>
      <c r="B2553" s="49"/>
      <c r="C2553" s="49"/>
      <c r="D2553" s="50"/>
      <c r="E2553" s="51"/>
      <c r="F2553" s="52" t="str">
        <f aca="false">IFERROR(VLOOKUP(B2553,LISTAS!$Q$2:$R$58,2,0),"")</f>
        <v/>
      </c>
      <c r="G2553" s="34" t="str">
        <f aca="false">IF(ISBLANK(C2553),"",  IF(F2553="RAZÓN SOCIAL","NUEVO_RP",   IF(F2553="NUMERO",      IF(ISNUMBER(VALUE(C2553)),VALUE(C2553),""),   IF(OR(F2553="NSS - NOMBRE",F2553="RP - NOMBRE"),      IF(         AND(           NOT(ISERROR(FIND(" - ",C2553))),           ISERROR(FIND("  ",C2553)),           ISERROR(FIND("–",C2553)),           ISERROR(FIND("—",C2553)),           ISNUMBER(VALUE(LEFT(C2553,FIND(" - ",C2553)-1)))         ),         VALUE(LEFT(C2553,FIND(" - ",C2553)-1)),         ""      ),   ""   )  )))</f>
        <v/>
      </c>
      <c r="H2553" s="34" t="str">
        <f aca="false">B2553 &amp; "|" &amp; E2553 &amp; "|" &amp;(IF(ISBLANK(C2553),"",IFERROR(VALUE(LEFT(TRIM(C2553),FIND(" ",TRIM(C2553)&amp;" ")-1)),"")))</f>
        <v>||</v>
      </c>
      <c r="I2553" s="18" t="n">
        <f aca="false">IF(G2553="",0, IF(COUNTIF($H$6:H2553,H2553)=1,1,0))</f>
        <v>0</v>
      </c>
      <c r="J2553" s="34" t="str">
        <f aca="false">IF( OR( ISBLANK(D2553), C2553=D2553, AND( LEFT(D2553,7)&lt;&gt;"NOMINA ", OR( ISERROR(FIND(" - ",D2553)), NOT(ISNUMBER(VALUE(LEFT(D2553,FIND(" - ",D2553)-1)))) ) ) ), "", B2553 &amp; "|" &amp; E2553 &amp; "|" &amp; (IF(ISBLANK(C2553), "", IFERROR(VALUE(LEFT(TRIM(C2553), FIND(" ", TRIM(C2553)&amp;" ")-1)), ""))) &amp; "|" &amp; D2553 )</f>
        <v/>
      </c>
      <c r="K2553" s="18" t="n">
        <f aca="false">IF(OR(C2553="", J2553="",G2553=""), 0, IF(COUNTIF($J$6:J2553, J2553)=1, 1, 0))</f>
        <v>0</v>
      </c>
      <c r="L2553" s="16" t="str">
        <f aca="false">IF(B2553="Inscripción de nuevo registro patronal",B2553 &amp; "|" &amp; E2553 &amp; "|" &amp; C2553,"")</f>
        <v/>
      </c>
      <c r="M2553" s="18" t="n">
        <f aca="false">IF(OR(C2553="", L2553=""), 0, IF(COUNTIF($L$6:L2553, L2553)=1, 1, 0))</f>
        <v>0</v>
      </c>
    </row>
    <row r="2554" customFormat="false" ht="28.35" hidden="false" customHeight="true" outlineLevel="0" collapsed="false">
      <c r="A2554" s="48" t="str">
        <f aca="false">IF(AND(NOT(ISBLANK(C2554)),NOT(ISBLANK(B2554)),NOT(ISBLANK(E2554))),(_xlfn.AGGREGATE(2,7,A$5:A2554))+1,"")</f>
        <v/>
      </c>
      <c r="B2554" s="49"/>
      <c r="C2554" s="49"/>
      <c r="D2554" s="50"/>
      <c r="E2554" s="51"/>
      <c r="F2554" s="52" t="str">
        <f aca="false">IFERROR(VLOOKUP(B2554,LISTAS!$Q$2:$R$58,2,0),"")</f>
        <v/>
      </c>
      <c r="G2554" s="34" t="str">
        <f aca="false">IF(ISBLANK(C2554),"",  IF(F2554="RAZÓN SOCIAL","NUEVO_RP",   IF(F2554="NUMERO",      IF(ISNUMBER(VALUE(C2554)),VALUE(C2554),""),   IF(OR(F2554="NSS - NOMBRE",F2554="RP - NOMBRE"),      IF(         AND(           NOT(ISERROR(FIND(" - ",C2554))),           ISERROR(FIND("  ",C2554)),           ISERROR(FIND("–",C2554)),           ISERROR(FIND("—",C2554)),           ISNUMBER(VALUE(LEFT(C2554,FIND(" - ",C2554)-1)))         ),         VALUE(LEFT(C2554,FIND(" - ",C2554)-1)),         ""      ),   ""   )  )))</f>
        <v/>
      </c>
      <c r="H2554" s="34" t="str">
        <f aca="false">B2554 &amp; "|" &amp; E2554 &amp; "|" &amp;(IF(ISBLANK(C2554),"",IFERROR(VALUE(LEFT(TRIM(C2554),FIND(" ",TRIM(C2554)&amp;" ")-1)),"")))</f>
        <v>||</v>
      </c>
      <c r="I2554" s="18" t="n">
        <f aca="false">IF(G2554="",0, IF(COUNTIF($H$6:H2554,H2554)=1,1,0))</f>
        <v>0</v>
      </c>
      <c r="J2554" s="34" t="str">
        <f aca="false">IF( OR( ISBLANK(D2554), C2554=D2554, AND( LEFT(D2554,7)&lt;&gt;"NOMINA ", OR( ISERROR(FIND(" - ",D2554)), NOT(ISNUMBER(VALUE(LEFT(D2554,FIND(" - ",D2554)-1)))) ) ) ), "", B2554 &amp; "|" &amp; E2554 &amp; "|" &amp; (IF(ISBLANK(C2554), "", IFERROR(VALUE(LEFT(TRIM(C2554), FIND(" ", TRIM(C2554)&amp;" ")-1)), ""))) &amp; "|" &amp; D2554 )</f>
        <v/>
      </c>
      <c r="K2554" s="18" t="n">
        <f aca="false">IF(OR(C2554="", J2554="",G2554=""), 0, IF(COUNTIF($J$6:J2554, J2554)=1, 1, 0))</f>
        <v>0</v>
      </c>
      <c r="L2554" s="16" t="str">
        <f aca="false">IF(B2554="Inscripción de nuevo registro patronal",B2554 &amp; "|" &amp; E2554 &amp; "|" &amp; C2554,"")</f>
        <v/>
      </c>
      <c r="M2554" s="18" t="n">
        <f aca="false">IF(OR(C2554="", L2554=""), 0, IF(COUNTIF($L$6:L2554, L2554)=1, 1, 0))</f>
        <v>0</v>
      </c>
    </row>
    <row r="2555" customFormat="false" ht="28.35" hidden="false" customHeight="true" outlineLevel="0" collapsed="false">
      <c r="A2555" s="48" t="str">
        <f aca="false">IF(AND(NOT(ISBLANK(C2555)),NOT(ISBLANK(B2555)),NOT(ISBLANK(E2555))),(_xlfn.AGGREGATE(2,7,A$5:A2555))+1,"")</f>
        <v/>
      </c>
      <c r="B2555" s="49"/>
      <c r="C2555" s="49"/>
      <c r="D2555" s="50"/>
      <c r="E2555" s="51"/>
      <c r="F2555" s="52" t="str">
        <f aca="false">IFERROR(VLOOKUP(B2555,LISTAS!$Q$2:$R$58,2,0),"")</f>
        <v/>
      </c>
      <c r="G2555" s="34" t="str">
        <f aca="false">IF(ISBLANK(C2555),"",  IF(F2555="RAZÓN SOCIAL","NUEVO_RP",   IF(F2555="NUMERO",      IF(ISNUMBER(VALUE(C2555)),VALUE(C2555),""),   IF(OR(F2555="NSS - NOMBRE",F2555="RP - NOMBRE"),      IF(         AND(           NOT(ISERROR(FIND(" - ",C2555))),           ISERROR(FIND("  ",C2555)),           ISERROR(FIND("–",C2555)),           ISERROR(FIND("—",C2555)),           ISNUMBER(VALUE(LEFT(C2555,FIND(" - ",C2555)-1)))         ),         VALUE(LEFT(C2555,FIND(" - ",C2555)-1)),         ""      ),   ""   )  )))</f>
        <v/>
      </c>
      <c r="H2555" s="34" t="str">
        <f aca="false">B2555 &amp; "|" &amp; E2555 &amp; "|" &amp;(IF(ISBLANK(C2555),"",IFERROR(VALUE(LEFT(TRIM(C2555),FIND(" ",TRIM(C2555)&amp;" ")-1)),"")))</f>
        <v>||</v>
      </c>
      <c r="I2555" s="18" t="n">
        <f aca="false">IF(G2555="",0, IF(COUNTIF($H$6:H2555,H2555)=1,1,0))</f>
        <v>0</v>
      </c>
      <c r="J2555" s="34" t="str">
        <f aca="false">IF( OR( ISBLANK(D2555), C2555=D2555, AND( LEFT(D2555,7)&lt;&gt;"NOMINA ", OR( ISERROR(FIND(" - ",D2555)), NOT(ISNUMBER(VALUE(LEFT(D2555,FIND(" - ",D2555)-1)))) ) ) ), "", B2555 &amp; "|" &amp; E2555 &amp; "|" &amp; (IF(ISBLANK(C2555), "", IFERROR(VALUE(LEFT(TRIM(C2555), FIND(" ", TRIM(C2555)&amp;" ")-1)), ""))) &amp; "|" &amp; D2555 )</f>
        <v/>
      </c>
      <c r="K2555" s="18" t="n">
        <f aca="false">IF(OR(C2555="", J2555="",G2555=""), 0, IF(COUNTIF($J$6:J2555, J2555)=1, 1, 0))</f>
        <v>0</v>
      </c>
      <c r="L2555" s="16" t="str">
        <f aca="false">IF(B2555="Inscripción de nuevo registro patronal",B2555 &amp; "|" &amp; E2555 &amp; "|" &amp; C2555,"")</f>
        <v/>
      </c>
      <c r="M2555" s="18" t="n">
        <f aca="false">IF(OR(C2555="", L2555=""), 0, IF(COUNTIF($L$6:L2555, L2555)=1, 1, 0))</f>
        <v>0</v>
      </c>
    </row>
    <row r="2556" customFormat="false" ht="28.35" hidden="false" customHeight="true" outlineLevel="0" collapsed="false">
      <c r="A2556" s="48" t="str">
        <f aca="false">IF(AND(NOT(ISBLANK(C2556)),NOT(ISBLANK(B2556)),NOT(ISBLANK(E2556))),(_xlfn.AGGREGATE(2,7,A$5:A2556))+1,"")</f>
        <v/>
      </c>
      <c r="B2556" s="49"/>
      <c r="C2556" s="49"/>
      <c r="D2556" s="50"/>
      <c r="E2556" s="51"/>
      <c r="F2556" s="52" t="str">
        <f aca="false">IFERROR(VLOOKUP(B2556,LISTAS!$Q$2:$R$58,2,0),"")</f>
        <v/>
      </c>
      <c r="G2556" s="34" t="str">
        <f aca="false">IF(ISBLANK(C2556),"",  IF(F2556="RAZÓN SOCIAL","NUEVO_RP",   IF(F2556="NUMERO",      IF(ISNUMBER(VALUE(C2556)),VALUE(C2556),""),   IF(OR(F2556="NSS - NOMBRE",F2556="RP - NOMBRE"),      IF(         AND(           NOT(ISERROR(FIND(" - ",C2556))),           ISERROR(FIND("  ",C2556)),           ISERROR(FIND("–",C2556)),           ISERROR(FIND("—",C2556)),           ISNUMBER(VALUE(LEFT(C2556,FIND(" - ",C2556)-1)))         ),         VALUE(LEFT(C2556,FIND(" - ",C2556)-1)),         ""      ),   ""   )  )))</f>
        <v/>
      </c>
      <c r="H2556" s="34" t="str">
        <f aca="false">B2556 &amp; "|" &amp; E2556 &amp; "|" &amp;(IF(ISBLANK(C2556),"",IFERROR(VALUE(LEFT(TRIM(C2556),FIND(" ",TRIM(C2556)&amp;" ")-1)),"")))</f>
        <v>||</v>
      </c>
      <c r="I2556" s="18" t="n">
        <f aca="false">IF(G2556="",0, IF(COUNTIF($H$6:H2556,H2556)=1,1,0))</f>
        <v>0</v>
      </c>
      <c r="J2556" s="34" t="str">
        <f aca="false">IF( OR( ISBLANK(D2556), C2556=D2556, AND( LEFT(D2556,7)&lt;&gt;"NOMINA ", OR( ISERROR(FIND(" - ",D2556)), NOT(ISNUMBER(VALUE(LEFT(D2556,FIND(" - ",D2556)-1)))) ) ) ), "", B2556 &amp; "|" &amp; E2556 &amp; "|" &amp; (IF(ISBLANK(C2556), "", IFERROR(VALUE(LEFT(TRIM(C2556), FIND(" ", TRIM(C2556)&amp;" ")-1)), ""))) &amp; "|" &amp; D2556 )</f>
        <v/>
      </c>
      <c r="K2556" s="18" t="n">
        <f aca="false">IF(OR(C2556="", J2556="",G2556=""), 0, IF(COUNTIF($J$6:J2556, J2556)=1, 1, 0))</f>
        <v>0</v>
      </c>
      <c r="L2556" s="16" t="str">
        <f aca="false">IF(B2556="Inscripción de nuevo registro patronal",B2556 &amp; "|" &amp; E2556 &amp; "|" &amp; C2556,"")</f>
        <v/>
      </c>
      <c r="M2556" s="18" t="n">
        <f aca="false">IF(OR(C2556="", L2556=""), 0, IF(COUNTIF($L$6:L2556, L2556)=1, 1, 0))</f>
        <v>0</v>
      </c>
    </row>
    <row r="2557" customFormat="false" ht="28.35" hidden="false" customHeight="true" outlineLevel="0" collapsed="false">
      <c r="A2557" s="48" t="str">
        <f aca="false">IF(AND(NOT(ISBLANK(C2557)),NOT(ISBLANK(B2557)),NOT(ISBLANK(E2557))),(_xlfn.AGGREGATE(2,7,A$5:A2557))+1,"")</f>
        <v/>
      </c>
      <c r="B2557" s="49"/>
      <c r="C2557" s="49"/>
      <c r="D2557" s="50"/>
      <c r="E2557" s="51"/>
      <c r="F2557" s="52" t="str">
        <f aca="false">IFERROR(VLOOKUP(B2557,LISTAS!$Q$2:$R$58,2,0),"")</f>
        <v/>
      </c>
      <c r="G2557" s="34" t="str">
        <f aca="false">IF(ISBLANK(C2557),"",  IF(F2557="RAZÓN SOCIAL","NUEVO_RP",   IF(F2557="NUMERO",      IF(ISNUMBER(VALUE(C2557)),VALUE(C2557),""),   IF(OR(F2557="NSS - NOMBRE",F2557="RP - NOMBRE"),      IF(         AND(           NOT(ISERROR(FIND(" - ",C2557))),           ISERROR(FIND("  ",C2557)),           ISERROR(FIND("–",C2557)),           ISERROR(FIND("—",C2557)),           ISNUMBER(VALUE(LEFT(C2557,FIND(" - ",C2557)-1)))         ),         VALUE(LEFT(C2557,FIND(" - ",C2557)-1)),         ""      ),   ""   )  )))</f>
        <v/>
      </c>
      <c r="H2557" s="34" t="str">
        <f aca="false">B2557 &amp; "|" &amp; E2557 &amp; "|" &amp;(IF(ISBLANK(C2557),"",IFERROR(VALUE(LEFT(TRIM(C2557),FIND(" ",TRIM(C2557)&amp;" ")-1)),"")))</f>
        <v>||</v>
      </c>
      <c r="I2557" s="18" t="n">
        <f aca="false">IF(G2557="",0, IF(COUNTIF($H$6:H2557,H2557)=1,1,0))</f>
        <v>0</v>
      </c>
      <c r="J2557" s="34" t="str">
        <f aca="false">IF( OR( ISBLANK(D2557), C2557=D2557, AND( LEFT(D2557,7)&lt;&gt;"NOMINA ", OR( ISERROR(FIND(" - ",D2557)), NOT(ISNUMBER(VALUE(LEFT(D2557,FIND(" - ",D2557)-1)))) ) ) ), "", B2557 &amp; "|" &amp; E2557 &amp; "|" &amp; (IF(ISBLANK(C2557), "", IFERROR(VALUE(LEFT(TRIM(C2557), FIND(" ", TRIM(C2557)&amp;" ")-1)), ""))) &amp; "|" &amp; D2557 )</f>
        <v/>
      </c>
      <c r="K2557" s="18" t="n">
        <f aca="false">IF(OR(C2557="", J2557="",G2557=""), 0, IF(COUNTIF($J$6:J2557, J2557)=1, 1, 0))</f>
        <v>0</v>
      </c>
      <c r="L2557" s="16" t="str">
        <f aca="false">IF(B2557="Inscripción de nuevo registro patronal",B2557 &amp; "|" &amp; E2557 &amp; "|" &amp; C2557,"")</f>
        <v/>
      </c>
      <c r="M2557" s="18" t="n">
        <f aca="false">IF(OR(C2557="", L2557=""), 0, IF(COUNTIF($L$6:L2557, L2557)=1, 1, 0))</f>
        <v>0</v>
      </c>
    </row>
    <row r="2558" customFormat="false" ht="28.35" hidden="false" customHeight="true" outlineLevel="0" collapsed="false">
      <c r="A2558" s="48" t="str">
        <f aca="false">IF(AND(NOT(ISBLANK(C2558)),NOT(ISBLANK(B2558)),NOT(ISBLANK(E2558))),(_xlfn.AGGREGATE(2,7,A$5:A2558))+1,"")</f>
        <v/>
      </c>
      <c r="B2558" s="49"/>
      <c r="C2558" s="49"/>
      <c r="D2558" s="50"/>
      <c r="E2558" s="51"/>
      <c r="F2558" s="52" t="str">
        <f aca="false">IFERROR(VLOOKUP(B2558,LISTAS!$Q$2:$R$58,2,0),"")</f>
        <v/>
      </c>
      <c r="G2558" s="34" t="str">
        <f aca="false">IF(ISBLANK(C2558),"",  IF(F2558="RAZÓN SOCIAL","NUEVO_RP",   IF(F2558="NUMERO",      IF(ISNUMBER(VALUE(C2558)),VALUE(C2558),""),   IF(OR(F2558="NSS - NOMBRE",F2558="RP - NOMBRE"),      IF(         AND(           NOT(ISERROR(FIND(" - ",C2558))),           ISERROR(FIND("  ",C2558)),           ISERROR(FIND("–",C2558)),           ISERROR(FIND("—",C2558)),           ISNUMBER(VALUE(LEFT(C2558,FIND(" - ",C2558)-1)))         ),         VALUE(LEFT(C2558,FIND(" - ",C2558)-1)),         ""      ),   ""   )  )))</f>
        <v/>
      </c>
      <c r="H2558" s="34" t="str">
        <f aca="false">B2558 &amp; "|" &amp; E2558 &amp; "|" &amp;(IF(ISBLANK(C2558),"",IFERROR(VALUE(LEFT(TRIM(C2558),FIND(" ",TRIM(C2558)&amp;" ")-1)),"")))</f>
        <v>||</v>
      </c>
      <c r="I2558" s="18" t="n">
        <f aca="false">IF(G2558="",0, IF(COUNTIF($H$6:H2558,H2558)=1,1,0))</f>
        <v>0</v>
      </c>
      <c r="J2558" s="34" t="str">
        <f aca="false">IF( OR( ISBLANK(D2558), C2558=D2558, AND( LEFT(D2558,7)&lt;&gt;"NOMINA ", OR( ISERROR(FIND(" - ",D2558)), NOT(ISNUMBER(VALUE(LEFT(D2558,FIND(" - ",D2558)-1)))) ) ) ), "", B2558 &amp; "|" &amp; E2558 &amp; "|" &amp; (IF(ISBLANK(C2558), "", IFERROR(VALUE(LEFT(TRIM(C2558), FIND(" ", TRIM(C2558)&amp;" ")-1)), ""))) &amp; "|" &amp; D2558 )</f>
        <v/>
      </c>
      <c r="K2558" s="18" t="n">
        <f aca="false">IF(OR(C2558="", J2558="",G2558=""), 0, IF(COUNTIF($J$6:J2558, J2558)=1, 1, 0))</f>
        <v>0</v>
      </c>
      <c r="L2558" s="16" t="str">
        <f aca="false">IF(B2558="Inscripción de nuevo registro patronal",B2558 &amp; "|" &amp; E2558 &amp; "|" &amp; C2558,"")</f>
        <v/>
      </c>
      <c r="M2558" s="18" t="n">
        <f aca="false">IF(OR(C2558="", L2558=""), 0, IF(COUNTIF($L$6:L2558, L2558)=1, 1, 0))</f>
        <v>0</v>
      </c>
    </row>
    <row r="2559" customFormat="false" ht="28.35" hidden="false" customHeight="true" outlineLevel="0" collapsed="false">
      <c r="A2559" s="48" t="str">
        <f aca="false">IF(AND(NOT(ISBLANK(C2559)),NOT(ISBLANK(B2559)),NOT(ISBLANK(E2559))),(_xlfn.AGGREGATE(2,7,A$5:A2559))+1,"")</f>
        <v/>
      </c>
      <c r="B2559" s="49"/>
      <c r="C2559" s="49"/>
      <c r="D2559" s="50"/>
      <c r="E2559" s="51"/>
      <c r="F2559" s="52" t="str">
        <f aca="false">IFERROR(VLOOKUP(B2559,LISTAS!$Q$2:$R$58,2,0),"")</f>
        <v/>
      </c>
      <c r="G2559" s="34" t="str">
        <f aca="false">IF(ISBLANK(C2559),"",  IF(F2559="RAZÓN SOCIAL","NUEVO_RP",   IF(F2559="NUMERO",      IF(ISNUMBER(VALUE(C2559)),VALUE(C2559),""),   IF(OR(F2559="NSS - NOMBRE",F2559="RP - NOMBRE"),      IF(         AND(           NOT(ISERROR(FIND(" - ",C2559))),           ISERROR(FIND("  ",C2559)),           ISERROR(FIND("–",C2559)),           ISERROR(FIND("—",C2559)),           ISNUMBER(VALUE(LEFT(C2559,FIND(" - ",C2559)-1)))         ),         VALUE(LEFT(C2559,FIND(" - ",C2559)-1)),         ""      ),   ""   )  )))</f>
        <v/>
      </c>
      <c r="H2559" s="34" t="str">
        <f aca="false">B2559 &amp; "|" &amp; E2559 &amp; "|" &amp;(IF(ISBLANK(C2559),"",IFERROR(VALUE(LEFT(TRIM(C2559),FIND(" ",TRIM(C2559)&amp;" ")-1)),"")))</f>
        <v>||</v>
      </c>
      <c r="I2559" s="18" t="n">
        <f aca="false">IF(G2559="",0, IF(COUNTIF($H$6:H2559,H2559)=1,1,0))</f>
        <v>0</v>
      </c>
      <c r="J2559" s="34" t="str">
        <f aca="false">IF( OR( ISBLANK(D2559), C2559=D2559, AND( LEFT(D2559,7)&lt;&gt;"NOMINA ", OR( ISERROR(FIND(" - ",D2559)), NOT(ISNUMBER(VALUE(LEFT(D2559,FIND(" - ",D2559)-1)))) ) ) ), "", B2559 &amp; "|" &amp; E2559 &amp; "|" &amp; (IF(ISBLANK(C2559), "", IFERROR(VALUE(LEFT(TRIM(C2559), FIND(" ", TRIM(C2559)&amp;" ")-1)), ""))) &amp; "|" &amp; D2559 )</f>
        <v/>
      </c>
      <c r="K2559" s="18" t="n">
        <f aca="false">IF(OR(C2559="", J2559="",G2559=""), 0, IF(COUNTIF($J$6:J2559, J2559)=1, 1, 0))</f>
        <v>0</v>
      </c>
      <c r="L2559" s="16" t="str">
        <f aca="false">IF(B2559="Inscripción de nuevo registro patronal",B2559 &amp; "|" &amp; E2559 &amp; "|" &amp; C2559,"")</f>
        <v/>
      </c>
      <c r="M2559" s="18" t="n">
        <f aca="false">IF(OR(C2559="", L2559=""), 0, IF(COUNTIF($L$6:L2559, L2559)=1, 1, 0))</f>
        <v>0</v>
      </c>
    </row>
    <row r="2560" customFormat="false" ht="28.35" hidden="false" customHeight="true" outlineLevel="0" collapsed="false">
      <c r="A2560" s="48" t="str">
        <f aca="false">IF(AND(NOT(ISBLANK(C2560)),NOT(ISBLANK(B2560)),NOT(ISBLANK(E2560))),(_xlfn.AGGREGATE(2,7,A$5:A2560))+1,"")</f>
        <v/>
      </c>
      <c r="B2560" s="49"/>
      <c r="C2560" s="49"/>
      <c r="D2560" s="50"/>
      <c r="E2560" s="51"/>
      <c r="F2560" s="52" t="str">
        <f aca="false">IFERROR(VLOOKUP(B2560,LISTAS!$Q$2:$R$58,2,0),"")</f>
        <v/>
      </c>
      <c r="G2560" s="34" t="str">
        <f aca="false">IF(ISBLANK(C2560),"",  IF(F2560="RAZÓN SOCIAL","NUEVO_RP",   IF(F2560="NUMERO",      IF(ISNUMBER(VALUE(C2560)),VALUE(C2560),""),   IF(OR(F2560="NSS - NOMBRE",F2560="RP - NOMBRE"),      IF(         AND(           NOT(ISERROR(FIND(" - ",C2560))),           ISERROR(FIND("  ",C2560)),           ISERROR(FIND("–",C2560)),           ISERROR(FIND("—",C2560)),           ISNUMBER(VALUE(LEFT(C2560,FIND(" - ",C2560)-1)))         ),         VALUE(LEFT(C2560,FIND(" - ",C2560)-1)),         ""      ),   ""   )  )))</f>
        <v/>
      </c>
      <c r="H2560" s="34" t="str">
        <f aca="false">B2560 &amp; "|" &amp; E2560 &amp; "|" &amp;(IF(ISBLANK(C2560),"",IFERROR(VALUE(LEFT(TRIM(C2560),FIND(" ",TRIM(C2560)&amp;" ")-1)),"")))</f>
        <v>||</v>
      </c>
      <c r="I2560" s="18" t="n">
        <f aca="false">IF(G2560="",0, IF(COUNTIF($H$6:H2560,H2560)=1,1,0))</f>
        <v>0</v>
      </c>
      <c r="J2560" s="34" t="str">
        <f aca="false">IF( OR( ISBLANK(D2560), C2560=D2560, AND( LEFT(D2560,7)&lt;&gt;"NOMINA ", OR( ISERROR(FIND(" - ",D2560)), NOT(ISNUMBER(VALUE(LEFT(D2560,FIND(" - ",D2560)-1)))) ) ) ), "", B2560 &amp; "|" &amp; E2560 &amp; "|" &amp; (IF(ISBLANK(C2560), "", IFERROR(VALUE(LEFT(TRIM(C2560), FIND(" ", TRIM(C2560)&amp;" ")-1)), ""))) &amp; "|" &amp; D2560 )</f>
        <v/>
      </c>
      <c r="K2560" s="18" t="n">
        <f aca="false">IF(OR(C2560="", J2560="",G2560=""), 0, IF(COUNTIF($J$6:J2560, J2560)=1, 1, 0))</f>
        <v>0</v>
      </c>
      <c r="L2560" s="16" t="str">
        <f aca="false">IF(B2560="Inscripción de nuevo registro patronal",B2560 &amp; "|" &amp; E2560 &amp; "|" &amp; C2560,"")</f>
        <v/>
      </c>
      <c r="M2560" s="18" t="n">
        <f aca="false">IF(OR(C2560="", L2560=""), 0, IF(COUNTIF($L$6:L2560, L2560)=1, 1, 0))</f>
        <v>0</v>
      </c>
    </row>
    <row r="2561" customFormat="false" ht="28.35" hidden="false" customHeight="true" outlineLevel="0" collapsed="false">
      <c r="A2561" s="48" t="str">
        <f aca="false">IF(AND(NOT(ISBLANK(C2561)),NOT(ISBLANK(B2561)),NOT(ISBLANK(E2561))),(_xlfn.AGGREGATE(2,7,A$5:A2561))+1,"")</f>
        <v/>
      </c>
      <c r="B2561" s="49"/>
      <c r="C2561" s="49"/>
      <c r="D2561" s="50"/>
      <c r="E2561" s="51"/>
      <c r="F2561" s="52" t="str">
        <f aca="false">IFERROR(VLOOKUP(B2561,LISTAS!$Q$2:$R$58,2,0),"")</f>
        <v/>
      </c>
      <c r="G2561" s="34" t="str">
        <f aca="false">IF(ISBLANK(C2561),"",  IF(F2561="RAZÓN SOCIAL","NUEVO_RP",   IF(F2561="NUMERO",      IF(ISNUMBER(VALUE(C2561)),VALUE(C2561),""),   IF(OR(F2561="NSS - NOMBRE",F2561="RP - NOMBRE"),      IF(         AND(           NOT(ISERROR(FIND(" - ",C2561))),           ISERROR(FIND("  ",C2561)),           ISERROR(FIND("–",C2561)),           ISERROR(FIND("—",C2561)),           ISNUMBER(VALUE(LEFT(C2561,FIND(" - ",C2561)-1)))         ),         VALUE(LEFT(C2561,FIND(" - ",C2561)-1)),         ""      ),   ""   )  )))</f>
        <v/>
      </c>
      <c r="H2561" s="34" t="str">
        <f aca="false">B2561 &amp; "|" &amp; E2561 &amp; "|" &amp;(IF(ISBLANK(C2561),"",IFERROR(VALUE(LEFT(TRIM(C2561),FIND(" ",TRIM(C2561)&amp;" ")-1)),"")))</f>
        <v>||</v>
      </c>
      <c r="I2561" s="18" t="n">
        <f aca="false">IF(G2561="",0, IF(COUNTIF($H$6:H2561,H2561)=1,1,0))</f>
        <v>0</v>
      </c>
      <c r="J2561" s="34" t="str">
        <f aca="false">IF( OR( ISBLANK(D2561), C2561=D2561, AND( LEFT(D2561,7)&lt;&gt;"NOMINA ", OR( ISERROR(FIND(" - ",D2561)), NOT(ISNUMBER(VALUE(LEFT(D2561,FIND(" - ",D2561)-1)))) ) ) ), "", B2561 &amp; "|" &amp; E2561 &amp; "|" &amp; (IF(ISBLANK(C2561), "", IFERROR(VALUE(LEFT(TRIM(C2561), FIND(" ", TRIM(C2561)&amp;" ")-1)), ""))) &amp; "|" &amp; D2561 )</f>
        <v/>
      </c>
      <c r="K2561" s="18" t="n">
        <f aca="false">IF(OR(C2561="", J2561="",G2561=""), 0, IF(COUNTIF($J$6:J2561, J2561)=1, 1, 0))</f>
        <v>0</v>
      </c>
      <c r="L2561" s="16" t="str">
        <f aca="false">IF(B2561="Inscripción de nuevo registro patronal",B2561 &amp; "|" &amp; E2561 &amp; "|" &amp; C2561,"")</f>
        <v/>
      </c>
      <c r="M2561" s="18" t="n">
        <f aca="false">IF(OR(C2561="", L2561=""), 0, IF(COUNTIF($L$6:L2561, L2561)=1, 1, 0))</f>
        <v>0</v>
      </c>
    </row>
    <row r="2562" customFormat="false" ht="28.35" hidden="false" customHeight="true" outlineLevel="0" collapsed="false">
      <c r="A2562" s="48" t="str">
        <f aca="false">IF(AND(NOT(ISBLANK(C2562)),NOT(ISBLANK(B2562)),NOT(ISBLANK(E2562))),(_xlfn.AGGREGATE(2,7,A$5:A2562))+1,"")</f>
        <v/>
      </c>
      <c r="B2562" s="49"/>
      <c r="C2562" s="49"/>
      <c r="D2562" s="50"/>
      <c r="E2562" s="51"/>
      <c r="F2562" s="52" t="str">
        <f aca="false">IFERROR(VLOOKUP(B2562,LISTAS!$Q$2:$R$58,2,0),"")</f>
        <v/>
      </c>
      <c r="G2562" s="34" t="str">
        <f aca="false">IF(ISBLANK(C2562),"",  IF(F2562="RAZÓN SOCIAL","NUEVO_RP",   IF(F2562="NUMERO",      IF(ISNUMBER(VALUE(C2562)),VALUE(C2562),""),   IF(OR(F2562="NSS - NOMBRE",F2562="RP - NOMBRE"),      IF(         AND(           NOT(ISERROR(FIND(" - ",C2562))),           ISERROR(FIND("  ",C2562)),           ISERROR(FIND("–",C2562)),           ISERROR(FIND("—",C2562)),           ISNUMBER(VALUE(LEFT(C2562,FIND(" - ",C2562)-1)))         ),         VALUE(LEFT(C2562,FIND(" - ",C2562)-1)),         ""      ),   ""   )  )))</f>
        <v/>
      </c>
      <c r="H2562" s="34" t="str">
        <f aca="false">B2562 &amp; "|" &amp; E2562 &amp; "|" &amp;(IF(ISBLANK(C2562),"",IFERROR(VALUE(LEFT(TRIM(C2562),FIND(" ",TRIM(C2562)&amp;" ")-1)),"")))</f>
        <v>||</v>
      </c>
      <c r="I2562" s="18" t="n">
        <f aca="false">IF(G2562="",0, IF(COUNTIF($H$6:H2562,H2562)=1,1,0))</f>
        <v>0</v>
      </c>
      <c r="J2562" s="34" t="str">
        <f aca="false">IF( OR( ISBLANK(D2562), C2562=D2562, AND( LEFT(D2562,7)&lt;&gt;"NOMINA ", OR( ISERROR(FIND(" - ",D2562)), NOT(ISNUMBER(VALUE(LEFT(D2562,FIND(" - ",D2562)-1)))) ) ) ), "", B2562 &amp; "|" &amp; E2562 &amp; "|" &amp; (IF(ISBLANK(C2562), "", IFERROR(VALUE(LEFT(TRIM(C2562), FIND(" ", TRIM(C2562)&amp;" ")-1)), ""))) &amp; "|" &amp; D2562 )</f>
        <v/>
      </c>
      <c r="K2562" s="18" t="n">
        <f aca="false">IF(OR(C2562="", J2562="",G2562=""), 0, IF(COUNTIF($J$6:J2562, J2562)=1, 1, 0))</f>
        <v>0</v>
      </c>
      <c r="L2562" s="16" t="str">
        <f aca="false">IF(B2562="Inscripción de nuevo registro patronal",B2562 &amp; "|" &amp; E2562 &amp; "|" &amp; C2562,"")</f>
        <v/>
      </c>
      <c r="M2562" s="18" t="n">
        <f aca="false">IF(OR(C2562="", L2562=""), 0, IF(COUNTIF($L$6:L2562, L2562)=1, 1, 0))</f>
        <v>0</v>
      </c>
    </row>
    <row r="2563" customFormat="false" ht="28.35" hidden="false" customHeight="true" outlineLevel="0" collapsed="false">
      <c r="A2563" s="48" t="str">
        <f aca="false">IF(AND(NOT(ISBLANK(C2563)),NOT(ISBLANK(B2563)),NOT(ISBLANK(E2563))),(_xlfn.AGGREGATE(2,7,A$5:A2563))+1,"")</f>
        <v/>
      </c>
      <c r="B2563" s="49"/>
      <c r="C2563" s="49"/>
      <c r="D2563" s="50"/>
      <c r="E2563" s="51"/>
      <c r="F2563" s="52" t="str">
        <f aca="false">IFERROR(VLOOKUP(B2563,LISTAS!$Q$2:$R$58,2,0),"")</f>
        <v/>
      </c>
      <c r="G2563" s="34" t="str">
        <f aca="false">IF(ISBLANK(C2563),"",  IF(F2563="RAZÓN SOCIAL","NUEVO_RP",   IF(F2563="NUMERO",      IF(ISNUMBER(VALUE(C2563)),VALUE(C2563),""),   IF(OR(F2563="NSS - NOMBRE",F2563="RP - NOMBRE"),      IF(         AND(           NOT(ISERROR(FIND(" - ",C2563))),           ISERROR(FIND("  ",C2563)),           ISERROR(FIND("–",C2563)),           ISERROR(FIND("—",C2563)),           ISNUMBER(VALUE(LEFT(C2563,FIND(" - ",C2563)-1)))         ),         VALUE(LEFT(C2563,FIND(" - ",C2563)-1)),         ""      ),   ""   )  )))</f>
        <v/>
      </c>
      <c r="H2563" s="34" t="str">
        <f aca="false">B2563 &amp; "|" &amp; E2563 &amp; "|" &amp;(IF(ISBLANK(C2563),"",IFERROR(VALUE(LEFT(TRIM(C2563),FIND(" ",TRIM(C2563)&amp;" ")-1)),"")))</f>
        <v>||</v>
      </c>
      <c r="I2563" s="18" t="n">
        <f aca="false">IF(G2563="",0, IF(COUNTIF($H$6:H2563,H2563)=1,1,0))</f>
        <v>0</v>
      </c>
      <c r="J2563" s="34" t="str">
        <f aca="false">IF( OR( ISBLANK(D2563), C2563=D2563, AND( LEFT(D2563,7)&lt;&gt;"NOMINA ", OR( ISERROR(FIND(" - ",D2563)), NOT(ISNUMBER(VALUE(LEFT(D2563,FIND(" - ",D2563)-1)))) ) ) ), "", B2563 &amp; "|" &amp; E2563 &amp; "|" &amp; (IF(ISBLANK(C2563), "", IFERROR(VALUE(LEFT(TRIM(C2563), FIND(" ", TRIM(C2563)&amp;" ")-1)), ""))) &amp; "|" &amp; D2563 )</f>
        <v/>
      </c>
      <c r="K2563" s="18" t="n">
        <f aca="false">IF(OR(C2563="", J2563="",G2563=""), 0, IF(COUNTIF($J$6:J2563, J2563)=1, 1, 0))</f>
        <v>0</v>
      </c>
      <c r="L2563" s="16" t="str">
        <f aca="false">IF(B2563="Inscripción de nuevo registro patronal",B2563 &amp; "|" &amp; E2563 &amp; "|" &amp; C2563,"")</f>
        <v/>
      </c>
      <c r="M2563" s="18" t="n">
        <f aca="false">IF(OR(C2563="", L2563=""), 0, IF(COUNTIF($L$6:L2563, L2563)=1, 1, 0))</f>
        <v>0</v>
      </c>
    </row>
    <row r="2564" customFormat="false" ht="28.35" hidden="false" customHeight="true" outlineLevel="0" collapsed="false">
      <c r="A2564" s="48" t="str">
        <f aca="false">IF(AND(NOT(ISBLANK(C2564)),NOT(ISBLANK(B2564)),NOT(ISBLANK(E2564))),(_xlfn.AGGREGATE(2,7,A$5:A2564))+1,"")</f>
        <v/>
      </c>
      <c r="B2564" s="49"/>
      <c r="C2564" s="49"/>
      <c r="D2564" s="50"/>
      <c r="E2564" s="51"/>
      <c r="F2564" s="52" t="str">
        <f aca="false">IFERROR(VLOOKUP(B2564,LISTAS!$Q$2:$R$58,2,0),"")</f>
        <v/>
      </c>
      <c r="G2564" s="34" t="str">
        <f aca="false">IF(ISBLANK(C2564),"",  IF(F2564="RAZÓN SOCIAL","NUEVO_RP",   IF(F2564="NUMERO",      IF(ISNUMBER(VALUE(C2564)),VALUE(C2564),""),   IF(OR(F2564="NSS - NOMBRE",F2564="RP - NOMBRE"),      IF(         AND(           NOT(ISERROR(FIND(" - ",C2564))),           ISERROR(FIND("  ",C2564)),           ISERROR(FIND("–",C2564)),           ISERROR(FIND("—",C2564)),           ISNUMBER(VALUE(LEFT(C2564,FIND(" - ",C2564)-1)))         ),         VALUE(LEFT(C2564,FIND(" - ",C2564)-1)),         ""      ),   ""   )  )))</f>
        <v/>
      </c>
      <c r="H2564" s="34" t="str">
        <f aca="false">B2564 &amp; "|" &amp; E2564 &amp; "|" &amp;(IF(ISBLANK(C2564),"",IFERROR(VALUE(LEFT(TRIM(C2564),FIND(" ",TRIM(C2564)&amp;" ")-1)),"")))</f>
        <v>||</v>
      </c>
      <c r="I2564" s="18" t="n">
        <f aca="false">IF(G2564="",0, IF(COUNTIF($H$6:H2564,H2564)=1,1,0))</f>
        <v>0</v>
      </c>
      <c r="J2564" s="34" t="str">
        <f aca="false">IF( OR( ISBLANK(D2564), C2564=D2564, AND( LEFT(D2564,7)&lt;&gt;"NOMINA ", OR( ISERROR(FIND(" - ",D2564)), NOT(ISNUMBER(VALUE(LEFT(D2564,FIND(" - ",D2564)-1)))) ) ) ), "", B2564 &amp; "|" &amp; E2564 &amp; "|" &amp; (IF(ISBLANK(C2564), "", IFERROR(VALUE(LEFT(TRIM(C2564), FIND(" ", TRIM(C2564)&amp;" ")-1)), ""))) &amp; "|" &amp; D2564 )</f>
        <v/>
      </c>
      <c r="K2564" s="18" t="n">
        <f aca="false">IF(OR(C2564="", J2564="",G2564=""), 0, IF(COUNTIF($J$6:J2564, J2564)=1, 1, 0))</f>
        <v>0</v>
      </c>
      <c r="L2564" s="16" t="str">
        <f aca="false">IF(B2564="Inscripción de nuevo registro patronal",B2564 &amp; "|" &amp; E2564 &amp; "|" &amp; C2564,"")</f>
        <v/>
      </c>
      <c r="M2564" s="18" t="n">
        <f aca="false">IF(OR(C2564="", L2564=""), 0, IF(COUNTIF($L$6:L2564, L2564)=1, 1, 0))</f>
        <v>0</v>
      </c>
    </row>
    <row r="2565" customFormat="false" ht="28.35" hidden="false" customHeight="true" outlineLevel="0" collapsed="false">
      <c r="A2565" s="48" t="str">
        <f aca="false">IF(AND(NOT(ISBLANK(C2565)),NOT(ISBLANK(B2565)),NOT(ISBLANK(E2565))),(_xlfn.AGGREGATE(2,7,A$5:A2565))+1,"")</f>
        <v/>
      </c>
      <c r="B2565" s="49"/>
      <c r="C2565" s="49"/>
      <c r="D2565" s="50"/>
      <c r="E2565" s="51"/>
      <c r="F2565" s="52" t="str">
        <f aca="false">IFERROR(VLOOKUP(B2565,LISTAS!$Q$2:$R$58,2,0),"")</f>
        <v/>
      </c>
      <c r="G2565" s="34" t="str">
        <f aca="false">IF(ISBLANK(C2565),"",  IF(F2565="RAZÓN SOCIAL","NUEVO_RP",   IF(F2565="NUMERO",      IF(ISNUMBER(VALUE(C2565)),VALUE(C2565),""),   IF(OR(F2565="NSS - NOMBRE",F2565="RP - NOMBRE"),      IF(         AND(           NOT(ISERROR(FIND(" - ",C2565))),           ISERROR(FIND("  ",C2565)),           ISERROR(FIND("–",C2565)),           ISERROR(FIND("—",C2565)),           ISNUMBER(VALUE(LEFT(C2565,FIND(" - ",C2565)-1)))         ),         VALUE(LEFT(C2565,FIND(" - ",C2565)-1)),         ""      ),   ""   )  )))</f>
        <v/>
      </c>
      <c r="H2565" s="34" t="str">
        <f aca="false">B2565 &amp; "|" &amp; E2565 &amp; "|" &amp;(IF(ISBLANK(C2565),"",IFERROR(VALUE(LEFT(TRIM(C2565),FIND(" ",TRIM(C2565)&amp;" ")-1)),"")))</f>
        <v>||</v>
      </c>
      <c r="I2565" s="18" t="n">
        <f aca="false">IF(G2565="",0, IF(COUNTIF($H$6:H2565,H2565)=1,1,0))</f>
        <v>0</v>
      </c>
      <c r="J2565" s="34" t="str">
        <f aca="false">IF( OR( ISBLANK(D2565), C2565=D2565, AND( LEFT(D2565,7)&lt;&gt;"NOMINA ", OR( ISERROR(FIND(" - ",D2565)), NOT(ISNUMBER(VALUE(LEFT(D2565,FIND(" - ",D2565)-1)))) ) ) ), "", B2565 &amp; "|" &amp; E2565 &amp; "|" &amp; (IF(ISBLANK(C2565), "", IFERROR(VALUE(LEFT(TRIM(C2565), FIND(" ", TRIM(C2565)&amp;" ")-1)), ""))) &amp; "|" &amp; D2565 )</f>
        <v/>
      </c>
      <c r="K2565" s="18" t="n">
        <f aca="false">IF(OR(C2565="", J2565="",G2565=""), 0, IF(COUNTIF($J$6:J2565, J2565)=1, 1, 0))</f>
        <v>0</v>
      </c>
      <c r="L2565" s="16" t="str">
        <f aca="false">IF(B2565="Inscripción de nuevo registro patronal",B2565 &amp; "|" &amp; E2565 &amp; "|" &amp; C2565,"")</f>
        <v/>
      </c>
      <c r="M2565" s="18" t="n">
        <f aca="false">IF(OR(C2565="", L2565=""), 0, IF(COUNTIF($L$6:L2565, L2565)=1, 1, 0))</f>
        <v>0</v>
      </c>
    </row>
    <row r="2566" customFormat="false" ht="28.35" hidden="false" customHeight="true" outlineLevel="0" collapsed="false">
      <c r="A2566" s="48" t="str">
        <f aca="false">IF(AND(NOT(ISBLANK(C2566)),NOT(ISBLANK(B2566)),NOT(ISBLANK(E2566))),(_xlfn.AGGREGATE(2,7,A$5:A2566))+1,"")</f>
        <v/>
      </c>
      <c r="B2566" s="49"/>
      <c r="C2566" s="49"/>
      <c r="D2566" s="50"/>
      <c r="E2566" s="51"/>
      <c r="F2566" s="52" t="str">
        <f aca="false">IFERROR(VLOOKUP(B2566,LISTAS!$Q$2:$R$58,2,0),"")</f>
        <v/>
      </c>
      <c r="G2566" s="34" t="str">
        <f aca="false">IF(ISBLANK(C2566),"",  IF(F2566="RAZÓN SOCIAL","NUEVO_RP",   IF(F2566="NUMERO",      IF(ISNUMBER(VALUE(C2566)),VALUE(C2566),""),   IF(OR(F2566="NSS - NOMBRE",F2566="RP - NOMBRE"),      IF(         AND(           NOT(ISERROR(FIND(" - ",C2566))),           ISERROR(FIND("  ",C2566)),           ISERROR(FIND("–",C2566)),           ISERROR(FIND("—",C2566)),           ISNUMBER(VALUE(LEFT(C2566,FIND(" - ",C2566)-1)))         ),         VALUE(LEFT(C2566,FIND(" - ",C2566)-1)),         ""      ),   ""   )  )))</f>
        <v/>
      </c>
      <c r="H2566" s="34" t="str">
        <f aca="false">B2566 &amp; "|" &amp; E2566 &amp; "|" &amp;(IF(ISBLANK(C2566),"",IFERROR(VALUE(LEFT(TRIM(C2566),FIND(" ",TRIM(C2566)&amp;" ")-1)),"")))</f>
        <v>||</v>
      </c>
      <c r="I2566" s="18" t="n">
        <f aca="false">IF(G2566="",0, IF(COUNTIF($H$6:H2566,H2566)=1,1,0))</f>
        <v>0</v>
      </c>
      <c r="J2566" s="34" t="str">
        <f aca="false">IF( OR( ISBLANK(D2566), C2566=D2566, AND( LEFT(D2566,7)&lt;&gt;"NOMINA ", OR( ISERROR(FIND(" - ",D2566)), NOT(ISNUMBER(VALUE(LEFT(D2566,FIND(" - ",D2566)-1)))) ) ) ), "", B2566 &amp; "|" &amp; E2566 &amp; "|" &amp; (IF(ISBLANK(C2566), "", IFERROR(VALUE(LEFT(TRIM(C2566), FIND(" ", TRIM(C2566)&amp;" ")-1)), ""))) &amp; "|" &amp; D2566 )</f>
        <v/>
      </c>
      <c r="K2566" s="18" t="n">
        <f aca="false">IF(OR(C2566="", J2566="",G2566=""), 0, IF(COUNTIF($J$6:J2566, J2566)=1, 1, 0))</f>
        <v>0</v>
      </c>
      <c r="L2566" s="16" t="str">
        <f aca="false">IF(B2566="Inscripción de nuevo registro patronal",B2566 &amp; "|" &amp; E2566 &amp; "|" &amp; C2566,"")</f>
        <v/>
      </c>
      <c r="M2566" s="18" t="n">
        <f aca="false">IF(OR(C2566="", L2566=""), 0, IF(COUNTIF($L$6:L2566, L2566)=1, 1, 0))</f>
        <v>0</v>
      </c>
    </row>
    <row r="2567" customFormat="false" ht="28.35" hidden="false" customHeight="true" outlineLevel="0" collapsed="false">
      <c r="A2567" s="48" t="str">
        <f aca="false">IF(AND(NOT(ISBLANK(C2567)),NOT(ISBLANK(B2567)),NOT(ISBLANK(E2567))),(_xlfn.AGGREGATE(2,7,A$5:A2567))+1,"")</f>
        <v/>
      </c>
      <c r="B2567" s="49"/>
      <c r="C2567" s="49"/>
      <c r="D2567" s="50"/>
      <c r="E2567" s="51"/>
      <c r="F2567" s="52" t="str">
        <f aca="false">IFERROR(VLOOKUP(B2567,LISTAS!$Q$2:$R$58,2,0),"")</f>
        <v/>
      </c>
      <c r="G2567" s="34" t="str">
        <f aca="false">IF(ISBLANK(C2567),"",  IF(F2567="RAZÓN SOCIAL","NUEVO_RP",   IF(F2567="NUMERO",      IF(ISNUMBER(VALUE(C2567)),VALUE(C2567),""),   IF(OR(F2567="NSS - NOMBRE",F2567="RP - NOMBRE"),      IF(         AND(           NOT(ISERROR(FIND(" - ",C2567))),           ISERROR(FIND("  ",C2567)),           ISERROR(FIND("–",C2567)),           ISERROR(FIND("—",C2567)),           ISNUMBER(VALUE(LEFT(C2567,FIND(" - ",C2567)-1)))         ),         VALUE(LEFT(C2567,FIND(" - ",C2567)-1)),         ""      ),   ""   )  )))</f>
        <v/>
      </c>
      <c r="H2567" s="34" t="str">
        <f aca="false">B2567 &amp; "|" &amp; E2567 &amp; "|" &amp;(IF(ISBLANK(C2567),"",IFERROR(VALUE(LEFT(TRIM(C2567),FIND(" ",TRIM(C2567)&amp;" ")-1)),"")))</f>
        <v>||</v>
      </c>
      <c r="I2567" s="18" t="n">
        <f aca="false">IF(G2567="",0, IF(COUNTIF($H$6:H2567,H2567)=1,1,0))</f>
        <v>0</v>
      </c>
      <c r="J2567" s="34" t="str">
        <f aca="false">IF( OR( ISBLANK(D2567), C2567=D2567, AND( LEFT(D2567,7)&lt;&gt;"NOMINA ", OR( ISERROR(FIND(" - ",D2567)), NOT(ISNUMBER(VALUE(LEFT(D2567,FIND(" - ",D2567)-1)))) ) ) ), "", B2567 &amp; "|" &amp; E2567 &amp; "|" &amp; (IF(ISBLANK(C2567), "", IFERROR(VALUE(LEFT(TRIM(C2567), FIND(" ", TRIM(C2567)&amp;" ")-1)), ""))) &amp; "|" &amp; D2567 )</f>
        <v/>
      </c>
      <c r="K2567" s="18" t="n">
        <f aca="false">IF(OR(C2567="", J2567="",G2567=""), 0, IF(COUNTIF($J$6:J2567, J2567)=1, 1, 0))</f>
        <v>0</v>
      </c>
      <c r="L2567" s="16" t="str">
        <f aca="false">IF(B2567="Inscripción de nuevo registro patronal",B2567 &amp; "|" &amp; E2567 &amp; "|" &amp; C2567,"")</f>
        <v/>
      </c>
      <c r="M2567" s="18" t="n">
        <f aca="false">IF(OR(C2567="", L2567=""), 0, IF(COUNTIF($L$6:L2567, L2567)=1, 1, 0))</f>
        <v>0</v>
      </c>
    </row>
    <row r="2568" customFormat="false" ht="28.35" hidden="false" customHeight="true" outlineLevel="0" collapsed="false">
      <c r="A2568" s="48" t="str">
        <f aca="false">IF(AND(NOT(ISBLANK(C2568)),NOT(ISBLANK(B2568)),NOT(ISBLANK(E2568))),(_xlfn.AGGREGATE(2,7,A$5:A2568))+1,"")</f>
        <v/>
      </c>
      <c r="B2568" s="49"/>
      <c r="C2568" s="49"/>
      <c r="D2568" s="50"/>
      <c r="E2568" s="51"/>
      <c r="F2568" s="52" t="str">
        <f aca="false">IFERROR(VLOOKUP(B2568,LISTAS!$Q$2:$R$58,2,0),"")</f>
        <v/>
      </c>
      <c r="G2568" s="34" t="str">
        <f aca="false">IF(ISBLANK(C2568),"",  IF(F2568="RAZÓN SOCIAL","NUEVO_RP",   IF(F2568="NUMERO",      IF(ISNUMBER(VALUE(C2568)),VALUE(C2568),""),   IF(OR(F2568="NSS - NOMBRE",F2568="RP - NOMBRE"),      IF(         AND(           NOT(ISERROR(FIND(" - ",C2568))),           ISERROR(FIND("  ",C2568)),           ISERROR(FIND("–",C2568)),           ISERROR(FIND("—",C2568)),           ISNUMBER(VALUE(LEFT(C2568,FIND(" - ",C2568)-1)))         ),         VALUE(LEFT(C2568,FIND(" - ",C2568)-1)),         ""      ),   ""   )  )))</f>
        <v/>
      </c>
      <c r="H2568" s="34" t="str">
        <f aca="false">B2568 &amp; "|" &amp; E2568 &amp; "|" &amp;(IF(ISBLANK(C2568),"",IFERROR(VALUE(LEFT(TRIM(C2568),FIND(" ",TRIM(C2568)&amp;" ")-1)),"")))</f>
        <v>||</v>
      </c>
      <c r="I2568" s="18" t="n">
        <f aca="false">IF(G2568="",0, IF(COUNTIF($H$6:H2568,H2568)=1,1,0))</f>
        <v>0</v>
      </c>
      <c r="J2568" s="34" t="str">
        <f aca="false">IF( OR( ISBLANK(D2568), C2568=D2568, AND( LEFT(D2568,7)&lt;&gt;"NOMINA ", OR( ISERROR(FIND(" - ",D2568)), NOT(ISNUMBER(VALUE(LEFT(D2568,FIND(" - ",D2568)-1)))) ) ) ), "", B2568 &amp; "|" &amp; E2568 &amp; "|" &amp; (IF(ISBLANK(C2568), "", IFERROR(VALUE(LEFT(TRIM(C2568), FIND(" ", TRIM(C2568)&amp;" ")-1)), ""))) &amp; "|" &amp; D2568 )</f>
        <v/>
      </c>
      <c r="K2568" s="18" t="n">
        <f aca="false">IF(OR(C2568="", J2568="",G2568=""), 0, IF(COUNTIF($J$6:J2568, J2568)=1, 1, 0))</f>
        <v>0</v>
      </c>
      <c r="L2568" s="16" t="str">
        <f aca="false">IF(B2568="Inscripción de nuevo registro patronal",B2568 &amp; "|" &amp; E2568 &amp; "|" &amp; C2568,"")</f>
        <v/>
      </c>
      <c r="M2568" s="18" t="n">
        <f aca="false">IF(OR(C2568="", L2568=""), 0, IF(COUNTIF($L$6:L2568, L2568)=1, 1, 0))</f>
        <v>0</v>
      </c>
    </row>
    <row r="2569" customFormat="false" ht="28.35" hidden="false" customHeight="true" outlineLevel="0" collapsed="false">
      <c r="A2569" s="48" t="str">
        <f aca="false">IF(AND(NOT(ISBLANK(C2569)),NOT(ISBLANK(B2569)),NOT(ISBLANK(E2569))),(_xlfn.AGGREGATE(2,7,A$5:A2569))+1,"")</f>
        <v/>
      </c>
      <c r="B2569" s="49"/>
      <c r="C2569" s="49"/>
      <c r="D2569" s="50"/>
      <c r="E2569" s="51"/>
      <c r="F2569" s="52" t="str">
        <f aca="false">IFERROR(VLOOKUP(B2569,LISTAS!$Q$2:$R$58,2,0),"")</f>
        <v/>
      </c>
      <c r="G2569" s="34" t="str">
        <f aca="false">IF(ISBLANK(C2569),"",  IF(F2569="RAZÓN SOCIAL","NUEVO_RP",   IF(F2569="NUMERO",      IF(ISNUMBER(VALUE(C2569)),VALUE(C2569),""),   IF(OR(F2569="NSS - NOMBRE",F2569="RP - NOMBRE"),      IF(         AND(           NOT(ISERROR(FIND(" - ",C2569))),           ISERROR(FIND("  ",C2569)),           ISERROR(FIND("–",C2569)),           ISERROR(FIND("—",C2569)),           ISNUMBER(VALUE(LEFT(C2569,FIND(" - ",C2569)-1)))         ),         VALUE(LEFT(C2569,FIND(" - ",C2569)-1)),         ""      ),   ""   )  )))</f>
        <v/>
      </c>
      <c r="H2569" s="34" t="str">
        <f aca="false">B2569 &amp; "|" &amp; E2569 &amp; "|" &amp;(IF(ISBLANK(C2569),"",IFERROR(VALUE(LEFT(TRIM(C2569),FIND(" ",TRIM(C2569)&amp;" ")-1)),"")))</f>
        <v>||</v>
      </c>
      <c r="I2569" s="18" t="n">
        <f aca="false">IF(G2569="",0, IF(COUNTIF($H$6:H2569,H2569)=1,1,0))</f>
        <v>0</v>
      </c>
      <c r="J2569" s="34" t="str">
        <f aca="false">IF( OR( ISBLANK(D2569), C2569=D2569, AND( LEFT(D2569,7)&lt;&gt;"NOMINA ", OR( ISERROR(FIND(" - ",D2569)), NOT(ISNUMBER(VALUE(LEFT(D2569,FIND(" - ",D2569)-1)))) ) ) ), "", B2569 &amp; "|" &amp; E2569 &amp; "|" &amp; (IF(ISBLANK(C2569), "", IFERROR(VALUE(LEFT(TRIM(C2569), FIND(" ", TRIM(C2569)&amp;" ")-1)), ""))) &amp; "|" &amp; D2569 )</f>
        <v/>
      </c>
      <c r="K2569" s="18" t="n">
        <f aca="false">IF(OR(C2569="", J2569="",G2569=""), 0, IF(COUNTIF($J$6:J2569, J2569)=1, 1, 0))</f>
        <v>0</v>
      </c>
      <c r="L2569" s="16" t="str">
        <f aca="false">IF(B2569="Inscripción de nuevo registro patronal",B2569 &amp; "|" &amp; E2569 &amp; "|" &amp; C2569,"")</f>
        <v/>
      </c>
      <c r="M2569" s="18" t="n">
        <f aca="false">IF(OR(C2569="", L2569=""), 0, IF(COUNTIF($L$6:L2569, L2569)=1, 1, 0))</f>
        <v>0</v>
      </c>
    </row>
    <row r="2570" customFormat="false" ht="28.35" hidden="false" customHeight="true" outlineLevel="0" collapsed="false">
      <c r="A2570" s="48" t="str">
        <f aca="false">IF(AND(NOT(ISBLANK(C2570)),NOT(ISBLANK(B2570)),NOT(ISBLANK(E2570))),(_xlfn.AGGREGATE(2,7,A$5:A2570))+1,"")</f>
        <v/>
      </c>
      <c r="B2570" s="49"/>
      <c r="C2570" s="49"/>
      <c r="D2570" s="50"/>
      <c r="E2570" s="51"/>
      <c r="F2570" s="52" t="str">
        <f aca="false">IFERROR(VLOOKUP(B2570,LISTAS!$Q$2:$R$58,2,0),"")</f>
        <v/>
      </c>
      <c r="G2570" s="34" t="str">
        <f aca="false">IF(ISBLANK(C2570),"",  IF(F2570="RAZÓN SOCIAL","NUEVO_RP",   IF(F2570="NUMERO",      IF(ISNUMBER(VALUE(C2570)),VALUE(C2570),""),   IF(OR(F2570="NSS - NOMBRE",F2570="RP - NOMBRE"),      IF(         AND(           NOT(ISERROR(FIND(" - ",C2570))),           ISERROR(FIND("  ",C2570)),           ISERROR(FIND("–",C2570)),           ISERROR(FIND("—",C2570)),           ISNUMBER(VALUE(LEFT(C2570,FIND(" - ",C2570)-1)))         ),         VALUE(LEFT(C2570,FIND(" - ",C2570)-1)),         ""      ),   ""   )  )))</f>
        <v/>
      </c>
      <c r="H2570" s="34" t="str">
        <f aca="false">B2570 &amp; "|" &amp; E2570 &amp; "|" &amp;(IF(ISBLANK(C2570),"",IFERROR(VALUE(LEFT(TRIM(C2570),FIND(" ",TRIM(C2570)&amp;" ")-1)),"")))</f>
        <v>||</v>
      </c>
      <c r="I2570" s="18" t="n">
        <f aca="false">IF(G2570="",0, IF(COUNTIF($H$6:H2570,H2570)=1,1,0))</f>
        <v>0</v>
      </c>
      <c r="J2570" s="34" t="str">
        <f aca="false">IF( OR( ISBLANK(D2570), C2570=D2570, AND( LEFT(D2570,7)&lt;&gt;"NOMINA ", OR( ISERROR(FIND(" - ",D2570)), NOT(ISNUMBER(VALUE(LEFT(D2570,FIND(" - ",D2570)-1)))) ) ) ), "", B2570 &amp; "|" &amp; E2570 &amp; "|" &amp; (IF(ISBLANK(C2570), "", IFERROR(VALUE(LEFT(TRIM(C2570), FIND(" ", TRIM(C2570)&amp;" ")-1)), ""))) &amp; "|" &amp; D2570 )</f>
        <v/>
      </c>
      <c r="K2570" s="18" t="n">
        <f aca="false">IF(OR(C2570="", J2570="",G2570=""), 0, IF(COUNTIF($J$6:J2570, J2570)=1, 1, 0))</f>
        <v>0</v>
      </c>
      <c r="L2570" s="16" t="str">
        <f aca="false">IF(B2570="Inscripción de nuevo registro patronal",B2570 &amp; "|" &amp; E2570 &amp; "|" &amp; C2570,"")</f>
        <v/>
      </c>
      <c r="M2570" s="18" t="n">
        <f aca="false">IF(OR(C2570="", L2570=""), 0, IF(COUNTIF($L$6:L2570, L2570)=1, 1, 0))</f>
        <v>0</v>
      </c>
    </row>
    <row r="2571" customFormat="false" ht="28.35" hidden="false" customHeight="true" outlineLevel="0" collapsed="false">
      <c r="A2571" s="48" t="str">
        <f aca="false">IF(AND(NOT(ISBLANK(C2571)),NOT(ISBLANK(B2571)),NOT(ISBLANK(E2571))),(_xlfn.AGGREGATE(2,7,A$5:A2571))+1,"")</f>
        <v/>
      </c>
      <c r="B2571" s="49"/>
      <c r="C2571" s="49"/>
      <c r="D2571" s="50"/>
      <c r="E2571" s="51"/>
      <c r="F2571" s="52" t="str">
        <f aca="false">IFERROR(VLOOKUP(B2571,LISTAS!$Q$2:$R$58,2,0),"")</f>
        <v/>
      </c>
      <c r="G2571" s="34" t="str">
        <f aca="false">IF(ISBLANK(C2571),"",  IF(F2571="RAZÓN SOCIAL","NUEVO_RP",   IF(F2571="NUMERO",      IF(ISNUMBER(VALUE(C2571)),VALUE(C2571),""),   IF(OR(F2571="NSS - NOMBRE",F2571="RP - NOMBRE"),      IF(         AND(           NOT(ISERROR(FIND(" - ",C2571))),           ISERROR(FIND("  ",C2571)),           ISERROR(FIND("–",C2571)),           ISERROR(FIND("—",C2571)),           ISNUMBER(VALUE(LEFT(C2571,FIND(" - ",C2571)-1)))         ),         VALUE(LEFT(C2571,FIND(" - ",C2571)-1)),         ""      ),   ""   )  )))</f>
        <v/>
      </c>
      <c r="H2571" s="34" t="str">
        <f aca="false">B2571 &amp; "|" &amp; E2571 &amp; "|" &amp;(IF(ISBLANK(C2571),"",IFERROR(VALUE(LEFT(TRIM(C2571),FIND(" ",TRIM(C2571)&amp;" ")-1)),"")))</f>
        <v>||</v>
      </c>
      <c r="I2571" s="18" t="n">
        <f aca="false">IF(G2571="",0, IF(COUNTIF($H$6:H2571,H2571)=1,1,0))</f>
        <v>0</v>
      </c>
      <c r="J2571" s="34" t="str">
        <f aca="false">IF( OR( ISBLANK(D2571), C2571=D2571, AND( LEFT(D2571,7)&lt;&gt;"NOMINA ", OR( ISERROR(FIND(" - ",D2571)), NOT(ISNUMBER(VALUE(LEFT(D2571,FIND(" - ",D2571)-1)))) ) ) ), "", B2571 &amp; "|" &amp; E2571 &amp; "|" &amp; (IF(ISBLANK(C2571), "", IFERROR(VALUE(LEFT(TRIM(C2571), FIND(" ", TRIM(C2571)&amp;" ")-1)), ""))) &amp; "|" &amp; D2571 )</f>
        <v/>
      </c>
      <c r="K2571" s="18" t="n">
        <f aca="false">IF(OR(C2571="", J2571="",G2571=""), 0, IF(COUNTIF($J$6:J2571, J2571)=1, 1, 0))</f>
        <v>0</v>
      </c>
      <c r="L2571" s="16" t="str">
        <f aca="false">IF(B2571="Inscripción de nuevo registro patronal",B2571 &amp; "|" &amp; E2571 &amp; "|" &amp; C2571,"")</f>
        <v/>
      </c>
      <c r="M2571" s="18" t="n">
        <f aca="false">IF(OR(C2571="", L2571=""), 0, IF(COUNTIF($L$6:L2571, L2571)=1, 1, 0))</f>
        <v>0</v>
      </c>
    </row>
    <row r="2572" customFormat="false" ht="28.35" hidden="false" customHeight="true" outlineLevel="0" collapsed="false">
      <c r="A2572" s="48" t="str">
        <f aca="false">IF(AND(NOT(ISBLANK(C2572)),NOT(ISBLANK(B2572)),NOT(ISBLANK(E2572))),(_xlfn.AGGREGATE(2,7,A$5:A2572))+1,"")</f>
        <v/>
      </c>
      <c r="B2572" s="49"/>
      <c r="C2572" s="49"/>
      <c r="D2572" s="50"/>
      <c r="E2572" s="51"/>
      <c r="F2572" s="52" t="str">
        <f aca="false">IFERROR(VLOOKUP(B2572,LISTAS!$Q$2:$R$58,2,0),"")</f>
        <v/>
      </c>
      <c r="G2572" s="34" t="str">
        <f aca="false">IF(ISBLANK(C2572),"",  IF(F2572="RAZÓN SOCIAL","NUEVO_RP",   IF(F2572="NUMERO",      IF(ISNUMBER(VALUE(C2572)),VALUE(C2572),""),   IF(OR(F2572="NSS - NOMBRE",F2572="RP - NOMBRE"),      IF(         AND(           NOT(ISERROR(FIND(" - ",C2572))),           ISERROR(FIND("  ",C2572)),           ISERROR(FIND("–",C2572)),           ISERROR(FIND("—",C2572)),           ISNUMBER(VALUE(LEFT(C2572,FIND(" - ",C2572)-1)))         ),         VALUE(LEFT(C2572,FIND(" - ",C2572)-1)),         ""      ),   ""   )  )))</f>
        <v/>
      </c>
      <c r="H2572" s="34" t="str">
        <f aca="false">B2572 &amp; "|" &amp; E2572 &amp; "|" &amp;(IF(ISBLANK(C2572),"",IFERROR(VALUE(LEFT(TRIM(C2572),FIND(" ",TRIM(C2572)&amp;" ")-1)),"")))</f>
        <v>||</v>
      </c>
      <c r="I2572" s="18" t="n">
        <f aca="false">IF(G2572="",0, IF(COUNTIF($H$6:H2572,H2572)=1,1,0))</f>
        <v>0</v>
      </c>
      <c r="J2572" s="34" t="str">
        <f aca="false">IF( OR( ISBLANK(D2572), C2572=D2572, AND( LEFT(D2572,7)&lt;&gt;"NOMINA ", OR( ISERROR(FIND(" - ",D2572)), NOT(ISNUMBER(VALUE(LEFT(D2572,FIND(" - ",D2572)-1)))) ) ) ), "", B2572 &amp; "|" &amp; E2572 &amp; "|" &amp; (IF(ISBLANK(C2572), "", IFERROR(VALUE(LEFT(TRIM(C2572), FIND(" ", TRIM(C2572)&amp;" ")-1)), ""))) &amp; "|" &amp; D2572 )</f>
        <v/>
      </c>
      <c r="K2572" s="18" t="n">
        <f aca="false">IF(OR(C2572="", J2572="",G2572=""), 0, IF(COUNTIF($J$6:J2572, J2572)=1, 1, 0))</f>
        <v>0</v>
      </c>
      <c r="L2572" s="16" t="str">
        <f aca="false">IF(B2572="Inscripción de nuevo registro patronal",B2572 &amp; "|" &amp; E2572 &amp; "|" &amp; C2572,"")</f>
        <v/>
      </c>
      <c r="M2572" s="18" t="n">
        <f aca="false">IF(OR(C2572="", L2572=""), 0, IF(COUNTIF($L$6:L2572, L2572)=1, 1, 0))</f>
        <v>0</v>
      </c>
    </row>
    <row r="2573" customFormat="false" ht="28.35" hidden="false" customHeight="true" outlineLevel="0" collapsed="false">
      <c r="A2573" s="48" t="str">
        <f aca="false">IF(AND(NOT(ISBLANK(C2573)),NOT(ISBLANK(B2573)),NOT(ISBLANK(E2573))),(_xlfn.AGGREGATE(2,7,A$5:A2573))+1,"")</f>
        <v/>
      </c>
      <c r="B2573" s="49"/>
      <c r="C2573" s="49"/>
      <c r="D2573" s="50"/>
      <c r="E2573" s="51"/>
      <c r="F2573" s="52" t="str">
        <f aca="false">IFERROR(VLOOKUP(B2573,LISTAS!$Q$2:$R$58,2,0),"")</f>
        <v/>
      </c>
      <c r="G2573" s="34" t="str">
        <f aca="false">IF(ISBLANK(C2573),"",  IF(F2573="RAZÓN SOCIAL","NUEVO_RP",   IF(F2573="NUMERO",      IF(ISNUMBER(VALUE(C2573)),VALUE(C2573),""),   IF(OR(F2573="NSS - NOMBRE",F2573="RP - NOMBRE"),      IF(         AND(           NOT(ISERROR(FIND(" - ",C2573))),           ISERROR(FIND("  ",C2573)),           ISERROR(FIND("–",C2573)),           ISERROR(FIND("—",C2573)),           ISNUMBER(VALUE(LEFT(C2573,FIND(" - ",C2573)-1)))         ),         VALUE(LEFT(C2573,FIND(" - ",C2573)-1)),         ""      ),   ""   )  )))</f>
        <v/>
      </c>
      <c r="H2573" s="34" t="str">
        <f aca="false">B2573 &amp; "|" &amp; E2573 &amp; "|" &amp;(IF(ISBLANK(C2573),"",IFERROR(VALUE(LEFT(TRIM(C2573),FIND(" ",TRIM(C2573)&amp;" ")-1)),"")))</f>
        <v>||</v>
      </c>
      <c r="I2573" s="18" t="n">
        <f aca="false">IF(G2573="",0, IF(COUNTIF($H$6:H2573,H2573)=1,1,0))</f>
        <v>0</v>
      </c>
      <c r="J2573" s="34" t="str">
        <f aca="false">IF( OR( ISBLANK(D2573), C2573=D2573, AND( LEFT(D2573,7)&lt;&gt;"NOMINA ", OR( ISERROR(FIND(" - ",D2573)), NOT(ISNUMBER(VALUE(LEFT(D2573,FIND(" - ",D2573)-1)))) ) ) ), "", B2573 &amp; "|" &amp; E2573 &amp; "|" &amp; (IF(ISBLANK(C2573), "", IFERROR(VALUE(LEFT(TRIM(C2573), FIND(" ", TRIM(C2573)&amp;" ")-1)), ""))) &amp; "|" &amp; D2573 )</f>
        <v/>
      </c>
      <c r="K2573" s="18" t="n">
        <f aca="false">IF(OR(C2573="", J2573="",G2573=""), 0, IF(COUNTIF($J$6:J2573, J2573)=1, 1, 0))</f>
        <v>0</v>
      </c>
      <c r="L2573" s="16" t="str">
        <f aca="false">IF(B2573="Inscripción de nuevo registro patronal",B2573 &amp; "|" &amp; E2573 &amp; "|" &amp; C2573,"")</f>
        <v/>
      </c>
      <c r="M2573" s="18" t="n">
        <f aca="false">IF(OR(C2573="", L2573=""), 0, IF(COUNTIF($L$6:L2573, L2573)=1, 1, 0))</f>
        <v>0</v>
      </c>
    </row>
    <row r="2574" customFormat="false" ht="28.35" hidden="false" customHeight="true" outlineLevel="0" collapsed="false">
      <c r="A2574" s="48" t="str">
        <f aca="false">IF(AND(NOT(ISBLANK(C2574)),NOT(ISBLANK(B2574)),NOT(ISBLANK(E2574))),(_xlfn.AGGREGATE(2,7,A$5:A2574))+1,"")</f>
        <v/>
      </c>
      <c r="B2574" s="49"/>
      <c r="C2574" s="49"/>
      <c r="D2574" s="50"/>
      <c r="E2574" s="51"/>
      <c r="F2574" s="52" t="str">
        <f aca="false">IFERROR(VLOOKUP(B2574,LISTAS!$Q$2:$R$58,2,0),"")</f>
        <v/>
      </c>
      <c r="G2574" s="34" t="str">
        <f aca="false">IF(ISBLANK(C2574),"",  IF(F2574="RAZÓN SOCIAL","NUEVO_RP",   IF(F2574="NUMERO",      IF(ISNUMBER(VALUE(C2574)),VALUE(C2574),""),   IF(OR(F2574="NSS - NOMBRE",F2574="RP - NOMBRE"),      IF(         AND(           NOT(ISERROR(FIND(" - ",C2574))),           ISERROR(FIND("  ",C2574)),           ISERROR(FIND("–",C2574)),           ISERROR(FIND("—",C2574)),           ISNUMBER(VALUE(LEFT(C2574,FIND(" - ",C2574)-1)))         ),         VALUE(LEFT(C2574,FIND(" - ",C2574)-1)),         ""      ),   ""   )  )))</f>
        <v/>
      </c>
      <c r="H2574" s="34" t="str">
        <f aca="false">B2574 &amp; "|" &amp; E2574 &amp; "|" &amp;(IF(ISBLANK(C2574),"",IFERROR(VALUE(LEFT(TRIM(C2574),FIND(" ",TRIM(C2574)&amp;" ")-1)),"")))</f>
        <v>||</v>
      </c>
      <c r="I2574" s="18" t="n">
        <f aca="false">IF(G2574="",0, IF(COUNTIF($H$6:H2574,H2574)=1,1,0))</f>
        <v>0</v>
      </c>
      <c r="J2574" s="34" t="str">
        <f aca="false">IF( OR( ISBLANK(D2574), C2574=D2574, AND( LEFT(D2574,7)&lt;&gt;"NOMINA ", OR( ISERROR(FIND(" - ",D2574)), NOT(ISNUMBER(VALUE(LEFT(D2574,FIND(" - ",D2574)-1)))) ) ) ), "", B2574 &amp; "|" &amp; E2574 &amp; "|" &amp; (IF(ISBLANK(C2574), "", IFERROR(VALUE(LEFT(TRIM(C2574), FIND(" ", TRIM(C2574)&amp;" ")-1)), ""))) &amp; "|" &amp; D2574 )</f>
        <v/>
      </c>
      <c r="K2574" s="18" t="n">
        <f aca="false">IF(OR(C2574="", J2574="",G2574=""), 0, IF(COUNTIF($J$6:J2574, J2574)=1, 1, 0))</f>
        <v>0</v>
      </c>
      <c r="L2574" s="16" t="str">
        <f aca="false">IF(B2574="Inscripción de nuevo registro patronal",B2574 &amp; "|" &amp; E2574 &amp; "|" &amp; C2574,"")</f>
        <v/>
      </c>
      <c r="M2574" s="18" t="n">
        <f aca="false">IF(OR(C2574="", L2574=""), 0, IF(COUNTIF($L$6:L2574, L2574)=1, 1, 0))</f>
        <v>0</v>
      </c>
    </row>
    <row r="2575" customFormat="false" ht="28.35" hidden="false" customHeight="true" outlineLevel="0" collapsed="false">
      <c r="A2575" s="48" t="str">
        <f aca="false">IF(AND(NOT(ISBLANK(C2575)),NOT(ISBLANK(B2575)),NOT(ISBLANK(E2575))),(_xlfn.AGGREGATE(2,7,A$5:A2575))+1,"")</f>
        <v/>
      </c>
      <c r="B2575" s="49"/>
      <c r="C2575" s="49"/>
      <c r="D2575" s="50"/>
      <c r="E2575" s="51"/>
      <c r="F2575" s="52" t="str">
        <f aca="false">IFERROR(VLOOKUP(B2575,LISTAS!$Q$2:$R$58,2,0),"")</f>
        <v/>
      </c>
      <c r="G2575" s="34" t="str">
        <f aca="false">IF(ISBLANK(C2575),"",  IF(F2575="RAZÓN SOCIAL","NUEVO_RP",   IF(F2575="NUMERO",      IF(ISNUMBER(VALUE(C2575)),VALUE(C2575),""),   IF(OR(F2575="NSS - NOMBRE",F2575="RP - NOMBRE"),      IF(         AND(           NOT(ISERROR(FIND(" - ",C2575))),           ISERROR(FIND("  ",C2575)),           ISERROR(FIND("–",C2575)),           ISERROR(FIND("—",C2575)),           ISNUMBER(VALUE(LEFT(C2575,FIND(" - ",C2575)-1)))         ),         VALUE(LEFT(C2575,FIND(" - ",C2575)-1)),         ""      ),   ""   )  )))</f>
        <v/>
      </c>
      <c r="H2575" s="34" t="str">
        <f aca="false">B2575 &amp; "|" &amp; E2575 &amp; "|" &amp;(IF(ISBLANK(C2575),"",IFERROR(VALUE(LEFT(TRIM(C2575),FIND(" ",TRIM(C2575)&amp;" ")-1)),"")))</f>
        <v>||</v>
      </c>
      <c r="I2575" s="18" t="n">
        <f aca="false">IF(G2575="",0, IF(COUNTIF($H$6:H2575,H2575)=1,1,0))</f>
        <v>0</v>
      </c>
      <c r="J2575" s="34" t="str">
        <f aca="false">IF( OR( ISBLANK(D2575), C2575=D2575, AND( LEFT(D2575,7)&lt;&gt;"NOMINA ", OR( ISERROR(FIND(" - ",D2575)), NOT(ISNUMBER(VALUE(LEFT(D2575,FIND(" - ",D2575)-1)))) ) ) ), "", B2575 &amp; "|" &amp; E2575 &amp; "|" &amp; (IF(ISBLANK(C2575), "", IFERROR(VALUE(LEFT(TRIM(C2575), FIND(" ", TRIM(C2575)&amp;" ")-1)), ""))) &amp; "|" &amp; D2575 )</f>
        <v/>
      </c>
      <c r="K2575" s="18" t="n">
        <f aca="false">IF(OR(C2575="", J2575="",G2575=""), 0, IF(COUNTIF($J$6:J2575, J2575)=1, 1, 0))</f>
        <v>0</v>
      </c>
      <c r="L2575" s="16" t="str">
        <f aca="false">IF(B2575="Inscripción de nuevo registro patronal",B2575 &amp; "|" &amp; E2575 &amp; "|" &amp; C2575,"")</f>
        <v/>
      </c>
      <c r="M2575" s="18" t="n">
        <f aca="false">IF(OR(C2575="", L2575=""), 0, IF(COUNTIF($L$6:L2575, L2575)=1, 1, 0))</f>
        <v>0</v>
      </c>
    </row>
    <row r="2576" customFormat="false" ht="28.35" hidden="false" customHeight="true" outlineLevel="0" collapsed="false">
      <c r="A2576" s="48" t="str">
        <f aca="false">IF(AND(NOT(ISBLANK(C2576)),NOT(ISBLANK(B2576)),NOT(ISBLANK(E2576))),(_xlfn.AGGREGATE(2,7,A$5:A2576))+1,"")</f>
        <v/>
      </c>
      <c r="B2576" s="49"/>
      <c r="C2576" s="49"/>
      <c r="D2576" s="50"/>
      <c r="E2576" s="51"/>
      <c r="F2576" s="52" t="str">
        <f aca="false">IFERROR(VLOOKUP(B2576,LISTAS!$Q$2:$R$58,2,0),"")</f>
        <v/>
      </c>
      <c r="G2576" s="34" t="str">
        <f aca="false">IF(ISBLANK(C2576),"",  IF(F2576="RAZÓN SOCIAL","NUEVO_RP",   IF(F2576="NUMERO",      IF(ISNUMBER(VALUE(C2576)),VALUE(C2576),""),   IF(OR(F2576="NSS - NOMBRE",F2576="RP - NOMBRE"),      IF(         AND(           NOT(ISERROR(FIND(" - ",C2576))),           ISERROR(FIND("  ",C2576)),           ISERROR(FIND("–",C2576)),           ISERROR(FIND("—",C2576)),           ISNUMBER(VALUE(LEFT(C2576,FIND(" - ",C2576)-1)))         ),         VALUE(LEFT(C2576,FIND(" - ",C2576)-1)),         ""      ),   ""   )  )))</f>
        <v/>
      </c>
      <c r="H2576" s="34" t="str">
        <f aca="false">B2576 &amp; "|" &amp; E2576 &amp; "|" &amp;(IF(ISBLANK(C2576),"",IFERROR(VALUE(LEFT(TRIM(C2576),FIND(" ",TRIM(C2576)&amp;" ")-1)),"")))</f>
        <v>||</v>
      </c>
      <c r="I2576" s="18" t="n">
        <f aca="false">IF(G2576="",0, IF(COUNTIF($H$6:H2576,H2576)=1,1,0))</f>
        <v>0</v>
      </c>
      <c r="J2576" s="34" t="str">
        <f aca="false">IF( OR( ISBLANK(D2576), C2576=D2576, AND( LEFT(D2576,7)&lt;&gt;"NOMINA ", OR( ISERROR(FIND(" - ",D2576)), NOT(ISNUMBER(VALUE(LEFT(D2576,FIND(" - ",D2576)-1)))) ) ) ), "", B2576 &amp; "|" &amp; E2576 &amp; "|" &amp; (IF(ISBLANK(C2576), "", IFERROR(VALUE(LEFT(TRIM(C2576), FIND(" ", TRIM(C2576)&amp;" ")-1)), ""))) &amp; "|" &amp; D2576 )</f>
        <v/>
      </c>
      <c r="K2576" s="18" t="n">
        <f aca="false">IF(OR(C2576="", J2576="",G2576=""), 0, IF(COUNTIF($J$6:J2576, J2576)=1, 1, 0))</f>
        <v>0</v>
      </c>
      <c r="L2576" s="16" t="str">
        <f aca="false">IF(B2576="Inscripción de nuevo registro patronal",B2576 &amp; "|" &amp; E2576 &amp; "|" &amp; C2576,"")</f>
        <v/>
      </c>
      <c r="M2576" s="18" t="n">
        <f aca="false">IF(OR(C2576="", L2576=""), 0, IF(COUNTIF($L$6:L2576, L2576)=1, 1, 0))</f>
        <v>0</v>
      </c>
    </row>
    <row r="2577" customFormat="false" ht="28.35" hidden="false" customHeight="true" outlineLevel="0" collapsed="false">
      <c r="A2577" s="48" t="str">
        <f aca="false">IF(AND(NOT(ISBLANK(C2577)),NOT(ISBLANK(B2577)),NOT(ISBLANK(E2577))),(_xlfn.AGGREGATE(2,7,A$5:A2577))+1,"")</f>
        <v/>
      </c>
      <c r="B2577" s="49"/>
      <c r="C2577" s="49"/>
      <c r="D2577" s="50"/>
      <c r="E2577" s="51"/>
      <c r="F2577" s="52" t="str">
        <f aca="false">IFERROR(VLOOKUP(B2577,LISTAS!$Q$2:$R$58,2,0),"")</f>
        <v/>
      </c>
      <c r="G2577" s="34" t="str">
        <f aca="false">IF(ISBLANK(C2577),"",  IF(F2577="RAZÓN SOCIAL","NUEVO_RP",   IF(F2577="NUMERO",      IF(ISNUMBER(VALUE(C2577)),VALUE(C2577),""),   IF(OR(F2577="NSS - NOMBRE",F2577="RP - NOMBRE"),      IF(         AND(           NOT(ISERROR(FIND(" - ",C2577))),           ISERROR(FIND("  ",C2577)),           ISERROR(FIND("–",C2577)),           ISERROR(FIND("—",C2577)),           ISNUMBER(VALUE(LEFT(C2577,FIND(" - ",C2577)-1)))         ),         VALUE(LEFT(C2577,FIND(" - ",C2577)-1)),         ""      ),   ""   )  )))</f>
        <v/>
      </c>
      <c r="H2577" s="34" t="str">
        <f aca="false">B2577 &amp; "|" &amp; E2577 &amp; "|" &amp;(IF(ISBLANK(C2577),"",IFERROR(VALUE(LEFT(TRIM(C2577),FIND(" ",TRIM(C2577)&amp;" ")-1)),"")))</f>
        <v>||</v>
      </c>
      <c r="I2577" s="18" t="n">
        <f aca="false">IF(G2577="",0, IF(COUNTIF($H$6:H2577,H2577)=1,1,0))</f>
        <v>0</v>
      </c>
      <c r="J2577" s="34" t="str">
        <f aca="false">IF( OR( ISBLANK(D2577), C2577=D2577, AND( LEFT(D2577,7)&lt;&gt;"NOMINA ", OR( ISERROR(FIND(" - ",D2577)), NOT(ISNUMBER(VALUE(LEFT(D2577,FIND(" - ",D2577)-1)))) ) ) ), "", B2577 &amp; "|" &amp; E2577 &amp; "|" &amp; (IF(ISBLANK(C2577), "", IFERROR(VALUE(LEFT(TRIM(C2577), FIND(" ", TRIM(C2577)&amp;" ")-1)), ""))) &amp; "|" &amp; D2577 )</f>
        <v/>
      </c>
      <c r="K2577" s="18" t="n">
        <f aca="false">IF(OR(C2577="", J2577="",G2577=""), 0, IF(COUNTIF($J$6:J2577, J2577)=1, 1, 0))</f>
        <v>0</v>
      </c>
      <c r="L2577" s="16" t="str">
        <f aca="false">IF(B2577="Inscripción de nuevo registro patronal",B2577 &amp; "|" &amp; E2577 &amp; "|" &amp; C2577,"")</f>
        <v/>
      </c>
      <c r="M2577" s="18" t="n">
        <f aca="false">IF(OR(C2577="", L2577=""), 0, IF(COUNTIF($L$6:L2577, L2577)=1, 1, 0))</f>
        <v>0</v>
      </c>
    </row>
    <row r="2578" customFormat="false" ht="28.35" hidden="false" customHeight="true" outlineLevel="0" collapsed="false">
      <c r="A2578" s="48" t="str">
        <f aca="false">IF(AND(NOT(ISBLANK(C2578)),NOT(ISBLANK(B2578)),NOT(ISBLANK(E2578))),(_xlfn.AGGREGATE(2,7,A$5:A2578))+1,"")</f>
        <v/>
      </c>
      <c r="B2578" s="49"/>
      <c r="C2578" s="49"/>
      <c r="D2578" s="50"/>
      <c r="E2578" s="51"/>
      <c r="F2578" s="52" t="str">
        <f aca="false">IFERROR(VLOOKUP(B2578,LISTAS!$Q$2:$R$58,2,0),"")</f>
        <v/>
      </c>
      <c r="G2578" s="34" t="str">
        <f aca="false">IF(ISBLANK(C2578),"",  IF(F2578="RAZÓN SOCIAL","NUEVO_RP",   IF(F2578="NUMERO",      IF(ISNUMBER(VALUE(C2578)),VALUE(C2578),""),   IF(OR(F2578="NSS - NOMBRE",F2578="RP - NOMBRE"),      IF(         AND(           NOT(ISERROR(FIND(" - ",C2578))),           ISERROR(FIND("  ",C2578)),           ISERROR(FIND("–",C2578)),           ISERROR(FIND("—",C2578)),           ISNUMBER(VALUE(LEFT(C2578,FIND(" - ",C2578)-1)))         ),         VALUE(LEFT(C2578,FIND(" - ",C2578)-1)),         ""      ),   ""   )  )))</f>
        <v/>
      </c>
      <c r="H2578" s="34" t="str">
        <f aca="false">B2578 &amp; "|" &amp; E2578 &amp; "|" &amp;(IF(ISBLANK(C2578),"",IFERROR(VALUE(LEFT(TRIM(C2578),FIND(" ",TRIM(C2578)&amp;" ")-1)),"")))</f>
        <v>||</v>
      </c>
      <c r="I2578" s="18" t="n">
        <f aca="false">IF(G2578="",0, IF(COUNTIF($H$6:H2578,H2578)=1,1,0))</f>
        <v>0</v>
      </c>
      <c r="J2578" s="34" t="str">
        <f aca="false">IF( OR( ISBLANK(D2578), C2578=D2578, AND( LEFT(D2578,7)&lt;&gt;"NOMINA ", OR( ISERROR(FIND(" - ",D2578)), NOT(ISNUMBER(VALUE(LEFT(D2578,FIND(" - ",D2578)-1)))) ) ) ), "", B2578 &amp; "|" &amp; E2578 &amp; "|" &amp; (IF(ISBLANK(C2578), "", IFERROR(VALUE(LEFT(TRIM(C2578), FIND(" ", TRIM(C2578)&amp;" ")-1)), ""))) &amp; "|" &amp; D2578 )</f>
        <v/>
      </c>
      <c r="K2578" s="18" t="n">
        <f aca="false">IF(OR(C2578="", J2578="",G2578=""), 0, IF(COUNTIF($J$6:J2578, J2578)=1, 1, 0))</f>
        <v>0</v>
      </c>
      <c r="L2578" s="16" t="str">
        <f aca="false">IF(B2578="Inscripción de nuevo registro patronal",B2578 &amp; "|" &amp; E2578 &amp; "|" &amp; C2578,"")</f>
        <v/>
      </c>
      <c r="M2578" s="18" t="n">
        <f aca="false">IF(OR(C2578="", L2578=""), 0, IF(COUNTIF($L$6:L2578, L2578)=1, 1, 0))</f>
        <v>0</v>
      </c>
    </row>
    <row r="2579" customFormat="false" ht="28.35" hidden="false" customHeight="true" outlineLevel="0" collapsed="false">
      <c r="A2579" s="48" t="str">
        <f aca="false">IF(AND(NOT(ISBLANK(C2579)),NOT(ISBLANK(B2579)),NOT(ISBLANK(E2579))),(_xlfn.AGGREGATE(2,7,A$5:A2579))+1,"")</f>
        <v/>
      </c>
      <c r="B2579" s="49"/>
      <c r="C2579" s="49"/>
      <c r="D2579" s="50"/>
      <c r="E2579" s="51"/>
      <c r="F2579" s="52" t="str">
        <f aca="false">IFERROR(VLOOKUP(B2579,LISTAS!$Q$2:$R$58,2,0),"")</f>
        <v/>
      </c>
      <c r="G2579" s="34" t="str">
        <f aca="false">IF(ISBLANK(C2579),"",  IF(F2579="RAZÓN SOCIAL","NUEVO_RP",   IF(F2579="NUMERO",      IF(ISNUMBER(VALUE(C2579)),VALUE(C2579),""),   IF(OR(F2579="NSS - NOMBRE",F2579="RP - NOMBRE"),      IF(         AND(           NOT(ISERROR(FIND(" - ",C2579))),           ISERROR(FIND("  ",C2579)),           ISERROR(FIND("–",C2579)),           ISERROR(FIND("—",C2579)),           ISNUMBER(VALUE(LEFT(C2579,FIND(" - ",C2579)-1)))         ),         VALUE(LEFT(C2579,FIND(" - ",C2579)-1)),         ""      ),   ""   )  )))</f>
        <v/>
      </c>
      <c r="H2579" s="34" t="str">
        <f aca="false">B2579 &amp; "|" &amp; E2579 &amp; "|" &amp;(IF(ISBLANK(C2579),"",IFERROR(VALUE(LEFT(TRIM(C2579),FIND(" ",TRIM(C2579)&amp;" ")-1)),"")))</f>
        <v>||</v>
      </c>
      <c r="I2579" s="18" t="n">
        <f aca="false">IF(G2579="",0, IF(COUNTIF($H$6:H2579,H2579)=1,1,0))</f>
        <v>0</v>
      </c>
      <c r="J2579" s="34" t="str">
        <f aca="false">IF( OR( ISBLANK(D2579), C2579=D2579, AND( LEFT(D2579,7)&lt;&gt;"NOMINA ", OR( ISERROR(FIND(" - ",D2579)), NOT(ISNUMBER(VALUE(LEFT(D2579,FIND(" - ",D2579)-1)))) ) ) ), "", B2579 &amp; "|" &amp; E2579 &amp; "|" &amp; (IF(ISBLANK(C2579), "", IFERROR(VALUE(LEFT(TRIM(C2579), FIND(" ", TRIM(C2579)&amp;" ")-1)), ""))) &amp; "|" &amp; D2579 )</f>
        <v/>
      </c>
      <c r="K2579" s="18" t="n">
        <f aca="false">IF(OR(C2579="", J2579="",G2579=""), 0, IF(COUNTIF($J$6:J2579, J2579)=1, 1, 0))</f>
        <v>0</v>
      </c>
      <c r="L2579" s="16" t="str">
        <f aca="false">IF(B2579="Inscripción de nuevo registro patronal",B2579 &amp; "|" &amp; E2579 &amp; "|" &amp; C2579,"")</f>
        <v/>
      </c>
      <c r="M2579" s="18" t="n">
        <f aca="false">IF(OR(C2579="", L2579=""), 0, IF(COUNTIF($L$6:L2579, L2579)=1, 1, 0))</f>
        <v>0</v>
      </c>
    </row>
    <row r="2580" customFormat="false" ht="28.35" hidden="false" customHeight="true" outlineLevel="0" collapsed="false">
      <c r="A2580" s="48" t="str">
        <f aca="false">IF(AND(NOT(ISBLANK(C2580)),NOT(ISBLANK(B2580)),NOT(ISBLANK(E2580))),(_xlfn.AGGREGATE(2,7,A$5:A2580))+1,"")</f>
        <v/>
      </c>
      <c r="B2580" s="49"/>
      <c r="C2580" s="49"/>
      <c r="D2580" s="50"/>
      <c r="E2580" s="51"/>
      <c r="F2580" s="52" t="str">
        <f aca="false">IFERROR(VLOOKUP(B2580,LISTAS!$Q$2:$R$58,2,0),"")</f>
        <v/>
      </c>
      <c r="G2580" s="34" t="str">
        <f aca="false">IF(ISBLANK(C2580),"",  IF(F2580="RAZÓN SOCIAL","NUEVO_RP",   IF(F2580="NUMERO",      IF(ISNUMBER(VALUE(C2580)),VALUE(C2580),""),   IF(OR(F2580="NSS - NOMBRE",F2580="RP - NOMBRE"),      IF(         AND(           NOT(ISERROR(FIND(" - ",C2580))),           ISERROR(FIND("  ",C2580)),           ISERROR(FIND("–",C2580)),           ISERROR(FIND("—",C2580)),           ISNUMBER(VALUE(LEFT(C2580,FIND(" - ",C2580)-1)))         ),         VALUE(LEFT(C2580,FIND(" - ",C2580)-1)),         ""      ),   ""   )  )))</f>
        <v/>
      </c>
      <c r="H2580" s="34" t="str">
        <f aca="false">B2580 &amp; "|" &amp; E2580 &amp; "|" &amp;(IF(ISBLANK(C2580),"",IFERROR(VALUE(LEFT(TRIM(C2580),FIND(" ",TRIM(C2580)&amp;" ")-1)),"")))</f>
        <v>||</v>
      </c>
      <c r="I2580" s="18" t="n">
        <f aca="false">IF(G2580="",0, IF(COUNTIF($H$6:H2580,H2580)=1,1,0))</f>
        <v>0</v>
      </c>
      <c r="J2580" s="34" t="str">
        <f aca="false">IF( OR( ISBLANK(D2580), C2580=D2580, AND( LEFT(D2580,7)&lt;&gt;"NOMINA ", OR( ISERROR(FIND(" - ",D2580)), NOT(ISNUMBER(VALUE(LEFT(D2580,FIND(" - ",D2580)-1)))) ) ) ), "", B2580 &amp; "|" &amp; E2580 &amp; "|" &amp; (IF(ISBLANK(C2580), "", IFERROR(VALUE(LEFT(TRIM(C2580), FIND(" ", TRIM(C2580)&amp;" ")-1)), ""))) &amp; "|" &amp; D2580 )</f>
        <v/>
      </c>
      <c r="K2580" s="18" t="n">
        <f aca="false">IF(OR(C2580="", J2580="",G2580=""), 0, IF(COUNTIF($J$6:J2580, J2580)=1, 1, 0))</f>
        <v>0</v>
      </c>
      <c r="L2580" s="16" t="str">
        <f aca="false">IF(B2580="Inscripción de nuevo registro patronal",B2580 &amp; "|" &amp; E2580 &amp; "|" &amp; C2580,"")</f>
        <v/>
      </c>
      <c r="M2580" s="18" t="n">
        <f aca="false">IF(OR(C2580="", L2580=""), 0, IF(COUNTIF($L$6:L2580, L2580)=1, 1, 0))</f>
        <v>0</v>
      </c>
    </row>
    <row r="2581" customFormat="false" ht="28.35" hidden="false" customHeight="true" outlineLevel="0" collapsed="false">
      <c r="A2581" s="48" t="str">
        <f aca="false">IF(AND(NOT(ISBLANK(C2581)),NOT(ISBLANK(B2581)),NOT(ISBLANK(E2581))),(_xlfn.AGGREGATE(2,7,A$5:A2581))+1,"")</f>
        <v/>
      </c>
      <c r="B2581" s="49"/>
      <c r="C2581" s="49"/>
      <c r="D2581" s="50"/>
      <c r="E2581" s="51"/>
      <c r="F2581" s="52" t="str">
        <f aca="false">IFERROR(VLOOKUP(B2581,LISTAS!$Q$2:$R$58,2,0),"")</f>
        <v/>
      </c>
      <c r="G2581" s="34" t="str">
        <f aca="false">IF(ISBLANK(C2581),"",  IF(F2581="RAZÓN SOCIAL","NUEVO_RP",   IF(F2581="NUMERO",      IF(ISNUMBER(VALUE(C2581)),VALUE(C2581),""),   IF(OR(F2581="NSS - NOMBRE",F2581="RP - NOMBRE"),      IF(         AND(           NOT(ISERROR(FIND(" - ",C2581))),           ISERROR(FIND("  ",C2581)),           ISERROR(FIND("–",C2581)),           ISERROR(FIND("—",C2581)),           ISNUMBER(VALUE(LEFT(C2581,FIND(" - ",C2581)-1)))         ),         VALUE(LEFT(C2581,FIND(" - ",C2581)-1)),         ""      ),   ""   )  )))</f>
        <v/>
      </c>
      <c r="H2581" s="34" t="str">
        <f aca="false">B2581 &amp; "|" &amp; E2581 &amp; "|" &amp;(IF(ISBLANK(C2581),"",IFERROR(VALUE(LEFT(TRIM(C2581),FIND(" ",TRIM(C2581)&amp;" ")-1)),"")))</f>
        <v>||</v>
      </c>
      <c r="I2581" s="18" t="n">
        <f aca="false">IF(G2581="",0, IF(COUNTIF($H$6:H2581,H2581)=1,1,0))</f>
        <v>0</v>
      </c>
      <c r="J2581" s="34" t="str">
        <f aca="false">IF( OR( ISBLANK(D2581), C2581=D2581, AND( LEFT(D2581,7)&lt;&gt;"NOMINA ", OR( ISERROR(FIND(" - ",D2581)), NOT(ISNUMBER(VALUE(LEFT(D2581,FIND(" - ",D2581)-1)))) ) ) ), "", B2581 &amp; "|" &amp; E2581 &amp; "|" &amp; (IF(ISBLANK(C2581), "", IFERROR(VALUE(LEFT(TRIM(C2581), FIND(" ", TRIM(C2581)&amp;" ")-1)), ""))) &amp; "|" &amp; D2581 )</f>
        <v/>
      </c>
      <c r="K2581" s="18" t="n">
        <f aca="false">IF(OR(C2581="", J2581="",G2581=""), 0, IF(COUNTIF($J$6:J2581, J2581)=1, 1, 0))</f>
        <v>0</v>
      </c>
      <c r="L2581" s="16" t="str">
        <f aca="false">IF(B2581="Inscripción de nuevo registro patronal",B2581 &amp; "|" &amp; E2581 &amp; "|" &amp; C2581,"")</f>
        <v/>
      </c>
      <c r="M2581" s="18" t="n">
        <f aca="false">IF(OR(C2581="", L2581=""), 0, IF(COUNTIF($L$6:L2581, L2581)=1, 1, 0))</f>
        <v>0</v>
      </c>
    </row>
    <row r="2582" customFormat="false" ht="28.35" hidden="false" customHeight="true" outlineLevel="0" collapsed="false">
      <c r="A2582" s="48" t="str">
        <f aca="false">IF(AND(NOT(ISBLANK(C2582)),NOT(ISBLANK(B2582)),NOT(ISBLANK(E2582))),(_xlfn.AGGREGATE(2,7,A$5:A2582))+1,"")</f>
        <v/>
      </c>
      <c r="B2582" s="49"/>
      <c r="C2582" s="49"/>
      <c r="D2582" s="50"/>
      <c r="E2582" s="51"/>
      <c r="F2582" s="52" t="str">
        <f aca="false">IFERROR(VLOOKUP(B2582,LISTAS!$Q$2:$R$58,2,0),"")</f>
        <v/>
      </c>
      <c r="G2582" s="34" t="str">
        <f aca="false">IF(ISBLANK(C2582),"",  IF(F2582="RAZÓN SOCIAL","NUEVO_RP",   IF(F2582="NUMERO",      IF(ISNUMBER(VALUE(C2582)),VALUE(C2582),""),   IF(OR(F2582="NSS - NOMBRE",F2582="RP - NOMBRE"),      IF(         AND(           NOT(ISERROR(FIND(" - ",C2582))),           ISERROR(FIND("  ",C2582)),           ISERROR(FIND("–",C2582)),           ISERROR(FIND("—",C2582)),           ISNUMBER(VALUE(LEFT(C2582,FIND(" - ",C2582)-1)))         ),         VALUE(LEFT(C2582,FIND(" - ",C2582)-1)),         ""      ),   ""   )  )))</f>
        <v/>
      </c>
      <c r="H2582" s="34" t="str">
        <f aca="false">B2582 &amp; "|" &amp; E2582 &amp; "|" &amp;(IF(ISBLANK(C2582),"",IFERROR(VALUE(LEFT(TRIM(C2582),FIND(" ",TRIM(C2582)&amp;" ")-1)),"")))</f>
        <v>||</v>
      </c>
      <c r="I2582" s="18" t="n">
        <f aca="false">IF(G2582="",0, IF(COUNTIF($H$6:H2582,H2582)=1,1,0))</f>
        <v>0</v>
      </c>
      <c r="J2582" s="34" t="str">
        <f aca="false">IF( OR( ISBLANK(D2582), C2582=D2582, AND( LEFT(D2582,7)&lt;&gt;"NOMINA ", OR( ISERROR(FIND(" - ",D2582)), NOT(ISNUMBER(VALUE(LEFT(D2582,FIND(" - ",D2582)-1)))) ) ) ), "", B2582 &amp; "|" &amp; E2582 &amp; "|" &amp; (IF(ISBLANK(C2582), "", IFERROR(VALUE(LEFT(TRIM(C2582), FIND(" ", TRIM(C2582)&amp;" ")-1)), ""))) &amp; "|" &amp; D2582 )</f>
        <v/>
      </c>
      <c r="K2582" s="18" t="n">
        <f aca="false">IF(OR(C2582="", J2582="",G2582=""), 0, IF(COUNTIF($J$6:J2582, J2582)=1, 1, 0))</f>
        <v>0</v>
      </c>
      <c r="L2582" s="16" t="str">
        <f aca="false">IF(B2582="Inscripción de nuevo registro patronal",B2582 &amp; "|" &amp; E2582 &amp; "|" &amp; C2582,"")</f>
        <v/>
      </c>
      <c r="M2582" s="18" t="n">
        <f aca="false">IF(OR(C2582="", L2582=""), 0, IF(COUNTIF($L$6:L2582, L2582)=1, 1, 0))</f>
        <v>0</v>
      </c>
    </row>
    <row r="2583" customFormat="false" ht="28.35" hidden="false" customHeight="true" outlineLevel="0" collapsed="false">
      <c r="A2583" s="48" t="str">
        <f aca="false">IF(AND(NOT(ISBLANK(C2583)),NOT(ISBLANK(B2583)),NOT(ISBLANK(E2583))),(_xlfn.AGGREGATE(2,7,A$5:A2583))+1,"")</f>
        <v/>
      </c>
      <c r="B2583" s="49"/>
      <c r="C2583" s="49"/>
      <c r="D2583" s="50"/>
      <c r="E2583" s="51"/>
      <c r="F2583" s="52" t="str">
        <f aca="false">IFERROR(VLOOKUP(B2583,LISTAS!$Q$2:$R$58,2,0),"")</f>
        <v/>
      </c>
      <c r="G2583" s="34" t="str">
        <f aca="false">IF(ISBLANK(C2583),"",  IF(F2583="RAZÓN SOCIAL","NUEVO_RP",   IF(F2583="NUMERO",      IF(ISNUMBER(VALUE(C2583)),VALUE(C2583),""),   IF(OR(F2583="NSS - NOMBRE",F2583="RP - NOMBRE"),      IF(         AND(           NOT(ISERROR(FIND(" - ",C2583))),           ISERROR(FIND("  ",C2583)),           ISERROR(FIND("–",C2583)),           ISERROR(FIND("—",C2583)),           ISNUMBER(VALUE(LEFT(C2583,FIND(" - ",C2583)-1)))         ),         VALUE(LEFT(C2583,FIND(" - ",C2583)-1)),         ""      ),   ""   )  )))</f>
        <v/>
      </c>
      <c r="H2583" s="34" t="str">
        <f aca="false">B2583 &amp; "|" &amp; E2583 &amp; "|" &amp;(IF(ISBLANK(C2583),"",IFERROR(VALUE(LEFT(TRIM(C2583),FIND(" ",TRIM(C2583)&amp;" ")-1)),"")))</f>
        <v>||</v>
      </c>
      <c r="I2583" s="18" t="n">
        <f aca="false">IF(G2583="",0, IF(COUNTIF($H$6:H2583,H2583)=1,1,0))</f>
        <v>0</v>
      </c>
      <c r="J2583" s="34" t="str">
        <f aca="false">IF( OR( ISBLANK(D2583), C2583=D2583, AND( LEFT(D2583,7)&lt;&gt;"NOMINA ", OR( ISERROR(FIND(" - ",D2583)), NOT(ISNUMBER(VALUE(LEFT(D2583,FIND(" - ",D2583)-1)))) ) ) ), "", B2583 &amp; "|" &amp; E2583 &amp; "|" &amp; (IF(ISBLANK(C2583), "", IFERROR(VALUE(LEFT(TRIM(C2583), FIND(" ", TRIM(C2583)&amp;" ")-1)), ""))) &amp; "|" &amp; D2583 )</f>
        <v/>
      </c>
      <c r="K2583" s="18" t="n">
        <f aca="false">IF(OR(C2583="", J2583="",G2583=""), 0, IF(COUNTIF($J$6:J2583, J2583)=1, 1, 0))</f>
        <v>0</v>
      </c>
      <c r="L2583" s="16" t="str">
        <f aca="false">IF(B2583="Inscripción de nuevo registro patronal",B2583 &amp; "|" &amp; E2583 &amp; "|" &amp; C2583,"")</f>
        <v/>
      </c>
      <c r="M2583" s="18" t="n">
        <f aca="false">IF(OR(C2583="", L2583=""), 0, IF(COUNTIF($L$6:L2583, L2583)=1, 1, 0))</f>
        <v>0</v>
      </c>
    </row>
    <row r="2584" customFormat="false" ht="28.35" hidden="false" customHeight="true" outlineLevel="0" collapsed="false">
      <c r="A2584" s="48" t="str">
        <f aca="false">IF(AND(NOT(ISBLANK(C2584)),NOT(ISBLANK(B2584)),NOT(ISBLANK(E2584))),(_xlfn.AGGREGATE(2,7,A$5:A2584))+1,"")</f>
        <v/>
      </c>
      <c r="B2584" s="49"/>
      <c r="C2584" s="49"/>
      <c r="D2584" s="50"/>
      <c r="E2584" s="51"/>
      <c r="F2584" s="52" t="str">
        <f aca="false">IFERROR(VLOOKUP(B2584,LISTAS!$Q$2:$R$58,2,0),"")</f>
        <v/>
      </c>
      <c r="G2584" s="34" t="str">
        <f aca="false">IF(ISBLANK(C2584),"",  IF(F2584="RAZÓN SOCIAL","NUEVO_RP",   IF(F2584="NUMERO",      IF(ISNUMBER(VALUE(C2584)),VALUE(C2584),""),   IF(OR(F2584="NSS - NOMBRE",F2584="RP - NOMBRE"),      IF(         AND(           NOT(ISERROR(FIND(" - ",C2584))),           ISERROR(FIND("  ",C2584)),           ISERROR(FIND("–",C2584)),           ISERROR(FIND("—",C2584)),           ISNUMBER(VALUE(LEFT(C2584,FIND(" - ",C2584)-1)))         ),         VALUE(LEFT(C2584,FIND(" - ",C2584)-1)),         ""      ),   ""   )  )))</f>
        <v/>
      </c>
      <c r="H2584" s="34" t="str">
        <f aca="false">B2584 &amp; "|" &amp; E2584 &amp; "|" &amp;(IF(ISBLANK(C2584),"",IFERROR(VALUE(LEFT(TRIM(C2584),FIND(" ",TRIM(C2584)&amp;" ")-1)),"")))</f>
        <v>||</v>
      </c>
      <c r="I2584" s="18" t="n">
        <f aca="false">IF(G2584="",0, IF(COUNTIF($H$6:H2584,H2584)=1,1,0))</f>
        <v>0</v>
      </c>
      <c r="J2584" s="34" t="str">
        <f aca="false">IF( OR( ISBLANK(D2584), C2584=D2584, AND( LEFT(D2584,7)&lt;&gt;"NOMINA ", OR( ISERROR(FIND(" - ",D2584)), NOT(ISNUMBER(VALUE(LEFT(D2584,FIND(" - ",D2584)-1)))) ) ) ), "", B2584 &amp; "|" &amp; E2584 &amp; "|" &amp; (IF(ISBLANK(C2584), "", IFERROR(VALUE(LEFT(TRIM(C2584), FIND(" ", TRIM(C2584)&amp;" ")-1)), ""))) &amp; "|" &amp; D2584 )</f>
        <v/>
      </c>
      <c r="K2584" s="18" t="n">
        <f aca="false">IF(OR(C2584="", J2584="",G2584=""), 0, IF(COUNTIF($J$6:J2584, J2584)=1, 1, 0))</f>
        <v>0</v>
      </c>
      <c r="L2584" s="16" t="str">
        <f aca="false">IF(B2584="Inscripción de nuevo registro patronal",B2584 &amp; "|" &amp; E2584 &amp; "|" &amp; C2584,"")</f>
        <v/>
      </c>
      <c r="M2584" s="18" t="n">
        <f aca="false">IF(OR(C2584="", L2584=""), 0, IF(COUNTIF($L$6:L2584, L2584)=1, 1, 0))</f>
        <v>0</v>
      </c>
    </row>
    <row r="2585" customFormat="false" ht="28.35" hidden="false" customHeight="true" outlineLevel="0" collapsed="false">
      <c r="A2585" s="48" t="str">
        <f aca="false">IF(AND(NOT(ISBLANK(C2585)),NOT(ISBLANK(B2585)),NOT(ISBLANK(E2585))),(_xlfn.AGGREGATE(2,7,A$5:A2585))+1,"")</f>
        <v/>
      </c>
      <c r="B2585" s="49"/>
      <c r="C2585" s="49"/>
      <c r="D2585" s="50"/>
      <c r="E2585" s="51"/>
      <c r="F2585" s="52" t="str">
        <f aca="false">IFERROR(VLOOKUP(B2585,LISTAS!$Q$2:$R$58,2,0),"")</f>
        <v/>
      </c>
      <c r="G2585" s="34" t="str">
        <f aca="false">IF(ISBLANK(C2585),"",  IF(F2585="RAZÓN SOCIAL","NUEVO_RP",   IF(F2585="NUMERO",      IF(ISNUMBER(VALUE(C2585)),VALUE(C2585),""),   IF(OR(F2585="NSS - NOMBRE",F2585="RP - NOMBRE"),      IF(         AND(           NOT(ISERROR(FIND(" - ",C2585))),           ISERROR(FIND("  ",C2585)),           ISERROR(FIND("–",C2585)),           ISERROR(FIND("—",C2585)),           ISNUMBER(VALUE(LEFT(C2585,FIND(" - ",C2585)-1)))         ),         VALUE(LEFT(C2585,FIND(" - ",C2585)-1)),         ""      ),   ""   )  )))</f>
        <v/>
      </c>
      <c r="H2585" s="34" t="str">
        <f aca="false">B2585 &amp; "|" &amp; E2585 &amp; "|" &amp;(IF(ISBLANK(C2585),"",IFERROR(VALUE(LEFT(TRIM(C2585),FIND(" ",TRIM(C2585)&amp;" ")-1)),"")))</f>
        <v>||</v>
      </c>
      <c r="I2585" s="18" t="n">
        <f aca="false">IF(G2585="",0, IF(COUNTIF($H$6:H2585,H2585)=1,1,0))</f>
        <v>0</v>
      </c>
      <c r="J2585" s="34" t="str">
        <f aca="false">IF( OR( ISBLANK(D2585), C2585=D2585, AND( LEFT(D2585,7)&lt;&gt;"NOMINA ", OR( ISERROR(FIND(" - ",D2585)), NOT(ISNUMBER(VALUE(LEFT(D2585,FIND(" - ",D2585)-1)))) ) ) ), "", B2585 &amp; "|" &amp; E2585 &amp; "|" &amp; (IF(ISBLANK(C2585), "", IFERROR(VALUE(LEFT(TRIM(C2585), FIND(" ", TRIM(C2585)&amp;" ")-1)), ""))) &amp; "|" &amp; D2585 )</f>
        <v/>
      </c>
      <c r="K2585" s="18" t="n">
        <f aca="false">IF(OR(C2585="", J2585="",G2585=""), 0, IF(COUNTIF($J$6:J2585, J2585)=1, 1, 0))</f>
        <v>0</v>
      </c>
      <c r="L2585" s="16" t="str">
        <f aca="false">IF(B2585="Inscripción de nuevo registro patronal",B2585 &amp; "|" &amp; E2585 &amp; "|" &amp; C2585,"")</f>
        <v/>
      </c>
      <c r="M2585" s="18" t="n">
        <f aca="false">IF(OR(C2585="", L2585=""), 0, IF(COUNTIF($L$6:L2585, L2585)=1, 1, 0))</f>
        <v>0</v>
      </c>
    </row>
    <row r="2586" customFormat="false" ht="28.35" hidden="false" customHeight="true" outlineLevel="0" collapsed="false">
      <c r="A2586" s="48" t="str">
        <f aca="false">IF(AND(NOT(ISBLANK(C2586)),NOT(ISBLANK(B2586)),NOT(ISBLANK(E2586))),(_xlfn.AGGREGATE(2,7,A$5:A2586))+1,"")</f>
        <v/>
      </c>
      <c r="B2586" s="49"/>
      <c r="C2586" s="49"/>
      <c r="D2586" s="50"/>
      <c r="E2586" s="51"/>
      <c r="F2586" s="52" t="str">
        <f aca="false">IFERROR(VLOOKUP(B2586,LISTAS!$Q$2:$R$58,2,0),"")</f>
        <v/>
      </c>
      <c r="G2586" s="34" t="str">
        <f aca="false">IF(ISBLANK(C2586),"",  IF(F2586="RAZÓN SOCIAL","NUEVO_RP",   IF(F2586="NUMERO",      IF(ISNUMBER(VALUE(C2586)),VALUE(C2586),""),   IF(OR(F2586="NSS - NOMBRE",F2586="RP - NOMBRE"),      IF(         AND(           NOT(ISERROR(FIND(" - ",C2586))),           ISERROR(FIND("  ",C2586)),           ISERROR(FIND("–",C2586)),           ISERROR(FIND("—",C2586)),           ISNUMBER(VALUE(LEFT(C2586,FIND(" - ",C2586)-1)))         ),         VALUE(LEFT(C2586,FIND(" - ",C2586)-1)),         ""      ),   ""   )  )))</f>
        <v/>
      </c>
      <c r="H2586" s="34" t="str">
        <f aca="false">B2586 &amp; "|" &amp; E2586 &amp; "|" &amp;(IF(ISBLANK(C2586),"",IFERROR(VALUE(LEFT(TRIM(C2586),FIND(" ",TRIM(C2586)&amp;" ")-1)),"")))</f>
        <v>||</v>
      </c>
      <c r="I2586" s="18" t="n">
        <f aca="false">IF(G2586="",0, IF(COUNTIF($H$6:H2586,H2586)=1,1,0))</f>
        <v>0</v>
      </c>
      <c r="J2586" s="34" t="str">
        <f aca="false">IF( OR( ISBLANK(D2586), C2586=D2586, AND( LEFT(D2586,7)&lt;&gt;"NOMINA ", OR( ISERROR(FIND(" - ",D2586)), NOT(ISNUMBER(VALUE(LEFT(D2586,FIND(" - ",D2586)-1)))) ) ) ), "", B2586 &amp; "|" &amp; E2586 &amp; "|" &amp; (IF(ISBLANK(C2586), "", IFERROR(VALUE(LEFT(TRIM(C2586), FIND(" ", TRIM(C2586)&amp;" ")-1)), ""))) &amp; "|" &amp; D2586 )</f>
        <v/>
      </c>
      <c r="K2586" s="18" t="n">
        <f aca="false">IF(OR(C2586="", J2586="",G2586=""), 0, IF(COUNTIF($J$6:J2586, J2586)=1, 1, 0))</f>
        <v>0</v>
      </c>
      <c r="L2586" s="16" t="str">
        <f aca="false">IF(B2586="Inscripción de nuevo registro patronal",B2586 &amp; "|" &amp; E2586 &amp; "|" &amp; C2586,"")</f>
        <v/>
      </c>
      <c r="M2586" s="18" t="n">
        <f aca="false">IF(OR(C2586="", L2586=""), 0, IF(COUNTIF($L$6:L2586, L2586)=1, 1, 0))</f>
        <v>0</v>
      </c>
    </row>
    <row r="2587" customFormat="false" ht="28.35" hidden="false" customHeight="true" outlineLevel="0" collapsed="false">
      <c r="A2587" s="48" t="str">
        <f aca="false">IF(AND(NOT(ISBLANK(C2587)),NOT(ISBLANK(B2587)),NOT(ISBLANK(E2587))),(_xlfn.AGGREGATE(2,7,A$5:A2587))+1,"")</f>
        <v/>
      </c>
      <c r="B2587" s="49"/>
      <c r="C2587" s="49"/>
      <c r="D2587" s="50"/>
      <c r="E2587" s="51"/>
      <c r="F2587" s="52" t="str">
        <f aca="false">IFERROR(VLOOKUP(B2587,LISTAS!$Q$2:$R$58,2,0),"")</f>
        <v/>
      </c>
      <c r="G2587" s="34" t="str">
        <f aca="false">IF(ISBLANK(C2587),"",  IF(F2587="RAZÓN SOCIAL","NUEVO_RP",   IF(F2587="NUMERO",      IF(ISNUMBER(VALUE(C2587)),VALUE(C2587),""),   IF(OR(F2587="NSS - NOMBRE",F2587="RP - NOMBRE"),      IF(         AND(           NOT(ISERROR(FIND(" - ",C2587))),           ISERROR(FIND("  ",C2587)),           ISERROR(FIND("–",C2587)),           ISERROR(FIND("—",C2587)),           ISNUMBER(VALUE(LEFT(C2587,FIND(" - ",C2587)-1)))         ),         VALUE(LEFT(C2587,FIND(" - ",C2587)-1)),         ""      ),   ""   )  )))</f>
        <v/>
      </c>
      <c r="H2587" s="34" t="str">
        <f aca="false">B2587 &amp; "|" &amp; E2587 &amp; "|" &amp;(IF(ISBLANK(C2587),"",IFERROR(VALUE(LEFT(TRIM(C2587),FIND(" ",TRIM(C2587)&amp;" ")-1)),"")))</f>
        <v>||</v>
      </c>
      <c r="I2587" s="18" t="n">
        <f aca="false">IF(G2587="",0, IF(COUNTIF($H$6:H2587,H2587)=1,1,0))</f>
        <v>0</v>
      </c>
      <c r="J2587" s="34" t="str">
        <f aca="false">IF( OR( ISBLANK(D2587), C2587=D2587, AND( LEFT(D2587,7)&lt;&gt;"NOMINA ", OR( ISERROR(FIND(" - ",D2587)), NOT(ISNUMBER(VALUE(LEFT(D2587,FIND(" - ",D2587)-1)))) ) ) ), "", B2587 &amp; "|" &amp; E2587 &amp; "|" &amp; (IF(ISBLANK(C2587), "", IFERROR(VALUE(LEFT(TRIM(C2587), FIND(" ", TRIM(C2587)&amp;" ")-1)), ""))) &amp; "|" &amp; D2587 )</f>
        <v/>
      </c>
      <c r="K2587" s="18" t="n">
        <f aca="false">IF(OR(C2587="", J2587="",G2587=""), 0, IF(COUNTIF($J$6:J2587, J2587)=1, 1, 0))</f>
        <v>0</v>
      </c>
      <c r="L2587" s="16" t="str">
        <f aca="false">IF(B2587="Inscripción de nuevo registro patronal",B2587 &amp; "|" &amp; E2587 &amp; "|" &amp; C2587,"")</f>
        <v/>
      </c>
      <c r="M2587" s="18" t="n">
        <f aca="false">IF(OR(C2587="", L2587=""), 0, IF(COUNTIF($L$6:L2587, L2587)=1, 1, 0))</f>
        <v>0</v>
      </c>
    </row>
    <row r="2588" customFormat="false" ht="28.35" hidden="false" customHeight="true" outlineLevel="0" collapsed="false">
      <c r="A2588" s="48" t="str">
        <f aca="false">IF(AND(NOT(ISBLANK(C2588)),NOT(ISBLANK(B2588)),NOT(ISBLANK(E2588))),(_xlfn.AGGREGATE(2,7,A$5:A2588))+1,"")</f>
        <v/>
      </c>
      <c r="B2588" s="49"/>
      <c r="C2588" s="49"/>
      <c r="D2588" s="50"/>
      <c r="E2588" s="51"/>
      <c r="F2588" s="52" t="str">
        <f aca="false">IFERROR(VLOOKUP(B2588,LISTAS!$Q$2:$R$58,2,0),"")</f>
        <v/>
      </c>
      <c r="G2588" s="34" t="str">
        <f aca="false">IF(ISBLANK(C2588),"",  IF(F2588="RAZÓN SOCIAL","NUEVO_RP",   IF(F2588="NUMERO",      IF(ISNUMBER(VALUE(C2588)),VALUE(C2588),""),   IF(OR(F2588="NSS - NOMBRE",F2588="RP - NOMBRE"),      IF(         AND(           NOT(ISERROR(FIND(" - ",C2588))),           ISERROR(FIND("  ",C2588)),           ISERROR(FIND("–",C2588)),           ISERROR(FIND("—",C2588)),           ISNUMBER(VALUE(LEFT(C2588,FIND(" - ",C2588)-1)))         ),         VALUE(LEFT(C2588,FIND(" - ",C2588)-1)),         ""      ),   ""   )  )))</f>
        <v/>
      </c>
      <c r="H2588" s="34" t="str">
        <f aca="false">B2588 &amp; "|" &amp; E2588 &amp; "|" &amp;(IF(ISBLANK(C2588),"",IFERROR(VALUE(LEFT(TRIM(C2588),FIND(" ",TRIM(C2588)&amp;" ")-1)),"")))</f>
        <v>||</v>
      </c>
      <c r="I2588" s="18" t="n">
        <f aca="false">IF(G2588="",0, IF(COUNTIF($H$6:H2588,H2588)=1,1,0))</f>
        <v>0</v>
      </c>
      <c r="J2588" s="34" t="str">
        <f aca="false">IF( OR( ISBLANK(D2588), C2588=D2588, AND( LEFT(D2588,7)&lt;&gt;"NOMINA ", OR( ISERROR(FIND(" - ",D2588)), NOT(ISNUMBER(VALUE(LEFT(D2588,FIND(" - ",D2588)-1)))) ) ) ), "", B2588 &amp; "|" &amp; E2588 &amp; "|" &amp; (IF(ISBLANK(C2588), "", IFERROR(VALUE(LEFT(TRIM(C2588), FIND(" ", TRIM(C2588)&amp;" ")-1)), ""))) &amp; "|" &amp; D2588 )</f>
        <v/>
      </c>
      <c r="K2588" s="18" t="n">
        <f aca="false">IF(OR(C2588="", J2588="",G2588=""), 0, IF(COUNTIF($J$6:J2588, J2588)=1, 1, 0))</f>
        <v>0</v>
      </c>
      <c r="L2588" s="16" t="str">
        <f aca="false">IF(B2588="Inscripción de nuevo registro patronal",B2588 &amp; "|" &amp; E2588 &amp; "|" &amp; C2588,"")</f>
        <v/>
      </c>
      <c r="M2588" s="18" t="n">
        <f aca="false">IF(OR(C2588="", L2588=""), 0, IF(COUNTIF($L$6:L2588, L2588)=1, 1, 0))</f>
        <v>0</v>
      </c>
    </row>
    <row r="2589" customFormat="false" ht="28.35" hidden="false" customHeight="true" outlineLevel="0" collapsed="false">
      <c r="A2589" s="48" t="str">
        <f aca="false">IF(AND(NOT(ISBLANK(C2589)),NOT(ISBLANK(B2589)),NOT(ISBLANK(E2589))),(_xlfn.AGGREGATE(2,7,A$5:A2589))+1,"")</f>
        <v/>
      </c>
      <c r="B2589" s="49"/>
      <c r="C2589" s="49"/>
      <c r="D2589" s="50"/>
      <c r="E2589" s="51"/>
      <c r="F2589" s="52" t="str">
        <f aca="false">IFERROR(VLOOKUP(B2589,LISTAS!$Q$2:$R$58,2,0),"")</f>
        <v/>
      </c>
      <c r="G2589" s="34" t="str">
        <f aca="false">IF(ISBLANK(C2589),"",  IF(F2589="RAZÓN SOCIAL","NUEVO_RP",   IF(F2589="NUMERO",      IF(ISNUMBER(VALUE(C2589)),VALUE(C2589),""),   IF(OR(F2589="NSS - NOMBRE",F2589="RP - NOMBRE"),      IF(         AND(           NOT(ISERROR(FIND(" - ",C2589))),           ISERROR(FIND("  ",C2589)),           ISERROR(FIND("–",C2589)),           ISERROR(FIND("—",C2589)),           ISNUMBER(VALUE(LEFT(C2589,FIND(" - ",C2589)-1)))         ),         VALUE(LEFT(C2589,FIND(" - ",C2589)-1)),         ""      ),   ""   )  )))</f>
        <v/>
      </c>
      <c r="H2589" s="34" t="str">
        <f aca="false">B2589 &amp; "|" &amp; E2589 &amp; "|" &amp;(IF(ISBLANK(C2589),"",IFERROR(VALUE(LEFT(TRIM(C2589),FIND(" ",TRIM(C2589)&amp;" ")-1)),"")))</f>
        <v>||</v>
      </c>
      <c r="I2589" s="18" t="n">
        <f aca="false">IF(G2589="",0, IF(COUNTIF($H$6:H2589,H2589)=1,1,0))</f>
        <v>0</v>
      </c>
      <c r="J2589" s="34" t="str">
        <f aca="false">IF( OR( ISBLANK(D2589), C2589=D2589, AND( LEFT(D2589,7)&lt;&gt;"NOMINA ", OR( ISERROR(FIND(" - ",D2589)), NOT(ISNUMBER(VALUE(LEFT(D2589,FIND(" - ",D2589)-1)))) ) ) ), "", B2589 &amp; "|" &amp; E2589 &amp; "|" &amp; (IF(ISBLANK(C2589), "", IFERROR(VALUE(LEFT(TRIM(C2589), FIND(" ", TRIM(C2589)&amp;" ")-1)), ""))) &amp; "|" &amp; D2589 )</f>
        <v/>
      </c>
      <c r="K2589" s="18" t="n">
        <f aca="false">IF(OR(C2589="", J2589="",G2589=""), 0, IF(COUNTIF($J$6:J2589, J2589)=1, 1, 0))</f>
        <v>0</v>
      </c>
      <c r="L2589" s="16" t="str">
        <f aca="false">IF(B2589="Inscripción de nuevo registro patronal",B2589 &amp; "|" &amp; E2589 &amp; "|" &amp; C2589,"")</f>
        <v/>
      </c>
      <c r="M2589" s="18" t="n">
        <f aca="false">IF(OR(C2589="", L2589=""), 0, IF(COUNTIF($L$6:L2589, L2589)=1, 1, 0))</f>
        <v>0</v>
      </c>
    </row>
    <row r="2590" customFormat="false" ht="28.35" hidden="false" customHeight="true" outlineLevel="0" collapsed="false">
      <c r="A2590" s="48" t="str">
        <f aca="false">IF(AND(NOT(ISBLANK(C2590)),NOT(ISBLANK(B2590)),NOT(ISBLANK(E2590))),(_xlfn.AGGREGATE(2,7,A$5:A2590))+1,"")</f>
        <v/>
      </c>
      <c r="B2590" s="49"/>
      <c r="C2590" s="49"/>
      <c r="D2590" s="50"/>
      <c r="E2590" s="51"/>
      <c r="F2590" s="52" t="str">
        <f aca="false">IFERROR(VLOOKUP(B2590,LISTAS!$Q$2:$R$58,2,0),"")</f>
        <v/>
      </c>
      <c r="G2590" s="34" t="str">
        <f aca="false">IF(ISBLANK(C2590),"",  IF(F2590="RAZÓN SOCIAL","NUEVO_RP",   IF(F2590="NUMERO",      IF(ISNUMBER(VALUE(C2590)),VALUE(C2590),""),   IF(OR(F2590="NSS - NOMBRE",F2590="RP - NOMBRE"),      IF(         AND(           NOT(ISERROR(FIND(" - ",C2590))),           ISERROR(FIND("  ",C2590)),           ISERROR(FIND("–",C2590)),           ISERROR(FIND("—",C2590)),           ISNUMBER(VALUE(LEFT(C2590,FIND(" - ",C2590)-1)))         ),         VALUE(LEFT(C2590,FIND(" - ",C2590)-1)),         ""      ),   ""   )  )))</f>
        <v/>
      </c>
      <c r="H2590" s="34" t="str">
        <f aca="false">B2590 &amp; "|" &amp; E2590 &amp; "|" &amp;(IF(ISBLANK(C2590),"",IFERROR(VALUE(LEFT(TRIM(C2590),FIND(" ",TRIM(C2590)&amp;" ")-1)),"")))</f>
        <v>||</v>
      </c>
      <c r="I2590" s="18" t="n">
        <f aca="false">IF(G2590="",0, IF(COUNTIF($H$6:H2590,H2590)=1,1,0))</f>
        <v>0</v>
      </c>
      <c r="J2590" s="34" t="str">
        <f aca="false">IF( OR( ISBLANK(D2590), C2590=D2590, AND( LEFT(D2590,7)&lt;&gt;"NOMINA ", OR( ISERROR(FIND(" - ",D2590)), NOT(ISNUMBER(VALUE(LEFT(D2590,FIND(" - ",D2590)-1)))) ) ) ), "", B2590 &amp; "|" &amp; E2590 &amp; "|" &amp; (IF(ISBLANK(C2590), "", IFERROR(VALUE(LEFT(TRIM(C2590), FIND(" ", TRIM(C2590)&amp;" ")-1)), ""))) &amp; "|" &amp; D2590 )</f>
        <v/>
      </c>
      <c r="K2590" s="18" t="n">
        <f aca="false">IF(OR(C2590="", J2590="",G2590=""), 0, IF(COUNTIF($J$6:J2590, J2590)=1, 1, 0))</f>
        <v>0</v>
      </c>
      <c r="L2590" s="16" t="str">
        <f aca="false">IF(B2590="Inscripción de nuevo registro patronal",B2590 &amp; "|" &amp; E2590 &amp; "|" &amp; C2590,"")</f>
        <v/>
      </c>
      <c r="M2590" s="18" t="n">
        <f aca="false">IF(OR(C2590="", L2590=""), 0, IF(COUNTIF($L$6:L2590, L2590)=1, 1, 0))</f>
        <v>0</v>
      </c>
    </row>
    <row r="2591" customFormat="false" ht="28.35" hidden="false" customHeight="true" outlineLevel="0" collapsed="false">
      <c r="A2591" s="48" t="str">
        <f aca="false">IF(AND(NOT(ISBLANK(C2591)),NOT(ISBLANK(B2591)),NOT(ISBLANK(E2591))),(_xlfn.AGGREGATE(2,7,A$5:A2591))+1,"")</f>
        <v/>
      </c>
      <c r="B2591" s="49"/>
      <c r="C2591" s="49"/>
      <c r="D2591" s="50"/>
      <c r="E2591" s="51"/>
      <c r="F2591" s="52" t="str">
        <f aca="false">IFERROR(VLOOKUP(B2591,LISTAS!$Q$2:$R$58,2,0),"")</f>
        <v/>
      </c>
      <c r="G2591" s="34" t="str">
        <f aca="false">IF(ISBLANK(C2591),"",  IF(F2591="RAZÓN SOCIAL","NUEVO_RP",   IF(F2591="NUMERO",      IF(ISNUMBER(VALUE(C2591)),VALUE(C2591),""),   IF(OR(F2591="NSS - NOMBRE",F2591="RP - NOMBRE"),      IF(         AND(           NOT(ISERROR(FIND(" - ",C2591))),           ISERROR(FIND("  ",C2591)),           ISERROR(FIND("–",C2591)),           ISERROR(FIND("—",C2591)),           ISNUMBER(VALUE(LEFT(C2591,FIND(" - ",C2591)-1)))         ),         VALUE(LEFT(C2591,FIND(" - ",C2591)-1)),         ""      ),   ""   )  )))</f>
        <v/>
      </c>
      <c r="H2591" s="34" t="str">
        <f aca="false">B2591 &amp; "|" &amp; E2591 &amp; "|" &amp;(IF(ISBLANK(C2591),"",IFERROR(VALUE(LEFT(TRIM(C2591),FIND(" ",TRIM(C2591)&amp;" ")-1)),"")))</f>
        <v>||</v>
      </c>
      <c r="I2591" s="18" t="n">
        <f aca="false">IF(G2591="",0, IF(COUNTIF($H$6:H2591,H2591)=1,1,0))</f>
        <v>0</v>
      </c>
      <c r="J2591" s="34" t="str">
        <f aca="false">IF( OR( ISBLANK(D2591), C2591=D2591, AND( LEFT(D2591,7)&lt;&gt;"NOMINA ", OR( ISERROR(FIND(" - ",D2591)), NOT(ISNUMBER(VALUE(LEFT(D2591,FIND(" - ",D2591)-1)))) ) ) ), "", B2591 &amp; "|" &amp; E2591 &amp; "|" &amp; (IF(ISBLANK(C2591), "", IFERROR(VALUE(LEFT(TRIM(C2591), FIND(" ", TRIM(C2591)&amp;" ")-1)), ""))) &amp; "|" &amp; D2591 )</f>
        <v/>
      </c>
      <c r="K2591" s="18" t="n">
        <f aca="false">IF(OR(C2591="", J2591="",G2591=""), 0, IF(COUNTIF($J$6:J2591, J2591)=1, 1, 0))</f>
        <v>0</v>
      </c>
      <c r="L2591" s="16" t="str">
        <f aca="false">IF(B2591="Inscripción de nuevo registro patronal",B2591 &amp; "|" &amp; E2591 &amp; "|" &amp; C2591,"")</f>
        <v/>
      </c>
      <c r="M2591" s="18" t="n">
        <f aca="false">IF(OR(C2591="", L2591=""), 0, IF(COUNTIF($L$6:L2591, L2591)=1, 1, 0))</f>
        <v>0</v>
      </c>
    </row>
    <row r="2592" customFormat="false" ht="28.35" hidden="false" customHeight="true" outlineLevel="0" collapsed="false">
      <c r="A2592" s="48" t="str">
        <f aca="false">IF(AND(NOT(ISBLANK(C2592)),NOT(ISBLANK(B2592)),NOT(ISBLANK(E2592))),(_xlfn.AGGREGATE(2,7,A$5:A2592))+1,"")</f>
        <v/>
      </c>
      <c r="B2592" s="49"/>
      <c r="C2592" s="49"/>
      <c r="D2592" s="50"/>
      <c r="E2592" s="51"/>
      <c r="F2592" s="52" t="str">
        <f aca="false">IFERROR(VLOOKUP(B2592,LISTAS!$Q$2:$R$58,2,0),"")</f>
        <v/>
      </c>
      <c r="G2592" s="34" t="str">
        <f aca="false">IF(ISBLANK(C2592),"",  IF(F2592="RAZÓN SOCIAL","NUEVO_RP",   IF(F2592="NUMERO",      IF(ISNUMBER(VALUE(C2592)),VALUE(C2592),""),   IF(OR(F2592="NSS - NOMBRE",F2592="RP - NOMBRE"),      IF(         AND(           NOT(ISERROR(FIND(" - ",C2592))),           ISERROR(FIND("  ",C2592)),           ISERROR(FIND("–",C2592)),           ISERROR(FIND("—",C2592)),           ISNUMBER(VALUE(LEFT(C2592,FIND(" - ",C2592)-1)))         ),         VALUE(LEFT(C2592,FIND(" - ",C2592)-1)),         ""      ),   ""   )  )))</f>
        <v/>
      </c>
      <c r="H2592" s="34" t="str">
        <f aca="false">B2592 &amp; "|" &amp; E2592 &amp; "|" &amp;(IF(ISBLANK(C2592),"",IFERROR(VALUE(LEFT(TRIM(C2592),FIND(" ",TRIM(C2592)&amp;" ")-1)),"")))</f>
        <v>||</v>
      </c>
      <c r="I2592" s="18" t="n">
        <f aca="false">IF(G2592="",0, IF(COUNTIF($H$6:H2592,H2592)=1,1,0))</f>
        <v>0</v>
      </c>
      <c r="J2592" s="34" t="str">
        <f aca="false">IF( OR( ISBLANK(D2592), C2592=D2592, AND( LEFT(D2592,7)&lt;&gt;"NOMINA ", OR( ISERROR(FIND(" - ",D2592)), NOT(ISNUMBER(VALUE(LEFT(D2592,FIND(" - ",D2592)-1)))) ) ) ), "", B2592 &amp; "|" &amp; E2592 &amp; "|" &amp; (IF(ISBLANK(C2592), "", IFERROR(VALUE(LEFT(TRIM(C2592), FIND(" ", TRIM(C2592)&amp;" ")-1)), ""))) &amp; "|" &amp; D2592 )</f>
        <v/>
      </c>
      <c r="K2592" s="18" t="n">
        <f aca="false">IF(OR(C2592="", J2592="",G2592=""), 0, IF(COUNTIF($J$6:J2592, J2592)=1, 1, 0))</f>
        <v>0</v>
      </c>
      <c r="L2592" s="16" t="str">
        <f aca="false">IF(B2592="Inscripción de nuevo registro patronal",B2592 &amp; "|" &amp; E2592 &amp; "|" &amp; C2592,"")</f>
        <v/>
      </c>
      <c r="M2592" s="18" t="n">
        <f aca="false">IF(OR(C2592="", L2592=""), 0, IF(COUNTIF($L$6:L2592, L2592)=1, 1, 0))</f>
        <v>0</v>
      </c>
    </row>
    <row r="2593" customFormat="false" ht="28.35" hidden="false" customHeight="true" outlineLevel="0" collapsed="false">
      <c r="A2593" s="48" t="str">
        <f aca="false">IF(AND(NOT(ISBLANK(C2593)),NOT(ISBLANK(B2593)),NOT(ISBLANK(E2593))),(_xlfn.AGGREGATE(2,7,A$5:A2593))+1,"")</f>
        <v/>
      </c>
      <c r="B2593" s="49"/>
      <c r="C2593" s="49"/>
      <c r="D2593" s="50"/>
      <c r="E2593" s="51"/>
      <c r="F2593" s="52" t="str">
        <f aca="false">IFERROR(VLOOKUP(B2593,LISTAS!$Q$2:$R$58,2,0),"")</f>
        <v/>
      </c>
      <c r="G2593" s="34" t="str">
        <f aca="false">IF(ISBLANK(C2593),"",  IF(F2593="RAZÓN SOCIAL","NUEVO_RP",   IF(F2593="NUMERO",      IF(ISNUMBER(VALUE(C2593)),VALUE(C2593),""),   IF(OR(F2593="NSS - NOMBRE",F2593="RP - NOMBRE"),      IF(         AND(           NOT(ISERROR(FIND(" - ",C2593))),           ISERROR(FIND("  ",C2593)),           ISERROR(FIND("–",C2593)),           ISERROR(FIND("—",C2593)),           ISNUMBER(VALUE(LEFT(C2593,FIND(" - ",C2593)-1)))         ),         VALUE(LEFT(C2593,FIND(" - ",C2593)-1)),         ""      ),   ""   )  )))</f>
        <v/>
      </c>
      <c r="H2593" s="34" t="str">
        <f aca="false">B2593 &amp; "|" &amp; E2593 &amp; "|" &amp;(IF(ISBLANK(C2593),"",IFERROR(VALUE(LEFT(TRIM(C2593),FIND(" ",TRIM(C2593)&amp;" ")-1)),"")))</f>
        <v>||</v>
      </c>
      <c r="I2593" s="18" t="n">
        <f aca="false">IF(G2593="",0, IF(COUNTIF($H$6:H2593,H2593)=1,1,0))</f>
        <v>0</v>
      </c>
      <c r="J2593" s="34" t="str">
        <f aca="false">IF( OR( ISBLANK(D2593), C2593=D2593, AND( LEFT(D2593,7)&lt;&gt;"NOMINA ", OR( ISERROR(FIND(" - ",D2593)), NOT(ISNUMBER(VALUE(LEFT(D2593,FIND(" - ",D2593)-1)))) ) ) ), "", B2593 &amp; "|" &amp; E2593 &amp; "|" &amp; (IF(ISBLANK(C2593), "", IFERROR(VALUE(LEFT(TRIM(C2593), FIND(" ", TRIM(C2593)&amp;" ")-1)), ""))) &amp; "|" &amp; D2593 )</f>
        <v/>
      </c>
      <c r="K2593" s="18" t="n">
        <f aca="false">IF(OR(C2593="", J2593="",G2593=""), 0, IF(COUNTIF($J$6:J2593, J2593)=1, 1, 0))</f>
        <v>0</v>
      </c>
      <c r="L2593" s="16" t="str">
        <f aca="false">IF(B2593="Inscripción de nuevo registro patronal",B2593 &amp; "|" &amp; E2593 &amp; "|" &amp; C2593,"")</f>
        <v/>
      </c>
      <c r="M2593" s="18" t="n">
        <f aca="false">IF(OR(C2593="", L2593=""), 0, IF(COUNTIF($L$6:L2593, L2593)=1, 1, 0))</f>
        <v>0</v>
      </c>
    </row>
    <row r="2594" customFormat="false" ht="28.35" hidden="false" customHeight="true" outlineLevel="0" collapsed="false">
      <c r="A2594" s="48" t="str">
        <f aca="false">IF(AND(NOT(ISBLANK(C2594)),NOT(ISBLANK(B2594)),NOT(ISBLANK(E2594))),(_xlfn.AGGREGATE(2,7,A$5:A2594))+1,"")</f>
        <v/>
      </c>
      <c r="B2594" s="49"/>
      <c r="C2594" s="49"/>
      <c r="D2594" s="50"/>
      <c r="E2594" s="51"/>
      <c r="F2594" s="52" t="str">
        <f aca="false">IFERROR(VLOOKUP(B2594,LISTAS!$Q$2:$R$58,2,0),"")</f>
        <v/>
      </c>
      <c r="G2594" s="34" t="str">
        <f aca="false">IF(ISBLANK(C2594),"",  IF(F2594="RAZÓN SOCIAL","NUEVO_RP",   IF(F2594="NUMERO",      IF(ISNUMBER(VALUE(C2594)),VALUE(C2594),""),   IF(OR(F2594="NSS - NOMBRE",F2594="RP - NOMBRE"),      IF(         AND(           NOT(ISERROR(FIND(" - ",C2594))),           ISERROR(FIND("  ",C2594)),           ISERROR(FIND("–",C2594)),           ISERROR(FIND("—",C2594)),           ISNUMBER(VALUE(LEFT(C2594,FIND(" - ",C2594)-1)))         ),         VALUE(LEFT(C2594,FIND(" - ",C2594)-1)),         ""      ),   ""   )  )))</f>
        <v/>
      </c>
      <c r="H2594" s="34" t="str">
        <f aca="false">B2594 &amp; "|" &amp; E2594 &amp; "|" &amp;(IF(ISBLANK(C2594),"",IFERROR(VALUE(LEFT(TRIM(C2594),FIND(" ",TRIM(C2594)&amp;" ")-1)),"")))</f>
        <v>||</v>
      </c>
      <c r="I2594" s="18" t="n">
        <f aca="false">IF(G2594="",0, IF(COUNTIF($H$6:H2594,H2594)=1,1,0))</f>
        <v>0</v>
      </c>
      <c r="J2594" s="34" t="str">
        <f aca="false">IF( OR( ISBLANK(D2594), C2594=D2594, AND( LEFT(D2594,7)&lt;&gt;"NOMINA ", OR( ISERROR(FIND(" - ",D2594)), NOT(ISNUMBER(VALUE(LEFT(D2594,FIND(" - ",D2594)-1)))) ) ) ), "", B2594 &amp; "|" &amp; E2594 &amp; "|" &amp; (IF(ISBLANK(C2594), "", IFERROR(VALUE(LEFT(TRIM(C2594), FIND(" ", TRIM(C2594)&amp;" ")-1)), ""))) &amp; "|" &amp; D2594 )</f>
        <v/>
      </c>
      <c r="K2594" s="18" t="n">
        <f aca="false">IF(OR(C2594="", J2594="",G2594=""), 0, IF(COUNTIF($J$6:J2594, J2594)=1, 1, 0))</f>
        <v>0</v>
      </c>
      <c r="L2594" s="16" t="str">
        <f aca="false">IF(B2594="Inscripción de nuevo registro patronal",B2594 &amp; "|" &amp; E2594 &amp; "|" &amp; C2594,"")</f>
        <v/>
      </c>
      <c r="M2594" s="18" t="n">
        <f aca="false">IF(OR(C2594="", L2594=""), 0, IF(COUNTIF($L$6:L2594, L2594)=1, 1, 0))</f>
        <v>0</v>
      </c>
    </row>
    <row r="2595" customFormat="false" ht="28.35" hidden="false" customHeight="true" outlineLevel="0" collapsed="false">
      <c r="A2595" s="48" t="str">
        <f aca="false">IF(AND(NOT(ISBLANK(C2595)),NOT(ISBLANK(B2595)),NOT(ISBLANK(E2595))),(_xlfn.AGGREGATE(2,7,A$5:A2595))+1,"")</f>
        <v/>
      </c>
      <c r="B2595" s="49"/>
      <c r="C2595" s="49"/>
      <c r="D2595" s="50"/>
      <c r="E2595" s="51"/>
      <c r="F2595" s="52" t="str">
        <f aca="false">IFERROR(VLOOKUP(B2595,LISTAS!$Q$2:$R$58,2,0),"")</f>
        <v/>
      </c>
      <c r="G2595" s="34" t="str">
        <f aca="false">IF(ISBLANK(C2595),"",  IF(F2595="RAZÓN SOCIAL","NUEVO_RP",   IF(F2595="NUMERO",      IF(ISNUMBER(VALUE(C2595)),VALUE(C2595),""),   IF(OR(F2595="NSS - NOMBRE",F2595="RP - NOMBRE"),      IF(         AND(           NOT(ISERROR(FIND(" - ",C2595))),           ISERROR(FIND("  ",C2595)),           ISERROR(FIND("–",C2595)),           ISERROR(FIND("—",C2595)),           ISNUMBER(VALUE(LEFT(C2595,FIND(" - ",C2595)-1)))         ),         VALUE(LEFT(C2595,FIND(" - ",C2595)-1)),         ""      ),   ""   )  )))</f>
        <v/>
      </c>
      <c r="H2595" s="34" t="str">
        <f aca="false">B2595 &amp; "|" &amp; E2595 &amp; "|" &amp;(IF(ISBLANK(C2595),"",IFERROR(VALUE(LEFT(TRIM(C2595),FIND(" ",TRIM(C2595)&amp;" ")-1)),"")))</f>
        <v>||</v>
      </c>
      <c r="I2595" s="18" t="n">
        <f aca="false">IF(G2595="",0, IF(COUNTIF($H$6:H2595,H2595)=1,1,0))</f>
        <v>0</v>
      </c>
      <c r="J2595" s="34" t="str">
        <f aca="false">IF( OR( ISBLANK(D2595), C2595=D2595, AND( LEFT(D2595,7)&lt;&gt;"NOMINA ", OR( ISERROR(FIND(" - ",D2595)), NOT(ISNUMBER(VALUE(LEFT(D2595,FIND(" - ",D2595)-1)))) ) ) ), "", B2595 &amp; "|" &amp; E2595 &amp; "|" &amp; (IF(ISBLANK(C2595), "", IFERROR(VALUE(LEFT(TRIM(C2595), FIND(" ", TRIM(C2595)&amp;" ")-1)), ""))) &amp; "|" &amp; D2595 )</f>
        <v/>
      </c>
      <c r="K2595" s="18" t="n">
        <f aca="false">IF(OR(C2595="", J2595="",G2595=""), 0, IF(COUNTIF($J$6:J2595, J2595)=1, 1, 0))</f>
        <v>0</v>
      </c>
      <c r="L2595" s="16" t="str">
        <f aca="false">IF(B2595="Inscripción de nuevo registro patronal",B2595 &amp; "|" &amp; E2595 &amp; "|" &amp; C2595,"")</f>
        <v/>
      </c>
      <c r="M2595" s="18" t="n">
        <f aca="false">IF(OR(C2595="", L2595=""), 0, IF(COUNTIF($L$6:L2595, L2595)=1, 1, 0))</f>
        <v>0</v>
      </c>
    </row>
    <row r="2596" customFormat="false" ht="28.35" hidden="false" customHeight="true" outlineLevel="0" collapsed="false">
      <c r="A2596" s="48" t="str">
        <f aca="false">IF(AND(NOT(ISBLANK(C2596)),NOT(ISBLANK(B2596)),NOT(ISBLANK(E2596))),(_xlfn.AGGREGATE(2,7,A$5:A2596))+1,"")</f>
        <v/>
      </c>
      <c r="B2596" s="49"/>
      <c r="C2596" s="49"/>
      <c r="D2596" s="50"/>
      <c r="E2596" s="51"/>
      <c r="F2596" s="52" t="str">
        <f aca="false">IFERROR(VLOOKUP(B2596,LISTAS!$Q$2:$R$58,2,0),"")</f>
        <v/>
      </c>
      <c r="G2596" s="34" t="str">
        <f aca="false">IF(ISBLANK(C2596),"",  IF(F2596="RAZÓN SOCIAL","NUEVO_RP",   IF(F2596="NUMERO",      IF(ISNUMBER(VALUE(C2596)),VALUE(C2596),""),   IF(OR(F2596="NSS - NOMBRE",F2596="RP - NOMBRE"),      IF(         AND(           NOT(ISERROR(FIND(" - ",C2596))),           ISERROR(FIND("  ",C2596)),           ISERROR(FIND("–",C2596)),           ISERROR(FIND("—",C2596)),           ISNUMBER(VALUE(LEFT(C2596,FIND(" - ",C2596)-1)))         ),         VALUE(LEFT(C2596,FIND(" - ",C2596)-1)),         ""      ),   ""   )  )))</f>
        <v/>
      </c>
      <c r="H2596" s="34" t="str">
        <f aca="false">B2596 &amp; "|" &amp; E2596 &amp; "|" &amp;(IF(ISBLANK(C2596),"",IFERROR(VALUE(LEFT(TRIM(C2596),FIND(" ",TRIM(C2596)&amp;" ")-1)),"")))</f>
        <v>||</v>
      </c>
      <c r="I2596" s="18" t="n">
        <f aca="false">IF(G2596="",0, IF(COUNTIF($H$6:H2596,H2596)=1,1,0))</f>
        <v>0</v>
      </c>
      <c r="J2596" s="34" t="str">
        <f aca="false">IF( OR( ISBLANK(D2596), C2596=D2596, AND( LEFT(D2596,7)&lt;&gt;"NOMINA ", OR( ISERROR(FIND(" - ",D2596)), NOT(ISNUMBER(VALUE(LEFT(D2596,FIND(" - ",D2596)-1)))) ) ) ), "", B2596 &amp; "|" &amp; E2596 &amp; "|" &amp; (IF(ISBLANK(C2596), "", IFERROR(VALUE(LEFT(TRIM(C2596), FIND(" ", TRIM(C2596)&amp;" ")-1)), ""))) &amp; "|" &amp; D2596 )</f>
        <v/>
      </c>
      <c r="K2596" s="18" t="n">
        <f aca="false">IF(OR(C2596="", J2596="",G2596=""), 0, IF(COUNTIF($J$6:J2596, J2596)=1, 1, 0))</f>
        <v>0</v>
      </c>
      <c r="L2596" s="16" t="str">
        <f aca="false">IF(B2596="Inscripción de nuevo registro patronal",B2596 &amp; "|" &amp; E2596 &amp; "|" &amp; C2596,"")</f>
        <v/>
      </c>
      <c r="M2596" s="18" t="n">
        <f aca="false">IF(OR(C2596="", L2596=""), 0, IF(COUNTIF($L$6:L2596, L2596)=1, 1, 0))</f>
        <v>0</v>
      </c>
    </row>
    <row r="2597" customFormat="false" ht="28.35" hidden="false" customHeight="true" outlineLevel="0" collapsed="false">
      <c r="A2597" s="48" t="str">
        <f aca="false">IF(AND(NOT(ISBLANK(C2597)),NOT(ISBLANK(B2597)),NOT(ISBLANK(E2597))),(_xlfn.AGGREGATE(2,7,A$5:A2597))+1,"")</f>
        <v/>
      </c>
      <c r="B2597" s="49"/>
      <c r="C2597" s="49"/>
      <c r="D2597" s="50"/>
      <c r="E2597" s="51"/>
      <c r="F2597" s="52" t="str">
        <f aca="false">IFERROR(VLOOKUP(B2597,LISTAS!$Q$2:$R$58,2,0),"")</f>
        <v/>
      </c>
      <c r="G2597" s="34" t="str">
        <f aca="false">IF(ISBLANK(C2597),"",  IF(F2597="RAZÓN SOCIAL","NUEVO_RP",   IF(F2597="NUMERO",      IF(ISNUMBER(VALUE(C2597)),VALUE(C2597),""),   IF(OR(F2597="NSS - NOMBRE",F2597="RP - NOMBRE"),      IF(         AND(           NOT(ISERROR(FIND(" - ",C2597))),           ISERROR(FIND("  ",C2597)),           ISERROR(FIND("–",C2597)),           ISERROR(FIND("—",C2597)),           ISNUMBER(VALUE(LEFT(C2597,FIND(" - ",C2597)-1)))         ),         VALUE(LEFT(C2597,FIND(" - ",C2597)-1)),         ""      ),   ""   )  )))</f>
        <v/>
      </c>
      <c r="H2597" s="34" t="str">
        <f aca="false">B2597 &amp; "|" &amp; E2597 &amp; "|" &amp;(IF(ISBLANK(C2597),"",IFERROR(VALUE(LEFT(TRIM(C2597),FIND(" ",TRIM(C2597)&amp;" ")-1)),"")))</f>
        <v>||</v>
      </c>
      <c r="I2597" s="18" t="n">
        <f aca="false">IF(G2597="",0, IF(COUNTIF($H$6:H2597,H2597)=1,1,0))</f>
        <v>0</v>
      </c>
      <c r="J2597" s="34" t="str">
        <f aca="false">IF( OR( ISBLANK(D2597), C2597=D2597, AND( LEFT(D2597,7)&lt;&gt;"NOMINA ", OR( ISERROR(FIND(" - ",D2597)), NOT(ISNUMBER(VALUE(LEFT(D2597,FIND(" - ",D2597)-1)))) ) ) ), "", B2597 &amp; "|" &amp; E2597 &amp; "|" &amp; (IF(ISBLANK(C2597), "", IFERROR(VALUE(LEFT(TRIM(C2597), FIND(" ", TRIM(C2597)&amp;" ")-1)), ""))) &amp; "|" &amp; D2597 )</f>
        <v/>
      </c>
      <c r="K2597" s="18" t="n">
        <f aca="false">IF(OR(C2597="", J2597="",G2597=""), 0, IF(COUNTIF($J$6:J2597, J2597)=1, 1, 0))</f>
        <v>0</v>
      </c>
      <c r="L2597" s="16" t="str">
        <f aca="false">IF(B2597="Inscripción de nuevo registro patronal",B2597 &amp; "|" &amp; E2597 &amp; "|" &amp; C2597,"")</f>
        <v/>
      </c>
      <c r="M2597" s="18" t="n">
        <f aca="false">IF(OR(C2597="", L2597=""), 0, IF(COUNTIF($L$6:L2597, L2597)=1, 1, 0))</f>
        <v>0</v>
      </c>
    </row>
    <row r="2598" customFormat="false" ht="28.35" hidden="false" customHeight="true" outlineLevel="0" collapsed="false">
      <c r="A2598" s="48" t="str">
        <f aca="false">IF(AND(NOT(ISBLANK(C2598)),NOT(ISBLANK(B2598)),NOT(ISBLANK(E2598))),(_xlfn.AGGREGATE(2,7,A$5:A2598))+1,"")</f>
        <v/>
      </c>
      <c r="B2598" s="49"/>
      <c r="C2598" s="49"/>
      <c r="D2598" s="50"/>
      <c r="E2598" s="51"/>
      <c r="F2598" s="52" t="str">
        <f aca="false">IFERROR(VLOOKUP(B2598,LISTAS!$Q$2:$R$58,2,0),"")</f>
        <v/>
      </c>
      <c r="G2598" s="34" t="str">
        <f aca="false">IF(ISBLANK(C2598),"",  IF(F2598="RAZÓN SOCIAL","NUEVO_RP",   IF(F2598="NUMERO",      IF(ISNUMBER(VALUE(C2598)),VALUE(C2598),""),   IF(OR(F2598="NSS - NOMBRE",F2598="RP - NOMBRE"),      IF(         AND(           NOT(ISERROR(FIND(" - ",C2598))),           ISERROR(FIND("  ",C2598)),           ISERROR(FIND("–",C2598)),           ISERROR(FIND("—",C2598)),           ISNUMBER(VALUE(LEFT(C2598,FIND(" - ",C2598)-1)))         ),         VALUE(LEFT(C2598,FIND(" - ",C2598)-1)),         ""      ),   ""   )  )))</f>
        <v/>
      </c>
      <c r="H2598" s="34" t="str">
        <f aca="false">B2598 &amp; "|" &amp; E2598 &amp; "|" &amp;(IF(ISBLANK(C2598),"",IFERROR(VALUE(LEFT(TRIM(C2598),FIND(" ",TRIM(C2598)&amp;" ")-1)),"")))</f>
        <v>||</v>
      </c>
      <c r="I2598" s="18" t="n">
        <f aca="false">IF(G2598="",0, IF(COUNTIF($H$6:H2598,H2598)=1,1,0))</f>
        <v>0</v>
      </c>
      <c r="J2598" s="34" t="str">
        <f aca="false">IF( OR( ISBLANK(D2598), C2598=D2598, AND( LEFT(D2598,7)&lt;&gt;"NOMINA ", OR( ISERROR(FIND(" - ",D2598)), NOT(ISNUMBER(VALUE(LEFT(D2598,FIND(" - ",D2598)-1)))) ) ) ), "", B2598 &amp; "|" &amp; E2598 &amp; "|" &amp; (IF(ISBLANK(C2598), "", IFERROR(VALUE(LEFT(TRIM(C2598), FIND(" ", TRIM(C2598)&amp;" ")-1)), ""))) &amp; "|" &amp; D2598 )</f>
        <v/>
      </c>
      <c r="K2598" s="18" t="n">
        <f aca="false">IF(OR(C2598="", J2598="",G2598=""), 0, IF(COUNTIF($J$6:J2598, J2598)=1, 1, 0))</f>
        <v>0</v>
      </c>
      <c r="L2598" s="16" t="str">
        <f aca="false">IF(B2598="Inscripción de nuevo registro patronal",B2598 &amp; "|" &amp; E2598 &amp; "|" &amp; C2598,"")</f>
        <v/>
      </c>
      <c r="M2598" s="18" t="n">
        <f aca="false">IF(OR(C2598="", L2598=""), 0, IF(COUNTIF($L$6:L2598, L2598)=1, 1, 0))</f>
        <v>0</v>
      </c>
    </row>
    <row r="2599" customFormat="false" ht="28.35" hidden="false" customHeight="true" outlineLevel="0" collapsed="false">
      <c r="A2599" s="48" t="str">
        <f aca="false">IF(AND(NOT(ISBLANK(C2599)),NOT(ISBLANK(B2599)),NOT(ISBLANK(E2599))),(_xlfn.AGGREGATE(2,7,A$5:A2599))+1,"")</f>
        <v/>
      </c>
      <c r="B2599" s="49"/>
      <c r="C2599" s="49"/>
      <c r="D2599" s="50"/>
      <c r="E2599" s="51"/>
      <c r="F2599" s="52" t="str">
        <f aca="false">IFERROR(VLOOKUP(B2599,LISTAS!$Q$2:$R$58,2,0),"")</f>
        <v/>
      </c>
      <c r="G2599" s="34" t="str">
        <f aca="false">IF(ISBLANK(C2599),"",  IF(F2599="RAZÓN SOCIAL","NUEVO_RP",   IF(F2599="NUMERO",      IF(ISNUMBER(VALUE(C2599)),VALUE(C2599),""),   IF(OR(F2599="NSS - NOMBRE",F2599="RP - NOMBRE"),      IF(         AND(           NOT(ISERROR(FIND(" - ",C2599))),           ISERROR(FIND("  ",C2599)),           ISERROR(FIND("–",C2599)),           ISERROR(FIND("—",C2599)),           ISNUMBER(VALUE(LEFT(C2599,FIND(" - ",C2599)-1)))         ),         VALUE(LEFT(C2599,FIND(" - ",C2599)-1)),         ""      ),   ""   )  )))</f>
        <v/>
      </c>
      <c r="H2599" s="34" t="str">
        <f aca="false">B2599 &amp; "|" &amp; E2599 &amp; "|" &amp;(IF(ISBLANK(C2599),"",IFERROR(VALUE(LEFT(TRIM(C2599),FIND(" ",TRIM(C2599)&amp;" ")-1)),"")))</f>
        <v>||</v>
      </c>
      <c r="I2599" s="18" t="n">
        <f aca="false">IF(G2599="",0, IF(COUNTIF($H$6:H2599,H2599)=1,1,0))</f>
        <v>0</v>
      </c>
      <c r="J2599" s="34" t="str">
        <f aca="false">IF( OR( ISBLANK(D2599), C2599=D2599, AND( LEFT(D2599,7)&lt;&gt;"NOMINA ", OR( ISERROR(FIND(" - ",D2599)), NOT(ISNUMBER(VALUE(LEFT(D2599,FIND(" - ",D2599)-1)))) ) ) ), "", B2599 &amp; "|" &amp; E2599 &amp; "|" &amp; (IF(ISBLANK(C2599), "", IFERROR(VALUE(LEFT(TRIM(C2599), FIND(" ", TRIM(C2599)&amp;" ")-1)), ""))) &amp; "|" &amp; D2599 )</f>
        <v/>
      </c>
      <c r="K2599" s="18" t="n">
        <f aca="false">IF(OR(C2599="", J2599="",G2599=""), 0, IF(COUNTIF($J$6:J2599, J2599)=1, 1, 0))</f>
        <v>0</v>
      </c>
      <c r="L2599" s="16" t="str">
        <f aca="false">IF(B2599="Inscripción de nuevo registro patronal",B2599 &amp; "|" &amp; E2599 &amp; "|" &amp; C2599,"")</f>
        <v/>
      </c>
      <c r="M2599" s="18" t="n">
        <f aca="false">IF(OR(C2599="", L2599=""), 0, IF(COUNTIF($L$6:L2599, L2599)=1, 1, 0))</f>
        <v>0</v>
      </c>
    </row>
    <row r="2600" customFormat="false" ht="28.35" hidden="false" customHeight="true" outlineLevel="0" collapsed="false">
      <c r="A2600" s="48" t="str">
        <f aca="false">IF(AND(NOT(ISBLANK(C2600)),NOT(ISBLANK(B2600)),NOT(ISBLANK(E2600))),(_xlfn.AGGREGATE(2,7,A$5:A2600))+1,"")</f>
        <v/>
      </c>
      <c r="B2600" s="49"/>
      <c r="C2600" s="49"/>
      <c r="D2600" s="50"/>
      <c r="E2600" s="51"/>
      <c r="F2600" s="52" t="str">
        <f aca="false">IFERROR(VLOOKUP(B2600,LISTAS!$Q$2:$R$58,2,0),"")</f>
        <v/>
      </c>
      <c r="G2600" s="34" t="str">
        <f aca="false">IF(ISBLANK(C2600),"",  IF(F2600="RAZÓN SOCIAL","NUEVO_RP",   IF(F2600="NUMERO",      IF(ISNUMBER(VALUE(C2600)),VALUE(C2600),""),   IF(OR(F2600="NSS - NOMBRE",F2600="RP - NOMBRE"),      IF(         AND(           NOT(ISERROR(FIND(" - ",C2600))),           ISERROR(FIND("  ",C2600)),           ISERROR(FIND("–",C2600)),           ISERROR(FIND("—",C2600)),           ISNUMBER(VALUE(LEFT(C2600,FIND(" - ",C2600)-1)))         ),         VALUE(LEFT(C2600,FIND(" - ",C2600)-1)),         ""      ),   ""   )  )))</f>
        <v/>
      </c>
      <c r="H2600" s="34" t="str">
        <f aca="false">B2600 &amp; "|" &amp; E2600 &amp; "|" &amp;(IF(ISBLANK(C2600),"",IFERROR(VALUE(LEFT(TRIM(C2600),FIND(" ",TRIM(C2600)&amp;" ")-1)),"")))</f>
        <v>||</v>
      </c>
      <c r="I2600" s="18" t="n">
        <f aca="false">IF(G2600="",0, IF(COUNTIF($H$6:H2600,H2600)=1,1,0))</f>
        <v>0</v>
      </c>
      <c r="J2600" s="34" t="str">
        <f aca="false">IF( OR( ISBLANK(D2600), C2600=D2600, AND( LEFT(D2600,7)&lt;&gt;"NOMINA ", OR( ISERROR(FIND(" - ",D2600)), NOT(ISNUMBER(VALUE(LEFT(D2600,FIND(" - ",D2600)-1)))) ) ) ), "", B2600 &amp; "|" &amp; E2600 &amp; "|" &amp; (IF(ISBLANK(C2600), "", IFERROR(VALUE(LEFT(TRIM(C2600), FIND(" ", TRIM(C2600)&amp;" ")-1)), ""))) &amp; "|" &amp; D2600 )</f>
        <v/>
      </c>
      <c r="K2600" s="18" t="n">
        <f aca="false">IF(OR(C2600="", J2600="",G2600=""), 0, IF(COUNTIF($J$6:J2600, J2600)=1, 1, 0))</f>
        <v>0</v>
      </c>
      <c r="L2600" s="16" t="str">
        <f aca="false">IF(B2600="Inscripción de nuevo registro patronal",B2600 &amp; "|" &amp; E2600 &amp; "|" &amp; C2600,"")</f>
        <v/>
      </c>
      <c r="M2600" s="18" t="n">
        <f aca="false">IF(OR(C2600="", L2600=""), 0, IF(COUNTIF($L$6:L2600, L2600)=1, 1, 0))</f>
        <v>0</v>
      </c>
    </row>
    <row r="2601" customFormat="false" ht="28.35" hidden="false" customHeight="true" outlineLevel="0" collapsed="false">
      <c r="A2601" s="48" t="str">
        <f aca="false">IF(AND(NOT(ISBLANK(C2601)),NOT(ISBLANK(B2601)),NOT(ISBLANK(E2601))),(_xlfn.AGGREGATE(2,7,A$5:A2601))+1,"")</f>
        <v/>
      </c>
      <c r="B2601" s="49"/>
      <c r="C2601" s="49"/>
      <c r="D2601" s="50"/>
      <c r="E2601" s="51"/>
      <c r="F2601" s="52" t="str">
        <f aca="false">IFERROR(VLOOKUP(B2601,LISTAS!$Q$2:$R$58,2,0),"")</f>
        <v/>
      </c>
      <c r="G2601" s="34" t="str">
        <f aca="false">IF(ISBLANK(C2601),"",  IF(F2601="RAZÓN SOCIAL","NUEVO_RP",   IF(F2601="NUMERO",      IF(ISNUMBER(VALUE(C2601)),VALUE(C2601),""),   IF(OR(F2601="NSS - NOMBRE",F2601="RP - NOMBRE"),      IF(         AND(           NOT(ISERROR(FIND(" - ",C2601))),           ISERROR(FIND("  ",C2601)),           ISERROR(FIND("–",C2601)),           ISERROR(FIND("—",C2601)),           ISNUMBER(VALUE(LEFT(C2601,FIND(" - ",C2601)-1)))         ),         VALUE(LEFT(C2601,FIND(" - ",C2601)-1)),         ""      ),   ""   )  )))</f>
        <v/>
      </c>
      <c r="H2601" s="34" t="str">
        <f aca="false">B2601 &amp; "|" &amp; E2601 &amp; "|" &amp;(IF(ISBLANK(C2601),"",IFERROR(VALUE(LEFT(TRIM(C2601),FIND(" ",TRIM(C2601)&amp;" ")-1)),"")))</f>
        <v>||</v>
      </c>
      <c r="I2601" s="18" t="n">
        <f aca="false">IF(G2601="",0, IF(COUNTIF($H$6:H2601,H2601)=1,1,0))</f>
        <v>0</v>
      </c>
      <c r="J2601" s="34" t="str">
        <f aca="false">IF( OR( ISBLANK(D2601), C2601=D2601, AND( LEFT(D2601,7)&lt;&gt;"NOMINA ", OR( ISERROR(FIND(" - ",D2601)), NOT(ISNUMBER(VALUE(LEFT(D2601,FIND(" - ",D2601)-1)))) ) ) ), "", B2601 &amp; "|" &amp; E2601 &amp; "|" &amp; (IF(ISBLANK(C2601), "", IFERROR(VALUE(LEFT(TRIM(C2601), FIND(" ", TRIM(C2601)&amp;" ")-1)), ""))) &amp; "|" &amp; D2601 )</f>
        <v/>
      </c>
      <c r="K2601" s="18" t="n">
        <f aca="false">IF(OR(C2601="", J2601="",G2601=""), 0, IF(COUNTIF($J$6:J2601, J2601)=1, 1, 0))</f>
        <v>0</v>
      </c>
      <c r="L2601" s="16" t="str">
        <f aca="false">IF(B2601="Inscripción de nuevo registro patronal",B2601 &amp; "|" &amp; E2601 &amp; "|" &amp; C2601,"")</f>
        <v/>
      </c>
      <c r="M2601" s="18" t="n">
        <f aca="false">IF(OR(C2601="", L2601=""), 0, IF(COUNTIF($L$6:L2601, L2601)=1, 1, 0))</f>
        <v>0</v>
      </c>
    </row>
    <row r="2602" customFormat="false" ht="28.35" hidden="false" customHeight="true" outlineLevel="0" collapsed="false">
      <c r="A2602" s="48" t="str">
        <f aca="false">IF(AND(NOT(ISBLANK(C2602)),NOT(ISBLANK(B2602)),NOT(ISBLANK(E2602))),(_xlfn.AGGREGATE(2,7,A$5:A2602))+1,"")</f>
        <v/>
      </c>
      <c r="B2602" s="49"/>
      <c r="C2602" s="49"/>
      <c r="D2602" s="50"/>
      <c r="E2602" s="51"/>
      <c r="F2602" s="52" t="str">
        <f aca="false">IFERROR(VLOOKUP(B2602,LISTAS!$Q$2:$R$58,2,0),"")</f>
        <v/>
      </c>
      <c r="G2602" s="34" t="str">
        <f aca="false">IF(ISBLANK(C2602),"",  IF(F2602="RAZÓN SOCIAL","NUEVO_RP",   IF(F2602="NUMERO",      IF(ISNUMBER(VALUE(C2602)),VALUE(C2602),""),   IF(OR(F2602="NSS - NOMBRE",F2602="RP - NOMBRE"),      IF(         AND(           NOT(ISERROR(FIND(" - ",C2602))),           ISERROR(FIND("  ",C2602)),           ISERROR(FIND("–",C2602)),           ISERROR(FIND("—",C2602)),           ISNUMBER(VALUE(LEFT(C2602,FIND(" - ",C2602)-1)))         ),         VALUE(LEFT(C2602,FIND(" - ",C2602)-1)),         ""      ),   ""   )  )))</f>
        <v/>
      </c>
      <c r="H2602" s="34" t="str">
        <f aca="false">B2602 &amp; "|" &amp; E2602 &amp; "|" &amp;(IF(ISBLANK(C2602),"",IFERROR(VALUE(LEFT(TRIM(C2602),FIND(" ",TRIM(C2602)&amp;" ")-1)),"")))</f>
        <v>||</v>
      </c>
      <c r="I2602" s="18" t="n">
        <f aca="false">IF(G2602="",0, IF(COUNTIF($H$6:H2602,H2602)=1,1,0))</f>
        <v>0</v>
      </c>
      <c r="J2602" s="34" t="str">
        <f aca="false">IF( OR( ISBLANK(D2602), C2602=D2602, AND( LEFT(D2602,7)&lt;&gt;"NOMINA ", OR( ISERROR(FIND(" - ",D2602)), NOT(ISNUMBER(VALUE(LEFT(D2602,FIND(" - ",D2602)-1)))) ) ) ), "", B2602 &amp; "|" &amp; E2602 &amp; "|" &amp; (IF(ISBLANK(C2602), "", IFERROR(VALUE(LEFT(TRIM(C2602), FIND(" ", TRIM(C2602)&amp;" ")-1)), ""))) &amp; "|" &amp; D2602 )</f>
        <v/>
      </c>
      <c r="K2602" s="18" t="n">
        <f aca="false">IF(OR(C2602="", J2602="",G2602=""), 0, IF(COUNTIF($J$6:J2602, J2602)=1, 1, 0))</f>
        <v>0</v>
      </c>
      <c r="L2602" s="16" t="str">
        <f aca="false">IF(B2602="Inscripción de nuevo registro patronal",B2602 &amp; "|" &amp; E2602 &amp; "|" &amp; C2602,"")</f>
        <v/>
      </c>
      <c r="M2602" s="18" t="n">
        <f aca="false">IF(OR(C2602="", L2602=""), 0, IF(COUNTIF($L$6:L2602, L2602)=1, 1, 0))</f>
        <v>0</v>
      </c>
    </row>
    <row r="2603" customFormat="false" ht="28.35" hidden="false" customHeight="true" outlineLevel="0" collapsed="false">
      <c r="A2603" s="48" t="str">
        <f aca="false">IF(AND(NOT(ISBLANK(C2603)),NOT(ISBLANK(B2603)),NOT(ISBLANK(E2603))),(_xlfn.AGGREGATE(2,7,A$5:A2603))+1,"")</f>
        <v/>
      </c>
      <c r="B2603" s="49"/>
      <c r="C2603" s="49"/>
      <c r="D2603" s="50"/>
      <c r="E2603" s="51"/>
      <c r="F2603" s="52" t="str">
        <f aca="false">IFERROR(VLOOKUP(B2603,LISTAS!$Q$2:$R$58,2,0),"")</f>
        <v/>
      </c>
      <c r="G2603" s="34" t="str">
        <f aca="false">IF(ISBLANK(C2603),"",  IF(F2603="RAZÓN SOCIAL","NUEVO_RP",   IF(F2603="NUMERO",      IF(ISNUMBER(VALUE(C2603)),VALUE(C2603),""),   IF(OR(F2603="NSS - NOMBRE",F2603="RP - NOMBRE"),      IF(         AND(           NOT(ISERROR(FIND(" - ",C2603))),           ISERROR(FIND("  ",C2603)),           ISERROR(FIND("–",C2603)),           ISERROR(FIND("—",C2603)),           ISNUMBER(VALUE(LEFT(C2603,FIND(" - ",C2603)-1)))         ),         VALUE(LEFT(C2603,FIND(" - ",C2603)-1)),         ""      ),   ""   )  )))</f>
        <v/>
      </c>
      <c r="H2603" s="34" t="str">
        <f aca="false">B2603 &amp; "|" &amp; E2603 &amp; "|" &amp;(IF(ISBLANK(C2603),"",IFERROR(VALUE(LEFT(TRIM(C2603),FIND(" ",TRIM(C2603)&amp;" ")-1)),"")))</f>
        <v>||</v>
      </c>
      <c r="I2603" s="18" t="n">
        <f aca="false">IF(G2603="",0, IF(COUNTIF($H$6:H2603,H2603)=1,1,0))</f>
        <v>0</v>
      </c>
      <c r="J2603" s="34" t="str">
        <f aca="false">IF( OR( ISBLANK(D2603), C2603=D2603, AND( LEFT(D2603,7)&lt;&gt;"NOMINA ", OR( ISERROR(FIND(" - ",D2603)), NOT(ISNUMBER(VALUE(LEFT(D2603,FIND(" - ",D2603)-1)))) ) ) ), "", B2603 &amp; "|" &amp; E2603 &amp; "|" &amp; (IF(ISBLANK(C2603), "", IFERROR(VALUE(LEFT(TRIM(C2603), FIND(" ", TRIM(C2603)&amp;" ")-1)), ""))) &amp; "|" &amp; D2603 )</f>
        <v/>
      </c>
      <c r="K2603" s="18" t="n">
        <f aca="false">IF(OR(C2603="", J2603="",G2603=""), 0, IF(COUNTIF($J$6:J2603, J2603)=1, 1, 0))</f>
        <v>0</v>
      </c>
      <c r="L2603" s="16" t="str">
        <f aca="false">IF(B2603="Inscripción de nuevo registro patronal",B2603 &amp; "|" &amp; E2603 &amp; "|" &amp; C2603,"")</f>
        <v/>
      </c>
      <c r="M2603" s="18" t="n">
        <f aca="false">IF(OR(C2603="", L2603=""), 0, IF(COUNTIF($L$6:L2603, L2603)=1, 1, 0))</f>
        <v>0</v>
      </c>
    </row>
    <row r="2604" customFormat="false" ht="28.35" hidden="false" customHeight="true" outlineLevel="0" collapsed="false">
      <c r="A2604" s="48" t="str">
        <f aca="false">IF(AND(NOT(ISBLANK(C2604)),NOT(ISBLANK(B2604)),NOT(ISBLANK(E2604))),(_xlfn.AGGREGATE(2,7,A$5:A2604))+1,"")</f>
        <v/>
      </c>
      <c r="B2604" s="49"/>
      <c r="C2604" s="49"/>
      <c r="D2604" s="50"/>
      <c r="E2604" s="51"/>
      <c r="F2604" s="52" t="str">
        <f aca="false">IFERROR(VLOOKUP(B2604,LISTAS!$Q$2:$R$58,2,0),"")</f>
        <v/>
      </c>
      <c r="G2604" s="34" t="str">
        <f aca="false">IF(ISBLANK(C2604),"",  IF(F2604="RAZÓN SOCIAL","NUEVO_RP",   IF(F2604="NUMERO",      IF(ISNUMBER(VALUE(C2604)),VALUE(C2604),""),   IF(OR(F2604="NSS - NOMBRE",F2604="RP - NOMBRE"),      IF(         AND(           NOT(ISERROR(FIND(" - ",C2604))),           ISERROR(FIND("  ",C2604)),           ISERROR(FIND("–",C2604)),           ISERROR(FIND("—",C2604)),           ISNUMBER(VALUE(LEFT(C2604,FIND(" - ",C2604)-1)))         ),         VALUE(LEFT(C2604,FIND(" - ",C2604)-1)),         ""      ),   ""   )  )))</f>
        <v/>
      </c>
      <c r="H2604" s="34" t="str">
        <f aca="false">B2604 &amp; "|" &amp; E2604 &amp; "|" &amp;(IF(ISBLANK(C2604),"",IFERROR(VALUE(LEFT(TRIM(C2604),FIND(" ",TRIM(C2604)&amp;" ")-1)),"")))</f>
        <v>||</v>
      </c>
      <c r="I2604" s="18" t="n">
        <f aca="false">IF(G2604="",0, IF(COUNTIF($H$6:H2604,H2604)=1,1,0))</f>
        <v>0</v>
      </c>
      <c r="J2604" s="34" t="str">
        <f aca="false">IF( OR( ISBLANK(D2604), C2604=D2604, AND( LEFT(D2604,7)&lt;&gt;"NOMINA ", OR( ISERROR(FIND(" - ",D2604)), NOT(ISNUMBER(VALUE(LEFT(D2604,FIND(" - ",D2604)-1)))) ) ) ), "", B2604 &amp; "|" &amp; E2604 &amp; "|" &amp; (IF(ISBLANK(C2604), "", IFERROR(VALUE(LEFT(TRIM(C2604), FIND(" ", TRIM(C2604)&amp;" ")-1)), ""))) &amp; "|" &amp; D2604 )</f>
        <v/>
      </c>
      <c r="K2604" s="18" t="n">
        <f aca="false">IF(OR(C2604="", J2604="",G2604=""), 0, IF(COUNTIF($J$6:J2604, J2604)=1, 1, 0))</f>
        <v>0</v>
      </c>
      <c r="L2604" s="16" t="str">
        <f aca="false">IF(B2604="Inscripción de nuevo registro patronal",B2604 &amp; "|" &amp; E2604 &amp; "|" &amp; C2604,"")</f>
        <v/>
      </c>
      <c r="M2604" s="18" t="n">
        <f aca="false">IF(OR(C2604="", L2604=""), 0, IF(COUNTIF($L$6:L2604, L2604)=1, 1, 0))</f>
        <v>0</v>
      </c>
    </row>
    <row r="2605" customFormat="false" ht="28.35" hidden="false" customHeight="true" outlineLevel="0" collapsed="false">
      <c r="A2605" s="48" t="str">
        <f aca="false">IF(AND(NOT(ISBLANK(C2605)),NOT(ISBLANK(B2605)),NOT(ISBLANK(E2605))),(_xlfn.AGGREGATE(2,7,A$5:A2605))+1,"")</f>
        <v/>
      </c>
      <c r="B2605" s="49"/>
      <c r="C2605" s="49"/>
      <c r="D2605" s="50"/>
      <c r="E2605" s="51"/>
      <c r="F2605" s="52" t="str">
        <f aca="false">IFERROR(VLOOKUP(B2605,LISTAS!$Q$2:$R$58,2,0),"")</f>
        <v/>
      </c>
      <c r="G2605" s="34" t="str">
        <f aca="false">IF(ISBLANK(C2605),"",  IF(F2605="RAZÓN SOCIAL","NUEVO_RP",   IF(F2605="NUMERO",      IF(ISNUMBER(VALUE(C2605)),VALUE(C2605),""),   IF(OR(F2605="NSS - NOMBRE",F2605="RP - NOMBRE"),      IF(         AND(           NOT(ISERROR(FIND(" - ",C2605))),           ISERROR(FIND("  ",C2605)),           ISERROR(FIND("–",C2605)),           ISERROR(FIND("—",C2605)),           ISNUMBER(VALUE(LEFT(C2605,FIND(" - ",C2605)-1)))         ),         VALUE(LEFT(C2605,FIND(" - ",C2605)-1)),         ""      ),   ""   )  )))</f>
        <v/>
      </c>
      <c r="H2605" s="34" t="str">
        <f aca="false">B2605 &amp; "|" &amp; E2605 &amp; "|" &amp;(IF(ISBLANK(C2605),"",IFERROR(VALUE(LEFT(TRIM(C2605),FIND(" ",TRIM(C2605)&amp;" ")-1)),"")))</f>
        <v>||</v>
      </c>
      <c r="I2605" s="18" t="n">
        <f aca="false">IF(G2605="",0, IF(COUNTIF($H$6:H2605,H2605)=1,1,0))</f>
        <v>0</v>
      </c>
      <c r="J2605" s="34" t="str">
        <f aca="false">IF( OR( ISBLANK(D2605), C2605=D2605, AND( LEFT(D2605,7)&lt;&gt;"NOMINA ", OR( ISERROR(FIND(" - ",D2605)), NOT(ISNUMBER(VALUE(LEFT(D2605,FIND(" - ",D2605)-1)))) ) ) ), "", B2605 &amp; "|" &amp; E2605 &amp; "|" &amp; (IF(ISBLANK(C2605), "", IFERROR(VALUE(LEFT(TRIM(C2605), FIND(" ", TRIM(C2605)&amp;" ")-1)), ""))) &amp; "|" &amp; D2605 )</f>
        <v/>
      </c>
      <c r="K2605" s="18" t="n">
        <f aca="false">IF(OR(C2605="", J2605="",G2605=""), 0, IF(COUNTIF($J$6:J2605, J2605)=1, 1, 0))</f>
        <v>0</v>
      </c>
      <c r="L2605" s="16" t="str">
        <f aca="false">IF(B2605="Inscripción de nuevo registro patronal",B2605 &amp; "|" &amp; E2605 &amp; "|" &amp; C2605,"")</f>
        <v/>
      </c>
      <c r="M2605" s="18" t="n">
        <f aca="false">IF(OR(C2605="", L2605=""), 0, IF(COUNTIF($L$6:L2605, L2605)=1, 1, 0))</f>
        <v>0</v>
      </c>
    </row>
    <row r="2606" customFormat="false" ht="28.35" hidden="false" customHeight="true" outlineLevel="0" collapsed="false">
      <c r="A2606" s="48" t="str">
        <f aca="false">IF(AND(NOT(ISBLANK(C2606)),NOT(ISBLANK(B2606)),NOT(ISBLANK(E2606))),(_xlfn.AGGREGATE(2,7,A$5:A2606))+1,"")</f>
        <v/>
      </c>
      <c r="B2606" s="49"/>
      <c r="C2606" s="49"/>
      <c r="D2606" s="50"/>
      <c r="E2606" s="51"/>
      <c r="F2606" s="52" t="str">
        <f aca="false">IFERROR(VLOOKUP(B2606,LISTAS!$Q$2:$R$58,2,0),"")</f>
        <v/>
      </c>
      <c r="G2606" s="34" t="str">
        <f aca="false">IF(ISBLANK(C2606),"",  IF(F2606="RAZÓN SOCIAL","NUEVO_RP",   IF(F2606="NUMERO",      IF(ISNUMBER(VALUE(C2606)),VALUE(C2606),""),   IF(OR(F2606="NSS - NOMBRE",F2606="RP - NOMBRE"),      IF(         AND(           NOT(ISERROR(FIND(" - ",C2606))),           ISERROR(FIND("  ",C2606)),           ISERROR(FIND("–",C2606)),           ISERROR(FIND("—",C2606)),           ISNUMBER(VALUE(LEFT(C2606,FIND(" - ",C2606)-1)))         ),         VALUE(LEFT(C2606,FIND(" - ",C2606)-1)),         ""      ),   ""   )  )))</f>
        <v/>
      </c>
      <c r="H2606" s="34" t="str">
        <f aca="false">B2606 &amp; "|" &amp; E2606 &amp; "|" &amp;(IF(ISBLANK(C2606),"",IFERROR(VALUE(LEFT(TRIM(C2606),FIND(" ",TRIM(C2606)&amp;" ")-1)),"")))</f>
        <v>||</v>
      </c>
      <c r="I2606" s="18" t="n">
        <f aca="false">IF(G2606="",0, IF(COUNTIF($H$6:H2606,H2606)=1,1,0))</f>
        <v>0</v>
      </c>
      <c r="J2606" s="34" t="str">
        <f aca="false">IF( OR( ISBLANK(D2606), C2606=D2606, AND( LEFT(D2606,7)&lt;&gt;"NOMINA ", OR( ISERROR(FIND(" - ",D2606)), NOT(ISNUMBER(VALUE(LEFT(D2606,FIND(" - ",D2606)-1)))) ) ) ), "", B2606 &amp; "|" &amp; E2606 &amp; "|" &amp; (IF(ISBLANK(C2606), "", IFERROR(VALUE(LEFT(TRIM(C2606), FIND(" ", TRIM(C2606)&amp;" ")-1)), ""))) &amp; "|" &amp; D2606 )</f>
        <v/>
      </c>
      <c r="K2606" s="18" t="n">
        <f aca="false">IF(OR(C2606="", J2606="",G2606=""), 0, IF(COUNTIF($J$6:J2606, J2606)=1, 1, 0))</f>
        <v>0</v>
      </c>
      <c r="L2606" s="16" t="str">
        <f aca="false">IF(B2606="Inscripción de nuevo registro patronal",B2606 &amp; "|" &amp; E2606 &amp; "|" &amp; C2606,"")</f>
        <v/>
      </c>
      <c r="M2606" s="18" t="n">
        <f aca="false">IF(OR(C2606="", L2606=""), 0, IF(COUNTIF($L$6:L2606, L2606)=1, 1, 0))</f>
        <v>0</v>
      </c>
    </row>
    <row r="2607" customFormat="false" ht="28.35" hidden="false" customHeight="true" outlineLevel="0" collapsed="false">
      <c r="A2607" s="48" t="str">
        <f aca="false">IF(AND(NOT(ISBLANK(C2607)),NOT(ISBLANK(B2607)),NOT(ISBLANK(E2607))),(_xlfn.AGGREGATE(2,7,A$5:A2607))+1,"")</f>
        <v/>
      </c>
      <c r="B2607" s="49"/>
      <c r="C2607" s="49"/>
      <c r="D2607" s="50"/>
      <c r="E2607" s="51"/>
      <c r="F2607" s="52" t="str">
        <f aca="false">IFERROR(VLOOKUP(B2607,LISTAS!$Q$2:$R$58,2,0),"")</f>
        <v/>
      </c>
      <c r="G2607" s="34" t="str">
        <f aca="false">IF(ISBLANK(C2607),"",  IF(F2607="RAZÓN SOCIAL","NUEVO_RP",   IF(F2607="NUMERO",      IF(ISNUMBER(VALUE(C2607)),VALUE(C2607),""),   IF(OR(F2607="NSS - NOMBRE",F2607="RP - NOMBRE"),      IF(         AND(           NOT(ISERROR(FIND(" - ",C2607))),           ISERROR(FIND("  ",C2607)),           ISERROR(FIND("–",C2607)),           ISERROR(FIND("—",C2607)),           ISNUMBER(VALUE(LEFT(C2607,FIND(" - ",C2607)-1)))         ),         VALUE(LEFT(C2607,FIND(" - ",C2607)-1)),         ""      ),   ""   )  )))</f>
        <v/>
      </c>
      <c r="H2607" s="34" t="str">
        <f aca="false">B2607 &amp; "|" &amp; E2607 &amp; "|" &amp;(IF(ISBLANK(C2607),"",IFERROR(VALUE(LEFT(TRIM(C2607),FIND(" ",TRIM(C2607)&amp;" ")-1)),"")))</f>
        <v>||</v>
      </c>
      <c r="I2607" s="18" t="n">
        <f aca="false">IF(G2607="",0, IF(COUNTIF($H$6:H2607,H2607)=1,1,0))</f>
        <v>0</v>
      </c>
      <c r="J2607" s="34" t="str">
        <f aca="false">IF( OR( ISBLANK(D2607), C2607=D2607, AND( LEFT(D2607,7)&lt;&gt;"NOMINA ", OR( ISERROR(FIND(" - ",D2607)), NOT(ISNUMBER(VALUE(LEFT(D2607,FIND(" - ",D2607)-1)))) ) ) ), "", B2607 &amp; "|" &amp; E2607 &amp; "|" &amp; (IF(ISBLANK(C2607), "", IFERROR(VALUE(LEFT(TRIM(C2607), FIND(" ", TRIM(C2607)&amp;" ")-1)), ""))) &amp; "|" &amp; D2607 )</f>
        <v/>
      </c>
      <c r="K2607" s="18" t="n">
        <f aca="false">IF(OR(C2607="", J2607="",G2607=""), 0, IF(COUNTIF($J$6:J2607, J2607)=1, 1, 0))</f>
        <v>0</v>
      </c>
      <c r="L2607" s="16" t="str">
        <f aca="false">IF(B2607="Inscripción de nuevo registro patronal",B2607 &amp; "|" &amp; E2607 &amp; "|" &amp; C2607,"")</f>
        <v/>
      </c>
      <c r="M2607" s="18" t="n">
        <f aca="false">IF(OR(C2607="", L2607=""), 0, IF(COUNTIF($L$6:L2607, L2607)=1, 1, 0))</f>
        <v>0</v>
      </c>
    </row>
    <row r="2608" customFormat="false" ht="28.35" hidden="false" customHeight="true" outlineLevel="0" collapsed="false">
      <c r="A2608" s="48" t="str">
        <f aca="false">IF(AND(NOT(ISBLANK(C2608)),NOT(ISBLANK(B2608)),NOT(ISBLANK(E2608))),(_xlfn.AGGREGATE(2,7,A$5:A2608))+1,"")</f>
        <v/>
      </c>
      <c r="B2608" s="49"/>
      <c r="C2608" s="49"/>
      <c r="D2608" s="50"/>
      <c r="E2608" s="51"/>
      <c r="F2608" s="52" t="str">
        <f aca="false">IFERROR(VLOOKUP(B2608,LISTAS!$Q$2:$R$58,2,0),"")</f>
        <v/>
      </c>
      <c r="G2608" s="34" t="str">
        <f aca="false">IF(ISBLANK(C2608),"",  IF(F2608="RAZÓN SOCIAL","NUEVO_RP",   IF(F2608="NUMERO",      IF(ISNUMBER(VALUE(C2608)),VALUE(C2608),""),   IF(OR(F2608="NSS - NOMBRE",F2608="RP - NOMBRE"),      IF(         AND(           NOT(ISERROR(FIND(" - ",C2608))),           ISERROR(FIND("  ",C2608)),           ISERROR(FIND("–",C2608)),           ISERROR(FIND("—",C2608)),           ISNUMBER(VALUE(LEFT(C2608,FIND(" - ",C2608)-1)))         ),         VALUE(LEFT(C2608,FIND(" - ",C2608)-1)),         ""      ),   ""   )  )))</f>
        <v/>
      </c>
      <c r="H2608" s="34" t="str">
        <f aca="false">B2608 &amp; "|" &amp; E2608 &amp; "|" &amp;(IF(ISBLANK(C2608),"",IFERROR(VALUE(LEFT(TRIM(C2608),FIND(" ",TRIM(C2608)&amp;" ")-1)),"")))</f>
        <v>||</v>
      </c>
      <c r="I2608" s="18" t="n">
        <f aca="false">IF(G2608="",0, IF(COUNTIF($H$6:H2608,H2608)=1,1,0))</f>
        <v>0</v>
      </c>
      <c r="J2608" s="34" t="str">
        <f aca="false">IF( OR( ISBLANK(D2608), C2608=D2608, AND( LEFT(D2608,7)&lt;&gt;"NOMINA ", OR( ISERROR(FIND(" - ",D2608)), NOT(ISNUMBER(VALUE(LEFT(D2608,FIND(" - ",D2608)-1)))) ) ) ), "", B2608 &amp; "|" &amp; E2608 &amp; "|" &amp; (IF(ISBLANK(C2608), "", IFERROR(VALUE(LEFT(TRIM(C2608), FIND(" ", TRIM(C2608)&amp;" ")-1)), ""))) &amp; "|" &amp; D2608 )</f>
        <v/>
      </c>
      <c r="K2608" s="18" t="n">
        <f aca="false">IF(OR(C2608="", J2608="",G2608=""), 0, IF(COUNTIF($J$6:J2608, J2608)=1, 1, 0))</f>
        <v>0</v>
      </c>
      <c r="L2608" s="16" t="str">
        <f aca="false">IF(B2608="Inscripción de nuevo registro patronal",B2608 &amp; "|" &amp; E2608 &amp; "|" &amp; C2608,"")</f>
        <v/>
      </c>
      <c r="M2608" s="18" t="n">
        <f aca="false">IF(OR(C2608="", L2608=""), 0, IF(COUNTIF($L$6:L2608, L2608)=1, 1, 0))</f>
        <v>0</v>
      </c>
    </row>
    <row r="2609" customFormat="false" ht="28.35" hidden="false" customHeight="true" outlineLevel="0" collapsed="false">
      <c r="A2609" s="48" t="str">
        <f aca="false">IF(AND(NOT(ISBLANK(C2609)),NOT(ISBLANK(B2609)),NOT(ISBLANK(E2609))),(_xlfn.AGGREGATE(2,7,A$5:A2609))+1,"")</f>
        <v/>
      </c>
      <c r="B2609" s="49"/>
      <c r="C2609" s="49"/>
      <c r="D2609" s="50"/>
      <c r="E2609" s="51"/>
      <c r="F2609" s="52" t="str">
        <f aca="false">IFERROR(VLOOKUP(B2609,LISTAS!$Q$2:$R$58,2,0),"")</f>
        <v/>
      </c>
      <c r="G2609" s="34" t="str">
        <f aca="false">IF(ISBLANK(C2609),"",  IF(F2609="RAZÓN SOCIAL","NUEVO_RP",   IF(F2609="NUMERO",      IF(ISNUMBER(VALUE(C2609)),VALUE(C2609),""),   IF(OR(F2609="NSS - NOMBRE",F2609="RP - NOMBRE"),      IF(         AND(           NOT(ISERROR(FIND(" - ",C2609))),           ISERROR(FIND("  ",C2609)),           ISERROR(FIND("–",C2609)),           ISERROR(FIND("—",C2609)),           ISNUMBER(VALUE(LEFT(C2609,FIND(" - ",C2609)-1)))         ),         VALUE(LEFT(C2609,FIND(" - ",C2609)-1)),         ""      ),   ""   )  )))</f>
        <v/>
      </c>
      <c r="H2609" s="34" t="str">
        <f aca="false">B2609 &amp; "|" &amp; E2609 &amp; "|" &amp;(IF(ISBLANK(C2609),"",IFERROR(VALUE(LEFT(TRIM(C2609),FIND(" ",TRIM(C2609)&amp;" ")-1)),"")))</f>
        <v>||</v>
      </c>
      <c r="I2609" s="18" t="n">
        <f aca="false">IF(G2609="",0, IF(COUNTIF($H$6:H2609,H2609)=1,1,0))</f>
        <v>0</v>
      </c>
      <c r="J2609" s="34" t="str">
        <f aca="false">IF( OR( ISBLANK(D2609), C2609=D2609, AND( LEFT(D2609,7)&lt;&gt;"NOMINA ", OR( ISERROR(FIND(" - ",D2609)), NOT(ISNUMBER(VALUE(LEFT(D2609,FIND(" - ",D2609)-1)))) ) ) ), "", B2609 &amp; "|" &amp; E2609 &amp; "|" &amp; (IF(ISBLANK(C2609), "", IFERROR(VALUE(LEFT(TRIM(C2609), FIND(" ", TRIM(C2609)&amp;" ")-1)), ""))) &amp; "|" &amp; D2609 )</f>
        <v/>
      </c>
      <c r="K2609" s="18" t="n">
        <f aca="false">IF(OR(C2609="", J2609="",G2609=""), 0, IF(COUNTIF($J$6:J2609, J2609)=1, 1, 0))</f>
        <v>0</v>
      </c>
      <c r="L2609" s="16" t="str">
        <f aca="false">IF(B2609="Inscripción de nuevo registro patronal",B2609 &amp; "|" &amp; E2609 &amp; "|" &amp; C2609,"")</f>
        <v/>
      </c>
      <c r="M2609" s="18" t="n">
        <f aca="false">IF(OR(C2609="", L2609=""), 0, IF(COUNTIF($L$6:L2609, L2609)=1, 1, 0))</f>
        <v>0</v>
      </c>
    </row>
    <row r="2610" customFormat="false" ht="28.35" hidden="false" customHeight="true" outlineLevel="0" collapsed="false">
      <c r="A2610" s="48" t="str">
        <f aca="false">IF(AND(NOT(ISBLANK(C2610)),NOT(ISBLANK(B2610)),NOT(ISBLANK(E2610))),(_xlfn.AGGREGATE(2,7,A$5:A2610))+1,"")</f>
        <v/>
      </c>
      <c r="B2610" s="49"/>
      <c r="C2610" s="49"/>
      <c r="D2610" s="50"/>
      <c r="E2610" s="51"/>
      <c r="F2610" s="52" t="str">
        <f aca="false">IFERROR(VLOOKUP(B2610,LISTAS!$Q$2:$R$58,2,0),"")</f>
        <v/>
      </c>
      <c r="G2610" s="34" t="str">
        <f aca="false">IF(ISBLANK(C2610),"",  IF(F2610="RAZÓN SOCIAL","NUEVO_RP",   IF(F2610="NUMERO",      IF(ISNUMBER(VALUE(C2610)),VALUE(C2610),""),   IF(OR(F2610="NSS - NOMBRE",F2610="RP - NOMBRE"),      IF(         AND(           NOT(ISERROR(FIND(" - ",C2610))),           ISERROR(FIND("  ",C2610)),           ISERROR(FIND("–",C2610)),           ISERROR(FIND("—",C2610)),           ISNUMBER(VALUE(LEFT(C2610,FIND(" - ",C2610)-1)))         ),         VALUE(LEFT(C2610,FIND(" - ",C2610)-1)),         ""      ),   ""   )  )))</f>
        <v/>
      </c>
      <c r="H2610" s="34" t="str">
        <f aca="false">B2610 &amp; "|" &amp; E2610 &amp; "|" &amp;(IF(ISBLANK(C2610),"",IFERROR(VALUE(LEFT(TRIM(C2610),FIND(" ",TRIM(C2610)&amp;" ")-1)),"")))</f>
        <v>||</v>
      </c>
      <c r="I2610" s="18" t="n">
        <f aca="false">IF(G2610="",0, IF(COUNTIF($H$6:H2610,H2610)=1,1,0))</f>
        <v>0</v>
      </c>
      <c r="J2610" s="34" t="str">
        <f aca="false">IF( OR( ISBLANK(D2610), C2610=D2610, AND( LEFT(D2610,7)&lt;&gt;"NOMINA ", OR( ISERROR(FIND(" - ",D2610)), NOT(ISNUMBER(VALUE(LEFT(D2610,FIND(" - ",D2610)-1)))) ) ) ), "", B2610 &amp; "|" &amp; E2610 &amp; "|" &amp; (IF(ISBLANK(C2610), "", IFERROR(VALUE(LEFT(TRIM(C2610), FIND(" ", TRIM(C2610)&amp;" ")-1)), ""))) &amp; "|" &amp; D2610 )</f>
        <v/>
      </c>
      <c r="K2610" s="18" t="n">
        <f aca="false">IF(OR(C2610="", J2610="",G2610=""), 0, IF(COUNTIF($J$6:J2610, J2610)=1, 1, 0))</f>
        <v>0</v>
      </c>
      <c r="L2610" s="16" t="str">
        <f aca="false">IF(B2610="Inscripción de nuevo registro patronal",B2610 &amp; "|" &amp; E2610 &amp; "|" &amp; C2610,"")</f>
        <v/>
      </c>
      <c r="M2610" s="18" t="n">
        <f aca="false">IF(OR(C2610="", L2610=""), 0, IF(COUNTIF($L$6:L2610, L2610)=1, 1, 0))</f>
        <v>0</v>
      </c>
    </row>
    <row r="2611" customFormat="false" ht="28.35" hidden="false" customHeight="true" outlineLevel="0" collapsed="false">
      <c r="A2611" s="48" t="str">
        <f aca="false">IF(AND(NOT(ISBLANK(C2611)),NOT(ISBLANK(B2611)),NOT(ISBLANK(E2611))),(_xlfn.AGGREGATE(2,7,A$5:A2611))+1,"")</f>
        <v/>
      </c>
      <c r="B2611" s="49"/>
      <c r="C2611" s="49"/>
      <c r="D2611" s="50"/>
      <c r="E2611" s="51"/>
      <c r="F2611" s="52" t="str">
        <f aca="false">IFERROR(VLOOKUP(B2611,LISTAS!$Q$2:$R$58,2,0),"")</f>
        <v/>
      </c>
      <c r="G2611" s="34" t="str">
        <f aca="false">IF(ISBLANK(C2611),"",  IF(F2611="RAZÓN SOCIAL","NUEVO_RP",   IF(F2611="NUMERO",      IF(ISNUMBER(VALUE(C2611)),VALUE(C2611),""),   IF(OR(F2611="NSS - NOMBRE",F2611="RP - NOMBRE"),      IF(         AND(           NOT(ISERROR(FIND(" - ",C2611))),           ISERROR(FIND("  ",C2611)),           ISERROR(FIND("–",C2611)),           ISERROR(FIND("—",C2611)),           ISNUMBER(VALUE(LEFT(C2611,FIND(" - ",C2611)-1)))         ),         VALUE(LEFT(C2611,FIND(" - ",C2611)-1)),         ""      ),   ""   )  )))</f>
        <v/>
      </c>
      <c r="H2611" s="34" t="str">
        <f aca="false">B2611 &amp; "|" &amp; E2611 &amp; "|" &amp;(IF(ISBLANK(C2611),"",IFERROR(VALUE(LEFT(TRIM(C2611),FIND(" ",TRIM(C2611)&amp;" ")-1)),"")))</f>
        <v>||</v>
      </c>
      <c r="I2611" s="18" t="n">
        <f aca="false">IF(G2611="",0, IF(COUNTIF($H$6:H2611,H2611)=1,1,0))</f>
        <v>0</v>
      </c>
      <c r="J2611" s="34" t="str">
        <f aca="false">IF( OR( ISBLANK(D2611), C2611=D2611, AND( LEFT(D2611,7)&lt;&gt;"NOMINA ", OR( ISERROR(FIND(" - ",D2611)), NOT(ISNUMBER(VALUE(LEFT(D2611,FIND(" - ",D2611)-1)))) ) ) ), "", B2611 &amp; "|" &amp; E2611 &amp; "|" &amp; (IF(ISBLANK(C2611), "", IFERROR(VALUE(LEFT(TRIM(C2611), FIND(" ", TRIM(C2611)&amp;" ")-1)), ""))) &amp; "|" &amp; D2611 )</f>
        <v/>
      </c>
      <c r="K2611" s="18" t="n">
        <f aca="false">IF(OR(C2611="", J2611="",G2611=""), 0, IF(COUNTIF($J$6:J2611, J2611)=1, 1, 0))</f>
        <v>0</v>
      </c>
      <c r="L2611" s="16" t="str">
        <f aca="false">IF(B2611="Inscripción de nuevo registro patronal",B2611 &amp; "|" &amp; E2611 &amp; "|" &amp; C2611,"")</f>
        <v/>
      </c>
      <c r="M2611" s="18" t="n">
        <f aca="false">IF(OR(C2611="", L2611=""), 0, IF(COUNTIF($L$6:L2611, L2611)=1, 1, 0))</f>
        <v>0</v>
      </c>
    </row>
    <row r="2612" customFormat="false" ht="28.35" hidden="false" customHeight="true" outlineLevel="0" collapsed="false">
      <c r="A2612" s="48" t="str">
        <f aca="false">IF(AND(NOT(ISBLANK(C2612)),NOT(ISBLANK(B2612)),NOT(ISBLANK(E2612))),(_xlfn.AGGREGATE(2,7,A$5:A2612))+1,"")</f>
        <v/>
      </c>
      <c r="B2612" s="49"/>
      <c r="C2612" s="49"/>
      <c r="D2612" s="50"/>
      <c r="E2612" s="51"/>
      <c r="F2612" s="52" t="str">
        <f aca="false">IFERROR(VLOOKUP(B2612,LISTAS!$Q$2:$R$58,2,0),"")</f>
        <v/>
      </c>
      <c r="G2612" s="34" t="str">
        <f aca="false">IF(ISBLANK(C2612),"",  IF(F2612="RAZÓN SOCIAL","NUEVO_RP",   IF(F2612="NUMERO",      IF(ISNUMBER(VALUE(C2612)),VALUE(C2612),""),   IF(OR(F2612="NSS - NOMBRE",F2612="RP - NOMBRE"),      IF(         AND(           NOT(ISERROR(FIND(" - ",C2612))),           ISERROR(FIND("  ",C2612)),           ISERROR(FIND("–",C2612)),           ISERROR(FIND("—",C2612)),           ISNUMBER(VALUE(LEFT(C2612,FIND(" - ",C2612)-1)))         ),         VALUE(LEFT(C2612,FIND(" - ",C2612)-1)),         ""      ),   ""   )  )))</f>
        <v/>
      </c>
      <c r="H2612" s="34" t="str">
        <f aca="false">B2612 &amp; "|" &amp; E2612 &amp; "|" &amp;(IF(ISBLANK(C2612),"",IFERROR(VALUE(LEFT(TRIM(C2612),FIND(" ",TRIM(C2612)&amp;" ")-1)),"")))</f>
        <v>||</v>
      </c>
      <c r="I2612" s="18" t="n">
        <f aca="false">IF(G2612="",0, IF(COUNTIF($H$6:H2612,H2612)=1,1,0))</f>
        <v>0</v>
      </c>
      <c r="J2612" s="34" t="str">
        <f aca="false">IF( OR( ISBLANK(D2612), C2612=D2612, AND( LEFT(D2612,7)&lt;&gt;"NOMINA ", OR( ISERROR(FIND(" - ",D2612)), NOT(ISNUMBER(VALUE(LEFT(D2612,FIND(" - ",D2612)-1)))) ) ) ), "", B2612 &amp; "|" &amp; E2612 &amp; "|" &amp; (IF(ISBLANK(C2612), "", IFERROR(VALUE(LEFT(TRIM(C2612), FIND(" ", TRIM(C2612)&amp;" ")-1)), ""))) &amp; "|" &amp; D2612 )</f>
        <v/>
      </c>
      <c r="K2612" s="18" t="n">
        <f aca="false">IF(OR(C2612="", J2612="",G2612=""), 0, IF(COUNTIF($J$6:J2612, J2612)=1, 1, 0))</f>
        <v>0</v>
      </c>
      <c r="L2612" s="16" t="str">
        <f aca="false">IF(B2612="Inscripción de nuevo registro patronal",B2612 &amp; "|" &amp; E2612 &amp; "|" &amp; C2612,"")</f>
        <v/>
      </c>
      <c r="M2612" s="18" t="n">
        <f aca="false">IF(OR(C2612="", L2612=""), 0, IF(COUNTIF($L$6:L2612, L2612)=1, 1, 0))</f>
        <v>0</v>
      </c>
    </row>
    <row r="2613" customFormat="false" ht="28.35" hidden="false" customHeight="true" outlineLevel="0" collapsed="false">
      <c r="A2613" s="48" t="str">
        <f aca="false">IF(AND(NOT(ISBLANK(C2613)),NOT(ISBLANK(B2613)),NOT(ISBLANK(E2613))),(_xlfn.AGGREGATE(2,7,A$5:A2613))+1,"")</f>
        <v/>
      </c>
      <c r="B2613" s="49"/>
      <c r="C2613" s="49"/>
      <c r="D2613" s="50"/>
      <c r="E2613" s="51"/>
      <c r="F2613" s="52" t="str">
        <f aca="false">IFERROR(VLOOKUP(B2613,LISTAS!$Q$2:$R$58,2,0),"")</f>
        <v/>
      </c>
      <c r="G2613" s="34" t="str">
        <f aca="false">IF(ISBLANK(C2613),"",  IF(F2613="RAZÓN SOCIAL","NUEVO_RP",   IF(F2613="NUMERO",      IF(ISNUMBER(VALUE(C2613)),VALUE(C2613),""),   IF(OR(F2613="NSS - NOMBRE",F2613="RP - NOMBRE"),      IF(         AND(           NOT(ISERROR(FIND(" - ",C2613))),           ISERROR(FIND("  ",C2613)),           ISERROR(FIND("–",C2613)),           ISERROR(FIND("—",C2613)),           ISNUMBER(VALUE(LEFT(C2613,FIND(" - ",C2613)-1)))         ),         VALUE(LEFT(C2613,FIND(" - ",C2613)-1)),         ""      ),   ""   )  )))</f>
        <v/>
      </c>
      <c r="H2613" s="34" t="str">
        <f aca="false">B2613 &amp; "|" &amp; E2613 &amp; "|" &amp;(IF(ISBLANK(C2613),"",IFERROR(VALUE(LEFT(TRIM(C2613),FIND(" ",TRIM(C2613)&amp;" ")-1)),"")))</f>
        <v>||</v>
      </c>
      <c r="I2613" s="18" t="n">
        <f aca="false">IF(G2613="",0, IF(COUNTIF($H$6:H2613,H2613)=1,1,0))</f>
        <v>0</v>
      </c>
      <c r="J2613" s="34" t="str">
        <f aca="false">IF( OR( ISBLANK(D2613), C2613=D2613, AND( LEFT(D2613,7)&lt;&gt;"NOMINA ", OR( ISERROR(FIND(" - ",D2613)), NOT(ISNUMBER(VALUE(LEFT(D2613,FIND(" - ",D2613)-1)))) ) ) ), "", B2613 &amp; "|" &amp; E2613 &amp; "|" &amp; (IF(ISBLANK(C2613), "", IFERROR(VALUE(LEFT(TRIM(C2613), FIND(" ", TRIM(C2613)&amp;" ")-1)), ""))) &amp; "|" &amp; D2613 )</f>
        <v/>
      </c>
      <c r="K2613" s="18" t="n">
        <f aca="false">IF(OR(C2613="", J2613="",G2613=""), 0, IF(COUNTIF($J$6:J2613, J2613)=1, 1, 0))</f>
        <v>0</v>
      </c>
      <c r="L2613" s="16" t="str">
        <f aca="false">IF(B2613="Inscripción de nuevo registro patronal",B2613 &amp; "|" &amp; E2613 &amp; "|" &amp; C2613,"")</f>
        <v/>
      </c>
      <c r="M2613" s="18" t="n">
        <f aca="false">IF(OR(C2613="", L2613=""), 0, IF(COUNTIF($L$6:L2613, L2613)=1, 1, 0))</f>
        <v>0</v>
      </c>
    </row>
    <row r="2614" customFormat="false" ht="28.35" hidden="false" customHeight="true" outlineLevel="0" collapsed="false">
      <c r="A2614" s="48" t="str">
        <f aca="false">IF(AND(NOT(ISBLANK(C2614)),NOT(ISBLANK(B2614)),NOT(ISBLANK(E2614))),(_xlfn.AGGREGATE(2,7,A$5:A2614))+1,"")</f>
        <v/>
      </c>
      <c r="B2614" s="49"/>
      <c r="C2614" s="49"/>
      <c r="D2614" s="50"/>
      <c r="E2614" s="51"/>
      <c r="F2614" s="52" t="str">
        <f aca="false">IFERROR(VLOOKUP(B2614,LISTAS!$Q$2:$R$58,2,0),"")</f>
        <v/>
      </c>
      <c r="G2614" s="34" t="str">
        <f aca="false">IF(ISBLANK(C2614),"",  IF(F2614="RAZÓN SOCIAL","NUEVO_RP",   IF(F2614="NUMERO",      IF(ISNUMBER(VALUE(C2614)),VALUE(C2614),""),   IF(OR(F2614="NSS - NOMBRE",F2614="RP - NOMBRE"),      IF(         AND(           NOT(ISERROR(FIND(" - ",C2614))),           ISERROR(FIND("  ",C2614)),           ISERROR(FIND("–",C2614)),           ISERROR(FIND("—",C2614)),           ISNUMBER(VALUE(LEFT(C2614,FIND(" - ",C2614)-1)))         ),         VALUE(LEFT(C2614,FIND(" - ",C2614)-1)),         ""      ),   ""   )  )))</f>
        <v/>
      </c>
      <c r="H2614" s="34" t="str">
        <f aca="false">B2614 &amp; "|" &amp; E2614 &amp; "|" &amp;(IF(ISBLANK(C2614),"",IFERROR(VALUE(LEFT(TRIM(C2614),FIND(" ",TRIM(C2614)&amp;" ")-1)),"")))</f>
        <v>||</v>
      </c>
      <c r="I2614" s="18" t="n">
        <f aca="false">IF(G2614="",0, IF(COUNTIF($H$6:H2614,H2614)=1,1,0))</f>
        <v>0</v>
      </c>
      <c r="J2614" s="34" t="str">
        <f aca="false">IF( OR( ISBLANK(D2614), C2614=D2614, AND( LEFT(D2614,7)&lt;&gt;"NOMINA ", OR( ISERROR(FIND(" - ",D2614)), NOT(ISNUMBER(VALUE(LEFT(D2614,FIND(" - ",D2614)-1)))) ) ) ), "", B2614 &amp; "|" &amp; E2614 &amp; "|" &amp; (IF(ISBLANK(C2614), "", IFERROR(VALUE(LEFT(TRIM(C2614), FIND(" ", TRIM(C2614)&amp;" ")-1)), ""))) &amp; "|" &amp; D2614 )</f>
        <v/>
      </c>
      <c r="K2614" s="18" t="n">
        <f aca="false">IF(OR(C2614="", J2614="",G2614=""), 0, IF(COUNTIF($J$6:J2614, J2614)=1, 1, 0))</f>
        <v>0</v>
      </c>
      <c r="L2614" s="16" t="str">
        <f aca="false">IF(B2614="Inscripción de nuevo registro patronal",B2614 &amp; "|" &amp; E2614 &amp; "|" &amp; C2614,"")</f>
        <v/>
      </c>
      <c r="M2614" s="18" t="n">
        <f aca="false">IF(OR(C2614="", L2614=""), 0, IF(COUNTIF($L$6:L2614, L2614)=1, 1, 0))</f>
        <v>0</v>
      </c>
    </row>
    <row r="2615" customFormat="false" ht="28.35" hidden="false" customHeight="true" outlineLevel="0" collapsed="false">
      <c r="A2615" s="48" t="str">
        <f aca="false">IF(AND(NOT(ISBLANK(C2615)),NOT(ISBLANK(B2615)),NOT(ISBLANK(E2615))),(_xlfn.AGGREGATE(2,7,A$5:A2615))+1,"")</f>
        <v/>
      </c>
      <c r="B2615" s="49"/>
      <c r="C2615" s="49"/>
      <c r="D2615" s="50"/>
      <c r="E2615" s="51"/>
      <c r="F2615" s="52" t="str">
        <f aca="false">IFERROR(VLOOKUP(B2615,LISTAS!$Q$2:$R$58,2,0),"")</f>
        <v/>
      </c>
      <c r="G2615" s="34" t="str">
        <f aca="false">IF(ISBLANK(C2615),"",  IF(F2615="RAZÓN SOCIAL","NUEVO_RP",   IF(F2615="NUMERO",      IF(ISNUMBER(VALUE(C2615)),VALUE(C2615),""),   IF(OR(F2615="NSS - NOMBRE",F2615="RP - NOMBRE"),      IF(         AND(           NOT(ISERROR(FIND(" - ",C2615))),           ISERROR(FIND("  ",C2615)),           ISERROR(FIND("–",C2615)),           ISERROR(FIND("—",C2615)),           ISNUMBER(VALUE(LEFT(C2615,FIND(" - ",C2615)-1)))         ),         VALUE(LEFT(C2615,FIND(" - ",C2615)-1)),         ""      ),   ""   )  )))</f>
        <v/>
      </c>
      <c r="H2615" s="34" t="str">
        <f aca="false">B2615 &amp; "|" &amp; E2615 &amp; "|" &amp;(IF(ISBLANK(C2615),"",IFERROR(VALUE(LEFT(TRIM(C2615),FIND(" ",TRIM(C2615)&amp;" ")-1)),"")))</f>
        <v>||</v>
      </c>
      <c r="I2615" s="18" t="n">
        <f aca="false">IF(G2615="",0, IF(COUNTIF($H$6:H2615,H2615)=1,1,0))</f>
        <v>0</v>
      </c>
      <c r="J2615" s="34" t="str">
        <f aca="false">IF( OR( ISBLANK(D2615), C2615=D2615, AND( LEFT(D2615,7)&lt;&gt;"NOMINA ", OR( ISERROR(FIND(" - ",D2615)), NOT(ISNUMBER(VALUE(LEFT(D2615,FIND(" - ",D2615)-1)))) ) ) ), "", B2615 &amp; "|" &amp; E2615 &amp; "|" &amp; (IF(ISBLANK(C2615), "", IFERROR(VALUE(LEFT(TRIM(C2615), FIND(" ", TRIM(C2615)&amp;" ")-1)), ""))) &amp; "|" &amp; D2615 )</f>
        <v/>
      </c>
      <c r="K2615" s="18" t="n">
        <f aca="false">IF(OR(C2615="", J2615="",G2615=""), 0, IF(COUNTIF($J$6:J2615, J2615)=1, 1, 0))</f>
        <v>0</v>
      </c>
      <c r="L2615" s="16" t="str">
        <f aca="false">IF(B2615="Inscripción de nuevo registro patronal",B2615 &amp; "|" &amp; E2615 &amp; "|" &amp; C2615,"")</f>
        <v/>
      </c>
      <c r="M2615" s="18" t="n">
        <f aca="false">IF(OR(C2615="", L2615=""), 0, IF(COUNTIF($L$6:L2615, L2615)=1, 1, 0))</f>
        <v>0</v>
      </c>
    </row>
    <row r="2616" customFormat="false" ht="28.35" hidden="false" customHeight="true" outlineLevel="0" collapsed="false">
      <c r="A2616" s="48" t="str">
        <f aca="false">IF(AND(NOT(ISBLANK(C2616)),NOT(ISBLANK(B2616)),NOT(ISBLANK(E2616))),(_xlfn.AGGREGATE(2,7,A$5:A2616))+1,"")</f>
        <v/>
      </c>
      <c r="B2616" s="49"/>
      <c r="C2616" s="49"/>
      <c r="D2616" s="50"/>
      <c r="E2616" s="51"/>
      <c r="F2616" s="52" t="str">
        <f aca="false">IFERROR(VLOOKUP(B2616,LISTAS!$Q$2:$R$58,2,0),"")</f>
        <v/>
      </c>
      <c r="G2616" s="34" t="str">
        <f aca="false">IF(ISBLANK(C2616),"",  IF(F2616="RAZÓN SOCIAL","NUEVO_RP",   IF(F2616="NUMERO",      IF(ISNUMBER(VALUE(C2616)),VALUE(C2616),""),   IF(OR(F2616="NSS - NOMBRE",F2616="RP - NOMBRE"),      IF(         AND(           NOT(ISERROR(FIND(" - ",C2616))),           ISERROR(FIND("  ",C2616)),           ISERROR(FIND("–",C2616)),           ISERROR(FIND("—",C2616)),           ISNUMBER(VALUE(LEFT(C2616,FIND(" - ",C2616)-1)))         ),         VALUE(LEFT(C2616,FIND(" - ",C2616)-1)),         ""      ),   ""   )  )))</f>
        <v/>
      </c>
      <c r="H2616" s="34" t="str">
        <f aca="false">B2616 &amp; "|" &amp; E2616 &amp; "|" &amp;(IF(ISBLANK(C2616),"",IFERROR(VALUE(LEFT(TRIM(C2616),FIND(" ",TRIM(C2616)&amp;" ")-1)),"")))</f>
        <v>||</v>
      </c>
      <c r="I2616" s="18" t="n">
        <f aca="false">IF(G2616="",0, IF(COUNTIF($H$6:H2616,H2616)=1,1,0))</f>
        <v>0</v>
      </c>
      <c r="J2616" s="34" t="str">
        <f aca="false">IF( OR( ISBLANK(D2616), C2616=D2616, AND( LEFT(D2616,7)&lt;&gt;"NOMINA ", OR( ISERROR(FIND(" - ",D2616)), NOT(ISNUMBER(VALUE(LEFT(D2616,FIND(" - ",D2616)-1)))) ) ) ), "", B2616 &amp; "|" &amp; E2616 &amp; "|" &amp; (IF(ISBLANK(C2616), "", IFERROR(VALUE(LEFT(TRIM(C2616), FIND(" ", TRIM(C2616)&amp;" ")-1)), ""))) &amp; "|" &amp; D2616 )</f>
        <v/>
      </c>
      <c r="K2616" s="18" t="n">
        <f aca="false">IF(OR(C2616="", J2616="",G2616=""), 0, IF(COUNTIF($J$6:J2616, J2616)=1, 1, 0))</f>
        <v>0</v>
      </c>
      <c r="L2616" s="16" t="str">
        <f aca="false">IF(B2616="Inscripción de nuevo registro patronal",B2616 &amp; "|" &amp; E2616 &amp; "|" &amp; C2616,"")</f>
        <v/>
      </c>
      <c r="M2616" s="18" t="n">
        <f aca="false">IF(OR(C2616="", L2616=""), 0, IF(COUNTIF($L$6:L2616, L2616)=1, 1, 0))</f>
        <v>0</v>
      </c>
    </row>
    <row r="2617" customFormat="false" ht="28.35" hidden="false" customHeight="true" outlineLevel="0" collapsed="false">
      <c r="A2617" s="48" t="str">
        <f aca="false">IF(AND(NOT(ISBLANK(C2617)),NOT(ISBLANK(B2617)),NOT(ISBLANK(E2617))),(_xlfn.AGGREGATE(2,7,A$5:A2617))+1,"")</f>
        <v/>
      </c>
      <c r="B2617" s="49"/>
      <c r="C2617" s="49"/>
      <c r="D2617" s="50"/>
      <c r="E2617" s="51"/>
      <c r="F2617" s="52" t="str">
        <f aca="false">IFERROR(VLOOKUP(B2617,LISTAS!$Q$2:$R$58,2,0),"")</f>
        <v/>
      </c>
      <c r="G2617" s="34" t="str">
        <f aca="false">IF(ISBLANK(C2617),"",  IF(F2617="RAZÓN SOCIAL","NUEVO_RP",   IF(F2617="NUMERO",      IF(ISNUMBER(VALUE(C2617)),VALUE(C2617),""),   IF(OR(F2617="NSS - NOMBRE",F2617="RP - NOMBRE"),      IF(         AND(           NOT(ISERROR(FIND(" - ",C2617))),           ISERROR(FIND("  ",C2617)),           ISERROR(FIND("–",C2617)),           ISERROR(FIND("—",C2617)),           ISNUMBER(VALUE(LEFT(C2617,FIND(" - ",C2617)-1)))         ),         VALUE(LEFT(C2617,FIND(" - ",C2617)-1)),         ""      ),   ""   )  )))</f>
        <v/>
      </c>
      <c r="H2617" s="34" t="str">
        <f aca="false">B2617 &amp; "|" &amp; E2617 &amp; "|" &amp;(IF(ISBLANK(C2617),"",IFERROR(VALUE(LEFT(TRIM(C2617),FIND(" ",TRIM(C2617)&amp;" ")-1)),"")))</f>
        <v>||</v>
      </c>
      <c r="I2617" s="18" t="n">
        <f aca="false">IF(G2617="",0, IF(COUNTIF($H$6:H2617,H2617)=1,1,0))</f>
        <v>0</v>
      </c>
      <c r="J2617" s="34" t="str">
        <f aca="false">IF( OR( ISBLANK(D2617), C2617=D2617, AND( LEFT(D2617,7)&lt;&gt;"NOMINA ", OR( ISERROR(FIND(" - ",D2617)), NOT(ISNUMBER(VALUE(LEFT(D2617,FIND(" - ",D2617)-1)))) ) ) ), "", B2617 &amp; "|" &amp; E2617 &amp; "|" &amp; (IF(ISBLANK(C2617), "", IFERROR(VALUE(LEFT(TRIM(C2617), FIND(" ", TRIM(C2617)&amp;" ")-1)), ""))) &amp; "|" &amp; D2617 )</f>
        <v/>
      </c>
      <c r="K2617" s="18" t="n">
        <f aca="false">IF(OR(C2617="", J2617="",G2617=""), 0, IF(COUNTIF($J$6:J2617, J2617)=1, 1, 0))</f>
        <v>0</v>
      </c>
      <c r="L2617" s="16" t="str">
        <f aca="false">IF(B2617="Inscripción de nuevo registro patronal",B2617 &amp; "|" &amp; E2617 &amp; "|" &amp; C2617,"")</f>
        <v/>
      </c>
      <c r="M2617" s="18" t="n">
        <f aca="false">IF(OR(C2617="", L2617=""), 0, IF(COUNTIF($L$6:L2617, L2617)=1, 1, 0))</f>
        <v>0</v>
      </c>
    </row>
    <row r="2618" customFormat="false" ht="28.35" hidden="false" customHeight="true" outlineLevel="0" collapsed="false">
      <c r="A2618" s="48" t="str">
        <f aca="false">IF(AND(NOT(ISBLANK(C2618)),NOT(ISBLANK(B2618)),NOT(ISBLANK(E2618))),(_xlfn.AGGREGATE(2,7,A$5:A2618))+1,"")</f>
        <v/>
      </c>
      <c r="B2618" s="49"/>
      <c r="C2618" s="49"/>
      <c r="D2618" s="50"/>
      <c r="E2618" s="51"/>
      <c r="F2618" s="52" t="str">
        <f aca="false">IFERROR(VLOOKUP(B2618,LISTAS!$Q$2:$R$58,2,0),"")</f>
        <v/>
      </c>
      <c r="G2618" s="34" t="str">
        <f aca="false">IF(ISBLANK(C2618),"",  IF(F2618="RAZÓN SOCIAL","NUEVO_RP",   IF(F2618="NUMERO",      IF(ISNUMBER(VALUE(C2618)),VALUE(C2618),""),   IF(OR(F2618="NSS - NOMBRE",F2618="RP - NOMBRE"),      IF(         AND(           NOT(ISERROR(FIND(" - ",C2618))),           ISERROR(FIND("  ",C2618)),           ISERROR(FIND("–",C2618)),           ISERROR(FIND("—",C2618)),           ISNUMBER(VALUE(LEFT(C2618,FIND(" - ",C2618)-1)))         ),         VALUE(LEFT(C2618,FIND(" - ",C2618)-1)),         ""      ),   ""   )  )))</f>
        <v/>
      </c>
      <c r="H2618" s="34" t="str">
        <f aca="false">B2618 &amp; "|" &amp; E2618 &amp; "|" &amp;(IF(ISBLANK(C2618),"",IFERROR(VALUE(LEFT(TRIM(C2618),FIND(" ",TRIM(C2618)&amp;" ")-1)),"")))</f>
        <v>||</v>
      </c>
      <c r="I2618" s="18" t="n">
        <f aca="false">IF(G2618="",0, IF(COUNTIF($H$6:H2618,H2618)=1,1,0))</f>
        <v>0</v>
      </c>
      <c r="J2618" s="34" t="str">
        <f aca="false">IF( OR( ISBLANK(D2618), C2618=D2618, AND( LEFT(D2618,7)&lt;&gt;"NOMINA ", OR( ISERROR(FIND(" - ",D2618)), NOT(ISNUMBER(VALUE(LEFT(D2618,FIND(" - ",D2618)-1)))) ) ) ), "", B2618 &amp; "|" &amp; E2618 &amp; "|" &amp; (IF(ISBLANK(C2618), "", IFERROR(VALUE(LEFT(TRIM(C2618), FIND(" ", TRIM(C2618)&amp;" ")-1)), ""))) &amp; "|" &amp; D2618 )</f>
        <v/>
      </c>
      <c r="K2618" s="18" t="n">
        <f aca="false">IF(OR(C2618="", J2618="",G2618=""), 0, IF(COUNTIF($J$6:J2618, J2618)=1, 1, 0))</f>
        <v>0</v>
      </c>
      <c r="L2618" s="16" t="str">
        <f aca="false">IF(B2618="Inscripción de nuevo registro patronal",B2618 &amp; "|" &amp; E2618 &amp; "|" &amp; C2618,"")</f>
        <v/>
      </c>
      <c r="M2618" s="18" t="n">
        <f aca="false">IF(OR(C2618="", L2618=""), 0, IF(COUNTIF($L$6:L2618, L2618)=1, 1, 0))</f>
        <v>0</v>
      </c>
    </row>
    <row r="2619" customFormat="false" ht="28.35" hidden="false" customHeight="true" outlineLevel="0" collapsed="false">
      <c r="A2619" s="48" t="str">
        <f aca="false">IF(AND(NOT(ISBLANK(C2619)),NOT(ISBLANK(B2619)),NOT(ISBLANK(E2619))),(_xlfn.AGGREGATE(2,7,A$5:A2619))+1,"")</f>
        <v/>
      </c>
      <c r="B2619" s="49"/>
      <c r="C2619" s="49"/>
      <c r="D2619" s="50"/>
      <c r="E2619" s="51"/>
      <c r="F2619" s="52" t="str">
        <f aca="false">IFERROR(VLOOKUP(B2619,LISTAS!$Q$2:$R$58,2,0),"")</f>
        <v/>
      </c>
      <c r="G2619" s="34" t="str">
        <f aca="false">IF(ISBLANK(C2619),"",  IF(F2619="RAZÓN SOCIAL","NUEVO_RP",   IF(F2619="NUMERO",      IF(ISNUMBER(VALUE(C2619)),VALUE(C2619),""),   IF(OR(F2619="NSS - NOMBRE",F2619="RP - NOMBRE"),      IF(         AND(           NOT(ISERROR(FIND(" - ",C2619))),           ISERROR(FIND("  ",C2619)),           ISERROR(FIND("–",C2619)),           ISERROR(FIND("—",C2619)),           ISNUMBER(VALUE(LEFT(C2619,FIND(" - ",C2619)-1)))         ),         VALUE(LEFT(C2619,FIND(" - ",C2619)-1)),         ""      ),   ""   )  )))</f>
        <v/>
      </c>
      <c r="H2619" s="34" t="str">
        <f aca="false">B2619 &amp; "|" &amp; E2619 &amp; "|" &amp;(IF(ISBLANK(C2619),"",IFERROR(VALUE(LEFT(TRIM(C2619),FIND(" ",TRIM(C2619)&amp;" ")-1)),"")))</f>
        <v>||</v>
      </c>
      <c r="I2619" s="18" t="n">
        <f aca="false">IF(G2619="",0, IF(COUNTIF($H$6:H2619,H2619)=1,1,0))</f>
        <v>0</v>
      </c>
      <c r="J2619" s="34" t="str">
        <f aca="false">IF( OR( ISBLANK(D2619), C2619=D2619, AND( LEFT(D2619,7)&lt;&gt;"NOMINA ", OR( ISERROR(FIND(" - ",D2619)), NOT(ISNUMBER(VALUE(LEFT(D2619,FIND(" - ",D2619)-1)))) ) ) ), "", B2619 &amp; "|" &amp; E2619 &amp; "|" &amp; (IF(ISBLANK(C2619), "", IFERROR(VALUE(LEFT(TRIM(C2619), FIND(" ", TRIM(C2619)&amp;" ")-1)), ""))) &amp; "|" &amp; D2619 )</f>
        <v/>
      </c>
      <c r="K2619" s="18" t="n">
        <f aca="false">IF(OR(C2619="", J2619="",G2619=""), 0, IF(COUNTIF($J$6:J2619, J2619)=1, 1, 0))</f>
        <v>0</v>
      </c>
      <c r="L2619" s="16" t="str">
        <f aca="false">IF(B2619="Inscripción de nuevo registro patronal",B2619 &amp; "|" &amp; E2619 &amp; "|" &amp; C2619,"")</f>
        <v/>
      </c>
      <c r="M2619" s="18" t="n">
        <f aca="false">IF(OR(C2619="", L2619=""), 0, IF(COUNTIF($L$6:L2619, L2619)=1, 1, 0))</f>
        <v>0</v>
      </c>
    </row>
    <row r="2620" customFormat="false" ht="28.35" hidden="false" customHeight="true" outlineLevel="0" collapsed="false">
      <c r="A2620" s="48" t="str">
        <f aca="false">IF(AND(NOT(ISBLANK(C2620)),NOT(ISBLANK(B2620)),NOT(ISBLANK(E2620))),(_xlfn.AGGREGATE(2,7,A$5:A2620))+1,"")</f>
        <v/>
      </c>
      <c r="B2620" s="49"/>
      <c r="C2620" s="49"/>
      <c r="D2620" s="50"/>
      <c r="E2620" s="51"/>
      <c r="F2620" s="52" t="str">
        <f aca="false">IFERROR(VLOOKUP(B2620,LISTAS!$Q$2:$R$58,2,0),"")</f>
        <v/>
      </c>
      <c r="G2620" s="34" t="str">
        <f aca="false">IF(ISBLANK(C2620),"",  IF(F2620="RAZÓN SOCIAL","NUEVO_RP",   IF(F2620="NUMERO",      IF(ISNUMBER(VALUE(C2620)),VALUE(C2620),""),   IF(OR(F2620="NSS - NOMBRE",F2620="RP - NOMBRE"),      IF(         AND(           NOT(ISERROR(FIND(" - ",C2620))),           ISERROR(FIND("  ",C2620)),           ISERROR(FIND("–",C2620)),           ISERROR(FIND("—",C2620)),           ISNUMBER(VALUE(LEFT(C2620,FIND(" - ",C2620)-1)))         ),         VALUE(LEFT(C2620,FIND(" - ",C2620)-1)),         ""      ),   ""   )  )))</f>
        <v/>
      </c>
      <c r="H2620" s="34" t="str">
        <f aca="false">B2620 &amp; "|" &amp; E2620 &amp; "|" &amp;(IF(ISBLANK(C2620),"",IFERROR(VALUE(LEFT(TRIM(C2620),FIND(" ",TRIM(C2620)&amp;" ")-1)),"")))</f>
        <v>||</v>
      </c>
      <c r="I2620" s="18" t="n">
        <f aca="false">IF(G2620="",0, IF(COUNTIF($H$6:H2620,H2620)=1,1,0))</f>
        <v>0</v>
      </c>
      <c r="J2620" s="34" t="str">
        <f aca="false">IF( OR( ISBLANK(D2620), C2620=D2620, AND( LEFT(D2620,7)&lt;&gt;"NOMINA ", OR( ISERROR(FIND(" - ",D2620)), NOT(ISNUMBER(VALUE(LEFT(D2620,FIND(" - ",D2620)-1)))) ) ) ), "", B2620 &amp; "|" &amp; E2620 &amp; "|" &amp; (IF(ISBLANK(C2620), "", IFERROR(VALUE(LEFT(TRIM(C2620), FIND(" ", TRIM(C2620)&amp;" ")-1)), ""))) &amp; "|" &amp; D2620 )</f>
        <v/>
      </c>
      <c r="K2620" s="18" t="n">
        <f aca="false">IF(OR(C2620="", J2620="",G2620=""), 0, IF(COUNTIF($J$6:J2620, J2620)=1, 1, 0))</f>
        <v>0</v>
      </c>
      <c r="L2620" s="16" t="str">
        <f aca="false">IF(B2620="Inscripción de nuevo registro patronal",B2620 &amp; "|" &amp; E2620 &amp; "|" &amp; C2620,"")</f>
        <v/>
      </c>
      <c r="M2620" s="18" t="n">
        <f aca="false">IF(OR(C2620="", L2620=""), 0, IF(COUNTIF($L$6:L2620, L2620)=1, 1, 0))</f>
        <v>0</v>
      </c>
    </row>
    <row r="2621" customFormat="false" ht="28.35" hidden="false" customHeight="true" outlineLevel="0" collapsed="false">
      <c r="A2621" s="48" t="str">
        <f aca="false">IF(AND(NOT(ISBLANK(C2621)),NOT(ISBLANK(B2621)),NOT(ISBLANK(E2621))),(_xlfn.AGGREGATE(2,7,A$5:A2621))+1,"")</f>
        <v/>
      </c>
      <c r="B2621" s="49"/>
      <c r="C2621" s="49"/>
      <c r="D2621" s="50"/>
      <c r="E2621" s="51"/>
      <c r="F2621" s="52" t="str">
        <f aca="false">IFERROR(VLOOKUP(B2621,LISTAS!$Q$2:$R$58,2,0),"")</f>
        <v/>
      </c>
      <c r="G2621" s="34" t="str">
        <f aca="false">IF(ISBLANK(C2621),"",  IF(F2621="RAZÓN SOCIAL","NUEVO_RP",   IF(F2621="NUMERO",      IF(ISNUMBER(VALUE(C2621)),VALUE(C2621),""),   IF(OR(F2621="NSS - NOMBRE",F2621="RP - NOMBRE"),      IF(         AND(           NOT(ISERROR(FIND(" - ",C2621))),           ISERROR(FIND("  ",C2621)),           ISERROR(FIND("–",C2621)),           ISERROR(FIND("—",C2621)),           ISNUMBER(VALUE(LEFT(C2621,FIND(" - ",C2621)-1)))         ),         VALUE(LEFT(C2621,FIND(" - ",C2621)-1)),         ""      ),   ""   )  )))</f>
        <v/>
      </c>
      <c r="H2621" s="34" t="str">
        <f aca="false">B2621 &amp; "|" &amp; E2621 &amp; "|" &amp;(IF(ISBLANK(C2621),"",IFERROR(VALUE(LEFT(TRIM(C2621),FIND(" ",TRIM(C2621)&amp;" ")-1)),"")))</f>
        <v>||</v>
      </c>
      <c r="I2621" s="18" t="n">
        <f aca="false">IF(G2621="",0, IF(COUNTIF($H$6:H2621,H2621)=1,1,0))</f>
        <v>0</v>
      </c>
      <c r="J2621" s="34" t="str">
        <f aca="false">IF( OR( ISBLANK(D2621), C2621=D2621, AND( LEFT(D2621,7)&lt;&gt;"NOMINA ", OR( ISERROR(FIND(" - ",D2621)), NOT(ISNUMBER(VALUE(LEFT(D2621,FIND(" - ",D2621)-1)))) ) ) ), "", B2621 &amp; "|" &amp; E2621 &amp; "|" &amp; (IF(ISBLANK(C2621), "", IFERROR(VALUE(LEFT(TRIM(C2621), FIND(" ", TRIM(C2621)&amp;" ")-1)), ""))) &amp; "|" &amp; D2621 )</f>
        <v/>
      </c>
      <c r="K2621" s="18" t="n">
        <f aca="false">IF(OR(C2621="", J2621="",G2621=""), 0, IF(COUNTIF($J$6:J2621, J2621)=1, 1, 0))</f>
        <v>0</v>
      </c>
      <c r="L2621" s="16" t="str">
        <f aca="false">IF(B2621="Inscripción de nuevo registro patronal",B2621 &amp; "|" &amp; E2621 &amp; "|" &amp; C2621,"")</f>
        <v/>
      </c>
      <c r="M2621" s="18" t="n">
        <f aca="false">IF(OR(C2621="", L2621=""), 0, IF(COUNTIF($L$6:L2621, L2621)=1, 1, 0))</f>
        <v>0</v>
      </c>
    </row>
    <row r="2622" customFormat="false" ht="28.35" hidden="false" customHeight="true" outlineLevel="0" collapsed="false">
      <c r="A2622" s="48" t="str">
        <f aca="false">IF(AND(NOT(ISBLANK(C2622)),NOT(ISBLANK(B2622)),NOT(ISBLANK(E2622))),(_xlfn.AGGREGATE(2,7,A$5:A2622))+1,"")</f>
        <v/>
      </c>
      <c r="B2622" s="49"/>
      <c r="C2622" s="49"/>
      <c r="D2622" s="50"/>
      <c r="E2622" s="51"/>
      <c r="F2622" s="52" t="str">
        <f aca="false">IFERROR(VLOOKUP(B2622,LISTAS!$Q$2:$R$58,2,0),"")</f>
        <v/>
      </c>
      <c r="G2622" s="34" t="str">
        <f aca="false">IF(ISBLANK(C2622),"",  IF(F2622="RAZÓN SOCIAL","NUEVO_RP",   IF(F2622="NUMERO",      IF(ISNUMBER(VALUE(C2622)),VALUE(C2622),""),   IF(OR(F2622="NSS - NOMBRE",F2622="RP - NOMBRE"),      IF(         AND(           NOT(ISERROR(FIND(" - ",C2622))),           ISERROR(FIND("  ",C2622)),           ISERROR(FIND("–",C2622)),           ISERROR(FIND("—",C2622)),           ISNUMBER(VALUE(LEFT(C2622,FIND(" - ",C2622)-1)))         ),         VALUE(LEFT(C2622,FIND(" - ",C2622)-1)),         ""      ),   ""   )  )))</f>
        <v/>
      </c>
      <c r="H2622" s="34" t="str">
        <f aca="false">B2622 &amp; "|" &amp; E2622 &amp; "|" &amp;(IF(ISBLANK(C2622),"",IFERROR(VALUE(LEFT(TRIM(C2622),FIND(" ",TRIM(C2622)&amp;" ")-1)),"")))</f>
        <v>||</v>
      </c>
      <c r="I2622" s="18" t="n">
        <f aca="false">IF(G2622="",0, IF(COUNTIF($H$6:H2622,H2622)=1,1,0))</f>
        <v>0</v>
      </c>
      <c r="J2622" s="34" t="str">
        <f aca="false">IF( OR( ISBLANK(D2622), C2622=D2622, AND( LEFT(D2622,7)&lt;&gt;"NOMINA ", OR( ISERROR(FIND(" - ",D2622)), NOT(ISNUMBER(VALUE(LEFT(D2622,FIND(" - ",D2622)-1)))) ) ) ), "", B2622 &amp; "|" &amp; E2622 &amp; "|" &amp; (IF(ISBLANK(C2622), "", IFERROR(VALUE(LEFT(TRIM(C2622), FIND(" ", TRIM(C2622)&amp;" ")-1)), ""))) &amp; "|" &amp; D2622 )</f>
        <v/>
      </c>
      <c r="K2622" s="18" t="n">
        <f aca="false">IF(OR(C2622="", J2622="",G2622=""), 0, IF(COUNTIF($J$6:J2622, J2622)=1, 1, 0))</f>
        <v>0</v>
      </c>
      <c r="L2622" s="16" t="str">
        <f aca="false">IF(B2622="Inscripción de nuevo registro patronal",B2622 &amp; "|" &amp; E2622 &amp; "|" &amp; C2622,"")</f>
        <v/>
      </c>
      <c r="M2622" s="18" t="n">
        <f aca="false">IF(OR(C2622="", L2622=""), 0, IF(COUNTIF($L$6:L2622, L2622)=1, 1, 0))</f>
        <v>0</v>
      </c>
    </row>
    <row r="2623" customFormat="false" ht="28.35" hidden="false" customHeight="true" outlineLevel="0" collapsed="false">
      <c r="A2623" s="48" t="str">
        <f aca="false">IF(AND(NOT(ISBLANK(C2623)),NOT(ISBLANK(B2623)),NOT(ISBLANK(E2623))),(_xlfn.AGGREGATE(2,7,A$5:A2623))+1,"")</f>
        <v/>
      </c>
      <c r="B2623" s="49"/>
      <c r="C2623" s="49"/>
      <c r="D2623" s="50"/>
      <c r="E2623" s="51"/>
      <c r="F2623" s="52" t="str">
        <f aca="false">IFERROR(VLOOKUP(B2623,LISTAS!$Q$2:$R$58,2,0),"")</f>
        <v/>
      </c>
      <c r="G2623" s="34" t="str">
        <f aca="false">IF(ISBLANK(C2623),"",  IF(F2623="RAZÓN SOCIAL","NUEVO_RP",   IF(F2623="NUMERO",      IF(ISNUMBER(VALUE(C2623)),VALUE(C2623),""),   IF(OR(F2623="NSS - NOMBRE",F2623="RP - NOMBRE"),      IF(         AND(           NOT(ISERROR(FIND(" - ",C2623))),           ISERROR(FIND("  ",C2623)),           ISERROR(FIND("–",C2623)),           ISERROR(FIND("—",C2623)),           ISNUMBER(VALUE(LEFT(C2623,FIND(" - ",C2623)-1)))         ),         VALUE(LEFT(C2623,FIND(" - ",C2623)-1)),         ""      ),   ""   )  )))</f>
        <v/>
      </c>
      <c r="H2623" s="34" t="str">
        <f aca="false">B2623 &amp; "|" &amp; E2623 &amp; "|" &amp;(IF(ISBLANK(C2623),"",IFERROR(VALUE(LEFT(TRIM(C2623),FIND(" ",TRIM(C2623)&amp;" ")-1)),"")))</f>
        <v>||</v>
      </c>
      <c r="I2623" s="18" t="n">
        <f aca="false">IF(G2623="",0, IF(COUNTIF($H$6:H2623,H2623)=1,1,0))</f>
        <v>0</v>
      </c>
      <c r="J2623" s="34" t="str">
        <f aca="false">IF( OR( ISBLANK(D2623), C2623=D2623, AND( LEFT(D2623,7)&lt;&gt;"NOMINA ", OR( ISERROR(FIND(" - ",D2623)), NOT(ISNUMBER(VALUE(LEFT(D2623,FIND(" - ",D2623)-1)))) ) ) ), "", B2623 &amp; "|" &amp; E2623 &amp; "|" &amp; (IF(ISBLANK(C2623), "", IFERROR(VALUE(LEFT(TRIM(C2623), FIND(" ", TRIM(C2623)&amp;" ")-1)), ""))) &amp; "|" &amp; D2623 )</f>
        <v/>
      </c>
      <c r="K2623" s="18" t="n">
        <f aca="false">IF(OR(C2623="", J2623="",G2623=""), 0, IF(COUNTIF($J$6:J2623, J2623)=1, 1, 0))</f>
        <v>0</v>
      </c>
      <c r="L2623" s="16" t="str">
        <f aca="false">IF(B2623="Inscripción de nuevo registro patronal",B2623 &amp; "|" &amp; E2623 &amp; "|" &amp; C2623,"")</f>
        <v/>
      </c>
      <c r="M2623" s="18" t="n">
        <f aca="false">IF(OR(C2623="", L2623=""), 0, IF(COUNTIF($L$6:L2623, L2623)=1, 1, 0))</f>
        <v>0</v>
      </c>
    </row>
    <row r="2624" customFormat="false" ht="28.35" hidden="false" customHeight="true" outlineLevel="0" collapsed="false">
      <c r="A2624" s="48" t="str">
        <f aca="false">IF(AND(NOT(ISBLANK(C2624)),NOT(ISBLANK(B2624)),NOT(ISBLANK(E2624))),(_xlfn.AGGREGATE(2,7,A$5:A2624))+1,"")</f>
        <v/>
      </c>
      <c r="B2624" s="49"/>
      <c r="C2624" s="49"/>
      <c r="D2624" s="50"/>
      <c r="E2624" s="51"/>
      <c r="F2624" s="52" t="str">
        <f aca="false">IFERROR(VLOOKUP(B2624,LISTAS!$Q$2:$R$58,2,0),"")</f>
        <v/>
      </c>
      <c r="G2624" s="34" t="str">
        <f aca="false">IF(ISBLANK(C2624),"",  IF(F2624="RAZÓN SOCIAL","NUEVO_RP",   IF(F2624="NUMERO",      IF(ISNUMBER(VALUE(C2624)),VALUE(C2624),""),   IF(OR(F2624="NSS - NOMBRE",F2624="RP - NOMBRE"),      IF(         AND(           NOT(ISERROR(FIND(" - ",C2624))),           ISERROR(FIND("  ",C2624)),           ISERROR(FIND("–",C2624)),           ISERROR(FIND("—",C2624)),           ISNUMBER(VALUE(LEFT(C2624,FIND(" - ",C2624)-1)))         ),         VALUE(LEFT(C2624,FIND(" - ",C2624)-1)),         ""      ),   ""   )  )))</f>
        <v/>
      </c>
      <c r="H2624" s="34" t="str">
        <f aca="false">B2624 &amp; "|" &amp; E2624 &amp; "|" &amp;(IF(ISBLANK(C2624),"",IFERROR(VALUE(LEFT(TRIM(C2624),FIND(" ",TRIM(C2624)&amp;" ")-1)),"")))</f>
        <v>||</v>
      </c>
      <c r="I2624" s="18" t="n">
        <f aca="false">IF(G2624="",0, IF(COUNTIF($H$6:H2624,H2624)=1,1,0))</f>
        <v>0</v>
      </c>
      <c r="J2624" s="34" t="str">
        <f aca="false">IF( OR( ISBLANK(D2624), C2624=D2624, AND( LEFT(D2624,7)&lt;&gt;"NOMINA ", OR( ISERROR(FIND(" - ",D2624)), NOT(ISNUMBER(VALUE(LEFT(D2624,FIND(" - ",D2624)-1)))) ) ) ), "", B2624 &amp; "|" &amp; E2624 &amp; "|" &amp; (IF(ISBLANK(C2624), "", IFERROR(VALUE(LEFT(TRIM(C2624), FIND(" ", TRIM(C2624)&amp;" ")-1)), ""))) &amp; "|" &amp; D2624 )</f>
        <v/>
      </c>
      <c r="K2624" s="18" t="n">
        <f aca="false">IF(OR(C2624="", J2624="",G2624=""), 0, IF(COUNTIF($J$6:J2624, J2624)=1, 1, 0))</f>
        <v>0</v>
      </c>
      <c r="L2624" s="16" t="str">
        <f aca="false">IF(B2624="Inscripción de nuevo registro patronal",B2624 &amp; "|" &amp; E2624 &amp; "|" &amp; C2624,"")</f>
        <v/>
      </c>
      <c r="M2624" s="18" t="n">
        <f aca="false">IF(OR(C2624="", L2624=""), 0, IF(COUNTIF($L$6:L2624, L2624)=1, 1, 0))</f>
        <v>0</v>
      </c>
    </row>
    <row r="2625" customFormat="false" ht="28.35" hidden="false" customHeight="true" outlineLevel="0" collapsed="false">
      <c r="A2625" s="48" t="str">
        <f aca="false">IF(AND(NOT(ISBLANK(C2625)),NOT(ISBLANK(B2625)),NOT(ISBLANK(E2625))),(_xlfn.AGGREGATE(2,7,A$5:A2625))+1,"")</f>
        <v/>
      </c>
      <c r="B2625" s="49"/>
      <c r="C2625" s="49"/>
      <c r="D2625" s="50"/>
      <c r="E2625" s="51"/>
      <c r="F2625" s="52" t="str">
        <f aca="false">IFERROR(VLOOKUP(B2625,LISTAS!$Q$2:$R$58,2,0),"")</f>
        <v/>
      </c>
      <c r="G2625" s="34" t="str">
        <f aca="false">IF(ISBLANK(C2625),"",  IF(F2625="RAZÓN SOCIAL","NUEVO_RP",   IF(F2625="NUMERO",      IF(ISNUMBER(VALUE(C2625)),VALUE(C2625),""),   IF(OR(F2625="NSS - NOMBRE",F2625="RP - NOMBRE"),      IF(         AND(           NOT(ISERROR(FIND(" - ",C2625))),           ISERROR(FIND("  ",C2625)),           ISERROR(FIND("–",C2625)),           ISERROR(FIND("—",C2625)),           ISNUMBER(VALUE(LEFT(C2625,FIND(" - ",C2625)-1)))         ),         VALUE(LEFT(C2625,FIND(" - ",C2625)-1)),         ""      ),   ""   )  )))</f>
        <v/>
      </c>
      <c r="H2625" s="34" t="str">
        <f aca="false">B2625 &amp; "|" &amp; E2625 &amp; "|" &amp;(IF(ISBLANK(C2625),"",IFERROR(VALUE(LEFT(TRIM(C2625),FIND(" ",TRIM(C2625)&amp;" ")-1)),"")))</f>
        <v>||</v>
      </c>
      <c r="I2625" s="18" t="n">
        <f aca="false">IF(G2625="",0, IF(COUNTIF($H$6:H2625,H2625)=1,1,0))</f>
        <v>0</v>
      </c>
      <c r="J2625" s="34" t="str">
        <f aca="false">IF( OR( ISBLANK(D2625), C2625=D2625, AND( LEFT(D2625,7)&lt;&gt;"NOMINA ", OR( ISERROR(FIND(" - ",D2625)), NOT(ISNUMBER(VALUE(LEFT(D2625,FIND(" - ",D2625)-1)))) ) ) ), "", B2625 &amp; "|" &amp; E2625 &amp; "|" &amp; (IF(ISBLANK(C2625), "", IFERROR(VALUE(LEFT(TRIM(C2625), FIND(" ", TRIM(C2625)&amp;" ")-1)), ""))) &amp; "|" &amp; D2625 )</f>
        <v/>
      </c>
      <c r="K2625" s="18" t="n">
        <f aca="false">IF(OR(C2625="", J2625="",G2625=""), 0, IF(COUNTIF($J$6:J2625, J2625)=1, 1, 0))</f>
        <v>0</v>
      </c>
      <c r="L2625" s="16" t="str">
        <f aca="false">IF(B2625="Inscripción de nuevo registro patronal",B2625 &amp; "|" &amp; E2625 &amp; "|" &amp; C2625,"")</f>
        <v/>
      </c>
      <c r="M2625" s="18" t="n">
        <f aca="false">IF(OR(C2625="", L2625=""), 0, IF(COUNTIF($L$6:L2625, L2625)=1, 1, 0))</f>
        <v>0</v>
      </c>
    </row>
    <row r="2626" customFormat="false" ht="28.35" hidden="false" customHeight="true" outlineLevel="0" collapsed="false">
      <c r="A2626" s="48" t="str">
        <f aca="false">IF(AND(NOT(ISBLANK(C2626)),NOT(ISBLANK(B2626)),NOT(ISBLANK(E2626))),(_xlfn.AGGREGATE(2,7,A$5:A2626))+1,"")</f>
        <v/>
      </c>
      <c r="B2626" s="49"/>
      <c r="C2626" s="49"/>
      <c r="D2626" s="50"/>
      <c r="E2626" s="51"/>
      <c r="F2626" s="52" t="str">
        <f aca="false">IFERROR(VLOOKUP(B2626,LISTAS!$Q$2:$R$58,2,0),"")</f>
        <v/>
      </c>
      <c r="G2626" s="34" t="str">
        <f aca="false">IF(ISBLANK(C2626),"",  IF(F2626="RAZÓN SOCIAL","NUEVO_RP",   IF(F2626="NUMERO",      IF(ISNUMBER(VALUE(C2626)),VALUE(C2626),""),   IF(OR(F2626="NSS - NOMBRE",F2626="RP - NOMBRE"),      IF(         AND(           NOT(ISERROR(FIND(" - ",C2626))),           ISERROR(FIND("  ",C2626)),           ISERROR(FIND("–",C2626)),           ISERROR(FIND("—",C2626)),           ISNUMBER(VALUE(LEFT(C2626,FIND(" - ",C2626)-1)))         ),         VALUE(LEFT(C2626,FIND(" - ",C2626)-1)),         ""      ),   ""   )  )))</f>
        <v/>
      </c>
      <c r="H2626" s="34" t="str">
        <f aca="false">B2626 &amp; "|" &amp; E2626 &amp; "|" &amp;(IF(ISBLANK(C2626),"",IFERROR(VALUE(LEFT(TRIM(C2626),FIND(" ",TRIM(C2626)&amp;" ")-1)),"")))</f>
        <v>||</v>
      </c>
      <c r="I2626" s="18" t="n">
        <f aca="false">IF(G2626="",0, IF(COUNTIF($H$6:H2626,H2626)=1,1,0))</f>
        <v>0</v>
      </c>
      <c r="J2626" s="34" t="str">
        <f aca="false">IF( OR( ISBLANK(D2626), C2626=D2626, AND( LEFT(D2626,7)&lt;&gt;"NOMINA ", OR( ISERROR(FIND(" - ",D2626)), NOT(ISNUMBER(VALUE(LEFT(D2626,FIND(" - ",D2626)-1)))) ) ) ), "", B2626 &amp; "|" &amp; E2626 &amp; "|" &amp; (IF(ISBLANK(C2626), "", IFERROR(VALUE(LEFT(TRIM(C2626), FIND(" ", TRIM(C2626)&amp;" ")-1)), ""))) &amp; "|" &amp; D2626 )</f>
        <v/>
      </c>
      <c r="K2626" s="18" t="n">
        <f aca="false">IF(OR(C2626="", J2626="",G2626=""), 0, IF(COUNTIF($J$6:J2626, J2626)=1, 1, 0))</f>
        <v>0</v>
      </c>
      <c r="L2626" s="16" t="str">
        <f aca="false">IF(B2626="Inscripción de nuevo registro patronal",B2626 &amp; "|" &amp; E2626 &amp; "|" &amp; C2626,"")</f>
        <v/>
      </c>
      <c r="M2626" s="18" t="n">
        <f aca="false">IF(OR(C2626="", L2626=""), 0, IF(COUNTIF($L$6:L2626, L2626)=1, 1, 0))</f>
        <v>0</v>
      </c>
    </row>
    <row r="2627" customFormat="false" ht="28.35" hidden="false" customHeight="true" outlineLevel="0" collapsed="false">
      <c r="A2627" s="48" t="str">
        <f aca="false">IF(AND(NOT(ISBLANK(C2627)),NOT(ISBLANK(B2627)),NOT(ISBLANK(E2627))),(_xlfn.AGGREGATE(2,7,A$5:A2627))+1,"")</f>
        <v/>
      </c>
      <c r="B2627" s="49"/>
      <c r="C2627" s="49"/>
      <c r="D2627" s="50"/>
      <c r="E2627" s="51"/>
      <c r="F2627" s="52" t="str">
        <f aca="false">IFERROR(VLOOKUP(B2627,LISTAS!$Q$2:$R$58,2,0),"")</f>
        <v/>
      </c>
      <c r="G2627" s="34" t="str">
        <f aca="false">IF(ISBLANK(C2627),"",  IF(F2627="RAZÓN SOCIAL","NUEVO_RP",   IF(F2627="NUMERO",      IF(ISNUMBER(VALUE(C2627)),VALUE(C2627),""),   IF(OR(F2627="NSS - NOMBRE",F2627="RP - NOMBRE"),      IF(         AND(           NOT(ISERROR(FIND(" - ",C2627))),           ISERROR(FIND("  ",C2627)),           ISERROR(FIND("–",C2627)),           ISERROR(FIND("—",C2627)),           ISNUMBER(VALUE(LEFT(C2627,FIND(" - ",C2627)-1)))         ),         VALUE(LEFT(C2627,FIND(" - ",C2627)-1)),         ""      ),   ""   )  )))</f>
        <v/>
      </c>
      <c r="H2627" s="34" t="str">
        <f aca="false">B2627 &amp; "|" &amp; E2627 &amp; "|" &amp;(IF(ISBLANK(C2627),"",IFERROR(VALUE(LEFT(TRIM(C2627),FIND(" ",TRIM(C2627)&amp;" ")-1)),"")))</f>
        <v>||</v>
      </c>
      <c r="I2627" s="18" t="n">
        <f aca="false">IF(G2627="",0, IF(COUNTIF($H$6:H2627,H2627)=1,1,0))</f>
        <v>0</v>
      </c>
      <c r="J2627" s="34" t="str">
        <f aca="false">IF( OR( ISBLANK(D2627), C2627=D2627, AND( LEFT(D2627,7)&lt;&gt;"NOMINA ", OR( ISERROR(FIND(" - ",D2627)), NOT(ISNUMBER(VALUE(LEFT(D2627,FIND(" - ",D2627)-1)))) ) ) ), "", B2627 &amp; "|" &amp; E2627 &amp; "|" &amp; (IF(ISBLANK(C2627), "", IFERROR(VALUE(LEFT(TRIM(C2627), FIND(" ", TRIM(C2627)&amp;" ")-1)), ""))) &amp; "|" &amp; D2627 )</f>
        <v/>
      </c>
      <c r="K2627" s="18" t="n">
        <f aca="false">IF(OR(C2627="", J2627="",G2627=""), 0, IF(COUNTIF($J$6:J2627, J2627)=1, 1, 0))</f>
        <v>0</v>
      </c>
      <c r="L2627" s="16" t="str">
        <f aca="false">IF(B2627="Inscripción de nuevo registro patronal",B2627 &amp; "|" &amp; E2627 &amp; "|" &amp; C2627,"")</f>
        <v/>
      </c>
      <c r="M2627" s="18" t="n">
        <f aca="false">IF(OR(C2627="", L2627=""), 0, IF(COUNTIF($L$6:L2627, L2627)=1, 1, 0))</f>
        <v>0</v>
      </c>
    </row>
    <row r="2628" customFormat="false" ht="28.35" hidden="false" customHeight="true" outlineLevel="0" collapsed="false">
      <c r="A2628" s="48" t="str">
        <f aca="false">IF(AND(NOT(ISBLANK(C2628)),NOT(ISBLANK(B2628)),NOT(ISBLANK(E2628))),(_xlfn.AGGREGATE(2,7,A$5:A2628))+1,"")</f>
        <v/>
      </c>
      <c r="B2628" s="49"/>
      <c r="C2628" s="49"/>
      <c r="D2628" s="50"/>
      <c r="E2628" s="51"/>
      <c r="F2628" s="52" t="str">
        <f aca="false">IFERROR(VLOOKUP(B2628,LISTAS!$Q$2:$R$58,2,0),"")</f>
        <v/>
      </c>
      <c r="G2628" s="34" t="str">
        <f aca="false">IF(ISBLANK(C2628),"",  IF(F2628="RAZÓN SOCIAL","NUEVO_RP",   IF(F2628="NUMERO",      IF(ISNUMBER(VALUE(C2628)),VALUE(C2628),""),   IF(OR(F2628="NSS - NOMBRE",F2628="RP - NOMBRE"),      IF(         AND(           NOT(ISERROR(FIND(" - ",C2628))),           ISERROR(FIND("  ",C2628)),           ISERROR(FIND("–",C2628)),           ISERROR(FIND("—",C2628)),           ISNUMBER(VALUE(LEFT(C2628,FIND(" - ",C2628)-1)))         ),         VALUE(LEFT(C2628,FIND(" - ",C2628)-1)),         ""      ),   ""   )  )))</f>
        <v/>
      </c>
      <c r="H2628" s="34" t="str">
        <f aca="false">B2628 &amp; "|" &amp; E2628 &amp; "|" &amp;(IF(ISBLANK(C2628),"",IFERROR(VALUE(LEFT(TRIM(C2628),FIND(" ",TRIM(C2628)&amp;" ")-1)),"")))</f>
        <v>||</v>
      </c>
      <c r="I2628" s="18" t="n">
        <f aca="false">IF(G2628="",0, IF(COUNTIF($H$6:H2628,H2628)=1,1,0))</f>
        <v>0</v>
      </c>
      <c r="J2628" s="34" t="str">
        <f aca="false">IF( OR( ISBLANK(D2628), C2628=D2628, AND( LEFT(D2628,7)&lt;&gt;"NOMINA ", OR( ISERROR(FIND(" - ",D2628)), NOT(ISNUMBER(VALUE(LEFT(D2628,FIND(" - ",D2628)-1)))) ) ) ), "", B2628 &amp; "|" &amp; E2628 &amp; "|" &amp; (IF(ISBLANK(C2628), "", IFERROR(VALUE(LEFT(TRIM(C2628), FIND(" ", TRIM(C2628)&amp;" ")-1)), ""))) &amp; "|" &amp; D2628 )</f>
        <v/>
      </c>
      <c r="K2628" s="18" t="n">
        <f aca="false">IF(OR(C2628="", J2628="",G2628=""), 0, IF(COUNTIF($J$6:J2628, J2628)=1, 1, 0))</f>
        <v>0</v>
      </c>
      <c r="L2628" s="16" t="str">
        <f aca="false">IF(B2628="Inscripción de nuevo registro patronal",B2628 &amp; "|" &amp; E2628 &amp; "|" &amp; C2628,"")</f>
        <v/>
      </c>
      <c r="M2628" s="18" t="n">
        <f aca="false">IF(OR(C2628="", L2628=""), 0, IF(COUNTIF($L$6:L2628, L2628)=1, 1, 0))</f>
        <v>0</v>
      </c>
    </row>
    <row r="2629" customFormat="false" ht="28.35" hidden="false" customHeight="true" outlineLevel="0" collapsed="false">
      <c r="A2629" s="48" t="str">
        <f aca="false">IF(AND(NOT(ISBLANK(C2629)),NOT(ISBLANK(B2629)),NOT(ISBLANK(E2629))),(_xlfn.AGGREGATE(2,7,A$5:A2629))+1,"")</f>
        <v/>
      </c>
      <c r="B2629" s="49"/>
      <c r="C2629" s="49"/>
      <c r="D2629" s="50"/>
      <c r="E2629" s="51"/>
      <c r="F2629" s="52" t="str">
        <f aca="false">IFERROR(VLOOKUP(B2629,LISTAS!$Q$2:$R$58,2,0),"")</f>
        <v/>
      </c>
      <c r="G2629" s="34" t="str">
        <f aca="false">IF(ISBLANK(C2629),"",  IF(F2629="RAZÓN SOCIAL","NUEVO_RP",   IF(F2629="NUMERO",      IF(ISNUMBER(VALUE(C2629)),VALUE(C2629),""),   IF(OR(F2629="NSS - NOMBRE",F2629="RP - NOMBRE"),      IF(         AND(           NOT(ISERROR(FIND(" - ",C2629))),           ISERROR(FIND("  ",C2629)),           ISERROR(FIND("–",C2629)),           ISERROR(FIND("—",C2629)),           ISNUMBER(VALUE(LEFT(C2629,FIND(" - ",C2629)-1)))         ),         VALUE(LEFT(C2629,FIND(" - ",C2629)-1)),         ""      ),   ""   )  )))</f>
        <v/>
      </c>
      <c r="H2629" s="34" t="str">
        <f aca="false">B2629 &amp; "|" &amp; E2629 &amp; "|" &amp;(IF(ISBLANK(C2629),"",IFERROR(VALUE(LEFT(TRIM(C2629),FIND(" ",TRIM(C2629)&amp;" ")-1)),"")))</f>
        <v>||</v>
      </c>
      <c r="I2629" s="18" t="n">
        <f aca="false">IF(G2629="",0, IF(COUNTIF($H$6:H2629,H2629)=1,1,0))</f>
        <v>0</v>
      </c>
      <c r="J2629" s="34" t="str">
        <f aca="false">IF( OR( ISBLANK(D2629), C2629=D2629, AND( LEFT(D2629,7)&lt;&gt;"NOMINA ", OR( ISERROR(FIND(" - ",D2629)), NOT(ISNUMBER(VALUE(LEFT(D2629,FIND(" - ",D2629)-1)))) ) ) ), "", B2629 &amp; "|" &amp; E2629 &amp; "|" &amp; (IF(ISBLANK(C2629), "", IFERROR(VALUE(LEFT(TRIM(C2629), FIND(" ", TRIM(C2629)&amp;" ")-1)), ""))) &amp; "|" &amp; D2629 )</f>
        <v/>
      </c>
      <c r="K2629" s="18" t="n">
        <f aca="false">IF(OR(C2629="", J2629="",G2629=""), 0, IF(COUNTIF($J$6:J2629, J2629)=1, 1, 0))</f>
        <v>0</v>
      </c>
      <c r="L2629" s="16" t="str">
        <f aca="false">IF(B2629="Inscripción de nuevo registro patronal",B2629 &amp; "|" &amp; E2629 &amp; "|" &amp; C2629,"")</f>
        <v/>
      </c>
      <c r="M2629" s="18" t="n">
        <f aca="false">IF(OR(C2629="", L2629=""), 0, IF(COUNTIF($L$6:L2629, L2629)=1, 1, 0))</f>
        <v>0</v>
      </c>
    </row>
    <row r="2630" customFormat="false" ht="28.35" hidden="false" customHeight="true" outlineLevel="0" collapsed="false">
      <c r="A2630" s="48" t="str">
        <f aca="false">IF(AND(NOT(ISBLANK(C2630)),NOT(ISBLANK(B2630)),NOT(ISBLANK(E2630))),(_xlfn.AGGREGATE(2,7,A$5:A2630))+1,"")</f>
        <v/>
      </c>
      <c r="B2630" s="49"/>
      <c r="C2630" s="49"/>
      <c r="D2630" s="50"/>
      <c r="E2630" s="51"/>
      <c r="F2630" s="52" t="str">
        <f aca="false">IFERROR(VLOOKUP(B2630,LISTAS!$Q$2:$R$58,2,0),"")</f>
        <v/>
      </c>
      <c r="G2630" s="34" t="str">
        <f aca="false">IF(ISBLANK(C2630),"",  IF(F2630="RAZÓN SOCIAL","NUEVO_RP",   IF(F2630="NUMERO",      IF(ISNUMBER(VALUE(C2630)),VALUE(C2630),""),   IF(OR(F2630="NSS - NOMBRE",F2630="RP - NOMBRE"),      IF(         AND(           NOT(ISERROR(FIND(" - ",C2630))),           ISERROR(FIND("  ",C2630)),           ISERROR(FIND("–",C2630)),           ISERROR(FIND("—",C2630)),           ISNUMBER(VALUE(LEFT(C2630,FIND(" - ",C2630)-1)))         ),         VALUE(LEFT(C2630,FIND(" - ",C2630)-1)),         ""      ),   ""   )  )))</f>
        <v/>
      </c>
      <c r="H2630" s="34" t="str">
        <f aca="false">B2630 &amp; "|" &amp; E2630 &amp; "|" &amp;(IF(ISBLANK(C2630),"",IFERROR(VALUE(LEFT(TRIM(C2630),FIND(" ",TRIM(C2630)&amp;" ")-1)),"")))</f>
        <v>||</v>
      </c>
      <c r="I2630" s="18" t="n">
        <f aca="false">IF(G2630="",0, IF(COUNTIF($H$6:H2630,H2630)=1,1,0))</f>
        <v>0</v>
      </c>
      <c r="J2630" s="34" t="str">
        <f aca="false">IF( OR( ISBLANK(D2630), C2630=D2630, AND( LEFT(D2630,7)&lt;&gt;"NOMINA ", OR( ISERROR(FIND(" - ",D2630)), NOT(ISNUMBER(VALUE(LEFT(D2630,FIND(" - ",D2630)-1)))) ) ) ), "", B2630 &amp; "|" &amp; E2630 &amp; "|" &amp; (IF(ISBLANK(C2630), "", IFERROR(VALUE(LEFT(TRIM(C2630), FIND(" ", TRIM(C2630)&amp;" ")-1)), ""))) &amp; "|" &amp; D2630 )</f>
        <v/>
      </c>
      <c r="K2630" s="18" t="n">
        <f aca="false">IF(OR(C2630="", J2630="",G2630=""), 0, IF(COUNTIF($J$6:J2630, J2630)=1, 1, 0))</f>
        <v>0</v>
      </c>
      <c r="L2630" s="16" t="str">
        <f aca="false">IF(B2630="Inscripción de nuevo registro patronal",B2630 &amp; "|" &amp; E2630 &amp; "|" &amp; C2630,"")</f>
        <v/>
      </c>
      <c r="M2630" s="18" t="n">
        <f aca="false">IF(OR(C2630="", L2630=""), 0, IF(COUNTIF($L$6:L2630, L2630)=1, 1, 0))</f>
        <v>0</v>
      </c>
    </row>
    <row r="2631" customFormat="false" ht="28.35" hidden="false" customHeight="true" outlineLevel="0" collapsed="false">
      <c r="A2631" s="48" t="str">
        <f aca="false">IF(AND(NOT(ISBLANK(C2631)),NOT(ISBLANK(B2631)),NOT(ISBLANK(E2631))),(_xlfn.AGGREGATE(2,7,A$5:A2631))+1,"")</f>
        <v/>
      </c>
      <c r="B2631" s="49"/>
      <c r="C2631" s="49"/>
      <c r="D2631" s="50"/>
      <c r="E2631" s="51"/>
      <c r="F2631" s="52" t="str">
        <f aca="false">IFERROR(VLOOKUP(B2631,LISTAS!$Q$2:$R$58,2,0),"")</f>
        <v/>
      </c>
      <c r="G2631" s="34" t="str">
        <f aca="false">IF(ISBLANK(C2631),"",  IF(F2631="RAZÓN SOCIAL","NUEVO_RP",   IF(F2631="NUMERO",      IF(ISNUMBER(VALUE(C2631)),VALUE(C2631),""),   IF(OR(F2631="NSS - NOMBRE",F2631="RP - NOMBRE"),      IF(         AND(           NOT(ISERROR(FIND(" - ",C2631))),           ISERROR(FIND("  ",C2631)),           ISERROR(FIND("–",C2631)),           ISERROR(FIND("—",C2631)),           ISNUMBER(VALUE(LEFT(C2631,FIND(" - ",C2631)-1)))         ),         VALUE(LEFT(C2631,FIND(" - ",C2631)-1)),         ""      ),   ""   )  )))</f>
        <v/>
      </c>
      <c r="H2631" s="34" t="str">
        <f aca="false">B2631 &amp; "|" &amp; E2631 &amp; "|" &amp;(IF(ISBLANK(C2631),"",IFERROR(VALUE(LEFT(TRIM(C2631),FIND(" ",TRIM(C2631)&amp;" ")-1)),"")))</f>
        <v>||</v>
      </c>
      <c r="I2631" s="18" t="n">
        <f aca="false">IF(G2631="",0, IF(COUNTIF($H$6:H2631,H2631)=1,1,0))</f>
        <v>0</v>
      </c>
      <c r="J2631" s="34" t="str">
        <f aca="false">IF( OR( ISBLANK(D2631), C2631=D2631, AND( LEFT(D2631,7)&lt;&gt;"NOMINA ", OR( ISERROR(FIND(" - ",D2631)), NOT(ISNUMBER(VALUE(LEFT(D2631,FIND(" - ",D2631)-1)))) ) ) ), "", B2631 &amp; "|" &amp; E2631 &amp; "|" &amp; (IF(ISBLANK(C2631), "", IFERROR(VALUE(LEFT(TRIM(C2631), FIND(" ", TRIM(C2631)&amp;" ")-1)), ""))) &amp; "|" &amp; D2631 )</f>
        <v/>
      </c>
      <c r="K2631" s="18" t="n">
        <f aca="false">IF(OR(C2631="", J2631="",G2631=""), 0, IF(COUNTIF($J$6:J2631, J2631)=1, 1, 0))</f>
        <v>0</v>
      </c>
      <c r="L2631" s="16" t="str">
        <f aca="false">IF(B2631="Inscripción de nuevo registro patronal",B2631 &amp; "|" &amp; E2631 &amp; "|" &amp; C2631,"")</f>
        <v/>
      </c>
      <c r="M2631" s="18" t="n">
        <f aca="false">IF(OR(C2631="", L2631=""), 0, IF(COUNTIF($L$6:L2631, L2631)=1, 1, 0))</f>
        <v>0</v>
      </c>
    </row>
    <row r="2632" customFormat="false" ht="28.35" hidden="false" customHeight="true" outlineLevel="0" collapsed="false">
      <c r="A2632" s="48" t="str">
        <f aca="false">IF(AND(NOT(ISBLANK(C2632)),NOT(ISBLANK(B2632)),NOT(ISBLANK(E2632))),(_xlfn.AGGREGATE(2,7,A$5:A2632))+1,"")</f>
        <v/>
      </c>
      <c r="B2632" s="49"/>
      <c r="C2632" s="49"/>
      <c r="D2632" s="50"/>
      <c r="E2632" s="51"/>
      <c r="F2632" s="52" t="str">
        <f aca="false">IFERROR(VLOOKUP(B2632,LISTAS!$Q$2:$R$58,2,0),"")</f>
        <v/>
      </c>
      <c r="G2632" s="34" t="str">
        <f aca="false">IF(ISBLANK(C2632),"",  IF(F2632="RAZÓN SOCIAL","NUEVO_RP",   IF(F2632="NUMERO",      IF(ISNUMBER(VALUE(C2632)),VALUE(C2632),""),   IF(OR(F2632="NSS - NOMBRE",F2632="RP - NOMBRE"),      IF(         AND(           NOT(ISERROR(FIND(" - ",C2632))),           ISERROR(FIND("  ",C2632)),           ISERROR(FIND("–",C2632)),           ISERROR(FIND("—",C2632)),           ISNUMBER(VALUE(LEFT(C2632,FIND(" - ",C2632)-1)))         ),         VALUE(LEFT(C2632,FIND(" - ",C2632)-1)),         ""      ),   ""   )  )))</f>
        <v/>
      </c>
      <c r="H2632" s="34" t="str">
        <f aca="false">B2632 &amp; "|" &amp; E2632 &amp; "|" &amp;(IF(ISBLANK(C2632),"",IFERROR(VALUE(LEFT(TRIM(C2632),FIND(" ",TRIM(C2632)&amp;" ")-1)),"")))</f>
        <v>||</v>
      </c>
      <c r="I2632" s="18" t="n">
        <f aca="false">IF(G2632="",0, IF(COUNTIF($H$6:H2632,H2632)=1,1,0))</f>
        <v>0</v>
      </c>
      <c r="J2632" s="34" t="str">
        <f aca="false">IF( OR( ISBLANK(D2632), C2632=D2632, AND( LEFT(D2632,7)&lt;&gt;"NOMINA ", OR( ISERROR(FIND(" - ",D2632)), NOT(ISNUMBER(VALUE(LEFT(D2632,FIND(" - ",D2632)-1)))) ) ) ), "", B2632 &amp; "|" &amp; E2632 &amp; "|" &amp; (IF(ISBLANK(C2632), "", IFERROR(VALUE(LEFT(TRIM(C2632), FIND(" ", TRIM(C2632)&amp;" ")-1)), ""))) &amp; "|" &amp; D2632 )</f>
        <v/>
      </c>
      <c r="K2632" s="18" t="n">
        <f aca="false">IF(OR(C2632="", J2632="",G2632=""), 0, IF(COUNTIF($J$6:J2632, J2632)=1, 1, 0))</f>
        <v>0</v>
      </c>
      <c r="L2632" s="16" t="str">
        <f aca="false">IF(B2632="Inscripción de nuevo registro patronal",B2632 &amp; "|" &amp; E2632 &amp; "|" &amp; C2632,"")</f>
        <v/>
      </c>
      <c r="M2632" s="18" t="n">
        <f aca="false">IF(OR(C2632="", L2632=""), 0, IF(COUNTIF($L$6:L2632, L2632)=1, 1, 0))</f>
        <v>0</v>
      </c>
    </row>
    <row r="2633" customFormat="false" ht="28.35" hidden="false" customHeight="true" outlineLevel="0" collapsed="false">
      <c r="A2633" s="48" t="str">
        <f aca="false">IF(AND(NOT(ISBLANK(C2633)),NOT(ISBLANK(B2633)),NOT(ISBLANK(E2633))),(_xlfn.AGGREGATE(2,7,A$5:A2633))+1,"")</f>
        <v/>
      </c>
      <c r="B2633" s="49"/>
      <c r="C2633" s="49"/>
      <c r="D2633" s="50"/>
      <c r="E2633" s="51"/>
      <c r="F2633" s="52" t="str">
        <f aca="false">IFERROR(VLOOKUP(B2633,LISTAS!$Q$2:$R$58,2,0),"")</f>
        <v/>
      </c>
      <c r="G2633" s="34" t="str">
        <f aca="false">IF(ISBLANK(C2633),"",  IF(F2633="RAZÓN SOCIAL","NUEVO_RP",   IF(F2633="NUMERO",      IF(ISNUMBER(VALUE(C2633)),VALUE(C2633),""),   IF(OR(F2633="NSS - NOMBRE",F2633="RP - NOMBRE"),      IF(         AND(           NOT(ISERROR(FIND(" - ",C2633))),           ISERROR(FIND("  ",C2633)),           ISERROR(FIND("–",C2633)),           ISERROR(FIND("—",C2633)),           ISNUMBER(VALUE(LEFT(C2633,FIND(" - ",C2633)-1)))         ),         VALUE(LEFT(C2633,FIND(" - ",C2633)-1)),         ""      ),   ""   )  )))</f>
        <v/>
      </c>
      <c r="H2633" s="34" t="str">
        <f aca="false">B2633 &amp; "|" &amp; E2633 &amp; "|" &amp;(IF(ISBLANK(C2633),"",IFERROR(VALUE(LEFT(TRIM(C2633),FIND(" ",TRIM(C2633)&amp;" ")-1)),"")))</f>
        <v>||</v>
      </c>
      <c r="I2633" s="18" t="n">
        <f aca="false">IF(G2633="",0, IF(COUNTIF($H$6:H2633,H2633)=1,1,0))</f>
        <v>0</v>
      </c>
      <c r="J2633" s="34" t="str">
        <f aca="false">IF( OR( ISBLANK(D2633), C2633=D2633, AND( LEFT(D2633,7)&lt;&gt;"NOMINA ", OR( ISERROR(FIND(" - ",D2633)), NOT(ISNUMBER(VALUE(LEFT(D2633,FIND(" - ",D2633)-1)))) ) ) ), "", B2633 &amp; "|" &amp; E2633 &amp; "|" &amp; (IF(ISBLANK(C2633), "", IFERROR(VALUE(LEFT(TRIM(C2633), FIND(" ", TRIM(C2633)&amp;" ")-1)), ""))) &amp; "|" &amp; D2633 )</f>
        <v/>
      </c>
      <c r="K2633" s="18" t="n">
        <f aca="false">IF(OR(C2633="", J2633="",G2633=""), 0, IF(COUNTIF($J$6:J2633, J2633)=1, 1, 0))</f>
        <v>0</v>
      </c>
      <c r="L2633" s="16" t="str">
        <f aca="false">IF(B2633="Inscripción de nuevo registro patronal",B2633 &amp; "|" &amp; E2633 &amp; "|" &amp; C2633,"")</f>
        <v/>
      </c>
      <c r="M2633" s="18" t="n">
        <f aca="false">IF(OR(C2633="", L2633=""), 0, IF(COUNTIF($L$6:L2633, L2633)=1, 1, 0))</f>
        <v>0</v>
      </c>
    </row>
    <row r="2634" customFormat="false" ht="28.35" hidden="false" customHeight="true" outlineLevel="0" collapsed="false">
      <c r="A2634" s="48" t="str">
        <f aca="false">IF(AND(NOT(ISBLANK(C2634)),NOT(ISBLANK(B2634)),NOT(ISBLANK(E2634))),(_xlfn.AGGREGATE(2,7,A$5:A2634))+1,"")</f>
        <v/>
      </c>
      <c r="B2634" s="49"/>
      <c r="C2634" s="49"/>
      <c r="D2634" s="50"/>
      <c r="E2634" s="51"/>
      <c r="F2634" s="52" t="str">
        <f aca="false">IFERROR(VLOOKUP(B2634,LISTAS!$Q$2:$R$58,2,0),"")</f>
        <v/>
      </c>
      <c r="G2634" s="34" t="str">
        <f aca="false">IF(ISBLANK(C2634),"",  IF(F2634="RAZÓN SOCIAL","NUEVO_RP",   IF(F2634="NUMERO",      IF(ISNUMBER(VALUE(C2634)),VALUE(C2634),""),   IF(OR(F2634="NSS - NOMBRE",F2634="RP - NOMBRE"),      IF(         AND(           NOT(ISERROR(FIND(" - ",C2634))),           ISERROR(FIND("  ",C2634)),           ISERROR(FIND("–",C2634)),           ISERROR(FIND("—",C2634)),           ISNUMBER(VALUE(LEFT(C2634,FIND(" - ",C2634)-1)))         ),         VALUE(LEFT(C2634,FIND(" - ",C2634)-1)),         ""      ),   ""   )  )))</f>
        <v/>
      </c>
      <c r="H2634" s="34" t="str">
        <f aca="false">B2634 &amp; "|" &amp; E2634 &amp; "|" &amp;(IF(ISBLANK(C2634),"",IFERROR(VALUE(LEFT(TRIM(C2634),FIND(" ",TRIM(C2634)&amp;" ")-1)),"")))</f>
        <v>||</v>
      </c>
      <c r="I2634" s="18" t="n">
        <f aca="false">IF(G2634="",0, IF(COUNTIF($H$6:H2634,H2634)=1,1,0))</f>
        <v>0</v>
      </c>
      <c r="J2634" s="34" t="str">
        <f aca="false">IF( OR( ISBLANK(D2634), C2634=D2634, AND( LEFT(D2634,7)&lt;&gt;"NOMINA ", OR( ISERROR(FIND(" - ",D2634)), NOT(ISNUMBER(VALUE(LEFT(D2634,FIND(" - ",D2634)-1)))) ) ) ), "", B2634 &amp; "|" &amp; E2634 &amp; "|" &amp; (IF(ISBLANK(C2634), "", IFERROR(VALUE(LEFT(TRIM(C2634), FIND(" ", TRIM(C2634)&amp;" ")-1)), ""))) &amp; "|" &amp; D2634 )</f>
        <v/>
      </c>
      <c r="K2634" s="18" t="n">
        <f aca="false">IF(OR(C2634="", J2634="",G2634=""), 0, IF(COUNTIF($J$6:J2634, J2634)=1, 1, 0))</f>
        <v>0</v>
      </c>
      <c r="L2634" s="16" t="str">
        <f aca="false">IF(B2634="Inscripción de nuevo registro patronal",B2634 &amp; "|" &amp; E2634 &amp; "|" &amp; C2634,"")</f>
        <v/>
      </c>
      <c r="M2634" s="18" t="n">
        <f aca="false">IF(OR(C2634="", L2634=""), 0, IF(COUNTIF($L$6:L2634, L2634)=1, 1, 0))</f>
        <v>0</v>
      </c>
    </row>
    <row r="2635" customFormat="false" ht="28.35" hidden="false" customHeight="true" outlineLevel="0" collapsed="false">
      <c r="A2635" s="48" t="str">
        <f aca="false">IF(AND(NOT(ISBLANK(C2635)),NOT(ISBLANK(B2635)),NOT(ISBLANK(E2635))),(_xlfn.AGGREGATE(2,7,A$5:A2635))+1,"")</f>
        <v/>
      </c>
      <c r="B2635" s="49"/>
      <c r="C2635" s="49"/>
      <c r="D2635" s="50"/>
      <c r="E2635" s="51"/>
      <c r="F2635" s="52" t="str">
        <f aca="false">IFERROR(VLOOKUP(B2635,LISTAS!$Q$2:$R$58,2,0),"")</f>
        <v/>
      </c>
      <c r="G2635" s="34" t="str">
        <f aca="false">IF(ISBLANK(C2635),"",  IF(F2635="RAZÓN SOCIAL","NUEVO_RP",   IF(F2635="NUMERO",      IF(ISNUMBER(VALUE(C2635)),VALUE(C2635),""),   IF(OR(F2635="NSS - NOMBRE",F2635="RP - NOMBRE"),      IF(         AND(           NOT(ISERROR(FIND(" - ",C2635))),           ISERROR(FIND("  ",C2635)),           ISERROR(FIND("–",C2635)),           ISERROR(FIND("—",C2635)),           ISNUMBER(VALUE(LEFT(C2635,FIND(" - ",C2635)-1)))         ),         VALUE(LEFT(C2635,FIND(" - ",C2635)-1)),         ""      ),   ""   )  )))</f>
        <v/>
      </c>
      <c r="H2635" s="34" t="str">
        <f aca="false">B2635 &amp; "|" &amp; E2635 &amp; "|" &amp;(IF(ISBLANK(C2635),"",IFERROR(VALUE(LEFT(TRIM(C2635),FIND(" ",TRIM(C2635)&amp;" ")-1)),"")))</f>
        <v>||</v>
      </c>
      <c r="I2635" s="18" t="n">
        <f aca="false">IF(G2635="",0, IF(COUNTIF($H$6:H2635,H2635)=1,1,0))</f>
        <v>0</v>
      </c>
      <c r="J2635" s="34" t="str">
        <f aca="false">IF( OR( ISBLANK(D2635), C2635=D2635, AND( LEFT(D2635,7)&lt;&gt;"NOMINA ", OR( ISERROR(FIND(" - ",D2635)), NOT(ISNUMBER(VALUE(LEFT(D2635,FIND(" - ",D2635)-1)))) ) ) ), "", B2635 &amp; "|" &amp; E2635 &amp; "|" &amp; (IF(ISBLANK(C2635), "", IFERROR(VALUE(LEFT(TRIM(C2635), FIND(" ", TRIM(C2635)&amp;" ")-1)), ""))) &amp; "|" &amp; D2635 )</f>
        <v/>
      </c>
      <c r="K2635" s="18" t="n">
        <f aca="false">IF(OR(C2635="", J2635="",G2635=""), 0, IF(COUNTIF($J$6:J2635, J2635)=1, 1, 0))</f>
        <v>0</v>
      </c>
      <c r="L2635" s="16" t="str">
        <f aca="false">IF(B2635="Inscripción de nuevo registro patronal",B2635 &amp; "|" &amp; E2635 &amp; "|" &amp; C2635,"")</f>
        <v/>
      </c>
      <c r="M2635" s="18" t="n">
        <f aca="false">IF(OR(C2635="", L2635=""), 0, IF(COUNTIF($L$6:L2635, L2635)=1, 1, 0))</f>
        <v>0</v>
      </c>
    </row>
    <row r="2636" customFormat="false" ht="28.35" hidden="false" customHeight="true" outlineLevel="0" collapsed="false">
      <c r="A2636" s="48" t="str">
        <f aca="false">IF(AND(NOT(ISBLANK(C2636)),NOT(ISBLANK(B2636)),NOT(ISBLANK(E2636))),(_xlfn.AGGREGATE(2,7,A$5:A2636))+1,"")</f>
        <v/>
      </c>
      <c r="B2636" s="49"/>
      <c r="C2636" s="49"/>
      <c r="D2636" s="50"/>
      <c r="E2636" s="51"/>
      <c r="F2636" s="52" t="str">
        <f aca="false">IFERROR(VLOOKUP(B2636,LISTAS!$Q$2:$R$58,2,0),"")</f>
        <v/>
      </c>
      <c r="G2636" s="34" t="str">
        <f aca="false">IF(ISBLANK(C2636),"",  IF(F2636="RAZÓN SOCIAL","NUEVO_RP",   IF(F2636="NUMERO",      IF(ISNUMBER(VALUE(C2636)),VALUE(C2636),""),   IF(OR(F2636="NSS - NOMBRE",F2636="RP - NOMBRE"),      IF(         AND(           NOT(ISERROR(FIND(" - ",C2636))),           ISERROR(FIND("  ",C2636)),           ISERROR(FIND("–",C2636)),           ISERROR(FIND("—",C2636)),           ISNUMBER(VALUE(LEFT(C2636,FIND(" - ",C2636)-1)))         ),         VALUE(LEFT(C2636,FIND(" - ",C2636)-1)),         ""      ),   ""   )  )))</f>
        <v/>
      </c>
      <c r="H2636" s="34" t="str">
        <f aca="false">B2636 &amp; "|" &amp; E2636 &amp; "|" &amp;(IF(ISBLANK(C2636),"",IFERROR(VALUE(LEFT(TRIM(C2636),FIND(" ",TRIM(C2636)&amp;" ")-1)),"")))</f>
        <v>||</v>
      </c>
      <c r="I2636" s="18" t="n">
        <f aca="false">IF(G2636="",0, IF(COUNTIF($H$6:H2636,H2636)=1,1,0))</f>
        <v>0</v>
      </c>
      <c r="J2636" s="34" t="str">
        <f aca="false">IF( OR( ISBLANK(D2636), C2636=D2636, AND( LEFT(D2636,7)&lt;&gt;"NOMINA ", OR( ISERROR(FIND(" - ",D2636)), NOT(ISNUMBER(VALUE(LEFT(D2636,FIND(" - ",D2636)-1)))) ) ) ), "", B2636 &amp; "|" &amp; E2636 &amp; "|" &amp; (IF(ISBLANK(C2636), "", IFERROR(VALUE(LEFT(TRIM(C2636), FIND(" ", TRIM(C2636)&amp;" ")-1)), ""))) &amp; "|" &amp; D2636 )</f>
        <v/>
      </c>
      <c r="K2636" s="18" t="n">
        <f aca="false">IF(OR(C2636="", J2636="",G2636=""), 0, IF(COUNTIF($J$6:J2636, J2636)=1, 1, 0))</f>
        <v>0</v>
      </c>
      <c r="L2636" s="16" t="str">
        <f aca="false">IF(B2636="Inscripción de nuevo registro patronal",B2636 &amp; "|" &amp; E2636 &amp; "|" &amp; C2636,"")</f>
        <v/>
      </c>
      <c r="M2636" s="18" t="n">
        <f aca="false">IF(OR(C2636="", L2636=""), 0, IF(COUNTIF($L$6:L2636, L2636)=1, 1, 0))</f>
        <v>0</v>
      </c>
    </row>
    <row r="2637" customFormat="false" ht="28.35" hidden="false" customHeight="true" outlineLevel="0" collapsed="false">
      <c r="A2637" s="48" t="str">
        <f aca="false">IF(AND(NOT(ISBLANK(C2637)),NOT(ISBLANK(B2637)),NOT(ISBLANK(E2637))),(_xlfn.AGGREGATE(2,7,A$5:A2637))+1,"")</f>
        <v/>
      </c>
      <c r="B2637" s="49"/>
      <c r="C2637" s="49"/>
      <c r="D2637" s="50"/>
      <c r="E2637" s="51"/>
      <c r="F2637" s="52" t="str">
        <f aca="false">IFERROR(VLOOKUP(B2637,LISTAS!$Q$2:$R$58,2,0),"")</f>
        <v/>
      </c>
      <c r="G2637" s="34" t="str">
        <f aca="false">IF(ISBLANK(C2637),"",  IF(F2637="RAZÓN SOCIAL","NUEVO_RP",   IF(F2637="NUMERO",      IF(ISNUMBER(VALUE(C2637)),VALUE(C2637),""),   IF(OR(F2637="NSS - NOMBRE",F2637="RP - NOMBRE"),      IF(         AND(           NOT(ISERROR(FIND(" - ",C2637))),           ISERROR(FIND("  ",C2637)),           ISERROR(FIND("–",C2637)),           ISERROR(FIND("—",C2637)),           ISNUMBER(VALUE(LEFT(C2637,FIND(" - ",C2637)-1)))         ),         VALUE(LEFT(C2637,FIND(" - ",C2637)-1)),         ""      ),   ""   )  )))</f>
        <v/>
      </c>
      <c r="H2637" s="34" t="str">
        <f aca="false">B2637 &amp; "|" &amp; E2637 &amp; "|" &amp;(IF(ISBLANK(C2637),"",IFERROR(VALUE(LEFT(TRIM(C2637),FIND(" ",TRIM(C2637)&amp;" ")-1)),"")))</f>
        <v>||</v>
      </c>
      <c r="I2637" s="18" t="n">
        <f aca="false">IF(G2637="",0, IF(COUNTIF($H$6:H2637,H2637)=1,1,0))</f>
        <v>0</v>
      </c>
      <c r="J2637" s="34" t="str">
        <f aca="false">IF( OR( ISBLANK(D2637), C2637=D2637, AND( LEFT(D2637,7)&lt;&gt;"NOMINA ", OR( ISERROR(FIND(" - ",D2637)), NOT(ISNUMBER(VALUE(LEFT(D2637,FIND(" - ",D2637)-1)))) ) ) ), "", B2637 &amp; "|" &amp; E2637 &amp; "|" &amp; (IF(ISBLANK(C2637), "", IFERROR(VALUE(LEFT(TRIM(C2637), FIND(" ", TRIM(C2637)&amp;" ")-1)), ""))) &amp; "|" &amp; D2637 )</f>
        <v/>
      </c>
      <c r="K2637" s="18" t="n">
        <f aca="false">IF(OR(C2637="", J2637="",G2637=""), 0, IF(COUNTIF($J$6:J2637, J2637)=1, 1, 0))</f>
        <v>0</v>
      </c>
      <c r="L2637" s="16" t="str">
        <f aca="false">IF(B2637="Inscripción de nuevo registro patronal",B2637 &amp; "|" &amp; E2637 &amp; "|" &amp; C2637,"")</f>
        <v/>
      </c>
      <c r="M2637" s="18" t="n">
        <f aca="false">IF(OR(C2637="", L2637=""), 0, IF(COUNTIF($L$6:L2637, L2637)=1, 1, 0))</f>
        <v>0</v>
      </c>
    </row>
    <row r="2638" customFormat="false" ht="28.35" hidden="false" customHeight="true" outlineLevel="0" collapsed="false">
      <c r="A2638" s="48" t="str">
        <f aca="false">IF(AND(NOT(ISBLANK(C2638)),NOT(ISBLANK(B2638)),NOT(ISBLANK(E2638))),(_xlfn.AGGREGATE(2,7,A$5:A2638))+1,"")</f>
        <v/>
      </c>
      <c r="B2638" s="49"/>
      <c r="C2638" s="49"/>
      <c r="D2638" s="50"/>
      <c r="E2638" s="51"/>
      <c r="F2638" s="52" t="str">
        <f aca="false">IFERROR(VLOOKUP(B2638,LISTAS!$Q$2:$R$58,2,0),"")</f>
        <v/>
      </c>
      <c r="G2638" s="34" t="str">
        <f aca="false">IF(ISBLANK(C2638),"",  IF(F2638="RAZÓN SOCIAL","NUEVO_RP",   IF(F2638="NUMERO",      IF(ISNUMBER(VALUE(C2638)),VALUE(C2638),""),   IF(OR(F2638="NSS - NOMBRE",F2638="RP - NOMBRE"),      IF(         AND(           NOT(ISERROR(FIND(" - ",C2638))),           ISERROR(FIND("  ",C2638)),           ISERROR(FIND("–",C2638)),           ISERROR(FIND("—",C2638)),           ISNUMBER(VALUE(LEFT(C2638,FIND(" - ",C2638)-1)))         ),         VALUE(LEFT(C2638,FIND(" - ",C2638)-1)),         ""      ),   ""   )  )))</f>
        <v/>
      </c>
      <c r="H2638" s="34" t="str">
        <f aca="false">B2638 &amp; "|" &amp; E2638 &amp; "|" &amp;(IF(ISBLANK(C2638),"",IFERROR(VALUE(LEFT(TRIM(C2638),FIND(" ",TRIM(C2638)&amp;" ")-1)),"")))</f>
        <v>||</v>
      </c>
      <c r="I2638" s="18" t="n">
        <f aca="false">IF(G2638="",0, IF(COUNTIF($H$6:H2638,H2638)=1,1,0))</f>
        <v>0</v>
      </c>
      <c r="J2638" s="34" t="str">
        <f aca="false">IF( OR( ISBLANK(D2638), C2638=D2638, AND( LEFT(D2638,7)&lt;&gt;"NOMINA ", OR( ISERROR(FIND(" - ",D2638)), NOT(ISNUMBER(VALUE(LEFT(D2638,FIND(" - ",D2638)-1)))) ) ) ), "", B2638 &amp; "|" &amp; E2638 &amp; "|" &amp; (IF(ISBLANK(C2638), "", IFERROR(VALUE(LEFT(TRIM(C2638), FIND(" ", TRIM(C2638)&amp;" ")-1)), ""))) &amp; "|" &amp; D2638 )</f>
        <v/>
      </c>
      <c r="K2638" s="18" t="n">
        <f aca="false">IF(OR(C2638="", J2638="",G2638=""), 0, IF(COUNTIF($J$6:J2638, J2638)=1, 1, 0))</f>
        <v>0</v>
      </c>
      <c r="L2638" s="16" t="str">
        <f aca="false">IF(B2638="Inscripción de nuevo registro patronal",B2638 &amp; "|" &amp; E2638 &amp; "|" &amp; C2638,"")</f>
        <v/>
      </c>
      <c r="M2638" s="18" t="n">
        <f aca="false">IF(OR(C2638="", L2638=""), 0, IF(COUNTIF($L$6:L2638, L2638)=1, 1, 0))</f>
        <v>0</v>
      </c>
    </row>
    <row r="2639" customFormat="false" ht="28.35" hidden="false" customHeight="true" outlineLevel="0" collapsed="false">
      <c r="A2639" s="48" t="str">
        <f aca="false">IF(AND(NOT(ISBLANK(C2639)),NOT(ISBLANK(B2639)),NOT(ISBLANK(E2639))),(_xlfn.AGGREGATE(2,7,A$5:A2639))+1,"")</f>
        <v/>
      </c>
      <c r="B2639" s="49"/>
      <c r="C2639" s="49"/>
      <c r="D2639" s="50"/>
      <c r="E2639" s="51"/>
      <c r="F2639" s="52" t="str">
        <f aca="false">IFERROR(VLOOKUP(B2639,LISTAS!$Q$2:$R$58,2,0),"")</f>
        <v/>
      </c>
      <c r="G2639" s="34" t="str">
        <f aca="false">IF(ISBLANK(C2639),"",  IF(F2639="RAZÓN SOCIAL","NUEVO_RP",   IF(F2639="NUMERO",      IF(ISNUMBER(VALUE(C2639)),VALUE(C2639),""),   IF(OR(F2639="NSS - NOMBRE",F2639="RP - NOMBRE"),      IF(         AND(           NOT(ISERROR(FIND(" - ",C2639))),           ISERROR(FIND("  ",C2639)),           ISERROR(FIND("–",C2639)),           ISERROR(FIND("—",C2639)),           ISNUMBER(VALUE(LEFT(C2639,FIND(" - ",C2639)-1)))         ),         VALUE(LEFT(C2639,FIND(" - ",C2639)-1)),         ""      ),   ""   )  )))</f>
        <v/>
      </c>
      <c r="H2639" s="34" t="str">
        <f aca="false">B2639 &amp; "|" &amp; E2639 &amp; "|" &amp;(IF(ISBLANK(C2639),"",IFERROR(VALUE(LEFT(TRIM(C2639),FIND(" ",TRIM(C2639)&amp;" ")-1)),"")))</f>
        <v>||</v>
      </c>
      <c r="I2639" s="18" t="n">
        <f aca="false">IF(G2639="",0, IF(COUNTIF($H$6:H2639,H2639)=1,1,0))</f>
        <v>0</v>
      </c>
      <c r="J2639" s="34" t="str">
        <f aca="false">IF( OR( ISBLANK(D2639), C2639=D2639, AND( LEFT(D2639,7)&lt;&gt;"NOMINA ", OR( ISERROR(FIND(" - ",D2639)), NOT(ISNUMBER(VALUE(LEFT(D2639,FIND(" - ",D2639)-1)))) ) ) ), "", B2639 &amp; "|" &amp; E2639 &amp; "|" &amp; (IF(ISBLANK(C2639), "", IFERROR(VALUE(LEFT(TRIM(C2639), FIND(" ", TRIM(C2639)&amp;" ")-1)), ""))) &amp; "|" &amp; D2639 )</f>
        <v/>
      </c>
      <c r="K2639" s="18" t="n">
        <f aca="false">IF(OR(C2639="", J2639="",G2639=""), 0, IF(COUNTIF($J$6:J2639, J2639)=1, 1, 0))</f>
        <v>0</v>
      </c>
      <c r="L2639" s="16" t="str">
        <f aca="false">IF(B2639="Inscripción de nuevo registro patronal",B2639 &amp; "|" &amp; E2639 &amp; "|" &amp; C2639,"")</f>
        <v/>
      </c>
      <c r="M2639" s="18" t="n">
        <f aca="false">IF(OR(C2639="", L2639=""), 0, IF(COUNTIF($L$6:L2639, L2639)=1, 1, 0))</f>
        <v>0</v>
      </c>
    </row>
    <row r="2640" customFormat="false" ht="28.35" hidden="false" customHeight="true" outlineLevel="0" collapsed="false">
      <c r="A2640" s="48" t="str">
        <f aca="false">IF(AND(NOT(ISBLANK(C2640)),NOT(ISBLANK(B2640)),NOT(ISBLANK(E2640))),(_xlfn.AGGREGATE(2,7,A$5:A2640))+1,"")</f>
        <v/>
      </c>
      <c r="B2640" s="49"/>
      <c r="C2640" s="49"/>
      <c r="D2640" s="50"/>
      <c r="E2640" s="51"/>
      <c r="F2640" s="52" t="str">
        <f aca="false">IFERROR(VLOOKUP(B2640,LISTAS!$Q$2:$R$58,2,0),"")</f>
        <v/>
      </c>
      <c r="G2640" s="34" t="str">
        <f aca="false">IF(ISBLANK(C2640),"",  IF(F2640="RAZÓN SOCIAL","NUEVO_RP",   IF(F2640="NUMERO",      IF(ISNUMBER(VALUE(C2640)),VALUE(C2640),""),   IF(OR(F2640="NSS - NOMBRE",F2640="RP - NOMBRE"),      IF(         AND(           NOT(ISERROR(FIND(" - ",C2640))),           ISERROR(FIND("  ",C2640)),           ISERROR(FIND("–",C2640)),           ISERROR(FIND("—",C2640)),           ISNUMBER(VALUE(LEFT(C2640,FIND(" - ",C2640)-1)))         ),         VALUE(LEFT(C2640,FIND(" - ",C2640)-1)),         ""      ),   ""   )  )))</f>
        <v/>
      </c>
      <c r="H2640" s="34" t="str">
        <f aca="false">B2640 &amp; "|" &amp; E2640 &amp; "|" &amp;(IF(ISBLANK(C2640),"",IFERROR(VALUE(LEFT(TRIM(C2640),FIND(" ",TRIM(C2640)&amp;" ")-1)),"")))</f>
        <v>||</v>
      </c>
      <c r="I2640" s="18" t="n">
        <f aca="false">IF(G2640="",0, IF(COUNTIF($H$6:H2640,H2640)=1,1,0))</f>
        <v>0</v>
      </c>
      <c r="J2640" s="34" t="str">
        <f aca="false">IF( OR( ISBLANK(D2640), C2640=D2640, AND( LEFT(D2640,7)&lt;&gt;"NOMINA ", OR( ISERROR(FIND(" - ",D2640)), NOT(ISNUMBER(VALUE(LEFT(D2640,FIND(" - ",D2640)-1)))) ) ) ), "", B2640 &amp; "|" &amp; E2640 &amp; "|" &amp; (IF(ISBLANK(C2640), "", IFERROR(VALUE(LEFT(TRIM(C2640), FIND(" ", TRIM(C2640)&amp;" ")-1)), ""))) &amp; "|" &amp; D2640 )</f>
        <v/>
      </c>
      <c r="K2640" s="18" t="n">
        <f aca="false">IF(OR(C2640="", J2640="",G2640=""), 0, IF(COUNTIF($J$6:J2640, J2640)=1, 1, 0))</f>
        <v>0</v>
      </c>
      <c r="L2640" s="16" t="str">
        <f aca="false">IF(B2640="Inscripción de nuevo registro patronal",B2640 &amp; "|" &amp; E2640 &amp; "|" &amp; C2640,"")</f>
        <v/>
      </c>
      <c r="M2640" s="18" t="n">
        <f aca="false">IF(OR(C2640="", L2640=""), 0, IF(COUNTIF($L$6:L2640, L2640)=1, 1, 0))</f>
        <v>0</v>
      </c>
    </row>
    <row r="2641" customFormat="false" ht="28.35" hidden="false" customHeight="true" outlineLevel="0" collapsed="false">
      <c r="A2641" s="48" t="str">
        <f aca="false">IF(AND(NOT(ISBLANK(C2641)),NOT(ISBLANK(B2641)),NOT(ISBLANK(E2641))),(_xlfn.AGGREGATE(2,7,A$5:A2641))+1,"")</f>
        <v/>
      </c>
      <c r="B2641" s="49"/>
      <c r="C2641" s="49"/>
      <c r="D2641" s="50"/>
      <c r="E2641" s="51"/>
      <c r="F2641" s="52" t="str">
        <f aca="false">IFERROR(VLOOKUP(B2641,LISTAS!$Q$2:$R$58,2,0),"")</f>
        <v/>
      </c>
      <c r="G2641" s="34" t="str">
        <f aca="false">IF(ISBLANK(C2641),"",  IF(F2641="RAZÓN SOCIAL","NUEVO_RP",   IF(F2641="NUMERO",      IF(ISNUMBER(VALUE(C2641)),VALUE(C2641),""),   IF(OR(F2641="NSS - NOMBRE",F2641="RP - NOMBRE"),      IF(         AND(           NOT(ISERROR(FIND(" - ",C2641))),           ISERROR(FIND("  ",C2641)),           ISERROR(FIND("–",C2641)),           ISERROR(FIND("—",C2641)),           ISNUMBER(VALUE(LEFT(C2641,FIND(" - ",C2641)-1)))         ),         VALUE(LEFT(C2641,FIND(" - ",C2641)-1)),         ""      ),   ""   )  )))</f>
        <v/>
      </c>
      <c r="H2641" s="34" t="str">
        <f aca="false">B2641 &amp; "|" &amp; E2641 &amp; "|" &amp;(IF(ISBLANK(C2641),"",IFERROR(VALUE(LEFT(TRIM(C2641),FIND(" ",TRIM(C2641)&amp;" ")-1)),"")))</f>
        <v>||</v>
      </c>
      <c r="I2641" s="18" t="n">
        <f aca="false">IF(G2641="",0, IF(COUNTIF($H$6:H2641,H2641)=1,1,0))</f>
        <v>0</v>
      </c>
      <c r="J2641" s="34" t="str">
        <f aca="false">IF( OR( ISBLANK(D2641), C2641=D2641, AND( LEFT(D2641,7)&lt;&gt;"NOMINA ", OR( ISERROR(FIND(" - ",D2641)), NOT(ISNUMBER(VALUE(LEFT(D2641,FIND(" - ",D2641)-1)))) ) ) ), "", B2641 &amp; "|" &amp; E2641 &amp; "|" &amp; (IF(ISBLANK(C2641), "", IFERROR(VALUE(LEFT(TRIM(C2641), FIND(" ", TRIM(C2641)&amp;" ")-1)), ""))) &amp; "|" &amp; D2641 )</f>
        <v/>
      </c>
      <c r="K2641" s="18" t="n">
        <f aca="false">IF(OR(C2641="", J2641="",G2641=""), 0, IF(COUNTIF($J$6:J2641, J2641)=1, 1, 0))</f>
        <v>0</v>
      </c>
      <c r="L2641" s="16" t="str">
        <f aca="false">IF(B2641="Inscripción de nuevo registro patronal",B2641 &amp; "|" &amp; E2641 &amp; "|" &amp; C2641,"")</f>
        <v/>
      </c>
      <c r="M2641" s="18" t="n">
        <f aca="false">IF(OR(C2641="", L2641=""), 0, IF(COUNTIF($L$6:L2641, L2641)=1, 1, 0))</f>
        <v>0</v>
      </c>
    </row>
    <row r="2642" customFormat="false" ht="28.35" hidden="false" customHeight="true" outlineLevel="0" collapsed="false">
      <c r="A2642" s="48" t="str">
        <f aca="false">IF(AND(NOT(ISBLANK(C2642)),NOT(ISBLANK(B2642)),NOT(ISBLANK(E2642))),(_xlfn.AGGREGATE(2,7,A$5:A2642))+1,"")</f>
        <v/>
      </c>
      <c r="B2642" s="49"/>
      <c r="C2642" s="49"/>
      <c r="D2642" s="50"/>
      <c r="E2642" s="51"/>
      <c r="F2642" s="52" t="str">
        <f aca="false">IFERROR(VLOOKUP(B2642,LISTAS!$Q$2:$R$58,2,0),"")</f>
        <v/>
      </c>
      <c r="G2642" s="34" t="str">
        <f aca="false">IF(ISBLANK(C2642),"",  IF(F2642="RAZÓN SOCIAL","NUEVO_RP",   IF(F2642="NUMERO",      IF(ISNUMBER(VALUE(C2642)),VALUE(C2642),""),   IF(OR(F2642="NSS - NOMBRE",F2642="RP - NOMBRE"),      IF(         AND(           NOT(ISERROR(FIND(" - ",C2642))),           ISERROR(FIND("  ",C2642)),           ISERROR(FIND("–",C2642)),           ISERROR(FIND("—",C2642)),           ISNUMBER(VALUE(LEFT(C2642,FIND(" - ",C2642)-1)))         ),         VALUE(LEFT(C2642,FIND(" - ",C2642)-1)),         ""      ),   ""   )  )))</f>
        <v/>
      </c>
      <c r="H2642" s="34" t="str">
        <f aca="false">B2642 &amp; "|" &amp; E2642 &amp; "|" &amp;(IF(ISBLANK(C2642),"",IFERROR(VALUE(LEFT(TRIM(C2642),FIND(" ",TRIM(C2642)&amp;" ")-1)),"")))</f>
        <v>||</v>
      </c>
      <c r="I2642" s="18" t="n">
        <f aca="false">IF(G2642="",0, IF(COUNTIF($H$6:H2642,H2642)=1,1,0))</f>
        <v>0</v>
      </c>
      <c r="J2642" s="34" t="str">
        <f aca="false">IF( OR( ISBLANK(D2642), C2642=D2642, AND( LEFT(D2642,7)&lt;&gt;"NOMINA ", OR( ISERROR(FIND(" - ",D2642)), NOT(ISNUMBER(VALUE(LEFT(D2642,FIND(" - ",D2642)-1)))) ) ) ), "", B2642 &amp; "|" &amp; E2642 &amp; "|" &amp; (IF(ISBLANK(C2642), "", IFERROR(VALUE(LEFT(TRIM(C2642), FIND(" ", TRIM(C2642)&amp;" ")-1)), ""))) &amp; "|" &amp; D2642 )</f>
        <v/>
      </c>
      <c r="K2642" s="18" t="n">
        <f aca="false">IF(OR(C2642="", J2642="",G2642=""), 0, IF(COUNTIF($J$6:J2642, J2642)=1, 1, 0))</f>
        <v>0</v>
      </c>
      <c r="L2642" s="16" t="str">
        <f aca="false">IF(B2642="Inscripción de nuevo registro patronal",B2642 &amp; "|" &amp; E2642 &amp; "|" &amp; C2642,"")</f>
        <v/>
      </c>
      <c r="M2642" s="18" t="n">
        <f aca="false">IF(OR(C2642="", L2642=""), 0, IF(COUNTIF($L$6:L2642, L2642)=1, 1, 0))</f>
        <v>0</v>
      </c>
    </row>
    <row r="2643" customFormat="false" ht="28.35" hidden="false" customHeight="true" outlineLevel="0" collapsed="false">
      <c r="A2643" s="48" t="str">
        <f aca="false">IF(AND(NOT(ISBLANK(C2643)),NOT(ISBLANK(B2643)),NOT(ISBLANK(E2643))),(_xlfn.AGGREGATE(2,7,A$5:A2643))+1,"")</f>
        <v/>
      </c>
      <c r="B2643" s="49"/>
      <c r="C2643" s="49"/>
      <c r="D2643" s="50"/>
      <c r="E2643" s="51"/>
      <c r="F2643" s="52" t="str">
        <f aca="false">IFERROR(VLOOKUP(B2643,LISTAS!$Q$2:$R$58,2,0),"")</f>
        <v/>
      </c>
      <c r="G2643" s="34" t="str">
        <f aca="false">IF(ISBLANK(C2643),"",  IF(F2643="RAZÓN SOCIAL","NUEVO_RP",   IF(F2643="NUMERO",      IF(ISNUMBER(VALUE(C2643)),VALUE(C2643),""),   IF(OR(F2643="NSS - NOMBRE",F2643="RP - NOMBRE"),      IF(         AND(           NOT(ISERROR(FIND(" - ",C2643))),           ISERROR(FIND("  ",C2643)),           ISERROR(FIND("–",C2643)),           ISERROR(FIND("—",C2643)),           ISNUMBER(VALUE(LEFT(C2643,FIND(" - ",C2643)-1)))         ),         VALUE(LEFT(C2643,FIND(" - ",C2643)-1)),         ""      ),   ""   )  )))</f>
        <v/>
      </c>
      <c r="H2643" s="34" t="str">
        <f aca="false">B2643 &amp; "|" &amp; E2643 &amp; "|" &amp;(IF(ISBLANK(C2643),"",IFERROR(VALUE(LEFT(TRIM(C2643),FIND(" ",TRIM(C2643)&amp;" ")-1)),"")))</f>
        <v>||</v>
      </c>
      <c r="I2643" s="18" t="n">
        <f aca="false">IF(G2643="",0, IF(COUNTIF($H$6:H2643,H2643)=1,1,0))</f>
        <v>0</v>
      </c>
      <c r="J2643" s="34" t="str">
        <f aca="false">IF( OR( ISBLANK(D2643), C2643=D2643, AND( LEFT(D2643,7)&lt;&gt;"NOMINA ", OR( ISERROR(FIND(" - ",D2643)), NOT(ISNUMBER(VALUE(LEFT(D2643,FIND(" - ",D2643)-1)))) ) ) ), "", B2643 &amp; "|" &amp; E2643 &amp; "|" &amp; (IF(ISBLANK(C2643), "", IFERROR(VALUE(LEFT(TRIM(C2643), FIND(" ", TRIM(C2643)&amp;" ")-1)), ""))) &amp; "|" &amp; D2643 )</f>
        <v/>
      </c>
      <c r="K2643" s="18" t="n">
        <f aca="false">IF(OR(C2643="", J2643="",G2643=""), 0, IF(COUNTIF($J$6:J2643, J2643)=1, 1, 0))</f>
        <v>0</v>
      </c>
      <c r="L2643" s="16" t="str">
        <f aca="false">IF(B2643="Inscripción de nuevo registro patronal",B2643 &amp; "|" &amp; E2643 &amp; "|" &amp; C2643,"")</f>
        <v/>
      </c>
      <c r="M2643" s="18" t="n">
        <f aca="false">IF(OR(C2643="", L2643=""), 0, IF(COUNTIF($L$6:L2643, L2643)=1, 1, 0))</f>
        <v>0</v>
      </c>
    </row>
    <row r="2644" customFormat="false" ht="28.35" hidden="false" customHeight="true" outlineLevel="0" collapsed="false">
      <c r="A2644" s="48" t="str">
        <f aca="false">IF(AND(NOT(ISBLANK(C2644)),NOT(ISBLANK(B2644)),NOT(ISBLANK(E2644))),(_xlfn.AGGREGATE(2,7,A$5:A2644))+1,"")</f>
        <v/>
      </c>
      <c r="B2644" s="49"/>
      <c r="C2644" s="49"/>
      <c r="D2644" s="50"/>
      <c r="E2644" s="51"/>
      <c r="F2644" s="52" t="str">
        <f aca="false">IFERROR(VLOOKUP(B2644,LISTAS!$Q$2:$R$58,2,0),"")</f>
        <v/>
      </c>
      <c r="G2644" s="34" t="str">
        <f aca="false">IF(ISBLANK(C2644),"",  IF(F2644="RAZÓN SOCIAL","NUEVO_RP",   IF(F2644="NUMERO",      IF(ISNUMBER(VALUE(C2644)),VALUE(C2644),""),   IF(OR(F2644="NSS - NOMBRE",F2644="RP - NOMBRE"),      IF(         AND(           NOT(ISERROR(FIND(" - ",C2644))),           ISERROR(FIND("  ",C2644)),           ISERROR(FIND("–",C2644)),           ISERROR(FIND("—",C2644)),           ISNUMBER(VALUE(LEFT(C2644,FIND(" - ",C2644)-1)))         ),         VALUE(LEFT(C2644,FIND(" - ",C2644)-1)),         ""      ),   ""   )  )))</f>
        <v/>
      </c>
      <c r="H2644" s="34" t="str">
        <f aca="false">B2644 &amp; "|" &amp; E2644 &amp; "|" &amp;(IF(ISBLANK(C2644),"",IFERROR(VALUE(LEFT(TRIM(C2644),FIND(" ",TRIM(C2644)&amp;" ")-1)),"")))</f>
        <v>||</v>
      </c>
      <c r="I2644" s="18" t="n">
        <f aca="false">IF(G2644="",0, IF(COUNTIF($H$6:H2644,H2644)=1,1,0))</f>
        <v>0</v>
      </c>
      <c r="J2644" s="34" t="str">
        <f aca="false">IF( OR( ISBLANK(D2644), C2644=D2644, AND( LEFT(D2644,7)&lt;&gt;"NOMINA ", OR( ISERROR(FIND(" - ",D2644)), NOT(ISNUMBER(VALUE(LEFT(D2644,FIND(" - ",D2644)-1)))) ) ) ), "", B2644 &amp; "|" &amp; E2644 &amp; "|" &amp; (IF(ISBLANK(C2644), "", IFERROR(VALUE(LEFT(TRIM(C2644), FIND(" ", TRIM(C2644)&amp;" ")-1)), ""))) &amp; "|" &amp; D2644 )</f>
        <v/>
      </c>
      <c r="K2644" s="18" t="n">
        <f aca="false">IF(OR(C2644="", J2644="",G2644=""), 0, IF(COUNTIF($J$6:J2644, J2644)=1, 1, 0))</f>
        <v>0</v>
      </c>
      <c r="L2644" s="16" t="str">
        <f aca="false">IF(B2644="Inscripción de nuevo registro patronal",B2644 &amp; "|" &amp; E2644 &amp; "|" &amp; C2644,"")</f>
        <v/>
      </c>
      <c r="M2644" s="18" t="n">
        <f aca="false">IF(OR(C2644="", L2644=""), 0, IF(COUNTIF($L$6:L2644, L2644)=1, 1, 0))</f>
        <v>0</v>
      </c>
    </row>
    <row r="2645" customFormat="false" ht="28.35" hidden="false" customHeight="true" outlineLevel="0" collapsed="false">
      <c r="A2645" s="48" t="str">
        <f aca="false">IF(AND(NOT(ISBLANK(C2645)),NOT(ISBLANK(B2645)),NOT(ISBLANK(E2645))),(_xlfn.AGGREGATE(2,7,A$5:A2645))+1,"")</f>
        <v/>
      </c>
      <c r="B2645" s="49"/>
      <c r="C2645" s="49"/>
      <c r="D2645" s="50"/>
      <c r="E2645" s="51"/>
      <c r="F2645" s="52" t="str">
        <f aca="false">IFERROR(VLOOKUP(B2645,LISTAS!$Q$2:$R$58,2,0),"")</f>
        <v/>
      </c>
      <c r="G2645" s="34" t="str">
        <f aca="false">IF(ISBLANK(C2645),"",  IF(F2645="RAZÓN SOCIAL","NUEVO_RP",   IF(F2645="NUMERO",      IF(ISNUMBER(VALUE(C2645)),VALUE(C2645),""),   IF(OR(F2645="NSS - NOMBRE",F2645="RP - NOMBRE"),      IF(         AND(           NOT(ISERROR(FIND(" - ",C2645))),           ISERROR(FIND("  ",C2645)),           ISERROR(FIND("–",C2645)),           ISERROR(FIND("—",C2645)),           ISNUMBER(VALUE(LEFT(C2645,FIND(" - ",C2645)-1)))         ),         VALUE(LEFT(C2645,FIND(" - ",C2645)-1)),         ""      ),   ""   )  )))</f>
        <v/>
      </c>
      <c r="H2645" s="34" t="str">
        <f aca="false">B2645 &amp; "|" &amp; E2645 &amp; "|" &amp;(IF(ISBLANK(C2645),"",IFERROR(VALUE(LEFT(TRIM(C2645),FIND(" ",TRIM(C2645)&amp;" ")-1)),"")))</f>
        <v>||</v>
      </c>
      <c r="I2645" s="18" t="n">
        <f aca="false">IF(G2645="",0, IF(COUNTIF($H$6:H2645,H2645)=1,1,0))</f>
        <v>0</v>
      </c>
      <c r="J2645" s="34" t="str">
        <f aca="false">IF( OR( ISBLANK(D2645), C2645=D2645, AND( LEFT(D2645,7)&lt;&gt;"NOMINA ", OR( ISERROR(FIND(" - ",D2645)), NOT(ISNUMBER(VALUE(LEFT(D2645,FIND(" - ",D2645)-1)))) ) ) ), "", B2645 &amp; "|" &amp; E2645 &amp; "|" &amp; (IF(ISBLANK(C2645), "", IFERROR(VALUE(LEFT(TRIM(C2645), FIND(" ", TRIM(C2645)&amp;" ")-1)), ""))) &amp; "|" &amp; D2645 )</f>
        <v/>
      </c>
      <c r="K2645" s="18" t="n">
        <f aca="false">IF(OR(C2645="", J2645="",G2645=""), 0, IF(COUNTIF($J$6:J2645, J2645)=1, 1, 0))</f>
        <v>0</v>
      </c>
      <c r="L2645" s="16" t="str">
        <f aca="false">IF(B2645="Inscripción de nuevo registro patronal",B2645 &amp; "|" &amp; E2645 &amp; "|" &amp; C2645,"")</f>
        <v/>
      </c>
      <c r="M2645" s="18" t="n">
        <f aca="false">IF(OR(C2645="", L2645=""), 0, IF(COUNTIF($L$6:L2645, L2645)=1, 1, 0))</f>
        <v>0</v>
      </c>
    </row>
    <row r="2646" customFormat="false" ht="28.35" hidden="false" customHeight="true" outlineLevel="0" collapsed="false">
      <c r="A2646" s="48" t="str">
        <f aca="false">IF(AND(NOT(ISBLANK(C2646)),NOT(ISBLANK(B2646)),NOT(ISBLANK(E2646))),(_xlfn.AGGREGATE(2,7,A$5:A2646))+1,"")</f>
        <v/>
      </c>
      <c r="B2646" s="49"/>
      <c r="C2646" s="49"/>
      <c r="D2646" s="50"/>
      <c r="E2646" s="51"/>
      <c r="F2646" s="52" t="str">
        <f aca="false">IFERROR(VLOOKUP(B2646,LISTAS!$Q$2:$R$58,2,0),"")</f>
        <v/>
      </c>
      <c r="G2646" s="34" t="str">
        <f aca="false">IF(ISBLANK(C2646),"",  IF(F2646="RAZÓN SOCIAL","NUEVO_RP",   IF(F2646="NUMERO",      IF(ISNUMBER(VALUE(C2646)),VALUE(C2646),""),   IF(OR(F2646="NSS - NOMBRE",F2646="RP - NOMBRE"),      IF(         AND(           NOT(ISERROR(FIND(" - ",C2646))),           ISERROR(FIND("  ",C2646)),           ISERROR(FIND("–",C2646)),           ISERROR(FIND("—",C2646)),           ISNUMBER(VALUE(LEFT(C2646,FIND(" - ",C2646)-1)))         ),         VALUE(LEFT(C2646,FIND(" - ",C2646)-1)),         ""      ),   ""   )  )))</f>
        <v/>
      </c>
      <c r="H2646" s="34" t="str">
        <f aca="false">B2646 &amp; "|" &amp; E2646 &amp; "|" &amp;(IF(ISBLANK(C2646),"",IFERROR(VALUE(LEFT(TRIM(C2646),FIND(" ",TRIM(C2646)&amp;" ")-1)),"")))</f>
        <v>||</v>
      </c>
      <c r="I2646" s="18" t="n">
        <f aca="false">IF(G2646="",0, IF(COUNTIF($H$6:H2646,H2646)=1,1,0))</f>
        <v>0</v>
      </c>
      <c r="J2646" s="34" t="str">
        <f aca="false">IF( OR( ISBLANK(D2646), C2646=D2646, AND( LEFT(D2646,7)&lt;&gt;"NOMINA ", OR( ISERROR(FIND(" - ",D2646)), NOT(ISNUMBER(VALUE(LEFT(D2646,FIND(" - ",D2646)-1)))) ) ) ), "", B2646 &amp; "|" &amp; E2646 &amp; "|" &amp; (IF(ISBLANK(C2646), "", IFERROR(VALUE(LEFT(TRIM(C2646), FIND(" ", TRIM(C2646)&amp;" ")-1)), ""))) &amp; "|" &amp; D2646 )</f>
        <v/>
      </c>
      <c r="K2646" s="18" t="n">
        <f aca="false">IF(OR(C2646="", J2646="",G2646=""), 0, IF(COUNTIF($J$6:J2646, J2646)=1, 1, 0))</f>
        <v>0</v>
      </c>
      <c r="L2646" s="16" t="str">
        <f aca="false">IF(B2646="Inscripción de nuevo registro patronal",B2646 &amp; "|" &amp; E2646 &amp; "|" &amp; C2646,"")</f>
        <v/>
      </c>
      <c r="M2646" s="18" t="n">
        <f aca="false">IF(OR(C2646="", L2646=""), 0, IF(COUNTIF($L$6:L2646, L2646)=1, 1, 0))</f>
        <v>0</v>
      </c>
    </row>
    <row r="2647" customFormat="false" ht="28.35" hidden="false" customHeight="true" outlineLevel="0" collapsed="false">
      <c r="A2647" s="48" t="str">
        <f aca="false">IF(AND(NOT(ISBLANK(C2647)),NOT(ISBLANK(B2647)),NOT(ISBLANK(E2647))),(_xlfn.AGGREGATE(2,7,A$5:A2647))+1,"")</f>
        <v/>
      </c>
      <c r="B2647" s="49"/>
      <c r="C2647" s="49"/>
      <c r="D2647" s="50"/>
      <c r="E2647" s="51"/>
      <c r="F2647" s="52" t="str">
        <f aca="false">IFERROR(VLOOKUP(B2647,LISTAS!$Q$2:$R$58,2,0),"")</f>
        <v/>
      </c>
      <c r="G2647" s="34" t="str">
        <f aca="false">IF(ISBLANK(C2647),"",  IF(F2647="RAZÓN SOCIAL","NUEVO_RP",   IF(F2647="NUMERO",      IF(ISNUMBER(VALUE(C2647)),VALUE(C2647),""),   IF(OR(F2647="NSS - NOMBRE",F2647="RP - NOMBRE"),      IF(         AND(           NOT(ISERROR(FIND(" - ",C2647))),           ISERROR(FIND("  ",C2647)),           ISERROR(FIND("–",C2647)),           ISERROR(FIND("—",C2647)),           ISNUMBER(VALUE(LEFT(C2647,FIND(" - ",C2647)-1)))         ),         VALUE(LEFT(C2647,FIND(" - ",C2647)-1)),         ""      ),   ""   )  )))</f>
        <v/>
      </c>
      <c r="H2647" s="34" t="str">
        <f aca="false">B2647 &amp; "|" &amp; E2647 &amp; "|" &amp;(IF(ISBLANK(C2647),"",IFERROR(VALUE(LEFT(TRIM(C2647),FIND(" ",TRIM(C2647)&amp;" ")-1)),"")))</f>
        <v>||</v>
      </c>
      <c r="I2647" s="18" t="n">
        <f aca="false">IF(G2647="",0, IF(COUNTIF($H$6:H2647,H2647)=1,1,0))</f>
        <v>0</v>
      </c>
      <c r="J2647" s="34" t="str">
        <f aca="false">IF( OR( ISBLANK(D2647), C2647=D2647, AND( LEFT(D2647,7)&lt;&gt;"NOMINA ", OR( ISERROR(FIND(" - ",D2647)), NOT(ISNUMBER(VALUE(LEFT(D2647,FIND(" - ",D2647)-1)))) ) ) ), "", B2647 &amp; "|" &amp; E2647 &amp; "|" &amp; (IF(ISBLANK(C2647), "", IFERROR(VALUE(LEFT(TRIM(C2647), FIND(" ", TRIM(C2647)&amp;" ")-1)), ""))) &amp; "|" &amp; D2647 )</f>
        <v/>
      </c>
      <c r="K2647" s="18" t="n">
        <f aca="false">IF(OR(C2647="", J2647="",G2647=""), 0, IF(COUNTIF($J$6:J2647, J2647)=1, 1, 0))</f>
        <v>0</v>
      </c>
      <c r="L2647" s="16" t="str">
        <f aca="false">IF(B2647="Inscripción de nuevo registro patronal",B2647 &amp; "|" &amp; E2647 &amp; "|" &amp; C2647,"")</f>
        <v/>
      </c>
      <c r="M2647" s="18" t="n">
        <f aca="false">IF(OR(C2647="", L2647=""), 0, IF(COUNTIF($L$6:L2647, L2647)=1, 1, 0))</f>
        <v>0</v>
      </c>
    </row>
    <row r="2648" customFormat="false" ht="28.35" hidden="false" customHeight="true" outlineLevel="0" collapsed="false">
      <c r="A2648" s="48" t="str">
        <f aca="false">IF(AND(NOT(ISBLANK(C2648)),NOT(ISBLANK(B2648)),NOT(ISBLANK(E2648))),(_xlfn.AGGREGATE(2,7,A$5:A2648))+1,"")</f>
        <v/>
      </c>
      <c r="B2648" s="49"/>
      <c r="C2648" s="49"/>
      <c r="D2648" s="50"/>
      <c r="E2648" s="51"/>
      <c r="F2648" s="52" t="str">
        <f aca="false">IFERROR(VLOOKUP(B2648,LISTAS!$Q$2:$R$58,2,0),"")</f>
        <v/>
      </c>
      <c r="G2648" s="34" t="str">
        <f aca="false">IF(ISBLANK(C2648),"",  IF(F2648="RAZÓN SOCIAL","NUEVO_RP",   IF(F2648="NUMERO",      IF(ISNUMBER(VALUE(C2648)),VALUE(C2648),""),   IF(OR(F2648="NSS - NOMBRE",F2648="RP - NOMBRE"),      IF(         AND(           NOT(ISERROR(FIND(" - ",C2648))),           ISERROR(FIND("  ",C2648)),           ISERROR(FIND("–",C2648)),           ISERROR(FIND("—",C2648)),           ISNUMBER(VALUE(LEFT(C2648,FIND(" - ",C2648)-1)))         ),         VALUE(LEFT(C2648,FIND(" - ",C2648)-1)),         ""      ),   ""   )  )))</f>
        <v/>
      </c>
      <c r="H2648" s="34" t="str">
        <f aca="false">B2648 &amp; "|" &amp; E2648 &amp; "|" &amp;(IF(ISBLANK(C2648),"",IFERROR(VALUE(LEFT(TRIM(C2648),FIND(" ",TRIM(C2648)&amp;" ")-1)),"")))</f>
        <v>||</v>
      </c>
      <c r="I2648" s="18" t="n">
        <f aca="false">IF(G2648="",0, IF(COUNTIF($H$6:H2648,H2648)=1,1,0))</f>
        <v>0</v>
      </c>
      <c r="J2648" s="34" t="str">
        <f aca="false">IF( OR( ISBLANK(D2648), C2648=D2648, AND( LEFT(D2648,7)&lt;&gt;"NOMINA ", OR( ISERROR(FIND(" - ",D2648)), NOT(ISNUMBER(VALUE(LEFT(D2648,FIND(" - ",D2648)-1)))) ) ) ), "", B2648 &amp; "|" &amp; E2648 &amp; "|" &amp; (IF(ISBLANK(C2648), "", IFERROR(VALUE(LEFT(TRIM(C2648), FIND(" ", TRIM(C2648)&amp;" ")-1)), ""))) &amp; "|" &amp; D2648 )</f>
        <v/>
      </c>
      <c r="K2648" s="18" t="n">
        <f aca="false">IF(OR(C2648="", J2648="",G2648=""), 0, IF(COUNTIF($J$6:J2648, J2648)=1, 1, 0))</f>
        <v>0</v>
      </c>
      <c r="L2648" s="16" t="str">
        <f aca="false">IF(B2648="Inscripción de nuevo registro patronal",B2648 &amp; "|" &amp; E2648 &amp; "|" &amp; C2648,"")</f>
        <v/>
      </c>
      <c r="M2648" s="18" t="n">
        <f aca="false">IF(OR(C2648="", L2648=""), 0, IF(COUNTIF($L$6:L2648, L2648)=1, 1, 0))</f>
        <v>0</v>
      </c>
    </row>
    <row r="2649" customFormat="false" ht="28.35" hidden="false" customHeight="true" outlineLevel="0" collapsed="false">
      <c r="A2649" s="48" t="str">
        <f aca="false">IF(AND(NOT(ISBLANK(C2649)),NOT(ISBLANK(B2649)),NOT(ISBLANK(E2649))),(_xlfn.AGGREGATE(2,7,A$5:A2649))+1,"")</f>
        <v/>
      </c>
      <c r="B2649" s="49"/>
      <c r="C2649" s="49"/>
      <c r="D2649" s="50"/>
      <c r="E2649" s="51"/>
      <c r="F2649" s="52" t="str">
        <f aca="false">IFERROR(VLOOKUP(B2649,LISTAS!$Q$2:$R$58,2,0),"")</f>
        <v/>
      </c>
      <c r="G2649" s="34" t="str">
        <f aca="false">IF(ISBLANK(C2649),"",  IF(F2649="RAZÓN SOCIAL","NUEVO_RP",   IF(F2649="NUMERO",      IF(ISNUMBER(VALUE(C2649)),VALUE(C2649),""),   IF(OR(F2649="NSS - NOMBRE",F2649="RP - NOMBRE"),      IF(         AND(           NOT(ISERROR(FIND(" - ",C2649))),           ISERROR(FIND("  ",C2649)),           ISERROR(FIND("–",C2649)),           ISERROR(FIND("—",C2649)),           ISNUMBER(VALUE(LEFT(C2649,FIND(" - ",C2649)-1)))         ),         VALUE(LEFT(C2649,FIND(" - ",C2649)-1)),         ""      ),   ""   )  )))</f>
        <v/>
      </c>
      <c r="H2649" s="34" t="str">
        <f aca="false">B2649 &amp; "|" &amp; E2649 &amp; "|" &amp;(IF(ISBLANK(C2649),"",IFERROR(VALUE(LEFT(TRIM(C2649),FIND(" ",TRIM(C2649)&amp;" ")-1)),"")))</f>
        <v>||</v>
      </c>
      <c r="I2649" s="18" t="n">
        <f aca="false">IF(G2649="",0, IF(COUNTIF($H$6:H2649,H2649)=1,1,0))</f>
        <v>0</v>
      </c>
      <c r="J2649" s="34" t="str">
        <f aca="false">IF( OR( ISBLANK(D2649), C2649=D2649, AND( LEFT(D2649,7)&lt;&gt;"NOMINA ", OR( ISERROR(FIND(" - ",D2649)), NOT(ISNUMBER(VALUE(LEFT(D2649,FIND(" - ",D2649)-1)))) ) ) ), "", B2649 &amp; "|" &amp; E2649 &amp; "|" &amp; (IF(ISBLANK(C2649), "", IFERROR(VALUE(LEFT(TRIM(C2649), FIND(" ", TRIM(C2649)&amp;" ")-1)), ""))) &amp; "|" &amp; D2649 )</f>
        <v/>
      </c>
      <c r="K2649" s="18" t="n">
        <f aca="false">IF(OR(C2649="", J2649="",G2649=""), 0, IF(COUNTIF($J$6:J2649, J2649)=1, 1, 0))</f>
        <v>0</v>
      </c>
      <c r="L2649" s="16" t="str">
        <f aca="false">IF(B2649="Inscripción de nuevo registro patronal",B2649 &amp; "|" &amp; E2649 &amp; "|" &amp; C2649,"")</f>
        <v/>
      </c>
      <c r="M2649" s="18" t="n">
        <f aca="false">IF(OR(C2649="", L2649=""), 0, IF(COUNTIF($L$6:L2649, L2649)=1, 1, 0))</f>
        <v>0</v>
      </c>
    </row>
    <row r="2650" customFormat="false" ht="28.35" hidden="false" customHeight="true" outlineLevel="0" collapsed="false">
      <c r="A2650" s="48" t="str">
        <f aca="false">IF(AND(NOT(ISBLANK(C2650)),NOT(ISBLANK(B2650)),NOT(ISBLANK(E2650))),(_xlfn.AGGREGATE(2,7,A$5:A2650))+1,"")</f>
        <v/>
      </c>
      <c r="B2650" s="49"/>
      <c r="C2650" s="49"/>
      <c r="D2650" s="50"/>
      <c r="E2650" s="51"/>
      <c r="F2650" s="52" t="str">
        <f aca="false">IFERROR(VLOOKUP(B2650,LISTAS!$Q$2:$R$58,2,0),"")</f>
        <v/>
      </c>
      <c r="G2650" s="34" t="str">
        <f aca="false">IF(ISBLANK(C2650),"",  IF(F2650="RAZÓN SOCIAL","NUEVO_RP",   IF(F2650="NUMERO",      IF(ISNUMBER(VALUE(C2650)),VALUE(C2650),""),   IF(OR(F2650="NSS - NOMBRE",F2650="RP - NOMBRE"),      IF(         AND(           NOT(ISERROR(FIND(" - ",C2650))),           ISERROR(FIND("  ",C2650)),           ISERROR(FIND("–",C2650)),           ISERROR(FIND("—",C2650)),           ISNUMBER(VALUE(LEFT(C2650,FIND(" - ",C2650)-1)))         ),         VALUE(LEFT(C2650,FIND(" - ",C2650)-1)),         ""      ),   ""   )  )))</f>
        <v/>
      </c>
      <c r="H2650" s="34" t="str">
        <f aca="false">B2650 &amp; "|" &amp; E2650 &amp; "|" &amp;(IF(ISBLANK(C2650),"",IFERROR(VALUE(LEFT(TRIM(C2650),FIND(" ",TRIM(C2650)&amp;" ")-1)),"")))</f>
        <v>||</v>
      </c>
      <c r="I2650" s="18" t="n">
        <f aca="false">IF(G2650="",0, IF(COUNTIF($H$6:H2650,H2650)=1,1,0))</f>
        <v>0</v>
      </c>
      <c r="J2650" s="34" t="str">
        <f aca="false">IF( OR( ISBLANK(D2650), C2650=D2650, AND( LEFT(D2650,7)&lt;&gt;"NOMINA ", OR( ISERROR(FIND(" - ",D2650)), NOT(ISNUMBER(VALUE(LEFT(D2650,FIND(" - ",D2650)-1)))) ) ) ), "", B2650 &amp; "|" &amp; E2650 &amp; "|" &amp; (IF(ISBLANK(C2650), "", IFERROR(VALUE(LEFT(TRIM(C2650), FIND(" ", TRIM(C2650)&amp;" ")-1)), ""))) &amp; "|" &amp; D2650 )</f>
        <v/>
      </c>
      <c r="K2650" s="18" t="n">
        <f aca="false">IF(OR(C2650="", J2650="",G2650=""), 0, IF(COUNTIF($J$6:J2650, J2650)=1, 1, 0))</f>
        <v>0</v>
      </c>
      <c r="L2650" s="16" t="str">
        <f aca="false">IF(B2650="Inscripción de nuevo registro patronal",B2650 &amp; "|" &amp; E2650 &amp; "|" &amp; C2650,"")</f>
        <v/>
      </c>
      <c r="M2650" s="18" t="n">
        <f aca="false">IF(OR(C2650="", L2650=""), 0, IF(COUNTIF($L$6:L2650, L2650)=1, 1, 0))</f>
        <v>0</v>
      </c>
    </row>
    <row r="2651" customFormat="false" ht="28.35" hidden="false" customHeight="true" outlineLevel="0" collapsed="false">
      <c r="A2651" s="48" t="str">
        <f aca="false">IF(AND(NOT(ISBLANK(C2651)),NOT(ISBLANK(B2651)),NOT(ISBLANK(E2651))),(_xlfn.AGGREGATE(2,7,A$5:A2651))+1,"")</f>
        <v/>
      </c>
      <c r="B2651" s="49"/>
      <c r="C2651" s="49"/>
      <c r="D2651" s="50"/>
      <c r="E2651" s="51"/>
      <c r="F2651" s="52" t="str">
        <f aca="false">IFERROR(VLOOKUP(B2651,LISTAS!$Q$2:$R$58,2,0),"")</f>
        <v/>
      </c>
      <c r="G2651" s="34" t="str">
        <f aca="false">IF(ISBLANK(C2651),"",  IF(F2651="RAZÓN SOCIAL","NUEVO_RP",   IF(F2651="NUMERO",      IF(ISNUMBER(VALUE(C2651)),VALUE(C2651),""),   IF(OR(F2651="NSS - NOMBRE",F2651="RP - NOMBRE"),      IF(         AND(           NOT(ISERROR(FIND(" - ",C2651))),           ISERROR(FIND("  ",C2651)),           ISERROR(FIND("–",C2651)),           ISERROR(FIND("—",C2651)),           ISNUMBER(VALUE(LEFT(C2651,FIND(" - ",C2651)-1)))         ),         VALUE(LEFT(C2651,FIND(" - ",C2651)-1)),         ""      ),   ""   )  )))</f>
        <v/>
      </c>
      <c r="H2651" s="34" t="str">
        <f aca="false">B2651 &amp; "|" &amp; E2651 &amp; "|" &amp;(IF(ISBLANK(C2651),"",IFERROR(VALUE(LEFT(TRIM(C2651),FIND(" ",TRIM(C2651)&amp;" ")-1)),"")))</f>
        <v>||</v>
      </c>
      <c r="I2651" s="18" t="n">
        <f aca="false">IF(G2651="",0, IF(COUNTIF($H$6:H2651,H2651)=1,1,0))</f>
        <v>0</v>
      </c>
      <c r="J2651" s="34" t="str">
        <f aca="false">IF( OR( ISBLANK(D2651), C2651=D2651, AND( LEFT(D2651,7)&lt;&gt;"NOMINA ", OR( ISERROR(FIND(" - ",D2651)), NOT(ISNUMBER(VALUE(LEFT(D2651,FIND(" - ",D2651)-1)))) ) ) ), "", B2651 &amp; "|" &amp; E2651 &amp; "|" &amp; (IF(ISBLANK(C2651), "", IFERROR(VALUE(LEFT(TRIM(C2651), FIND(" ", TRIM(C2651)&amp;" ")-1)), ""))) &amp; "|" &amp; D2651 )</f>
        <v/>
      </c>
      <c r="K2651" s="18" t="n">
        <f aca="false">IF(OR(C2651="", J2651="",G2651=""), 0, IF(COUNTIF($J$6:J2651, J2651)=1, 1, 0))</f>
        <v>0</v>
      </c>
      <c r="L2651" s="16" t="str">
        <f aca="false">IF(B2651="Inscripción de nuevo registro patronal",B2651 &amp; "|" &amp; E2651 &amp; "|" &amp; C2651,"")</f>
        <v/>
      </c>
      <c r="M2651" s="18" t="n">
        <f aca="false">IF(OR(C2651="", L2651=""), 0, IF(COUNTIF($L$6:L2651, L2651)=1, 1, 0))</f>
        <v>0</v>
      </c>
    </row>
    <row r="2652" customFormat="false" ht="28.35" hidden="false" customHeight="true" outlineLevel="0" collapsed="false">
      <c r="A2652" s="48" t="str">
        <f aca="false">IF(AND(NOT(ISBLANK(C2652)),NOT(ISBLANK(B2652)),NOT(ISBLANK(E2652))),(_xlfn.AGGREGATE(2,7,A$5:A2652))+1,"")</f>
        <v/>
      </c>
      <c r="B2652" s="49"/>
      <c r="C2652" s="49"/>
      <c r="D2652" s="50"/>
      <c r="E2652" s="51"/>
      <c r="F2652" s="52" t="str">
        <f aca="false">IFERROR(VLOOKUP(B2652,LISTAS!$Q$2:$R$58,2,0),"")</f>
        <v/>
      </c>
      <c r="G2652" s="34" t="str">
        <f aca="false">IF(ISBLANK(C2652),"",  IF(F2652="RAZÓN SOCIAL","NUEVO_RP",   IF(F2652="NUMERO",      IF(ISNUMBER(VALUE(C2652)),VALUE(C2652),""),   IF(OR(F2652="NSS - NOMBRE",F2652="RP - NOMBRE"),      IF(         AND(           NOT(ISERROR(FIND(" - ",C2652))),           ISERROR(FIND("  ",C2652)),           ISERROR(FIND("–",C2652)),           ISERROR(FIND("—",C2652)),           ISNUMBER(VALUE(LEFT(C2652,FIND(" - ",C2652)-1)))         ),         VALUE(LEFT(C2652,FIND(" - ",C2652)-1)),         ""      ),   ""   )  )))</f>
        <v/>
      </c>
      <c r="H2652" s="34" t="str">
        <f aca="false">B2652 &amp; "|" &amp; E2652 &amp; "|" &amp;(IF(ISBLANK(C2652),"",IFERROR(VALUE(LEFT(TRIM(C2652),FIND(" ",TRIM(C2652)&amp;" ")-1)),"")))</f>
        <v>||</v>
      </c>
      <c r="I2652" s="18" t="n">
        <f aca="false">IF(G2652="",0, IF(COUNTIF($H$6:H2652,H2652)=1,1,0))</f>
        <v>0</v>
      </c>
      <c r="J2652" s="34" t="str">
        <f aca="false">IF( OR( ISBLANK(D2652), C2652=D2652, AND( LEFT(D2652,7)&lt;&gt;"NOMINA ", OR( ISERROR(FIND(" - ",D2652)), NOT(ISNUMBER(VALUE(LEFT(D2652,FIND(" - ",D2652)-1)))) ) ) ), "", B2652 &amp; "|" &amp; E2652 &amp; "|" &amp; (IF(ISBLANK(C2652), "", IFERROR(VALUE(LEFT(TRIM(C2652), FIND(" ", TRIM(C2652)&amp;" ")-1)), ""))) &amp; "|" &amp; D2652 )</f>
        <v/>
      </c>
      <c r="K2652" s="18" t="n">
        <f aca="false">IF(OR(C2652="", J2652="",G2652=""), 0, IF(COUNTIF($J$6:J2652, J2652)=1, 1, 0))</f>
        <v>0</v>
      </c>
      <c r="L2652" s="16" t="str">
        <f aca="false">IF(B2652="Inscripción de nuevo registro patronal",B2652 &amp; "|" &amp; E2652 &amp; "|" &amp; C2652,"")</f>
        <v/>
      </c>
      <c r="M2652" s="18" t="n">
        <f aca="false">IF(OR(C2652="", L2652=""), 0, IF(COUNTIF($L$6:L2652, L2652)=1, 1, 0))</f>
        <v>0</v>
      </c>
    </row>
    <row r="2653" customFormat="false" ht="28.35" hidden="false" customHeight="true" outlineLevel="0" collapsed="false">
      <c r="A2653" s="48" t="str">
        <f aca="false">IF(AND(NOT(ISBLANK(C2653)),NOT(ISBLANK(B2653)),NOT(ISBLANK(E2653))),(_xlfn.AGGREGATE(2,7,A$5:A2653))+1,"")</f>
        <v/>
      </c>
      <c r="B2653" s="49"/>
      <c r="C2653" s="49"/>
      <c r="D2653" s="50"/>
      <c r="E2653" s="51"/>
      <c r="F2653" s="52" t="str">
        <f aca="false">IFERROR(VLOOKUP(B2653,LISTAS!$Q$2:$R$58,2,0),"")</f>
        <v/>
      </c>
      <c r="G2653" s="34" t="str">
        <f aca="false">IF(ISBLANK(C2653),"",  IF(F2653="RAZÓN SOCIAL","NUEVO_RP",   IF(F2653="NUMERO",      IF(ISNUMBER(VALUE(C2653)),VALUE(C2653),""),   IF(OR(F2653="NSS - NOMBRE",F2653="RP - NOMBRE"),      IF(         AND(           NOT(ISERROR(FIND(" - ",C2653))),           ISERROR(FIND("  ",C2653)),           ISERROR(FIND("–",C2653)),           ISERROR(FIND("—",C2653)),           ISNUMBER(VALUE(LEFT(C2653,FIND(" - ",C2653)-1)))         ),         VALUE(LEFT(C2653,FIND(" - ",C2653)-1)),         ""      ),   ""   )  )))</f>
        <v/>
      </c>
      <c r="H2653" s="34" t="str">
        <f aca="false">B2653 &amp; "|" &amp; E2653 &amp; "|" &amp;(IF(ISBLANK(C2653),"",IFERROR(VALUE(LEFT(TRIM(C2653),FIND(" ",TRIM(C2653)&amp;" ")-1)),"")))</f>
        <v>||</v>
      </c>
      <c r="I2653" s="18" t="n">
        <f aca="false">IF(G2653="",0, IF(COUNTIF($H$6:H2653,H2653)=1,1,0))</f>
        <v>0</v>
      </c>
      <c r="J2653" s="34" t="str">
        <f aca="false">IF( OR( ISBLANK(D2653), C2653=D2653, AND( LEFT(D2653,7)&lt;&gt;"NOMINA ", OR( ISERROR(FIND(" - ",D2653)), NOT(ISNUMBER(VALUE(LEFT(D2653,FIND(" - ",D2653)-1)))) ) ) ), "", B2653 &amp; "|" &amp; E2653 &amp; "|" &amp; (IF(ISBLANK(C2653), "", IFERROR(VALUE(LEFT(TRIM(C2653), FIND(" ", TRIM(C2653)&amp;" ")-1)), ""))) &amp; "|" &amp; D2653 )</f>
        <v/>
      </c>
      <c r="K2653" s="18" t="n">
        <f aca="false">IF(OR(C2653="", J2653="",G2653=""), 0, IF(COUNTIF($J$6:J2653, J2653)=1, 1, 0))</f>
        <v>0</v>
      </c>
      <c r="L2653" s="16" t="str">
        <f aca="false">IF(B2653="Inscripción de nuevo registro patronal",B2653 &amp; "|" &amp; E2653 &amp; "|" &amp; C2653,"")</f>
        <v/>
      </c>
      <c r="M2653" s="18" t="n">
        <f aca="false">IF(OR(C2653="", L2653=""), 0, IF(COUNTIF($L$6:L2653, L2653)=1, 1, 0))</f>
        <v>0</v>
      </c>
    </row>
    <row r="2654" customFormat="false" ht="28.35" hidden="false" customHeight="true" outlineLevel="0" collapsed="false">
      <c r="A2654" s="48" t="str">
        <f aca="false">IF(AND(NOT(ISBLANK(C2654)),NOT(ISBLANK(B2654)),NOT(ISBLANK(E2654))),(_xlfn.AGGREGATE(2,7,A$5:A2654))+1,"")</f>
        <v/>
      </c>
      <c r="B2654" s="49"/>
      <c r="C2654" s="49"/>
      <c r="D2654" s="50"/>
      <c r="E2654" s="51"/>
      <c r="F2654" s="52" t="str">
        <f aca="false">IFERROR(VLOOKUP(B2654,LISTAS!$Q$2:$R$58,2,0),"")</f>
        <v/>
      </c>
      <c r="G2654" s="34" t="str">
        <f aca="false">IF(ISBLANK(C2654),"",  IF(F2654="RAZÓN SOCIAL","NUEVO_RP",   IF(F2654="NUMERO",      IF(ISNUMBER(VALUE(C2654)),VALUE(C2654),""),   IF(OR(F2654="NSS - NOMBRE",F2654="RP - NOMBRE"),      IF(         AND(           NOT(ISERROR(FIND(" - ",C2654))),           ISERROR(FIND("  ",C2654)),           ISERROR(FIND("–",C2654)),           ISERROR(FIND("—",C2654)),           ISNUMBER(VALUE(LEFT(C2654,FIND(" - ",C2654)-1)))         ),         VALUE(LEFT(C2654,FIND(" - ",C2654)-1)),         ""      ),   ""   )  )))</f>
        <v/>
      </c>
      <c r="H2654" s="34" t="str">
        <f aca="false">B2654 &amp; "|" &amp; E2654 &amp; "|" &amp;(IF(ISBLANK(C2654),"",IFERROR(VALUE(LEFT(TRIM(C2654),FIND(" ",TRIM(C2654)&amp;" ")-1)),"")))</f>
        <v>||</v>
      </c>
      <c r="I2654" s="18" t="n">
        <f aca="false">IF(G2654="",0, IF(COUNTIF($H$6:H2654,H2654)=1,1,0))</f>
        <v>0</v>
      </c>
      <c r="J2654" s="34" t="str">
        <f aca="false">IF( OR( ISBLANK(D2654), C2654=D2654, AND( LEFT(D2654,7)&lt;&gt;"NOMINA ", OR( ISERROR(FIND(" - ",D2654)), NOT(ISNUMBER(VALUE(LEFT(D2654,FIND(" - ",D2654)-1)))) ) ) ), "", B2654 &amp; "|" &amp; E2654 &amp; "|" &amp; (IF(ISBLANK(C2654), "", IFERROR(VALUE(LEFT(TRIM(C2654), FIND(" ", TRIM(C2654)&amp;" ")-1)), ""))) &amp; "|" &amp; D2654 )</f>
        <v/>
      </c>
      <c r="K2654" s="18" t="n">
        <f aca="false">IF(OR(C2654="", J2654="",G2654=""), 0, IF(COUNTIF($J$6:J2654, J2654)=1, 1, 0))</f>
        <v>0</v>
      </c>
      <c r="L2654" s="16" t="str">
        <f aca="false">IF(B2654="Inscripción de nuevo registro patronal",B2654 &amp; "|" &amp; E2654 &amp; "|" &amp; C2654,"")</f>
        <v/>
      </c>
      <c r="M2654" s="18" t="n">
        <f aca="false">IF(OR(C2654="", L2654=""), 0, IF(COUNTIF($L$6:L2654, L2654)=1, 1, 0))</f>
        <v>0</v>
      </c>
    </row>
    <row r="2655" customFormat="false" ht="28.35" hidden="false" customHeight="true" outlineLevel="0" collapsed="false">
      <c r="A2655" s="48" t="str">
        <f aca="false">IF(AND(NOT(ISBLANK(C2655)),NOT(ISBLANK(B2655)),NOT(ISBLANK(E2655))),(_xlfn.AGGREGATE(2,7,A$5:A2655))+1,"")</f>
        <v/>
      </c>
      <c r="B2655" s="49"/>
      <c r="C2655" s="49"/>
      <c r="D2655" s="50"/>
      <c r="E2655" s="51"/>
      <c r="F2655" s="52" t="str">
        <f aca="false">IFERROR(VLOOKUP(B2655,LISTAS!$Q$2:$R$58,2,0),"")</f>
        <v/>
      </c>
      <c r="G2655" s="34" t="str">
        <f aca="false">IF(ISBLANK(C2655),"",  IF(F2655="RAZÓN SOCIAL","NUEVO_RP",   IF(F2655="NUMERO",      IF(ISNUMBER(VALUE(C2655)),VALUE(C2655),""),   IF(OR(F2655="NSS - NOMBRE",F2655="RP - NOMBRE"),      IF(         AND(           NOT(ISERROR(FIND(" - ",C2655))),           ISERROR(FIND("  ",C2655)),           ISERROR(FIND("–",C2655)),           ISERROR(FIND("—",C2655)),           ISNUMBER(VALUE(LEFT(C2655,FIND(" - ",C2655)-1)))         ),         VALUE(LEFT(C2655,FIND(" - ",C2655)-1)),         ""      ),   ""   )  )))</f>
        <v/>
      </c>
      <c r="H2655" s="34" t="str">
        <f aca="false">B2655 &amp; "|" &amp; E2655 &amp; "|" &amp;(IF(ISBLANK(C2655),"",IFERROR(VALUE(LEFT(TRIM(C2655),FIND(" ",TRIM(C2655)&amp;" ")-1)),"")))</f>
        <v>||</v>
      </c>
      <c r="I2655" s="18" t="n">
        <f aca="false">IF(G2655="",0, IF(COUNTIF($H$6:H2655,H2655)=1,1,0))</f>
        <v>0</v>
      </c>
      <c r="J2655" s="34" t="str">
        <f aca="false">IF( OR( ISBLANK(D2655), C2655=D2655, AND( LEFT(D2655,7)&lt;&gt;"NOMINA ", OR( ISERROR(FIND(" - ",D2655)), NOT(ISNUMBER(VALUE(LEFT(D2655,FIND(" - ",D2655)-1)))) ) ) ), "", B2655 &amp; "|" &amp; E2655 &amp; "|" &amp; (IF(ISBLANK(C2655), "", IFERROR(VALUE(LEFT(TRIM(C2655), FIND(" ", TRIM(C2655)&amp;" ")-1)), ""))) &amp; "|" &amp; D2655 )</f>
        <v/>
      </c>
      <c r="K2655" s="18" t="n">
        <f aca="false">IF(OR(C2655="", J2655="",G2655=""), 0, IF(COUNTIF($J$6:J2655, J2655)=1, 1, 0))</f>
        <v>0</v>
      </c>
      <c r="L2655" s="16" t="str">
        <f aca="false">IF(B2655="Inscripción de nuevo registro patronal",B2655 &amp; "|" &amp; E2655 &amp; "|" &amp; C2655,"")</f>
        <v/>
      </c>
      <c r="M2655" s="18" t="n">
        <f aca="false">IF(OR(C2655="", L2655=""), 0, IF(COUNTIF($L$6:L2655, L2655)=1, 1, 0))</f>
        <v>0</v>
      </c>
    </row>
    <row r="2656" customFormat="false" ht="28.35" hidden="false" customHeight="true" outlineLevel="0" collapsed="false">
      <c r="A2656" s="48" t="str">
        <f aca="false">IF(AND(NOT(ISBLANK(C2656)),NOT(ISBLANK(B2656)),NOT(ISBLANK(E2656))),(_xlfn.AGGREGATE(2,7,A$5:A2656))+1,"")</f>
        <v/>
      </c>
      <c r="B2656" s="49"/>
      <c r="C2656" s="49"/>
      <c r="D2656" s="50"/>
      <c r="E2656" s="51"/>
      <c r="F2656" s="52" t="str">
        <f aca="false">IFERROR(VLOOKUP(B2656,LISTAS!$Q$2:$R$58,2,0),"")</f>
        <v/>
      </c>
      <c r="G2656" s="34" t="str">
        <f aca="false">IF(ISBLANK(C2656),"",  IF(F2656="RAZÓN SOCIAL","NUEVO_RP",   IF(F2656="NUMERO",      IF(ISNUMBER(VALUE(C2656)),VALUE(C2656),""),   IF(OR(F2656="NSS - NOMBRE",F2656="RP - NOMBRE"),      IF(         AND(           NOT(ISERROR(FIND(" - ",C2656))),           ISERROR(FIND("  ",C2656)),           ISERROR(FIND("–",C2656)),           ISERROR(FIND("—",C2656)),           ISNUMBER(VALUE(LEFT(C2656,FIND(" - ",C2656)-1)))         ),         VALUE(LEFT(C2656,FIND(" - ",C2656)-1)),         ""      ),   ""   )  )))</f>
        <v/>
      </c>
      <c r="H2656" s="34" t="str">
        <f aca="false">B2656 &amp; "|" &amp; E2656 &amp; "|" &amp;(IF(ISBLANK(C2656),"",IFERROR(VALUE(LEFT(TRIM(C2656),FIND(" ",TRIM(C2656)&amp;" ")-1)),"")))</f>
        <v>||</v>
      </c>
      <c r="I2656" s="18" t="n">
        <f aca="false">IF(G2656="",0, IF(COUNTIF($H$6:H2656,H2656)=1,1,0))</f>
        <v>0</v>
      </c>
      <c r="J2656" s="34" t="str">
        <f aca="false">IF( OR( ISBLANK(D2656), C2656=D2656, AND( LEFT(D2656,7)&lt;&gt;"NOMINA ", OR( ISERROR(FIND(" - ",D2656)), NOT(ISNUMBER(VALUE(LEFT(D2656,FIND(" - ",D2656)-1)))) ) ) ), "", B2656 &amp; "|" &amp; E2656 &amp; "|" &amp; (IF(ISBLANK(C2656), "", IFERROR(VALUE(LEFT(TRIM(C2656), FIND(" ", TRIM(C2656)&amp;" ")-1)), ""))) &amp; "|" &amp; D2656 )</f>
        <v/>
      </c>
      <c r="K2656" s="18" t="n">
        <f aca="false">IF(OR(C2656="", J2656="",G2656=""), 0, IF(COUNTIF($J$6:J2656, J2656)=1, 1, 0))</f>
        <v>0</v>
      </c>
      <c r="L2656" s="16" t="str">
        <f aca="false">IF(B2656="Inscripción de nuevo registro patronal",B2656 &amp; "|" &amp; E2656 &amp; "|" &amp; C2656,"")</f>
        <v/>
      </c>
      <c r="M2656" s="18" t="n">
        <f aca="false">IF(OR(C2656="", L2656=""), 0, IF(COUNTIF($L$6:L2656, L2656)=1, 1, 0))</f>
        <v>0</v>
      </c>
    </row>
    <row r="2657" customFormat="false" ht="28.35" hidden="false" customHeight="true" outlineLevel="0" collapsed="false">
      <c r="A2657" s="48" t="str">
        <f aca="false">IF(AND(NOT(ISBLANK(C2657)),NOT(ISBLANK(B2657)),NOT(ISBLANK(E2657))),(_xlfn.AGGREGATE(2,7,A$5:A2657))+1,"")</f>
        <v/>
      </c>
      <c r="B2657" s="49"/>
      <c r="C2657" s="49"/>
      <c r="D2657" s="50"/>
      <c r="E2657" s="51"/>
      <c r="F2657" s="52" t="str">
        <f aca="false">IFERROR(VLOOKUP(B2657,LISTAS!$Q$2:$R$58,2,0),"")</f>
        <v/>
      </c>
      <c r="G2657" s="34" t="str">
        <f aca="false">IF(ISBLANK(C2657),"",  IF(F2657="RAZÓN SOCIAL","NUEVO_RP",   IF(F2657="NUMERO",      IF(ISNUMBER(VALUE(C2657)),VALUE(C2657),""),   IF(OR(F2657="NSS - NOMBRE",F2657="RP - NOMBRE"),      IF(         AND(           NOT(ISERROR(FIND(" - ",C2657))),           ISERROR(FIND("  ",C2657)),           ISERROR(FIND("–",C2657)),           ISERROR(FIND("—",C2657)),           ISNUMBER(VALUE(LEFT(C2657,FIND(" - ",C2657)-1)))         ),         VALUE(LEFT(C2657,FIND(" - ",C2657)-1)),         ""      ),   ""   )  )))</f>
        <v/>
      </c>
      <c r="H2657" s="34" t="str">
        <f aca="false">B2657 &amp; "|" &amp; E2657 &amp; "|" &amp;(IF(ISBLANK(C2657),"",IFERROR(VALUE(LEFT(TRIM(C2657),FIND(" ",TRIM(C2657)&amp;" ")-1)),"")))</f>
        <v>||</v>
      </c>
      <c r="I2657" s="18" t="n">
        <f aca="false">IF(G2657="",0, IF(COUNTIF($H$6:H2657,H2657)=1,1,0))</f>
        <v>0</v>
      </c>
      <c r="J2657" s="34" t="str">
        <f aca="false">IF( OR( ISBLANK(D2657), C2657=D2657, AND( LEFT(D2657,7)&lt;&gt;"NOMINA ", OR( ISERROR(FIND(" - ",D2657)), NOT(ISNUMBER(VALUE(LEFT(D2657,FIND(" - ",D2657)-1)))) ) ) ), "", B2657 &amp; "|" &amp; E2657 &amp; "|" &amp; (IF(ISBLANK(C2657), "", IFERROR(VALUE(LEFT(TRIM(C2657), FIND(" ", TRIM(C2657)&amp;" ")-1)), ""))) &amp; "|" &amp; D2657 )</f>
        <v/>
      </c>
      <c r="K2657" s="18" t="n">
        <f aca="false">IF(OR(C2657="", J2657="",G2657=""), 0, IF(COUNTIF($J$6:J2657, J2657)=1, 1, 0))</f>
        <v>0</v>
      </c>
      <c r="L2657" s="16" t="str">
        <f aca="false">IF(B2657="Inscripción de nuevo registro patronal",B2657 &amp; "|" &amp; E2657 &amp; "|" &amp; C2657,"")</f>
        <v/>
      </c>
      <c r="M2657" s="18" t="n">
        <f aca="false">IF(OR(C2657="", L2657=""), 0, IF(COUNTIF($L$6:L2657, L2657)=1, 1, 0))</f>
        <v>0</v>
      </c>
    </row>
    <row r="2658" customFormat="false" ht="28.35" hidden="false" customHeight="true" outlineLevel="0" collapsed="false">
      <c r="A2658" s="48" t="str">
        <f aca="false">IF(AND(NOT(ISBLANK(C2658)),NOT(ISBLANK(B2658)),NOT(ISBLANK(E2658))),(_xlfn.AGGREGATE(2,7,A$5:A2658))+1,"")</f>
        <v/>
      </c>
      <c r="B2658" s="49"/>
      <c r="C2658" s="49"/>
      <c r="D2658" s="50"/>
      <c r="E2658" s="51"/>
      <c r="F2658" s="52" t="str">
        <f aca="false">IFERROR(VLOOKUP(B2658,LISTAS!$Q$2:$R$58,2,0),"")</f>
        <v/>
      </c>
      <c r="G2658" s="34" t="str">
        <f aca="false">IF(ISBLANK(C2658),"",  IF(F2658="RAZÓN SOCIAL","NUEVO_RP",   IF(F2658="NUMERO",      IF(ISNUMBER(VALUE(C2658)),VALUE(C2658),""),   IF(OR(F2658="NSS - NOMBRE",F2658="RP - NOMBRE"),      IF(         AND(           NOT(ISERROR(FIND(" - ",C2658))),           ISERROR(FIND("  ",C2658)),           ISERROR(FIND("–",C2658)),           ISERROR(FIND("—",C2658)),           ISNUMBER(VALUE(LEFT(C2658,FIND(" - ",C2658)-1)))         ),         VALUE(LEFT(C2658,FIND(" - ",C2658)-1)),         ""      ),   ""   )  )))</f>
        <v/>
      </c>
      <c r="H2658" s="34" t="str">
        <f aca="false">B2658 &amp; "|" &amp; E2658 &amp; "|" &amp;(IF(ISBLANK(C2658),"",IFERROR(VALUE(LEFT(TRIM(C2658),FIND(" ",TRIM(C2658)&amp;" ")-1)),"")))</f>
        <v>||</v>
      </c>
      <c r="I2658" s="18" t="n">
        <f aca="false">IF(G2658="",0, IF(COUNTIF($H$6:H2658,H2658)=1,1,0))</f>
        <v>0</v>
      </c>
      <c r="J2658" s="34" t="str">
        <f aca="false">IF( OR( ISBLANK(D2658), C2658=D2658, AND( LEFT(D2658,7)&lt;&gt;"NOMINA ", OR( ISERROR(FIND(" - ",D2658)), NOT(ISNUMBER(VALUE(LEFT(D2658,FIND(" - ",D2658)-1)))) ) ) ), "", B2658 &amp; "|" &amp; E2658 &amp; "|" &amp; (IF(ISBLANK(C2658), "", IFERROR(VALUE(LEFT(TRIM(C2658), FIND(" ", TRIM(C2658)&amp;" ")-1)), ""))) &amp; "|" &amp; D2658 )</f>
        <v/>
      </c>
      <c r="K2658" s="18" t="n">
        <f aca="false">IF(OR(C2658="", J2658="",G2658=""), 0, IF(COUNTIF($J$6:J2658, J2658)=1, 1, 0))</f>
        <v>0</v>
      </c>
      <c r="L2658" s="16" t="str">
        <f aca="false">IF(B2658="Inscripción de nuevo registro patronal",B2658 &amp; "|" &amp; E2658 &amp; "|" &amp; C2658,"")</f>
        <v/>
      </c>
      <c r="M2658" s="18" t="n">
        <f aca="false">IF(OR(C2658="", L2658=""), 0, IF(COUNTIF($L$6:L2658, L2658)=1, 1, 0))</f>
        <v>0</v>
      </c>
    </row>
    <row r="2659" customFormat="false" ht="28.35" hidden="false" customHeight="true" outlineLevel="0" collapsed="false">
      <c r="A2659" s="48" t="str">
        <f aca="false">IF(AND(NOT(ISBLANK(C2659)),NOT(ISBLANK(B2659)),NOT(ISBLANK(E2659))),(_xlfn.AGGREGATE(2,7,A$5:A2659))+1,"")</f>
        <v/>
      </c>
      <c r="B2659" s="49"/>
      <c r="C2659" s="49"/>
      <c r="D2659" s="50"/>
      <c r="E2659" s="51"/>
      <c r="F2659" s="52" t="str">
        <f aca="false">IFERROR(VLOOKUP(B2659,LISTAS!$Q$2:$R$58,2,0),"")</f>
        <v/>
      </c>
      <c r="G2659" s="34" t="str">
        <f aca="false">IF(ISBLANK(C2659),"",  IF(F2659="RAZÓN SOCIAL","NUEVO_RP",   IF(F2659="NUMERO",      IF(ISNUMBER(VALUE(C2659)),VALUE(C2659),""),   IF(OR(F2659="NSS - NOMBRE",F2659="RP - NOMBRE"),      IF(         AND(           NOT(ISERROR(FIND(" - ",C2659))),           ISERROR(FIND("  ",C2659)),           ISERROR(FIND("–",C2659)),           ISERROR(FIND("—",C2659)),           ISNUMBER(VALUE(LEFT(C2659,FIND(" - ",C2659)-1)))         ),         VALUE(LEFT(C2659,FIND(" - ",C2659)-1)),         ""      ),   ""   )  )))</f>
        <v/>
      </c>
      <c r="H2659" s="34" t="str">
        <f aca="false">B2659 &amp; "|" &amp; E2659 &amp; "|" &amp;(IF(ISBLANK(C2659),"",IFERROR(VALUE(LEFT(TRIM(C2659),FIND(" ",TRIM(C2659)&amp;" ")-1)),"")))</f>
        <v>||</v>
      </c>
      <c r="I2659" s="18" t="n">
        <f aca="false">IF(G2659="",0, IF(COUNTIF($H$6:H2659,H2659)=1,1,0))</f>
        <v>0</v>
      </c>
      <c r="J2659" s="34" t="str">
        <f aca="false">IF( OR( ISBLANK(D2659), C2659=D2659, AND( LEFT(D2659,7)&lt;&gt;"NOMINA ", OR( ISERROR(FIND(" - ",D2659)), NOT(ISNUMBER(VALUE(LEFT(D2659,FIND(" - ",D2659)-1)))) ) ) ), "", B2659 &amp; "|" &amp; E2659 &amp; "|" &amp; (IF(ISBLANK(C2659), "", IFERROR(VALUE(LEFT(TRIM(C2659), FIND(" ", TRIM(C2659)&amp;" ")-1)), ""))) &amp; "|" &amp; D2659 )</f>
        <v/>
      </c>
      <c r="K2659" s="18" t="n">
        <f aca="false">IF(OR(C2659="", J2659="",G2659=""), 0, IF(COUNTIF($J$6:J2659, J2659)=1, 1, 0))</f>
        <v>0</v>
      </c>
      <c r="L2659" s="16" t="str">
        <f aca="false">IF(B2659="Inscripción de nuevo registro patronal",B2659 &amp; "|" &amp; E2659 &amp; "|" &amp; C2659,"")</f>
        <v/>
      </c>
      <c r="M2659" s="18" t="n">
        <f aca="false">IF(OR(C2659="", L2659=""), 0, IF(COUNTIF($L$6:L2659, L2659)=1, 1, 0))</f>
        <v>0</v>
      </c>
    </row>
    <row r="2660" customFormat="false" ht="28.35" hidden="false" customHeight="true" outlineLevel="0" collapsed="false">
      <c r="A2660" s="48" t="str">
        <f aca="false">IF(AND(NOT(ISBLANK(C2660)),NOT(ISBLANK(B2660)),NOT(ISBLANK(E2660))),(_xlfn.AGGREGATE(2,7,A$5:A2660))+1,"")</f>
        <v/>
      </c>
      <c r="B2660" s="49"/>
      <c r="C2660" s="49"/>
      <c r="D2660" s="50"/>
      <c r="E2660" s="51"/>
      <c r="F2660" s="52" t="str">
        <f aca="false">IFERROR(VLOOKUP(B2660,LISTAS!$Q$2:$R$58,2,0),"")</f>
        <v/>
      </c>
      <c r="G2660" s="34" t="str">
        <f aca="false">IF(ISBLANK(C2660),"",  IF(F2660="RAZÓN SOCIAL","NUEVO_RP",   IF(F2660="NUMERO",      IF(ISNUMBER(VALUE(C2660)),VALUE(C2660),""),   IF(OR(F2660="NSS - NOMBRE",F2660="RP - NOMBRE"),      IF(         AND(           NOT(ISERROR(FIND(" - ",C2660))),           ISERROR(FIND("  ",C2660)),           ISERROR(FIND("–",C2660)),           ISERROR(FIND("—",C2660)),           ISNUMBER(VALUE(LEFT(C2660,FIND(" - ",C2660)-1)))         ),         VALUE(LEFT(C2660,FIND(" - ",C2660)-1)),         ""      ),   ""   )  )))</f>
        <v/>
      </c>
      <c r="H2660" s="34" t="str">
        <f aca="false">B2660 &amp; "|" &amp; E2660 &amp; "|" &amp;(IF(ISBLANK(C2660),"",IFERROR(VALUE(LEFT(TRIM(C2660),FIND(" ",TRIM(C2660)&amp;" ")-1)),"")))</f>
        <v>||</v>
      </c>
      <c r="I2660" s="18" t="n">
        <f aca="false">IF(G2660="",0, IF(COUNTIF($H$6:H2660,H2660)=1,1,0))</f>
        <v>0</v>
      </c>
      <c r="J2660" s="34" t="str">
        <f aca="false">IF( OR( ISBLANK(D2660), C2660=D2660, AND( LEFT(D2660,7)&lt;&gt;"NOMINA ", OR( ISERROR(FIND(" - ",D2660)), NOT(ISNUMBER(VALUE(LEFT(D2660,FIND(" - ",D2660)-1)))) ) ) ), "", B2660 &amp; "|" &amp; E2660 &amp; "|" &amp; (IF(ISBLANK(C2660), "", IFERROR(VALUE(LEFT(TRIM(C2660), FIND(" ", TRIM(C2660)&amp;" ")-1)), ""))) &amp; "|" &amp; D2660 )</f>
        <v/>
      </c>
      <c r="K2660" s="18" t="n">
        <f aca="false">IF(OR(C2660="", J2660="",G2660=""), 0, IF(COUNTIF($J$6:J2660, J2660)=1, 1, 0))</f>
        <v>0</v>
      </c>
      <c r="L2660" s="16" t="str">
        <f aca="false">IF(B2660="Inscripción de nuevo registro patronal",B2660 &amp; "|" &amp; E2660 &amp; "|" &amp; C2660,"")</f>
        <v/>
      </c>
      <c r="M2660" s="18" t="n">
        <f aca="false">IF(OR(C2660="", L2660=""), 0, IF(COUNTIF($L$6:L2660, L2660)=1, 1, 0))</f>
        <v>0</v>
      </c>
    </row>
    <row r="2661" customFormat="false" ht="28.35" hidden="false" customHeight="true" outlineLevel="0" collapsed="false">
      <c r="A2661" s="48" t="str">
        <f aca="false">IF(AND(NOT(ISBLANK(C2661)),NOT(ISBLANK(B2661)),NOT(ISBLANK(E2661))),(_xlfn.AGGREGATE(2,7,A$5:A2661))+1,"")</f>
        <v/>
      </c>
      <c r="B2661" s="49"/>
      <c r="C2661" s="49"/>
      <c r="D2661" s="50"/>
      <c r="E2661" s="51"/>
      <c r="F2661" s="52" t="str">
        <f aca="false">IFERROR(VLOOKUP(B2661,LISTAS!$Q$2:$R$58,2,0),"")</f>
        <v/>
      </c>
      <c r="G2661" s="34" t="str">
        <f aca="false">IF(ISBLANK(C2661),"",  IF(F2661="RAZÓN SOCIAL","NUEVO_RP",   IF(F2661="NUMERO",      IF(ISNUMBER(VALUE(C2661)),VALUE(C2661),""),   IF(OR(F2661="NSS - NOMBRE",F2661="RP - NOMBRE"),      IF(         AND(           NOT(ISERROR(FIND(" - ",C2661))),           ISERROR(FIND("  ",C2661)),           ISERROR(FIND("–",C2661)),           ISERROR(FIND("—",C2661)),           ISNUMBER(VALUE(LEFT(C2661,FIND(" - ",C2661)-1)))         ),         VALUE(LEFT(C2661,FIND(" - ",C2661)-1)),         ""      ),   ""   )  )))</f>
        <v/>
      </c>
      <c r="H2661" s="34" t="str">
        <f aca="false">B2661 &amp; "|" &amp; E2661 &amp; "|" &amp;(IF(ISBLANK(C2661),"",IFERROR(VALUE(LEFT(TRIM(C2661),FIND(" ",TRIM(C2661)&amp;" ")-1)),"")))</f>
        <v>||</v>
      </c>
      <c r="I2661" s="18" t="n">
        <f aca="false">IF(G2661="",0, IF(COUNTIF($H$6:H2661,H2661)=1,1,0))</f>
        <v>0</v>
      </c>
      <c r="J2661" s="34" t="str">
        <f aca="false">IF( OR( ISBLANK(D2661), C2661=D2661, AND( LEFT(D2661,7)&lt;&gt;"NOMINA ", OR( ISERROR(FIND(" - ",D2661)), NOT(ISNUMBER(VALUE(LEFT(D2661,FIND(" - ",D2661)-1)))) ) ) ), "", B2661 &amp; "|" &amp; E2661 &amp; "|" &amp; (IF(ISBLANK(C2661), "", IFERROR(VALUE(LEFT(TRIM(C2661), FIND(" ", TRIM(C2661)&amp;" ")-1)), ""))) &amp; "|" &amp; D2661 )</f>
        <v/>
      </c>
      <c r="K2661" s="18" t="n">
        <f aca="false">IF(OR(C2661="", J2661="",G2661=""), 0, IF(COUNTIF($J$6:J2661, J2661)=1, 1, 0))</f>
        <v>0</v>
      </c>
      <c r="L2661" s="16" t="str">
        <f aca="false">IF(B2661="Inscripción de nuevo registro patronal",B2661 &amp; "|" &amp; E2661 &amp; "|" &amp; C2661,"")</f>
        <v/>
      </c>
      <c r="M2661" s="18" t="n">
        <f aca="false">IF(OR(C2661="", L2661=""), 0, IF(COUNTIF($L$6:L2661, L2661)=1, 1, 0))</f>
        <v>0</v>
      </c>
    </row>
    <row r="2662" customFormat="false" ht="28.35" hidden="false" customHeight="true" outlineLevel="0" collapsed="false">
      <c r="A2662" s="48" t="str">
        <f aca="false">IF(AND(NOT(ISBLANK(C2662)),NOT(ISBLANK(B2662)),NOT(ISBLANK(E2662))),(_xlfn.AGGREGATE(2,7,A$5:A2662))+1,"")</f>
        <v/>
      </c>
      <c r="B2662" s="49"/>
      <c r="C2662" s="49"/>
      <c r="D2662" s="50"/>
      <c r="E2662" s="51"/>
      <c r="F2662" s="52" t="str">
        <f aca="false">IFERROR(VLOOKUP(B2662,LISTAS!$Q$2:$R$58,2,0),"")</f>
        <v/>
      </c>
      <c r="G2662" s="34" t="str">
        <f aca="false">IF(ISBLANK(C2662),"",  IF(F2662="RAZÓN SOCIAL","NUEVO_RP",   IF(F2662="NUMERO",      IF(ISNUMBER(VALUE(C2662)),VALUE(C2662),""),   IF(OR(F2662="NSS - NOMBRE",F2662="RP - NOMBRE"),      IF(         AND(           NOT(ISERROR(FIND(" - ",C2662))),           ISERROR(FIND("  ",C2662)),           ISERROR(FIND("–",C2662)),           ISERROR(FIND("—",C2662)),           ISNUMBER(VALUE(LEFT(C2662,FIND(" - ",C2662)-1)))         ),         VALUE(LEFT(C2662,FIND(" - ",C2662)-1)),         ""      ),   ""   )  )))</f>
        <v/>
      </c>
      <c r="H2662" s="34" t="str">
        <f aca="false">B2662 &amp; "|" &amp; E2662 &amp; "|" &amp;(IF(ISBLANK(C2662),"",IFERROR(VALUE(LEFT(TRIM(C2662),FIND(" ",TRIM(C2662)&amp;" ")-1)),"")))</f>
        <v>||</v>
      </c>
      <c r="I2662" s="18" t="n">
        <f aca="false">IF(G2662="",0, IF(COUNTIF($H$6:H2662,H2662)=1,1,0))</f>
        <v>0</v>
      </c>
      <c r="J2662" s="34" t="str">
        <f aca="false">IF( OR( ISBLANK(D2662), C2662=D2662, AND( LEFT(D2662,7)&lt;&gt;"NOMINA ", OR( ISERROR(FIND(" - ",D2662)), NOT(ISNUMBER(VALUE(LEFT(D2662,FIND(" - ",D2662)-1)))) ) ) ), "", B2662 &amp; "|" &amp; E2662 &amp; "|" &amp; (IF(ISBLANK(C2662), "", IFERROR(VALUE(LEFT(TRIM(C2662), FIND(" ", TRIM(C2662)&amp;" ")-1)), ""))) &amp; "|" &amp; D2662 )</f>
        <v/>
      </c>
      <c r="K2662" s="18" t="n">
        <f aca="false">IF(OR(C2662="", J2662="",G2662=""), 0, IF(COUNTIF($J$6:J2662, J2662)=1, 1, 0))</f>
        <v>0</v>
      </c>
      <c r="L2662" s="16" t="str">
        <f aca="false">IF(B2662="Inscripción de nuevo registro patronal",B2662 &amp; "|" &amp; E2662 &amp; "|" &amp; C2662,"")</f>
        <v/>
      </c>
      <c r="M2662" s="18" t="n">
        <f aca="false">IF(OR(C2662="", L2662=""), 0, IF(COUNTIF($L$6:L2662, L2662)=1, 1, 0))</f>
        <v>0</v>
      </c>
    </row>
    <row r="2663" customFormat="false" ht="28.35" hidden="false" customHeight="true" outlineLevel="0" collapsed="false">
      <c r="A2663" s="48" t="str">
        <f aca="false">IF(AND(NOT(ISBLANK(C2663)),NOT(ISBLANK(B2663)),NOT(ISBLANK(E2663))),(_xlfn.AGGREGATE(2,7,A$5:A2663))+1,"")</f>
        <v/>
      </c>
      <c r="B2663" s="49"/>
      <c r="C2663" s="49"/>
      <c r="D2663" s="50"/>
      <c r="E2663" s="51"/>
      <c r="F2663" s="52" t="str">
        <f aca="false">IFERROR(VLOOKUP(B2663,LISTAS!$Q$2:$R$58,2,0),"")</f>
        <v/>
      </c>
      <c r="G2663" s="34" t="str">
        <f aca="false">IF(ISBLANK(C2663),"",  IF(F2663="RAZÓN SOCIAL","NUEVO_RP",   IF(F2663="NUMERO",      IF(ISNUMBER(VALUE(C2663)),VALUE(C2663),""),   IF(OR(F2663="NSS - NOMBRE",F2663="RP - NOMBRE"),      IF(         AND(           NOT(ISERROR(FIND(" - ",C2663))),           ISERROR(FIND("  ",C2663)),           ISERROR(FIND("–",C2663)),           ISERROR(FIND("—",C2663)),           ISNUMBER(VALUE(LEFT(C2663,FIND(" - ",C2663)-1)))         ),         VALUE(LEFT(C2663,FIND(" - ",C2663)-1)),         ""      ),   ""   )  )))</f>
        <v/>
      </c>
      <c r="H2663" s="34" t="str">
        <f aca="false">B2663 &amp; "|" &amp; E2663 &amp; "|" &amp;(IF(ISBLANK(C2663),"",IFERROR(VALUE(LEFT(TRIM(C2663),FIND(" ",TRIM(C2663)&amp;" ")-1)),"")))</f>
        <v>||</v>
      </c>
      <c r="I2663" s="18" t="n">
        <f aca="false">IF(G2663="",0, IF(COUNTIF($H$6:H2663,H2663)=1,1,0))</f>
        <v>0</v>
      </c>
      <c r="J2663" s="34" t="str">
        <f aca="false">IF( OR( ISBLANK(D2663), C2663=D2663, AND( LEFT(D2663,7)&lt;&gt;"NOMINA ", OR( ISERROR(FIND(" - ",D2663)), NOT(ISNUMBER(VALUE(LEFT(D2663,FIND(" - ",D2663)-1)))) ) ) ), "", B2663 &amp; "|" &amp; E2663 &amp; "|" &amp; (IF(ISBLANK(C2663), "", IFERROR(VALUE(LEFT(TRIM(C2663), FIND(" ", TRIM(C2663)&amp;" ")-1)), ""))) &amp; "|" &amp; D2663 )</f>
        <v/>
      </c>
      <c r="K2663" s="18" t="n">
        <f aca="false">IF(OR(C2663="", J2663="",G2663=""), 0, IF(COUNTIF($J$6:J2663, J2663)=1, 1, 0))</f>
        <v>0</v>
      </c>
      <c r="L2663" s="16" t="str">
        <f aca="false">IF(B2663="Inscripción de nuevo registro patronal",B2663 &amp; "|" &amp; E2663 &amp; "|" &amp; C2663,"")</f>
        <v/>
      </c>
      <c r="M2663" s="18" t="n">
        <f aca="false">IF(OR(C2663="", L2663=""), 0, IF(COUNTIF($L$6:L2663, L2663)=1, 1, 0))</f>
        <v>0</v>
      </c>
    </row>
    <row r="2664" customFormat="false" ht="28.35" hidden="false" customHeight="true" outlineLevel="0" collapsed="false">
      <c r="A2664" s="48" t="str">
        <f aca="false">IF(AND(NOT(ISBLANK(C2664)),NOT(ISBLANK(B2664)),NOT(ISBLANK(E2664))),(_xlfn.AGGREGATE(2,7,A$5:A2664))+1,"")</f>
        <v/>
      </c>
      <c r="B2664" s="49"/>
      <c r="C2664" s="49"/>
      <c r="D2664" s="50"/>
      <c r="E2664" s="51"/>
      <c r="F2664" s="52" t="str">
        <f aca="false">IFERROR(VLOOKUP(B2664,LISTAS!$Q$2:$R$58,2,0),"")</f>
        <v/>
      </c>
      <c r="G2664" s="34" t="str">
        <f aca="false">IF(ISBLANK(C2664),"",  IF(F2664="RAZÓN SOCIAL","NUEVO_RP",   IF(F2664="NUMERO",      IF(ISNUMBER(VALUE(C2664)),VALUE(C2664),""),   IF(OR(F2664="NSS - NOMBRE",F2664="RP - NOMBRE"),      IF(         AND(           NOT(ISERROR(FIND(" - ",C2664))),           ISERROR(FIND("  ",C2664)),           ISERROR(FIND("–",C2664)),           ISERROR(FIND("—",C2664)),           ISNUMBER(VALUE(LEFT(C2664,FIND(" - ",C2664)-1)))         ),         VALUE(LEFT(C2664,FIND(" - ",C2664)-1)),         ""      ),   ""   )  )))</f>
        <v/>
      </c>
      <c r="H2664" s="34" t="str">
        <f aca="false">B2664 &amp; "|" &amp; E2664 &amp; "|" &amp;(IF(ISBLANK(C2664),"",IFERROR(VALUE(LEFT(TRIM(C2664),FIND(" ",TRIM(C2664)&amp;" ")-1)),"")))</f>
        <v>||</v>
      </c>
      <c r="I2664" s="18" t="n">
        <f aca="false">IF(G2664="",0, IF(COUNTIF($H$6:H2664,H2664)=1,1,0))</f>
        <v>0</v>
      </c>
      <c r="J2664" s="34" t="str">
        <f aca="false">IF( OR( ISBLANK(D2664), C2664=D2664, AND( LEFT(D2664,7)&lt;&gt;"NOMINA ", OR( ISERROR(FIND(" - ",D2664)), NOT(ISNUMBER(VALUE(LEFT(D2664,FIND(" - ",D2664)-1)))) ) ) ), "", B2664 &amp; "|" &amp; E2664 &amp; "|" &amp; (IF(ISBLANK(C2664), "", IFERROR(VALUE(LEFT(TRIM(C2664), FIND(" ", TRIM(C2664)&amp;" ")-1)), ""))) &amp; "|" &amp; D2664 )</f>
        <v/>
      </c>
      <c r="K2664" s="18" t="n">
        <f aca="false">IF(OR(C2664="", J2664="",G2664=""), 0, IF(COUNTIF($J$6:J2664, J2664)=1, 1, 0))</f>
        <v>0</v>
      </c>
      <c r="L2664" s="16" t="str">
        <f aca="false">IF(B2664="Inscripción de nuevo registro patronal",B2664 &amp; "|" &amp; E2664 &amp; "|" &amp; C2664,"")</f>
        <v/>
      </c>
      <c r="M2664" s="18" t="n">
        <f aca="false">IF(OR(C2664="", L2664=""), 0, IF(COUNTIF($L$6:L2664, L2664)=1, 1, 0))</f>
        <v>0</v>
      </c>
    </row>
    <row r="2665" customFormat="false" ht="28.35" hidden="false" customHeight="true" outlineLevel="0" collapsed="false">
      <c r="A2665" s="48" t="str">
        <f aca="false">IF(AND(NOT(ISBLANK(C2665)),NOT(ISBLANK(B2665)),NOT(ISBLANK(E2665))),(_xlfn.AGGREGATE(2,7,A$5:A2665))+1,"")</f>
        <v/>
      </c>
      <c r="B2665" s="49"/>
      <c r="C2665" s="49"/>
      <c r="D2665" s="50"/>
      <c r="E2665" s="51"/>
      <c r="F2665" s="52" t="str">
        <f aca="false">IFERROR(VLOOKUP(B2665,LISTAS!$Q$2:$R$58,2,0),"")</f>
        <v/>
      </c>
      <c r="G2665" s="34" t="str">
        <f aca="false">IF(ISBLANK(C2665),"",  IF(F2665="RAZÓN SOCIAL","NUEVO_RP",   IF(F2665="NUMERO",      IF(ISNUMBER(VALUE(C2665)),VALUE(C2665),""),   IF(OR(F2665="NSS - NOMBRE",F2665="RP - NOMBRE"),      IF(         AND(           NOT(ISERROR(FIND(" - ",C2665))),           ISERROR(FIND("  ",C2665)),           ISERROR(FIND("–",C2665)),           ISERROR(FIND("—",C2665)),           ISNUMBER(VALUE(LEFT(C2665,FIND(" - ",C2665)-1)))         ),         VALUE(LEFT(C2665,FIND(" - ",C2665)-1)),         ""      ),   ""   )  )))</f>
        <v/>
      </c>
      <c r="H2665" s="34" t="str">
        <f aca="false">B2665 &amp; "|" &amp; E2665 &amp; "|" &amp;(IF(ISBLANK(C2665),"",IFERROR(VALUE(LEFT(TRIM(C2665),FIND(" ",TRIM(C2665)&amp;" ")-1)),"")))</f>
        <v>||</v>
      </c>
      <c r="I2665" s="18" t="n">
        <f aca="false">IF(G2665="",0, IF(COUNTIF($H$6:H2665,H2665)=1,1,0))</f>
        <v>0</v>
      </c>
      <c r="J2665" s="34" t="str">
        <f aca="false">IF( OR( ISBLANK(D2665), C2665=D2665, AND( LEFT(D2665,7)&lt;&gt;"NOMINA ", OR( ISERROR(FIND(" - ",D2665)), NOT(ISNUMBER(VALUE(LEFT(D2665,FIND(" - ",D2665)-1)))) ) ) ), "", B2665 &amp; "|" &amp; E2665 &amp; "|" &amp; (IF(ISBLANK(C2665), "", IFERROR(VALUE(LEFT(TRIM(C2665), FIND(" ", TRIM(C2665)&amp;" ")-1)), ""))) &amp; "|" &amp; D2665 )</f>
        <v/>
      </c>
      <c r="K2665" s="18" t="n">
        <f aca="false">IF(OR(C2665="", J2665="",G2665=""), 0, IF(COUNTIF($J$6:J2665, J2665)=1, 1, 0))</f>
        <v>0</v>
      </c>
      <c r="L2665" s="16" t="str">
        <f aca="false">IF(B2665="Inscripción de nuevo registro patronal",B2665 &amp; "|" &amp; E2665 &amp; "|" &amp; C2665,"")</f>
        <v/>
      </c>
      <c r="M2665" s="18" t="n">
        <f aca="false">IF(OR(C2665="", L2665=""), 0, IF(COUNTIF($L$6:L2665, L2665)=1, 1, 0))</f>
        <v>0</v>
      </c>
    </row>
    <row r="2666" customFormat="false" ht="28.35" hidden="false" customHeight="true" outlineLevel="0" collapsed="false">
      <c r="A2666" s="48" t="str">
        <f aca="false">IF(AND(NOT(ISBLANK(C2666)),NOT(ISBLANK(B2666)),NOT(ISBLANK(E2666))),(_xlfn.AGGREGATE(2,7,A$5:A2666))+1,"")</f>
        <v/>
      </c>
      <c r="B2666" s="49"/>
      <c r="C2666" s="49"/>
      <c r="D2666" s="50"/>
      <c r="E2666" s="51"/>
      <c r="F2666" s="52" t="str">
        <f aca="false">IFERROR(VLOOKUP(B2666,LISTAS!$Q$2:$R$58,2,0),"")</f>
        <v/>
      </c>
      <c r="G2666" s="34" t="str">
        <f aca="false">IF(ISBLANK(C2666),"",  IF(F2666="RAZÓN SOCIAL","NUEVO_RP",   IF(F2666="NUMERO",      IF(ISNUMBER(VALUE(C2666)),VALUE(C2666),""),   IF(OR(F2666="NSS - NOMBRE",F2666="RP - NOMBRE"),      IF(         AND(           NOT(ISERROR(FIND(" - ",C2666))),           ISERROR(FIND("  ",C2666)),           ISERROR(FIND("–",C2666)),           ISERROR(FIND("—",C2666)),           ISNUMBER(VALUE(LEFT(C2666,FIND(" - ",C2666)-1)))         ),         VALUE(LEFT(C2666,FIND(" - ",C2666)-1)),         ""      ),   ""   )  )))</f>
        <v/>
      </c>
      <c r="H2666" s="34" t="str">
        <f aca="false">B2666 &amp; "|" &amp; E2666 &amp; "|" &amp;(IF(ISBLANK(C2666),"",IFERROR(VALUE(LEFT(TRIM(C2666),FIND(" ",TRIM(C2666)&amp;" ")-1)),"")))</f>
        <v>||</v>
      </c>
      <c r="I2666" s="18" t="n">
        <f aca="false">IF(G2666="",0, IF(COUNTIF($H$6:H2666,H2666)=1,1,0))</f>
        <v>0</v>
      </c>
      <c r="J2666" s="34" t="str">
        <f aca="false">IF( OR( ISBLANK(D2666), C2666=D2666, AND( LEFT(D2666,7)&lt;&gt;"NOMINA ", OR( ISERROR(FIND(" - ",D2666)), NOT(ISNUMBER(VALUE(LEFT(D2666,FIND(" - ",D2666)-1)))) ) ) ), "", B2666 &amp; "|" &amp; E2666 &amp; "|" &amp; (IF(ISBLANK(C2666), "", IFERROR(VALUE(LEFT(TRIM(C2666), FIND(" ", TRIM(C2666)&amp;" ")-1)), ""))) &amp; "|" &amp; D2666 )</f>
        <v/>
      </c>
      <c r="K2666" s="18" t="n">
        <f aca="false">IF(OR(C2666="", J2666="",G2666=""), 0, IF(COUNTIF($J$6:J2666, J2666)=1, 1, 0))</f>
        <v>0</v>
      </c>
      <c r="L2666" s="16" t="str">
        <f aca="false">IF(B2666="Inscripción de nuevo registro patronal",B2666 &amp; "|" &amp; E2666 &amp; "|" &amp; C2666,"")</f>
        <v/>
      </c>
      <c r="M2666" s="18" t="n">
        <f aca="false">IF(OR(C2666="", L2666=""), 0, IF(COUNTIF($L$6:L2666, L2666)=1, 1, 0))</f>
        <v>0</v>
      </c>
    </row>
    <row r="2667" customFormat="false" ht="28.35" hidden="false" customHeight="true" outlineLevel="0" collapsed="false">
      <c r="A2667" s="48" t="str">
        <f aca="false">IF(AND(NOT(ISBLANK(C2667)),NOT(ISBLANK(B2667)),NOT(ISBLANK(E2667))),(_xlfn.AGGREGATE(2,7,A$5:A2667))+1,"")</f>
        <v/>
      </c>
      <c r="B2667" s="49"/>
      <c r="C2667" s="49"/>
      <c r="D2667" s="50"/>
      <c r="E2667" s="51"/>
      <c r="F2667" s="52" t="str">
        <f aca="false">IFERROR(VLOOKUP(B2667,LISTAS!$Q$2:$R$58,2,0),"")</f>
        <v/>
      </c>
      <c r="G2667" s="34" t="str">
        <f aca="false">IF(ISBLANK(C2667),"",  IF(F2667="RAZÓN SOCIAL","NUEVO_RP",   IF(F2667="NUMERO",      IF(ISNUMBER(VALUE(C2667)),VALUE(C2667),""),   IF(OR(F2667="NSS - NOMBRE",F2667="RP - NOMBRE"),      IF(         AND(           NOT(ISERROR(FIND(" - ",C2667))),           ISERROR(FIND("  ",C2667)),           ISERROR(FIND("–",C2667)),           ISERROR(FIND("—",C2667)),           ISNUMBER(VALUE(LEFT(C2667,FIND(" - ",C2667)-1)))         ),         VALUE(LEFT(C2667,FIND(" - ",C2667)-1)),         ""      ),   ""   )  )))</f>
        <v/>
      </c>
      <c r="H2667" s="34" t="str">
        <f aca="false">B2667 &amp; "|" &amp; E2667 &amp; "|" &amp;(IF(ISBLANK(C2667),"",IFERROR(VALUE(LEFT(TRIM(C2667),FIND(" ",TRIM(C2667)&amp;" ")-1)),"")))</f>
        <v>||</v>
      </c>
      <c r="I2667" s="18" t="n">
        <f aca="false">IF(G2667="",0, IF(COUNTIF($H$6:H2667,H2667)=1,1,0))</f>
        <v>0</v>
      </c>
      <c r="J2667" s="34" t="str">
        <f aca="false">IF( OR( ISBLANK(D2667), C2667=D2667, AND( LEFT(D2667,7)&lt;&gt;"NOMINA ", OR( ISERROR(FIND(" - ",D2667)), NOT(ISNUMBER(VALUE(LEFT(D2667,FIND(" - ",D2667)-1)))) ) ) ), "", B2667 &amp; "|" &amp; E2667 &amp; "|" &amp; (IF(ISBLANK(C2667), "", IFERROR(VALUE(LEFT(TRIM(C2667), FIND(" ", TRIM(C2667)&amp;" ")-1)), ""))) &amp; "|" &amp; D2667 )</f>
        <v/>
      </c>
      <c r="K2667" s="18" t="n">
        <f aca="false">IF(OR(C2667="", J2667="",G2667=""), 0, IF(COUNTIF($J$6:J2667, J2667)=1, 1, 0))</f>
        <v>0</v>
      </c>
      <c r="L2667" s="16" t="str">
        <f aca="false">IF(B2667="Inscripción de nuevo registro patronal",B2667 &amp; "|" &amp; E2667 &amp; "|" &amp; C2667,"")</f>
        <v/>
      </c>
      <c r="M2667" s="18" t="n">
        <f aca="false">IF(OR(C2667="", L2667=""), 0, IF(COUNTIF($L$6:L2667, L2667)=1, 1, 0))</f>
        <v>0</v>
      </c>
    </row>
    <row r="2668" customFormat="false" ht="28.35" hidden="false" customHeight="true" outlineLevel="0" collapsed="false">
      <c r="A2668" s="48" t="str">
        <f aca="false">IF(AND(NOT(ISBLANK(C2668)),NOT(ISBLANK(B2668)),NOT(ISBLANK(E2668))),(_xlfn.AGGREGATE(2,7,A$5:A2668))+1,"")</f>
        <v/>
      </c>
      <c r="B2668" s="49"/>
      <c r="C2668" s="49"/>
      <c r="D2668" s="50"/>
      <c r="E2668" s="51"/>
      <c r="F2668" s="52" t="str">
        <f aca="false">IFERROR(VLOOKUP(B2668,LISTAS!$Q$2:$R$58,2,0),"")</f>
        <v/>
      </c>
      <c r="G2668" s="34" t="str">
        <f aca="false">IF(ISBLANK(C2668),"",  IF(F2668="RAZÓN SOCIAL","NUEVO_RP",   IF(F2668="NUMERO",      IF(ISNUMBER(VALUE(C2668)),VALUE(C2668),""),   IF(OR(F2668="NSS - NOMBRE",F2668="RP - NOMBRE"),      IF(         AND(           NOT(ISERROR(FIND(" - ",C2668))),           ISERROR(FIND("  ",C2668)),           ISERROR(FIND("–",C2668)),           ISERROR(FIND("—",C2668)),           ISNUMBER(VALUE(LEFT(C2668,FIND(" - ",C2668)-1)))         ),         VALUE(LEFT(C2668,FIND(" - ",C2668)-1)),         ""      ),   ""   )  )))</f>
        <v/>
      </c>
      <c r="H2668" s="34" t="str">
        <f aca="false">B2668 &amp; "|" &amp; E2668 &amp; "|" &amp;(IF(ISBLANK(C2668),"",IFERROR(VALUE(LEFT(TRIM(C2668),FIND(" ",TRIM(C2668)&amp;" ")-1)),"")))</f>
        <v>||</v>
      </c>
      <c r="I2668" s="18" t="n">
        <f aca="false">IF(G2668="",0, IF(COUNTIF($H$6:H2668,H2668)=1,1,0))</f>
        <v>0</v>
      </c>
      <c r="J2668" s="34" t="str">
        <f aca="false">IF( OR( ISBLANK(D2668), C2668=D2668, AND( LEFT(D2668,7)&lt;&gt;"NOMINA ", OR( ISERROR(FIND(" - ",D2668)), NOT(ISNUMBER(VALUE(LEFT(D2668,FIND(" - ",D2668)-1)))) ) ) ), "", B2668 &amp; "|" &amp; E2668 &amp; "|" &amp; (IF(ISBLANK(C2668), "", IFERROR(VALUE(LEFT(TRIM(C2668), FIND(" ", TRIM(C2668)&amp;" ")-1)), ""))) &amp; "|" &amp; D2668 )</f>
        <v/>
      </c>
      <c r="K2668" s="18" t="n">
        <f aca="false">IF(OR(C2668="", J2668="",G2668=""), 0, IF(COUNTIF($J$6:J2668, J2668)=1, 1, 0))</f>
        <v>0</v>
      </c>
      <c r="L2668" s="16" t="str">
        <f aca="false">IF(B2668="Inscripción de nuevo registro patronal",B2668 &amp; "|" &amp; E2668 &amp; "|" &amp; C2668,"")</f>
        <v/>
      </c>
      <c r="M2668" s="18" t="n">
        <f aca="false">IF(OR(C2668="", L2668=""), 0, IF(COUNTIF($L$6:L2668, L2668)=1, 1, 0))</f>
        <v>0</v>
      </c>
    </row>
    <row r="2669" customFormat="false" ht="28.35" hidden="false" customHeight="true" outlineLevel="0" collapsed="false">
      <c r="A2669" s="48" t="str">
        <f aca="false">IF(AND(NOT(ISBLANK(C2669)),NOT(ISBLANK(B2669)),NOT(ISBLANK(E2669))),(_xlfn.AGGREGATE(2,7,A$5:A2669))+1,"")</f>
        <v/>
      </c>
      <c r="B2669" s="49"/>
      <c r="C2669" s="49"/>
      <c r="D2669" s="50"/>
      <c r="E2669" s="51"/>
      <c r="F2669" s="52" t="str">
        <f aca="false">IFERROR(VLOOKUP(B2669,LISTAS!$Q$2:$R$58,2,0),"")</f>
        <v/>
      </c>
      <c r="G2669" s="34" t="str">
        <f aca="false">IF(ISBLANK(C2669),"",  IF(F2669="RAZÓN SOCIAL","NUEVO_RP",   IF(F2669="NUMERO",      IF(ISNUMBER(VALUE(C2669)),VALUE(C2669),""),   IF(OR(F2669="NSS - NOMBRE",F2669="RP - NOMBRE"),      IF(         AND(           NOT(ISERROR(FIND(" - ",C2669))),           ISERROR(FIND("  ",C2669)),           ISERROR(FIND("–",C2669)),           ISERROR(FIND("—",C2669)),           ISNUMBER(VALUE(LEFT(C2669,FIND(" - ",C2669)-1)))         ),         VALUE(LEFT(C2669,FIND(" - ",C2669)-1)),         ""      ),   ""   )  )))</f>
        <v/>
      </c>
      <c r="H2669" s="34" t="str">
        <f aca="false">B2669 &amp; "|" &amp; E2669 &amp; "|" &amp;(IF(ISBLANK(C2669),"",IFERROR(VALUE(LEFT(TRIM(C2669),FIND(" ",TRIM(C2669)&amp;" ")-1)),"")))</f>
        <v>||</v>
      </c>
      <c r="I2669" s="18" t="n">
        <f aca="false">IF(G2669="",0, IF(COUNTIF($H$6:H2669,H2669)=1,1,0))</f>
        <v>0</v>
      </c>
      <c r="J2669" s="34" t="str">
        <f aca="false">IF( OR( ISBLANK(D2669), C2669=D2669, AND( LEFT(D2669,7)&lt;&gt;"NOMINA ", OR( ISERROR(FIND(" - ",D2669)), NOT(ISNUMBER(VALUE(LEFT(D2669,FIND(" - ",D2669)-1)))) ) ) ), "", B2669 &amp; "|" &amp; E2669 &amp; "|" &amp; (IF(ISBLANK(C2669), "", IFERROR(VALUE(LEFT(TRIM(C2669), FIND(" ", TRIM(C2669)&amp;" ")-1)), ""))) &amp; "|" &amp; D2669 )</f>
        <v/>
      </c>
      <c r="K2669" s="18" t="n">
        <f aca="false">IF(OR(C2669="", J2669="",G2669=""), 0, IF(COUNTIF($J$6:J2669, J2669)=1, 1, 0))</f>
        <v>0</v>
      </c>
      <c r="L2669" s="16" t="str">
        <f aca="false">IF(B2669="Inscripción de nuevo registro patronal",B2669 &amp; "|" &amp; E2669 &amp; "|" &amp; C2669,"")</f>
        <v/>
      </c>
      <c r="M2669" s="18" t="n">
        <f aca="false">IF(OR(C2669="", L2669=""), 0, IF(COUNTIF($L$6:L2669, L2669)=1, 1, 0))</f>
        <v>0</v>
      </c>
    </row>
    <row r="2670" customFormat="false" ht="28.35" hidden="false" customHeight="true" outlineLevel="0" collapsed="false">
      <c r="A2670" s="48" t="str">
        <f aca="false">IF(AND(NOT(ISBLANK(C2670)),NOT(ISBLANK(B2670)),NOT(ISBLANK(E2670))),(_xlfn.AGGREGATE(2,7,A$5:A2670))+1,"")</f>
        <v/>
      </c>
      <c r="B2670" s="49"/>
      <c r="C2670" s="49"/>
      <c r="D2670" s="50"/>
      <c r="E2670" s="51"/>
      <c r="F2670" s="52" t="str">
        <f aca="false">IFERROR(VLOOKUP(B2670,LISTAS!$Q$2:$R$58,2,0),"")</f>
        <v/>
      </c>
      <c r="G2670" s="34" t="str">
        <f aca="false">IF(ISBLANK(C2670),"",  IF(F2670="RAZÓN SOCIAL","NUEVO_RP",   IF(F2670="NUMERO",      IF(ISNUMBER(VALUE(C2670)),VALUE(C2670),""),   IF(OR(F2670="NSS - NOMBRE",F2670="RP - NOMBRE"),      IF(         AND(           NOT(ISERROR(FIND(" - ",C2670))),           ISERROR(FIND("  ",C2670)),           ISERROR(FIND("–",C2670)),           ISERROR(FIND("—",C2670)),           ISNUMBER(VALUE(LEFT(C2670,FIND(" - ",C2670)-1)))         ),         VALUE(LEFT(C2670,FIND(" - ",C2670)-1)),         ""      ),   ""   )  )))</f>
        <v/>
      </c>
      <c r="H2670" s="34" t="str">
        <f aca="false">B2670 &amp; "|" &amp; E2670 &amp; "|" &amp;(IF(ISBLANK(C2670),"",IFERROR(VALUE(LEFT(TRIM(C2670),FIND(" ",TRIM(C2670)&amp;" ")-1)),"")))</f>
        <v>||</v>
      </c>
      <c r="I2670" s="18" t="n">
        <f aca="false">IF(G2670="",0, IF(COUNTIF($H$6:H2670,H2670)=1,1,0))</f>
        <v>0</v>
      </c>
      <c r="J2670" s="34" t="str">
        <f aca="false">IF( OR( ISBLANK(D2670), C2670=D2670, AND( LEFT(D2670,7)&lt;&gt;"NOMINA ", OR( ISERROR(FIND(" - ",D2670)), NOT(ISNUMBER(VALUE(LEFT(D2670,FIND(" - ",D2670)-1)))) ) ) ), "", B2670 &amp; "|" &amp; E2670 &amp; "|" &amp; (IF(ISBLANK(C2670), "", IFERROR(VALUE(LEFT(TRIM(C2670), FIND(" ", TRIM(C2670)&amp;" ")-1)), ""))) &amp; "|" &amp; D2670 )</f>
        <v/>
      </c>
      <c r="K2670" s="18" t="n">
        <f aca="false">IF(OR(C2670="", J2670="",G2670=""), 0, IF(COUNTIF($J$6:J2670, J2670)=1, 1, 0))</f>
        <v>0</v>
      </c>
      <c r="L2670" s="16" t="str">
        <f aca="false">IF(B2670="Inscripción de nuevo registro patronal",B2670 &amp; "|" &amp; E2670 &amp; "|" &amp; C2670,"")</f>
        <v/>
      </c>
      <c r="M2670" s="18" t="n">
        <f aca="false">IF(OR(C2670="", L2670=""), 0, IF(COUNTIF($L$6:L2670, L2670)=1, 1, 0))</f>
        <v>0</v>
      </c>
    </row>
    <row r="2671" customFormat="false" ht="28.35" hidden="false" customHeight="true" outlineLevel="0" collapsed="false">
      <c r="A2671" s="48" t="str">
        <f aca="false">IF(AND(NOT(ISBLANK(C2671)),NOT(ISBLANK(B2671)),NOT(ISBLANK(E2671))),(_xlfn.AGGREGATE(2,7,A$5:A2671))+1,"")</f>
        <v/>
      </c>
      <c r="B2671" s="49"/>
      <c r="C2671" s="49"/>
      <c r="D2671" s="50"/>
      <c r="E2671" s="51"/>
      <c r="F2671" s="52" t="str">
        <f aca="false">IFERROR(VLOOKUP(B2671,LISTAS!$Q$2:$R$58,2,0),"")</f>
        <v/>
      </c>
      <c r="G2671" s="34" t="str">
        <f aca="false">IF(ISBLANK(C2671),"",  IF(F2671="RAZÓN SOCIAL","NUEVO_RP",   IF(F2671="NUMERO",      IF(ISNUMBER(VALUE(C2671)),VALUE(C2671),""),   IF(OR(F2671="NSS - NOMBRE",F2671="RP - NOMBRE"),      IF(         AND(           NOT(ISERROR(FIND(" - ",C2671))),           ISERROR(FIND("  ",C2671)),           ISERROR(FIND("–",C2671)),           ISERROR(FIND("—",C2671)),           ISNUMBER(VALUE(LEFT(C2671,FIND(" - ",C2671)-1)))         ),         VALUE(LEFT(C2671,FIND(" - ",C2671)-1)),         ""      ),   ""   )  )))</f>
        <v/>
      </c>
      <c r="H2671" s="34" t="str">
        <f aca="false">B2671 &amp; "|" &amp; E2671 &amp; "|" &amp;(IF(ISBLANK(C2671),"",IFERROR(VALUE(LEFT(TRIM(C2671),FIND(" ",TRIM(C2671)&amp;" ")-1)),"")))</f>
        <v>||</v>
      </c>
      <c r="I2671" s="18" t="n">
        <f aca="false">IF(G2671="",0, IF(COUNTIF($H$6:H2671,H2671)=1,1,0))</f>
        <v>0</v>
      </c>
      <c r="J2671" s="34" t="str">
        <f aca="false">IF( OR( ISBLANK(D2671), C2671=D2671, AND( LEFT(D2671,7)&lt;&gt;"NOMINA ", OR( ISERROR(FIND(" - ",D2671)), NOT(ISNUMBER(VALUE(LEFT(D2671,FIND(" - ",D2671)-1)))) ) ) ), "", B2671 &amp; "|" &amp; E2671 &amp; "|" &amp; (IF(ISBLANK(C2671), "", IFERROR(VALUE(LEFT(TRIM(C2671), FIND(" ", TRIM(C2671)&amp;" ")-1)), ""))) &amp; "|" &amp; D2671 )</f>
        <v/>
      </c>
      <c r="K2671" s="18" t="n">
        <f aca="false">IF(OR(C2671="", J2671="",G2671=""), 0, IF(COUNTIF($J$6:J2671, J2671)=1, 1, 0))</f>
        <v>0</v>
      </c>
      <c r="L2671" s="16" t="str">
        <f aca="false">IF(B2671="Inscripción de nuevo registro patronal",B2671 &amp; "|" &amp; E2671 &amp; "|" &amp; C2671,"")</f>
        <v/>
      </c>
      <c r="M2671" s="18" t="n">
        <f aca="false">IF(OR(C2671="", L2671=""), 0, IF(COUNTIF($L$6:L2671, L2671)=1, 1, 0))</f>
        <v>0</v>
      </c>
    </row>
    <row r="2672" customFormat="false" ht="28.35" hidden="false" customHeight="true" outlineLevel="0" collapsed="false">
      <c r="A2672" s="48" t="str">
        <f aca="false">IF(AND(NOT(ISBLANK(C2672)),NOT(ISBLANK(B2672)),NOT(ISBLANK(E2672))),(_xlfn.AGGREGATE(2,7,A$5:A2672))+1,"")</f>
        <v/>
      </c>
      <c r="B2672" s="49"/>
      <c r="C2672" s="49"/>
      <c r="D2672" s="50"/>
      <c r="E2672" s="51"/>
      <c r="F2672" s="52" t="str">
        <f aca="false">IFERROR(VLOOKUP(B2672,LISTAS!$Q$2:$R$58,2,0),"")</f>
        <v/>
      </c>
      <c r="G2672" s="34" t="str">
        <f aca="false">IF(ISBLANK(C2672),"",  IF(F2672="RAZÓN SOCIAL","NUEVO_RP",   IF(F2672="NUMERO",      IF(ISNUMBER(VALUE(C2672)),VALUE(C2672),""),   IF(OR(F2672="NSS - NOMBRE",F2672="RP - NOMBRE"),      IF(         AND(           NOT(ISERROR(FIND(" - ",C2672))),           ISERROR(FIND("  ",C2672)),           ISERROR(FIND("–",C2672)),           ISERROR(FIND("—",C2672)),           ISNUMBER(VALUE(LEFT(C2672,FIND(" - ",C2672)-1)))         ),         VALUE(LEFT(C2672,FIND(" - ",C2672)-1)),         ""      ),   ""   )  )))</f>
        <v/>
      </c>
      <c r="H2672" s="34" t="str">
        <f aca="false">B2672 &amp; "|" &amp; E2672 &amp; "|" &amp;(IF(ISBLANK(C2672),"",IFERROR(VALUE(LEFT(TRIM(C2672),FIND(" ",TRIM(C2672)&amp;" ")-1)),"")))</f>
        <v>||</v>
      </c>
      <c r="I2672" s="18" t="n">
        <f aca="false">IF(G2672="",0, IF(COUNTIF($H$6:H2672,H2672)=1,1,0))</f>
        <v>0</v>
      </c>
      <c r="J2672" s="34" t="str">
        <f aca="false">IF( OR( ISBLANK(D2672), C2672=D2672, AND( LEFT(D2672,7)&lt;&gt;"NOMINA ", OR( ISERROR(FIND(" - ",D2672)), NOT(ISNUMBER(VALUE(LEFT(D2672,FIND(" - ",D2672)-1)))) ) ) ), "", B2672 &amp; "|" &amp; E2672 &amp; "|" &amp; (IF(ISBLANK(C2672), "", IFERROR(VALUE(LEFT(TRIM(C2672), FIND(" ", TRIM(C2672)&amp;" ")-1)), ""))) &amp; "|" &amp; D2672 )</f>
        <v/>
      </c>
      <c r="K2672" s="18" t="n">
        <f aca="false">IF(OR(C2672="", J2672="",G2672=""), 0, IF(COUNTIF($J$6:J2672, J2672)=1, 1, 0))</f>
        <v>0</v>
      </c>
      <c r="L2672" s="16" t="str">
        <f aca="false">IF(B2672="Inscripción de nuevo registro patronal",B2672 &amp; "|" &amp; E2672 &amp; "|" &amp; C2672,"")</f>
        <v/>
      </c>
      <c r="M2672" s="18" t="n">
        <f aca="false">IF(OR(C2672="", L2672=""), 0, IF(COUNTIF($L$6:L2672, L2672)=1, 1, 0))</f>
        <v>0</v>
      </c>
    </row>
    <row r="2673" customFormat="false" ht="28.35" hidden="false" customHeight="true" outlineLevel="0" collapsed="false">
      <c r="A2673" s="48" t="str">
        <f aca="false">IF(AND(NOT(ISBLANK(C2673)),NOT(ISBLANK(B2673)),NOT(ISBLANK(E2673))),(_xlfn.AGGREGATE(2,7,A$5:A2673))+1,"")</f>
        <v/>
      </c>
      <c r="B2673" s="49"/>
      <c r="C2673" s="49"/>
      <c r="D2673" s="50"/>
      <c r="E2673" s="51"/>
      <c r="F2673" s="52" t="str">
        <f aca="false">IFERROR(VLOOKUP(B2673,LISTAS!$Q$2:$R$58,2,0),"")</f>
        <v/>
      </c>
      <c r="G2673" s="34" t="str">
        <f aca="false">IF(ISBLANK(C2673),"",  IF(F2673="RAZÓN SOCIAL","NUEVO_RP",   IF(F2673="NUMERO",      IF(ISNUMBER(VALUE(C2673)),VALUE(C2673),""),   IF(OR(F2673="NSS - NOMBRE",F2673="RP - NOMBRE"),      IF(         AND(           NOT(ISERROR(FIND(" - ",C2673))),           ISERROR(FIND("  ",C2673)),           ISERROR(FIND("–",C2673)),           ISERROR(FIND("—",C2673)),           ISNUMBER(VALUE(LEFT(C2673,FIND(" - ",C2673)-1)))         ),         VALUE(LEFT(C2673,FIND(" - ",C2673)-1)),         ""      ),   ""   )  )))</f>
        <v/>
      </c>
      <c r="H2673" s="34" t="str">
        <f aca="false">B2673 &amp; "|" &amp; E2673 &amp; "|" &amp;(IF(ISBLANK(C2673),"",IFERROR(VALUE(LEFT(TRIM(C2673),FIND(" ",TRIM(C2673)&amp;" ")-1)),"")))</f>
        <v>||</v>
      </c>
      <c r="I2673" s="18" t="n">
        <f aca="false">IF(G2673="",0, IF(COUNTIF($H$6:H2673,H2673)=1,1,0))</f>
        <v>0</v>
      </c>
      <c r="J2673" s="34" t="str">
        <f aca="false">IF( OR( ISBLANK(D2673), C2673=D2673, AND( LEFT(D2673,7)&lt;&gt;"NOMINA ", OR( ISERROR(FIND(" - ",D2673)), NOT(ISNUMBER(VALUE(LEFT(D2673,FIND(" - ",D2673)-1)))) ) ) ), "", B2673 &amp; "|" &amp; E2673 &amp; "|" &amp; (IF(ISBLANK(C2673), "", IFERROR(VALUE(LEFT(TRIM(C2673), FIND(" ", TRIM(C2673)&amp;" ")-1)), ""))) &amp; "|" &amp; D2673 )</f>
        <v/>
      </c>
      <c r="K2673" s="18" t="n">
        <f aca="false">IF(OR(C2673="", J2673="",G2673=""), 0, IF(COUNTIF($J$6:J2673, J2673)=1, 1, 0))</f>
        <v>0</v>
      </c>
      <c r="L2673" s="16" t="str">
        <f aca="false">IF(B2673="Inscripción de nuevo registro patronal",B2673 &amp; "|" &amp; E2673 &amp; "|" &amp; C2673,"")</f>
        <v/>
      </c>
      <c r="M2673" s="18" t="n">
        <f aca="false">IF(OR(C2673="", L2673=""), 0, IF(COUNTIF($L$6:L2673, L2673)=1, 1, 0))</f>
        <v>0</v>
      </c>
    </row>
    <row r="2674" customFormat="false" ht="28.35" hidden="false" customHeight="true" outlineLevel="0" collapsed="false">
      <c r="A2674" s="48" t="str">
        <f aca="false">IF(AND(NOT(ISBLANK(C2674)),NOT(ISBLANK(B2674)),NOT(ISBLANK(E2674))),(_xlfn.AGGREGATE(2,7,A$5:A2674))+1,"")</f>
        <v/>
      </c>
      <c r="B2674" s="49"/>
      <c r="C2674" s="49"/>
      <c r="D2674" s="50"/>
      <c r="E2674" s="51"/>
      <c r="F2674" s="52" t="str">
        <f aca="false">IFERROR(VLOOKUP(B2674,LISTAS!$Q$2:$R$58,2,0),"")</f>
        <v/>
      </c>
      <c r="G2674" s="34" t="str">
        <f aca="false">IF(ISBLANK(C2674),"",  IF(F2674="RAZÓN SOCIAL","NUEVO_RP",   IF(F2674="NUMERO",      IF(ISNUMBER(VALUE(C2674)),VALUE(C2674),""),   IF(OR(F2674="NSS - NOMBRE",F2674="RP - NOMBRE"),      IF(         AND(           NOT(ISERROR(FIND(" - ",C2674))),           ISERROR(FIND("  ",C2674)),           ISERROR(FIND("–",C2674)),           ISERROR(FIND("—",C2674)),           ISNUMBER(VALUE(LEFT(C2674,FIND(" - ",C2674)-1)))         ),         VALUE(LEFT(C2674,FIND(" - ",C2674)-1)),         ""      ),   ""   )  )))</f>
        <v/>
      </c>
      <c r="H2674" s="34" t="str">
        <f aca="false">B2674 &amp; "|" &amp; E2674 &amp; "|" &amp;(IF(ISBLANK(C2674),"",IFERROR(VALUE(LEFT(TRIM(C2674),FIND(" ",TRIM(C2674)&amp;" ")-1)),"")))</f>
        <v>||</v>
      </c>
      <c r="I2674" s="18" t="n">
        <f aca="false">IF(G2674="",0, IF(COUNTIF($H$6:H2674,H2674)=1,1,0))</f>
        <v>0</v>
      </c>
      <c r="J2674" s="34" t="str">
        <f aca="false">IF( OR( ISBLANK(D2674), C2674=D2674, AND( LEFT(D2674,7)&lt;&gt;"NOMINA ", OR( ISERROR(FIND(" - ",D2674)), NOT(ISNUMBER(VALUE(LEFT(D2674,FIND(" - ",D2674)-1)))) ) ) ), "", B2674 &amp; "|" &amp; E2674 &amp; "|" &amp; (IF(ISBLANK(C2674), "", IFERROR(VALUE(LEFT(TRIM(C2674), FIND(" ", TRIM(C2674)&amp;" ")-1)), ""))) &amp; "|" &amp; D2674 )</f>
        <v/>
      </c>
      <c r="K2674" s="18" t="n">
        <f aca="false">IF(OR(C2674="", J2674="",G2674=""), 0, IF(COUNTIF($J$6:J2674, J2674)=1, 1, 0))</f>
        <v>0</v>
      </c>
      <c r="L2674" s="16" t="str">
        <f aca="false">IF(B2674="Inscripción de nuevo registro patronal",B2674 &amp; "|" &amp; E2674 &amp; "|" &amp; C2674,"")</f>
        <v/>
      </c>
      <c r="M2674" s="18" t="n">
        <f aca="false">IF(OR(C2674="", L2674=""), 0, IF(COUNTIF($L$6:L2674, L2674)=1, 1, 0))</f>
        <v>0</v>
      </c>
    </row>
    <row r="2675" customFormat="false" ht="28.35" hidden="false" customHeight="true" outlineLevel="0" collapsed="false">
      <c r="A2675" s="48" t="str">
        <f aca="false">IF(AND(NOT(ISBLANK(C2675)),NOT(ISBLANK(B2675)),NOT(ISBLANK(E2675))),(_xlfn.AGGREGATE(2,7,A$5:A2675))+1,"")</f>
        <v/>
      </c>
      <c r="B2675" s="49"/>
      <c r="C2675" s="49"/>
      <c r="D2675" s="50"/>
      <c r="E2675" s="51"/>
      <c r="F2675" s="52" t="str">
        <f aca="false">IFERROR(VLOOKUP(B2675,LISTAS!$Q$2:$R$58,2,0),"")</f>
        <v/>
      </c>
      <c r="G2675" s="34" t="str">
        <f aca="false">IF(ISBLANK(C2675),"",  IF(F2675="RAZÓN SOCIAL","NUEVO_RP",   IF(F2675="NUMERO",      IF(ISNUMBER(VALUE(C2675)),VALUE(C2675),""),   IF(OR(F2675="NSS - NOMBRE",F2675="RP - NOMBRE"),      IF(         AND(           NOT(ISERROR(FIND(" - ",C2675))),           ISERROR(FIND("  ",C2675)),           ISERROR(FIND("–",C2675)),           ISERROR(FIND("—",C2675)),           ISNUMBER(VALUE(LEFT(C2675,FIND(" - ",C2675)-1)))         ),         VALUE(LEFT(C2675,FIND(" - ",C2675)-1)),         ""      ),   ""   )  )))</f>
        <v/>
      </c>
      <c r="H2675" s="34" t="str">
        <f aca="false">B2675 &amp; "|" &amp; E2675 &amp; "|" &amp;(IF(ISBLANK(C2675),"",IFERROR(VALUE(LEFT(TRIM(C2675),FIND(" ",TRIM(C2675)&amp;" ")-1)),"")))</f>
        <v>||</v>
      </c>
      <c r="I2675" s="18" t="n">
        <f aca="false">IF(G2675="",0, IF(COUNTIF($H$6:H2675,H2675)=1,1,0))</f>
        <v>0</v>
      </c>
      <c r="J2675" s="34" t="str">
        <f aca="false">IF( OR( ISBLANK(D2675), C2675=D2675, AND( LEFT(D2675,7)&lt;&gt;"NOMINA ", OR( ISERROR(FIND(" - ",D2675)), NOT(ISNUMBER(VALUE(LEFT(D2675,FIND(" - ",D2675)-1)))) ) ) ), "", B2675 &amp; "|" &amp; E2675 &amp; "|" &amp; (IF(ISBLANK(C2675), "", IFERROR(VALUE(LEFT(TRIM(C2675), FIND(" ", TRIM(C2675)&amp;" ")-1)), ""))) &amp; "|" &amp; D2675 )</f>
        <v/>
      </c>
      <c r="K2675" s="18" t="n">
        <f aca="false">IF(OR(C2675="", J2675="",G2675=""), 0, IF(COUNTIF($J$6:J2675, J2675)=1, 1, 0))</f>
        <v>0</v>
      </c>
      <c r="L2675" s="16" t="str">
        <f aca="false">IF(B2675="Inscripción de nuevo registro patronal",B2675 &amp; "|" &amp; E2675 &amp; "|" &amp; C2675,"")</f>
        <v/>
      </c>
      <c r="M2675" s="18" t="n">
        <f aca="false">IF(OR(C2675="", L2675=""), 0, IF(COUNTIF($L$6:L2675, L2675)=1, 1, 0))</f>
        <v>0</v>
      </c>
    </row>
    <row r="2676" customFormat="false" ht="28.35" hidden="false" customHeight="true" outlineLevel="0" collapsed="false">
      <c r="A2676" s="48" t="str">
        <f aca="false">IF(AND(NOT(ISBLANK(C2676)),NOT(ISBLANK(B2676)),NOT(ISBLANK(E2676))),(_xlfn.AGGREGATE(2,7,A$5:A2676))+1,"")</f>
        <v/>
      </c>
      <c r="B2676" s="49"/>
      <c r="C2676" s="49"/>
      <c r="D2676" s="50"/>
      <c r="E2676" s="51"/>
      <c r="F2676" s="52" t="str">
        <f aca="false">IFERROR(VLOOKUP(B2676,LISTAS!$Q$2:$R$58,2,0),"")</f>
        <v/>
      </c>
      <c r="G2676" s="34" t="str">
        <f aca="false">IF(ISBLANK(C2676),"",  IF(F2676="RAZÓN SOCIAL","NUEVO_RP",   IF(F2676="NUMERO",      IF(ISNUMBER(VALUE(C2676)),VALUE(C2676),""),   IF(OR(F2676="NSS - NOMBRE",F2676="RP - NOMBRE"),      IF(         AND(           NOT(ISERROR(FIND(" - ",C2676))),           ISERROR(FIND("  ",C2676)),           ISERROR(FIND("–",C2676)),           ISERROR(FIND("—",C2676)),           ISNUMBER(VALUE(LEFT(C2676,FIND(" - ",C2676)-1)))         ),         VALUE(LEFT(C2676,FIND(" - ",C2676)-1)),         ""      ),   ""   )  )))</f>
        <v/>
      </c>
      <c r="H2676" s="34" t="str">
        <f aca="false">B2676 &amp; "|" &amp; E2676 &amp; "|" &amp;(IF(ISBLANK(C2676),"",IFERROR(VALUE(LEFT(TRIM(C2676),FIND(" ",TRIM(C2676)&amp;" ")-1)),"")))</f>
        <v>||</v>
      </c>
      <c r="I2676" s="18" t="n">
        <f aca="false">IF(G2676="",0, IF(COUNTIF($H$6:H2676,H2676)=1,1,0))</f>
        <v>0</v>
      </c>
      <c r="J2676" s="34" t="str">
        <f aca="false">IF( OR( ISBLANK(D2676), C2676=D2676, AND( LEFT(D2676,7)&lt;&gt;"NOMINA ", OR( ISERROR(FIND(" - ",D2676)), NOT(ISNUMBER(VALUE(LEFT(D2676,FIND(" - ",D2676)-1)))) ) ) ), "", B2676 &amp; "|" &amp; E2676 &amp; "|" &amp; (IF(ISBLANK(C2676), "", IFERROR(VALUE(LEFT(TRIM(C2676), FIND(" ", TRIM(C2676)&amp;" ")-1)), ""))) &amp; "|" &amp; D2676 )</f>
        <v/>
      </c>
      <c r="K2676" s="18" t="n">
        <f aca="false">IF(OR(C2676="", J2676="",G2676=""), 0, IF(COUNTIF($J$6:J2676, J2676)=1, 1, 0))</f>
        <v>0</v>
      </c>
      <c r="L2676" s="16" t="str">
        <f aca="false">IF(B2676="Inscripción de nuevo registro patronal",B2676 &amp; "|" &amp; E2676 &amp; "|" &amp; C2676,"")</f>
        <v/>
      </c>
      <c r="M2676" s="18" t="n">
        <f aca="false">IF(OR(C2676="", L2676=""), 0, IF(COUNTIF($L$6:L2676, L2676)=1, 1, 0))</f>
        <v>0</v>
      </c>
    </row>
    <row r="2677" customFormat="false" ht="28.35" hidden="false" customHeight="true" outlineLevel="0" collapsed="false">
      <c r="A2677" s="48" t="str">
        <f aca="false">IF(AND(NOT(ISBLANK(C2677)),NOT(ISBLANK(B2677)),NOT(ISBLANK(E2677))),(_xlfn.AGGREGATE(2,7,A$5:A2677))+1,"")</f>
        <v/>
      </c>
      <c r="B2677" s="49"/>
      <c r="C2677" s="49"/>
      <c r="D2677" s="50"/>
      <c r="E2677" s="51"/>
      <c r="F2677" s="52" t="str">
        <f aca="false">IFERROR(VLOOKUP(B2677,LISTAS!$Q$2:$R$58,2,0),"")</f>
        <v/>
      </c>
      <c r="G2677" s="34" t="str">
        <f aca="false">IF(ISBLANK(C2677),"",  IF(F2677="RAZÓN SOCIAL","NUEVO_RP",   IF(F2677="NUMERO",      IF(ISNUMBER(VALUE(C2677)),VALUE(C2677),""),   IF(OR(F2677="NSS - NOMBRE",F2677="RP - NOMBRE"),      IF(         AND(           NOT(ISERROR(FIND(" - ",C2677))),           ISERROR(FIND("  ",C2677)),           ISERROR(FIND("–",C2677)),           ISERROR(FIND("—",C2677)),           ISNUMBER(VALUE(LEFT(C2677,FIND(" - ",C2677)-1)))         ),         VALUE(LEFT(C2677,FIND(" - ",C2677)-1)),         ""      ),   ""   )  )))</f>
        <v/>
      </c>
      <c r="H2677" s="34" t="str">
        <f aca="false">B2677 &amp; "|" &amp; E2677 &amp; "|" &amp;(IF(ISBLANK(C2677),"",IFERROR(VALUE(LEFT(TRIM(C2677),FIND(" ",TRIM(C2677)&amp;" ")-1)),"")))</f>
        <v>||</v>
      </c>
      <c r="I2677" s="18" t="n">
        <f aca="false">IF(G2677="",0, IF(COUNTIF($H$6:H2677,H2677)=1,1,0))</f>
        <v>0</v>
      </c>
      <c r="J2677" s="34" t="str">
        <f aca="false">IF( OR( ISBLANK(D2677), C2677=D2677, AND( LEFT(D2677,7)&lt;&gt;"NOMINA ", OR( ISERROR(FIND(" - ",D2677)), NOT(ISNUMBER(VALUE(LEFT(D2677,FIND(" - ",D2677)-1)))) ) ) ), "", B2677 &amp; "|" &amp; E2677 &amp; "|" &amp; (IF(ISBLANK(C2677), "", IFERROR(VALUE(LEFT(TRIM(C2677), FIND(" ", TRIM(C2677)&amp;" ")-1)), ""))) &amp; "|" &amp; D2677 )</f>
        <v/>
      </c>
      <c r="K2677" s="18" t="n">
        <f aca="false">IF(OR(C2677="", J2677="",G2677=""), 0, IF(COUNTIF($J$6:J2677, J2677)=1, 1, 0))</f>
        <v>0</v>
      </c>
      <c r="L2677" s="16" t="str">
        <f aca="false">IF(B2677="Inscripción de nuevo registro patronal",B2677 &amp; "|" &amp; E2677 &amp; "|" &amp; C2677,"")</f>
        <v/>
      </c>
      <c r="M2677" s="18" t="n">
        <f aca="false">IF(OR(C2677="", L2677=""), 0, IF(COUNTIF($L$6:L2677, L2677)=1, 1, 0))</f>
        <v>0</v>
      </c>
    </row>
    <row r="2678" customFormat="false" ht="28.35" hidden="false" customHeight="true" outlineLevel="0" collapsed="false">
      <c r="A2678" s="48" t="str">
        <f aca="false">IF(AND(NOT(ISBLANK(C2678)),NOT(ISBLANK(B2678)),NOT(ISBLANK(E2678))),(_xlfn.AGGREGATE(2,7,A$5:A2678))+1,"")</f>
        <v/>
      </c>
      <c r="B2678" s="49"/>
      <c r="C2678" s="49"/>
      <c r="D2678" s="50"/>
      <c r="E2678" s="51"/>
      <c r="F2678" s="52" t="str">
        <f aca="false">IFERROR(VLOOKUP(B2678,LISTAS!$Q$2:$R$58,2,0),"")</f>
        <v/>
      </c>
      <c r="G2678" s="34" t="str">
        <f aca="false">IF(ISBLANK(C2678),"",  IF(F2678="RAZÓN SOCIAL","NUEVO_RP",   IF(F2678="NUMERO",      IF(ISNUMBER(VALUE(C2678)),VALUE(C2678),""),   IF(OR(F2678="NSS - NOMBRE",F2678="RP - NOMBRE"),      IF(         AND(           NOT(ISERROR(FIND(" - ",C2678))),           ISERROR(FIND("  ",C2678)),           ISERROR(FIND("–",C2678)),           ISERROR(FIND("—",C2678)),           ISNUMBER(VALUE(LEFT(C2678,FIND(" - ",C2678)-1)))         ),         VALUE(LEFT(C2678,FIND(" - ",C2678)-1)),         ""      ),   ""   )  )))</f>
        <v/>
      </c>
      <c r="H2678" s="34" t="str">
        <f aca="false">B2678 &amp; "|" &amp; E2678 &amp; "|" &amp;(IF(ISBLANK(C2678),"",IFERROR(VALUE(LEFT(TRIM(C2678),FIND(" ",TRIM(C2678)&amp;" ")-1)),"")))</f>
        <v>||</v>
      </c>
      <c r="I2678" s="18" t="n">
        <f aca="false">IF(G2678="",0, IF(COUNTIF($H$6:H2678,H2678)=1,1,0))</f>
        <v>0</v>
      </c>
      <c r="J2678" s="34" t="str">
        <f aca="false">IF( OR( ISBLANK(D2678), C2678=D2678, AND( LEFT(D2678,7)&lt;&gt;"NOMINA ", OR( ISERROR(FIND(" - ",D2678)), NOT(ISNUMBER(VALUE(LEFT(D2678,FIND(" - ",D2678)-1)))) ) ) ), "", B2678 &amp; "|" &amp; E2678 &amp; "|" &amp; (IF(ISBLANK(C2678), "", IFERROR(VALUE(LEFT(TRIM(C2678), FIND(" ", TRIM(C2678)&amp;" ")-1)), ""))) &amp; "|" &amp; D2678 )</f>
        <v/>
      </c>
      <c r="K2678" s="18" t="n">
        <f aca="false">IF(OR(C2678="", J2678="",G2678=""), 0, IF(COUNTIF($J$6:J2678, J2678)=1, 1, 0))</f>
        <v>0</v>
      </c>
      <c r="L2678" s="16" t="str">
        <f aca="false">IF(B2678="Inscripción de nuevo registro patronal",B2678 &amp; "|" &amp; E2678 &amp; "|" &amp; C2678,"")</f>
        <v/>
      </c>
      <c r="M2678" s="18" t="n">
        <f aca="false">IF(OR(C2678="", L2678=""), 0, IF(COUNTIF($L$6:L2678, L2678)=1, 1, 0))</f>
        <v>0</v>
      </c>
    </row>
    <row r="2679" customFormat="false" ht="28.35" hidden="false" customHeight="true" outlineLevel="0" collapsed="false">
      <c r="A2679" s="48" t="str">
        <f aca="false">IF(AND(NOT(ISBLANK(C2679)),NOT(ISBLANK(B2679)),NOT(ISBLANK(E2679))),(_xlfn.AGGREGATE(2,7,A$5:A2679))+1,"")</f>
        <v/>
      </c>
      <c r="B2679" s="49"/>
      <c r="C2679" s="49"/>
      <c r="D2679" s="50"/>
      <c r="E2679" s="51"/>
      <c r="F2679" s="52" t="str">
        <f aca="false">IFERROR(VLOOKUP(B2679,LISTAS!$Q$2:$R$58,2,0),"")</f>
        <v/>
      </c>
      <c r="G2679" s="34" t="str">
        <f aca="false">IF(ISBLANK(C2679),"",  IF(F2679="RAZÓN SOCIAL","NUEVO_RP",   IF(F2679="NUMERO",      IF(ISNUMBER(VALUE(C2679)),VALUE(C2679),""),   IF(OR(F2679="NSS - NOMBRE",F2679="RP - NOMBRE"),      IF(         AND(           NOT(ISERROR(FIND(" - ",C2679))),           ISERROR(FIND("  ",C2679)),           ISERROR(FIND("–",C2679)),           ISERROR(FIND("—",C2679)),           ISNUMBER(VALUE(LEFT(C2679,FIND(" - ",C2679)-1)))         ),         VALUE(LEFT(C2679,FIND(" - ",C2679)-1)),         ""      ),   ""   )  )))</f>
        <v/>
      </c>
      <c r="H2679" s="34" t="str">
        <f aca="false">B2679 &amp; "|" &amp; E2679 &amp; "|" &amp;(IF(ISBLANK(C2679),"",IFERROR(VALUE(LEFT(TRIM(C2679),FIND(" ",TRIM(C2679)&amp;" ")-1)),"")))</f>
        <v>||</v>
      </c>
      <c r="I2679" s="18" t="n">
        <f aca="false">IF(G2679="",0, IF(COUNTIF($H$6:H2679,H2679)=1,1,0))</f>
        <v>0</v>
      </c>
      <c r="J2679" s="34" t="str">
        <f aca="false">IF( OR( ISBLANK(D2679), C2679=D2679, AND( LEFT(D2679,7)&lt;&gt;"NOMINA ", OR( ISERROR(FIND(" - ",D2679)), NOT(ISNUMBER(VALUE(LEFT(D2679,FIND(" - ",D2679)-1)))) ) ) ), "", B2679 &amp; "|" &amp; E2679 &amp; "|" &amp; (IF(ISBLANK(C2679), "", IFERROR(VALUE(LEFT(TRIM(C2679), FIND(" ", TRIM(C2679)&amp;" ")-1)), ""))) &amp; "|" &amp; D2679 )</f>
        <v/>
      </c>
      <c r="K2679" s="18" t="n">
        <f aca="false">IF(OR(C2679="", J2679="",G2679=""), 0, IF(COUNTIF($J$6:J2679, J2679)=1, 1, 0))</f>
        <v>0</v>
      </c>
      <c r="L2679" s="16" t="str">
        <f aca="false">IF(B2679="Inscripción de nuevo registro patronal",B2679 &amp; "|" &amp; E2679 &amp; "|" &amp; C2679,"")</f>
        <v/>
      </c>
      <c r="M2679" s="18" t="n">
        <f aca="false">IF(OR(C2679="", L2679=""), 0, IF(COUNTIF($L$6:L2679, L2679)=1, 1, 0))</f>
        <v>0</v>
      </c>
    </row>
    <row r="2680" customFormat="false" ht="28.35" hidden="false" customHeight="true" outlineLevel="0" collapsed="false">
      <c r="A2680" s="48" t="str">
        <f aca="false">IF(AND(NOT(ISBLANK(C2680)),NOT(ISBLANK(B2680)),NOT(ISBLANK(E2680))),(_xlfn.AGGREGATE(2,7,A$5:A2680))+1,"")</f>
        <v/>
      </c>
      <c r="B2680" s="49"/>
      <c r="C2680" s="49"/>
      <c r="D2680" s="50"/>
      <c r="E2680" s="51"/>
      <c r="F2680" s="52" t="str">
        <f aca="false">IFERROR(VLOOKUP(B2680,LISTAS!$Q$2:$R$58,2,0),"")</f>
        <v/>
      </c>
      <c r="G2680" s="34" t="str">
        <f aca="false">IF(ISBLANK(C2680),"",  IF(F2680="RAZÓN SOCIAL","NUEVO_RP",   IF(F2680="NUMERO",      IF(ISNUMBER(VALUE(C2680)),VALUE(C2680),""),   IF(OR(F2680="NSS - NOMBRE",F2680="RP - NOMBRE"),      IF(         AND(           NOT(ISERROR(FIND(" - ",C2680))),           ISERROR(FIND("  ",C2680)),           ISERROR(FIND("–",C2680)),           ISERROR(FIND("—",C2680)),           ISNUMBER(VALUE(LEFT(C2680,FIND(" - ",C2680)-1)))         ),         VALUE(LEFT(C2680,FIND(" - ",C2680)-1)),         ""      ),   ""   )  )))</f>
        <v/>
      </c>
      <c r="H2680" s="34" t="str">
        <f aca="false">B2680 &amp; "|" &amp; E2680 &amp; "|" &amp;(IF(ISBLANK(C2680),"",IFERROR(VALUE(LEFT(TRIM(C2680),FIND(" ",TRIM(C2680)&amp;" ")-1)),"")))</f>
        <v>||</v>
      </c>
      <c r="I2680" s="18" t="n">
        <f aca="false">IF(G2680="",0, IF(COUNTIF($H$6:H2680,H2680)=1,1,0))</f>
        <v>0</v>
      </c>
      <c r="J2680" s="34" t="str">
        <f aca="false">IF( OR( ISBLANK(D2680), C2680=D2680, AND( LEFT(D2680,7)&lt;&gt;"NOMINA ", OR( ISERROR(FIND(" - ",D2680)), NOT(ISNUMBER(VALUE(LEFT(D2680,FIND(" - ",D2680)-1)))) ) ) ), "", B2680 &amp; "|" &amp; E2680 &amp; "|" &amp; (IF(ISBLANK(C2680), "", IFERROR(VALUE(LEFT(TRIM(C2680), FIND(" ", TRIM(C2680)&amp;" ")-1)), ""))) &amp; "|" &amp; D2680 )</f>
        <v/>
      </c>
      <c r="K2680" s="18" t="n">
        <f aca="false">IF(OR(C2680="", J2680="",G2680=""), 0, IF(COUNTIF($J$6:J2680, J2680)=1, 1, 0))</f>
        <v>0</v>
      </c>
      <c r="L2680" s="16" t="str">
        <f aca="false">IF(B2680="Inscripción de nuevo registro patronal",B2680 &amp; "|" &amp; E2680 &amp; "|" &amp; C2680,"")</f>
        <v/>
      </c>
      <c r="M2680" s="18" t="n">
        <f aca="false">IF(OR(C2680="", L2680=""), 0, IF(COUNTIF($L$6:L2680, L2680)=1, 1, 0))</f>
        <v>0</v>
      </c>
    </row>
    <row r="2681" customFormat="false" ht="28.35" hidden="false" customHeight="true" outlineLevel="0" collapsed="false">
      <c r="A2681" s="48" t="str">
        <f aca="false">IF(AND(NOT(ISBLANK(C2681)),NOT(ISBLANK(B2681)),NOT(ISBLANK(E2681))),(_xlfn.AGGREGATE(2,7,A$5:A2681))+1,"")</f>
        <v/>
      </c>
      <c r="B2681" s="49"/>
      <c r="C2681" s="49"/>
      <c r="D2681" s="50"/>
      <c r="E2681" s="51"/>
      <c r="F2681" s="52" t="str">
        <f aca="false">IFERROR(VLOOKUP(B2681,LISTAS!$Q$2:$R$58,2,0),"")</f>
        <v/>
      </c>
      <c r="G2681" s="34" t="str">
        <f aca="false">IF(ISBLANK(C2681),"",  IF(F2681="RAZÓN SOCIAL","NUEVO_RP",   IF(F2681="NUMERO",      IF(ISNUMBER(VALUE(C2681)),VALUE(C2681),""),   IF(OR(F2681="NSS - NOMBRE",F2681="RP - NOMBRE"),      IF(         AND(           NOT(ISERROR(FIND(" - ",C2681))),           ISERROR(FIND("  ",C2681)),           ISERROR(FIND("–",C2681)),           ISERROR(FIND("—",C2681)),           ISNUMBER(VALUE(LEFT(C2681,FIND(" - ",C2681)-1)))         ),         VALUE(LEFT(C2681,FIND(" - ",C2681)-1)),         ""      ),   ""   )  )))</f>
        <v/>
      </c>
      <c r="H2681" s="34" t="str">
        <f aca="false">B2681 &amp; "|" &amp; E2681 &amp; "|" &amp;(IF(ISBLANK(C2681),"",IFERROR(VALUE(LEFT(TRIM(C2681),FIND(" ",TRIM(C2681)&amp;" ")-1)),"")))</f>
        <v>||</v>
      </c>
      <c r="I2681" s="18" t="n">
        <f aca="false">IF(G2681="",0, IF(COUNTIF($H$6:H2681,H2681)=1,1,0))</f>
        <v>0</v>
      </c>
      <c r="J2681" s="34" t="str">
        <f aca="false">IF( OR( ISBLANK(D2681), C2681=D2681, AND( LEFT(D2681,7)&lt;&gt;"NOMINA ", OR( ISERROR(FIND(" - ",D2681)), NOT(ISNUMBER(VALUE(LEFT(D2681,FIND(" - ",D2681)-1)))) ) ) ), "", B2681 &amp; "|" &amp; E2681 &amp; "|" &amp; (IF(ISBLANK(C2681), "", IFERROR(VALUE(LEFT(TRIM(C2681), FIND(" ", TRIM(C2681)&amp;" ")-1)), ""))) &amp; "|" &amp; D2681 )</f>
        <v/>
      </c>
      <c r="K2681" s="18" t="n">
        <f aca="false">IF(OR(C2681="", J2681="",G2681=""), 0, IF(COUNTIF($J$6:J2681, J2681)=1, 1, 0))</f>
        <v>0</v>
      </c>
      <c r="L2681" s="16" t="str">
        <f aca="false">IF(B2681="Inscripción de nuevo registro patronal",B2681 &amp; "|" &amp; E2681 &amp; "|" &amp; C2681,"")</f>
        <v/>
      </c>
      <c r="M2681" s="18" t="n">
        <f aca="false">IF(OR(C2681="", L2681=""), 0, IF(COUNTIF($L$6:L2681, L2681)=1, 1, 0))</f>
        <v>0</v>
      </c>
    </row>
    <row r="2682" customFormat="false" ht="28.35" hidden="false" customHeight="true" outlineLevel="0" collapsed="false">
      <c r="A2682" s="48" t="str">
        <f aca="false">IF(AND(NOT(ISBLANK(C2682)),NOT(ISBLANK(B2682)),NOT(ISBLANK(E2682))),(_xlfn.AGGREGATE(2,7,A$5:A2682))+1,"")</f>
        <v/>
      </c>
      <c r="B2682" s="49"/>
      <c r="C2682" s="49"/>
      <c r="D2682" s="50"/>
      <c r="E2682" s="51"/>
      <c r="F2682" s="52" t="str">
        <f aca="false">IFERROR(VLOOKUP(B2682,LISTAS!$Q$2:$R$58,2,0),"")</f>
        <v/>
      </c>
      <c r="G2682" s="34" t="str">
        <f aca="false">IF(ISBLANK(C2682),"",  IF(F2682="RAZÓN SOCIAL","NUEVO_RP",   IF(F2682="NUMERO",      IF(ISNUMBER(VALUE(C2682)),VALUE(C2682),""),   IF(OR(F2682="NSS - NOMBRE",F2682="RP - NOMBRE"),      IF(         AND(           NOT(ISERROR(FIND(" - ",C2682))),           ISERROR(FIND("  ",C2682)),           ISERROR(FIND("–",C2682)),           ISERROR(FIND("—",C2682)),           ISNUMBER(VALUE(LEFT(C2682,FIND(" - ",C2682)-1)))         ),         VALUE(LEFT(C2682,FIND(" - ",C2682)-1)),         ""      ),   ""   )  )))</f>
        <v/>
      </c>
      <c r="H2682" s="34" t="str">
        <f aca="false">B2682 &amp; "|" &amp; E2682 &amp; "|" &amp;(IF(ISBLANK(C2682),"",IFERROR(VALUE(LEFT(TRIM(C2682),FIND(" ",TRIM(C2682)&amp;" ")-1)),"")))</f>
        <v>||</v>
      </c>
      <c r="I2682" s="18" t="n">
        <f aca="false">IF(G2682="",0, IF(COUNTIF($H$6:H2682,H2682)=1,1,0))</f>
        <v>0</v>
      </c>
      <c r="J2682" s="34" t="str">
        <f aca="false">IF( OR( ISBLANK(D2682), C2682=D2682, AND( LEFT(D2682,7)&lt;&gt;"NOMINA ", OR( ISERROR(FIND(" - ",D2682)), NOT(ISNUMBER(VALUE(LEFT(D2682,FIND(" - ",D2682)-1)))) ) ) ), "", B2682 &amp; "|" &amp; E2682 &amp; "|" &amp; (IF(ISBLANK(C2682), "", IFERROR(VALUE(LEFT(TRIM(C2682), FIND(" ", TRIM(C2682)&amp;" ")-1)), ""))) &amp; "|" &amp; D2682 )</f>
        <v/>
      </c>
      <c r="K2682" s="18" t="n">
        <f aca="false">IF(OR(C2682="", J2682="",G2682=""), 0, IF(COUNTIF($J$6:J2682, J2682)=1, 1, 0))</f>
        <v>0</v>
      </c>
      <c r="L2682" s="16" t="str">
        <f aca="false">IF(B2682="Inscripción de nuevo registro patronal",B2682 &amp; "|" &amp; E2682 &amp; "|" &amp; C2682,"")</f>
        <v/>
      </c>
      <c r="M2682" s="18" t="n">
        <f aca="false">IF(OR(C2682="", L2682=""), 0, IF(COUNTIF($L$6:L2682, L2682)=1, 1, 0))</f>
        <v>0</v>
      </c>
    </row>
    <row r="2683" customFormat="false" ht="28.35" hidden="false" customHeight="true" outlineLevel="0" collapsed="false">
      <c r="A2683" s="48" t="str">
        <f aca="false">IF(AND(NOT(ISBLANK(C2683)),NOT(ISBLANK(B2683)),NOT(ISBLANK(E2683))),(_xlfn.AGGREGATE(2,7,A$5:A2683))+1,"")</f>
        <v/>
      </c>
      <c r="B2683" s="49"/>
      <c r="C2683" s="49"/>
      <c r="D2683" s="50"/>
      <c r="E2683" s="51"/>
      <c r="F2683" s="52" t="str">
        <f aca="false">IFERROR(VLOOKUP(B2683,LISTAS!$Q$2:$R$58,2,0),"")</f>
        <v/>
      </c>
      <c r="G2683" s="34" t="str">
        <f aca="false">IF(ISBLANK(C2683),"",  IF(F2683="RAZÓN SOCIAL","NUEVO_RP",   IF(F2683="NUMERO",      IF(ISNUMBER(VALUE(C2683)),VALUE(C2683),""),   IF(OR(F2683="NSS - NOMBRE",F2683="RP - NOMBRE"),      IF(         AND(           NOT(ISERROR(FIND(" - ",C2683))),           ISERROR(FIND("  ",C2683)),           ISERROR(FIND("–",C2683)),           ISERROR(FIND("—",C2683)),           ISNUMBER(VALUE(LEFT(C2683,FIND(" - ",C2683)-1)))         ),         VALUE(LEFT(C2683,FIND(" - ",C2683)-1)),         ""      ),   ""   )  )))</f>
        <v/>
      </c>
      <c r="H2683" s="34" t="str">
        <f aca="false">B2683 &amp; "|" &amp; E2683 &amp; "|" &amp;(IF(ISBLANK(C2683),"",IFERROR(VALUE(LEFT(TRIM(C2683),FIND(" ",TRIM(C2683)&amp;" ")-1)),"")))</f>
        <v>||</v>
      </c>
      <c r="I2683" s="18" t="n">
        <f aca="false">IF(G2683="",0, IF(COUNTIF($H$6:H2683,H2683)=1,1,0))</f>
        <v>0</v>
      </c>
      <c r="J2683" s="34" t="str">
        <f aca="false">IF( OR( ISBLANK(D2683), C2683=D2683, AND( LEFT(D2683,7)&lt;&gt;"NOMINA ", OR( ISERROR(FIND(" - ",D2683)), NOT(ISNUMBER(VALUE(LEFT(D2683,FIND(" - ",D2683)-1)))) ) ) ), "", B2683 &amp; "|" &amp; E2683 &amp; "|" &amp; (IF(ISBLANK(C2683), "", IFERROR(VALUE(LEFT(TRIM(C2683), FIND(" ", TRIM(C2683)&amp;" ")-1)), ""))) &amp; "|" &amp; D2683 )</f>
        <v/>
      </c>
      <c r="K2683" s="18" t="n">
        <f aca="false">IF(OR(C2683="", J2683="",G2683=""), 0, IF(COUNTIF($J$6:J2683, J2683)=1, 1, 0))</f>
        <v>0</v>
      </c>
      <c r="L2683" s="16" t="str">
        <f aca="false">IF(B2683="Inscripción de nuevo registro patronal",B2683 &amp; "|" &amp; E2683 &amp; "|" &amp; C2683,"")</f>
        <v/>
      </c>
      <c r="M2683" s="18" t="n">
        <f aca="false">IF(OR(C2683="", L2683=""), 0, IF(COUNTIF($L$6:L2683, L2683)=1, 1, 0))</f>
        <v>0</v>
      </c>
    </row>
    <row r="2684" customFormat="false" ht="28.35" hidden="false" customHeight="true" outlineLevel="0" collapsed="false">
      <c r="A2684" s="48" t="str">
        <f aca="false">IF(AND(NOT(ISBLANK(C2684)),NOT(ISBLANK(B2684)),NOT(ISBLANK(E2684))),(_xlfn.AGGREGATE(2,7,A$5:A2684))+1,"")</f>
        <v/>
      </c>
      <c r="B2684" s="49"/>
      <c r="C2684" s="49"/>
      <c r="D2684" s="50"/>
      <c r="E2684" s="51"/>
      <c r="F2684" s="52" t="str">
        <f aca="false">IFERROR(VLOOKUP(B2684,LISTAS!$Q$2:$R$58,2,0),"")</f>
        <v/>
      </c>
      <c r="G2684" s="34" t="str">
        <f aca="false">IF(ISBLANK(C2684),"",  IF(F2684="RAZÓN SOCIAL","NUEVO_RP",   IF(F2684="NUMERO",      IF(ISNUMBER(VALUE(C2684)),VALUE(C2684),""),   IF(OR(F2684="NSS - NOMBRE",F2684="RP - NOMBRE"),      IF(         AND(           NOT(ISERROR(FIND(" - ",C2684))),           ISERROR(FIND("  ",C2684)),           ISERROR(FIND("–",C2684)),           ISERROR(FIND("—",C2684)),           ISNUMBER(VALUE(LEFT(C2684,FIND(" - ",C2684)-1)))         ),         VALUE(LEFT(C2684,FIND(" - ",C2684)-1)),         ""      ),   ""   )  )))</f>
        <v/>
      </c>
      <c r="H2684" s="34" t="str">
        <f aca="false">B2684 &amp; "|" &amp; E2684 &amp; "|" &amp;(IF(ISBLANK(C2684),"",IFERROR(VALUE(LEFT(TRIM(C2684),FIND(" ",TRIM(C2684)&amp;" ")-1)),"")))</f>
        <v>||</v>
      </c>
      <c r="I2684" s="18" t="n">
        <f aca="false">IF(G2684="",0, IF(COUNTIF($H$6:H2684,H2684)=1,1,0))</f>
        <v>0</v>
      </c>
      <c r="J2684" s="34" t="str">
        <f aca="false">IF( OR( ISBLANK(D2684), C2684=D2684, AND( LEFT(D2684,7)&lt;&gt;"NOMINA ", OR( ISERROR(FIND(" - ",D2684)), NOT(ISNUMBER(VALUE(LEFT(D2684,FIND(" - ",D2684)-1)))) ) ) ), "", B2684 &amp; "|" &amp; E2684 &amp; "|" &amp; (IF(ISBLANK(C2684), "", IFERROR(VALUE(LEFT(TRIM(C2684), FIND(" ", TRIM(C2684)&amp;" ")-1)), ""))) &amp; "|" &amp; D2684 )</f>
        <v/>
      </c>
      <c r="K2684" s="18" t="n">
        <f aca="false">IF(OR(C2684="", J2684="",G2684=""), 0, IF(COUNTIF($J$6:J2684, J2684)=1, 1, 0))</f>
        <v>0</v>
      </c>
      <c r="L2684" s="16" t="str">
        <f aca="false">IF(B2684="Inscripción de nuevo registro patronal",B2684 &amp; "|" &amp; E2684 &amp; "|" &amp; C2684,"")</f>
        <v/>
      </c>
      <c r="M2684" s="18" t="n">
        <f aca="false">IF(OR(C2684="", L2684=""), 0, IF(COUNTIF($L$6:L2684, L2684)=1, 1, 0))</f>
        <v>0</v>
      </c>
    </row>
    <row r="2685" customFormat="false" ht="28.35" hidden="false" customHeight="true" outlineLevel="0" collapsed="false">
      <c r="A2685" s="48" t="str">
        <f aca="false">IF(AND(NOT(ISBLANK(C2685)),NOT(ISBLANK(B2685)),NOT(ISBLANK(E2685))),(_xlfn.AGGREGATE(2,7,A$5:A2685))+1,"")</f>
        <v/>
      </c>
      <c r="B2685" s="49"/>
      <c r="C2685" s="49"/>
      <c r="D2685" s="50"/>
      <c r="E2685" s="51"/>
      <c r="F2685" s="52" t="str">
        <f aca="false">IFERROR(VLOOKUP(B2685,LISTAS!$Q$2:$R$58,2,0),"")</f>
        <v/>
      </c>
      <c r="G2685" s="34" t="str">
        <f aca="false">IF(ISBLANK(C2685),"",  IF(F2685="RAZÓN SOCIAL","NUEVO_RP",   IF(F2685="NUMERO",      IF(ISNUMBER(VALUE(C2685)),VALUE(C2685),""),   IF(OR(F2685="NSS - NOMBRE",F2685="RP - NOMBRE"),      IF(         AND(           NOT(ISERROR(FIND(" - ",C2685))),           ISERROR(FIND("  ",C2685)),           ISERROR(FIND("–",C2685)),           ISERROR(FIND("—",C2685)),           ISNUMBER(VALUE(LEFT(C2685,FIND(" - ",C2685)-1)))         ),         VALUE(LEFT(C2685,FIND(" - ",C2685)-1)),         ""      ),   ""   )  )))</f>
        <v/>
      </c>
      <c r="H2685" s="34" t="str">
        <f aca="false">B2685 &amp; "|" &amp; E2685 &amp; "|" &amp;(IF(ISBLANK(C2685),"",IFERROR(VALUE(LEFT(TRIM(C2685),FIND(" ",TRIM(C2685)&amp;" ")-1)),"")))</f>
        <v>||</v>
      </c>
      <c r="I2685" s="18" t="n">
        <f aca="false">IF(G2685="",0, IF(COUNTIF($H$6:H2685,H2685)=1,1,0))</f>
        <v>0</v>
      </c>
      <c r="J2685" s="34" t="str">
        <f aca="false">IF( OR( ISBLANK(D2685), C2685=D2685, AND( LEFT(D2685,7)&lt;&gt;"NOMINA ", OR( ISERROR(FIND(" - ",D2685)), NOT(ISNUMBER(VALUE(LEFT(D2685,FIND(" - ",D2685)-1)))) ) ) ), "", B2685 &amp; "|" &amp; E2685 &amp; "|" &amp; (IF(ISBLANK(C2685), "", IFERROR(VALUE(LEFT(TRIM(C2685), FIND(" ", TRIM(C2685)&amp;" ")-1)), ""))) &amp; "|" &amp; D2685 )</f>
        <v/>
      </c>
      <c r="K2685" s="18" t="n">
        <f aca="false">IF(OR(C2685="", J2685="",G2685=""), 0, IF(COUNTIF($J$6:J2685, J2685)=1, 1, 0))</f>
        <v>0</v>
      </c>
      <c r="L2685" s="16" t="str">
        <f aca="false">IF(B2685="Inscripción de nuevo registro patronal",B2685 &amp; "|" &amp; E2685 &amp; "|" &amp; C2685,"")</f>
        <v/>
      </c>
      <c r="M2685" s="18" t="n">
        <f aca="false">IF(OR(C2685="", L2685=""), 0, IF(COUNTIF($L$6:L2685, L2685)=1, 1, 0))</f>
        <v>0</v>
      </c>
    </row>
    <row r="2686" customFormat="false" ht="28.35" hidden="false" customHeight="true" outlineLevel="0" collapsed="false">
      <c r="A2686" s="48" t="str">
        <f aca="false">IF(AND(NOT(ISBLANK(C2686)),NOT(ISBLANK(B2686)),NOT(ISBLANK(E2686))),(_xlfn.AGGREGATE(2,7,A$5:A2686))+1,"")</f>
        <v/>
      </c>
      <c r="B2686" s="49"/>
      <c r="C2686" s="49"/>
      <c r="D2686" s="50"/>
      <c r="E2686" s="51"/>
      <c r="F2686" s="52" t="str">
        <f aca="false">IFERROR(VLOOKUP(B2686,LISTAS!$Q$2:$R$58,2,0),"")</f>
        <v/>
      </c>
      <c r="G2686" s="34" t="str">
        <f aca="false">IF(ISBLANK(C2686),"",  IF(F2686="RAZÓN SOCIAL","NUEVO_RP",   IF(F2686="NUMERO",      IF(ISNUMBER(VALUE(C2686)),VALUE(C2686),""),   IF(OR(F2686="NSS - NOMBRE",F2686="RP - NOMBRE"),      IF(         AND(           NOT(ISERROR(FIND(" - ",C2686))),           ISERROR(FIND("  ",C2686)),           ISERROR(FIND("–",C2686)),           ISERROR(FIND("—",C2686)),           ISNUMBER(VALUE(LEFT(C2686,FIND(" - ",C2686)-1)))         ),         VALUE(LEFT(C2686,FIND(" - ",C2686)-1)),         ""      ),   ""   )  )))</f>
        <v/>
      </c>
      <c r="H2686" s="34" t="str">
        <f aca="false">B2686 &amp; "|" &amp; E2686 &amp; "|" &amp;(IF(ISBLANK(C2686),"",IFERROR(VALUE(LEFT(TRIM(C2686),FIND(" ",TRIM(C2686)&amp;" ")-1)),"")))</f>
        <v>||</v>
      </c>
      <c r="I2686" s="18" t="n">
        <f aca="false">IF(G2686="",0, IF(COUNTIF($H$6:H2686,H2686)=1,1,0))</f>
        <v>0</v>
      </c>
      <c r="J2686" s="34" t="str">
        <f aca="false">IF( OR( ISBLANK(D2686), C2686=D2686, AND( LEFT(D2686,7)&lt;&gt;"NOMINA ", OR( ISERROR(FIND(" - ",D2686)), NOT(ISNUMBER(VALUE(LEFT(D2686,FIND(" - ",D2686)-1)))) ) ) ), "", B2686 &amp; "|" &amp; E2686 &amp; "|" &amp; (IF(ISBLANK(C2686), "", IFERROR(VALUE(LEFT(TRIM(C2686), FIND(" ", TRIM(C2686)&amp;" ")-1)), ""))) &amp; "|" &amp; D2686 )</f>
        <v/>
      </c>
      <c r="K2686" s="18" t="n">
        <f aca="false">IF(OR(C2686="", J2686="",G2686=""), 0, IF(COUNTIF($J$6:J2686, J2686)=1, 1, 0))</f>
        <v>0</v>
      </c>
      <c r="L2686" s="16" t="str">
        <f aca="false">IF(B2686="Inscripción de nuevo registro patronal",B2686 &amp; "|" &amp; E2686 &amp; "|" &amp; C2686,"")</f>
        <v/>
      </c>
      <c r="M2686" s="18" t="n">
        <f aca="false">IF(OR(C2686="", L2686=""), 0, IF(COUNTIF($L$6:L2686, L2686)=1, 1, 0))</f>
        <v>0</v>
      </c>
    </row>
    <row r="2687" customFormat="false" ht="28.35" hidden="false" customHeight="true" outlineLevel="0" collapsed="false">
      <c r="A2687" s="48" t="str">
        <f aca="false">IF(AND(NOT(ISBLANK(C2687)),NOT(ISBLANK(B2687)),NOT(ISBLANK(E2687))),(_xlfn.AGGREGATE(2,7,A$5:A2687))+1,"")</f>
        <v/>
      </c>
      <c r="B2687" s="49"/>
      <c r="C2687" s="49"/>
      <c r="D2687" s="50"/>
      <c r="E2687" s="51"/>
      <c r="F2687" s="52" t="str">
        <f aca="false">IFERROR(VLOOKUP(B2687,LISTAS!$Q$2:$R$58,2,0),"")</f>
        <v/>
      </c>
      <c r="G2687" s="34" t="str">
        <f aca="false">IF(ISBLANK(C2687),"",  IF(F2687="RAZÓN SOCIAL","NUEVO_RP",   IF(F2687="NUMERO",      IF(ISNUMBER(VALUE(C2687)),VALUE(C2687),""),   IF(OR(F2687="NSS - NOMBRE",F2687="RP - NOMBRE"),      IF(         AND(           NOT(ISERROR(FIND(" - ",C2687))),           ISERROR(FIND("  ",C2687)),           ISERROR(FIND("–",C2687)),           ISERROR(FIND("—",C2687)),           ISNUMBER(VALUE(LEFT(C2687,FIND(" - ",C2687)-1)))         ),         VALUE(LEFT(C2687,FIND(" - ",C2687)-1)),         ""      ),   ""   )  )))</f>
        <v/>
      </c>
      <c r="H2687" s="34" t="str">
        <f aca="false">B2687 &amp; "|" &amp; E2687 &amp; "|" &amp;(IF(ISBLANK(C2687),"",IFERROR(VALUE(LEFT(TRIM(C2687),FIND(" ",TRIM(C2687)&amp;" ")-1)),"")))</f>
        <v>||</v>
      </c>
      <c r="I2687" s="18" t="n">
        <f aca="false">IF(G2687="",0, IF(COUNTIF($H$6:H2687,H2687)=1,1,0))</f>
        <v>0</v>
      </c>
      <c r="J2687" s="34" t="str">
        <f aca="false">IF( OR( ISBLANK(D2687), C2687=D2687, AND( LEFT(D2687,7)&lt;&gt;"NOMINA ", OR( ISERROR(FIND(" - ",D2687)), NOT(ISNUMBER(VALUE(LEFT(D2687,FIND(" - ",D2687)-1)))) ) ) ), "", B2687 &amp; "|" &amp; E2687 &amp; "|" &amp; (IF(ISBLANK(C2687), "", IFERROR(VALUE(LEFT(TRIM(C2687), FIND(" ", TRIM(C2687)&amp;" ")-1)), ""))) &amp; "|" &amp; D2687 )</f>
        <v/>
      </c>
      <c r="K2687" s="18" t="n">
        <f aca="false">IF(OR(C2687="", J2687="",G2687=""), 0, IF(COUNTIF($J$6:J2687, J2687)=1, 1, 0))</f>
        <v>0</v>
      </c>
      <c r="L2687" s="16" t="str">
        <f aca="false">IF(B2687="Inscripción de nuevo registro patronal",B2687 &amp; "|" &amp; E2687 &amp; "|" &amp; C2687,"")</f>
        <v/>
      </c>
      <c r="M2687" s="18" t="n">
        <f aca="false">IF(OR(C2687="", L2687=""), 0, IF(COUNTIF($L$6:L2687, L2687)=1, 1, 0))</f>
        <v>0</v>
      </c>
    </row>
    <row r="2688" customFormat="false" ht="28.35" hidden="false" customHeight="true" outlineLevel="0" collapsed="false">
      <c r="A2688" s="48" t="str">
        <f aca="false">IF(AND(NOT(ISBLANK(C2688)),NOT(ISBLANK(B2688)),NOT(ISBLANK(E2688))),(_xlfn.AGGREGATE(2,7,A$5:A2688))+1,"")</f>
        <v/>
      </c>
      <c r="B2688" s="49"/>
      <c r="C2688" s="49"/>
      <c r="D2688" s="50"/>
      <c r="E2688" s="51"/>
      <c r="F2688" s="52" t="str">
        <f aca="false">IFERROR(VLOOKUP(B2688,LISTAS!$Q$2:$R$58,2,0),"")</f>
        <v/>
      </c>
      <c r="G2688" s="34" t="str">
        <f aca="false">IF(ISBLANK(C2688),"",  IF(F2688="RAZÓN SOCIAL","NUEVO_RP",   IF(F2688="NUMERO",      IF(ISNUMBER(VALUE(C2688)),VALUE(C2688),""),   IF(OR(F2688="NSS - NOMBRE",F2688="RP - NOMBRE"),      IF(         AND(           NOT(ISERROR(FIND(" - ",C2688))),           ISERROR(FIND("  ",C2688)),           ISERROR(FIND("–",C2688)),           ISERROR(FIND("—",C2688)),           ISNUMBER(VALUE(LEFT(C2688,FIND(" - ",C2688)-1)))         ),         VALUE(LEFT(C2688,FIND(" - ",C2688)-1)),         ""      ),   ""   )  )))</f>
        <v/>
      </c>
      <c r="H2688" s="34" t="str">
        <f aca="false">B2688 &amp; "|" &amp; E2688 &amp; "|" &amp;(IF(ISBLANK(C2688),"",IFERROR(VALUE(LEFT(TRIM(C2688),FIND(" ",TRIM(C2688)&amp;" ")-1)),"")))</f>
        <v>||</v>
      </c>
      <c r="I2688" s="18" t="n">
        <f aca="false">IF(G2688="",0, IF(COUNTIF($H$6:H2688,H2688)=1,1,0))</f>
        <v>0</v>
      </c>
      <c r="J2688" s="34" t="str">
        <f aca="false">IF( OR( ISBLANK(D2688), C2688=D2688, AND( LEFT(D2688,7)&lt;&gt;"NOMINA ", OR( ISERROR(FIND(" - ",D2688)), NOT(ISNUMBER(VALUE(LEFT(D2688,FIND(" - ",D2688)-1)))) ) ) ), "", B2688 &amp; "|" &amp; E2688 &amp; "|" &amp; (IF(ISBLANK(C2688), "", IFERROR(VALUE(LEFT(TRIM(C2688), FIND(" ", TRIM(C2688)&amp;" ")-1)), ""))) &amp; "|" &amp; D2688 )</f>
        <v/>
      </c>
      <c r="K2688" s="18" t="n">
        <f aca="false">IF(OR(C2688="", J2688="",G2688=""), 0, IF(COUNTIF($J$6:J2688, J2688)=1, 1, 0))</f>
        <v>0</v>
      </c>
      <c r="L2688" s="16" t="str">
        <f aca="false">IF(B2688="Inscripción de nuevo registro patronal",B2688 &amp; "|" &amp; E2688 &amp; "|" &amp; C2688,"")</f>
        <v/>
      </c>
      <c r="M2688" s="18" t="n">
        <f aca="false">IF(OR(C2688="", L2688=""), 0, IF(COUNTIF($L$6:L2688, L2688)=1, 1, 0))</f>
        <v>0</v>
      </c>
    </row>
    <row r="2689" customFormat="false" ht="28.35" hidden="false" customHeight="true" outlineLevel="0" collapsed="false">
      <c r="A2689" s="48" t="str">
        <f aca="false">IF(AND(NOT(ISBLANK(C2689)),NOT(ISBLANK(B2689)),NOT(ISBLANK(E2689))),(_xlfn.AGGREGATE(2,7,A$5:A2689))+1,"")</f>
        <v/>
      </c>
      <c r="B2689" s="49"/>
      <c r="C2689" s="49"/>
      <c r="D2689" s="50"/>
      <c r="E2689" s="51"/>
      <c r="F2689" s="52" t="str">
        <f aca="false">IFERROR(VLOOKUP(B2689,LISTAS!$Q$2:$R$58,2,0),"")</f>
        <v/>
      </c>
      <c r="G2689" s="34" t="str">
        <f aca="false">IF(ISBLANK(C2689),"",  IF(F2689="RAZÓN SOCIAL","NUEVO_RP",   IF(F2689="NUMERO",      IF(ISNUMBER(VALUE(C2689)),VALUE(C2689),""),   IF(OR(F2689="NSS - NOMBRE",F2689="RP - NOMBRE"),      IF(         AND(           NOT(ISERROR(FIND(" - ",C2689))),           ISERROR(FIND("  ",C2689)),           ISERROR(FIND("–",C2689)),           ISERROR(FIND("—",C2689)),           ISNUMBER(VALUE(LEFT(C2689,FIND(" - ",C2689)-1)))         ),         VALUE(LEFT(C2689,FIND(" - ",C2689)-1)),         ""      ),   ""   )  )))</f>
        <v/>
      </c>
      <c r="H2689" s="34" t="str">
        <f aca="false">B2689 &amp; "|" &amp; E2689 &amp; "|" &amp;(IF(ISBLANK(C2689),"",IFERROR(VALUE(LEFT(TRIM(C2689),FIND(" ",TRIM(C2689)&amp;" ")-1)),"")))</f>
        <v>||</v>
      </c>
      <c r="I2689" s="18" t="n">
        <f aca="false">IF(G2689="",0, IF(COUNTIF($H$6:H2689,H2689)=1,1,0))</f>
        <v>0</v>
      </c>
      <c r="J2689" s="34" t="str">
        <f aca="false">IF( OR( ISBLANK(D2689), C2689=D2689, AND( LEFT(D2689,7)&lt;&gt;"NOMINA ", OR( ISERROR(FIND(" - ",D2689)), NOT(ISNUMBER(VALUE(LEFT(D2689,FIND(" - ",D2689)-1)))) ) ) ), "", B2689 &amp; "|" &amp; E2689 &amp; "|" &amp; (IF(ISBLANK(C2689), "", IFERROR(VALUE(LEFT(TRIM(C2689), FIND(" ", TRIM(C2689)&amp;" ")-1)), ""))) &amp; "|" &amp; D2689 )</f>
        <v/>
      </c>
      <c r="K2689" s="18" t="n">
        <f aca="false">IF(OR(C2689="", J2689="",G2689=""), 0, IF(COUNTIF($J$6:J2689, J2689)=1, 1, 0))</f>
        <v>0</v>
      </c>
      <c r="L2689" s="16" t="str">
        <f aca="false">IF(B2689="Inscripción de nuevo registro patronal",B2689 &amp; "|" &amp; E2689 &amp; "|" &amp; C2689,"")</f>
        <v/>
      </c>
      <c r="M2689" s="18" t="n">
        <f aca="false">IF(OR(C2689="", L2689=""), 0, IF(COUNTIF($L$6:L2689, L2689)=1, 1, 0))</f>
        <v>0</v>
      </c>
    </row>
    <row r="2690" customFormat="false" ht="28.35" hidden="false" customHeight="true" outlineLevel="0" collapsed="false">
      <c r="A2690" s="48" t="str">
        <f aca="false">IF(AND(NOT(ISBLANK(C2690)),NOT(ISBLANK(B2690)),NOT(ISBLANK(E2690))),(_xlfn.AGGREGATE(2,7,A$5:A2690))+1,"")</f>
        <v/>
      </c>
      <c r="B2690" s="49"/>
      <c r="C2690" s="49"/>
      <c r="D2690" s="50"/>
      <c r="E2690" s="51"/>
      <c r="F2690" s="52" t="str">
        <f aca="false">IFERROR(VLOOKUP(B2690,LISTAS!$Q$2:$R$58,2,0),"")</f>
        <v/>
      </c>
      <c r="G2690" s="34" t="str">
        <f aca="false">IF(ISBLANK(C2690),"",  IF(F2690="RAZÓN SOCIAL","NUEVO_RP",   IF(F2690="NUMERO",      IF(ISNUMBER(VALUE(C2690)),VALUE(C2690),""),   IF(OR(F2690="NSS - NOMBRE",F2690="RP - NOMBRE"),      IF(         AND(           NOT(ISERROR(FIND(" - ",C2690))),           ISERROR(FIND("  ",C2690)),           ISERROR(FIND("–",C2690)),           ISERROR(FIND("—",C2690)),           ISNUMBER(VALUE(LEFT(C2690,FIND(" - ",C2690)-1)))         ),         VALUE(LEFT(C2690,FIND(" - ",C2690)-1)),         ""      ),   ""   )  )))</f>
        <v/>
      </c>
      <c r="H2690" s="34" t="str">
        <f aca="false">B2690 &amp; "|" &amp; E2690 &amp; "|" &amp;(IF(ISBLANK(C2690),"",IFERROR(VALUE(LEFT(TRIM(C2690),FIND(" ",TRIM(C2690)&amp;" ")-1)),"")))</f>
        <v>||</v>
      </c>
      <c r="I2690" s="18" t="n">
        <f aca="false">IF(G2690="",0, IF(COUNTIF($H$6:H2690,H2690)=1,1,0))</f>
        <v>0</v>
      </c>
      <c r="J2690" s="34" t="str">
        <f aca="false">IF( OR( ISBLANK(D2690), C2690=D2690, AND( LEFT(D2690,7)&lt;&gt;"NOMINA ", OR( ISERROR(FIND(" - ",D2690)), NOT(ISNUMBER(VALUE(LEFT(D2690,FIND(" - ",D2690)-1)))) ) ) ), "", B2690 &amp; "|" &amp; E2690 &amp; "|" &amp; (IF(ISBLANK(C2690), "", IFERROR(VALUE(LEFT(TRIM(C2690), FIND(" ", TRIM(C2690)&amp;" ")-1)), ""))) &amp; "|" &amp; D2690 )</f>
        <v/>
      </c>
      <c r="K2690" s="18" t="n">
        <f aca="false">IF(OR(C2690="", J2690="",G2690=""), 0, IF(COUNTIF($J$6:J2690, J2690)=1, 1, 0))</f>
        <v>0</v>
      </c>
      <c r="L2690" s="16" t="str">
        <f aca="false">IF(B2690="Inscripción de nuevo registro patronal",B2690 &amp; "|" &amp; E2690 &amp; "|" &amp; C2690,"")</f>
        <v/>
      </c>
      <c r="M2690" s="18" t="n">
        <f aca="false">IF(OR(C2690="", L2690=""), 0, IF(COUNTIF($L$6:L2690, L2690)=1, 1, 0))</f>
        <v>0</v>
      </c>
    </row>
    <row r="2691" customFormat="false" ht="28.35" hidden="false" customHeight="true" outlineLevel="0" collapsed="false">
      <c r="A2691" s="48" t="str">
        <f aca="false">IF(AND(NOT(ISBLANK(C2691)),NOT(ISBLANK(B2691)),NOT(ISBLANK(E2691))),(_xlfn.AGGREGATE(2,7,A$5:A2691))+1,"")</f>
        <v/>
      </c>
      <c r="B2691" s="49"/>
      <c r="C2691" s="49"/>
      <c r="D2691" s="50"/>
      <c r="E2691" s="51"/>
      <c r="F2691" s="52" t="str">
        <f aca="false">IFERROR(VLOOKUP(B2691,LISTAS!$Q$2:$R$58,2,0),"")</f>
        <v/>
      </c>
      <c r="G2691" s="34" t="str">
        <f aca="false">IF(ISBLANK(C2691),"",  IF(F2691="RAZÓN SOCIAL","NUEVO_RP",   IF(F2691="NUMERO",      IF(ISNUMBER(VALUE(C2691)),VALUE(C2691),""),   IF(OR(F2691="NSS - NOMBRE",F2691="RP - NOMBRE"),      IF(         AND(           NOT(ISERROR(FIND(" - ",C2691))),           ISERROR(FIND("  ",C2691)),           ISERROR(FIND("–",C2691)),           ISERROR(FIND("—",C2691)),           ISNUMBER(VALUE(LEFT(C2691,FIND(" - ",C2691)-1)))         ),         VALUE(LEFT(C2691,FIND(" - ",C2691)-1)),         ""      ),   ""   )  )))</f>
        <v/>
      </c>
      <c r="H2691" s="34" t="str">
        <f aca="false">B2691 &amp; "|" &amp; E2691 &amp; "|" &amp;(IF(ISBLANK(C2691),"",IFERROR(VALUE(LEFT(TRIM(C2691),FIND(" ",TRIM(C2691)&amp;" ")-1)),"")))</f>
        <v>||</v>
      </c>
      <c r="I2691" s="18" t="n">
        <f aca="false">IF(G2691="",0, IF(COUNTIF($H$6:H2691,H2691)=1,1,0))</f>
        <v>0</v>
      </c>
      <c r="J2691" s="34" t="str">
        <f aca="false">IF( OR( ISBLANK(D2691), C2691=D2691, AND( LEFT(D2691,7)&lt;&gt;"NOMINA ", OR( ISERROR(FIND(" - ",D2691)), NOT(ISNUMBER(VALUE(LEFT(D2691,FIND(" - ",D2691)-1)))) ) ) ), "", B2691 &amp; "|" &amp; E2691 &amp; "|" &amp; (IF(ISBLANK(C2691), "", IFERROR(VALUE(LEFT(TRIM(C2691), FIND(" ", TRIM(C2691)&amp;" ")-1)), ""))) &amp; "|" &amp; D2691 )</f>
        <v/>
      </c>
      <c r="K2691" s="18" t="n">
        <f aca="false">IF(OR(C2691="", J2691="",G2691=""), 0, IF(COUNTIF($J$6:J2691, J2691)=1, 1, 0))</f>
        <v>0</v>
      </c>
      <c r="L2691" s="16" t="str">
        <f aca="false">IF(B2691="Inscripción de nuevo registro patronal",B2691 &amp; "|" &amp; E2691 &amp; "|" &amp; C2691,"")</f>
        <v/>
      </c>
      <c r="M2691" s="18" t="n">
        <f aca="false">IF(OR(C2691="", L2691=""), 0, IF(COUNTIF($L$6:L2691, L2691)=1, 1, 0))</f>
        <v>0</v>
      </c>
    </row>
    <row r="2692" customFormat="false" ht="28.35" hidden="false" customHeight="true" outlineLevel="0" collapsed="false">
      <c r="A2692" s="48" t="str">
        <f aca="false">IF(AND(NOT(ISBLANK(C2692)),NOT(ISBLANK(B2692)),NOT(ISBLANK(E2692))),(_xlfn.AGGREGATE(2,7,A$5:A2692))+1,"")</f>
        <v/>
      </c>
      <c r="B2692" s="49"/>
      <c r="C2692" s="49"/>
      <c r="D2692" s="50"/>
      <c r="E2692" s="51"/>
      <c r="F2692" s="52" t="str">
        <f aca="false">IFERROR(VLOOKUP(B2692,LISTAS!$Q$2:$R$58,2,0),"")</f>
        <v/>
      </c>
      <c r="G2692" s="34" t="str">
        <f aca="false">IF(ISBLANK(C2692),"",  IF(F2692="RAZÓN SOCIAL","NUEVO_RP",   IF(F2692="NUMERO",      IF(ISNUMBER(VALUE(C2692)),VALUE(C2692),""),   IF(OR(F2692="NSS - NOMBRE",F2692="RP - NOMBRE"),      IF(         AND(           NOT(ISERROR(FIND(" - ",C2692))),           ISERROR(FIND("  ",C2692)),           ISERROR(FIND("–",C2692)),           ISERROR(FIND("—",C2692)),           ISNUMBER(VALUE(LEFT(C2692,FIND(" - ",C2692)-1)))         ),         VALUE(LEFT(C2692,FIND(" - ",C2692)-1)),         ""      ),   ""   )  )))</f>
        <v/>
      </c>
      <c r="H2692" s="34" t="str">
        <f aca="false">B2692 &amp; "|" &amp; E2692 &amp; "|" &amp;(IF(ISBLANK(C2692),"",IFERROR(VALUE(LEFT(TRIM(C2692),FIND(" ",TRIM(C2692)&amp;" ")-1)),"")))</f>
        <v>||</v>
      </c>
      <c r="I2692" s="18" t="n">
        <f aca="false">IF(G2692="",0, IF(COUNTIF($H$6:H2692,H2692)=1,1,0))</f>
        <v>0</v>
      </c>
      <c r="J2692" s="34" t="str">
        <f aca="false">IF( OR( ISBLANK(D2692), C2692=D2692, AND( LEFT(D2692,7)&lt;&gt;"NOMINA ", OR( ISERROR(FIND(" - ",D2692)), NOT(ISNUMBER(VALUE(LEFT(D2692,FIND(" - ",D2692)-1)))) ) ) ), "", B2692 &amp; "|" &amp; E2692 &amp; "|" &amp; (IF(ISBLANK(C2692), "", IFERROR(VALUE(LEFT(TRIM(C2692), FIND(" ", TRIM(C2692)&amp;" ")-1)), ""))) &amp; "|" &amp; D2692 )</f>
        <v/>
      </c>
      <c r="K2692" s="18" t="n">
        <f aca="false">IF(OR(C2692="", J2692="",G2692=""), 0, IF(COUNTIF($J$6:J2692, J2692)=1, 1, 0))</f>
        <v>0</v>
      </c>
      <c r="L2692" s="16" t="str">
        <f aca="false">IF(B2692="Inscripción de nuevo registro patronal",B2692 &amp; "|" &amp; E2692 &amp; "|" &amp; C2692,"")</f>
        <v/>
      </c>
      <c r="M2692" s="18" t="n">
        <f aca="false">IF(OR(C2692="", L2692=""), 0, IF(COUNTIF($L$6:L2692, L2692)=1, 1, 0))</f>
        <v>0</v>
      </c>
    </row>
    <row r="2693" customFormat="false" ht="28.35" hidden="false" customHeight="true" outlineLevel="0" collapsed="false">
      <c r="A2693" s="48" t="str">
        <f aca="false">IF(AND(NOT(ISBLANK(C2693)),NOT(ISBLANK(B2693)),NOT(ISBLANK(E2693))),(_xlfn.AGGREGATE(2,7,A$5:A2693))+1,"")</f>
        <v/>
      </c>
      <c r="B2693" s="49"/>
      <c r="C2693" s="49"/>
      <c r="D2693" s="50"/>
      <c r="E2693" s="51"/>
      <c r="F2693" s="52" t="str">
        <f aca="false">IFERROR(VLOOKUP(B2693,LISTAS!$Q$2:$R$58,2,0),"")</f>
        <v/>
      </c>
      <c r="G2693" s="34" t="str">
        <f aca="false">IF(ISBLANK(C2693),"",  IF(F2693="RAZÓN SOCIAL","NUEVO_RP",   IF(F2693="NUMERO",      IF(ISNUMBER(VALUE(C2693)),VALUE(C2693),""),   IF(OR(F2693="NSS - NOMBRE",F2693="RP - NOMBRE"),      IF(         AND(           NOT(ISERROR(FIND(" - ",C2693))),           ISERROR(FIND("  ",C2693)),           ISERROR(FIND("–",C2693)),           ISERROR(FIND("—",C2693)),           ISNUMBER(VALUE(LEFT(C2693,FIND(" - ",C2693)-1)))         ),         VALUE(LEFT(C2693,FIND(" - ",C2693)-1)),         ""      ),   ""   )  )))</f>
        <v/>
      </c>
      <c r="H2693" s="34" t="str">
        <f aca="false">B2693 &amp; "|" &amp; E2693 &amp; "|" &amp;(IF(ISBLANK(C2693),"",IFERROR(VALUE(LEFT(TRIM(C2693),FIND(" ",TRIM(C2693)&amp;" ")-1)),"")))</f>
        <v>||</v>
      </c>
      <c r="I2693" s="18" t="n">
        <f aca="false">IF(G2693="",0, IF(COUNTIF($H$6:H2693,H2693)=1,1,0))</f>
        <v>0</v>
      </c>
      <c r="J2693" s="34" t="str">
        <f aca="false">IF( OR( ISBLANK(D2693), C2693=D2693, AND( LEFT(D2693,7)&lt;&gt;"NOMINA ", OR( ISERROR(FIND(" - ",D2693)), NOT(ISNUMBER(VALUE(LEFT(D2693,FIND(" - ",D2693)-1)))) ) ) ), "", B2693 &amp; "|" &amp; E2693 &amp; "|" &amp; (IF(ISBLANK(C2693), "", IFERROR(VALUE(LEFT(TRIM(C2693), FIND(" ", TRIM(C2693)&amp;" ")-1)), ""))) &amp; "|" &amp; D2693 )</f>
        <v/>
      </c>
      <c r="K2693" s="18" t="n">
        <f aca="false">IF(OR(C2693="", J2693="",G2693=""), 0, IF(COUNTIF($J$6:J2693, J2693)=1, 1, 0))</f>
        <v>0</v>
      </c>
      <c r="L2693" s="16" t="str">
        <f aca="false">IF(B2693="Inscripción de nuevo registro patronal",B2693 &amp; "|" &amp; E2693 &amp; "|" &amp; C2693,"")</f>
        <v/>
      </c>
      <c r="M2693" s="18" t="n">
        <f aca="false">IF(OR(C2693="", L2693=""), 0, IF(COUNTIF($L$6:L2693, L2693)=1, 1, 0))</f>
        <v>0</v>
      </c>
    </row>
    <row r="2694" customFormat="false" ht="28.35" hidden="false" customHeight="true" outlineLevel="0" collapsed="false">
      <c r="A2694" s="48" t="str">
        <f aca="false">IF(AND(NOT(ISBLANK(C2694)),NOT(ISBLANK(B2694)),NOT(ISBLANK(E2694))),(_xlfn.AGGREGATE(2,7,A$5:A2694))+1,"")</f>
        <v/>
      </c>
      <c r="B2694" s="49"/>
      <c r="C2694" s="49"/>
      <c r="D2694" s="50"/>
      <c r="E2694" s="51"/>
      <c r="F2694" s="52" t="str">
        <f aca="false">IFERROR(VLOOKUP(B2694,LISTAS!$Q$2:$R$58,2,0),"")</f>
        <v/>
      </c>
      <c r="G2694" s="34" t="str">
        <f aca="false">IF(ISBLANK(C2694),"",  IF(F2694="RAZÓN SOCIAL","NUEVO_RP",   IF(F2694="NUMERO",      IF(ISNUMBER(VALUE(C2694)),VALUE(C2694),""),   IF(OR(F2694="NSS - NOMBRE",F2694="RP - NOMBRE"),      IF(         AND(           NOT(ISERROR(FIND(" - ",C2694))),           ISERROR(FIND("  ",C2694)),           ISERROR(FIND("–",C2694)),           ISERROR(FIND("—",C2694)),           ISNUMBER(VALUE(LEFT(C2694,FIND(" - ",C2694)-1)))         ),         VALUE(LEFT(C2694,FIND(" - ",C2694)-1)),         ""      ),   ""   )  )))</f>
        <v/>
      </c>
      <c r="H2694" s="34" t="str">
        <f aca="false">B2694 &amp; "|" &amp; E2694 &amp; "|" &amp;(IF(ISBLANK(C2694),"",IFERROR(VALUE(LEFT(TRIM(C2694),FIND(" ",TRIM(C2694)&amp;" ")-1)),"")))</f>
        <v>||</v>
      </c>
      <c r="I2694" s="18" t="n">
        <f aca="false">IF(G2694="",0, IF(COUNTIF($H$6:H2694,H2694)=1,1,0))</f>
        <v>0</v>
      </c>
      <c r="J2694" s="34" t="str">
        <f aca="false">IF( OR( ISBLANK(D2694), C2694=D2694, AND( LEFT(D2694,7)&lt;&gt;"NOMINA ", OR( ISERROR(FIND(" - ",D2694)), NOT(ISNUMBER(VALUE(LEFT(D2694,FIND(" - ",D2694)-1)))) ) ) ), "", B2694 &amp; "|" &amp; E2694 &amp; "|" &amp; (IF(ISBLANK(C2694), "", IFERROR(VALUE(LEFT(TRIM(C2694), FIND(" ", TRIM(C2694)&amp;" ")-1)), ""))) &amp; "|" &amp; D2694 )</f>
        <v/>
      </c>
      <c r="K2694" s="18" t="n">
        <f aca="false">IF(OR(C2694="", J2694="",G2694=""), 0, IF(COUNTIF($J$6:J2694, J2694)=1, 1, 0))</f>
        <v>0</v>
      </c>
      <c r="L2694" s="16" t="str">
        <f aca="false">IF(B2694="Inscripción de nuevo registro patronal",B2694 &amp; "|" &amp; E2694 &amp; "|" &amp; C2694,"")</f>
        <v/>
      </c>
      <c r="M2694" s="18" t="n">
        <f aca="false">IF(OR(C2694="", L2694=""), 0, IF(COUNTIF($L$6:L2694, L2694)=1, 1, 0))</f>
        <v>0</v>
      </c>
    </row>
    <row r="2695" customFormat="false" ht="28.35" hidden="false" customHeight="true" outlineLevel="0" collapsed="false">
      <c r="A2695" s="48" t="str">
        <f aca="false">IF(AND(NOT(ISBLANK(C2695)),NOT(ISBLANK(B2695)),NOT(ISBLANK(E2695))),(_xlfn.AGGREGATE(2,7,A$5:A2695))+1,"")</f>
        <v/>
      </c>
      <c r="B2695" s="49"/>
      <c r="C2695" s="49"/>
      <c r="D2695" s="50"/>
      <c r="E2695" s="51"/>
      <c r="F2695" s="52" t="str">
        <f aca="false">IFERROR(VLOOKUP(B2695,LISTAS!$Q$2:$R$58,2,0),"")</f>
        <v/>
      </c>
      <c r="G2695" s="34" t="str">
        <f aca="false">IF(ISBLANK(C2695),"",  IF(F2695="RAZÓN SOCIAL","NUEVO_RP",   IF(F2695="NUMERO",      IF(ISNUMBER(VALUE(C2695)),VALUE(C2695),""),   IF(OR(F2695="NSS - NOMBRE",F2695="RP - NOMBRE"),      IF(         AND(           NOT(ISERROR(FIND(" - ",C2695))),           ISERROR(FIND("  ",C2695)),           ISERROR(FIND("–",C2695)),           ISERROR(FIND("—",C2695)),           ISNUMBER(VALUE(LEFT(C2695,FIND(" - ",C2695)-1)))         ),         VALUE(LEFT(C2695,FIND(" - ",C2695)-1)),         ""      ),   ""   )  )))</f>
        <v/>
      </c>
      <c r="H2695" s="34" t="str">
        <f aca="false">B2695 &amp; "|" &amp; E2695 &amp; "|" &amp;(IF(ISBLANK(C2695),"",IFERROR(VALUE(LEFT(TRIM(C2695),FIND(" ",TRIM(C2695)&amp;" ")-1)),"")))</f>
        <v>||</v>
      </c>
      <c r="I2695" s="18" t="n">
        <f aca="false">IF(G2695="",0, IF(COUNTIF($H$6:H2695,H2695)=1,1,0))</f>
        <v>0</v>
      </c>
      <c r="J2695" s="34" t="str">
        <f aca="false">IF( OR( ISBLANK(D2695), C2695=D2695, AND( LEFT(D2695,7)&lt;&gt;"NOMINA ", OR( ISERROR(FIND(" - ",D2695)), NOT(ISNUMBER(VALUE(LEFT(D2695,FIND(" - ",D2695)-1)))) ) ) ), "", B2695 &amp; "|" &amp; E2695 &amp; "|" &amp; (IF(ISBLANK(C2695), "", IFERROR(VALUE(LEFT(TRIM(C2695), FIND(" ", TRIM(C2695)&amp;" ")-1)), ""))) &amp; "|" &amp; D2695 )</f>
        <v/>
      </c>
      <c r="K2695" s="18" t="n">
        <f aca="false">IF(OR(C2695="", J2695="",G2695=""), 0, IF(COUNTIF($J$6:J2695, J2695)=1, 1, 0))</f>
        <v>0</v>
      </c>
      <c r="L2695" s="16" t="str">
        <f aca="false">IF(B2695="Inscripción de nuevo registro patronal",B2695 &amp; "|" &amp; E2695 &amp; "|" &amp; C2695,"")</f>
        <v/>
      </c>
      <c r="M2695" s="18" t="n">
        <f aca="false">IF(OR(C2695="", L2695=""), 0, IF(COUNTIF($L$6:L2695, L2695)=1, 1, 0))</f>
        <v>0</v>
      </c>
    </row>
    <row r="2696" customFormat="false" ht="28.35" hidden="false" customHeight="true" outlineLevel="0" collapsed="false">
      <c r="A2696" s="48" t="str">
        <f aca="false">IF(AND(NOT(ISBLANK(C2696)),NOT(ISBLANK(B2696)),NOT(ISBLANK(E2696))),(_xlfn.AGGREGATE(2,7,A$5:A2696))+1,"")</f>
        <v/>
      </c>
      <c r="B2696" s="49"/>
      <c r="C2696" s="49"/>
      <c r="D2696" s="50"/>
      <c r="E2696" s="51"/>
      <c r="F2696" s="52" t="str">
        <f aca="false">IFERROR(VLOOKUP(B2696,LISTAS!$Q$2:$R$58,2,0),"")</f>
        <v/>
      </c>
      <c r="G2696" s="34" t="str">
        <f aca="false">IF(ISBLANK(C2696),"",  IF(F2696="RAZÓN SOCIAL","NUEVO_RP",   IF(F2696="NUMERO",      IF(ISNUMBER(VALUE(C2696)),VALUE(C2696),""),   IF(OR(F2696="NSS - NOMBRE",F2696="RP - NOMBRE"),      IF(         AND(           NOT(ISERROR(FIND(" - ",C2696))),           ISERROR(FIND("  ",C2696)),           ISERROR(FIND("–",C2696)),           ISERROR(FIND("—",C2696)),           ISNUMBER(VALUE(LEFT(C2696,FIND(" - ",C2696)-1)))         ),         VALUE(LEFT(C2696,FIND(" - ",C2696)-1)),         ""      ),   ""   )  )))</f>
        <v/>
      </c>
      <c r="H2696" s="34" t="str">
        <f aca="false">B2696 &amp; "|" &amp; E2696 &amp; "|" &amp;(IF(ISBLANK(C2696),"",IFERROR(VALUE(LEFT(TRIM(C2696),FIND(" ",TRIM(C2696)&amp;" ")-1)),"")))</f>
        <v>||</v>
      </c>
      <c r="I2696" s="18" t="n">
        <f aca="false">IF(G2696="",0, IF(COUNTIF($H$6:H2696,H2696)=1,1,0))</f>
        <v>0</v>
      </c>
      <c r="J2696" s="34" t="str">
        <f aca="false">IF( OR( ISBLANK(D2696), C2696=D2696, AND( LEFT(D2696,7)&lt;&gt;"NOMINA ", OR( ISERROR(FIND(" - ",D2696)), NOT(ISNUMBER(VALUE(LEFT(D2696,FIND(" - ",D2696)-1)))) ) ) ), "", B2696 &amp; "|" &amp; E2696 &amp; "|" &amp; (IF(ISBLANK(C2696), "", IFERROR(VALUE(LEFT(TRIM(C2696), FIND(" ", TRIM(C2696)&amp;" ")-1)), ""))) &amp; "|" &amp; D2696 )</f>
        <v/>
      </c>
      <c r="K2696" s="18" t="n">
        <f aca="false">IF(OR(C2696="", J2696="",G2696=""), 0, IF(COUNTIF($J$6:J2696, J2696)=1, 1, 0))</f>
        <v>0</v>
      </c>
      <c r="L2696" s="16" t="str">
        <f aca="false">IF(B2696="Inscripción de nuevo registro patronal",B2696 &amp; "|" &amp; E2696 &amp; "|" &amp; C2696,"")</f>
        <v/>
      </c>
      <c r="M2696" s="18" t="n">
        <f aca="false">IF(OR(C2696="", L2696=""), 0, IF(COUNTIF($L$6:L2696, L2696)=1, 1, 0))</f>
        <v>0</v>
      </c>
    </row>
    <row r="2697" customFormat="false" ht="28.35" hidden="false" customHeight="true" outlineLevel="0" collapsed="false">
      <c r="A2697" s="48" t="str">
        <f aca="false">IF(AND(NOT(ISBLANK(C2697)),NOT(ISBLANK(B2697)),NOT(ISBLANK(E2697))),(_xlfn.AGGREGATE(2,7,A$5:A2697))+1,"")</f>
        <v/>
      </c>
      <c r="B2697" s="49"/>
      <c r="C2697" s="49"/>
      <c r="D2697" s="50"/>
      <c r="E2697" s="51"/>
      <c r="F2697" s="52" t="str">
        <f aca="false">IFERROR(VLOOKUP(B2697,LISTAS!$Q$2:$R$58,2,0),"")</f>
        <v/>
      </c>
      <c r="G2697" s="34" t="str">
        <f aca="false">IF(ISBLANK(C2697),"",  IF(F2697="RAZÓN SOCIAL","NUEVO_RP",   IF(F2697="NUMERO",      IF(ISNUMBER(VALUE(C2697)),VALUE(C2697),""),   IF(OR(F2697="NSS - NOMBRE",F2697="RP - NOMBRE"),      IF(         AND(           NOT(ISERROR(FIND(" - ",C2697))),           ISERROR(FIND("  ",C2697)),           ISERROR(FIND("–",C2697)),           ISERROR(FIND("—",C2697)),           ISNUMBER(VALUE(LEFT(C2697,FIND(" - ",C2697)-1)))         ),         VALUE(LEFT(C2697,FIND(" - ",C2697)-1)),         ""      ),   ""   )  )))</f>
        <v/>
      </c>
      <c r="H2697" s="34" t="str">
        <f aca="false">B2697 &amp; "|" &amp; E2697 &amp; "|" &amp;(IF(ISBLANK(C2697),"",IFERROR(VALUE(LEFT(TRIM(C2697),FIND(" ",TRIM(C2697)&amp;" ")-1)),"")))</f>
        <v>||</v>
      </c>
      <c r="I2697" s="18" t="n">
        <f aca="false">IF(G2697="",0, IF(COUNTIF($H$6:H2697,H2697)=1,1,0))</f>
        <v>0</v>
      </c>
      <c r="J2697" s="34" t="str">
        <f aca="false">IF( OR( ISBLANK(D2697), C2697=D2697, AND( LEFT(D2697,7)&lt;&gt;"NOMINA ", OR( ISERROR(FIND(" - ",D2697)), NOT(ISNUMBER(VALUE(LEFT(D2697,FIND(" - ",D2697)-1)))) ) ) ), "", B2697 &amp; "|" &amp; E2697 &amp; "|" &amp; (IF(ISBLANK(C2697), "", IFERROR(VALUE(LEFT(TRIM(C2697), FIND(" ", TRIM(C2697)&amp;" ")-1)), ""))) &amp; "|" &amp; D2697 )</f>
        <v/>
      </c>
      <c r="K2697" s="18" t="n">
        <f aca="false">IF(OR(C2697="", J2697="",G2697=""), 0, IF(COUNTIF($J$6:J2697, J2697)=1, 1, 0))</f>
        <v>0</v>
      </c>
      <c r="L2697" s="16" t="str">
        <f aca="false">IF(B2697="Inscripción de nuevo registro patronal",B2697 &amp; "|" &amp; E2697 &amp; "|" &amp; C2697,"")</f>
        <v/>
      </c>
      <c r="M2697" s="18" t="n">
        <f aca="false">IF(OR(C2697="", L2697=""), 0, IF(COUNTIF($L$6:L2697, L2697)=1, 1, 0))</f>
        <v>0</v>
      </c>
    </row>
    <row r="2698" customFormat="false" ht="28.35" hidden="false" customHeight="true" outlineLevel="0" collapsed="false">
      <c r="A2698" s="48" t="str">
        <f aca="false">IF(AND(NOT(ISBLANK(C2698)),NOT(ISBLANK(B2698)),NOT(ISBLANK(E2698))),(_xlfn.AGGREGATE(2,7,A$5:A2698))+1,"")</f>
        <v/>
      </c>
      <c r="B2698" s="49"/>
      <c r="C2698" s="49"/>
      <c r="D2698" s="50"/>
      <c r="E2698" s="51"/>
      <c r="F2698" s="52" t="str">
        <f aca="false">IFERROR(VLOOKUP(B2698,LISTAS!$Q$2:$R$58,2,0),"")</f>
        <v/>
      </c>
      <c r="G2698" s="34" t="str">
        <f aca="false">IF(ISBLANK(C2698),"",  IF(F2698="RAZÓN SOCIAL","NUEVO_RP",   IF(F2698="NUMERO",      IF(ISNUMBER(VALUE(C2698)),VALUE(C2698),""),   IF(OR(F2698="NSS - NOMBRE",F2698="RP - NOMBRE"),      IF(         AND(           NOT(ISERROR(FIND(" - ",C2698))),           ISERROR(FIND("  ",C2698)),           ISERROR(FIND("–",C2698)),           ISERROR(FIND("—",C2698)),           ISNUMBER(VALUE(LEFT(C2698,FIND(" - ",C2698)-1)))         ),         VALUE(LEFT(C2698,FIND(" - ",C2698)-1)),         ""      ),   ""   )  )))</f>
        <v/>
      </c>
      <c r="H2698" s="34" t="str">
        <f aca="false">B2698 &amp; "|" &amp; E2698 &amp; "|" &amp;(IF(ISBLANK(C2698),"",IFERROR(VALUE(LEFT(TRIM(C2698),FIND(" ",TRIM(C2698)&amp;" ")-1)),"")))</f>
        <v>||</v>
      </c>
      <c r="I2698" s="18" t="n">
        <f aca="false">IF(G2698="",0, IF(COUNTIF($H$6:H2698,H2698)=1,1,0))</f>
        <v>0</v>
      </c>
      <c r="J2698" s="34" t="str">
        <f aca="false">IF( OR( ISBLANK(D2698), C2698=D2698, AND( LEFT(D2698,7)&lt;&gt;"NOMINA ", OR( ISERROR(FIND(" - ",D2698)), NOT(ISNUMBER(VALUE(LEFT(D2698,FIND(" - ",D2698)-1)))) ) ) ), "", B2698 &amp; "|" &amp; E2698 &amp; "|" &amp; (IF(ISBLANK(C2698), "", IFERROR(VALUE(LEFT(TRIM(C2698), FIND(" ", TRIM(C2698)&amp;" ")-1)), ""))) &amp; "|" &amp; D2698 )</f>
        <v/>
      </c>
      <c r="K2698" s="18" t="n">
        <f aca="false">IF(OR(C2698="", J2698="",G2698=""), 0, IF(COUNTIF($J$6:J2698, J2698)=1, 1, 0))</f>
        <v>0</v>
      </c>
      <c r="L2698" s="16" t="str">
        <f aca="false">IF(B2698="Inscripción de nuevo registro patronal",B2698 &amp; "|" &amp; E2698 &amp; "|" &amp; C2698,"")</f>
        <v/>
      </c>
      <c r="M2698" s="18" t="n">
        <f aca="false">IF(OR(C2698="", L2698=""), 0, IF(COUNTIF($L$6:L2698, L2698)=1, 1, 0))</f>
        <v>0</v>
      </c>
    </row>
    <row r="2699" customFormat="false" ht="28.35" hidden="false" customHeight="true" outlineLevel="0" collapsed="false">
      <c r="A2699" s="48" t="str">
        <f aca="false">IF(AND(NOT(ISBLANK(C2699)),NOT(ISBLANK(B2699)),NOT(ISBLANK(E2699))),(_xlfn.AGGREGATE(2,7,A$5:A2699))+1,"")</f>
        <v/>
      </c>
      <c r="B2699" s="49"/>
      <c r="C2699" s="49"/>
      <c r="D2699" s="50"/>
      <c r="E2699" s="51"/>
      <c r="F2699" s="52" t="str">
        <f aca="false">IFERROR(VLOOKUP(B2699,LISTAS!$Q$2:$R$58,2,0),"")</f>
        <v/>
      </c>
      <c r="G2699" s="34" t="str">
        <f aca="false">IF(ISBLANK(C2699),"",  IF(F2699="RAZÓN SOCIAL","NUEVO_RP",   IF(F2699="NUMERO",      IF(ISNUMBER(VALUE(C2699)),VALUE(C2699),""),   IF(OR(F2699="NSS - NOMBRE",F2699="RP - NOMBRE"),      IF(         AND(           NOT(ISERROR(FIND(" - ",C2699))),           ISERROR(FIND("  ",C2699)),           ISERROR(FIND("–",C2699)),           ISERROR(FIND("—",C2699)),           ISNUMBER(VALUE(LEFT(C2699,FIND(" - ",C2699)-1)))         ),         VALUE(LEFT(C2699,FIND(" - ",C2699)-1)),         ""      ),   ""   )  )))</f>
        <v/>
      </c>
      <c r="H2699" s="34" t="str">
        <f aca="false">B2699 &amp; "|" &amp; E2699 &amp; "|" &amp;(IF(ISBLANK(C2699),"",IFERROR(VALUE(LEFT(TRIM(C2699),FIND(" ",TRIM(C2699)&amp;" ")-1)),"")))</f>
        <v>||</v>
      </c>
      <c r="I2699" s="18" t="n">
        <f aca="false">IF(G2699="",0, IF(COUNTIF($H$6:H2699,H2699)=1,1,0))</f>
        <v>0</v>
      </c>
      <c r="J2699" s="34" t="str">
        <f aca="false">IF( OR( ISBLANK(D2699), C2699=D2699, AND( LEFT(D2699,7)&lt;&gt;"NOMINA ", OR( ISERROR(FIND(" - ",D2699)), NOT(ISNUMBER(VALUE(LEFT(D2699,FIND(" - ",D2699)-1)))) ) ) ), "", B2699 &amp; "|" &amp; E2699 &amp; "|" &amp; (IF(ISBLANK(C2699), "", IFERROR(VALUE(LEFT(TRIM(C2699), FIND(" ", TRIM(C2699)&amp;" ")-1)), ""))) &amp; "|" &amp; D2699 )</f>
        <v/>
      </c>
      <c r="K2699" s="18" t="n">
        <f aca="false">IF(OR(C2699="", J2699="",G2699=""), 0, IF(COUNTIF($J$6:J2699, J2699)=1, 1, 0))</f>
        <v>0</v>
      </c>
      <c r="L2699" s="16" t="str">
        <f aca="false">IF(B2699="Inscripción de nuevo registro patronal",B2699 &amp; "|" &amp; E2699 &amp; "|" &amp; C2699,"")</f>
        <v/>
      </c>
      <c r="M2699" s="18" t="n">
        <f aca="false">IF(OR(C2699="", L2699=""), 0, IF(COUNTIF($L$6:L2699, L2699)=1, 1, 0))</f>
        <v>0</v>
      </c>
    </row>
    <row r="2700" customFormat="false" ht="28.35" hidden="false" customHeight="true" outlineLevel="0" collapsed="false">
      <c r="A2700" s="48" t="str">
        <f aca="false">IF(AND(NOT(ISBLANK(C2700)),NOT(ISBLANK(B2700)),NOT(ISBLANK(E2700))),(_xlfn.AGGREGATE(2,7,A$5:A2700))+1,"")</f>
        <v/>
      </c>
      <c r="B2700" s="49"/>
      <c r="C2700" s="49"/>
      <c r="D2700" s="50"/>
      <c r="E2700" s="51"/>
      <c r="F2700" s="52" t="str">
        <f aca="false">IFERROR(VLOOKUP(B2700,LISTAS!$Q$2:$R$58,2,0),"")</f>
        <v/>
      </c>
      <c r="G2700" s="34" t="str">
        <f aca="false">IF(ISBLANK(C2700),"",  IF(F2700="RAZÓN SOCIAL","NUEVO_RP",   IF(F2700="NUMERO",      IF(ISNUMBER(VALUE(C2700)),VALUE(C2700),""),   IF(OR(F2700="NSS - NOMBRE",F2700="RP - NOMBRE"),      IF(         AND(           NOT(ISERROR(FIND(" - ",C2700))),           ISERROR(FIND("  ",C2700)),           ISERROR(FIND("–",C2700)),           ISERROR(FIND("—",C2700)),           ISNUMBER(VALUE(LEFT(C2700,FIND(" - ",C2700)-1)))         ),         VALUE(LEFT(C2700,FIND(" - ",C2700)-1)),         ""      ),   ""   )  )))</f>
        <v/>
      </c>
      <c r="H2700" s="34" t="str">
        <f aca="false">B2700 &amp; "|" &amp; E2700 &amp; "|" &amp;(IF(ISBLANK(C2700),"",IFERROR(VALUE(LEFT(TRIM(C2700),FIND(" ",TRIM(C2700)&amp;" ")-1)),"")))</f>
        <v>||</v>
      </c>
      <c r="I2700" s="18" t="n">
        <f aca="false">IF(G2700="",0, IF(COUNTIF($H$6:H2700,H2700)=1,1,0))</f>
        <v>0</v>
      </c>
      <c r="J2700" s="34" t="str">
        <f aca="false">IF( OR( ISBLANK(D2700), C2700=D2700, AND( LEFT(D2700,7)&lt;&gt;"NOMINA ", OR( ISERROR(FIND(" - ",D2700)), NOT(ISNUMBER(VALUE(LEFT(D2700,FIND(" - ",D2700)-1)))) ) ) ), "", B2700 &amp; "|" &amp; E2700 &amp; "|" &amp; (IF(ISBLANK(C2700), "", IFERROR(VALUE(LEFT(TRIM(C2700), FIND(" ", TRIM(C2700)&amp;" ")-1)), ""))) &amp; "|" &amp; D2700 )</f>
        <v/>
      </c>
      <c r="K2700" s="18" t="n">
        <f aca="false">IF(OR(C2700="", J2700="",G2700=""), 0, IF(COUNTIF($J$6:J2700, J2700)=1, 1, 0))</f>
        <v>0</v>
      </c>
      <c r="L2700" s="16" t="str">
        <f aca="false">IF(B2700="Inscripción de nuevo registro patronal",B2700 &amp; "|" &amp; E2700 &amp; "|" &amp; C2700,"")</f>
        <v/>
      </c>
      <c r="M2700" s="18" t="n">
        <f aca="false">IF(OR(C2700="", L2700=""), 0, IF(COUNTIF($L$6:L2700, L2700)=1, 1, 0))</f>
        <v>0</v>
      </c>
    </row>
    <row r="2701" customFormat="false" ht="28.35" hidden="false" customHeight="true" outlineLevel="0" collapsed="false">
      <c r="A2701" s="48" t="str">
        <f aca="false">IF(AND(NOT(ISBLANK(C2701)),NOT(ISBLANK(B2701)),NOT(ISBLANK(E2701))),(_xlfn.AGGREGATE(2,7,A$5:A2701))+1,"")</f>
        <v/>
      </c>
      <c r="B2701" s="49"/>
      <c r="C2701" s="49"/>
      <c r="D2701" s="50"/>
      <c r="E2701" s="51"/>
      <c r="F2701" s="52" t="str">
        <f aca="false">IFERROR(VLOOKUP(B2701,LISTAS!$Q$2:$R$58,2,0),"")</f>
        <v/>
      </c>
      <c r="G2701" s="34" t="str">
        <f aca="false">IF(ISBLANK(C2701),"",  IF(F2701="RAZÓN SOCIAL","NUEVO_RP",   IF(F2701="NUMERO",      IF(ISNUMBER(VALUE(C2701)),VALUE(C2701),""),   IF(OR(F2701="NSS - NOMBRE",F2701="RP - NOMBRE"),      IF(         AND(           NOT(ISERROR(FIND(" - ",C2701))),           ISERROR(FIND("  ",C2701)),           ISERROR(FIND("–",C2701)),           ISERROR(FIND("—",C2701)),           ISNUMBER(VALUE(LEFT(C2701,FIND(" - ",C2701)-1)))         ),         VALUE(LEFT(C2701,FIND(" - ",C2701)-1)),         ""      ),   ""   )  )))</f>
        <v/>
      </c>
      <c r="H2701" s="34" t="str">
        <f aca="false">B2701 &amp; "|" &amp; E2701 &amp; "|" &amp;(IF(ISBLANK(C2701),"",IFERROR(VALUE(LEFT(TRIM(C2701),FIND(" ",TRIM(C2701)&amp;" ")-1)),"")))</f>
        <v>||</v>
      </c>
      <c r="I2701" s="18" t="n">
        <f aca="false">IF(G2701="",0, IF(COUNTIF($H$6:H2701,H2701)=1,1,0))</f>
        <v>0</v>
      </c>
      <c r="J2701" s="34" t="str">
        <f aca="false">IF( OR( ISBLANK(D2701), C2701=D2701, AND( LEFT(D2701,7)&lt;&gt;"NOMINA ", OR( ISERROR(FIND(" - ",D2701)), NOT(ISNUMBER(VALUE(LEFT(D2701,FIND(" - ",D2701)-1)))) ) ) ), "", B2701 &amp; "|" &amp; E2701 &amp; "|" &amp; (IF(ISBLANK(C2701), "", IFERROR(VALUE(LEFT(TRIM(C2701), FIND(" ", TRIM(C2701)&amp;" ")-1)), ""))) &amp; "|" &amp; D2701 )</f>
        <v/>
      </c>
      <c r="K2701" s="18" t="n">
        <f aca="false">IF(OR(C2701="", J2701="",G2701=""), 0, IF(COUNTIF($J$6:J2701, J2701)=1, 1, 0))</f>
        <v>0</v>
      </c>
      <c r="L2701" s="16" t="str">
        <f aca="false">IF(B2701="Inscripción de nuevo registro patronal",B2701 &amp; "|" &amp; E2701 &amp; "|" &amp; C2701,"")</f>
        <v/>
      </c>
      <c r="M2701" s="18" t="n">
        <f aca="false">IF(OR(C2701="", L2701=""), 0, IF(COUNTIF($L$6:L2701, L2701)=1, 1, 0))</f>
        <v>0</v>
      </c>
    </row>
    <row r="2702" customFormat="false" ht="28.35" hidden="false" customHeight="true" outlineLevel="0" collapsed="false">
      <c r="A2702" s="48" t="str">
        <f aca="false">IF(AND(NOT(ISBLANK(C2702)),NOT(ISBLANK(B2702)),NOT(ISBLANK(E2702))),(_xlfn.AGGREGATE(2,7,A$5:A2702))+1,"")</f>
        <v/>
      </c>
      <c r="B2702" s="49"/>
      <c r="C2702" s="49"/>
      <c r="D2702" s="50"/>
      <c r="E2702" s="51"/>
      <c r="F2702" s="52" t="str">
        <f aca="false">IFERROR(VLOOKUP(B2702,LISTAS!$Q$2:$R$58,2,0),"")</f>
        <v/>
      </c>
      <c r="G2702" s="34" t="str">
        <f aca="false">IF(ISBLANK(C2702),"",  IF(F2702="RAZÓN SOCIAL","NUEVO_RP",   IF(F2702="NUMERO",      IF(ISNUMBER(VALUE(C2702)),VALUE(C2702),""),   IF(OR(F2702="NSS - NOMBRE",F2702="RP - NOMBRE"),      IF(         AND(           NOT(ISERROR(FIND(" - ",C2702))),           ISERROR(FIND("  ",C2702)),           ISERROR(FIND("–",C2702)),           ISERROR(FIND("—",C2702)),           ISNUMBER(VALUE(LEFT(C2702,FIND(" - ",C2702)-1)))         ),         VALUE(LEFT(C2702,FIND(" - ",C2702)-1)),         ""      ),   ""   )  )))</f>
        <v/>
      </c>
      <c r="H2702" s="34" t="str">
        <f aca="false">B2702 &amp; "|" &amp; E2702 &amp; "|" &amp;(IF(ISBLANK(C2702),"",IFERROR(VALUE(LEFT(TRIM(C2702),FIND(" ",TRIM(C2702)&amp;" ")-1)),"")))</f>
        <v>||</v>
      </c>
      <c r="I2702" s="18" t="n">
        <f aca="false">IF(G2702="",0, IF(COUNTIF($H$6:H2702,H2702)=1,1,0))</f>
        <v>0</v>
      </c>
      <c r="J2702" s="34" t="str">
        <f aca="false">IF( OR( ISBLANK(D2702), C2702=D2702, AND( LEFT(D2702,7)&lt;&gt;"NOMINA ", OR( ISERROR(FIND(" - ",D2702)), NOT(ISNUMBER(VALUE(LEFT(D2702,FIND(" - ",D2702)-1)))) ) ) ), "", B2702 &amp; "|" &amp; E2702 &amp; "|" &amp; (IF(ISBLANK(C2702), "", IFERROR(VALUE(LEFT(TRIM(C2702), FIND(" ", TRIM(C2702)&amp;" ")-1)), ""))) &amp; "|" &amp; D2702 )</f>
        <v/>
      </c>
      <c r="K2702" s="18" t="n">
        <f aca="false">IF(OR(C2702="", J2702="",G2702=""), 0, IF(COUNTIF($J$6:J2702, J2702)=1, 1, 0))</f>
        <v>0</v>
      </c>
      <c r="L2702" s="16" t="str">
        <f aca="false">IF(B2702="Inscripción de nuevo registro patronal",B2702 &amp; "|" &amp; E2702 &amp; "|" &amp; C2702,"")</f>
        <v/>
      </c>
      <c r="M2702" s="18" t="n">
        <f aca="false">IF(OR(C2702="", L2702=""), 0, IF(COUNTIF($L$6:L2702, L2702)=1, 1, 0))</f>
        <v>0</v>
      </c>
    </row>
    <row r="2703" customFormat="false" ht="28.35" hidden="false" customHeight="true" outlineLevel="0" collapsed="false">
      <c r="A2703" s="48" t="str">
        <f aca="false">IF(AND(NOT(ISBLANK(C2703)),NOT(ISBLANK(B2703)),NOT(ISBLANK(E2703))),(_xlfn.AGGREGATE(2,7,A$5:A2703))+1,"")</f>
        <v/>
      </c>
      <c r="B2703" s="49"/>
      <c r="C2703" s="49"/>
      <c r="D2703" s="50"/>
      <c r="E2703" s="51"/>
      <c r="F2703" s="52" t="str">
        <f aca="false">IFERROR(VLOOKUP(B2703,LISTAS!$Q$2:$R$58,2,0),"")</f>
        <v/>
      </c>
      <c r="G2703" s="34" t="str">
        <f aca="false">IF(ISBLANK(C2703),"",  IF(F2703="RAZÓN SOCIAL","NUEVO_RP",   IF(F2703="NUMERO",      IF(ISNUMBER(VALUE(C2703)),VALUE(C2703),""),   IF(OR(F2703="NSS - NOMBRE",F2703="RP - NOMBRE"),      IF(         AND(           NOT(ISERROR(FIND(" - ",C2703))),           ISERROR(FIND("  ",C2703)),           ISERROR(FIND("–",C2703)),           ISERROR(FIND("—",C2703)),           ISNUMBER(VALUE(LEFT(C2703,FIND(" - ",C2703)-1)))         ),         VALUE(LEFT(C2703,FIND(" - ",C2703)-1)),         ""      ),   ""   )  )))</f>
        <v/>
      </c>
      <c r="H2703" s="34" t="str">
        <f aca="false">B2703 &amp; "|" &amp; E2703 &amp; "|" &amp;(IF(ISBLANK(C2703),"",IFERROR(VALUE(LEFT(TRIM(C2703),FIND(" ",TRIM(C2703)&amp;" ")-1)),"")))</f>
        <v>||</v>
      </c>
      <c r="I2703" s="18" t="n">
        <f aca="false">IF(G2703="",0, IF(COUNTIF($H$6:H2703,H2703)=1,1,0))</f>
        <v>0</v>
      </c>
      <c r="J2703" s="34" t="str">
        <f aca="false">IF( OR( ISBLANK(D2703), C2703=D2703, AND( LEFT(D2703,7)&lt;&gt;"NOMINA ", OR( ISERROR(FIND(" - ",D2703)), NOT(ISNUMBER(VALUE(LEFT(D2703,FIND(" - ",D2703)-1)))) ) ) ), "", B2703 &amp; "|" &amp; E2703 &amp; "|" &amp; (IF(ISBLANK(C2703), "", IFERROR(VALUE(LEFT(TRIM(C2703), FIND(" ", TRIM(C2703)&amp;" ")-1)), ""))) &amp; "|" &amp; D2703 )</f>
        <v/>
      </c>
      <c r="K2703" s="18" t="n">
        <f aca="false">IF(OR(C2703="", J2703="",G2703=""), 0, IF(COUNTIF($J$6:J2703, J2703)=1, 1, 0))</f>
        <v>0</v>
      </c>
      <c r="L2703" s="16" t="str">
        <f aca="false">IF(B2703="Inscripción de nuevo registro patronal",B2703 &amp; "|" &amp; E2703 &amp; "|" &amp; C2703,"")</f>
        <v/>
      </c>
      <c r="M2703" s="18" t="n">
        <f aca="false">IF(OR(C2703="", L2703=""), 0, IF(COUNTIF($L$6:L2703, L2703)=1, 1, 0))</f>
        <v>0</v>
      </c>
    </row>
    <row r="2704" customFormat="false" ht="28.35" hidden="false" customHeight="true" outlineLevel="0" collapsed="false">
      <c r="A2704" s="48" t="str">
        <f aca="false">IF(AND(NOT(ISBLANK(C2704)),NOT(ISBLANK(B2704)),NOT(ISBLANK(E2704))),(_xlfn.AGGREGATE(2,7,A$5:A2704))+1,"")</f>
        <v/>
      </c>
      <c r="B2704" s="49"/>
      <c r="C2704" s="49"/>
      <c r="D2704" s="50"/>
      <c r="E2704" s="51"/>
      <c r="F2704" s="52" t="str">
        <f aca="false">IFERROR(VLOOKUP(B2704,LISTAS!$Q$2:$R$58,2,0),"")</f>
        <v/>
      </c>
      <c r="G2704" s="34" t="str">
        <f aca="false">IF(ISBLANK(C2704),"",  IF(F2704="RAZÓN SOCIAL","NUEVO_RP",   IF(F2704="NUMERO",      IF(ISNUMBER(VALUE(C2704)),VALUE(C2704),""),   IF(OR(F2704="NSS - NOMBRE",F2704="RP - NOMBRE"),      IF(         AND(           NOT(ISERROR(FIND(" - ",C2704))),           ISERROR(FIND("  ",C2704)),           ISERROR(FIND("–",C2704)),           ISERROR(FIND("—",C2704)),           ISNUMBER(VALUE(LEFT(C2704,FIND(" - ",C2704)-1)))         ),         VALUE(LEFT(C2704,FIND(" - ",C2704)-1)),         ""      ),   ""   )  )))</f>
        <v/>
      </c>
      <c r="H2704" s="34" t="str">
        <f aca="false">B2704 &amp; "|" &amp; E2704 &amp; "|" &amp;(IF(ISBLANK(C2704),"",IFERROR(VALUE(LEFT(TRIM(C2704),FIND(" ",TRIM(C2704)&amp;" ")-1)),"")))</f>
        <v>||</v>
      </c>
      <c r="I2704" s="18" t="n">
        <f aca="false">IF(G2704="",0, IF(COUNTIF($H$6:H2704,H2704)=1,1,0))</f>
        <v>0</v>
      </c>
      <c r="J2704" s="34" t="str">
        <f aca="false">IF( OR( ISBLANK(D2704), C2704=D2704, AND( LEFT(D2704,7)&lt;&gt;"NOMINA ", OR( ISERROR(FIND(" - ",D2704)), NOT(ISNUMBER(VALUE(LEFT(D2704,FIND(" - ",D2704)-1)))) ) ) ), "", B2704 &amp; "|" &amp; E2704 &amp; "|" &amp; (IF(ISBLANK(C2704), "", IFERROR(VALUE(LEFT(TRIM(C2704), FIND(" ", TRIM(C2704)&amp;" ")-1)), ""))) &amp; "|" &amp; D2704 )</f>
        <v/>
      </c>
      <c r="K2704" s="18" t="n">
        <f aca="false">IF(OR(C2704="", J2704="",G2704=""), 0, IF(COUNTIF($J$6:J2704, J2704)=1, 1, 0))</f>
        <v>0</v>
      </c>
      <c r="L2704" s="16" t="str">
        <f aca="false">IF(B2704="Inscripción de nuevo registro patronal",B2704 &amp; "|" &amp; E2704 &amp; "|" &amp; C2704,"")</f>
        <v/>
      </c>
      <c r="M2704" s="18" t="n">
        <f aca="false">IF(OR(C2704="", L2704=""), 0, IF(COUNTIF($L$6:L2704, L2704)=1, 1, 0))</f>
        <v>0</v>
      </c>
    </row>
    <row r="2705" customFormat="false" ht="28.35" hidden="false" customHeight="true" outlineLevel="0" collapsed="false">
      <c r="A2705" s="48" t="str">
        <f aca="false">IF(AND(NOT(ISBLANK(C2705)),NOT(ISBLANK(B2705)),NOT(ISBLANK(E2705))),(_xlfn.AGGREGATE(2,7,A$5:A2705))+1,"")</f>
        <v/>
      </c>
      <c r="B2705" s="49"/>
      <c r="C2705" s="49"/>
      <c r="D2705" s="50"/>
      <c r="E2705" s="51"/>
      <c r="F2705" s="52" t="str">
        <f aca="false">IFERROR(VLOOKUP(B2705,LISTAS!$Q$2:$R$58,2,0),"")</f>
        <v/>
      </c>
      <c r="G2705" s="34" t="str">
        <f aca="false">IF(ISBLANK(C2705),"",  IF(F2705="RAZÓN SOCIAL","NUEVO_RP",   IF(F2705="NUMERO",      IF(ISNUMBER(VALUE(C2705)),VALUE(C2705),""),   IF(OR(F2705="NSS - NOMBRE",F2705="RP - NOMBRE"),      IF(         AND(           NOT(ISERROR(FIND(" - ",C2705))),           ISERROR(FIND("  ",C2705)),           ISERROR(FIND("–",C2705)),           ISERROR(FIND("—",C2705)),           ISNUMBER(VALUE(LEFT(C2705,FIND(" - ",C2705)-1)))         ),         VALUE(LEFT(C2705,FIND(" - ",C2705)-1)),         ""      ),   ""   )  )))</f>
        <v/>
      </c>
      <c r="H2705" s="34" t="str">
        <f aca="false">B2705 &amp; "|" &amp; E2705 &amp; "|" &amp;(IF(ISBLANK(C2705),"",IFERROR(VALUE(LEFT(TRIM(C2705),FIND(" ",TRIM(C2705)&amp;" ")-1)),"")))</f>
        <v>||</v>
      </c>
      <c r="I2705" s="18" t="n">
        <f aca="false">IF(G2705="",0, IF(COUNTIF($H$6:H2705,H2705)=1,1,0))</f>
        <v>0</v>
      </c>
      <c r="J2705" s="34" t="str">
        <f aca="false">IF( OR( ISBLANK(D2705), C2705=D2705, AND( LEFT(D2705,7)&lt;&gt;"NOMINA ", OR( ISERROR(FIND(" - ",D2705)), NOT(ISNUMBER(VALUE(LEFT(D2705,FIND(" - ",D2705)-1)))) ) ) ), "", B2705 &amp; "|" &amp; E2705 &amp; "|" &amp; (IF(ISBLANK(C2705), "", IFERROR(VALUE(LEFT(TRIM(C2705), FIND(" ", TRIM(C2705)&amp;" ")-1)), ""))) &amp; "|" &amp; D2705 )</f>
        <v/>
      </c>
      <c r="K2705" s="18" t="n">
        <f aca="false">IF(OR(C2705="", J2705="",G2705=""), 0, IF(COUNTIF($J$6:J2705, J2705)=1, 1, 0))</f>
        <v>0</v>
      </c>
      <c r="L2705" s="16" t="str">
        <f aca="false">IF(B2705="Inscripción de nuevo registro patronal",B2705 &amp; "|" &amp; E2705 &amp; "|" &amp; C2705,"")</f>
        <v/>
      </c>
      <c r="M2705" s="18" t="n">
        <f aca="false">IF(OR(C2705="", L2705=""), 0, IF(COUNTIF($L$6:L2705, L2705)=1, 1, 0))</f>
        <v>0</v>
      </c>
    </row>
    <row r="2706" customFormat="false" ht="28.35" hidden="false" customHeight="true" outlineLevel="0" collapsed="false">
      <c r="A2706" s="48" t="str">
        <f aca="false">IF(AND(NOT(ISBLANK(C2706)),NOT(ISBLANK(B2706)),NOT(ISBLANK(E2706))),(_xlfn.AGGREGATE(2,7,A$5:A2706))+1,"")</f>
        <v/>
      </c>
      <c r="B2706" s="49"/>
      <c r="C2706" s="49"/>
      <c r="D2706" s="50"/>
      <c r="E2706" s="51"/>
      <c r="F2706" s="52" t="str">
        <f aca="false">IFERROR(VLOOKUP(B2706,LISTAS!$Q$2:$R$58,2,0),"")</f>
        <v/>
      </c>
      <c r="G2706" s="34" t="str">
        <f aca="false">IF(ISBLANK(C2706),"",  IF(F2706="RAZÓN SOCIAL","NUEVO_RP",   IF(F2706="NUMERO",      IF(ISNUMBER(VALUE(C2706)),VALUE(C2706),""),   IF(OR(F2706="NSS - NOMBRE",F2706="RP - NOMBRE"),      IF(         AND(           NOT(ISERROR(FIND(" - ",C2706))),           ISERROR(FIND("  ",C2706)),           ISERROR(FIND("–",C2706)),           ISERROR(FIND("—",C2706)),           ISNUMBER(VALUE(LEFT(C2706,FIND(" - ",C2706)-1)))         ),         VALUE(LEFT(C2706,FIND(" - ",C2706)-1)),         ""      ),   ""   )  )))</f>
        <v/>
      </c>
      <c r="H2706" s="34" t="str">
        <f aca="false">B2706 &amp; "|" &amp; E2706 &amp; "|" &amp;(IF(ISBLANK(C2706),"",IFERROR(VALUE(LEFT(TRIM(C2706),FIND(" ",TRIM(C2706)&amp;" ")-1)),"")))</f>
        <v>||</v>
      </c>
      <c r="I2706" s="18" t="n">
        <f aca="false">IF(G2706="",0, IF(COUNTIF($H$6:H2706,H2706)=1,1,0))</f>
        <v>0</v>
      </c>
      <c r="J2706" s="34" t="str">
        <f aca="false">IF( OR( ISBLANK(D2706), C2706=D2706, AND( LEFT(D2706,7)&lt;&gt;"NOMINA ", OR( ISERROR(FIND(" - ",D2706)), NOT(ISNUMBER(VALUE(LEFT(D2706,FIND(" - ",D2706)-1)))) ) ) ), "", B2706 &amp; "|" &amp; E2706 &amp; "|" &amp; (IF(ISBLANK(C2706), "", IFERROR(VALUE(LEFT(TRIM(C2706), FIND(" ", TRIM(C2706)&amp;" ")-1)), ""))) &amp; "|" &amp; D2706 )</f>
        <v/>
      </c>
      <c r="K2706" s="18" t="n">
        <f aca="false">IF(OR(C2706="", J2706="",G2706=""), 0, IF(COUNTIF($J$6:J2706, J2706)=1, 1, 0))</f>
        <v>0</v>
      </c>
      <c r="L2706" s="16" t="str">
        <f aca="false">IF(B2706="Inscripción de nuevo registro patronal",B2706 &amp; "|" &amp; E2706 &amp; "|" &amp; C2706,"")</f>
        <v/>
      </c>
      <c r="M2706" s="18" t="n">
        <f aca="false">IF(OR(C2706="", L2706=""), 0, IF(COUNTIF($L$6:L2706, L2706)=1, 1, 0))</f>
        <v>0</v>
      </c>
    </row>
    <row r="2707" customFormat="false" ht="28.35" hidden="false" customHeight="true" outlineLevel="0" collapsed="false">
      <c r="A2707" s="48" t="str">
        <f aca="false">IF(AND(NOT(ISBLANK(C2707)),NOT(ISBLANK(B2707)),NOT(ISBLANK(E2707))),(_xlfn.AGGREGATE(2,7,A$5:A2707))+1,"")</f>
        <v/>
      </c>
      <c r="B2707" s="49"/>
      <c r="C2707" s="49"/>
      <c r="D2707" s="50"/>
      <c r="E2707" s="51"/>
      <c r="F2707" s="52" t="str">
        <f aca="false">IFERROR(VLOOKUP(B2707,LISTAS!$Q$2:$R$58,2,0),"")</f>
        <v/>
      </c>
      <c r="G2707" s="34" t="str">
        <f aca="false">IF(ISBLANK(C2707),"",  IF(F2707="RAZÓN SOCIAL","NUEVO_RP",   IF(F2707="NUMERO",      IF(ISNUMBER(VALUE(C2707)),VALUE(C2707),""),   IF(OR(F2707="NSS - NOMBRE",F2707="RP - NOMBRE"),      IF(         AND(           NOT(ISERROR(FIND(" - ",C2707))),           ISERROR(FIND("  ",C2707)),           ISERROR(FIND("–",C2707)),           ISERROR(FIND("—",C2707)),           ISNUMBER(VALUE(LEFT(C2707,FIND(" - ",C2707)-1)))         ),         VALUE(LEFT(C2707,FIND(" - ",C2707)-1)),         ""      ),   ""   )  )))</f>
        <v/>
      </c>
      <c r="H2707" s="34" t="str">
        <f aca="false">B2707 &amp; "|" &amp; E2707 &amp; "|" &amp;(IF(ISBLANK(C2707),"",IFERROR(VALUE(LEFT(TRIM(C2707),FIND(" ",TRIM(C2707)&amp;" ")-1)),"")))</f>
        <v>||</v>
      </c>
      <c r="I2707" s="18" t="n">
        <f aca="false">IF(G2707="",0, IF(COUNTIF($H$6:H2707,H2707)=1,1,0))</f>
        <v>0</v>
      </c>
      <c r="J2707" s="34" t="str">
        <f aca="false">IF( OR( ISBLANK(D2707), C2707=D2707, AND( LEFT(D2707,7)&lt;&gt;"NOMINA ", OR( ISERROR(FIND(" - ",D2707)), NOT(ISNUMBER(VALUE(LEFT(D2707,FIND(" - ",D2707)-1)))) ) ) ), "", B2707 &amp; "|" &amp; E2707 &amp; "|" &amp; (IF(ISBLANK(C2707), "", IFERROR(VALUE(LEFT(TRIM(C2707), FIND(" ", TRIM(C2707)&amp;" ")-1)), ""))) &amp; "|" &amp; D2707 )</f>
        <v/>
      </c>
      <c r="K2707" s="18" t="n">
        <f aca="false">IF(OR(C2707="", J2707="",G2707=""), 0, IF(COUNTIF($J$6:J2707, J2707)=1, 1, 0))</f>
        <v>0</v>
      </c>
      <c r="L2707" s="16" t="str">
        <f aca="false">IF(B2707="Inscripción de nuevo registro patronal",B2707 &amp; "|" &amp; E2707 &amp; "|" &amp; C2707,"")</f>
        <v/>
      </c>
      <c r="M2707" s="18" t="n">
        <f aca="false">IF(OR(C2707="", L2707=""), 0, IF(COUNTIF($L$6:L2707, L2707)=1, 1, 0))</f>
        <v>0</v>
      </c>
    </row>
    <row r="2708" customFormat="false" ht="28.35" hidden="false" customHeight="true" outlineLevel="0" collapsed="false">
      <c r="A2708" s="48" t="str">
        <f aca="false">IF(AND(NOT(ISBLANK(C2708)),NOT(ISBLANK(B2708)),NOT(ISBLANK(E2708))),(_xlfn.AGGREGATE(2,7,A$5:A2708))+1,"")</f>
        <v/>
      </c>
      <c r="B2708" s="49"/>
      <c r="C2708" s="49"/>
      <c r="D2708" s="50"/>
      <c r="E2708" s="51"/>
      <c r="F2708" s="52" t="str">
        <f aca="false">IFERROR(VLOOKUP(B2708,LISTAS!$Q$2:$R$58,2,0),"")</f>
        <v/>
      </c>
      <c r="G2708" s="34" t="str">
        <f aca="false">IF(ISBLANK(C2708),"",  IF(F2708="RAZÓN SOCIAL","NUEVO_RP",   IF(F2708="NUMERO",      IF(ISNUMBER(VALUE(C2708)),VALUE(C2708),""),   IF(OR(F2708="NSS - NOMBRE",F2708="RP - NOMBRE"),      IF(         AND(           NOT(ISERROR(FIND(" - ",C2708))),           ISERROR(FIND("  ",C2708)),           ISERROR(FIND("–",C2708)),           ISERROR(FIND("—",C2708)),           ISNUMBER(VALUE(LEFT(C2708,FIND(" - ",C2708)-1)))         ),         VALUE(LEFT(C2708,FIND(" - ",C2708)-1)),         ""      ),   ""   )  )))</f>
        <v/>
      </c>
      <c r="H2708" s="34" t="str">
        <f aca="false">B2708 &amp; "|" &amp; E2708 &amp; "|" &amp;(IF(ISBLANK(C2708),"",IFERROR(VALUE(LEFT(TRIM(C2708),FIND(" ",TRIM(C2708)&amp;" ")-1)),"")))</f>
        <v>||</v>
      </c>
      <c r="I2708" s="18" t="n">
        <f aca="false">IF(G2708="",0, IF(COUNTIF($H$6:H2708,H2708)=1,1,0))</f>
        <v>0</v>
      </c>
      <c r="J2708" s="34" t="str">
        <f aca="false">IF( OR( ISBLANK(D2708), C2708=D2708, AND( LEFT(D2708,7)&lt;&gt;"NOMINA ", OR( ISERROR(FIND(" - ",D2708)), NOT(ISNUMBER(VALUE(LEFT(D2708,FIND(" - ",D2708)-1)))) ) ) ), "", B2708 &amp; "|" &amp; E2708 &amp; "|" &amp; (IF(ISBLANK(C2708), "", IFERROR(VALUE(LEFT(TRIM(C2708), FIND(" ", TRIM(C2708)&amp;" ")-1)), ""))) &amp; "|" &amp; D2708 )</f>
        <v/>
      </c>
      <c r="K2708" s="18" t="n">
        <f aca="false">IF(OR(C2708="", J2708="",G2708=""), 0, IF(COUNTIF($J$6:J2708, J2708)=1, 1, 0))</f>
        <v>0</v>
      </c>
      <c r="L2708" s="16" t="str">
        <f aca="false">IF(B2708="Inscripción de nuevo registro patronal",B2708 &amp; "|" &amp; E2708 &amp; "|" &amp; C2708,"")</f>
        <v/>
      </c>
      <c r="M2708" s="18" t="n">
        <f aca="false">IF(OR(C2708="", L2708=""), 0, IF(COUNTIF($L$6:L2708, L2708)=1, 1, 0))</f>
        <v>0</v>
      </c>
    </row>
    <row r="2709" customFormat="false" ht="28.35" hidden="false" customHeight="true" outlineLevel="0" collapsed="false">
      <c r="A2709" s="48" t="str">
        <f aca="false">IF(AND(NOT(ISBLANK(C2709)),NOT(ISBLANK(B2709)),NOT(ISBLANK(E2709))),(_xlfn.AGGREGATE(2,7,A$5:A2709))+1,"")</f>
        <v/>
      </c>
      <c r="B2709" s="49"/>
      <c r="C2709" s="49"/>
      <c r="D2709" s="50"/>
      <c r="E2709" s="51"/>
      <c r="F2709" s="52" t="str">
        <f aca="false">IFERROR(VLOOKUP(B2709,LISTAS!$Q$2:$R$58,2,0),"")</f>
        <v/>
      </c>
      <c r="G2709" s="34" t="str">
        <f aca="false">IF(ISBLANK(C2709),"",  IF(F2709="RAZÓN SOCIAL","NUEVO_RP",   IF(F2709="NUMERO",      IF(ISNUMBER(VALUE(C2709)),VALUE(C2709),""),   IF(OR(F2709="NSS - NOMBRE",F2709="RP - NOMBRE"),      IF(         AND(           NOT(ISERROR(FIND(" - ",C2709))),           ISERROR(FIND("  ",C2709)),           ISERROR(FIND("–",C2709)),           ISERROR(FIND("—",C2709)),           ISNUMBER(VALUE(LEFT(C2709,FIND(" - ",C2709)-1)))         ),         VALUE(LEFT(C2709,FIND(" - ",C2709)-1)),         ""      ),   ""   )  )))</f>
        <v/>
      </c>
      <c r="H2709" s="34" t="str">
        <f aca="false">B2709 &amp; "|" &amp; E2709 &amp; "|" &amp;(IF(ISBLANK(C2709),"",IFERROR(VALUE(LEFT(TRIM(C2709),FIND(" ",TRIM(C2709)&amp;" ")-1)),"")))</f>
        <v>||</v>
      </c>
      <c r="I2709" s="18" t="n">
        <f aca="false">IF(G2709="",0, IF(COUNTIF($H$6:H2709,H2709)=1,1,0))</f>
        <v>0</v>
      </c>
      <c r="J2709" s="34" t="str">
        <f aca="false">IF( OR( ISBLANK(D2709), C2709=D2709, AND( LEFT(D2709,7)&lt;&gt;"NOMINA ", OR( ISERROR(FIND(" - ",D2709)), NOT(ISNUMBER(VALUE(LEFT(D2709,FIND(" - ",D2709)-1)))) ) ) ), "", B2709 &amp; "|" &amp; E2709 &amp; "|" &amp; (IF(ISBLANK(C2709), "", IFERROR(VALUE(LEFT(TRIM(C2709), FIND(" ", TRIM(C2709)&amp;" ")-1)), ""))) &amp; "|" &amp; D2709 )</f>
        <v/>
      </c>
      <c r="K2709" s="18" t="n">
        <f aca="false">IF(OR(C2709="", J2709="",G2709=""), 0, IF(COUNTIF($J$6:J2709, J2709)=1, 1, 0))</f>
        <v>0</v>
      </c>
      <c r="L2709" s="16" t="str">
        <f aca="false">IF(B2709="Inscripción de nuevo registro patronal",B2709 &amp; "|" &amp; E2709 &amp; "|" &amp; C2709,"")</f>
        <v/>
      </c>
      <c r="M2709" s="18" t="n">
        <f aca="false">IF(OR(C2709="", L2709=""), 0, IF(COUNTIF($L$6:L2709, L2709)=1, 1, 0))</f>
        <v>0</v>
      </c>
    </row>
    <row r="2710" customFormat="false" ht="28.35" hidden="false" customHeight="true" outlineLevel="0" collapsed="false">
      <c r="A2710" s="48" t="str">
        <f aca="false">IF(AND(NOT(ISBLANK(C2710)),NOT(ISBLANK(B2710)),NOT(ISBLANK(E2710))),(_xlfn.AGGREGATE(2,7,A$5:A2710))+1,"")</f>
        <v/>
      </c>
      <c r="B2710" s="49"/>
      <c r="C2710" s="49"/>
      <c r="D2710" s="50"/>
      <c r="E2710" s="51"/>
      <c r="F2710" s="52" t="str">
        <f aca="false">IFERROR(VLOOKUP(B2710,LISTAS!$Q$2:$R$58,2,0),"")</f>
        <v/>
      </c>
      <c r="G2710" s="34" t="str">
        <f aca="false">IF(ISBLANK(C2710),"",  IF(F2710="RAZÓN SOCIAL","NUEVO_RP",   IF(F2710="NUMERO",      IF(ISNUMBER(VALUE(C2710)),VALUE(C2710),""),   IF(OR(F2710="NSS - NOMBRE",F2710="RP - NOMBRE"),      IF(         AND(           NOT(ISERROR(FIND(" - ",C2710))),           ISERROR(FIND("  ",C2710)),           ISERROR(FIND("–",C2710)),           ISERROR(FIND("—",C2710)),           ISNUMBER(VALUE(LEFT(C2710,FIND(" - ",C2710)-1)))         ),         VALUE(LEFT(C2710,FIND(" - ",C2710)-1)),         ""      ),   ""   )  )))</f>
        <v/>
      </c>
      <c r="H2710" s="34" t="str">
        <f aca="false">B2710 &amp; "|" &amp; E2710 &amp; "|" &amp;(IF(ISBLANK(C2710),"",IFERROR(VALUE(LEFT(TRIM(C2710),FIND(" ",TRIM(C2710)&amp;" ")-1)),"")))</f>
        <v>||</v>
      </c>
      <c r="I2710" s="18" t="n">
        <f aca="false">IF(G2710="",0, IF(COUNTIF($H$6:H2710,H2710)=1,1,0))</f>
        <v>0</v>
      </c>
      <c r="J2710" s="34" t="str">
        <f aca="false">IF( OR( ISBLANK(D2710), C2710=D2710, AND( LEFT(D2710,7)&lt;&gt;"NOMINA ", OR( ISERROR(FIND(" - ",D2710)), NOT(ISNUMBER(VALUE(LEFT(D2710,FIND(" - ",D2710)-1)))) ) ) ), "", B2710 &amp; "|" &amp; E2710 &amp; "|" &amp; (IF(ISBLANK(C2710), "", IFERROR(VALUE(LEFT(TRIM(C2710), FIND(" ", TRIM(C2710)&amp;" ")-1)), ""))) &amp; "|" &amp; D2710 )</f>
        <v/>
      </c>
      <c r="K2710" s="18" t="n">
        <f aca="false">IF(OR(C2710="", J2710="",G2710=""), 0, IF(COUNTIF($J$6:J2710, J2710)=1, 1, 0))</f>
        <v>0</v>
      </c>
      <c r="L2710" s="16" t="str">
        <f aca="false">IF(B2710="Inscripción de nuevo registro patronal",B2710 &amp; "|" &amp; E2710 &amp; "|" &amp; C2710,"")</f>
        <v/>
      </c>
      <c r="M2710" s="18" t="n">
        <f aca="false">IF(OR(C2710="", L2710=""), 0, IF(COUNTIF($L$6:L2710, L2710)=1, 1, 0))</f>
        <v>0</v>
      </c>
    </row>
    <row r="2711" customFormat="false" ht="28.35" hidden="false" customHeight="true" outlineLevel="0" collapsed="false">
      <c r="A2711" s="48" t="str">
        <f aca="false">IF(AND(NOT(ISBLANK(C2711)),NOT(ISBLANK(B2711)),NOT(ISBLANK(E2711))),(_xlfn.AGGREGATE(2,7,A$5:A2711))+1,"")</f>
        <v/>
      </c>
      <c r="B2711" s="49"/>
      <c r="C2711" s="49"/>
      <c r="D2711" s="50"/>
      <c r="E2711" s="51"/>
      <c r="F2711" s="52" t="str">
        <f aca="false">IFERROR(VLOOKUP(B2711,LISTAS!$Q$2:$R$58,2,0),"")</f>
        <v/>
      </c>
      <c r="G2711" s="34" t="str">
        <f aca="false">IF(ISBLANK(C2711),"",  IF(F2711="RAZÓN SOCIAL","NUEVO_RP",   IF(F2711="NUMERO",      IF(ISNUMBER(VALUE(C2711)),VALUE(C2711),""),   IF(OR(F2711="NSS - NOMBRE",F2711="RP - NOMBRE"),      IF(         AND(           NOT(ISERROR(FIND(" - ",C2711))),           ISERROR(FIND("  ",C2711)),           ISERROR(FIND("–",C2711)),           ISERROR(FIND("—",C2711)),           ISNUMBER(VALUE(LEFT(C2711,FIND(" - ",C2711)-1)))         ),         VALUE(LEFT(C2711,FIND(" - ",C2711)-1)),         ""      ),   ""   )  )))</f>
        <v/>
      </c>
      <c r="H2711" s="34" t="str">
        <f aca="false">B2711 &amp; "|" &amp; E2711 &amp; "|" &amp;(IF(ISBLANK(C2711),"",IFERROR(VALUE(LEFT(TRIM(C2711),FIND(" ",TRIM(C2711)&amp;" ")-1)),"")))</f>
        <v>||</v>
      </c>
      <c r="I2711" s="18" t="n">
        <f aca="false">IF(G2711="",0, IF(COUNTIF($H$6:H2711,H2711)=1,1,0))</f>
        <v>0</v>
      </c>
      <c r="J2711" s="34" t="str">
        <f aca="false">IF( OR( ISBLANK(D2711), C2711=D2711, AND( LEFT(D2711,7)&lt;&gt;"NOMINA ", OR( ISERROR(FIND(" - ",D2711)), NOT(ISNUMBER(VALUE(LEFT(D2711,FIND(" - ",D2711)-1)))) ) ) ), "", B2711 &amp; "|" &amp; E2711 &amp; "|" &amp; (IF(ISBLANK(C2711), "", IFERROR(VALUE(LEFT(TRIM(C2711), FIND(" ", TRIM(C2711)&amp;" ")-1)), ""))) &amp; "|" &amp; D2711 )</f>
        <v/>
      </c>
      <c r="K2711" s="18" t="n">
        <f aca="false">IF(OR(C2711="", J2711="",G2711=""), 0, IF(COUNTIF($J$6:J2711, J2711)=1, 1, 0))</f>
        <v>0</v>
      </c>
      <c r="L2711" s="16" t="str">
        <f aca="false">IF(B2711="Inscripción de nuevo registro patronal",B2711 &amp; "|" &amp; E2711 &amp; "|" &amp; C2711,"")</f>
        <v/>
      </c>
      <c r="M2711" s="18" t="n">
        <f aca="false">IF(OR(C2711="", L2711=""), 0, IF(COUNTIF($L$6:L2711, L2711)=1, 1, 0))</f>
        <v>0</v>
      </c>
    </row>
    <row r="2712" customFormat="false" ht="28.35" hidden="false" customHeight="true" outlineLevel="0" collapsed="false">
      <c r="A2712" s="48" t="str">
        <f aca="false">IF(AND(NOT(ISBLANK(C2712)),NOT(ISBLANK(B2712)),NOT(ISBLANK(E2712))),(_xlfn.AGGREGATE(2,7,A$5:A2712))+1,"")</f>
        <v/>
      </c>
      <c r="B2712" s="49"/>
      <c r="C2712" s="49"/>
      <c r="D2712" s="50"/>
      <c r="E2712" s="51"/>
      <c r="F2712" s="52" t="str">
        <f aca="false">IFERROR(VLOOKUP(B2712,LISTAS!$Q$2:$R$58,2,0),"")</f>
        <v/>
      </c>
      <c r="G2712" s="34" t="str">
        <f aca="false">IF(ISBLANK(C2712),"",  IF(F2712="RAZÓN SOCIAL","NUEVO_RP",   IF(F2712="NUMERO",      IF(ISNUMBER(VALUE(C2712)),VALUE(C2712),""),   IF(OR(F2712="NSS - NOMBRE",F2712="RP - NOMBRE"),      IF(         AND(           NOT(ISERROR(FIND(" - ",C2712))),           ISERROR(FIND("  ",C2712)),           ISERROR(FIND("–",C2712)),           ISERROR(FIND("—",C2712)),           ISNUMBER(VALUE(LEFT(C2712,FIND(" - ",C2712)-1)))         ),         VALUE(LEFT(C2712,FIND(" - ",C2712)-1)),         ""      ),   ""   )  )))</f>
        <v/>
      </c>
      <c r="H2712" s="34" t="str">
        <f aca="false">B2712 &amp; "|" &amp; E2712 &amp; "|" &amp;(IF(ISBLANK(C2712),"",IFERROR(VALUE(LEFT(TRIM(C2712),FIND(" ",TRIM(C2712)&amp;" ")-1)),"")))</f>
        <v>||</v>
      </c>
      <c r="I2712" s="18" t="n">
        <f aca="false">IF(G2712="",0, IF(COUNTIF($H$6:H2712,H2712)=1,1,0))</f>
        <v>0</v>
      </c>
      <c r="J2712" s="34" t="str">
        <f aca="false">IF( OR( ISBLANK(D2712), C2712=D2712, AND( LEFT(D2712,7)&lt;&gt;"NOMINA ", OR( ISERROR(FIND(" - ",D2712)), NOT(ISNUMBER(VALUE(LEFT(D2712,FIND(" - ",D2712)-1)))) ) ) ), "", B2712 &amp; "|" &amp; E2712 &amp; "|" &amp; (IF(ISBLANK(C2712), "", IFERROR(VALUE(LEFT(TRIM(C2712), FIND(" ", TRIM(C2712)&amp;" ")-1)), ""))) &amp; "|" &amp; D2712 )</f>
        <v/>
      </c>
      <c r="K2712" s="18" t="n">
        <f aca="false">IF(OR(C2712="", J2712="",G2712=""), 0, IF(COUNTIF($J$6:J2712, J2712)=1, 1, 0))</f>
        <v>0</v>
      </c>
      <c r="L2712" s="16" t="str">
        <f aca="false">IF(B2712="Inscripción de nuevo registro patronal",B2712 &amp; "|" &amp; E2712 &amp; "|" &amp; C2712,"")</f>
        <v/>
      </c>
      <c r="M2712" s="18" t="n">
        <f aca="false">IF(OR(C2712="", L2712=""), 0, IF(COUNTIF($L$6:L2712, L2712)=1, 1, 0))</f>
        <v>0</v>
      </c>
    </row>
    <row r="2713" customFormat="false" ht="28.35" hidden="false" customHeight="true" outlineLevel="0" collapsed="false">
      <c r="A2713" s="48" t="str">
        <f aca="false">IF(AND(NOT(ISBLANK(C2713)),NOT(ISBLANK(B2713)),NOT(ISBLANK(E2713))),(_xlfn.AGGREGATE(2,7,A$5:A2713))+1,"")</f>
        <v/>
      </c>
      <c r="B2713" s="49"/>
      <c r="C2713" s="49"/>
      <c r="D2713" s="50"/>
      <c r="E2713" s="51"/>
      <c r="F2713" s="52" t="str">
        <f aca="false">IFERROR(VLOOKUP(B2713,LISTAS!$Q$2:$R$58,2,0),"")</f>
        <v/>
      </c>
      <c r="G2713" s="34" t="str">
        <f aca="false">IF(ISBLANK(C2713),"",  IF(F2713="RAZÓN SOCIAL","NUEVO_RP",   IF(F2713="NUMERO",      IF(ISNUMBER(VALUE(C2713)),VALUE(C2713),""),   IF(OR(F2713="NSS - NOMBRE",F2713="RP - NOMBRE"),      IF(         AND(           NOT(ISERROR(FIND(" - ",C2713))),           ISERROR(FIND("  ",C2713)),           ISERROR(FIND("–",C2713)),           ISERROR(FIND("—",C2713)),           ISNUMBER(VALUE(LEFT(C2713,FIND(" - ",C2713)-1)))         ),         VALUE(LEFT(C2713,FIND(" - ",C2713)-1)),         ""      ),   ""   )  )))</f>
        <v/>
      </c>
      <c r="H2713" s="34" t="str">
        <f aca="false">B2713 &amp; "|" &amp; E2713 &amp; "|" &amp;(IF(ISBLANK(C2713),"",IFERROR(VALUE(LEFT(TRIM(C2713),FIND(" ",TRIM(C2713)&amp;" ")-1)),"")))</f>
        <v>||</v>
      </c>
      <c r="I2713" s="18" t="n">
        <f aca="false">IF(G2713="",0, IF(COUNTIF($H$6:H2713,H2713)=1,1,0))</f>
        <v>0</v>
      </c>
      <c r="J2713" s="34" t="str">
        <f aca="false">IF( OR( ISBLANK(D2713), C2713=D2713, AND( LEFT(D2713,7)&lt;&gt;"NOMINA ", OR( ISERROR(FIND(" - ",D2713)), NOT(ISNUMBER(VALUE(LEFT(D2713,FIND(" - ",D2713)-1)))) ) ) ), "", B2713 &amp; "|" &amp; E2713 &amp; "|" &amp; (IF(ISBLANK(C2713), "", IFERROR(VALUE(LEFT(TRIM(C2713), FIND(" ", TRIM(C2713)&amp;" ")-1)), ""))) &amp; "|" &amp; D2713 )</f>
        <v/>
      </c>
      <c r="K2713" s="18" t="n">
        <f aca="false">IF(OR(C2713="", J2713="",G2713=""), 0, IF(COUNTIF($J$6:J2713, J2713)=1, 1, 0))</f>
        <v>0</v>
      </c>
      <c r="L2713" s="16" t="str">
        <f aca="false">IF(B2713="Inscripción de nuevo registro patronal",B2713 &amp; "|" &amp; E2713 &amp; "|" &amp; C2713,"")</f>
        <v/>
      </c>
      <c r="M2713" s="18" t="n">
        <f aca="false">IF(OR(C2713="", L2713=""), 0, IF(COUNTIF($L$6:L2713, L2713)=1, 1, 0))</f>
        <v>0</v>
      </c>
    </row>
    <row r="2714" customFormat="false" ht="28.35" hidden="false" customHeight="true" outlineLevel="0" collapsed="false">
      <c r="A2714" s="48" t="str">
        <f aca="false">IF(AND(NOT(ISBLANK(C2714)),NOT(ISBLANK(B2714)),NOT(ISBLANK(E2714))),(_xlfn.AGGREGATE(2,7,A$5:A2714))+1,"")</f>
        <v/>
      </c>
      <c r="B2714" s="49"/>
      <c r="C2714" s="49"/>
      <c r="D2714" s="50"/>
      <c r="E2714" s="51"/>
      <c r="F2714" s="52" t="str">
        <f aca="false">IFERROR(VLOOKUP(B2714,LISTAS!$Q$2:$R$58,2,0),"")</f>
        <v/>
      </c>
      <c r="G2714" s="34" t="str">
        <f aca="false">IF(ISBLANK(C2714),"",  IF(F2714="RAZÓN SOCIAL","NUEVO_RP",   IF(F2714="NUMERO",      IF(ISNUMBER(VALUE(C2714)),VALUE(C2714),""),   IF(OR(F2714="NSS - NOMBRE",F2714="RP - NOMBRE"),      IF(         AND(           NOT(ISERROR(FIND(" - ",C2714))),           ISERROR(FIND("  ",C2714)),           ISERROR(FIND("–",C2714)),           ISERROR(FIND("—",C2714)),           ISNUMBER(VALUE(LEFT(C2714,FIND(" - ",C2714)-1)))         ),         VALUE(LEFT(C2714,FIND(" - ",C2714)-1)),         ""      ),   ""   )  )))</f>
        <v/>
      </c>
      <c r="H2714" s="34" t="str">
        <f aca="false">B2714 &amp; "|" &amp; E2714 &amp; "|" &amp;(IF(ISBLANK(C2714),"",IFERROR(VALUE(LEFT(TRIM(C2714),FIND(" ",TRIM(C2714)&amp;" ")-1)),"")))</f>
        <v>||</v>
      </c>
      <c r="I2714" s="18" t="n">
        <f aca="false">IF(G2714="",0, IF(COUNTIF($H$6:H2714,H2714)=1,1,0))</f>
        <v>0</v>
      </c>
      <c r="J2714" s="34" t="str">
        <f aca="false">IF( OR( ISBLANK(D2714), C2714=D2714, AND( LEFT(D2714,7)&lt;&gt;"NOMINA ", OR( ISERROR(FIND(" - ",D2714)), NOT(ISNUMBER(VALUE(LEFT(D2714,FIND(" - ",D2714)-1)))) ) ) ), "", B2714 &amp; "|" &amp; E2714 &amp; "|" &amp; (IF(ISBLANK(C2714), "", IFERROR(VALUE(LEFT(TRIM(C2714), FIND(" ", TRIM(C2714)&amp;" ")-1)), ""))) &amp; "|" &amp; D2714 )</f>
        <v/>
      </c>
      <c r="K2714" s="18" t="n">
        <f aca="false">IF(OR(C2714="", J2714="",G2714=""), 0, IF(COUNTIF($J$6:J2714, J2714)=1, 1, 0))</f>
        <v>0</v>
      </c>
      <c r="L2714" s="16" t="str">
        <f aca="false">IF(B2714="Inscripción de nuevo registro patronal",B2714 &amp; "|" &amp; E2714 &amp; "|" &amp; C2714,"")</f>
        <v/>
      </c>
      <c r="M2714" s="18" t="n">
        <f aca="false">IF(OR(C2714="", L2714=""), 0, IF(COUNTIF($L$6:L2714, L2714)=1, 1, 0))</f>
        <v>0</v>
      </c>
    </row>
    <row r="2715" customFormat="false" ht="28.35" hidden="false" customHeight="true" outlineLevel="0" collapsed="false">
      <c r="A2715" s="48" t="str">
        <f aca="false">IF(AND(NOT(ISBLANK(C2715)),NOT(ISBLANK(B2715)),NOT(ISBLANK(E2715))),(_xlfn.AGGREGATE(2,7,A$5:A2715))+1,"")</f>
        <v/>
      </c>
      <c r="B2715" s="49"/>
      <c r="C2715" s="49"/>
      <c r="D2715" s="50"/>
      <c r="E2715" s="51"/>
      <c r="F2715" s="52" t="str">
        <f aca="false">IFERROR(VLOOKUP(B2715,LISTAS!$Q$2:$R$58,2,0),"")</f>
        <v/>
      </c>
      <c r="G2715" s="34" t="str">
        <f aca="false">IF(ISBLANK(C2715),"",  IF(F2715="RAZÓN SOCIAL","NUEVO_RP",   IF(F2715="NUMERO",      IF(ISNUMBER(VALUE(C2715)),VALUE(C2715),""),   IF(OR(F2715="NSS - NOMBRE",F2715="RP - NOMBRE"),      IF(         AND(           NOT(ISERROR(FIND(" - ",C2715))),           ISERROR(FIND("  ",C2715)),           ISERROR(FIND("–",C2715)),           ISERROR(FIND("—",C2715)),           ISNUMBER(VALUE(LEFT(C2715,FIND(" - ",C2715)-1)))         ),         VALUE(LEFT(C2715,FIND(" - ",C2715)-1)),         ""      ),   ""   )  )))</f>
        <v/>
      </c>
      <c r="H2715" s="34" t="str">
        <f aca="false">B2715 &amp; "|" &amp; E2715 &amp; "|" &amp;(IF(ISBLANK(C2715),"",IFERROR(VALUE(LEFT(TRIM(C2715),FIND(" ",TRIM(C2715)&amp;" ")-1)),"")))</f>
        <v>||</v>
      </c>
      <c r="I2715" s="18" t="n">
        <f aca="false">IF(G2715="",0, IF(COUNTIF($H$6:H2715,H2715)=1,1,0))</f>
        <v>0</v>
      </c>
      <c r="J2715" s="34" t="str">
        <f aca="false">IF( OR( ISBLANK(D2715), C2715=D2715, AND( LEFT(D2715,7)&lt;&gt;"NOMINA ", OR( ISERROR(FIND(" - ",D2715)), NOT(ISNUMBER(VALUE(LEFT(D2715,FIND(" - ",D2715)-1)))) ) ) ), "", B2715 &amp; "|" &amp; E2715 &amp; "|" &amp; (IF(ISBLANK(C2715), "", IFERROR(VALUE(LEFT(TRIM(C2715), FIND(" ", TRIM(C2715)&amp;" ")-1)), ""))) &amp; "|" &amp; D2715 )</f>
        <v/>
      </c>
      <c r="K2715" s="18" t="n">
        <f aca="false">IF(OR(C2715="", J2715="",G2715=""), 0, IF(COUNTIF($J$6:J2715, J2715)=1, 1, 0))</f>
        <v>0</v>
      </c>
      <c r="L2715" s="16" t="str">
        <f aca="false">IF(B2715="Inscripción de nuevo registro patronal",B2715 &amp; "|" &amp; E2715 &amp; "|" &amp; C2715,"")</f>
        <v/>
      </c>
      <c r="M2715" s="18" t="n">
        <f aca="false">IF(OR(C2715="", L2715=""), 0, IF(COUNTIF($L$6:L2715, L2715)=1, 1, 0))</f>
        <v>0</v>
      </c>
    </row>
    <row r="2716" customFormat="false" ht="28.35" hidden="false" customHeight="true" outlineLevel="0" collapsed="false">
      <c r="A2716" s="48" t="str">
        <f aca="false">IF(AND(NOT(ISBLANK(C2716)),NOT(ISBLANK(B2716)),NOT(ISBLANK(E2716))),(_xlfn.AGGREGATE(2,7,A$5:A2716))+1,"")</f>
        <v/>
      </c>
      <c r="B2716" s="49"/>
      <c r="C2716" s="49"/>
      <c r="D2716" s="50"/>
      <c r="E2716" s="51"/>
      <c r="F2716" s="52" t="str">
        <f aca="false">IFERROR(VLOOKUP(B2716,LISTAS!$Q$2:$R$58,2,0),"")</f>
        <v/>
      </c>
      <c r="G2716" s="34" t="str">
        <f aca="false">IF(ISBLANK(C2716),"",  IF(F2716="RAZÓN SOCIAL","NUEVO_RP",   IF(F2716="NUMERO",      IF(ISNUMBER(VALUE(C2716)),VALUE(C2716),""),   IF(OR(F2716="NSS - NOMBRE",F2716="RP - NOMBRE"),      IF(         AND(           NOT(ISERROR(FIND(" - ",C2716))),           ISERROR(FIND("  ",C2716)),           ISERROR(FIND("–",C2716)),           ISERROR(FIND("—",C2716)),           ISNUMBER(VALUE(LEFT(C2716,FIND(" - ",C2716)-1)))         ),         VALUE(LEFT(C2716,FIND(" - ",C2716)-1)),         ""      ),   ""   )  )))</f>
        <v/>
      </c>
      <c r="H2716" s="34" t="str">
        <f aca="false">B2716 &amp; "|" &amp; E2716 &amp; "|" &amp;(IF(ISBLANK(C2716),"",IFERROR(VALUE(LEFT(TRIM(C2716),FIND(" ",TRIM(C2716)&amp;" ")-1)),"")))</f>
        <v>||</v>
      </c>
      <c r="I2716" s="18" t="n">
        <f aca="false">IF(G2716="",0, IF(COUNTIF($H$6:H2716,H2716)=1,1,0))</f>
        <v>0</v>
      </c>
      <c r="J2716" s="34" t="str">
        <f aca="false">IF( OR( ISBLANK(D2716), C2716=D2716, AND( LEFT(D2716,7)&lt;&gt;"NOMINA ", OR( ISERROR(FIND(" - ",D2716)), NOT(ISNUMBER(VALUE(LEFT(D2716,FIND(" - ",D2716)-1)))) ) ) ), "", B2716 &amp; "|" &amp; E2716 &amp; "|" &amp; (IF(ISBLANK(C2716), "", IFERROR(VALUE(LEFT(TRIM(C2716), FIND(" ", TRIM(C2716)&amp;" ")-1)), ""))) &amp; "|" &amp; D2716 )</f>
        <v/>
      </c>
      <c r="K2716" s="18" t="n">
        <f aca="false">IF(OR(C2716="", J2716="",G2716=""), 0, IF(COUNTIF($J$6:J2716, J2716)=1, 1, 0))</f>
        <v>0</v>
      </c>
      <c r="L2716" s="16" t="str">
        <f aca="false">IF(B2716="Inscripción de nuevo registro patronal",B2716 &amp; "|" &amp; E2716 &amp; "|" &amp; C2716,"")</f>
        <v/>
      </c>
      <c r="M2716" s="18" t="n">
        <f aca="false">IF(OR(C2716="", L2716=""), 0, IF(COUNTIF($L$6:L2716, L2716)=1, 1, 0))</f>
        <v>0</v>
      </c>
    </row>
    <row r="2717" customFormat="false" ht="28.35" hidden="false" customHeight="true" outlineLevel="0" collapsed="false">
      <c r="A2717" s="48" t="str">
        <f aca="false">IF(AND(NOT(ISBLANK(C2717)),NOT(ISBLANK(B2717)),NOT(ISBLANK(E2717))),(_xlfn.AGGREGATE(2,7,A$5:A2717))+1,"")</f>
        <v/>
      </c>
      <c r="B2717" s="49"/>
      <c r="C2717" s="49"/>
      <c r="D2717" s="50"/>
      <c r="E2717" s="51"/>
      <c r="F2717" s="52" t="str">
        <f aca="false">IFERROR(VLOOKUP(B2717,LISTAS!$Q$2:$R$58,2,0),"")</f>
        <v/>
      </c>
      <c r="G2717" s="34" t="str">
        <f aca="false">IF(ISBLANK(C2717),"",  IF(F2717="RAZÓN SOCIAL","NUEVO_RP",   IF(F2717="NUMERO",      IF(ISNUMBER(VALUE(C2717)),VALUE(C2717),""),   IF(OR(F2717="NSS - NOMBRE",F2717="RP - NOMBRE"),      IF(         AND(           NOT(ISERROR(FIND(" - ",C2717))),           ISERROR(FIND("  ",C2717)),           ISERROR(FIND("–",C2717)),           ISERROR(FIND("—",C2717)),           ISNUMBER(VALUE(LEFT(C2717,FIND(" - ",C2717)-1)))         ),         VALUE(LEFT(C2717,FIND(" - ",C2717)-1)),         ""      ),   ""   )  )))</f>
        <v/>
      </c>
      <c r="H2717" s="34" t="str">
        <f aca="false">B2717 &amp; "|" &amp; E2717 &amp; "|" &amp;(IF(ISBLANK(C2717),"",IFERROR(VALUE(LEFT(TRIM(C2717),FIND(" ",TRIM(C2717)&amp;" ")-1)),"")))</f>
        <v>||</v>
      </c>
      <c r="I2717" s="18" t="n">
        <f aca="false">IF(G2717="",0, IF(COUNTIF($H$6:H2717,H2717)=1,1,0))</f>
        <v>0</v>
      </c>
      <c r="J2717" s="34" t="str">
        <f aca="false">IF( OR( ISBLANK(D2717), C2717=D2717, AND( LEFT(D2717,7)&lt;&gt;"NOMINA ", OR( ISERROR(FIND(" - ",D2717)), NOT(ISNUMBER(VALUE(LEFT(D2717,FIND(" - ",D2717)-1)))) ) ) ), "", B2717 &amp; "|" &amp; E2717 &amp; "|" &amp; (IF(ISBLANK(C2717), "", IFERROR(VALUE(LEFT(TRIM(C2717), FIND(" ", TRIM(C2717)&amp;" ")-1)), ""))) &amp; "|" &amp; D2717 )</f>
        <v/>
      </c>
      <c r="K2717" s="18" t="n">
        <f aca="false">IF(OR(C2717="", J2717="",G2717=""), 0, IF(COUNTIF($J$6:J2717, J2717)=1, 1, 0))</f>
        <v>0</v>
      </c>
      <c r="L2717" s="16" t="str">
        <f aca="false">IF(B2717="Inscripción de nuevo registro patronal",B2717 &amp; "|" &amp; E2717 &amp; "|" &amp; C2717,"")</f>
        <v/>
      </c>
      <c r="M2717" s="18" t="n">
        <f aca="false">IF(OR(C2717="", L2717=""), 0, IF(COUNTIF($L$6:L2717, L2717)=1, 1, 0))</f>
        <v>0</v>
      </c>
    </row>
    <row r="2718" customFormat="false" ht="28.35" hidden="false" customHeight="true" outlineLevel="0" collapsed="false">
      <c r="A2718" s="48" t="str">
        <f aca="false">IF(AND(NOT(ISBLANK(C2718)),NOT(ISBLANK(B2718)),NOT(ISBLANK(E2718))),(_xlfn.AGGREGATE(2,7,A$5:A2718))+1,"")</f>
        <v/>
      </c>
      <c r="B2718" s="49"/>
      <c r="C2718" s="49"/>
      <c r="D2718" s="50"/>
      <c r="E2718" s="51"/>
      <c r="F2718" s="52" t="str">
        <f aca="false">IFERROR(VLOOKUP(B2718,LISTAS!$Q$2:$R$58,2,0),"")</f>
        <v/>
      </c>
      <c r="G2718" s="34" t="str">
        <f aca="false">IF(ISBLANK(C2718),"",  IF(F2718="RAZÓN SOCIAL","NUEVO_RP",   IF(F2718="NUMERO",      IF(ISNUMBER(VALUE(C2718)),VALUE(C2718),""),   IF(OR(F2718="NSS - NOMBRE",F2718="RP - NOMBRE"),      IF(         AND(           NOT(ISERROR(FIND(" - ",C2718))),           ISERROR(FIND("  ",C2718)),           ISERROR(FIND("–",C2718)),           ISERROR(FIND("—",C2718)),           ISNUMBER(VALUE(LEFT(C2718,FIND(" - ",C2718)-1)))         ),         VALUE(LEFT(C2718,FIND(" - ",C2718)-1)),         ""      ),   ""   )  )))</f>
        <v/>
      </c>
      <c r="H2718" s="34" t="str">
        <f aca="false">B2718 &amp; "|" &amp; E2718 &amp; "|" &amp;(IF(ISBLANK(C2718),"",IFERROR(VALUE(LEFT(TRIM(C2718),FIND(" ",TRIM(C2718)&amp;" ")-1)),"")))</f>
        <v>||</v>
      </c>
      <c r="I2718" s="18" t="n">
        <f aca="false">IF(G2718="",0, IF(COUNTIF($H$6:H2718,H2718)=1,1,0))</f>
        <v>0</v>
      </c>
      <c r="J2718" s="34" t="str">
        <f aca="false">IF( OR( ISBLANK(D2718), C2718=D2718, AND( LEFT(D2718,7)&lt;&gt;"NOMINA ", OR( ISERROR(FIND(" - ",D2718)), NOT(ISNUMBER(VALUE(LEFT(D2718,FIND(" - ",D2718)-1)))) ) ) ), "", B2718 &amp; "|" &amp; E2718 &amp; "|" &amp; (IF(ISBLANK(C2718), "", IFERROR(VALUE(LEFT(TRIM(C2718), FIND(" ", TRIM(C2718)&amp;" ")-1)), ""))) &amp; "|" &amp; D2718 )</f>
        <v/>
      </c>
      <c r="K2718" s="18" t="n">
        <f aca="false">IF(OR(C2718="", J2718="",G2718=""), 0, IF(COUNTIF($J$6:J2718, J2718)=1, 1, 0))</f>
        <v>0</v>
      </c>
      <c r="L2718" s="16" t="str">
        <f aca="false">IF(B2718="Inscripción de nuevo registro patronal",B2718 &amp; "|" &amp; E2718 &amp; "|" &amp; C2718,"")</f>
        <v/>
      </c>
      <c r="M2718" s="18" t="n">
        <f aca="false">IF(OR(C2718="", L2718=""), 0, IF(COUNTIF($L$6:L2718, L2718)=1, 1, 0))</f>
        <v>0</v>
      </c>
    </row>
    <row r="2719" customFormat="false" ht="28.35" hidden="false" customHeight="true" outlineLevel="0" collapsed="false">
      <c r="A2719" s="48" t="str">
        <f aca="false">IF(AND(NOT(ISBLANK(C2719)),NOT(ISBLANK(B2719)),NOT(ISBLANK(E2719))),(_xlfn.AGGREGATE(2,7,A$5:A2719))+1,"")</f>
        <v/>
      </c>
      <c r="B2719" s="49"/>
      <c r="C2719" s="49"/>
      <c r="D2719" s="50"/>
      <c r="E2719" s="51"/>
      <c r="F2719" s="52" t="str">
        <f aca="false">IFERROR(VLOOKUP(B2719,LISTAS!$Q$2:$R$58,2,0),"")</f>
        <v/>
      </c>
      <c r="G2719" s="34" t="str">
        <f aca="false">IF(ISBLANK(C2719),"",  IF(F2719="RAZÓN SOCIAL","NUEVO_RP",   IF(F2719="NUMERO",      IF(ISNUMBER(VALUE(C2719)),VALUE(C2719),""),   IF(OR(F2719="NSS - NOMBRE",F2719="RP - NOMBRE"),      IF(         AND(           NOT(ISERROR(FIND(" - ",C2719))),           ISERROR(FIND("  ",C2719)),           ISERROR(FIND("–",C2719)),           ISERROR(FIND("—",C2719)),           ISNUMBER(VALUE(LEFT(C2719,FIND(" - ",C2719)-1)))         ),         VALUE(LEFT(C2719,FIND(" - ",C2719)-1)),         ""      ),   ""   )  )))</f>
        <v/>
      </c>
      <c r="H2719" s="34" t="str">
        <f aca="false">B2719 &amp; "|" &amp; E2719 &amp; "|" &amp;(IF(ISBLANK(C2719),"",IFERROR(VALUE(LEFT(TRIM(C2719),FIND(" ",TRIM(C2719)&amp;" ")-1)),"")))</f>
        <v>||</v>
      </c>
      <c r="I2719" s="18" t="n">
        <f aca="false">IF(G2719="",0, IF(COUNTIF($H$6:H2719,H2719)=1,1,0))</f>
        <v>0</v>
      </c>
      <c r="J2719" s="34" t="str">
        <f aca="false">IF( OR( ISBLANK(D2719), C2719=D2719, AND( LEFT(D2719,7)&lt;&gt;"NOMINA ", OR( ISERROR(FIND(" - ",D2719)), NOT(ISNUMBER(VALUE(LEFT(D2719,FIND(" - ",D2719)-1)))) ) ) ), "", B2719 &amp; "|" &amp; E2719 &amp; "|" &amp; (IF(ISBLANK(C2719), "", IFERROR(VALUE(LEFT(TRIM(C2719), FIND(" ", TRIM(C2719)&amp;" ")-1)), ""))) &amp; "|" &amp; D2719 )</f>
        <v/>
      </c>
      <c r="K2719" s="18" t="n">
        <f aca="false">IF(OR(C2719="", J2719="",G2719=""), 0, IF(COUNTIF($J$6:J2719, J2719)=1, 1, 0))</f>
        <v>0</v>
      </c>
      <c r="L2719" s="16" t="str">
        <f aca="false">IF(B2719="Inscripción de nuevo registro patronal",B2719 &amp; "|" &amp; E2719 &amp; "|" &amp; C2719,"")</f>
        <v/>
      </c>
      <c r="M2719" s="18" t="n">
        <f aca="false">IF(OR(C2719="", L2719=""), 0, IF(COUNTIF($L$6:L2719, L2719)=1, 1, 0))</f>
        <v>0</v>
      </c>
    </row>
    <row r="2720" customFormat="false" ht="28.35" hidden="false" customHeight="true" outlineLevel="0" collapsed="false">
      <c r="A2720" s="48" t="str">
        <f aca="false">IF(AND(NOT(ISBLANK(C2720)),NOT(ISBLANK(B2720)),NOT(ISBLANK(E2720))),(_xlfn.AGGREGATE(2,7,A$5:A2720))+1,"")</f>
        <v/>
      </c>
      <c r="B2720" s="49"/>
      <c r="C2720" s="49"/>
      <c r="D2720" s="50"/>
      <c r="E2720" s="51"/>
      <c r="F2720" s="52" t="str">
        <f aca="false">IFERROR(VLOOKUP(B2720,LISTAS!$Q$2:$R$58,2,0),"")</f>
        <v/>
      </c>
      <c r="G2720" s="34" t="str">
        <f aca="false">IF(ISBLANK(C2720),"",  IF(F2720="RAZÓN SOCIAL","NUEVO_RP",   IF(F2720="NUMERO",      IF(ISNUMBER(VALUE(C2720)),VALUE(C2720),""),   IF(OR(F2720="NSS - NOMBRE",F2720="RP - NOMBRE"),      IF(         AND(           NOT(ISERROR(FIND(" - ",C2720))),           ISERROR(FIND("  ",C2720)),           ISERROR(FIND("–",C2720)),           ISERROR(FIND("—",C2720)),           ISNUMBER(VALUE(LEFT(C2720,FIND(" - ",C2720)-1)))         ),         VALUE(LEFT(C2720,FIND(" - ",C2720)-1)),         ""      ),   ""   )  )))</f>
        <v/>
      </c>
      <c r="H2720" s="34" t="str">
        <f aca="false">B2720 &amp; "|" &amp; E2720 &amp; "|" &amp;(IF(ISBLANK(C2720),"",IFERROR(VALUE(LEFT(TRIM(C2720),FIND(" ",TRIM(C2720)&amp;" ")-1)),"")))</f>
        <v>||</v>
      </c>
      <c r="I2720" s="18" t="n">
        <f aca="false">IF(G2720="",0, IF(COUNTIF($H$6:H2720,H2720)=1,1,0))</f>
        <v>0</v>
      </c>
      <c r="J2720" s="34" t="str">
        <f aca="false">IF( OR( ISBLANK(D2720), C2720=D2720, AND( LEFT(D2720,7)&lt;&gt;"NOMINA ", OR( ISERROR(FIND(" - ",D2720)), NOT(ISNUMBER(VALUE(LEFT(D2720,FIND(" - ",D2720)-1)))) ) ) ), "", B2720 &amp; "|" &amp; E2720 &amp; "|" &amp; (IF(ISBLANK(C2720), "", IFERROR(VALUE(LEFT(TRIM(C2720), FIND(" ", TRIM(C2720)&amp;" ")-1)), ""))) &amp; "|" &amp; D2720 )</f>
        <v/>
      </c>
      <c r="K2720" s="18" t="n">
        <f aca="false">IF(OR(C2720="", J2720="",G2720=""), 0, IF(COUNTIF($J$6:J2720, J2720)=1, 1, 0))</f>
        <v>0</v>
      </c>
      <c r="L2720" s="16" t="str">
        <f aca="false">IF(B2720="Inscripción de nuevo registro patronal",B2720 &amp; "|" &amp; E2720 &amp; "|" &amp; C2720,"")</f>
        <v/>
      </c>
      <c r="M2720" s="18" t="n">
        <f aca="false">IF(OR(C2720="", L2720=""), 0, IF(COUNTIF($L$6:L2720, L2720)=1, 1, 0))</f>
        <v>0</v>
      </c>
    </row>
    <row r="2721" customFormat="false" ht="28.35" hidden="false" customHeight="true" outlineLevel="0" collapsed="false">
      <c r="A2721" s="48" t="str">
        <f aca="false">IF(AND(NOT(ISBLANK(C2721)),NOT(ISBLANK(B2721)),NOT(ISBLANK(E2721))),(_xlfn.AGGREGATE(2,7,A$5:A2721))+1,"")</f>
        <v/>
      </c>
      <c r="B2721" s="49"/>
      <c r="C2721" s="49"/>
      <c r="D2721" s="50"/>
      <c r="E2721" s="51"/>
      <c r="F2721" s="52" t="str">
        <f aca="false">IFERROR(VLOOKUP(B2721,LISTAS!$Q$2:$R$58,2,0),"")</f>
        <v/>
      </c>
      <c r="G2721" s="34" t="str">
        <f aca="false">IF(ISBLANK(C2721),"",  IF(F2721="RAZÓN SOCIAL","NUEVO_RP",   IF(F2721="NUMERO",      IF(ISNUMBER(VALUE(C2721)),VALUE(C2721),""),   IF(OR(F2721="NSS - NOMBRE",F2721="RP - NOMBRE"),      IF(         AND(           NOT(ISERROR(FIND(" - ",C2721))),           ISERROR(FIND("  ",C2721)),           ISERROR(FIND("–",C2721)),           ISERROR(FIND("—",C2721)),           ISNUMBER(VALUE(LEFT(C2721,FIND(" - ",C2721)-1)))         ),         VALUE(LEFT(C2721,FIND(" - ",C2721)-1)),         ""      ),   ""   )  )))</f>
        <v/>
      </c>
      <c r="H2721" s="34" t="str">
        <f aca="false">B2721 &amp; "|" &amp; E2721 &amp; "|" &amp;(IF(ISBLANK(C2721),"",IFERROR(VALUE(LEFT(TRIM(C2721),FIND(" ",TRIM(C2721)&amp;" ")-1)),"")))</f>
        <v>||</v>
      </c>
      <c r="I2721" s="18" t="n">
        <f aca="false">IF(G2721="",0, IF(COUNTIF($H$6:H2721,H2721)=1,1,0))</f>
        <v>0</v>
      </c>
      <c r="J2721" s="34" t="str">
        <f aca="false">IF( OR( ISBLANK(D2721), C2721=D2721, AND( LEFT(D2721,7)&lt;&gt;"NOMINA ", OR( ISERROR(FIND(" - ",D2721)), NOT(ISNUMBER(VALUE(LEFT(D2721,FIND(" - ",D2721)-1)))) ) ) ), "", B2721 &amp; "|" &amp; E2721 &amp; "|" &amp; (IF(ISBLANK(C2721), "", IFERROR(VALUE(LEFT(TRIM(C2721), FIND(" ", TRIM(C2721)&amp;" ")-1)), ""))) &amp; "|" &amp; D2721 )</f>
        <v/>
      </c>
      <c r="K2721" s="18" t="n">
        <f aca="false">IF(OR(C2721="", J2721="",G2721=""), 0, IF(COUNTIF($J$6:J2721, J2721)=1, 1, 0))</f>
        <v>0</v>
      </c>
      <c r="L2721" s="16" t="str">
        <f aca="false">IF(B2721="Inscripción de nuevo registro patronal",B2721 &amp; "|" &amp; E2721 &amp; "|" &amp; C2721,"")</f>
        <v/>
      </c>
      <c r="M2721" s="18" t="n">
        <f aca="false">IF(OR(C2721="", L2721=""), 0, IF(COUNTIF($L$6:L2721, L2721)=1, 1, 0))</f>
        <v>0</v>
      </c>
    </row>
    <row r="2722" customFormat="false" ht="28.35" hidden="false" customHeight="true" outlineLevel="0" collapsed="false">
      <c r="A2722" s="48" t="str">
        <f aca="false">IF(AND(NOT(ISBLANK(C2722)),NOT(ISBLANK(B2722)),NOT(ISBLANK(E2722))),(_xlfn.AGGREGATE(2,7,A$5:A2722))+1,"")</f>
        <v/>
      </c>
      <c r="B2722" s="49"/>
      <c r="C2722" s="49"/>
      <c r="D2722" s="50"/>
      <c r="E2722" s="51"/>
      <c r="F2722" s="52" t="str">
        <f aca="false">IFERROR(VLOOKUP(B2722,LISTAS!$Q$2:$R$58,2,0),"")</f>
        <v/>
      </c>
      <c r="G2722" s="34" t="str">
        <f aca="false">IF(ISBLANK(C2722),"",  IF(F2722="RAZÓN SOCIAL","NUEVO_RP",   IF(F2722="NUMERO",      IF(ISNUMBER(VALUE(C2722)),VALUE(C2722),""),   IF(OR(F2722="NSS - NOMBRE",F2722="RP - NOMBRE"),      IF(         AND(           NOT(ISERROR(FIND(" - ",C2722))),           ISERROR(FIND("  ",C2722)),           ISERROR(FIND("–",C2722)),           ISERROR(FIND("—",C2722)),           ISNUMBER(VALUE(LEFT(C2722,FIND(" - ",C2722)-1)))         ),         VALUE(LEFT(C2722,FIND(" - ",C2722)-1)),         ""      ),   ""   )  )))</f>
        <v/>
      </c>
      <c r="H2722" s="34" t="str">
        <f aca="false">B2722 &amp; "|" &amp; E2722 &amp; "|" &amp;(IF(ISBLANK(C2722),"",IFERROR(VALUE(LEFT(TRIM(C2722),FIND(" ",TRIM(C2722)&amp;" ")-1)),"")))</f>
        <v>||</v>
      </c>
      <c r="I2722" s="18" t="n">
        <f aca="false">IF(G2722="",0, IF(COUNTIF($H$6:H2722,H2722)=1,1,0))</f>
        <v>0</v>
      </c>
      <c r="J2722" s="34" t="str">
        <f aca="false">IF( OR( ISBLANK(D2722), C2722=D2722, AND( LEFT(D2722,7)&lt;&gt;"NOMINA ", OR( ISERROR(FIND(" - ",D2722)), NOT(ISNUMBER(VALUE(LEFT(D2722,FIND(" - ",D2722)-1)))) ) ) ), "", B2722 &amp; "|" &amp; E2722 &amp; "|" &amp; (IF(ISBLANK(C2722), "", IFERROR(VALUE(LEFT(TRIM(C2722), FIND(" ", TRIM(C2722)&amp;" ")-1)), ""))) &amp; "|" &amp; D2722 )</f>
        <v/>
      </c>
      <c r="K2722" s="18" t="n">
        <f aca="false">IF(OR(C2722="", J2722="",G2722=""), 0, IF(COUNTIF($J$6:J2722, J2722)=1, 1, 0))</f>
        <v>0</v>
      </c>
      <c r="L2722" s="16" t="str">
        <f aca="false">IF(B2722="Inscripción de nuevo registro patronal",B2722 &amp; "|" &amp; E2722 &amp; "|" &amp; C2722,"")</f>
        <v/>
      </c>
      <c r="M2722" s="18" t="n">
        <f aca="false">IF(OR(C2722="", L2722=""), 0, IF(COUNTIF($L$6:L2722, L2722)=1, 1, 0))</f>
        <v>0</v>
      </c>
    </row>
    <row r="2723" customFormat="false" ht="28.35" hidden="false" customHeight="true" outlineLevel="0" collapsed="false">
      <c r="A2723" s="48" t="str">
        <f aca="false">IF(AND(NOT(ISBLANK(C2723)),NOT(ISBLANK(B2723)),NOT(ISBLANK(E2723))),(_xlfn.AGGREGATE(2,7,A$5:A2723))+1,"")</f>
        <v/>
      </c>
      <c r="B2723" s="49"/>
      <c r="C2723" s="49"/>
      <c r="D2723" s="50"/>
      <c r="E2723" s="51"/>
      <c r="F2723" s="52" t="str">
        <f aca="false">IFERROR(VLOOKUP(B2723,LISTAS!$Q$2:$R$58,2,0),"")</f>
        <v/>
      </c>
      <c r="G2723" s="34" t="str">
        <f aca="false">IF(ISBLANK(C2723),"",  IF(F2723="RAZÓN SOCIAL","NUEVO_RP",   IF(F2723="NUMERO",      IF(ISNUMBER(VALUE(C2723)),VALUE(C2723),""),   IF(OR(F2723="NSS - NOMBRE",F2723="RP - NOMBRE"),      IF(         AND(           NOT(ISERROR(FIND(" - ",C2723))),           ISERROR(FIND("  ",C2723)),           ISERROR(FIND("–",C2723)),           ISERROR(FIND("—",C2723)),           ISNUMBER(VALUE(LEFT(C2723,FIND(" - ",C2723)-1)))         ),         VALUE(LEFT(C2723,FIND(" - ",C2723)-1)),         ""      ),   ""   )  )))</f>
        <v/>
      </c>
      <c r="H2723" s="34" t="str">
        <f aca="false">B2723 &amp; "|" &amp; E2723 &amp; "|" &amp;(IF(ISBLANK(C2723),"",IFERROR(VALUE(LEFT(TRIM(C2723),FIND(" ",TRIM(C2723)&amp;" ")-1)),"")))</f>
        <v>||</v>
      </c>
      <c r="I2723" s="18" t="n">
        <f aca="false">IF(G2723="",0, IF(COUNTIF($H$6:H2723,H2723)=1,1,0))</f>
        <v>0</v>
      </c>
      <c r="J2723" s="34" t="str">
        <f aca="false">IF( OR( ISBLANK(D2723), C2723=D2723, AND( LEFT(D2723,7)&lt;&gt;"NOMINA ", OR( ISERROR(FIND(" - ",D2723)), NOT(ISNUMBER(VALUE(LEFT(D2723,FIND(" - ",D2723)-1)))) ) ) ), "", B2723 &amp; "|" &amp; E2723 &amp; "|" &amp; (IF(ISBLANK(C2723), "", IFERROR(VALUE(LEFT(TRIM(C2723), FIND(" ", TRIM(C2723)&amp;" ")-1)), ""))) &amp; "|" &amp; D2723 )</f>
        <v/>
      </c>
      <c r="K2723" s="18" t="n">
        <f aca="false">IF(OR(C2723="", J2723="",G2723=""), 0, IF(COUNTIF($J$6:J2723, J2723)=1, 1, 0))</f>
        <v>0</v>
      </c>
      <c r="L2723" s="16" t="str">
        <f aca="false">IF(B2723="Inscripción de nuevo registro patronal",B2723 &amp; "|" &amp; E2723 &amp; "|" &amp; C2723,"")</f>
        <v/>
      </c>
      <c r="M2723" s="18" t="n">
        <f aca="false">IF(OR(C2723="", L2723=""), 0, IF(COUNTIF($L$6:L2723, L2723)=1, 1, 0))</f>
        <v>0</v>
      </c>
    </row>
    <row r="2724" customFormat="false" ht="28.35" hidden="false" customHeight="true" outlineLevel="0" collapsed="false">
      <c r="A2724" s="48" t="str">
        <f aca="false">IF(AND(NOT(ISBLANK(C2724)),NOT(ISBLANK(B2724)),NOT(ISBLANK(E2724))),(_xlfn.AGGREGATE(2,7,A$5:A2724))+1,"")</f>
        <v/>
      </c>
      <c r="B2724" s="49"/>
      <c r="C2724" s="49"/>
      <c r="D2724" s="50"/>
      <c r="E2724" s="51"/>
      <c r="F2724" s="52" t="str">
        <f aca="false">IFERROR(VLOOKUP(B2724,LISTAS!$Q$2:$R$58,2,0),"")</f>
        <v/>
      </c>
      <c r="G2724" s="34" t="str">
        <f aca="false">IF(ISBLANK(C2724),"",  IF(F2724="RAZÓN SOCIAL","NUEVO_RP",   IF(F2724="NUMERO",      IF(ISNUMBER(VALUE(C2724)),VALUE(C2724),""),   IF(OR(F2724="NSS - NOMBRE",F2724="RP - NOMBRE"),      IF(         AND(           NOT(ISERROR(FIND(" - ",C2724))),           ISERROR(FIND("  ",C2724)),           ISERROR(FIND("–",C2724)),           ISERROR(FIND("—",C2724)),           ISNUMBER(VALUE(LEFT(C2724,FIND(" - ",C2724)-1)))         ),         VALUE(LEFT(C2724,FIND(" - ",C2724)-1)),         ""      ),   ""   )  )))</f>
        <v/>
      </c>
      <c r="H2724" s="34" t="str">
        <f aca="false">B2724 &amp; "|" &amp; E2724 &amp; "|" &amp;(IF(ISBLANK(C2724),"",IFERROR(VALUE(LEFT(TRIM(C2724),FIND(" ",TRIM(C2724)&amp;" ")-1)),"")))</f>
        <v>||</v>
      </c>
      <c r="I2724" s="18" t="n">
        <f aca="false">IF(G2724="",0, IF(COUNTIF($H$6:H2724,H2724)=1,1,0))</f>
        <v>0</v>
      </c>
      <c r="J2724" s="34" t="str">
        <f aca="false">IF( OR( ISBLANK(D2724), C2724=D2724, AND( LEFT(D2724,7)&lt;&gt;"NOMINA ", OR( ISERROR(FIND(" - ",D2724)), NOT(ISNUMBER(VALUE(LEFT(D2724,FIND(" - ",D2724)-1)))) ) ) ), "", B2724 &amp; "|" &amp; E2724 &amp; "|" &amp; (IF(ISBLANK(C2724), "", IFERROR(VALUE(LEFT(TRIM(C2724), FIND(" ", TRIM(C2724)&amp;" ")-1)), ""))) &amp; "|" &amp; D2724 )</f>
        <v/>
      </c>
      <c r="K2724" s="18" t="n">
        <f aca="false">IF(OR(C2724="", J2724="",G2724=""), 0, IF(COUNTIF($J$6:J2724, J2724)=1, 1, 0))</f>
        <v>0</v>
      </c>
      <c r="L2724" s="16" t="str">
        <f aca="false">IF(B2724="Inscripción de nuevo registro patronal",B2724 &amp; "|" &amp; E2724 &amp; "|" &amp; C2724,"")</f>
        <v/>
      </c>
      <c r="M2724" s="18" t="n">
        <f aca="false">IF(OR(C2724="", L2724=""), 0, IF(COUNTIF($L$6:L2724, L2724)=1, 1, 0))</f>
        <v>0</v>
      </c>
    </row>
    <row r="2725" customFormat="false" ht="28.35" hidden="false" customHeight="true" outlineLevel="0" collapsed="false">
      <c r="A2725" s="48" t="str">
        <f aca="false">IF(AND(NOT(ISBLANK(C2725)),NOT(ISBLANK(B2725)),NOT(ISBLANK(E2725))),(_xlfn.AGGREGATE(2,7,A$5:A2725))+1,"")</f>
        <v/>
      </c>
      <c r="B2725" s="49"/>
      <c r="C2725" s="49"/>
      <c r="D2725" s="50"/>
      <c r="E2725" s="51"/>
      <c r="F2725" s="52" t="str">
        <f aca="false">IFERROR(VLOOKUP(B2725,LISTAS!$Q$2:$R$58,2,0),"")</f>
        <v/>
      </c>
      <c r="G2725" s="34" t="str">
        <f aca="false">IF(ISBLANK(C2725),"",  IF(F2725="RAZÓN SOCIAL","NUEVO_RP",   IF(F2725="NUMERO",      IF(ISNUMBER(VALUE(C2725)),VALUE(C2725),""),   IF(OR(F2725="NSS - NOMBRE",F2725="RP - NOMBRE"),      IF(         AND(           NOT(ISERROR(FIND(" - ",C2725))),           ISERROR(FIND("  ",C2725)),           ISERROR(FIND("–",C2725)),           ISERROR(FIND("—",C2725)),           ISNUMBER(VALUE(LEFT(C2725,FIND(" - ",C2725)-1)))         ),         VALUE(LEFT(C2725,FIND(" - ",C2725)-1)),         ""      ),   ""   )  )))</f>
        <v/>
      </c>
      <c r="H2725" s="34" t="str">
        <f aca="false">B2725 &amp; "|" &amp; E2725 &amp; "|" &amp;(IF(ISBLANK(C2725),"",IFERROR(VALUE(LEFT(TRIM(C2725),FIND(" ",TRIM(C2725)&amp;" ")-1)),"")))</f>
        <v>||</v>
      </c>
      <c r="I2725" s="18" t="n">
        <f aca="false">IF(G2725="",0, IF(COUNTIF($H$6:H2725,H2725)=1,1,0))</f>
        <v>0</v>
      </c>
      <c r="J2725" s="34" t="str">
        <f aca="false">IF( OR( ISBLANK(D2725), C2725=D2725, AND( LEFT(D2725,7)&lt;&gt;"NOMINA ", OR( ISERROR(FIND(" - ",D2725)), NOT(ISNUMBER(VALUE(LEFT(D2725,FIND(" - ",D2725)-1)))) ) ) ), "", B2725 &amp; "|" &amp; E2725 &amp; "|" &amp; (IF(ISBLANK(C2725), "", IFERROR(VALUE(LEFT(TRIM(C2725), FIND(" ", TRIM(C2725)&amp;" ")-1)), ""))) &amp; "|" &amp; D2725 )</f>
        <v/>
      </c>
      <c r="K2725" s="18" t="n">
        <f aca="false">IF(OR(C2725="", J2725="",G2725=""), 0, IF(COUNTIF($J$6:J2725, J2725)=1, 1, 0))</f>
        <v>0</v>
      </c>
      <c r="L2725" s="16" t="str">
        <f aca="false">IF(B2725="Inscripción de nuevo registro patronal",B2725 &amp; "|" &amp; E2725 &amp; "|" &amp; C2725,"")</f>
        <v/>
      </c>
      <c r="M2725" s="18" t="n">
        <f aca="false">IF(OR(C2725="", L2725=""), 0, IF(COUNTIF($L$6:L2725, L2725)=1, 1, 0))</f>
        <v>0</v>
      </c>
    </row>
    <row r="2726" customFormat="false" ht="28.35" hidden="false" customHeight="true" outlineLevel="0" collapsed="false">
      <c r="A2726" s="48" t="str">
        <f aca="false">IF(AND(NOT(ISBLANK(C2726)),NOT(ISBLANK(B2726)),NOT(ISBLANK(E2726))),(_xlfn.AGGREGATE(2,7,A$5:A2726))+1,"")</f>
        <v/>
      </c>
      <c r="B2726" s="49"/>
      <c r="C2726" s="49"/>
      <c r="D2726" s="50"/>
      <c r="E2726" s="51"/>
      <c r="F2726" s="52" t="str">
        <f aca="false">IFERROR(VLOOKUP(B2726,LISTAS!$Q$2:$R$58,2,0),"")</f>
        <v/>
      </c>
      <c r="G2726" s="34" t="str">
        <f aca="false">IF(ISBLANK(C2726),"",  IF(F2726="RAZÓN SOCIAL","NUEVO_RP",   IF(F2726="NUMERO",      IF(ISNUMBER(VALUE(C2726)),VALUE(C2726),""),   IF(OR(F2726="NSS - NOMBRE",F2726="RP - NOMBRE"),      IF(         AND(           NOT(ISERROR(FIND(" - ",C2726))),           ISERROR(FIND("  ",C2726)),           ISERROR(FIND("–",C2726)),           ISERROR(FIND("—",C2726)),           ISNUMBER(VALUE(LEFT(C2726,FIND(" - ",C2726)-1)))         ),         VALUE(LEFT(C2726,FIND(" - ",C2726)-1)),         ""      ),   ""   )  )))</f>
        <v/>
      </c>
      <c r="H2726" s="34" t="str">
        <f aca="false">B2726 &amp; "|" &amp; E2726 &amp; "|" &amp;(IF(ISBLANK(C2726),"",IFERROR(VALUE(LEFT(TRIM(C2726),FIND(" ",TRIM(C2726)&amp;" ")-1)),"")))</f>
        <v>||</v>
      </c>
      <c r="I2726" s="18" t="n">
        <f aca="false">IF(G2726="",0, IF(COUNTIF($H$6:H2726,H2726)=1,1,0))</f>
        <v>0</v>
      </c>
      <c r="J2726" s="34" t="str">
        <f aca="false">IF( OR( ISBLANK(D2726), C2726=D2726, AND( LEFT(D2726,7)&lt;&gt;"NOMINA ", OR( ISERROR(FIND(" - ",D2726)), NOT(ISNUMBER(VALUE(LEFT(D2726,FIND(" - ",D2726)-1)))) ) ) ), "", B2726 &amp; "|" &amp; E2726 &amp; "|" &amp; (IF(ISBLANK(C2726), "", IFERROR(VALUE(LEFT(TRIM(C2726), FIND(" ", TRIM(C2726)&amp;" ")-1)), ""))) &amp; "|" &amp; D2726 )</f>
        <v/>
      </c>
      <c r="K2726" s="18" t="n">
        <f aca="false">IF(OR(C2726="", J2726="",G2726=""), 0, IF(COUNTIF($J$6:J2726, J2726)=1, 1, 0))</f>
        <v>0</v>
      </c>
      <c r="L2726" s="16" t="str">
        <f aca="false">IF(B2726="Inscripción de nuevo registro patronal",B2726 &amp; "|" &amp; E2726 &amp; "|" &amp; C2726,"")</f>
        <v/>
      </c>
      <c r="M2726" s="18" t="n">
        <f aca="false">IF(OR(C2726="", L2726=""), 0, IF(COUNTIF($L$6:L2726, L2726)=1, 1, 0))</f>
        <v>0</v>
      </c>
    </row>
    <row r="2727" customFormat="false" ht="28.35" hidden="false" customHeight="true" outlineLevel="0" collapsed="false">
      <c r="A2727" s="48" t="str">
        <f aca="false">IF(AND(NOT(ISBLANK(C2727)),NOT(ISBLANK(B2727)),NOT(ISBLANK(E2727))),(_xlfn.AGGREGATE(2,7,A$5:A2727))+1,"")</f>
        <v/>
      </c>
      <c r="B2727" s="49"/>
      <c r="C2727" s="49"/>
      <c r="D2727" s="50"/>
      <c r="E2727" s="51"/>
      <c r="F2727" s="52" t="str">
        <f aca="false">IFERROR(VLOOKUP(B2727,LISTAS!$Q$2:$R$58,2,0),"")</f>
        <v/>
      </c>
      <c r="G2727" s="34" t="str">
        <f aca="false">IF(ISBLANK(C2727),"",  IF(F2727="RAZÓN SOCIAL","NUEVO_RP",   IF(F2727="NUMERO",      IF(ISNUMBER(VALUE(C2727)),VALUE(C2727),""),   IF(OR(F2727="NSS - NOMBRE",F2727="RP - NOMBRE"),      IF(         AND(           NOT(ISERROR(FIND(" - ",C2727))),           ISERROR(FIND("  ",C2727)),           ISERROR(FIND("–",C2727)),           ISERROR(FIND("—",C2727)),           ISNUMBER(VALUE(LEFT(C2727,FIND(" - ",C2727)-1)))         ),         VALUE(LEFT(C2727,FIND(" - ",C2727)-1)),         ""      ),   ""   )  )))</f>
        <v/>
      </c>
      <c r="H2727" s="34" t="str">
        <f aca="false">B2727 &amp; "|" &amp; E2727 &amp; "|" &amp;(IF(ISBLANK(C2727),"",IFERROR(VALUE(LEFT(TRIM(C2727),FIND(" ",TRIM(C2727)&amp;" ")-1)),"")))</f>
        <v>||</v>
      </c>
      <c r="I2727" s="18" t="n">
        <f aca="false">IF(G2727="",0, IF(COUNTIF($H$6:H2727,H2727)=1,1,0))</f>
        <v>0</v>
      </c>
      <c r="J2727" s="34" t="str">
        <f aca="false">IF( OR( ISBLANK(D2727), C2727=D2727, AND( LEFT(D2727,7)&lt;&gt;"NOMINA ", OR( ISERROR(FIND(" - ",D2727)), NOT(ISNUMBER(VALUE(LEFT(D2727,FIND(" - ",D2727)-1)))) ) ) ), "", B2727 &amp; "|" &amp; E2727 &amp; "|" &amp; (IF(ISBLANK(C2727), "", IFERROR(VALUE(LEFT(TRIM(C2727), FIND(" ", TRIM(C2727)&amp;" ")-1)), ""))) &amp; "|" &amp; D2727 )</f>
        <v/>
      </c>
      <c r="K2727" s="18" t="n">
        <f aca="false">IF(OR(C2727="", J2727="",G2727=""), 0, IF(COUNTIF($J$6:J2727, J2727)=1, 1, 0))</f>
        <v>0</v>
      </c>
      <c r="L2727" s="16" t="str">
        <f aca="false">IF(B2727="Inscripción de nuevo registro patronal",B2727 &amp; "|" &amp; E2727 &amp; "|" &amp; C2727,"")</f>
        <v/>
      </c>
      <c r="M2727" s="18" t="n">
        <f aca="false">IF(OR(C2727="", L2727=""), 0, IF(COUNTIF($L$6:L2727, L2727)=1, 1, 0))</f>
        <v>0</v>
      </c>
    </row>
    <row r="2728" customFormat="false" ht="28.35" hidden="false" customHeight="true" outlineLevel="0" collapsed="false">
      <c r="A2728" s="48" t="str">
        <f aca="false">IF(AND(NOT(ISBLANK(C2728)),NOT(ISBLANK(B2728)),NOT(ISBLANK(E2728))),(_xlfn.AGGREGATE(2,7,A$5:A2728))+1,"")</f>
        <v/>
      </c>
      <c r="B2728" s="49"/>
      <c r="C2728" s="49"/>
      <c r="D2728" s="50"/>
      <c r="E2728" s="51"/>
      <c r="F2728" s="52" t="str">
        <f aca="false">IFERROR(VLOOKUP(B2728,LISTAS!$Q$2:$R$58,2,0),"")</f>
        <v/>
      </c>
      <c r="G2728" s="34" t="str">
        <f aca="false">IF(ISBLANK(C2728),"",  IF(F2728="RAZÓN SOCIAL","NUEVO_RP",   IF(F2728="NUMERO",      IF(ISNUMBER(VALUE(C2728)),VALUE(C2728),""),   IF(OR(F2728="NSS - NOMBRE",F2728="RP - NOMBRE"),      IF(         AND(           NOT(ISERROR(FIND(" - ",C2728))),           ISERROR(FIND("  ",C2728)),           ISERROR(FIND("–",C2728)),           ISERROR(FIND("—",C2728)),           ISNUMBER(VALUE(LEFT(C2728,FIND(" - ",C2728)-1)))         ),         VALUE(LEFT(C2728,FIND(" - ",C2728)-1)),         ""      ),   ""   )  )))</f>
        <v/>
      </c>
      <c r="H2728" s="34" t="str">
        <f aca="false">B2728 &amp; "|" &amp; E2728 &amp; "|" &amp;(IF(ISBLANK(C2728),"",IFERROR(VALUE(LEFT(TRIM(C2728),FIND(" ",TRIM(C2728)&amp;" ")-1)),"")))</f>
        <v>||</v>
      </c>
      <c r="I2728" s="18" t="n">
        <f aca="false">IF(G2728="",0, IF(COUNTIF($H$6:H2728,H2728)=1,1,0))</f>
        <v>0</v>
      </c>
      <c r="J2728" s="34" t="str">
        <f aca="false">IF( OR( ISBLANK(D2728), C2728=D2728, AND( LEFT(D2728,7)&lt;&gt;"NOMINA ", OR( ISERROR(FIND(" - ",D2728)), NOT(ISNUMBER(VALUE(LEFT(D2728,FIND(" - ",D2728)-1)))) ) ) ), "", B2728 &amp; "|" &amp; E2728 &amp; "|" &amp; (IF(ISBLANK(C2728), "", IFERROR(VALUE(LEFT(TRIM(C2728), FIND(" ", TRIM(C2728)&amp;" ")-1)), ""))) &amp; "|" &amp; D2728 )</f>
        <v/>
      </c>
      <c r="K2728" s="18" t="n">
        <f aca="false">IF(OR(C2728="", J2728="",G2728=""), 0, IF(COUNTIF($J$6:J2728, J2728)=1, 1, 0))</f>
        <v>0</v>
      </c>
      <c r="L2728" s="16" t="str">
        <f aca="false">IF(B2728="Inscripción de nuevo registro patronal",B2728 &amp; "|" &amp; E2728 &amp; "|" &amp; C2728,"")</f>
        <v/>
      </c>
      <c r="M2728" s="18" t="n">
        <f aca="false">IF(OR(C2728="", L2728=""), 0, IF(COUNTIF($L$6:L2728, L2728)=1, 1, 0))</f>
        <v>0</v>
      </c>
    </row>
    <row r="2729" customFormat="false" ht="28.35" hidden="false" customHeight="true" outlineLevel="0" collapsed="false">
      <c r="A2729" s="48" t="str">
        <f aca="false">IF(AND(NOT(ISBLANK(C2729)),NOT(ISBLANK(B2729)),NOT(ISBLANK(E2729))),(_xlfn.AGGREGATE(2,7,A$5:A2729))+1,"")</f>
        <v/>
      </c>
      <c r="B2729" s="49"/>
      <c r="C2729" s="49"/>
      <c r="D2729" s="50"/>
      <c r="E2729" s="51"/>
      <c r="F2729" s="52" t="str">
        <f aca="false">IFERROR(VLOOKUP(B2729,LISTAS!$Q$2:$R$58,2,0),"")</f>
        <v/>
      </c>
      <c r="G2729" s="34" t="str">
        <f aca="false">IF(ISBLANK(C2729),"",  IF(F2729="RAZÓN SOCIAL","NUEVO_RP",   IF(F2729="NUMERO",      IF(ISNUMBER(VALUE(C2729)),VALUE(C2729),""),   IF(OR(F2729="NSS - NOMBRE",F2729="RP - NOMBRE"),      IF(         AND(           NOT(ISERROR(FIND(" - ",C2729))),           ISERROR(FIND("  ",C2729)),           ISERROR(FIND("–",C2729)),           ISERROR(FIND("—",C2729)),           ISNUMBER(VALUE(LEFT(C2729,FIND(" - ",C2729)-1)))         ),         VALUE(LEFT(C2729,FIND(" - ",C2729)-1)),         ""      ),   ""   )  )))</f>
        <v/>
      </c>
      <c r="H2729" s="34" t="str">
        <f aca="false">B2729 &amp; "|" &amp; E2729 &amp; "|" &amp;(IF(ISBLANK(C2729),"",IFERROR(VALUE(LEFT(TRIM(C2729),FIND(" ",TRIM(C2729)&amp;" ")-1)),"")))</f>
        <v>||</v>
      </c>
      <c r="I2729" s="18" t="n">
        <f aca="false">IF(G2729="",0, IF(COUNTIF($H$6:H2729,H2729)=1,1,0))</f>
        <v>0</v>
      </c>
      <c r="J2729" s="34" t="str">
        <f aca="false">IF( OR( ISBLANK(D2729), C2729=D2729, AND( LEFT(D2729,7)&lt;&gt;"NOMINA ", OR( ISERROR(FIND(" - ",D2729)), NOT(ISNUMBER(VALUE(LEFT(D2729,FIND(" - ",D2729)-1)))) ) ) ), "", B2729 &amp; "|" &amp; E2729 &amp; "|" &amp; (IF(ISBLANK(C2729), "", IFERROR(VALUE(LEFT(TRIM(C2729), FIND(" ", TRIM(C2729)&amp;" ")-1)), ""))) &amp; "|" &amp; D2729 )</f>
        <v/>
      </c>
      <c r="K2729" s="18" t="n">
        <f aca="false">IF(OR(C2729="", J2729="",G2729=""), 0, IF(COUNTIF($J$6:J2729, J2729)=1, 1, 0))</f>
        <v>0</v>
      </c>
      <c r="L2729" s="16" t="str">
        <f aca="false">IF(B2729="Inscripción de nuevo registro patronal",B2729 &amp; "|" &amp; E2729 &amp; "|" &amp; C2729,"")</f>
        <v/>
      </c>
      <c r="M2729" s="18" t="n">
        <f aca="false">IF(OR(C2729="", L2729=""), 0, IF(COUNTIF($L$6:L2729, L2729)=1, 1, 0))</f>
        <v>0</v>
      </c>
    </row>
    <row r="2730" customFormat="false" ht="28.35" hidden="false" customHeight="true" outlineLevel="0" collapsed="false">
      <c r="A2730" s="48" t="str">
        <f aca="false">IF(AND(NOT(ISBLANK(C2730)),NOT(ISBLANK(B2730)),NOT(ISBLANK(E2730))),(_xlfn.AGGREGATE(2,7,A$5:A2730))+1,"")</f>
        <v/>
      </c>
      <c r="B2730" s="49"/>
      <c r="C2730" s="49"/>
      <c r="D2730" s="50"/>
      <c r="E2730" s="51"/>
      <c r="F2730" s="52" t="str">
        <f aca="false">IFERROR(VLOOKUP(B2730,LISTAS!$Q$2:$R$58,2,0),"")</f>
        <v/>
      </c>
      <c r="G2730" s="34" t="str">
        <f aca="false">IF(ISBLANK(C2730),"",  IF(F2730="RAZÓN SOCIAL","NUEVO_RP",   IF(F2730="NUMERO",      IF(ISNUMBER(VALUE(C2730)),VALUE(C2730),""),   IF(OR(F2730="NSS - NOMBRE",F2730="RP - NOMBRE"),      IF(         AND(           NOT(ISERROR(FIND(" - ",C2730))),           ISERROR(FIND("  ",C2730)),           ISERROR(FIND("–",C2730)),           ISERROR(FIND("—",C2730)),           ISNUMBER(VALUE(LEFT(C2730,FIND(" - ",C2730)-1)))         ),         VALUE(LEFT(C2730,FIND(" - ",C2730)-1)),         ""      ),   ""   )  )))</f>
        <v/>
      </c>
      <c r="H2730" s="34" t="str">
        <f aca="false">B2730 &amp; "|" &amp; E2730 &amp; "|" &amp;(IF(ISBLANK(C2730),"",IFERROR(VALUE(LEFT(TRIM(C2730),FIND(" ",TRIM(C2730)&amp;" ")-1)),"")))</f>
        <v>||</v>
      </c>
      <c r="I2730" s="18" t="n">
        <f aca="false">IF(G2730="",0, IF(COUNTIF($H$6:H2730,H2730)=1,1,0))</f>
        <v>0</v>
      </c>
      <c r="J2730" s="34" t="str">
        <f aca="false">IF( OR( ISBLANK(D2730), C2730=D2730, AND( LEFT(D2730,7)&lt;&gt;"NOMINA ", OR( ISERROR(FIND(" - ",D2730)), NOT(ISNUMBER(VALUE(LEFT(D2730,FIND(" - ",D2730)-1)))) ) ) ), "", B2730 &amp; "|" &amp; E2730 &amp; "|" &amp; (IF(ISBLANK(C2730), "", IFERROR(VALUE(LEFT(TRIM(C2730), FIND(" ", TRIM(C2730)&amp;" ")-1)), ""))) &amp; "|" &amp; D2730 )</f>
        <v/>
      </c>
      <c r="K2730" s="18" t="n">
        <f aca="false">IF(OR(C2730="", J2730="",G2730=""), 0, IF(COUNTIF($J$6:J2730, J2730)=1, 1, 0))</f>
        <v>0</v>
      </c>
      <c r="L2730" s="16" t="str">
        <f aca="false">IF(B2730="Inscripción de nuevo registro patronal",B2730 &amp; "|" &amp; E2730 &amp; "|" &amp; C2730,"")</f>
        <v/>
      </c>
      <c r="M2730" s="18" t="n">
        <f aca="false">IF(OR(C2730="", L2730=""), 0, IF(COUNTIF($L$6:L2730, L2730)=1, 1, 0))</f>
        <v>0</v>
      </c>
    </row>
    <row r="2731" customFormat="false" ht="28.35" hidden="false" customHeight="true" outlineLevel="0" collapsed="false">
      <c r="A2731" s="48" t="str">
        <f aca="false">IF(AND(NOT(ISBLANK(C2731)),NOT(ISBLANK(B2731)),NOT(ISBLANK(E2731))),(_xlfn.AGGREGATE(2,7,A$5:A2731))+1,"")</f>
        <v/>
      </c>
      <c r="B2731" s="49"/>
      <c r="C2731" s="49"/>
      <c r="D2731" s="50"/>
      <c r="E2731" s="51"/>
      <c r="F2731" s="52" t="str">
        <f aca="false">IFERROR(VLOOKUP(B2731,LISTAS!$Q$2:$R$58,2,0),"")</f>
        <v/>
      </c>
      <c r="G2731" s="34" t="str">
        <f aca="false">IF(ISBLANK(C2731),"",  IF(F2731="RAZÓN SOCIAL","NUEVO_RP",   IF(F2731="NUMERO",      IF(ISNUMBER(VALUE(C2731)),VALUE(C2731),""),   IF(OR(F2731="NSS - NOMBRE",F2731="RP - NOMBRE"),      IF(         AND(           NOT(ISERROR(FIND(" - ",C2731))),           ISERROR(FIND("  ",C2731)),           ISERROR(FIND("–",C2731)),           ISERROR(FIND("—",C2731)),           ISNUMBER(VALUE(LEFT(C2731,FIND(" - ",C2731)-1)))         ),         VALUE(LEFT(C2731,FIND(" - ",C2731)-1)),         ""      ),   ""   )  )))</f>
        <v/>
      </c>
      <c r="H2731" s="34" t="str">
        <f aca="false">B2731 &amp; "|" &amp; E2731 &amp; "|" &amp;(IF(ISBLANK(C2731),"",IFERROR(VALUE(LEFT(TRIM(C2731),FIND(" ",TRIM(C2731)&amp;" ")-1)),"")))</f>
        <v>||</v>
      </c>
      <c r="I2731" s="18" t="n">
        <f aca="false">IF(G2731="",0, IF(COUNTIF($H$6:H2731,H2731)=1,1,0))</f>
        <v>0</v>
      </c>
      <c r="J2731" s="34" t="str">
        <f aca="false">IF( OR( ISBLANK(D2731), C2731=D2731, AND( LEFT(D2731,7)&lt;&gt;"NOMINA ", OR( ISERROR(FIND(" - ",D2731)), NOT(ISNUMBER(VALUE(LEFT(D2731,FIND(" - ",D2731)-1)))) ) ) ), "", B2731 &amp; "|" &amp; E2731 &amp; "|" &amp; (IF(ISBLANK(C2731), "", IFERROR(VALUE(LEFT(TRIM(C2731), FIND(" ", TRIM(C2731)&amp;" ")-1)), ""))) &amp; "|" &amp; D2731 )</f>
        <v/>
      </c>
      <c r="K2731" s="18" t="n">
        <f aca="false">IF(OR(C2731="", J2731="",G2731=""), 0, IF(COUNTIF($J$6:J2731, J2731)=1, 1, 0))</f>
        <v>0</v>
      </c>
      <c r="L2731" s="16" t="str">
        <f aca="false">IF(B2731="Inscripción de nuevo registro patronal",B2731 &amp; "|" &amp; E2731 &amp; "|" &amp; C2731,"")</f>
        <v/>
      </c>
      <c r="M2731" s="18" t="n">
        <f aca="false">IF(OR(C2731="", L2731=""), 0, IF(COUNTIF($L$6:L2731, L2731)=1, 1, 0))</f>
        <v>0</v>
      </c>
    </row>
    <row r="2732" customFormat="false" ht="28.35" hidden="false" customHeight="true" outlineLevel="0" collapsed="false">
      <c r="A2732" s="48" t="str">
        <f aca="false">IF(AND(NOT(ISBLANK(C2732)),NOT(ISBLANK(B2732)),NOT(ISBLANK(E2732))),(_xlfn.AGGREGATE(2,7,A$5:A2732))+1,"")</f>
        <v/>
      </c>
      <c r="B2732" s="49"/>
      <c r="C2732" s="49"/>
      <c r="D2732" s="50"/>
      <c r="E2732" s="51"/>
      <c r="F2732" s="52" t="str">
        <f aca="false">IFERROR(VLOOKUP(B2732,LISTAS!$Q$2:$R$58,2,0),"")</f>
        <v/>
      </c>
      <c r="G2732" s="34" t="str">
        <f aca="false">IF(ISBLANK(C2732),"",  IF(F2732="RAZÓN SOCIAL","NUEVO_RP",   IF(F2732="NUMERO",      IF(ISNUMBER(VALUE(C2732)),VALUE(C2732),""),   IF(OR(F2732="NSS - NOMBRE",F2732="RP - NOMBRE"),      IF(         AND(           NOT(ISERROR(FIND(" - ",C2732))),           ISERROR(FIND("  ",C2732)),           ISERROR(FIND("–",C2732)),           ISERROR(FIND("—",C2732)),           ISNUMBER(VALUE(LEFT(C2732,FIND(" - ",C2732)-1)))         ),         VALUE(LEFT(C2732,FIND(" - ",C2732)-1)),         ""      ),   ""   )  )))</f>
        <v/>
      </c>
      <c r="H2732" s="34" t="str">
        <f aca="false">B2732 &amp; "|" &amp; E2732 &amp; "|" &amp;(IF(ISBLANK(C2732),"",IFERROR(VALUE(LEFT(TRIM(C2732),FIND(" ",TRIM(C2732)&amp;" ")-1)),"")))</f>
        <v>||</v>
      </c>
      <c r="I2732" s="18" t="n">
        <f aca="false">IF(G2732="",0, IF(COUNTIF($H$6:H2732,H2732)=1,1,0))</f>
        <v>0</v>
      </c>
      <c r="J2732" s="34" t="str">
        <f aca="false">IF( OR( ISBLANK(D2732), C2732=D2732, AND( LEFT(D2732,7)&lt;&gt;"NOMINA ", OR( ISERROR(FIND(" - ",D2732)), NOT(ISNUMBER(VALUE(LEFT(D2732,FIND(" - ",D2732)-1)))) ) ) ), "", B2732 &amp; "|" &amp; E2732 &amp; "|" &amp; (IF(ISBLANK(C2732), "", IFERROR(VALUE(LEFT(TRIM(C2732), FIND(" ", TRIM(C2732)&amp;" ")-1)), ""))) &amp; "|" &amp; D2732 )</f>
        <v/>
      </c>
      <c r="K2732" s="18" t="n">
        <f aca="false">IF(OR(C2732="", J2732="",G2732=""), 0, IF(COUNTIF($J$6:J2732, J2732)=1, 1, 0))</f>
        <v>0</v>
      </c>
      <c r="L2732" s="16" t="str">
        <f aca="false">IF(B2732="Inscripción de nuevo registro patronal",B2732 &amp; "|" &amp; E2732 &amp; "|" &amp; C2732,"")</f>
        <v/>
      </c>
      <c r="M2732" s="18" t="n">
        <f aca="false">IF(OR(C2732="", L2732=""), 0, IF(COUNTIF($L$6:L2732, L2732)=1, 1, 0))</f>
        <v>0</v>
      </c>
    </row>
    <row r="2733" customFormat="false" ht="28.35" hidden="false" customHeight="true" outlineLevel="0" collapsed="false">
      <c r="A2733" s="48" t="str">
        <f aca="false">IF(AND(NOT(ISBLANK(C2733)),NOT(ISBLANK(B2733)),NOT(ISBLANK(E2733))),(_xlfn.AGGREGATE(2,7,A$5:A2733))+1,"")</f>
        <v/>
      </c>
      <c r="B2733" s="49"/>
      <c r="C2733" s="49"/>
      <c r="D2733" s="50"/>
      <c r="E2733" s="51"/>
      <c r="F2733" s="52" t="str">
        <f aca="false">IFERROR(VLOOKUP(B2733,LISTAS!$Q$2:$R$58,2,0),"")</f>
        <v/>
      </c>
      <c r="G2733" s="34" t="str">
        <f aca="false">IF(ISBLANK(C2733),"",  IF(F2733="RAZÓN SOCIAL","NUEVO_RP",   IF(F2733="NUMERO",      IF(ISNUMBER(VALUE(C2733)),VALUE(C2733),""),   IF(OR(F2733="NSS - NOMBRE",F2733="RP - NOMBRE"),      IF(         AND(           NOT(ISERROR(FIND(" - ",C2733))),           ISERROR(FIND("  ",C2733)),           ISERROR(FIND("–",C2733)),           ISERROR(FIND("—",C2733)),           ISNUMBER(VALUE(LEFT(C2733,FIND(" - ",C2733)-1)))         ),         VALUE(LEFT(C2733,FIND(" - ",C2733)-1)),         ""      ),   ""   )  )))</f>
        <v/>
      </c>
      <c r="H2733" s="34" t="str">
        <f aca="false">B2733 &amp; "|" &amp; E2733 &amp; "|" &amp;(IF(ISBLANK(C2733),"",IFERROR(VALUE(LEFT(TRIM(C2733),FIND(" ",TRIM(C2733)&amp;" ")-1)),"")))</f>
        <v>||</v>
      </c>
      <c r="I2733" s="18" t="n">
        <f aca="false">IF(G2733="",0, IF(COUNTIF($H$6:H2733,H2733)=1,1,0))</f>
        <v>0</v>
      </c>
      <c r="J2733" s="34" t="str">
        <f aca="false">IF( OR( ISBLANK(D2733), C2733=D2733, AND( LEFT(D2733,7)&lt;&gt;"NOMINA ", OR( ISERROR(FIND(" - ",D2733)), NOT(ISNUMBER(VALUE(LEFT(D2733,FIND(" - ",D2733)-1)))) ) ) ), "", B2733 &amp; "|" &amp; E2733 &amp; "|" &amp; (IF(ISBLANK(C2733), "", IFERROR(VALUE(LEFT(TRIM(C2733), FIND(" ", TRIM(C2733)&amp;" ")-1)), ""))) &amp; "|" &amp; D2733 )</f>
        <v/>
      </c>
      <c r="K2733" s="18" t="n">
        <f aca="false">IF(OR(C2733="", J2733="",G2733=""), 0, IF(COUNTIF($J$6:J2733, J2733)=1, 1, 0))</f>
        <v>0</v>
      </c>
      <c r="L2733" s="16" t="str">
        <f aca="false">IF(B2733="Inscripción de nuevo registro patronal",B2733 &amp; "|" &amp; E2733 &amp; "|" &amp; C2733,"")</f>
        <v/>
      </c>
      <c r="M2733" s="18" t="n">
        <f aca="false">IF(OR(C2733="", L2733=""), 0, IF(COUNTIF($L$6:L2733, L2733)=1, 1, 0))</f>
        <v>0</v>
      </c>
    </row>
    <row r="2734" customFormat="false" ht="28.35" hidden="false" customHeight="true" outlineLevel="0" collapsed="false">
      <c r="A2734" s="48" t="str">
        <f aca="false">IF(AND(NOT(ISBLANK(C2734)),NOT(ISBLANK(B2734)),NOT(ISBLANK(E2734))),(_xlfn.AGGREGATE(2,7,A$5:A2734))+1,"")</f>
        <v/>
      </c>
      <c r="B2734" s="49"/>
      <c r="C2734" s="49"/>
      <c r="D2734" s="50"/>
      <c r="E2734" s="51"/>
      <c r="F2734" s="52" t="str">
        <f aca="false">IFERROR(VLOOKUP(B2734,LISTAS!$Q$2:$R$58,2,0),"")</f>
        <v/>
      </c>
      <c r="G2734" s="34" t="str">
        <f aca="false">IF(ISBLANK(C2734),"",  IF(F2734="RAZÓN SOCIAL","NUEVO_RP",   IF(F2734="NUMERO",      IF(ISNUMBER(VALUE(C2734)),VALUE(C2734),""),   IF(OR(F2734="NSS - NOMBRE",F2734="RP - NOMBRE"),      IF(         AND(           NOT(ISERROR(FIND(" - ",C2734))),           ISERROR(FIND("  ",C2734)),           ISERROR(FIND("–",C2734)),           ISERROR(FIND("—",C2734)),           ISNUMBER(VALUE(LEFT(C2734,FIND(" - ",C2734)-1)))         ),         VALUE(LEFT(C2734,FIND(" - ",C2734)-1)),         ""      ),   ""   )  )))</f>
        <v/>
      </c>
      <c r="H2734" s="34" t="str">
        <f aca="false">B2734 &amp; "|" &amp; E2734 &amp; "|" &amp;(IF(ISBLANK(C2734),"",IFERROR(VALUE(LEFT(TRIM(C2734),FIND(" ",TRIM(C2734)&amp;" ")-1)),"")))</f>
        <v>||</v>
      </c>
      <c r="I2734" s="18" t="n">
        <f aca="false">IF(G2734="",0, IF(COUNTIF($H$6:H2734,H2734)=1,1,0))</f>
        <v>0</v>
      </c>
      <c r="J2734" s="34" t="str">
        <f aca="false">IF( OR( ISBLANK(D2734), C2734=D2734, AND( LEFT(D2734,7)&lt;&gt;"NOMINA ", OR( ISERROR(FIND(" - ",D2734)), NOT(ISNUMBER(VALUE(LEFT(D2734,FIND(" - ",D2734)-1)))) ) ) ), "", B2734 &amp; "|" &amp; E2734 &amp; "|" &amp; (IF(ISBLANK(C2734), "", IFERROR(VALUE(LEFT(TRIM(C2734), FIND(" ", TRIM(C2734)&amp;" ")-1)), ""))) &amp; "|" &amp; D2734 )</f>
        <v/>
      </c>
      <c r="K2734" s="18" t="n">
        <f aca="false">IF(OR(C2734="", J2734="",G2734=""), 0, IF(COUNTIF($J$6:J2734, J2734)=1, 1, 0))</f>
        <v>0</v>
      </c>
      <c r="L2734" s="16" t="str">
        <f aca="false">IF(B2734="Inscripción de nuevo registro patronal",B2734 &amp; "|" &amp; E2734 &amp; "|" &amp; C2734,"")</f>
        <v/>
      </c>
      <c r="M2734" s="18" t="n">
        <f aca="false">IF(OR(C2734="", L2734=""), 0, IF(COUNTIF($L$6:L2734, L2734)=1, 1, 0))</f>
        <v>0</v>
      </c>
    </row>
    <row r="2735" customFormat="false" ht="28.35" hidden="false" customHeight="true" outlineLevel="0" collapsed="false">
      <c r="A2735" s="48" t="str">
        <f aca="false">IF(AND(NOT(ISBLANK(C2735)),NOT(ISBLANK(B2735)),NOT(ISBLANK(E2735))),(_xlfn.AGGREGATE(2,7,A$5:A2735))+1,"")</f>
        <v/>
      </c>
      <c r="B2735" s="49"/>
      <c r="C2735" s="49"/>
      <c r="D2735" s="50"/>
      <c r="E2735" s="51"/>
      <c r="F2735" s="52" t="str">
        <f aca="false">IFERROR(VLOOKUP(B2735,LISTAS!$Q$2:$R$58,2,0),"")</f>
        <v/>
      </c>
      <c r="G2735" s="34" t="str">
        <f aca="false">IF(ISBLANK(C2735),"",  IF(F2735="RAZÓN SOCIAL","NUEVO_RP",   IF(F2735="NUMERO",      IF(ISNUMBER(VALUE(C2735)),VALUE(C2735),""),   IF(OR(F2735="NSS - NOMBRE",F2735="RP - NOMBRE"),      IF(         AND(           NOT(ISERROR(FIND(" - ",C2735))),           ISERROR(FIND("  ",C2735)),           ISERROR(FIND("–",C2735)),           ISERROR(FIND("—",C2735)),           ISNUMBER(VALUE(LEFT(C2735,FIND(" - ",C2735)-1)))         ),         VALUE(LEFT(C2735,FIND(" - ",C2735)-1)),         ""      ),   ""   )  )))</f>
        <v/>
      </c>
      <c r="H2735" s="34" t="str">
        <f aca="false">B2735 &amp; "|" &amp; E2735 &amp; "|" &amp;(IF(ISBLANK(C2735),"",IFERROR(VALUE(LEFT(TRIM(C2735),FIND(" ",TRIM(C2735)&amp;" ")-1)),"")))</f>
        <v>||</v>
      </c>
      <c r="I2735" s="18" t="n">
        <f aca="false">IF(G2735="",0, IF(COUNTIF($H$6:H2735,H2735)=1,1,0))</f>
        <v>0</v>
      </c>
      <c r="J2735" s="34" t="str">
        <f aca="false">IF( OR( ISBLANK(D2735), C2735=D2735, AND( LEFT(D2735,7)&lt;&gt;"NOMINA ", OR( ISERROR(FIND(" - ",D2735)), NOT(ISNUMBER(VALUE(LEFT(D2735,FIND(" - ",D2735)-1)))) ) ) ), "", B2735 &amp; "|" &amp; E2735 &amp; "|" &amp; (IF(ISBLANK(C2735), "", IFERROR(VALUE(LEFT(TRIM(C2735), FIND(" ", TRIM(C2735)&amp;" ")-1)), ""))) &amp; "|" &amp; D2735 )</f>
        <v/>
      </c>
      <c r="K2735" s="18" t="n">
        <f aca="false">IF(OR(C2735="", J2735="",G2735=""), 0, IF(COUNTIF($J$6:J2735, J2735)=1, 1, 0))</f>
        <v>0</v>
      </c>
      <c r="L2735" s="16" t="str">
        <f aca="false">IF(B2735="Inscripción de nuevo registro patronal",B2735 &amp; "|" &amp; E2735 &amp; "|" &amp; C2735,"")</f>
        <v/>
      </c>
      <c r="M2735" s="18" t="n">
        <f aca="false">IF(OR(C2735="", L2735=""), 0, IF(COUNTIF($L$6:L2735, L2735)=1, 1, 0))</f>
        <v>0</v>
      </c>
    </row>
    <row r="2736" customFormat="false" ht="28.35" hidden="false" customHeight="true" outlineLevel="0" collapsed="false">
      <c r="A2736" s="48" t="str">
        <f aca="false">IF(AND(NOT(ISBLANK(C2736)),NOT(ISBLANK(B2736)),NOT(ISBLANK(E2736))),(_xlfn.AGGREGATE(2,7,A$5:A2736))+1,"")</f>
        <v/>
      </c>
      <c r="B2736" s="49"/>
      <c r="C2736" s="49"/>
      <c r="D2736" s="50"/>
      <c r="E2736" s="51"/>
      <c r="F2736" s="52" t="str">
        <f aca="false">IFERROR(VLOOKUP(B2736,LISTAS!$Q$2:$R$58,2,0),"")</f>
        <v/>
      </c>
      <c r="G2736" s="34" t="str">
        <f aca="false">IF(ISBLANK(C2736),"",  IF(F2736="RAZÓN SOCIAL","NUEVO_RP",   IF(F2736="NUMERO",      IF(ISNUMBER(VALUE(C2736)),VALUE(C2736),""),   IF(OR(F2736="NSS - NOMBRE",F2736="RP - NOMBRE"),      IF(         AND(           NOT(ISERROR(FIND(" - ",C2736))),           ISERROR(FIND("  ",C2736)),           ISERROR(FIND("–",C2736)),           ISERROR(FIND("—",C2736)),           ISNUMBER(VALUE(LEFT(C2736,FIND(" - ",C2736)-1)))         ),         VALUE(LEFT(C2736,FIND(" - ",C2736)-1)),         ""      ),   ""   )  )))</f>
        <v/>
      </c>
      <c r="H2736" s="34" t="str">
        <f aca="false">B2736 &amp; "|" &amp; E2736 &amp; "|" &amp;(IF(ISBLANK(C2736),"",IFERROR(VALUE(LEFT(TRIM(C2736),FIND(" ",TRIM(C2736)&amp;" ")-1)),"")))</f>
        <v>||</v>
      </c>
      <c r="I2736" s="18" t="n">
        <f aca="false">IF(G2736="",0, IF(COUNTIF($H$6:H2736,H2736)=1,1,0))</f>
        <v>0</v>
      </c>
      <c r="J2736" s="34" t="str">
        <f aca="false">IF( OR( ISBLANK(D2736), C2736=D2736, AND( LEFT(D2736,7)&lt;&gt;"NOMINA ", OR( ISERROR(FIND(" - ",D2736)), NOT(ISNUMBER(VALUE(LEFT(D2736,FIND(" - ",D2736)-1)))) ) ) ), "", B2736 &amp; "|" &amp; E2736 &amp; "|" &amp; (IF(ISBLANK(C2736), "", IFERROR(VALUE(LEFT(TRIM(C2736), FIND(" ", TRIM(C2736)&amp;" ")-1)), ""))) &amp; "|" &amp; D2736 )</f>
        <v/>
      </c>
      <c r="K2736" s="18" t="n">
        <f aca="false">IF(OR(C2736="", J2736="",G2736=""), 0, IF(COUNTIF($J$6:J2736, J2736)=1, 1, 0))</f>
        <v>0</v>
      </c>
      <c r="L2736" s="16" t="str">
        <f aca="false">IF(B2736="Inscripción de nuevo registro patronal",B2736 &amp; "|" &amp; E2736 &amp; "|" &amp; C2736,"")</f>
        <v/>
      </c>
      <c r="M2736" s="18" t="n">
        <f aca="false">IF(OR(C2736="", L2736=""), 0, IF(COUNTIF($L$6:L2736, L2736)=1, 1, 0))</f>
        <v>0</v>
      </c>
    </row>
    <row r="2737" customFormat="false" ht="28.35" hidden="false" customHeight="true" outlineLevel="0" collapsed="false">
      <c r="A2737" s="48" t="str">
        <f aca="false">IF(AND(NOT(ISBLANK(C2737)),NOT(ISBLANK(B2737)),NOT(ISBLANK(E2737))),(_xlfn.AGGREGATE(2,7,A$5:A2737))+1,"")</f>
        <v/>
      </c>
      <c r="B2737" s="49"/>
      <c r="C2737" s="49"/>
      <c r="D2737" s="50"/>
      <c r="E2737" s="51"/>
      <c r="F2737" s="52" t="str">
        <f aca="false">IFERROR(VLOOKUP(B2737,LISTAS!$Q$2:$R$58,2,0),"")</f>
        <v/>
      </c>
      <c r="G2737" s="34" t="str">
        <f aca="false">IF(ISBLANK(C2737),"",  IF(F2737="RAZÓN SOCIAL","NUEVO_RP",   IF(F2737="NUMERO",      IF(ISNUMBER(VALUE(C2737)),VALUE(C2737),""),   IF(OR(F2737="NSS - NOMBRE",F2737="RP - NOMBRE"),      IF(         AND(           NOT(ISERROR(FIND(" - ",C2737))),           ISERROR(FIND("  ",C2737)),           ISERROR(FIND("–",C2737)),           ISERROR(FIND("—",C2737)),           ISNUMBER(VALUE(LEFT(C2737,FIND(" - ",C2737)-1)))         ),         VALUE(LEFT(C2737,FIND(" - ",C2737)-1)),         ""      ),   ""   )  )))</f>
        <v/>
      </c>
      <c r="H2737" s="34" t="str">
        <f aca="false">B2737 &amp; "|" &amp; E2737 &amp; "|" &amp;(IF(ISBLANK(C2737),"",IFERROR(VALUE(LEFT(TRIM(C2737),FIND(" ",TRIM(C2737)&amp;" ")-1)),"")))</f>
        <v>||</v>
      </c>
      <c r="I2737" s="18" t="n">
        <f aca="false">IF(G2737="",0, IF(COUNTIF($H$6:H2737,H2737)=1,1,0))</f>
        <v>0</v>
      </c>
      <c r="J2737" s="34" t="str">
        <f aca="false">IF( OR( ISBLANK(D2737), C2737=D2737, AND( LEFT(D2737,7)&lt;&gt;"NOMINA ", OR( ISERROR(FIND(" - ",D2737)), NOT(ISNUMBER(VALUE(LEFT(D2737,FIND(" - ",D2737)-1)))) ) ) ), "", B2737 &amp; "|" &amp; E2737 &amp; "|" &amp; (IF(ISBLANK(C2737), "", IFERROR(VALUE(LEFT(TRIM(C2737), FIND(" ", TRIM(C2737)&amp;" ")-1)), ""))) &amp; "|" &amp; D2737 )</f>
        <v/>
      </c>
      <c r="K2737" s="18" t="n">
        <f aca="false">IF(OR(C2737="", J2737="",G2737=""), 0, IF(COUNTIF($J$6:J2737, J2737)=1, 1, 0))</f>
        <v>0</v>
      </c>
      <c r="L2737" s="16" t="str">
        <f aca="false">IF(B2737="Inscripción de nuevo registro patronal",B2737 &amp; "|" &amp; E2737 &amp; "|" &amp; C2737,"")</f>
        <v/>
      </c>
      <c r="M2737" s="18" t="n">
        <f aca="false">IF(OR(C2737="", L2737=""), 0, IF(COUNTIF($L$6:L2737, L2737)=1, 1, 0))</f>
        <v>0</v>
      </c>
    </row>
    <row r="2738" customFormat="false" ht="28.35" hidden="false" customHeight="true" outlineLevel="0" collapsed="false">
      <c r="A2738" s="48" t="str">
        <f aca="false">IF(AND(NOT(ISBLANK(C2738)),NOT(ISBLANK(B2738)),NOT(ISBLANK(E2738))),(_xlfn.AGGREGATE(2,7,A$5:A2738))+1,"")</f>
        <v/>
      </c>
      <c r="B2738" s="49"/>
      <c r="C2738" s="49"/>
      <c r="D2738" s="50"/>
      <c r="E2738" s="51"/>
      <c r="F2738" s="52" t="str">
        <f aca="false">IFERROR(VLOOKUP(B2738,LISTAS!$Q$2:$R$58,2,0),"")</f>
        <v/>
      </c>
      <c r="G2738" s="34" t="str">
        <f aca="false">IF(ISBLANK(C2738),"",  IF(F2738="RAZÓN SOCIAL","NUEVO_RP",   IF(F2738="NUMERO",      IF(ISNUMBER(VALUE(C2738)),VALUE(C2738),""),   IF(OR(F2738="NSS - NOMBRE",F2738="RP - NOMBRE"),      IF(         AND(           NOT(ISERROR(FIND(" - ",C2738))),           ISERROR(FIND("  ",C2738)),           ISERROR(FIND("–",C2738)),           ISERROR(FIND("—",C2738)),           ISNUMBER(VALUE(LEFT(C2738,FIND(" - ",C2738)-1)))         ),         VALUE(LEFT(C2738,FIND(" - ",C2738)-1)),         ""      ),   ""   )  )))</f>
        <v/>
      </c>
      <c r="H2738" s="34" t="str">
        <f aca="false">B2738 &amp; "|" &amp; E2738 &amp; "|" &amp;(IF(ISBLANK(C2738),"",IFERROR(VALUE(LEFT(TRIM(C2738),FIND(" ",TRIM(C2738)&amp;" ")-1)),"")))</f>
        <v>||</v>
      </c>
      <c r="I2738" s="18" t="n">
        <f aca="false">IF(G2738="",0, IF(COUNTIF($H$6:H2738,H2738)=1,1,0))</f>
        <v>0</v>
      </c>
      <c r="J2738" s="34" t="str">
        <f aca="false">IF( OR( ISBLANK(D2738), C2738=D2738, AND( LEFT(D2738,7)&lt;&gt;"NOMINA ", OR( ISERROR(FIND(" - ",D2738)), NOT(ISNUMBER(VALUE(LEFT(D2738,FIND(" - ",D2738)-1)))) ) ) ), "", B2738 &amp; "|" &amp; E2738 &amp; "|" &amp; (IF(ISBLANK(C2738), "", IFERROR(VALUE(LEFT(TRIM(C2738), FIND(" ", TRIM(C2738)&amp;" ")-1)), ""))) &amp; "|" &amp; D2738 )</f>
        <v/>
      </c>
      <c r="K2738" s="18" t="n">
        <f aca="false">IF(OR(C2738="", J2738="",G2738=""), 0, IF(COUNTIF($J$6:J2738, J2738)=1, 1, 0))</f>
        <v>0</v>
      </c>
      <c r="L2738" s="16" t="str">
        <f aca="false">IF(B2738="Inscripción de nuevo registro patronal",B2738 &amp; "|" &amp; E2738 &amp; "|" &amp; C2738,"")</f>
        <v/>
      </c>
      <c r="M2738" s="18" t="n">
        <f aca="false">IF(OR(C2738="", L2738=""), 0, IF(COUNTIF($L$6:L2738, L2738)=1, 1, 0))</f>
        <v>0</v>
      </c>
    </row>
    <row r="2739" customFormat="false" ht="28.35" hidden="false" customHeight="true" outlineLevel="0" collapsed="false">
      <c r="A2739" s="48" t="str">
        <f aca="false">IF(AND(NOT(ISBLANK(C2739)),NOT(ISBLANK(B2739)),NOT(ISBLANK(E2739))),(_xlfn.AGGREGATE(2,7,A$5:A2739))+1,"")</f>
        <v/>
      </c>
      <c r="B2739" s="49"/>
      <c r="C2739" s="49"/>
      <c r="D2739" s="50"/>
      <c r="E2739" s="51"/>
      <c r="F2739" s="52" t="str">
        <f aca="false">IFERROR(VLOOKUP(B2739,LISTAS!$Q$2:$R$58,2,0),"")</f>
        <v/>
      </c>
      <c r="G2739" s="34" t="str">
        <f aca="false">IF(ISBLANK(C2739),"",  IF(F2739="RAZÓN SOCIAL","NUEVO_RP",   IF(F2739="NUMERO",      IF(ISNUMBER(VALUE(C2739)),VALUE(C2739),""),   IF(OR(F2739="NSS - NOMBRE",F2739="RP - NOMBRE"),      IF(         AND(           NOT(ISERROR(FIND(" - ",C2739))),           ISERROR(FIND("  ",C2739)),           ISERROR(FIND("–",C2739)),           ISERROR(FIND("—",C2739)),           ISNUMBER(VALUE(LEFT(C2739,FIND(" - ",C2739)-1)))         ),         VALUE(LEFT(C2739,FIND(" - ",C2739)-1)),         ""      ),   ""   )  )))</f>
        <v/>
      </c>
      <c r="H2739" s="34" t="str">
        <f aca="false">B2739 &amp; "|" &amp; E2739 &amp; "|" &amp;(IF(ISBLANK(C2739),"",IFERROR(VALUE(LEFT(TRIM(C2739),FIND(" ",TRIM(C2739)&amp;" ")-1)),"")))</f>
        <v>||</v>
      </c>
      <c r="I2739" s="18" t="n">
        <f aca="false">IF(G2739="",0, IF(COUNTIF($H$6:H2739,H2739)=1,1,0))</f>
        <v>0</v>
      </c>
      <c r="J2739" s="34" t="str">
        <f aca="false">IF( OR( ISBLANK(D2739), C2739=D2739, AND( LEFT(D2739,7)&lt;&gt;"NOMINA ", OR( ISERROR(FIND(" - ",D2739)), NOT(ISNUMBER(VALUE(LEFT(D2739,FIND(" - ",D2739)-1)))) ) ) ), "", B2739 &amp; "|" &amp; E2739 &amp; "|" &amp; (IF(ISBLANK(C2739), "", IFERROR(VALUE(LEFT(TRIM(C2739), FIND(" ", TRIM(C2739)&amp;" ")-1)), ""))) &amp; "|" &amp; D2739 )</f>
        <v/>
      </c>
      <c r="K2739" s="18" t="n">
        <f aca="false">IF(OR(C2739="", J2739="",G2739=""), 0, IF(COUNTIF($J$6:J2739, J2739)=1, 1, 0))</f>
        <v>0</v>
      </c>
      <c r="L2739" s="16" t="str">
        <f aca="false">IF(B2739="Inscripción de nuevo registro patronal",B2739 &amp; "|" &amp; E2739 &amp; "|" &amp; C2739,"")</f>
        <v/>
      </c>
      <c r="M2739" s="18" t="n">
        <f aca="false">IF(OR(C2739="", L2739=""), 0, IF(COUNTIF($L$6:L2739, L2739)=1, 1, 0))</f>
        <v>0</v>
      </c>
    </row>
    <row r="2740" customFormat="false" ht="28.35" hidden="false" customHeight="true" outlineLevel="0" collapsed="false">
      <c r="A2740" s="48" t="str">
        <f aca="false">IF(AND(NOT(ISBLANK(C2740)),NOT(ISBLANK(B2740)),NOT(ISBLANK(E2740))),(_xlfn.AGGREGATE(2,7,A$5:A2740))+1,"")</f>
        <v/>
      </c>
      <c r="B2740" s="49"/>
      <c r="C2740" s="49"/>
      <c r="D2740" s="50"/>
      <c r="E2740" s="51"/>
      <c r="F2740" s="52" t="str">
        <f aca="false">IFERROR(VLOOKUP(B2740,LISTAS!$Q$2:$R$58,2,0),"")</f>
        <v/>
      </c>
      <c r="G2740" s="34" t="str">
        <f aca="false">IF(ISBLANK(C2740),"",  IF(F2740="RAZÓN SOCIAL","NUEVO_RP",   IF(F2740="NUMERO",      IF(ISNUMBER(VALUE(C2740)),VALUE(C2740),""),   IF(OR(F2740="NSS - NOMBRE",F2740="RP - NOMBRE"),      IF(         AND(           NOT(ISERROR(FIND(" - ",C2740))),           ISERROR(FIND("  ",C2740)),           ISERROR(FIND("–",C2740)),           ISERROR(FIND("—",C2740)),           ISNUMBER(VALUE(LEFT(C2740,FIND(" - ",C2740)-1)))         ),         VALUE(LEFT(C2740,FIND(" - ",C2740)-1)),         ""      ),   ""   )  )))</f>
        <v/>
      </c>
      <c r="H2740" s="34" t="str">
        <f aca="false">B2740 &amp; "|" &amp; E2740 &amp; "|" &amp;(IF(ISBLANK(C2740),"",IFERROR(VALUE(LEFT(TRIM(C2740),FIND(" ",TRIM(C2740)&amp;" ")-1)),"")))</f>
        <v>||</v>
      </c>
      <c r="I2740" s="18" t="n">
        <f aca="false">IF(G2740="",0, IF(COUNTIF($H$6:H2740,H2740)=1,1,0))</f>
        <v>0</v>
      </c>
      <c r="J2740" s="34" t="str">
        <f aca="false">IF( OR( ISBLANK(D2740), C2740=D2740, AND( LEFT(D2740,7)&lt;&gt;"NOMINA ", OR( ISERROR(FIND(" - ",D2740)), NOT(ISNUMBER(VALUE(LEFT(D2740,FIND(" - ",D2740)-1)))) ) ) ), "", B2740 &amp; "|" &amp; E2740 &amp; "|" &amp; (IF(ISBLANK(C2740), "", IFERROR(VALUE(LEFT(TRIM(C2740), FIND(" ", TRIM(C2740)&amp;" ")-1)), ""))) &amp; "|" &amp; D2740 )</f>
        <v/>
      </c>
      <c r="K2740" s="18" t="n">
        <f aca="false">IF(OR(C2740="", J2740="",G2740=""), 0, IF(COUNTIF($J$6:J2740, J2740)=1, 1, 0))</f>
        <v>0</v>
      </c>
      <c r="L2740" s="16" t="str">
        <f aca="false">IF(B2740="Inscripción de nuevo registro patronal",B2740 &amp; "|" &amp; E2740 &amp; "|" &amp; C2740,"")</f>
        <v/>
      </c>
      <c r="M2740" s="18" t="n">
        <f aca="false">IF(OR(C2740="", L2740=""), 0, IF(COUNTIF($L$6:L2740, L2740)=1, 1, 0))</f>
        <v>0</v>
      </c>
    </row>
    <row r="2741" customFormat="false" ht="28.35" hidden="false" customHeight="true" outlineLevel="0" collapsed="false">
      <c r="A2741" s="48" t="str">
        <f aca="false">IF(AND(NOT(ISBLANK(C2741)),NOT(ISBLANK(B2741)),NOT(ISBLANK(E2741))),(_xlfn.AGGREGATE(2,7,A$5:A2741))+1,"")</f>
        <v/>
      </c>
      <c r="B2741" s="49"/>
      <c r="C2741" s="49"/>
      <c r="D2741" s="50"/>
      <c r="E2741" s="51"/>
      <c r="F2741" s="52" t="str">
        <f aca="false">IFERROR(VLOOKUP(B2741,LISTAS!$Q$2:$R$58,2,0),"")</f>
        <v/>
      </c>
      <c r="G2741" s="34" t="str">
        <f aca="false">IF(ISBLANK(C2741),"",  IF(F2741="RAZÓN SOCIAL","NUEVO_RP",   IF(F2741="NUMERO",      IF(ISNUMBER(VALUE(C2741)),VALUE(C2741),""),   IF(OR(F2741="NSS - NOMBRE",F2741="RP - NOMBRE"),      IF(         AND(           NOT(ISERROR(FIND(" - ",C2741))),           ISERROR(FIND("  ",C2741)),           ISERROR(FIND("–",C2741)),           ISERROR(FIND("—",C2741)),           ISNUMBER(VALUE(LEFT(C2741,FIND(" - ",C2741)-1)))         ),         VALUE(LEFT(C2741,FIND(" - ",C2741)-1)),         ""      ),   ""   )  )))</f>
        <v/>
      </c>
      <c r="H2741" s="34" t="str">
        <f aca="false">B2741 &amp; "|" &amp; E2741 &amp; "|" &amp;(IF(ISBLANK(C2741),"",IFERROR(VALUE(LEFT(TRIM(C2741),FIND(" ",TRIM(C2741)&amp;" ")-1)),"")))</f>
        <v>||</v>
      </c>
      <c r="I2741" s="18" t="n">
        <f aca="false">IF(G2741="",0, IF(COUNTIF($H$6:H2741,H2741)=1,1,0))</f>
        <v>0</v>
      </c>
      <c r="J2741" s="34" t="str">
        <f aca="false">IF( OR( ISBLANK(D2741), C2741=D2741, AND( LEFT(D2741,7)&lt;&gt;"NOMINA ", OR( ISERROR(FIND(" - ",D2741)), NOT(ISNUMBER(VALUE(LEFT(D2741,FIND(" - ",D2741)-1)))) ) ) ), "", B2741 &amp; "|" &amp; E2741 &amp; "|" &amp; (IF(ISBLANK(C2741), "", IFERROR(VALUE(LEFT(TRIM(C2741), FIND(" ", TRIM(C2741)&amp;" ")-1)), ""))) &amp; "|" &amp; D2741 )</f>
        <v/>
      </c>
      <c r="K2741" s="18" t="n">
        <f aca="false">IF(OR(C2741="", J2741="",G2741=""), 0, IF(COUNTIF($J$6:J2741, J2741)=1, 1, 0))</f>
        <v>0</v>
      </c>
      <c r="L2741" s="16" t="str">
        <f aca="false">IF(B2741="Inscripción de nuevo registro patronal",B2741 &amp; "|" &amp; E2741 &amp; "|" &amp; C2741,"")</f>
        <v/>
      </c>
      <c r="M2741" s="18" t="n">
        <f aca="false">IF(OR(C2741="", L2741=""), 0, IF(COUNTIF($L$6:L2741, L2741)=1, 1, 0))</f>
        <v>0</v>
      </c>
    </row>
    <row r="2742" customFormat="false" ht="28.35" hidden="false" customHeight="true" outlineLevel="0" collapsed="false">
      <c r="A2742" s="48" t="str">
        <f aca="false">IF(AND(NOT(ISBLANK(C2742)),NOT(ISBLANK(B2742)),NOT(ISBLANK(E2742))),(_xlfn.AGGREGATE(2,7,A$5:A2742))+1,"")</f>
        <v/>
      </c>
      <c r="B2742" s="49"/>
      <c r="C2742" s="49"/>
      <c r="D2742" s="50"/>
      <c r="E2742" s="51"/>
      <c r="F2742" s="52" t="str">
        <f aca="false">IFERROR(VLOOKUP(B2742,LISTAS!$Q$2:$R$58,2,0),"")</f>
        <v/>
      </c>
      <c r="G2742" s="34" t="str">
        <f aca="false">IF(ISBLANK(C2742),"",  IF(F2742="RAZÓN SOCIAL","NUEVO_RP",   IF(F2742="NUMERO",      IF(ISNUMBER(VALUE(C2742)),VALUE(C2742),""),   IF(OR(F2742="NSS - NOMBRE",F2742="RP - NOMBRE"),      IF(         AND(           NOT(ISERROR(FIND(" - ",C2742))),           ISERROR(FIND("  ",C2742)),           ISERROR(FIND("–",C2742)),           ISERROR(FIND("—",C2742)),           ISNUMBER(VALUE(LEFT(C2742,FIND(" - ",C2742)-1)))         ),         VALUE(LEFT(C2742,FIND(" - ",C2742)-1)),         ""      ),   ""   )  )))</f>
        <v/>
      </c>
      <c r="H2742" s="34" t="str">
        <f aca="false">B2742 &amp; "|" &amp; E2742 &amp; "|" &amp;(IF(ISBLANK(C2742),"",IFERROR(VALUE(LEFT(TRIM(C2742),FIND(" ",TRIM(C2742)&amp;" ")-1)),"")))</f>
        <v>||</v>
      </c>
      <c r="I2742" s="18" t="n">
        <f aca="false">IF(G2742="",0, IF(COUNTIF($H$6:H2742,H2742)=1,1,0))</f>
        <v>0</v>
      </c>
      <c r="J2742" s="34" t="str">
        <f aca="false">IF( OR( ISBLANK(D2742), C2742=D2742, AND( LEFT(D2742,7)&lt;&gt;"NOMINA ", OR( ISERROR(FIND(" - ",D2742)), NOT(ISNUMBER(VALUE(LEFT(D2742,FIND(" - ",D2742)-1)))) ) ) ), "", B2742 &amp; "|" &amp; E2742 &amp; "|" &amp; (IF(ISBLANK(C2742), "", IFERROR(VALUE(LEFT(TRIM(C2742), FIND(" ", TRIM(C2742)&amp;" ")-1)), ""))) &amp; "|" &amp; D2742 )</f>
        <v/>
      </c>
      <c r="K2742" s="18" t="n">
        <f aca="false">IF(OR(C2742="", J2742="",G2742=""), 0, IF(COUNTIF($J$6:J2742, J2742)=1, 1, 0))</f>
        <v>0</v>
      </c>
      <c r="L2742" s="16" t="str">
        <f aca="false">IF(B2742="Inscripción de nuevo registro patronal",B2742 &amp; "|" &amp; E2742 &amp; "|" &amp; C2742,"")</f>
        <v/>
      </c>
      <c r="M2742" s="18" t="n">
        <f aca="false">IF(OR(C2742="", L2742=""), 0, IF(COUNTIF($L$6:L2742, L2742)=1, 1, 0))</f>
        <v>0</v>
      </c>
    </row>
    <row r="2743" customFormat="false" ht="28.35" hidden="false" customHeight="true" outlineLevel="0" collapsed="false">
      <c r="A2743" s="48" t="str">
        <f aca="false">IF(AND(NOT(ISBLANK(C2743)),NOT(ISBLANK(B2743)),NOT(ISBLANK(E2743))),(_xlfn.AGGREGATE(2,7,A$5:A2743))+1,"")</f>
        <v/>
      </c>
      <c r="B2743" s="49"/>
      <c r="C2743" s="49"/>
      <c r="D2743" s="50"/>
      <c r="E2743" s="51"/>
      <c r="F2743" s="52" t="str">
        <f aca="false">IFERROR(VLOOKUP(B2743,LISTAS!$Q$2:$R$58,2,0),"")</f>
        <v/>
      </c>
      <c r="G2743" s="34" t="str">
        <f aca="false">IF(ISBLANK(C2743),"",  IF(F2743="RAZÓN SOCIAL","NUEVO_RP",   IF(F2743="NUMERO",      IF(ISNUMBER(VALUE(C2743)),VALUE(C2743),""),   IF(OR(F2743="NSS - NOMBRE",F2743="RP - NOMBRE"),      IF(         AND(           NOT(ISERROR(FIND(" - ",C2743))),           ISERROR(FIND("  ",C2743)),           ISERROR(FIND("–",C2743)),           ISERROR(FIND("—",C2743)),           ISNUMBER(VALUE(LEFT(C2743,FIND(" - ",C2743)-1)))         ),         VALUE(LEFT(C2743,FIND(" - ",C2743)-1)),         ""      ),   ""   )  )))</f>
        <v/>
      </c>
      <c r="H2743" s="34" t="str">
        <f aca="false">B2743 &amp; "|" &amp; E2743 &amp; "|" &amp;(IF(ISBLANK(C2743),"",IFERROR(VALUE(LEFT(TRIM(C2743),FIND(" ",TRIM(C2743)&amp;" ")-1)),"")))</f>
        <v>||</v>
      </c>
      <c r="I2743" s="18" t="n">
        <f aca="false">IF(G2743="",0, IF(COUNTIF($H$6:H2743,H2743)=1,1,0))</f>
        <v>0</v>
      </c>
      <c r="J2743" s="34" t="str">
        <f aca="false">IF( OR( ISBLANK(D2743), C2743=D2743, AND( LEFT(D2743,7)&lt;&gt;"NOMINA ", OR( ISERROR(FIND(" - ",D2743)), NOT(ISNUMBER(VALUE(LEFT(D2743,FIND(" - ",D2743)-1)))) ) ) ), "", B2743 &amp; "|" &amp; E2743 &amp; "|" &amp; (IF(ISBLANK(C2743), "", IFERROR(VALUE(LEFT(TRIM(C2743), FIND(" ", TRIM(C2743)&amp;" ")-1)), ""))) &amp; "|" &amp; D2743 )</f>
        <v/>
      </c>
      <c r="K2743" s="18" t="n">
        <f aca="false">IF(OR(C2743="", J2743="",G2743=""), 0, IF(COUNTIF($J$6:J2743, J2743)=1, 1, 0))</f>
        <v>0</v>
      </c>
      <c r="L2743" s="16" t="str">
        <f aca="false">IF(B2743="Inscripción de nuevo registro patronal",B2743 &amp; "|" &amp; E2743 &amp; "|" &amp; C2743,"")</f>
        <v/>
      </c>
      <c r="M2743" s="18" t="n">
        <f aca="false">IF(OR(C2743="", L2743=""), 0, IF(COUNTIF($L$6:L2743, L2743)=1, 1, 0))</f>
        <v>0</v>
      </c>
    </row>
    <row r="2744" customFormat="false" ht="28.35" hidden="false" customHeight="true" outlineLevel="0" collapsed="false">
      <c r="A2744" s="48" t="str">
        <f aca="false">IF(AND(NOT(ISBLANK(C2744)),NOT(ISBLANK(B2744)),NOT(ISBLANK(E2744))),(_xlfn.AGGREGATE(2,7,A$5:A2744))+1,"")</f>
        <v/>
      </c>
      <c r="B2744" s="49"/>
      <c r="C2744" s="49"/>
      <c r="D2744" s="50"/>
      <c r="E2744" s="51"/>
      <c r="F2744" s="52" t="str">
        <f aca="false">IFERROR(VLOOKUP(B2744,LISTAS!$Q$2:$R$58,2,0),"")</f>
        <v/>
      </c>
      <c r="G2744" s="34" t="str">
        <f aca="false">IF(ISBLANK(C2744),"",  IF(F2744="RAZÓN SOCIAL","NUEVO_RP",   IF(F2744="NUMERO",      IF(ISNUMBER(VALUE(C2744)),VALUE(C2744),""),   IF(OR(F2744="NSS - NOMBRE",F2744="RP - NOMBRE"),      IF(         AND(           NOT(ISERROR(FIND(" - ",C2744))),           ISERROR(FIND("  ",C2744)),           ISERROR(FIND("–",C2744)),           ISERROR(FIND("—",C2744)),           ISNUMBER(VALUE(LEFT(C2744,FIND(" - ",C2744)-1)))         ),         VALUE(LEFT(C2744,FIND(" - ",C2744)-1)),         ""      ),   ""   )  )))</f>
        <v/>
      </c>
      <c r="H2744" s="34" t="str">
        <f aca="false">B2744 &amp; "|" &amp; E2744 &amp; "|" &amp;(IF(ISBLANK(C2744),"",IFERROR(VALUE(LEFT(TRIM(C2744),FIND(" ",TRIM(C2744)&amp;" ")-1)),"")))</f>
        <v>||</v>
      </c>
      <c r="I2744" s="18" t="n">
        <f aca="false">IF(G2744="",0, IF(COUNTIF($H$6:H2744,H2744)=1,1,0))</f>
        <v>0</v>
      </c>
      <c r="J2744" s="34" t="str">
        <f aca="false">IF( OR( ISBLANK(D2744), C2744=D2744, AND( LEFT(D2744,7)&lt;&gt;"NOMINA ", OR( ISERROR(FIND(" - ",D2744)), NOT(ISNUMBER(VALUE(LEFT(D2744,FIND(" - ",D2744)-1)))) ) ) ), "", B2744 &amp; "|" &amp; E2744 &amp; "|" &amp; (IF(ISBLANK(C2744), "", IFERROR(VALUE(LEFT(TRIM(C2744), FIND(" ", TRIM(C2744)&amp;" ")-1)), ""))) &amp; "|" &amp; D2744 )</f>
        <v/>
      </c>
      <c r="K2744" s="18" t="n">
        <f aca="false">IF(OR(C2744="", J2744="",G2744=""), 0, IF(COUNTIF($J$6:J2744, J2744)=1, 1, 0))</f>
        <v>0</v>
      </c>
      <c r="L2744" s="16" t="str">
        <f aca="false">IF(B2744="Inscripción de nuevo registro patronal",B2744 &amp; "|" &amp; E2744 &amp; "|" &amp; C2744,"")</f>
        <v/>
      </c>
      <c r="M2744" s="18" t="n">
        <f aca="false">IF(OR(C2744="", L2744=""), 0, IF(COUNTIF($L$6:L2744, L2744)=1, 1, 0))</f>
        <v>0</v>
      </c>
    </row>
    <row r="2745" customFormat="false" ht="28.35" hidden="false" customHeight="true" outlineLevel="0" collapsed="false">
      <c r="A2745" s="48" t="str">
        <f aca="false">IF(AND(NOT(ISBLANK(C2745)),NOT(ISBLANK(B2745)),NOT(ISBLANK(E2745))),(_xlfn.AGGREGATE(2,7,A$5:A2745))+1,"")</f>
        <v/>
      </c>
      <c r="B2745" s="49"/>
      <c r="C2745" s="49"/>
      <c r="D2745" s="50"/>
      <c r="E2745" s="51"/>
      <c r="F2745" s="52" t="str">
        <f aca="false">IFERROR(VLOOKUP(B2745,LISTAS!$Q$2:$R$58,2,0),"")</f>
        <v/>
      </c>
      <c r="G2745" s="34" t="str">
        <f aca="false">IF(ISBLANK(C2745),"",  IF(F2745="RAZÓN SOCIAL","NUEVO_RP",   IF(F2745="NUMERO",      IF(ISNUMBER(VALUE(C2745)),VALUE(C2745),""),   IF(OR(F2745="NSS - NOMBRE",F2745="RP - NOMBRE"),      IF(         AND(           NOT(ISERROR(FIND(" - ",C2745))),           ISERROR(FIND("  ",C2745)),           ISERROR(FIND("–",C2745)),           ISERROR(FIND("—",C2745)),           ISNUMBER(VALUE(LEFT(C2745,FIND(" - ",C2745)-1)))         ),         VALUE(LEFT(C2745,FIND(" - ",C2745)-1)),         ""      ),   ""   )  )))</f>
        <v/>
      </c>
      <c r="H2745" s="34" t="str">
        <f aca="false">B2745 &amp; "|" &amp; E2745 &amp; "|" &amp;(IF(ISBLANK(C2745),"",IFERROR(VALUE(LEFT(TRIM(C2745),FIND(" ",TRIM(C2745)&amp;" ")-1)),"")))</f>
        <v>||</v>
      </c>
      <c r="I2745" s="18" t="n">
        <f aca="false">IF(G2745="",0, IF(COUNTIF($H$6:H2745,H2745)=1,1,0))</f>
        <v>0</v>
      </c>
      <c r="J2745" s="34" t="str">
        <f aca="false">IF( OR( ISBLANK(D2745), C2745=D2745, AND( LEFT(D2745,7)&lt;&gt;"NOMINA ", OR( ISERROR(FIND(" - ",D2745)), NOT(ISNUMBER(VALUE(LEFT(D2745,FIND(" - ",D2745)-1)))) ) ) ), "", B2745 &amp; "|" &amp; E2745 &amp; "|" &amp; (IF(ISBLANK(C2745), "", IFERROR(VALUE(LEFT(TRIM(C2745), FIND(" ", TRIM(C2745)&amp;" ")-1)), ""))) &amp; "|" &amp; D2745 )</f>
        <v/>
      </c>
      <c r="K2745" s="18" t="n">
        <f aca="false">IF(OR(C2745="", J2745="",G2745=""), 0, IF(COUNTIF($J$6:J2745, J2745)=1, 1, 0))</f>
        <v>0</v>
      </c>
      <c r="L2745" s="16" t="str">
        <f aca="false">IF(B2745="Inscripción de nuevo registro patronal",B2745 &amp; "|" &amp; E2745 &amp; "|" &amp; C2745,"")</f>
        <v/>
      </c>
      <c r="M2745" s="18" t="n">
        <f aca="false">IF(OR(C2745="", L2745=""), 0, IF(COUNTIF($L$6:L2745, L2745)=1, 1, 0))</f>
        <v>0</v>
      </c>
    </row>
    <row r="2746" customFormat="false" ht="28.35" hidden="false" customHeight="true" outlineLevel="0" collapsed="false">
      <c r="A2746" s="48" t="str">
        <f aca="false">IF(AND(NOT(ISBLANK(C2746)),NOT(ISBLANK(B2746)),NOT(ISBLANK(E2746))),(_xlfn.AGGREGATE(2,7,A$5:A2746))+1,"")</f>
        <v/>
      </c>
      <c r="B2746" s="49"/>
      <c r="C2746" s="49"/>
      <c r="D2746" s="50"/>
      <c r="E2746" s="51"/>
      <c r="F2746" s="52" t="str">
        <f aca="false">IFERROR(VLOOKUP(B2746,LISTAS!$Q$2:$R$58,2,0),"")</f>
        <v/>
      </c>
      <c r="G2746" s="34" t="str">
        <f aca="false">IF(ISBLANK(C2746),"",  IF(F2746="RAZÓN SOCIAL","NUEVO_RP",   IF(F2746="NUMERO",      IF(ISNUMBER(VALUE(C2746)),VALUE(C2746),""),   IF(OR(F2746="NSS - NOMBRE",F2746="RP - NOMBRE"),      IF(         AND(           NOT(ISERROR(FIND(" - ",C2746))),           ISERROR(FIND("  ",C2746)),           ISERROR(FIND("–",C2746)),           ISERROR(FIND("—",C2746)),           ISNUMBER(VALUE(LEFT(C2746,FIND(" - ",C2746)-1)))         ),         VALUE(LEFT(C2746,FIND(" - ",C2746)-1)),         ""      ),   ""   )  )))</f>
        <v/>
      </c>
      <c r="H2746" s="34" t="str">
        <f aca="false">B2746 &amp; "|" &amp; E2746 &amp; "|" &amp;(IF(ISBLANK(C2746),"",IFERROR(VALUE(LEFT(TRIM(C2746),FIND(" ",TRIM(C2746)&amp;" ")-1)),"")))</f>
        <v>||</v>
      </c>
      <c r="I2746" s="18" t="n">
        <f aca="false">IF(G2746="",0, IF(COUNTIF($H$6:H2746,H2746)=1,1,0))</f>
        <v>0</v>
      </c>
      <c r="J2746" s="34" t="str">
        <f aca="false">IF( OR( ISBLANK(D2746), C2746=D2746, AND( LEFT(D2746,7)&lt;&gt;"NOMINA ", OR( ISERROR(FIND(" - ",D2746)), NOT(ISNUMBER(VALUE(LEFT(D2746,FIND(" - ",D2746)-1)))) ) ) ), "", B2746 &amp; "|" &amp; E2746 &amp; "|" &amp; (IF(ISBLANK(C2746), "", IFERROR(VALUE(LEFT(TRIM(C2746), FIND(" ", TRIM(C2746)&amp;" ")-1)), ""))) &amp; "|" &amp; D2746 )</f>
        <v/>
      </c>
      <c r="K2746" s="18" t="n">
        <f aca="false">IF(OR(C2746="", J2746="",G2746=""), 0, IF(COUNTIF($J$6:J2746, J2746)=1, 1, 0))</f>
        <v>0</v>
      </c>
      <c r="L2746" s="16" t="str">
        <f aca="false">IF(B2746="Inscripción de nuevo registro patronal",B2746 &amp; "|" &amp; E2746 &amp; "|" &amp; C2746,"")</f>
        <v/>
      </c>
      <c r="M2746" s="18" t="n">
        <f aca="false">IF(OR(C2746="", L2746=""), 0, IF(COUNTIF($L$6:L2746, L2746)=1, 1, 0))</f>
        <v>0</v>
      </c>
    </row>
    <row r="2747" customFormat="false" ht="28.35" hidden="false" customHeight="true" outlineLevel="0" collapsed="false">
      <c r="A2747" s="48" t="str">
        <f aca="false">IF(AND(NOT(ISBLANK(C2747)),NOT(ISBLANK(B2747)),NOT(ISBLANK(E2747))),(_xlfn.AGGREGATE(2,7,A$5:A2747))+1,"")</f>
        <v/>
      </c>
      <c r="B2747" s="49"/>
      <c r="C2747" s="49"/>
      <c r="D2747" s="50"/>
      <c r="E2747" s="51"/>
      <c r="F2747" s="52" t="str">
        <f aca="false">IFERROR(VLOOKUP(B2747,LISTAS!$Q$2:$R$58,2,0),"")</f>
        <v/>
      </c>
      <c r="G2747" s="34" t="str">
        <f aca="false">IF(ISBLANK(C2747),"",  IF(F2747="RAZÓN SOCIAL","NUEVO_RP",   IF(F2747="NUMERO",      IF(ISNUMBER(VALUE(C2747)),VALUE(C2747),""),   IF(OR(F2747="NSS - NOMBRE",F2747="RP - NOMBRE"),      IF(         AND(           NOT(ISERROR(FIND(" - ",C2747))),           ISERROR(FIND("  ",C2747)),           ISERROR(FIND("–",C2747)),           ISERROR(FIND("—",C2747)),           ISNUMBER(VALUE(LEFT(C2747,FIND(" - ",C2747)-1)))         ),         VALUE(LEFT(C2747,FIND(" - ",C2747)-1)),         ""      ),   ""   )  )))</f>
        <v/>
      </c>
      <c r="H2747" s="34" t="str">
        <f aca="false">B2747 &amp; "|" &amp; E2747 &amp; "|" &amp;(IF(ISBLANK(C2747),"",IFERROR(VALUE(LEFT(TRIM(C2747),FIND(" ",TRIM(C2747)&amp;" ")-1)),"")))</f>
        <v>||</v>
      </c>
      <c r="I2747" s="18" t="n">
        <f aca="false">IF(G2747="",0, IF(COUNTIF($H$6:H2747,H2747)=1,1,0))</f>
        <v>0</v>
      </c>
      <c r="J2747" s="34" t="str">
        <f aca="false">IF( OR( ISBLANK(D2747), C2747=D2747, AND( LEFT(D2747,7)&lt;&gt;"NOMINA ", OR( ISERROR(FIND(" - ",D2747)), NOT(ISNUMBER(VALUE(LEFT(D2747,FIND(" - ",D2747)-1)))) ) ) ), "", B2747 &amp; "|" &amp; E2747 &amp; "|" &amp; (IF(ISBLANK(C2747), "", IFERROR(VALUE(LEFT(TRIM(C2747), FIND(" ", TRIM(C2747)&amp;" ")-1)), ""))) &amp; "|" &amp; D2747 )</f>
        <v/>
      </c>
      <c r="K2747" s="18" t="n">
        <f aca="false">IF(OR(C2747="", J2747="",G2747=""), 0, IF(COUNTIF($J$6:J2747, J2747)=1, 1, 0))</f>
        <v>0</v>
      </c>
      <c r="L2747" s="16" t="str">
        <f aca="false">IF(B2747="Inscripción de nuevo registro patronal",B2747 &amp; "|" &amp; E2747 &amp; "|" &amp; C2747,"")</f>
        <v/>
      </c>
      <c r="M2747" s="18" t="n">
        <f aca="false">IF(OR(C2747="", L2747=""), 0, IF(COUNTIF($L$6:L2747, L2747)=1, 1, 0))</f>
        <v>0</v>
      </c>
    </row>
    <row r="2748" customFormat="false" ht="28.35" hidden="false" customHeight="true" outlineLevel="0" collapsed="false">
      <c r="A2748" s="48" t="str">
        <f aca="false">IF(AND(NOT(ISBLANK(C2748)),NOT(ISBLANK(B2748)),NOT(ISBLANK(E2748))),(_xlfn.AGGREGATE(2,7,A$5:A2748))+1,"")</f>
        <v/>
      </c>
      <c r="B2748" s="49"/>
      <c r="C2748" s="49"/>
      <c r="D2748" s="50"/>
      <c r="E2748" s="51"/>
      <c r="F2748" s="52" t="str">
        <f aca="false">IFERROR(VLOOKUP(B2748,LISTAS!$Q$2:$R$58,2,0),"")</f>
        <v/>
      </c>
      <c r="G2748" s="34" t="str">
        <f aca="false">IF(ISBLANK(C2748),"",  IF(F2748="RAZÓN SOCIAL","NUEVO_RP",   IF(F2748="NUMERO",      IF(ISNUMBER(VALUE(C2748)),VALUE(C2748),""),   IF(OR(F2748="NSS - NOMBRE",F2748="RP - NOMBRE"),      IF(         AND(           NOT(ISERROR(FIND(" - ",C2748))),           ISERROR(FIND("  ",C2748)),           ISERROR(FIND("–",C2748)),           ISERROR(FIND("—",C2748)),           ISNUMBER(VALUE(LEFT(C2748,FIND(" - ",C2748)-1)))         ),         VALUE(LEFT(C2748,FIND(" - ",C2748)-1)),         ""      ),   ""   )  )))</f>
        <v/>
      </c>
      <c r="H2748" s="34" t="str">
        <f aca="false">B2748 &amp; "|" &amp; E2748 &amp; "|" &amp;(IF(ISBLANK(C2748),"",IFERROR(VALUE(LEFT(TRIM(C2748),FIND(" ",TRIM(C2748)&amp;" ")-1)),"")))</f>
        <v>||</v>
      </c>
      <c r="I2748" s="18" t="n">
        <f aca="false">IF(G2748="",0, IF(COUNTIF($H$6:H2748,H2748)=1,1,0))</f>
        <v>0</v>
      </c>
      <c r="J2748" s="34" t="str">
        <f aca="false">IF( OR( ISBLANK(D2748), C2748=D2748, AND( LEFT(D2748,7)&lt;&gt;"NOMINA ", OR( ISERROR(FIND(" - ",D2748)), NOT(ISNUMBER(VALUE(LEFT(D2748,FIND(" - ",D2748)-1)))) ) ) ), "", B2748 &amp; "|" &amp; E2748 &amp; "|" &amp; (IF(ISBLANK(C2748), "", IFERROR(VALUE(LEFT(TRIM(C2748), FIND(" ", TRIM(C2748)&amp;" ")-1)), ""))) &amp; "|" &amp; D2748 )</f>
        <v/>
      </c>
      <c r="K2748" s="18" t="n">
        <f aca="false">IF(OR(C2748="", J2748="",G2748=""), 0, IF(COUNTIF($J$6:J2748, J2748)=1, 1, 0))</f>
        <v>0</v>
      </c>
      <c r="L2748" s="16" t="str">
        <f aca="false">IF(B2748="Inscripción de nuevo registro patronal",B2748 &amp; "|" &amp; E2748 &amp; "|" &amp; C2748,"")</f>
        <v/>
      </c>
      <c r="M2748" s="18" t="n">
        <f aca="false">IF(OR(C2748="", L2748=""), 0, IF(COUNTIF($L$6:L2748, L2748)=1, 1, 0))</f>
        <v>0</v>
      </c>
    </row>
    <row r="2749" customFormat="false" ht="28.35" hidden="false" customHeight="true" outlineLevel="0" collapsed="false">
      <c r="A2749" s="48" t="str">
        <f aca="false">IF(AND(NOT(ISBLANK(C2749)),NOT(ISBLANK(B2749)),NOT(ISBLANK(E2749))),(_xlfn.AGGREGATE(2,7,A$5:A2749))+1,"")</f>
        <v/>
      </c>
      <c r="B2749" s="49"/>
      <c r="C2749" s="49"/>
      <c r="D2749" s="50"/>
      <c r="E2749" s="51"/>
      <c r="F2749" s="52" t="str">
        <f aca="false">IFERROR(VLOOKUP(B2749,LISTAS!$Q$2:$R$58,2,0),"")</f>
        <v/>
      </c>
      <c r="G2749" s="34" t="str">
        <f aca="false">IF(ISBLANK(C2749),"",  IF(F2749="RAZÓN SOCIAL","NUEVO_RP",   IF(F2749="NUMERO",      IF(ISNUMBER(VALUE(C2749)),VALUE(C2749),""),   IF(OR(F2749="NSS - NOMBRE",F2749="RP - NOMBRE"),      IF(         AND(           NOT(ISERROR(FIND(" - ",C2749))),           ISERROR(FIND("  ",C2749)),           ISERROR(FIND("–",C2749)),           ISERROR(FIND("—",C2749)),           ISNUMBER(VALUE(LEFT(C2749,FIND(" - ",C2749)-1)))         ),         VALUE(LEFT(C2749,FIND(" - ",C2749)-1)),         ""      ),   ""   )  )))</f>
        <v/>
      </c>
      <c r="H2749" s="34" t="str">
        <f aca="false">B2749 &amp; "|" &amp; E2749 &amp; "|" &amp;(IF(ISBLANK(C2749),"",IFERROR(VALUE(LEFT(TRIM(C2749),FIND(" ",TRIM(C2749)&amp;" ")-1)),"")))</f>
        <v>||</v>
      </c>
      <c r="I2749" s="18" t="n">
        <f aca="false">IF(G2749="",0, IF(COUNTIF($H$6:H2749,H2749)=1,1,0))</f>
        <v>0</v>
      </c>
      <c r="J2749" s="34" t="str">
        <f aca="false">IF( OR( ISBLANK(D2749), C2749=D2749, AND( LEFT(D2749,7)&lt;&gt;"NOMINA ", OR( ISERROR(FIND(" - ",D2749)), NOT(ISNUMBER(VALUE(LEFT(D2749,FIND(" - ",D2749)-1)))) ) ) ), "", B2749 &amp; "|" &amp; E2749 &amp; "|" &amp; (IF(ISBLANK(C2749), "", IFERROR(VALUE(LEFT(TRIM(C2749), FIND(" ", TRIM(C2749)&amp;" ")-1)), ""))) &amp; "|" &amp; D2749 )</f>
        <v/>
      </c>
      <c r="K2749" s="18" t="n">
        <f aca="false">IF(OR(C2749="", J2749="",G2749=""), 0, IF(COUNTIF($J$6:J2749, J2749)=1, 1, 0))</f>
        <v>0</v>
      </c>
      <c r="L2749" s="16" t="str">
        <f aca="false">IF(B2749="Inscripción de nuevo registro patronal",B2749 &amp; "|" &amp; E2749 &amp; "|" &amp; C2749,"")</f>
        <v/>
      </c>
      <c r="M2749" s="18" t="n">
        <f aca="false">IF(OR(C2749="", L2749=""), 0, IF(COUNTIF($L$6:L2749, L2749)=1, 1, 0))</f>
        <v>0</v>
      </c>
    </row>
    <row r="2750" customFormat="false" ht="28.35" hidden="false" customHeight="true" outlineLevel="0" collapsed="false">
      <c r="A2750" s="48" t="str">
        <f aca="false">IF(AND(NOT(ISBLANK(C2750)),NOT(ISBLANK(B2750)),NOT(ISBLANK(E2750))),(_xlfn.AGGREGATE(2,7,A$5:A2750))+1,"")</f>
        <v/>
      </c>
      <c r="B2750" s="49"/>
      <c r="C2750" s="49"/>
      <c r="D2750" s="50"/>
      <c r="E2750" s="51"/>
      <c r="F2750" s="52" t="str">
        <f aca="false">IFERROR(VLOOKUP(B2750,LISTAS!$Q$2:$R$58,2,0),"")</f>
        <v/>
      </c>
      <c r="G2750" s="34" t="str">
        <f aca="false">IF(ISBLANK(C2750),"",  IF(F2750="RAZÓN SOCIAL","NUEVO_RP",   IF(F2750="NUMERO",      IF(ISNUMBER(VALUE(C2750)),VALUE(C2750),""),   IF(OR(F2750="NSS - NOMBRE",F2750="RP - NOMBRE"),      IF(         AND(           NOT(ISERROR(FIND(" - ",C2750))),           ISERROR(FIND("  ",C2750)),           ISERROR(FIND("–",C2750)),           ISERROR(FIND("—",C2750)),           ISNUMBER(VALUE(LEFT(C2750,FIND(" - ",C2750)-1)))         ),         VALUE(LEFT(C2750,FIND(" - ",C2750)-1)),         ""      ),   ""   )  )))</f>
        <v/>
      </c>
      <c r="H2750" s="34" t="str">
        <f aca="false">B2750 &amp; "|" &amp; E2750 &amp; "|" &amp;(IF(ISBLANK(C2750),"",IFERROR(VALUE(LEFT(TRIM(C2750),FIND(" ",TRIM(C2750)&amp;" ")-1)),"")))</f>
        <v>||</v>
      </c>
      <c r="I2750" s="18" t="n">
        <f aca="false">IF(G2750="",0, IF(COUNTIF($H$6:H2750,H2750)=1,1,0))</f>
        <v>0</v>
      </c>
      <c r="J2750" s="34" t="str">
        <f aca="false">IF( OR( ISBLANK(D2750), C2750=D2750, AND( LEFT(D2750,7)&lt;&gt;"NOMINA ", OR( ISERROR(FIND(" - ",D2750)), NOT(ISNUMBER(VALUE(LEFT(D2750,FIND(" - ",D2750)-1)))) ) ) ), "", B2750 &amp; "|" &amp; E2750 &amp; "|" &amp; (IF(ISBLANK(C2750), "", IFERROR(VALUE(LEFT(TRIM(C2750), FIND(" ", TRIM(C2750)&amp;" ")-1)), ""))) &amp; "|" &amp; D2750 )</f>
        <v/>
      </c>
      <c r="K2750" s="18" t="n">
        <f aca="false">IF(OR(C2750="", J2750="",G2750=""), 0, IF(COUNTIF($J$6:J2750, J2750)=1, 1, 0))</f>
        <v>0</v>
      </c>
      <c r="L2750" s="16" t="str">
        <f aca="false">IF(B2750="Inscripción de nuevo registro patronal",B2750 &amp; "|" &amp; E2750 &amp; "|" &amp; C2750,"")</f>
        <v/>
      </c>
      <c r="M2750" s="18" t="n">
        <f aca="false">IF(OR(C2750="", L2750=""), 0, IF(COUNTIF($L$6:L2750, L2750)=1, 1, 0))</f>
        <v>0</v>
      </c>
    </row>
    <row r="2751" customFormat="false" ht="28.35" hidden="false" customHeight="true" outlineLevel="0" collapsed="false">
      <c r="A2751" s="48" t="str">
        <f aca="false">IF(AND(NOT(ISBLANK(C2751)),NOT(ISBLANK(B2751)),NOT(ISBLANK(E2751))),(_xlfn.AGGREGATE(2,7,A$5:A2751))+1,"")</f>
        <v/>
      </c>
      <c r="B2751" s="49"/>
      <c r="C2751" s="49"/>
      <c r="D2751" s="50"/>
      <c r="E2751" s="51"/>
      <c r="F2751" s="52" t="str">
        <f aca="false">IFERROR(VLOOKUP(B2751,LISTAS!$Q$2:$R$58,2,0),"")</f>
        <v/>
      </c>
      <c r="G2751" s="34" t="str">
        <f aca="false">IF(ISBLANK(C2751),"",  IF(F2751="RAZÓN SOCIAL","NUEVO_RP",   IF(F2751="NUMERO",      IF(ISNUMBER(VALUE(C2751)),VALUE(C2751),""),   IF(OR(F2751="NSS - NOMBRE",F2751="RP - NOMBRE"),      IF(         AND(           NOT(ISERROR(FIND(" - ",C2751))),           ISERROR(FIND("  ",C2751)),           ISERROR(FIND("–",C2751)),           ISERROR(FIND("—",C2751)),           ISNUMBER(VALUE(LEFT(C2751,FIND(" - ",C2751)-1)))         ),         VALUE(LEFT(C2751,FIND(" - ",C2751)-1)),         ""      ),   ""   )  )))</f>
        <v/>
      </c>
      <c r="H2751" s="34" t="str">
        <f aca="false">B2751 &amp; "|" &amp; E2751 &amp; "|" &amp;(IF(ISBLANK(C2751),"",IFERROR(VALUE(LEFT(TRIM(C2751),FIND(" ",TRIM(C2751)&amp;" ")-1)),"")))</f>
        <v>||</v>
      </c>
      <c r="I2751" s="18" t="n">
        <f aca="false">IF(G2751="",0, IF(COUNTIF($H$6:H2751,H2751)=1,1,0))</f>
        <v>0</v>
      </c>
      <c r="J2751" s="34" t="str">
        <f aca="false">IF( OR( ISBLANK(D2751), C2751=D2751, AND( LEFT(D2751,7)&lt;&gt;"NOMINA ", OR( ISERROR(FIND(" - ",D2751)), NOT(ISNUMBER(VALUE(LEFT(D2751,FIND(" - ",D2751)-1)))) ) ) ), "", B2751 &amp; "|" &amp; E2751 &amp; "|" &amp; (IF(ISBLANK(C2751), "", IFERROR(VALUE(LEFT(TRIM(C2751), FIND(" ", TRIM(C2751)&amp;" ")-1)), ""))) &amp; "|" &amp; D2751 )</f>
        <v/>
      </c>
      <c r="K2751" s="18" t="n">
        <f aca="false">IF(OR(C2751="", J2751="",G2751=""), 0, IF(COUNTIF($J$6:J2751, J2751)=1, 1, 0))</f>
        <v>0</v>
      </c>
      <c r="L2751" s="16" t="str">
        <f aca="false">IF(B2751="Inscripción de nuevo registro patronal",B2751 &amp; "|" &amp; E2751 &amp; "|" &amp; C2751,"")</f>
        <v/>
      </c>
      <c r="M2751" s="18" t="n">
        <f aca="false">IF(OR(C2751="", L2751=""), 0, IF(COUNTIF($L$6:L2751, L2751)=1, 1, 0))</f>
        <v>0</v>
      </c>
    </row>
    <row r="2752" customFormat="false" ht="28.35" hidden="false" customHeight="true" outlineLevel="0" collapsed="false">
      <c r="A2752" s="48" t="str">
        <f aca="false">IF(AND(NOT(ISBLANK(C2752)),NOT(ISBLANK(B2752)),NOT(ISBLANK(E2752))),(_xlfn.AGGREGATE(2,7,A$5:A2752))+1,"")</f>
        <v/>
      </c>
      <c r="B2752" s="49"/>
      <c r="C2752" s="49"/>
      <c r="D2752" s="50"/>
      <c r="E2752" s="51"/>
      <c r="F2752" s="52" t="str">
        <f aca="false">IFERROR(VLOOKUP(B2752,LISTAS!$Q$2:$R$58,2,0),"")</f>
        <v/>
      </c>
      <c r="G2752" s="34" t="str">
        <f aca="false">IF(ISBLANK(C2752),"",  IF(F2752="RAZÓN SOCIAL","NUEVO_RP",   IF(F2752="NUMERO",      IF(ISNUMBER(VALUE(C2752)),VALUE(C2752),""),   IF(OR(F2752="NSS - NOMBRE",F2752="RP - NOMBRE"),      IF(         AND(           NOT(ISERROR(FIND(" - ",C2752))),           ISERROR(FIND("  ",C2752)),           ISERROR(FIND("–",C2752)),           ISERROR(FIND("—",C2752)),           ISNUMBER(VALUE(LEFT(C2752,FIND(" - ",C2752)-1)))         ),         VALUE(LEFT(C2752,FIND(" - ",C2752)-1)),         ""      ),   ""   )  )))</f>
        <v/>
      </c>
      <c r="H2752" s="34" t="str">
        <f aca="false">B2752 &amp; "|" &amp; E2752 &amp; "|" &amp;(IF(ISBLANK(C2752),"",IFERROR(VALUE(LEFT(TRIM(C2752),FIND(" ",TRIM(C2752)&amp;" ")-1)),"")))</f>
        <v>||</v>
      </c>
      <c r="I2752" s="18" t="n">
        <f aca="false">IF(G2752="",0, IF(COUNTIF($H$6:H2752,H2752)=1,1,0))</f>
        <v>0</v>
      </c>
      <c r="J2752" s="34" t="str">
        <f aca="false">IF( OR( ISBLANK(D2752), C2752=D2752, AND( LEFT(D2752,7)&lt;&gt;"NOMINA ", OR( ISERROR(FIND(" - ",D2752)), NOT(ISNUMBER(VALUE(LEFT(D2752,FIND(" - ",D2752)-1)))) ) ) ), "", B2752 &amp; "|" &amp; E2752 &amp; "|" &amp; (IF(ISBLANK(C2752), "", IFERROR(VALUE(LEFT(TRIM(C2752), FIND(" ", TRIM(C2752)&amp;" ")-1)), ""))) &amp; "|" &amp; D2752 )</f>
        <v/>
      </c>
      <c r="K2752" s="18" t="n">
        <f aca="false">IF(OR(C2752="", J2752="",G2752=""), 0, IF(COUNTIF($J$6:J2752, J2752)=1, 1, 0))</f>
        <v>0</v>
      </c>
      <c r="L2752" s="16" t="str">
        <f aca="false">IF(B2752="Inscripción de nuevo registro patronal",B2752 &amp; "|" &amp; E2752 &amp; "|" &amp; C2752,"")</f>
        <v/>
      </c>
      <c r="M2752" s="18" t="n">
        <f aca="false">IF(OR(C2752="", L2752=""), 0, IF(COUNTIF($L$6:L2752, L2752)=1, 1, 0))</f>
        <v>0</v>
      </c>
    </row>
    <row r="2753" customFormat="false" ht="28.35" hidden="false" customHeight="true" outlineLevel="0" collapsed="false">
      <c r="A2753" s="48" t="str">
        <f aca="false">IF(AND(NOT(ISBLANK(C2753)),NOT(ISBLANK(B2753)),NOT(ISBLANK(E2753))),(_xlfn.AGGREGATE(2,7,A$5:A2753))+1,"")</f>
        <v/>
      </c>
      <c r="B2753" s="49"/>
      <c r="C2753" s="49"/>
      <c r="D2753" s="50"/>
      <c r="E2753" s="51"/>
      <c r="F2753" s="52" t="str">
        <f aca="false">IFERROR(VLOOKUP(B2753,LISTAS!$Q$2:$R$58,2,0),"")</f>
        <v/>
      </c>
      <c r="G2753" s="34" t="str">
        <f aca="false">IF(ISBLANK(C2753),"",  IF(F2753="RAZÓN SOCIAL","NUEVO_RP",   IF(F2753="NUMERO",      IF(ISNUMBER(VALUE(C2753)),VALUE(C2753),""),   IF(OR(F2753="NSS - NOMBRE",F2753="RP - NOMBRE"),      IF(         AND(           NOT(ISERROR(FIND(" - ",C2753))),           ISERROR(FIND("  ",C2753)),           ISERROR(FIND("–",C2753)),           ISERROR(FIND("—",C2753)),           ISNUMBER(VALUE(LEFT(C2753,FIND(" - ",C2753)-1)))         ),         VALUE(LEFT(C2753,FIND(" - ",C2753)-1)),         ""      ),   ""   )  )))</f>
        <v/>
      </c>
      <c r="H2753" s="34" t="str">
        <f aca="false">B2753 &amp; "|" &amp; E2753 &amp; "|" &amp;(IF(ISBLANK(C2753),"",IFERROR(VALUE(LEFT(TRIM(C2753),FIND(" ",TRIM(C2753)&amp;" ")-1)),"")))</f>
        <v>||</v>
      </c>
      <c r="I2753" s="18" t="n">
        <f aca="false">IF(G2753="",0, IF(COUNTIF($H$6:H2753,H2753)=1,1,0))</f>
        <v>0</v>
      </c>
      <c r="J2753" s="34" t="str">
        <f aca="false">IF( OR( ISBLANK(D2753), C2753=D2753, AND( LEFT(D2753,7)&lt;&gt;"NOMINA ", OR( ISERROR(FIND(" - ",D2753)), NOT(ISNUMBER(VALUE(LEFT(D2753,FIND(" - ",D2753)-1)))) ) ) ), "", B2753 &amp; "|" &amp; E2753 &amp; "|" &amp; (IF(ISBLANK(C2753), "", IFERROR(VALUE(LEFT(TRIM(C2753), FIND(" ", TRIM(C2753)&amp;" ")-1)), ""))) &amp; "|" &amp; D2753 )</f>
        <v/>
      </c>
      <c r="K2753" s="18" t="n">
        <f aca="false">IF(OR(C2753="", J2753="",G2753=""), 0, IF(COUNTIF($J$6:J2753, J2753)=1, 1, 0))</f>
        <v>0</v>
      </c>
      <c r="L2753" s="16" t="str">
        <f aca="false">IF(B2753="Inscripción de nuevo registro patronal",B2753 &amp; "|" &amp; E2753 &amp; "|" &amp; C2753,"")</f>
        <v/>
      </c>
      <c r="M2753" s="18" t="n">
        <f aca="false">IF(OR(C2753="", L2753=""), 0, IF(COUNTIF($L$6:L2753, L2753)=1, 1, 0))</f>
        <v>0</v>
      </c>
    </row>
    <row r="2754" customFormat="false" ht="28.35" hidden="false" customHeight="true" outlineLevel="0" collapsed="false">
      <c r="A2754" s="48" t="str">
        <f aca="false">IF(AND(NOT(ISBLANK(C2754)),NOT(ISBLANK(B2754)),NOT(ISBLANK(E2754))),(_xlfn.AGGREGATE(2,7,A$5:A2754))+1,"")</f>
        <v/>
      </c>
      <c r="B2754" s="49"/>
      <c r="C2754" s="49"/>
      <c r="D2754" s="50"/>
      <c r="E2754" s="51"/>
      <c r="F2754" s="52" t="str">
        <f aca="false">IFERROR(VLOOKUP(B2754,LISTAS!$Q$2:$R$58,2,0),"")</f>
        <v/>
      </c>
      <c r="G2754" s="34" t="str">
        <f aca="false">IF(ISBLANK(C2754),"",  IF(F2754="RAZÓN SOCIAL","NUEVO_RP",   IF(F2754="NUMERO",      IF(ISNUMBER(VALUE(C2754)),VALUE(C2754),""),   IF(OR(F2754="NSS - NOMBRE",F2754="RP - NOMBRE"),      IF(         AND(           NOT(ISERROR(FIND(" - ",C2754))),           ISERROR(FIND("  ",C2754)),           ISERROR(FIND("–",C2754)),           ISERROR(FIND("—",C2754)),           ISNUMBER(VALUE(LEFT(C2754,FIND(" - ",C2754)-1)))         ),         VALUE(LEFT(C2754,FIND(" - ",C2754)-1)),         ""      ),   ""   )  )))</f>
        <v/>
      </c>
      <c r="H2754" s="34" t="str">
        <f aca="false">B2754 &amp; "|" &amp; E2754 &amp; "|" &amp;(IF(ISBLANK(C2754),"",IFERROR(VALUE(LEFT(TRIM(C2754),FIND(" ",TRIM(C2754)&amp;" ")-1)),"")))</f>
        <v>||</v>
      </c>
      <c r="I2754" s="18" t="n">
        <f aca="false">IF(G2754="",0, IF(COUNTIF($H$6:H2754,H2754)=1,1,0))</f>
        <v>0</v>
      </c>
      <c r="J2754" s="34" t="str">
        <f aca="false">IF( OR( ISBLANK(D2754), C2754=D2754, AND( LEFT(D2754,7)&lt;&gt;"NOMINA ", OR( ISERROR(FIND(" - ",D2754)), NOT(ISNUMBER(VALUE(LEFT(D2754,FIND(" - ",D2754)-1)))) ) ) ), "", B2754 &amp; "|" &amp; E2754 &amp; "|" &amp; (IF(ISBLANK(C2754), "", IFERROR(VALUE(LEFT(TRIM(C2754), FIND(" ", TRIM(C2754)&amp;" ")-1)), ""))) &amp; "|" &amp; D2754 )</f>
        <v/>
      </c>
      <c r="K2754" s="18" t="n">
        <f aca="false">IF(OR(C2754="", J2754="",G2754=""), 0, IF(COUNTIF($J$6:J2754, J2754)=1, 1, 0))</f>
        <v>0</v>
      </c>
      <c r="L2754" s="16" t="str">
        <f aca="false">IF(B2754="Inscripción de nuevo registro patronal",B2754 &amp; "|" &amp; E2754 &amp; "|" &amp; C2754,"")</f>
        <v/>
      </c>
      <c r="M2754" s="18" t="n">
        <f aca="false">IF(OR(C2754="", L2754=""), 0, IF(COUNTIF($L$6:L2754, L2754)=1, 1, 0))</f>
        <v>0</v>
      </c>
    </row>
    <row r="2755" customFormat="false" ht="28.35" hidden="false" customHeight="true" outlineLevel="0" collapsed="false">
      <c r="A2755" s="48" t="str">
        <f aca="false">IF(AND(NOT(ISBLANK(C2755)),NOT(ISBLANK(B2755)),NOT(ISBLANK(E2755))),(_xlfn.AGGREGATE(2,7,A$5:A2755))+1,"")</f>
        <v/>
      </c>
      <c r="B2755" s="49"/>
      <c r="C2755" s="49"/>
      <c r="D2755" s="50"/>
      <c r="E2755" s="51"/>
      <c r="F2755" s="52" t="str">
        <f aca="false">IFERROR(VLOOKUP(B2755,LISTAS!$Q$2:$R$58,2,0),"")</f>
        <v/>
      </c>
      <c r="G2755" s="34" t="str">
        <f aca="false">IF(ISBLANK(C2755),"",  IF(F2755="RAZÓN SOCIAL","NUEVO_RP",   IF(F2755="NUMERO",      IF(ISNUMBER(VALUE(C2755)),VALUE(C2755),""),   IF(OR(F2755="NSS - NOMBRE",F2755="RP - NOMBRE"),      IF(         AND(           NOT(ISERROR(FIND(" - ",C2755))),           ISERROR(FIND("  ",C2755)),           ISERROR(FIND("–",C2755)),           ISERROR(FIND("—",C2755)),           ISNUMBER(VALUE(LEFT(C2755,FIND(" - ",C2755)-1)))         ),         VALUE(LEFT(C2755,FIND(" - ",C2755)-1)),         ""      ),   ""   )  )))</f>
        <v/>
      </c>
      <c r="H2755" s="34" t="str">
        <f aca="false">B2755 &amp; "|" &amp; E2755 &amp; "|" &amp;(IF(ISBLANK(C2755),"",IFERROR(VALUE(LEFT(TRIM(C2755),FIND(" ",TRIM(C2755)&amp;" ")-1)),"")))</f>
        <v>||</v>
      </c>
      <c r="I2755" s="18" t="n">
        <f aca="false">IF(G2755="",0, IF(COUNTIF($H$6:H2755,H2755)=1,1,0))</f>
        <v>0</v>
      </c>
      <c r="J2755" s="34" t="str">
        <f aca="false">IF( OR( ISBLANK(D2755), C2755=D2755, AND( LEFT(D2755,7)&lt;&gt;"NOMINA ", OR( ISERROR(FIND(" - ",D2755)), NOT(ISNUMBER(VALUE(LEFT(D2755,FIND(" - ",D2755)-1)))) ) ) ), "", B2755 &amp; "|" &amp; E2755 &amp; "|" &amp; (IF(ISBLANK(C2755), "", IFERROR(VALUE(LEFT(TRIM(C2755), FIND(" ", TRIM(C2755)&amp;" ")-1)), ""))) &amp; "|" &amp; D2755 )</f>
        <v/>
      </c>
      <c r="K2755" s="18" t="n">
        <f aca="false">IF(OR(C2755="", J2755="",G2755=""), 0, IF(COUNTIF($J$6:J2755, J2755)=1, 1, 0))</f>
        <v>0</v>
      </c>
      <c r="L2755" s="16" t="str">
        <f aca="false">IF(B2755="Inscripción de nuevo registro patronal",B2755 &amp; "|" &amp; E2755 &amp; "|" &amp; C2755,"")</f>
        <v/>
      </c>
      <c r="M2755" s="18" t="n">
        <f aca="false">IF(OR(C2755="", L2755=""), 0, IF(COUNTIF($L$6:L2755, L2755)=1, 1, 0))</f>
        <v>0</v>
      </c>
    </row>
    <row r="2756" customFormat="false" ht="28.35" hidden="false" customHeight="true" outlineLevel="0" collapsed="false">
      <c r="A2756" s="48" t="str">
        <f aca="false">IF(AND(NOT(ISBLANK(C2756)),NOT(ISBLANK(B2756)),NOT(ISBLANK(E2756))),(_xlfn.AGGREGATE(2,7,A$5:A2756))+1,"")</f>
        <v/>
      </c>
      <c r="B2756" s="49"/>
      <c r="C2756" s="49"/>
      <c r="D2756" s="50"/>
      <c r="E2756" s="51"/>
      <c r="F2756" s="52" t="str">
        <f aca="false">IFERROR(VLOOKUP(B2756,LISTAS!$Q$2:$R$58,2,0),"")</f>
        <v/>
      </c>
      <c r="G2756" s="34" t="str">
        <f aca="false">IF(ISBLANK(C2756),"",  IF(F2756="RAZÓN SOCIAL","NUEVO_RP",   IF(F2756="NUMERO",      IF(ISNUMBER(VALUE(C2756)),VALUE(C2756),""),   IF(OR(F2756="NSS - NOMBRE",F2756="RP - NOMBRE"),      IF(         AND(           NOT(ISERROR(FIND(" - ",C2756))),           ISERROR(FIND("  ",C2756)),           ISERROR(FIND("–",C2756)),           ISERROR(FIND("—",C2756)),           ISNUMBER(VALUE(LEFT(C2756,FIND(" - ",C2756)-1)))         ),         VALUE(LEFT(C2756,FIND(" - ",C2756)-1)),         ""      ),   ""   )  )))</f>
        <v/>
      </c>
      <c r="H2756" s="34" t="str">
        <f aca="false">B2756 &amp; "|" &amp; E2756 &amp; "|" &amp;(IF(ISBLANK(C2756),"",IFERROR(VALUE(LEFT(TRIM(C2756),FIND(" ",TRIM(C2756)&amp;" ")-1)),"")))</f>
        <v>||</v>
      </c>
      <c r="I2756" s="18" t="n">
        <f aca="false">IF(G2756="",0, IF(COUNTIF($H$6:H2756,H2756)=1,1,0))</f>
        <v>0</v>
      </c>
      <c r="J2756" s="34" t="str">
        <f aca="false">IF( OR( ISBLANK(D2756), C2756=D2756, AND( LEFT(D2756,7)&lt;&gt;"NOMINA ", OR( ISERROR(FIND(" - ",D2756)), NOT(ISNUMBER(VALUE(LEFT(D2756,FIND(" - ",D2756)-1)))) ) ) ), "", B2756 &amp; "|" &amp; E2756 &amp; "|" &amp; (IF(ISBLANK(C2756), "", IFERROR(VALUE(LEFT(TRIM(C2756), FIND(" ", TRIM(C2756)&amp;" ")-1)), ""))) &amp; "|" &amp; D2756 )</f>
        <v/>
      </c>
      <c r="K2756" s="18" t="n">
        <f aca="false">IF(OR(C2756="", J2756="",G2756=""), 0, IF(COUNTIF($J$6:J2756, J2756)=1, 1, 0))</f>
        <v>0</v>
      </c>
      <c r="L2756" s="16" t="str">
        <f aca="false">IF(B2756="Inscripción de nuevo registro patronal",B2756 &amp; "|" &amp; E2756 &amp; "|" &amp; C2756,"")</f>
        <v/>
      </c>
      <c r="M2756" s="18" t="n">
        <f aca="false">IF(OR(C2756="", L2756=""), 0, IF(COUNTIF($L$6:L2756, L2756)=1, 1, 0))</f>
        <v>0</v>
      </c>
    </row>
    <row r="2757" customFormat="false" ht="28.35" hidden="false" customHeight="true" outlineLevel="0" collapsed="false">
      <c r="A2757" s="48" t="str">
        <f aca="false">IF(AND(NOT(ISBLANK(C2757)),NOT(ISBLANK(B2757)),NOT(ISBLANK(E2757))),(_xlfn.AGGREGATE(2,7,A$5:A2757))+1,"")</f>
        <v/>
      </c>
      <c r="B2757" s="49"/>
      <c r="C2757" s="49"/>
      <c r="D2757" s="50"/>
      <c r="E2757" s="51"/>
      <c r="F2757" s="52" t="str">
        <f aca="false">IFERROR(VLOOKUP(B2757,LISTAS!$Q$2:$R$58,2,0),"")</f>
        <v/>
      </c>
      <c r="G2757" s="34" t="str">
        <f aca="false">IF(ISBLANK(C2757),"",  IF(F2757="RAZÓN SOCIAL","NUEVO_RP",   IF(F2757="NUMERO",      IF(ISNUMBER(VALUE(C2757)),VALUE(C2757),""),   IF(OR(F2757="NSS - NOMBRE",F2757="RP - NOMBRE"),      IF(         AND(           NOT(ISERROR(FIND(" - ",C2757))),           ISERROR(FIND("  ",C2757)),           ISERROR(FIND("–",C2757)),           ISERROR(FIND("—",C2757)),           ISNUMBER(VALUE(LEFT(C2757,FIND(" - ",C2757)-1)))         ),         VALUE(LEFT(C2757,FIND(" - ",C2757)-1)),         ""      ),   ""   )  )))</f>
        <v/>
      </c>
      <c r="H2757" s="34" t="str">
        <f aca="false">B2757 &amp; "|" &amp; E2757 &amp; "|" &amp;(IF(ISBLANK(C2757),"",IFERROR(VALUE(LEFT(TRIM(C2757),FIND(" ",TRIM(C2757)&amp;" ")-1)),"")))</f>
        <v>||</v>
      </c>
      <c r="I2757" s="18" t="n">
        <f aca="false">IF(G2757="",0, IF(COUNTIF($H$6:H2757,H2757)=1,1,0))</f>
        <v>0</v>
      </c>
      <c r="J2757" s="34" t="str">
        <f aca="false">IF( OR( ISBLANK(D2757), C2757=D2757, AND( LEFT(D2757,7)&lt;&gt;"NOMINA ", OR( ISERROR(FIND(" - ",D2757)), NOT(ISNUMBER(VALUE(LEFT(D2757,FIND(" - ",D2757)-1)))) ) ) ), "", B2757 &amp; "|" &amp; E2757 &amp; "|" &amp; (IF(ISBLANK(C2757), "", IFERROR(VALUE(LEFT(TRIM(C2757), FIND(" ", TRIM(C2757)&amp;" ")-1)), ""))) &amp; "|" &amp; D2757 )</f>
        <v/>
      </c>
      <c r="K2757" s="18" t="n">
        <f aca="false">IF(OR(C2757="", J2757="",G2757=""), 0, IF(COUNTIF($J$6:J2757, J2757)=1, 1, 0))</f>
        <v>0</v>
      </c>
      <c r="L2757" s="16" t="str">
        <f aca="false">IF(B2757="Inscripción de nuevo registro patronal",B2757 &amp; "|" &amp; E2757 &amp; "|" &amp; C2757,"")</f>
        <v/>
      </c>
      <c r="M2757" s="18" t="n">
        <f aca="false">IF(OR(C2757="", L2757=""), 0, IF(COUNTIF($L$6:L2757, L2757)=1, 1, 0))</f>
        <v>0</v>
      </c>
    </row>
    <row r="2758" customFormat="false" ht="28.35" hidden="false" customHeight="true" outlineLevel="0" collapsed="false">
      <c r="A2758" s="48" t="str">
        <f aca="false">IF(AND(NOT(ISBLANK(C2758)),NOT(ISBLANK(B2758)),NOT(ISBLANK(E2758))),(_xlfn.AGGREGATE(2,7,A$5:A2758))+1,"")</f>
        <v/>
      </c>
      <c r="B2758" s="49"/>
      <c r="C2758" s="49"/>
      <c r="D2758" s="50"/>
      <c r="E2758" s="51"/>
      <c r="F2758" s="52" t="str">
        <f aca="false">IFERROR(VLOOKUP(B2758,LISTAS!$Q$2:$R$58,2,0),"")</f>
        <v/>
      </c>
      <c r="G2758" s="34" t="str">
        <f aca="false">IF(ISBLANK(C2758),"",  IF(F2758="RAZÓN SOCIAL","NUEVO_RP",   IF(F2758="NUMERO",      IF(ISNUMBER(VALUE(C2758)),VALUE(C2758),""),   IF(OR(F2758="NSS - NOMBRE",F2758="RP - NOMBRE"),      IF(         AND(           NOT(ISERROR(FIND(" - ",C2758))),           ISERROR(FIND("  ",C2758)),           ISERROR(FIND("–",C2758)),           ISERROR(FIND("—",C2758)),           ISNUMBER(VALUE(LEFT(C2758,FIND(" - ",C2758)-1)))         ),         VALUE(LEFT(C2758,FIND(" - ",C2758)-1)),         ""      ),   ""   )  )))</f>
        <v/>
      </c>
      <c r="H2758" s="34" t="str">
        <f aca="false">B2758 &amp; "|" &amp; E2758 &amp; "|" &amp;(IF(ISBLANK(C2758),"",IFERROR(VALUE(LEFT(TRIM(C2758),FIND(" ",TRIM(C2758)&amp;" ")-1)),"")))</f>
        <v>||</v>
      </c>
      <c r="I2758" s="18" t="n">
        <f aca="false">IF(G2758="",0, IF(COUNTIF($H$6:H2758,H2758)=1,1,0))</f>
        <v>0</v>
      </c>
      <c r="J2758" s="34" t="str">
        <f aca="false">IF( OR( ISBLANK(D2758), C2758=D2758, AND( LEFT(D2758,7)&lt;&gt;"NOMINA ", OR( ISERROR(FIND(" - ",D2758)), NOT(ISNUMBER(VALUE(LEFT(D2758,FIND(" - ",D2758)-1)))) ) ) ), "", B2758 &amp; "|" &amp; E2758 &amp; "|" &amp; (IF(ISBLANK(C2758), "", IFERROR(VALUE(LEFT(TRIM(C2758), FIND(" ", TRIM(C2758)&amp;" ")-1)), ""))) &amp; "|" &amp; D2758 )</f>
        <v/>
      </c>
      <c r="K2758" s="18" t="n">
        <f aca="false">IF(OR(C2758="", J2758="",G2758=""), 0, IF(COUNTIF($J$6:J2758, J2758)=1, 1, 0))</f>
        <v>0</v>
      </c>
      <c r="L2758" s="16" t="str">
        <f aca="false">IF(B2758="Inscripción de nuevo registro patronal",B2758 &amp; "|" &amp; E2758 &amp; "|" &amp; C2758,"")</f>
        <v/>
      </c>
      <c r="M2758" s="18" t="n">
        <f aca="false">IF(OR(C2758="", L2758=""), 0, IF(COUNTIF($L$6:L2758, L2758)=1, 1, 0))</f>
        <v>0</v>
      </c>
    </row>
    <row r="2759" customFormat="false" ht="28.35" hidden="false" customHeight="true" outlineLevel="0" collapsed="false">
      <c r="A2759" s="48" t="str">
        <f aca="false">IF(AND(NOT(ISBLANK(C2759)),NOT(ISBLANK(B2759)),NOT(ISBLANK(E2759))),(_xlfn.AGGREGATE(2,7,A$5:A2759))+1,"")</f>
        <v/>
      </c>
      <c r="B2759" s="49"/>
      <c r="C2759" s="49"/>
      <c r="D2759" s="50"/>
      <c r="E2759" s="51"/>
      <c r="F2759" s="52" t="str">
        <f aca="false">IFERROR(VLOOKUP(B2759,LISTAS!$Q$2:$R$58,2,0),"")</f>
        <v/>
      </c>
      <c r="G2759" s="34" t="str">
        <f aca="false">IF(ISBLANK(C2759),"",  IF(F2759="RAZÓN SOCIAL","NUEVO_RP",   IF(F2759="NUMERO",      IF(ISNUMBER(VALUE(C2759)),VALUE(C2759),""),   IF(OR(F2759="NSS - NOMBRE",F2759="RP - NOMBRE"),      IF(         AND(           NOT(ISERROR(FIND(" - ",C2759))),           ISERROR(FIND("  ",C2759)),           ISERROR(FIND("–",C2759)),           ISERROR(FIND("—",C2759)),           ISNUMBER(VALUE(LEFT(C2759,FIND(" - ",C2759)-1)))         ),         VALUE(LEFT(C2759,FIND(" - ",C2759)-1)),         ""      ),   ""   )  )))</f>
        <v/>
      </c>
      <c r="H2759" s="34" t="str">
        <f aca="false">B2759 &amp; "|" &amp; E2759 &amp; "|" &amp;(IF(ISBLANK(C2759),"",IFERROR(VALUE(LEFT(TRIM(C2759),FIND(" ",TRIM(C2759)&amp;" ")-1)),"")))</f>
        <v>||</v>
      </c>
      <c r="I2759" s="18" t="n">
        <f aca="false">IF(G2759="",0, IF(COUNTIF($H$6:H2759,H2759)=1,1,0))</f>
        <v>0</v>
      </c>
      <c r="J2759" s="34" t="str">
        <f aca="false">IF( OR( ISBLANK(D2759), C2759=D2759, AND( LEFT(D2759,7)&lt;&gt;"NOMINA ", OR( ISERROR(FIND(" - ",D2759)), NOT(ISNUMBER(VALUE(LEFT(D2759,FIND(" - ",D2759)-1)))) ) ) ), "", B2759 &amp; "|" &amp; E2759 &amp; "|" &amp; (IF(ISBLANK(C2759), "", IFERROR(VALUE(LEFT(TRIM(C2759), FIND(" ", TRIM(C2759)&amp;" ")-1)), ""))) &amp; "|" &amp; D2759 )</f>
        <v/>
      </c>
      <c r="K2759" s="18" t="n">
        <f aca="false">IF(OR(C2759="", J2759="",G2759=""), 0, IF(COUNTIF($J$6:J2759, J2759)=1, 1, 0))</f>
        <v>0</v>
      </c>
      <c r="L2759" s="16" t="str">
        <f aca="false">IF(B2759="Inscripción de nuevo registro patronal",B2759 &amp; "|" &amp; E2759 &amp; "|" &amp; C2759,"")</f>
        <v/>
      </c>
      <c r="M2759" s="18" t="n">
        <f aca="false">IF(OR(C2759="", L2759=""), 0, IF(COUNTIF($L$6:L2759, L2759)=1, 1, 0))</f>
        <v>0</v>
      </c>
    </row>
    <row r="2760" customFormat="false" ht="28.35" hidden="false" customHeight="true" outlineLevel="0" collapsed="false">
      <c r="A2760" s="48" t="str">
        <f aca="false">IF(AND(NOT(ISBLANK(C2760)),NOT(ISBLANK(B2760)),NOT(ISBLANK(E2760))),(_xlfn.AGGREGATE(2,7,A$5:A2760))+1,"")</f>
        <v/>
      </c>
      <c r="B2760" s="49"/>
      <c r="C2760" s="49"/>
      <c r="D2760" s="50"/>
      <c r="E2760" s="51"/>
      <c r="F2760" s="52" t="str">
        <f aca="false">IFERROR(VLOOKUP(B2760,LISTAS!$Q$2:$R$58,2,0),"")</f>
        <v/>
      </c>
      <c r="G2760" s="34" t="str">
        <f aca="false">IF(ISBLANK(C2760),"",  IF(F2760="RAZÓN SOCIAL","NUEVO_RP",   IF(F2760="NUMERO",      IF(ISNUMBER(VALUE(C2760)),VALUE(C2760),""),   IF(OR(F2760="NSS - NOMBRE",F2760="RP - NOMBRE"),      IF(         AND(           NOT(ISERROR(FIND(" - ",C2760))),           ISERROR(FIND("  ",C2760)),           ISERROR(FIND("–",C2760)),           ISERROR(FIND("—",C2760)),           ISNUMBER(VALUE(LEFT(C2760,FIND(" - ",C2760)-1)))         ),         VALUE(LEFT(C2760,FIND(" - ",C2760)-1)),         ""      ),   ""   )  )))</f>
        <v/>
      </c>
      <c r="H2760" s="34" t="str">
        <f aca="false">B2760 &amp; "|" &amp; E2760 &amp; "|" &amp;(IF(ISBLANK(C2760),"",IFERROR(VALUE(LEFT(TRIM(C2760),FIND(" ",TRIM(C2760)&amp;" ")-1)),"")))</f>
        <v>||</v>
      </c>
      <c r="I2760" s="18" t="n">
        <f aca="false">IF(G2760="",0, IF(COUNTIF($H$6:H2760,H2760)=1,1,0))</f>
        <v>0</v>
      </c>
      <c r="J2760" s="34" t="str">
        <f aca="false">IF( OR( ISBLANK(D2760), C2760=D2760, AND( LEFT(D2760,7)&lt;&gt;"NOMINA ", OR( ISERROR(FIND(" - ",D2760)), NOT(ISNUMBER(VALUE(LEFT(D2760,FIND(" - ",D2760)-1)))) ) ) ), "", B2760 &amp; "|" &amp; E2760 &amp; "|" &amp; (IF(ISBLANK(C2760), "", IFERROR(VALUE(LEFT(TRIM(C2760), FIND(" ", TRIM(C2760)&amp;" ")-1)), ""))) &amp; "|" &amp; D2760 )</f>
        <v/>
      </c>
      <c r="K2760" s="18" t="n">
        <f aca="false">IF(OR(C2760="", J2760="",G2760=""), 0, IF(COUNTIF($J$6:J2760, J2760)=1, 1, 0))</f>
        <v>0</v>
      </c>
      <c r="L2760" s="16" t="str">
        <f aca="false">IF(B2760="Inscripción de nuevo registro patronal",B2760 &amp; "|" &amp; E2760 &amp; "|" &amp; C2760,"")</f>
        <v/>
      </c>
      <c r="M2760" s="18" t="n">
        <f aca="false">IF(OR(C2760="", L2760=""), 0, IF(COUNTIF($L$6:L2760, L2760)=1, 1, 0))</f>
        <v>0</v>
      </c>
    </row>
    <row r="2761" customFormat="false" ht="28.35" hidden="false" customHeight="true" outlineLevel="0" collapsed="false">
      <c r="A2761" s="48" t="str">
        <f aca="false">IF(AND(NOT(ISBLANK(C2761)),NOT(ISBLANK(B2761)),NOT(ISBLANK(E2761))),(_xlfn.AGGREGATE(2,7,A$5:A2761))+1,"")</f>
        <v/>
      </c>
      <c r="B2761" s="49"/>
      <c r="C2761" s="49"/>
      <c r="D2761" s="50"/>
      <c r="E2761" s="51"/>
      <c r="F2761" s="52" t="str">
        <f aca="false">IFERROR(VLOOKUP(B2761,LISTAS!$Q$2:$R$58,2,0),"")</f>
        <v/>
      </c>
      <c r="G2761" s="34" t="str">
        <f aca="false">IF(ISBLANK(C2761),"",  IF(F2761="RAZÓN SOCIAL","NUEVO_RP",   IF(F2761="NUMERO",      IF(ISNUMBER(VALUE(C2761)),VALUE(C2761),""),   IF(OR(F2761="NSS - NOMBRE",F2761="RP - NOMBRE"),      IF(         AND(           NOT(ISERROR(FIND(" - ",C2761))),           ISERROR(FIND("  ",C2761)),           ISERROR(FIND("–",C2761)),           ISERROR(FIND("—",C2761)),           ISNUMBER(VALUE(LEFT(C2761,FIND(" - ",C2761)-1)))         ),         VALUE(LEFT(C2761,FIND(" - ",C2761)-1)),         ""      ),   ""   )  )))</f>
        <v/>
      </c>
      <c r="H2761" s="34" t="str">
        <f aca="false">B2761 &amp; "|" &amp; E2761 &amp; "|" &amp;(IF(ISBLANK(C2761),"",IFERROR(VALUE(LEFT(TRIM(C2761),FIND(" ",TRIM(C2761)&amp;" ")-1)),"")))</f>
        <v>||</v>
      </c>
      <c r="I2761" s="18" t="n">
        <f aca="false">IF(G2761="",0, IF(COUNTIF($H$6:H2761,H2761)=1,1,0))</f>
        <v>0</v>
      </c>
      <c r="J2761" s="34" t="str">
        <f aca="false">IF( OR( ISBLANK(D2761), C2761=D2761, AND( LEFT(D2761,7)&lt;&gt;"NOMINA ", OR( ISERROR(FIND(" - ",D2761)), NOT(ISNUMBER(VALUE(LEFT(D2761,FIND(" - ",D2761)-1)))) ) ) ), "", B2761 &amp; "|" &amp; E2761 &amp; "|" &amp; (IF(ISBLANK(C2761), "", IFERROR(VALUE(LEFT(TRIM(C2761), FIND(" ", TRIM(C2761)&amp;" ")-1)), ""))) &amp; "|" &amp; D2761 )</f>
        <v/>
      </c>
      <c r="K2761" s="18" t="n">
        <f aca="false">IF(OR(C2761="", J2761="",G2761=""), 0, IF(COUNTIF($J$6:J2761, J2761)=1, 1, 0))</f>
        <v>0</v>
      </c>
      <c r="L2761" s="16" t="str">
        <f aca="false">IF(B2761="Inscripción de nuevo registro patronal",B2761 &amp; "|" &amp; E2761 &amp; "|" &amp; C2761,"")</f>
        <v/>
      </c>
      <c r="M2761" s="18" t="n">
        <f aca="false">IF(OR(C2761="", L2761=""), 0, IF(COUNTIF($L$6:L2761, L2761)=1, 1, 0))</f>
        <v>0</v>
      </c>
    </row>
    <row r="2762" customFormat="false" ht="28.35" hidden="false" customHeight="true" outlineLevel="0" collapsed="false">
      <c r="A2762" s="48" t="str">
        <f aca="false">IF(AND(NOT(ISBLANK(C2762)),NOT(ISBLANK(B2762)),NOT(ISBLANK(E2762))),(_xlfn.AGGREGATE(2,7,A$5:A2762))+1,"")</f>
        <v/>
      </c>
      <c r="B2762" s="49"/>
      <c r="C2762" s="49"/>
      <c r="D2762" s="50"/>
      <c r="E2762" s="51"/>
      <c r="F2762" s="52" t="str">
        <f aca="false">IFERROR(VLOOKUP(B2762,LISTAS!$Q$2:$R$58,2,0),"")</f>
        <v/>
      </c>
      <c r="G2762" s="34" t="str">
        <f aca="false">IF(ISBLANK(C2762),"",  IF(F2762="RAZÓN SOCIAL","NUEVO_RP",   IF(F2762="NUMERO",      IF(ISNUMBER(VALUE(C2762)),VALUE(C2762),""),   IF(OR(F2762="NSS - NOMBRE",F2762="RP - NOMBRE"),      IF(         AND(           NOT(ISERROR(FIND(" - ",C2762))),           ISERROR(FIND("  ",C2762)),           ISERROR(FIND("–",C2762)),           ISERROR(FIND("—",C2762)),           ISNUMBER(VALUE(LEFT(C2762,FIND(" - ",C2762)-1)))         ),         VALUE(LEFT(C2762,FIND(" - ",C2762)-1)),         ""      ),   ""   )  )))</f>
        <v/>
      </c>
      <c r="H2762" s="34" t="str">
        <f aca="false">B2762 &amp; "|" &amp; E2762 &amp; "|" &amp;(IF(ISBLANK(C2762),"",IFERROR(VALUE(LEFT(TRIM(C2762),FIND(" ",TRIM(C2762)&amp;" ")-1)),"")))</f>
        <v>||</v>
      </c>
      <c r="I2762" s="18" t="n">
        <f aca="false">IF(G2762="",0, IF(COUNTIF($H$6:H2762,H2762)=1,1,0))</f>
        <v>0</v>
      </c>
      <c r="J2762" s="34" t="str">
        <f aca="false">IF( OR( ISBLANK(D2762), C2762=D2762, AND( LEFT(D2762,7)&lt;&gt;"NOMINA ", OR( ISERROR(FIND(" - ",D2762)), NOT(ISNUMBER(VALUE(LEFT(D2762,FIND(" - ",D2762)-1)))) ) ) ), "", B2762 &amp; "|" &amp; E2762 &amp; "|" &amp; (IF(ISBLANK(C2762), "", IFERROR(VALUE(LEFT(TRIM(C2762), FIND(" ", TRIM(C2762)&amp;" ")-1)), ""))) &amp; "|" &amp; D2762 )</f>
        <v/>
      </c>
      <c r="K2762" s="18" t="n">
        <f aca="false">IF(OR(C2762="", J2762="",G2762=""), 0, IF(COUNTIF($J$6:J2762, J2762)=1, 1, 0))</f>
        <v>0</v>
      </c>
      <c r="L2762" s="16" t="str">
        <f aca="false">IF(B2762="Inscripción de nuevo registro patronal",B2762 &amp; "|" &amp; E2762 &amp; "|" &amp; C2762,"")</f>
        <v/>
      </c>
      <c r="M2762" s="18" t="n">
        <f aca="false">IF(OR(C2762="", L2762=""), 0, IF(COUNTIF($L$6:L2762, L2762)=1, 1, 0))</f>
        <v>0</v>
      </c>
    </row>
    <row r="2763" customFormat="false" ht="28.35" hidden="false" customHeight="true" outlineLevel="0" collapsed="false">
      <c r="A2763" s="48" t="str">
        <f aca="false">IF(AND(NOT(ISBLANK(C2763)),NOT(ISBLANK(B2763)),NOT(ISBLANK(E2763))),(_xlfn.AGGREGATE(2,7,A$5:A2763))+1,"")</f>
        <v/>
      </c>
      <c r="B2763" s="49"/>
      <c r="C2763" s="49"/>
      <c r="D2763" s="50"/>
      <c r="E2763" s="51"/>
      <c r="F2763" s="52" t="str">
        <f aca="false">IFERROR(VLOOKUP(B2763,LISTAS!$Q$2:$R$58,2,0),"")</f>
        <v/>
      </c>
      <c r="G2763" s="34" t="str">
        <f aca="false">IF(ISBLANK(C2763),"",  IF(F2763="RAZÓN SOCIAL","NUEVO_RP",   IF(F2763="NUMERO",      IF(ISNUMBER(VALUE(C2763)),VALUE(C2763),""),   IF(OR(F2763="NSS - NOMBRE",F2763="RP - NOMBRE"),      IF(         AND(           NOT(ISERROR(FIND(" - ",C2763))),           ISERROR(FIND("  ",C2763)),           ISERROR(FIND("–",C2763)),           ISERROR(FIND("—",C2763)),           ISNUMBER(VALUE(LEFT(C2763,FIND(" - ",C2763)-1)))         ),         VALUE(LEFT(C2763,FIND(" - ",C2763)-1)),         ""      ),   ""   )  )))</f>
        <v/>
      </c>
      <c r="H2763" s="34" t="str">
        <f aca="false">B2763 &amp; "|" &amp; E2763 &amp; "|" &amp;(IF(ISBLANK(C2763),"",IFERROR(VALUE(LEFT(TRIM(C2763),FIND(" ",TRIM(C2763)&amp;" ")-1)),"")))</f>
        <v>||</v>
      </c>
      <c r="I2763" s="18" t="n">
        <f aca="false">IF(G2763="",0, IF(COUNTIF($H$6:H2763,H2763)=1,1,0))</f>
        <v>0</v>
      </c>
      <c r="J2763" s="34" t="str">
        <f aca="false">IF( OR( ISBLANK(D2763), C2763=D2763, AND( LEFT(D2763,7)&lt;&gt;"NOMINA ", OR( ISERROR(FIND(" - ",D2763)), NOT(ISNUMBER(VALUE(LEFT(D2763,FIND(" - ",D2763)-1)))) ) ) ), "", B2763 &amp; "|" &amp; E2763 &amp; "|" &amp; (IF(ISBLANK(C2763), "", IFERROR(VALUE(LEFT(TRIM(C2763), FIND(" ", TRIM(C2763)&amp;" ")-1)), ""))) &amp; "|" &amp; D2763 )</f>
        <v/>
      </c>
      <c r="K2763" s="18" t="n">
        <f aca="false">IF(OR(C2763="", J2763="",G2763=""), 0, IF(COUNTIF($J$6:J2763, J2763)=1, 1, 0))</f>
        <v>0</v>
      </c>
      <c r="L2763" s="16" t="str">
        <f aca="false">IF(B2763="Inscripción de nuevo registro patronal",B2763 &amp; "|" &amp; E2763 &amp; "|" &amp; C2763,"")</f>
        <v/>
      </c>
      <c r="M2763" s="18" t="n">
        <f aca="false">IF(OR(C2763="", L2763=""), 0, IF(COUNTIF($L$6:L2763, L2763)=1, 1, 0))</f>
        <v>0</v>
      </c>
    </row>
    <row r="2764" customFormat="false" ht="28.35" hidden="false" customHeight="true" outlineLevel="0" collapsed="false">
      <c r="A2764" s="48" t="str">
        <f aca="false">IF(AND(NOT(ISBLANK(C2764)),NOT(ISBLANK(B2764)),NOT(ISBLANK(E2764))),(_xlfn.AGGREGATE(2,7,A$5:A2764))+1,"")</f>
        <v/>
      </c>
      <c r="B2764" s="49"/>
      <c r="C2764" s="49"/>
      <c r="D2764" s="50"/>
      <c r="E2764" s="51"/>
      <c r="F2764" s="52" t="str">
        <f aca="false">IFERROR(VLOOKUP(B2764,LISTAS!$Q$2:$R$58,2,0),"")</f>
        <v/>
      </c>
      <c r="G2764" s="34" t="str">
        <f aca="false">IF(ISBLANK(C2764),"",  IF(F2764="RAZÓN SOCIAL","NUEVO_RP",   IF(F2764="NUMERO",      IF(ISNUMBER(VALUE(C2764)),VALUE(C2764),""),   IF(OR(F2764="NSS - NOMBRE",F2764="RP - NOMBRE"),      IF(         AND(           NOT(ISERROR(FIND(" - ",C2764))),           ISERROR(FIND("  ",C2764)),           ISERROR(FIND("–",C2764)),           ISERROR(FIND("—",C2764)),           ISNUMBER(VALUE(LEFT(C2764,FIND(" - ",C2764)-1)))         ),         VALUE(LEFT(C2764,FIND(" - ",C2764)-1)),         ""      ),   ""   )  )))</f>
        <v/>
      </c>
      <c r="H2764" s="34" t="str">
        <f aca="false">B2764 &amp; "|" &amp; E2764 &amp; "|" &amp;(IF(ISBLANK(C2764),"",IFERROR(VALUE(LEFT(TRIM(C2764),FIND(" ",TRIM(C2764)&amp;" ")-1)),"")))</f>
        <v>||</v>
      </c>
      <c r="I2764" s="18" t="n">
        <f aca="false">IF(G2764="",0, IF(COUNTIF($H$6:H2764,H2764)=1,1,0))</f>
        <v>0</v>
      </c>
      <c r="J2764" s="34" t="str">
        <f aca="false">IF( OR( ISBLANK(D2764), C2764=D2764, AND( LEFT(D2764,7)&lt;&gt;"NOMINA ", OR( ISERROR(FIND(" - ",D2764)), NOT(ISNUMBER(VALUE(LEFT(D2764,FIND(" - ",D2764)-1)))) ) ) ), "", B2764 &amp; "|" &amp; E2764 &amp; "|" &amp; (IF(ISBLANK(C2764), "", IFERROR(VALUE(LEFT(TRIM(C2764), FIND(" ", TRIM(C2764)&amp;" ")-1)), ""))) &amp; "|" &amp; D2764 )</f>
        <v/>
      </c>
      <c r="K2764" s="18" t="n">
        <f aca="false">IF(OR(C2764="", J2764="",G2764=""), 0, IF(COUNTIF($J$6:J2764, J2764)=1, 1, 0))</f>
        <v>0</v>
      </c>
      <c r="L2764" s="16" t="str">
        <f aca="false">IF(B2764="Inscripción de nuevo registro patronal",B2764 &amp; "|" &amp; E2764 &amp; "|" &amp; C2764,"")</f>
        <v/>
      </c>
      <c r="M2764" s="18" t="n">
        <f aca="false">IF(OR(C2764="", L2764=""), 0, IF(COUNTIF($L$6:L2764, L2764)=1, 1, 0))</f>
        <v>0</v>
      </c>
    </row>
    <row r="2765" customFormat="false" ht="28.35" hidden="false" customHeight="true" outlineLevel="0" collapsed="false">
      <c r="A2765" s="48" t="str">
        <f aca="false">IF(AND(NOT(ISBLANK(C2765)),NOT(ISBLANK(B2765)),NOT(ISBLANK(E2765))),(_xlfn.AGGREGATE(2,7,A$5:A2765))+1,"")</f>
        <v/>
      </c>
      <c r="B2765" s="49"/>
      <c r="C2765" s="49"/>
      <c r="D2765" s="50"/>
      <c r="E2765" s="51"/>
      <c r="F2765" s="52" t="str">
        <f aca="false">IFERROR(VLOOKUP(B2765,LISTAS!$Q$2:$R$58,2,0),"")</f>
        <v/>
      </c>
      <c r="G2765" s="34" t="str">
        <f aca="false">IF(ISBLANK(C2765),"",  IF(F2765="RAZÓN SOCIAL","NUEVO_RP",   IF(F2765="NUMERO",      IF(ISNUMBER(VALUE(C2765)),VALUE(C2765),""),   IF(OR(F2765="NSS - NOMBRE",F2765="RP - NOMBRE"),      IF(         AND(           NOT(ISERROR(FIND(" - ",C2765))),           ISERROR(FIND("  ",C2765)),           ISERROR(FIND("–",C2765)),           ISERROR(FIND("—",C2765)),           ISNUMBER(VALUE(LEFT(C2765,FIND(" - ",C2765)-1)))         ),         VALUE(LEFT(C2765,FIND(" - ",C2765)-1)),         ""      ),   ""   )  )))</f>
        <v/>
      </c>
      <c r="H2765" s="34" t="str">
        <f aca="false">B2765 &amp; "|" &amp; E2765 &amp; "|" &amp;(IF(ISBLANK(C2765),"",IFERROR(VALUE(LEFT(TRIM(C2765),FIND(" ",TRIM(C2765)&amp;" ")-1)),"")))</f>
        <v>||</v>
      </c>
      <c r="I2765" s="18" t="n">
        <f aca="false">IF(G2765="",0, IF(COUNTIF($H$6:H2765,H2765)=1,1,0))</f>
        <v>0</v>
      </c>
      <c r="J2765" s="34" t="str">
        <f aca="false">IF( OR( ISBLANK(D2765), C2765=D2765, AND( LEFT(D2765,7)&lt;&gt;"NOMINA ", OR( ISERROR(FIND(" - ",D2765)), NOT(ISNUMBER(VALUE(LEFT(D2765,FIND(" - ",D2765)-1)))) ) ) ), "", B2765 &amp; "|" &amp; E2765 &amp; "|" &amp; (IF(ISBLANK(C2765), "", IFERROR(VALUE(LEFT(TRIM(C2765), FIND(" ", TRIM(C2765)&amp;" ")-1)), ""))) &amp; "|" &amp; D2765 )</f>
        <v/>
      </c>
      <c r="K2765" s="18" t="n">
        <f aca="false">IF(OR(C2765="", J2765="",G2765=""), 0, IF(COUNTIF($J$6:J2765, J2765)=1, 1, 0))</f>
        <v>0</v>
      </c>
      <c r="L2765" s="16" t="str">
        <f aca="false">IF(B2765="Inscripción de nuevo registro patronal",B2765 &amp; "|" &amp; E2765 &amp; "|" &amp; C2765,"")</f>
        <v/>
      </c>
      <c r="M2765" s="18" t="n">
        <f aca="false">IF(OR(C2765="", L2765=""), 0, IF(COUNTIF($L$6:L2765, L2765)=1, 1, 0))</f>
        <v>0</v>
      </c>
    </row>
    <row r="2766" customFormat="false" ht="28.35" hidden="false" customHeight="true" outlineLevel="0" collapsed="false">
      <c r="A2766" s="48" t="str">
        <f aca="false">IF(AND(NOT(ISBLANK(C2766)),NOT(ISBLANK(B2766)),NOT(ISBLANK(E2766))),(_xlfn.AGGREGATE(2,7,A$5:A2766))+1,"")</f>
        <v/>
      </c>
      <c r="B2766" s="49"/>
      <c r="C2766" s="49"/>
      <c r="D2766" s="50"/>
      <c r="E2766" s="51"/>
      <c r="F2766" s="52" t="str">
        <f aca="false">IFERROR(VLOOKUP(B2766,LISTAS!$Q$2:$R$58,2,0),"")</f>
        <v/>
      </c>
      <c r="G2766" s="34" t="str">
        <f aca="false">IF(ISBLANK(C2766),"",  IF(F2766="RAZÓN SOCIAL","NUEVO_RP",   IF(F2766="NUMERO",      IF(ISNUMBER(VALUE(C2766)),VALUE(C2766),""),   IF(OR(F2766="NSS - NOMBRE",F2766="RP - NOMBRE"),      IF(         AND(           NOT(ISERROR(FIND(" - ",C2766))),           ISERROR(FIND("  ",C2766)),           ISERROR(FIND("–",C2766)),           ISERROR(FIND("—",C2766)),           ISNUMBER(VALUE(LEFT(C2766,FIND(" - ",C2766)-1)))         ),         VALUE(LEFT(C2766,FIND(" - ",C2766)-1)),         ""      ),   ""   )  )))</f>
        <v/>
      </c>
      <c r="H2766" s="34" t="str">
        <f aca="false">B2766 &amp; "|" &amp; E2766 &amp; "|" &amp;(IF(ISBLANK(C2766),"",IFERROR(VALUE(LEFT(TRIM(C2766),FIND(" ",TRIM(C2766)&amp;" ")-1)),"")))</f>
        <v>||</v>
      </c>
      <c r="I2766" s="18" t="n">
        <f aca="false">IF(G2766="",0, IF(COUNTIF($H$6:H2766,H2766)=1,1,0))</f>
        <v>0</v>
      </c>
      <c r="J2766" s="34" t="str">
        <f aca="false">IF( OR( ISBLANK(D2766), C2766=D2766, AND( LEFT(D2766,7)&lt;&gt;"NOMINA ", OR( ISERROR(FIND(" - ",D2766)), NOT(ISNUMBER(VALUE(LEFT(D2766,FIND(" - ",D2766)-1)))) ) ) ), "", B2766 &amp; "|" &amp; E2766 &amp; "|" &amp; (IF(ISBLANK(C2766), "", IFERROR(VALUE(LEFT(TRIM(C2766), FIND(" ", TRIM(C2766)&amp;" ")-1)), ""))) &amp; "|" &amp; D2766 )</f>
        <v/>
      </c>
      <c r="K2766" s="18" t="n">
        <f aca="false">IF(OR(C2766="", J2766="",G2766=""), 0, IF(COUNTIF($J$6:J2766, J2766)=1, 1, 0))</f>
        <v>0</v>
      </c>
      <c r="L2766" s="16" t="str">
        <f aca="false">IF(B2766="Inscripción de nuevo registro patronal",B2766 &amp; "|" &amp; E2766 &amp; "|" &amp; C2766,"")</f>
        <v/>
      </c>
      <c r="M2766" s="18" t="n">
        <f aca="false">IF(OR(C2766="", L2766=""), 0, IF(COUNTIF($L$6:L2766, L2766)=1, 1, 0))</f>
        <v>0</v>
      </c>
    </row>
    <row r="2767" customFormat="false" ht="28.35" hidden="false" customHeight="true" outlineLevel="0" collapsed="false">
      <c r="A2767" s="48" t="str">
        <f aca="false">IF(AND(NOT(ISBLANK(C2767)),NOT(ISBLANK(B2767)),NOT(ISBLANK(E2767))),(_xlfn.AGGREGATE(2,7,A$5:A2767))+1,"")</f>
        <v/>
      </c>
      <c r="B2767" s="49"/>
      <c r="C2767" s="49"/>
      <c r="D2767" s="50"/>
      <c r="E2767" s="51"/>
      <c r="F2767" s="52" t="str">
        <f aca="false">IFERROR(VLOOKUP(B2767,LISTAS!$Q$2:$R$58,2,0),"")</f>
        <v/>
      </c>
      <c r="G2767" s="34" t="str">
        <f aca="false">IF(ISBLANK(C2767),"",  IF(F2767="RAZÓN SOCIAL","NUEVO_RP",   IF(F2767="NUMERO",      IF(ISNUMBER(VALUE(C2767)),VALUE(C2767),""),   IF(OR(F2767="NSS - NOMBRE",F2767="RP - NOMBRE"),      IF(         AND(           NOT(ISERROR(FIND(" - ",C2767))),           ISERROR(FIND("  ",C2767)),           ISERROR(FIND("–",C2767)),           ISERROR(FIND("—",C2767)),           ISNUMBER(VALUE(LEFT(C2767,FIND(" - ",C2767)-1)))         ),         VALUE(LEFT(C2767,FIND(" - ",C2767)-1)),         ""      ),   ""   )  )))</f>
        <v/>
      </c>
      <c r="H2767" s="34" t="str">
        <f aca="false">B2767 &amp; "|" &amp; E2767 &amp; "|" &amp;(IF(ISBLANK(C2767),"",IFERROR(VALUE(LEFT(TRIM(C2767),FIND(" ",TRIM(C2767)&amp;" ")-1)),"")))</f>
        <v>||</v>
      </c>
      <c r="I2767" s="18" t="n">
        <f aca="false">IF(G2767="",0, IF(COUNTIF($H$6:H2767,H2767)=1,1,0))</f>
        <v>0</v>
      </c>
      <c r="J2767" s="34" t="str">
        <f aca="false">IF( OR( ISBLANK(D2767), C2767=D2767, AND( LEFT(D2767,7)&lt;&gt;"NOMINA ", OR( ISERROR(FIND(" - ",D2767)), NOT(ISNUMBER(VALUE(LEFT(D2767,FIND(" - ",D2767)-1)))) ) ) ), "", B2767 &amp; "|" &amp; E2767 &amp; "|" &amp; (IF(ISBLANK(C2767), "", IFERROR(VALUE(LEFT(TRIM(C2767), FIND(" ", TRIM(C2767)&amp;" ")-1)), ""))) &amp; "|" &amp; D2767 )</f>
        <v/>
      </c>
      <c r="K2767" s="18" t="n">
        <f aca="false">IF(OR(C2767="", J2767="",G2767=""), 0, IF(COUNTIF($J$6:J2767, J2767)=1, 1, 0))</f>
        <v>0</v>
      </c>
      <c r="L2767" s="16" t="str">
        <f aca="false">IF(B2767="Inscripción de nuevo registro patronal",B2767 &amp; "|" &amp; E2767 &amp; "|" &amp; C2767,"")</f>
        <v/>
      </c>
      <c r="M2767" s="18" t="n">
        <f aca="false">IF(OR(C2767="", L2767=""), 0, IF(COUNTIF($L$6:L2767, L2767)=1, 1, 0))</f>
        <v>0</v>
      </c>
    </row>
    <row r="2768" customFormat="false" ht="28.35" hidden="false" customHeight="true" outlineLevel="0" collapsed="false">
      <c r="A2768" s="48" t="str">
        <f aca="false">IF(AND(NOT(ISBLANK(C2768)),NOT(ISBLANK(B2768)),NOT(ISBLANK(E2768))),(_xlfn.AGGREGATE(2,7,A$5:A2768))+1,"")</f>
        <v/>
      </c>
      <c r="B2768" s="49"/>
      <c r="C2768" s="49"/>
      <c r="D2768" s="50"/>
      <c r="E2768" s="51"/>
      <c r="F2768" s="52" t="str">
        <f aca="false">IFERROR(VLOOKUP(B2768,LISTAS!$Q$2:$R$58,2,0),"")</f>
        <v/>
      </c>
      <c r="G2768" s="34" t="str">
        <f aca="false">IF(ISBLANK(C2768),"",  IF(F2768="RAZÓN SOCIAL","NUEVO_RP",   IF(F2768="NUMERO",      IF(ISNUMBER(VALUE(C2768)),VALUE(C2768),""),   IF(OR(F2768="NSS - NOMBRE",F2768="RP - NOMBRE"),      IF(         AND(           NOT(ISERROR(FIND(" - ",C2768))),           ISERROR(FIND("  ",C2768)),           ISERROR(FIND("–",C2768)),           ISERROR(FIND("—",C2768)),           ISNUMBER(VALUE(LEFT(C2768,FIND(" - ",C2768)-1)))         ),         VALUE(LEFT(C2768,FIND(" - ",C2768)-1)),         ""      ),   ""   )  )))</f>
        <v/>
      </c>
      <c r="H2768" s="34" t="str">
        <f aca="false">B2768 &amp; "|" &amp; E2768 &amp; "|" &amp;(IF(ISBLANK(C2768),"",IFERROR(VALUE(LEFT(TRIM(C2768),FIND(" ",TRIM(C2768)&amp;" ")-1)),"")))</f>
        <v>||</v>
      </c>
      <c r="I2768" s="18" t="n">
        <f aca="false">IF(G2768="",0, IF(COUNTIF($H$6:H2768,H2768)=1,1,0))</f>
        <v>0</v>
      </c>
      <c r="J2768" s="34" t="str">
        <f aca="false">IF( OR( ISBLANK(D2768), C2768=D2768, AND( LEFT(D2768,7)&lt;&gt;"NOMINA ", OR( ISERROR(FIND(" - ",D2768)), NOT(ISNUMBER(VALUE(LEFT(D2768,FIND(" - ",D2768)-1)))) ) ) ), "", B2768 &amp; "|" &amp; E2768 &amp; "|" &amp; (IF(ISBLANK(C2768), "", IFERROR(VALUE(LEFT(TRIM(C2768), FIND(" ", TRIM(C2768)&amp;" ")-1)), ""))) &amp; "|" &amp; D2768 )</f>
        <v/>
      </c>
      <c r="K2768" s="18" t="n">
        <f aca="false">IF(OR(C2768="", J2768="",G2768=""), 0, IF(COUNTIF($J$6:J2768, J2768)=1, 1, 0))</f>
        <v>0</v>
      </c>
      <c r="L2768" s="16" t="str">
        <f aca="false">IF(B2768="Inscripción de nuevo registro patronal",B2768 &amp; "|" &amp; E2768 &amp; "|" &amp; C2768,"")</f>
        <v/>
      </c>
      <c r="M2768" s="18" t="n">
        <f aca="false">IF(OR(C2768="", L2768=""), 0, IF(COUNTIF($L$6:L2768, L2768)=1, 1, 0))</f>
        <v>0</v>
      </c>
    </row>
    <row r="2769" customFormat="false" ht="28.35" hidden="false" customHeight="true" outlineLevel="0" collapsed="false">
      <c r="A2769" s="48" t="str">
        <f aca="false">IF(AND(NOT(ISBLANK(C2769)),NOT(ISBLANK(B2769)),NOT(ISBLANK(E2769))),(_xlfn.AGGREGATE(2,7,A$5:A2769))+1,"")</f>
        <v/>
      </c>
      <c r="B2769" s="49"/>
      <c r="C2769" s="49"/>
      <c r="D2769" s="50"/>
      <c r="E2769" s="51"/>
      <c r="F2769" s="52" t="str">
        <f aca="false">IFERROR(VLOOKUP(B2769,LISTAS!$Q$2:$R$58,2,0),"")</f>
        <v/>
      </c>
      <c r="G2769" s="34" t="str">
        <f aca="false">IF(ISBLANK(C2769),"",  IF(F2769="RAZÓN SOCIAL","NUEVO_RP",   IF(F2769="NUMERO",      IF(ISNUMBER(VALUE(C2769)),VALUE(C2769),""),   IF(OR(F2769="NSS - NOMBRE",F2769="RP - NOMBRE"),      IF(         AND(           NOT(ISERROR(FIND(" - ",C2769))),           ISERROR(FIND("  ",C2769)),           ISERROR(FIND("–",C2769)),           ISERROR(FIND("—",C2769)),           ISNUMBER(VALUE(LEFT(C2769,FIND(" - ",C2769)-1)))         ),         VALUE(LEFT(C2769,FIND(" - ",C2769)-1)),         ""      ),   ""   )  )))</f>
        <v/>
      </c>
      <c r="H2769" s="34" t="str">
        <f aca="false">B2769 &amp; "|" &amp; E2769 &amp; "|" &amp;(IF(ISBLANK(C2769),"",IFERROR(VALUE(LEFT(TRIM(C2769),FIND(" ",TRIM(C2769)&amp;" ")-1)),"")))</f>
        <v>||</v>
      </c>
      <c r="I2769" s="18" t="n">
        <f aca="false">IF(G2769="",0, IF(COUNTIF($H$6:H2769,H2769)=1,1,0))</f>
        <v>0</v>
      </c>
      <c r="J2769" s="34" t="str">
        <f aca="false">IF( OR( ISBLANK(D2769), C2769=D2769, AND( LEFT(D2769,7)&lt;&gt;"NOMINA ", OR( ISERROR(FIND(" - ",D2769)), NOT(ISNUMBER(VALUE(LEFT(D2769,FIND(" - ",D2769)-1)))) ) ) ), "", B2769 &amp; "|" &amp; E2769 &amp; "|" &amp; (IF(ISBLANK(C2769), "", IFERROR(VALUE(LEFT(TRIM(C2769), FIND(" ", TRIM(C2769)&amp;" ")-1)), ""))) &amp; "|" &amp; D2769 )</f>
        <v/>
      </c>
      <c r="K2769" s="18" t="n">
        <f aca="false">IF(OR(C2769="", J2769="",G2769=""), 0, IF(COUNTIF($J$6:J2769, J2769)=1, 1, 0))</f>
        <v>0</v>
      </c>
      <c r="L2769" s="16" t="str">
        <f aca="false">IF(B2769="Inscripción de nuevo registro patronal",B2769 &amp; "|" &amp; E2769 &amp; "|" &amp; C2769,"")</f>
        <v/>
      </c>
      <c r="M2769" s="18" t="n">
        <f aca="false">IF(OR(C2769="", L2769=""), 0, IF(COUNTIF($L$6:L2769, L2769)=1, 1, 0))</f>
        <v>0</v>
      </c>
    </row>
    <row r="2770" customFormat="false" ht="28.35" hidden="false" customHeight="true" outlineLevel="0" collapsed="false">
      <c r="A2770" s="48" t="str">
        <f aca="false">IF(AND(NOT(ISBLANK(C2770)),NOT(ISBLANK(B2770)),NOT(ISBLANK(E2770))),(_xlfn.AGGREGATE(2,7,A$5:A2770))+1,"")</f>
        <v/>
      </c>
      <c r="B2770" s="49"/>
      <c r="C2770" s="49"/>
      <c r="D2770" s="50"/>
      <c r="E2770" s="51"/>
      <c r="F2770" s="52" t="str">
        <f aca="false">IFERROR(VLOOKUP(B2770,LISTAS!$Q$2:$R$58,2,0),"")</f>
        <v/>
      </c>
      <c r="G2770" s="34" t="str">
        <f aca="false">IF(ISBLANK(C2770),"",  IF(F2770="RAZÓN SOCIAL","NUEVO_RP",   IF(F2770="NUMERO",      IF(ISNUMBER(VALUE(C2770)),VALUE(C2770),""),   IF(OR(F2770="NSS - NOMBRE",F2770="RP - NOMBRE"),      IF(         AND(           NOT(ISERROR(FIND(" - ",C2770))),           ISERROR(FIND("  ",C2770)),           ISERROR(FIND("–",C2770)),           ISERROR(FIND("—",C2770)),           ISNUMBER(VALUE(LEFT(C2770,FIND(" - ",C2770)-1)))         ),         VALUE(LEFT(C2770,FIND(" - ",C2770)-1)),         ""      ),   ""   )  )))</f>
        <v/>
      </c>
      <c r="H2770" s="34" t="str">
        <f aca="false">B2770 &amp; "|" &amp; E2770 &amp; "|" &amp;(IF(ISBLANK(C2770),"",IFERROR(VALUE(LEFT(TRIM(C2770),FIND(" ",TRIM(C2770)&amp;" ")-1)),"")))</f>
        <v>||</v>
      </c>
      <c r="I2770" s="18" t="n">
        <f aca="false">IF(G2770="",0, IF(COUNTIF($H$6:H2770,H2770)=1,1,0))</f>
        <v>0</v>
      </c>
      <c r="J2770" s="34" t="str">
        <f aca="false">IF( OR( ISBLANK(D2770), C2770=D2770, AND( LEFT(D2770,7)&lt;&gt;"NOMINA ", OR( ISERROR(FIND(" - ",D2770)), NOT(ISNUMBER(VALUE(LEFT(D2770,FIND(" - ",D2770)-1)))) ) ) ), "", B2770 &amp; "|" &amp; E2770 &amp; "|" &amp; (IF(ISBLANK(C2770), "", IFERROR(VALUE(LEFT(TRIM(C2770), FIND(" ", TRIM(C2770)&amp;" ")-1)), ""))) &amp; "|" &amp; D2770 )</f>
        <v/>
      </c>
      <c r="K2770" s="18" t="n">
        <f aca="false">IF(OR(C2770="", J2770="",G2770=""), 0, IF(COUNTIF($J$6:J2770, J2770)=1, 1, 0))</f>
        <v>0</v>
      </c>
      <c r="L2770" s="16" t="str">
        <f aca="false">IF(B2770="Inscripción de nuevo registro patronal",B2770 &amp; "|" &amp; E2770 &amp; "|" &amp; C2770,"")</f>
        <v/>
      </c>
      <c r="M2770" s="18" t="n">
        <f aca="false">IF(OR(C2770="", L2770=""), 0, IF(COUNTIF($L$6:L2770, L2770)=1, 1, 0))</f>
        <v>0</v>
      </c>
    </row>
    <row r="2771" customFormat="false" ht="28.35" hidden="false" customHeight="true" outlineLevel="0" collapsed="false">
      <c r="A2771" s="48" t="str">
        <f aca="false">IF(AND(NOT(ISBLANK(C2771)),NOT(ISBLANK(B2771)),NOT(ISBLANK(E2771))),(_xlfn.AGGREGATE(2,7,A$5:A2771))+1,"")</f>
        <v/>
      </c>
      <c r="B2771" s="49"/>
      <c r="C2771" s="49"/>
      <c r="D2771" s="50"/>
      <c r="E2771" s="51"/>
      <c r="F2771" s="52" t="str">
        <f aca="false">IFERROR(VLOOKUP(B2771,LISTAS!$Q$2:$R$58,2,0),"")</f>
        <v/>
      </c>
      <c r="G2771" s="34" t="str">
        <f aca="false">IF(ISBLANK(C2771),"",  IF(F2771="RAZÓN SOCIAL","NUEVO_RP",   IF(F2771="NUMERO",      IF(ISNUMBER(VALUE(C2771)),VALUE(C2771),""),   IF(OR(F2771="NSS - NOMBRE",F2771="RP - NOMBRE"),      IF(         AND(           NOT(ISERROR(FIND(" - ",C2771))),           ISERROR(FIND("  ",C2771)),           ISERROR(FIND("–",C2771)),           ISERROR(FIND("—",C2771)),           ISNUMBER(VALUE(LEFT(C2771,FIND(" - ",C2771)-1)))         ),         VALUE(LEFT(C2771,FIND(" - ",C2771)-1)),         ""      ),   ""   )  )))</f>
        <v/>
      </c>
      <c r="H2771" s="34" t="str">
        <f aca="false">B2771 &amp; "|" &amp; E2771 &amp; "|" &amp;(IF(ISBLANK(C2771),"",IFERROR(VALUE(LEFT(TRIM(C2771),FIND(" ",TRIM(C2771)&amp;" ")-1)),"")))</f>
        <v>||</v>
      </c>
      <c r="I2771" s="18" t="n">
        <f aca="false">IF(G2771="",0, IF(COUNTIF($H$6:H2771,H2771)=1,1,0))</f>
        <v>0</v>
      </c>
      <c r="J2771" s="34" t="str">
        <f aca="false">IF( OR( ISBLANK(D2771), C2771=D2771, AND( LEFT(D2771,7)&lt;&gt;"NOMINA ", OR( ISERROR(FIND(" - ",D2771)), NOT(ISNUMBER(VALUE(LEFT(D2771,FIND(" - ",D2771)-1)))) ) ) ), "", B2771 &amp; "|" &amp; E2771 &amp; "|" &amp; (IF(ISBLANK(C2771), "", IFERROR(VALUE(LEFT(TRIM(C2771), FIND(" ", TRIM(C2771)&amp;" ")-1)), ""))) &amp; "|" &amp; D2771 )</f>
        <v/>
      </c>
      <c r="K2771" s="18" t="n">
        <f aca="false">IF(OR(C2771="", J2771="",G2771=""), 0, IF(COUNTIF($J$6:J2771, J2771)=1, 1, 0))</f>
        <v>0</v>
      </c>
      <c r="L2771" s="16" t="str">
        <f aca="false">IF(B2771="Inscripción de nuevo registro patronal",B2771 &amp; "|" &amp; E2771 &amp; "|" &amp; C2771,"")</f>
        <v/>
      </c>
      <c r="M2771" s="18" t="n">
        <f aca="false">IF(OR(C2771="", L2771=""), 0, IF(COUNTIF($L$6:L2771, L2771)=1, 1, 0))</f>
        <v>0</v>
      </c>
    </row>
    <row r="2772" customFormat="false" ht="28.35" hidden="false" customHeight="true" outlineLevel="0" collapsed="false">
      <c r="A2772" s="48" t="str">
        <f aca="false">IF(AND(NOT(ISBLANK(C2772)),NOT(ISBLANK(B2772)),NOT(ISBLANK(E2772))),(_xlfn.AGGREGATE(2,7,A$5:A2772))+1,"")</f>
        <v/>
      </c>
      <c r="B2772" s="49"/>
      <c r="C2772" s="49"/>
      <c r="D2772" s="50"/>
      <c r="E2772" s="51"/>
      <c r="F2772" s="52" t="str">
        <f aca="false">IFERROR(VLOOKUP(B2772,LISTAS!$Q$2:$R$58,2,0),"")</f>
        <v/>
      </c>
      <c r="G2772" s="34" t="str">
        <f aca="false">IF(ISBLANK(C2772),"",  IF(F2772="RAZÓN SOCIAL","NUEVO_RP",   IF(F2772="NUMERO",      IF(ISNUMBER(VALUE(C2772)),VALUE(C2772),""),   IF(OR(F2772="NSS - NOMBRE",F2772="RP - NOMBRE"),      IF(         AND(           NOT(ISERROR(FIND(" - ",C2772))),           ISERROR(FIND("  ",C2772)),           ISERROR(FIND("–",C2772)),           ISERROR(FIND("—",C2772)),           ISNUMBER(VALUE(LEFT(C2772,FIND(" - ",C2772)-1)))         ),         VALUE(LEFT(C2772,FIND(" - ",C2772)-1)),         ""      ),   ""   )  )))</f>
        <v/>
      </c>
      <c r="H2772" s="34" t="str">
        <f aca="false">B2772 &amp; "|" &amp; E2772 &amp; "|" &amp;(IF(ISBLANK(C2772),"",IFERROR(VALUE(LEFT(TRIM(C2772),FIND(" ",TRIM(C2772)&amp;" ")-1)),"")))</f>
        <v>||</v>
      </c>
      <c r="I2772" s="18" t="n">
        <f aca="false">IF(G2772="",0, IF(COUNTIF($H$6:H2772,H2772)=1,1,0))</f>
        <v>0</v>
      </c>
      <c r="J2772" s="34" t="str">
        <f aca="false">IF( OR( ISBLANK(D2772), C2772=D2772, AND( LEFT(D2772,7)&lt;&gt;"NOMINA ", OR( ISERROR(FIND(" - ",D2772)), NOT(ISNUMBER(VALUE(LEFT(D2772,FIND(" - ",D2772)-1)))) ) ) ), "", B2772 &amp; "|" &amp; E2772 &amp; "|" &amp; (IF(ISBLANK(C2772), "", IFERROR(VALUE(LEFT(TRIM(C2772), FIND(" ", TRIM(C2772)&amp;" ")-1)), ""))) &amp; "|" &amp; D2772 )</f>
        <v/>
      </c>
      <c r="K2772" s="18" t="n">
        <f aca="false">IF(OR(C2772="", J2772="",G2772=""), 0, IF(COUNTIF($J$6:J2772, J2772)=1, 1, 0))</f>
        <v>0</v>
      </c>
      <c r="L2772" s="16" t="str">
        <f aca="false">IF(B2772="Inscripción de nuevo registro patronal",B2772 &amp; "|" &amp; E2772 &amp; "|" &amp; C2772,"")</f>
        <v/>
      </c>
      <c r="M2772" s="18" t="n">
        <f aca="false">IF(OR(C2772="", L2772=""), 0, IF(COUNTIF($L$6:L2772, L2772)=1, 1, 0))</f>
        <v>0</v>
      </c>
    </row>
    <row r="2773" customFormat="false" ht="28.35" hidden="false" customHeight="true" outlineLevel="0" collapsed="false">
      <c r="A2773" s="48" t="str">
        <f aca="false">IF(AND(NOT(ISBLANK(C2773)),NOT(ISBLANK(B2773)),NOT(ISBLANK(E2773))),(_xlfn.AGGREGATE(2,7,A$5:A2773))+1,"")</f>
        <v/>
      </c>
      <c r="B2773" s="49"/>
      <c r="C2773" s="49"/>
      <c r="D2773" s="50"/>
      <c r="E2773" s="51"/>
      <c r="F2773" s="52" t="str">
        <f aca="false">IFERROR(VLOOKUP(B2773,LISTAS!$Q$2:$R$58,2,0),"")</f>
        <v/>
      </c>
      <c r="G2773" s="34" t="str">
        <f aca="false">IF(ISBLANK(C2773),"",  IF(F2773="RAZÓN SOCIAL","NUEVO_RP",   IF(F2773="NUMERO",      IF(ISNUMBER(VALUE(C2773)),VALUE(C2773),""),   IF(OR(F2773="NSS - NOMBRE",F2773="RP - NOMBRE"),      IF(         AND(           NOT(ISERROR(FIND(" - ",C2773))),           ISERROR(FIND("  ",C2773)),           ISERROR(FIND("–",C2773)),           ISERROR(FIND("—",C2773)),           ISNUMBER(VALUE(LEFT(C2773,FIND(" - ",C2773)-1)))         ),         VALUE(LEFT(C2773,FIND(" - ",C2773)-1)),         ""      ),   ""   )  )))</f>
        <v/>
      </c>
      <c r="H2773" s="34" t="str">
        <f aca="false">B2773 &amp; "|" &amp; E2773 &amp; "|" &amp;(IF(ISBLANK(C2773),"",IFERROR(VALUE(LEFT(TRIM(C2773),FIND(" ",TRIM(C2773)&amp;" ")-1)),"")))</f>
        <v>||</v>
      </c>
      <c r="I2773" s="18" t="n">
        <f aca="false">IF(G2773="",0, IF(COUNTIF($H$6:H2773,H2773)=1,1,0))</f>
        <v>0</v>
      </c>
      <c r="J2773" s="34" t="str">
        <f aca="false">IF( OR( ISBLANK(D2773), C2773=D2773, AND( LEFT(D2773,7)&lt;&gt;"NOMINA ", OR( ISERROR(FIND(" - ",D2773)), NOT(ISNUMBER(VALUE(LEFT(D2773,FIND(" - ",D2773)-1)))) ) ) ), "", B2773 &amp; "|" &amp; E2773 &amp; "|" &amp; (IF(ISBLANK(C2773), "", IFERROR(VALUE(LEFT(TRIM(C2773), FIND(" ", TRIM(C2773)&amp;" ")-1)), ""))) &amp; "|" &amp; D2773 )</f>
        <v/>
      </c>
      <c r="K2773" s="18" t="n">
        <f aca="false">IF(OR(C2773="", J2773="",G2773=""), 0, IF(COUNTIF($J$6:J2773, J2773)=1, 1, 0))</f>
        <v>0</v>
      </c>
      <c r="L2773" s="16" t="str">
        <f aca="false">IF(B2773="Inscripción de nuevo registro patronal",B2773 &amp; "|" &amp; E2773 &amp; "|" &amp; C2773,"")</f>
        <v/>
      </c>
      <c r="M2773" s="18" t="n">
        <f aca="false">IF(OR(C2773="", L2773=""), 0, IF(COUNTIF($L$6:L2773, L2773)=1, 1, 0))</f>
        <v>0</v>
      </c>
    </row>
    <row r="2774" customFormat="false" ht="28.35" hidden="false" customHeight="true" outlineLevel="0" collapsed="false">
      <c r="A2774" s="48" t="str">
        <f aca="false">IF(AND(NOT(ISBLANK(C2774)),NOT(ISBLANK(B2774)),NOT(ISBLANK(E2774))),(_xlfn.AGGREGATE(2,7,A$5:A2774))+1,"")</f>
        <v/>
      </c>
      <c r="B2774" s="49"/>
      <c r="C2774" s="49"/>
      <c r="D2774" s="50"/>
      <c r="E2774" s="51"/>
      <c r="F2774" s="52" t="str">
        <f aca="false">IFERROR(VLOOKUP(B2774,LISTAS!$Q$2:$R$58,2,0),"")</f>
        <v/>
      </c>
      <c r="G2774" s="34" t="str">
        <f aca="false">IF(ISBLANK(C2774),"",  IF(F2774="RAZÓN SOCIAL","NUEVO_RP",   IF(F2774="NUMERO",      IF(ISNUMBER(VALUE(C2774)),VALUE(C2774),""),   IF(OR(F2774="NSS - NOMBRE",F2774="RP - NOMBRE"),      IF(         AND(           NOT(ISERROR(FIND(" - ",C2774))),           ISERROR(FIND("  ",C2774)),           ISERROR(FIND("–",C2774)),           ISERROR(FIND("—",C2774)),           ISNUMBER(VALUE(LEFT(C2774,FIND(" - ",C2774)-1)))         ),         VALUE(LEFT(C2774,FIND(" - ",C2774)-1)),         ""      ),   ""   )  )))</f>
        <v/>
      </c>
      <c r="H2774" s="34" t="str">
        <f aca="false">B2774 &amp; "|" &amp; E2774 &amp; "|" &amp;(IF(ISBLANK(C2774),"",IFERROR(VALUE(LEFT(TRIM(C2774),FIND(" ",TRIM(C2774)&amp;" ")-1)),"")))</f>
        <v>||</v>
      </c>
      <c r="I2774" s="18" t="n">
        <f aca="false">IF(G2774="",0, IF(COUNTIF($H$6:H2774,H2774)=1,1,0))</f>
        <v>0</v>
      </c>
      <c r="J2774" s="34" t="str">
        <f aca="false">IF( OR( ISBLANK(D2774), C2774=D2774, AND( LEFT(D2774,7)&lt;&gt;"NOMINA ", OR( ISERROR(FIND(" - ",D2774)), NOT(ISNUMBER(VALUE(LEFT(D2774,FIND(" - ",D2774)-1)))) ) ) ), "", B2774 &amp; "|" &amp; E2774 &amp; "|" &amp; (IF(ISBLANK(C2774), "", IFERROR(VALUE(LEFT(TRIM(C2774), FIND(" ", TRIM(C2774)&amp;" ")-1)), ""))) &amp; "|" &amp; D2774 )</f>
        <v/>
      </c>
      <c r="K2774" s="18" t="n">
        <f aca="false">IF(OR(C2774="", J2774="",G2774=""), 0, IF(COUNTIF($J$6:J2774, J2774)=1, 1, 0))</f>
        <v>0</v>
      </c>
      <c r="L2774" s="16" t="str">
        <f aca="false">IF(B2774="Inscripción de nuevo registro patronal",B2774 &amp; "|" &amp; E2774 &amp; "|" &amp; C2774,"")</f>
        <v/>
      </c>
      <c r="M2774" s="18" t="n">
        <f aca="false">IF(OR(C2774="", L2774=""), 0, IF(COUNTIF($L$6:L2774, L2774)=1, 1, 0))</f>
        <v>0</v>
      </c>
    </row>
    <row r="2775" customFormat="false" ht="28.35" hidden="false" customHeight="true" outlineLevel="0" collapsed="false">
      <c r="A2775" s="48" t="str">
        <f aca="false">IF(AND(NOT(ISBLANK(C2775)),NOT(ISBLANK(B2775)),NOT(ISBLANK(E2775))),(_xlfn.AGGREGATE(2,7,A$5:A2775))+1,"")</f>
        <v/>
      </c>
      <c r="B2775" s="49"/>
      <c r="C2775" s="49"/>
      <c r="D2775" s="50"/>
      <c r="E2775" s="51"/>
      <c r="F2775" s="52" t="str">
        <f aca="false">IFERROR(VLOOKUP(B2775,LISTAS!$Q$2:$R$58,2,0),"")</f>
        <v/>
      </c>
      <c r="G2775" s="34" t="str">
        <f aca="false">IF(ISBLANK(C2775),"",  IF(F2775="RAZÓN SOCIAL","NUEVO_RP",   IF(F2775="NUMERO",      IF(ISNUMBER(VALUE(C2775)),VALUE(C2775),""),   IF(OR(F2775="NSS - NOMBRE",F2775="RP - NOMBRE"),      IF(         AND(           NOT(ISERROR(FIND(" - ",C2775))),           ISERROR(FIND("  ",C2775)),           ISERROR(FIND("–",C2775)),           ISERROR(FIND("—",C2775)),           ISNUMBER(VALUE(LEFT(C2775,FIND(" - ",C2775)-1)))         ),         VALUE(LEFT(C2775,FIND(" - ",C2775)-1)),         ""      ),   ""   )  )))</f>
        <v/>
      </c>
      <c r="H2775" s="34" t="str">
        <f aca="false">B2775 &amp; "|" &amp; E2775 &amp; "|" &amp;(IF(ISBLANK(C2775),"",IFERROR(VALUE(LEFT(TRIM(C2775),FIND(" ",TRIM(C2775)&amp;" ")-1)),"")))</f>
        <v>||</v>
      </c>
      <c r="I2775" s="18" t="n">
        <f aca="false">IF(G2775="",0, IF(COUNTIF($H$6:H2775,H2775)=1,1,0))</f>
        <v>0</v>
      </c>
      <c r="J2775" s="34" t="str">
        <f aca="false">IF( OR( ISBLANK(D2775), C2775=D2775, AND( LEFT(D2775,7)&lt;&gt;"NOMINA ", OR( ISERROR(FIND(" - ",D2775)), NOT(ISNUMBER(VALUE(LEFT(D2775,FIND(" - ",D2775)-1)))) ) ) ), "", B2775 &amp; "|" &amp; E2775 &amp; "|" &amp; (IF(ISBLANK(C2775), "", IFERROR(VALUE(LEFT(TRIM(C2775), FIND(" ", TRIM(C2775)&amp;" ")-1)), ""))) &amp; "|" &amp; D2775 )</f>
        <v/>
      </c>
      <c r="K2775" s="18" t="n">
        <f aca="false">IF(OR(C2775="", J2775="",G2775=""), 0, IF(COUNTIF($J$6:J2775, J2775)=1, 1, 0))</f>
        <v>0</v>
      </c>
      <c r="L2775" s="16" t="str">
        <f aca="false">IF(B2775="Inscripción de nuevo registro patronal",B2775 &amp; "|" &amp; E2775 &amp; "|" &amp; C2775,"")</f>
        <v/>
      </c>
      <c r="M2775" s="18" t="n">
        <f aca="false">IF(OR(C2775="", L2775=""), 0, IF(COUNTIF($L$6:L2775, L2775)=1, 1, 0))</f>
        <v>0</v>
      </c>
    </row>
    <row r="2776" customFormat="false" ht="28.35" hidden="false" customHeight="true" outlineLevel="0" collapsed="false">
      <c r="A2776" s="48" t="str">
        <f aca="false">IF(AND(NOT(ISBLANK(C2776)),NOT(ISBLANK(B2776)),NOT(ISBLANK(E2776))),(_xlfn.AGGREGATE(2,7,A$5:A2776))+1,"")</f>
        <v/>
      </c>
      <c r="B2776" s="49"/>
      <c r="C2776" s="49"/>
      <c r="D2776" s="50"/>
      <c r="E2776" s="51"/>
      <c r="F2776" s="52" t="str">
        <f aca="false">IFERROR(VLOOKUP(B2776,LISTAS!$Q$2:$R$58,2,0),"")</f>
        <v/>
      </c>
      <c r="G2776" s="34" t="str">
        <f aca="false">IF(ISBLANK(C2776),"",  IF(F2776="RAZÓN SOCIAL","NUEVO_RP",   IF(F2776="NUMERO",      IF(ISNUMBER(VALUE(C2776)),VALUE(C2776),""),   IF(OR(F2776="NSS - NOMBRE",F2776="RP - NOMBRE"),      IF(         AND(           NOT(ISERROR(FIND(" - ",C2776))),           ISERROR(FIND("  ",C2776)),           ISERROR(FIND("–",C2776)),           ISERROR(FIND("—",C2776)),           ISNUMBER(VALUE(LEFT(C2776,FIND(" - ",C2776)-1)))         ),         VALUE(LEFT(C2776,FIND(" - ",C2776)-1)),         ""      ),   ""   )  )))</f>
        <v/>
      </c>
      <c r="H2776" s="34" t="str">
        <f aca="false">B2776 &amp; "|" &amp; E2776 &amp; "|" &amp;(IF(ISBLANK(C2776),"",IFERROR(VALUE(LEFT(TRIM(C2776),FIND(" ",TRIM(C2776)&amp;" ")-1)),"")))</f>
        <v>||</v>
      </c>
      <c r="I2776" s="18" t="n">
        <f aca="false">IF(G2776="",0, IF(COUNTIF($H$6:H2776,H2776)=1,1,0))</f>
        <v>0</v>
      </c>
      <c r="J2776" s="34" t="str">
        <f aca="false">IF( OR( ISBLANK(D2776), C2776=D2776, AND( LEFT(D2776,7)&lt;&gt;"NOMINA ", OR( ISERROR(FIND(" - ",D2776)), NOT(ISNUMBER(VALUE(LEFT(D2776,FIND(" - ",D2776)-1)))) ) ) ), "", B2776 &amp; "|" &amp; E2776 &amp; "|" &amp; (IF(ISBLANK(C2776), "", IFERROR(VALUE(LEFT(TRIM(C2776), FIND(" ", TRIM(C2776)&amp;" ")-1)), ""))) &amp; "|" &amp; D2776 )</f>
        <v/>
      </c>
      <c r="K2776" s="18" t="n">
        <f aca="false">IF(OR(C2776="", J2776="",G2776=""), 0, IF(COUNTIF($J$6:J2776, J2776)=1, 1, 0))</f>
        <v>0</v>
      </c>
      <c r="L2776" s="16" t="str">
        <f aca="false">IF(B2776="Inscripción de nuevo registro patronal",B2776 &amp; "|" &amp; E2776 &amp; "|" &amp; C2776,"")</f>
        <v/>
      </c>
      <c r="M2776" s="18" t="n">
        <f aca="false">IF(OR(C2776="", L2776=""), 0, IF(COUNTIF($L$6:L2776, L2776)=1, 1, 0))</f>
        <v>0</v>
      </c>
    </row>
    <row r="2777" customFormat="false" ht="28.35" hidden="false" customHeight="true" outlineLevel="0" collapsed="false">
      <c r="A2777" s="48" t="str">
        <f aca="false">IF(AND(NOT(ISBLANK(C2777)),NOT(ISBLANK(B2777)),NOT(ISBLANK(E2777))),(_xlfn.AGGREGATE(2,7,A$5:A2777))+1,"")</f>
        <v/>
      </c>
      <c r="B2777" s="49"/>
      <c r="C2777" s="49"/>
      <c r="D2777" s="50"/>
      <c r="E2777" s="51"/>
      <c r="F2777" s="52" t="str">
        <f aca="false">IFERROR(VLOOKUP(B2777,LISTAS!$Q$2:$R$58,2,0),"")</f>
        <v/>
      </c>
      <c r="G2777" s="34" t="str">
        <f aca="false">IF(ISBLANK(C2777),"",  IF(F2777="RAZÓN SOCIAL","NUEVO_RP",   IF(F2777="NUMERO",      IF(ISNUMBER(VALUE(C2777)),VALUE(C2777),""),   IF(OR(F2777="NSS - NOMBRE",F2777="RP - NOMBRE"),      IF(         AND(           NOT(ISERROR(FIND(" - ",C2777))),           ISERROR(FIND("  ",C2777)),           ISERROR(FIND("–",C2777)),           ISERROR(FIND("—",C2777)),           ISNUMBER(VALUE(LEFT(C2777,FIND(" - ",C2777)-1)))         ),         VALUE(LEFT(C2777,FIND(" - ",C2777)-1)),         ""      ),   ""   )  )))</f>
        <v/>
      </c>
      <c r="H2777" s="34" t="str">
        <f aca="false">B2777 &amp; "|" &amp; E2777 &amp; "|" &amp;(IF(ISBLANK(C2777),"",IFERROR(VALUE(LEFT(TRIM(C2777),FIND(" ",TRIM(C2777)&amp;" ")-1)),"")))</f>
        <v>||</v>
      </c>
      <c r="I2777" s="18" t="n">
        <f aca="false">IF(G2777="",0, IF(COUNTIF($H$6:H2777,H2777)=1,1,0))</f>
        <v>0</v>
      </c>
      <c r="J2777" s="34" t="str">
        <f aca="false">IF( OR( ISBLANK(D2777), C2777=D2777, AND( LEFT(D2777,7)&lt;&gt;"NOMINA ", OR( ISERROR(FIND(" - ",D2777)), NOT(ISNUMBER(VALUE(LEFT(D2777,FIND(" - ",D2777)-1)))) ) ) ), "", B2777 &amp; "|" &amp; E2777 &amp; "|" &amp; (IF(ISBLANK(C2777), "", IFERROR(VALUE(LEFT(TRIM(C2777), FIND(" ", TRIM(C2777)&amp;" ")-1)), ""))) &amp; "|" &amp; D2777 )</f>
        <v/>
      </c>
      <c r="K2777" s="18" t="n">
        <f aca="false">IF(OR(C2777="", J2777="",G2777=""), 0, IF(COUNTIF($J$6:J2777, J2777)=1, 1, 0))</f>
        <v>0</v>
      </c>
      <c r="L2777" s="16" t="str">
        <f aca="false">IF(B2777="Inscripción de nuevo registro patronal",B2777 &amp; "|" &amp; E2777 &amp; "|" &amp; C2777,"")</f>
        <v/>
      </c>
      <c r="M2777" s="18" t="n">
        <f aca="false">IF(OR(C2777="", L2777=""), 0, IF(COUNTIF($L$6:L2777, L2777)=1, 1, 0))</f>
        <v>0</v>
      </c>
    </row>
    <row r="2778" customFormat="false" ht="28.35" hidden="false" customHeight="true" outlineLevel="0" collapsed="false">
      <c r="A2778" s="48" t="str">
        <f aca="false">IF(AND(NOT(ISBLANK(C2778)),NOT(ISBLANK(B2778)),NOT(ISBLANK(E2778))),(_xlfn.AGGREGATE(2,7,A$5:A2778))+1,"")</f>
        <v/>
      </c>
      <c r="B2778" s="49"/>
      <c r="C2778" s="49"/>
      <c r="D2778" s="50"/>
      <c r="E2778" s="51"/>
      <c r="F2778" s="52" t="str">
        <f aca="false">IFERROR(VLOOKUP(B2778,LISTAS!$Q$2:$R$58,2,0),"")</f>
        <v/>
      </c>
      <c r="G2778" s="34" t="str">
        <f aca="false">IF(ISBLANK(C2778),"",  IF(F2778="RAZÓN SOCIAL","NUEVO_RP",   IF(F2778="NUMERO",      IF(ISNUMBER(VALUE(C2778)),VALUE(C2778),""),   IF(OR(F2778="NSS - NOMBRE",F2778="RP - NOMBRE"),      IF(         AND(           NOT(ISERROR(FIND(" - ",C2778))),           ISERROR(FIND("  ",C2778)),           ISERROR(FIND("–",C2778)),           ISERROR(FIND("—",C2778)),           ISNUMBER(VALUE(LEFT(C2778,FIND(" - ",C2778)-1)))         ),         VALUE(LEFT(C2778,FIND(" - ",C2778)-1)),         ""      ),   ""   )  )))</f>
        <v/>
      </c>
      <c r="H2778" s="34" t="str">
        <f aca="false">B2778 &amp; "|" &amp; E2778 &amp; "|" &amp;(IF(ISBLANK(C2778),"",IFERROR(VALUE(LEFT(TRIM(C2778),FIND(" ",TRIM(C2778)&amp;" ")-1)),"")))</f>
        <v>||</v>
      </c>
      <c r="I2778" s="18" t="n">
        <f aca="false">IF(G2778="",0, IF(COUNTIF($H$6:H2778,H2778)=1,1,0))</f>
        <v>0</v>
      </c>
      <c r="J2778" s="34" t="str">
        <f aca="false">IF( OR( ISBLANK(D2778), C2778=D2778, AND( LEFT(D2778,7)&lt;&gt;"NOMINA ", OR( ISERROR(FIND(" - ",D2778)), NOT(ISNUMBER(VALUE(LEFT(D2778,FIND(" - ",D2778)-1)))) ) ) ), "", B2778 &amp; "|" &amp; E2778 &amp; "|" &amp; (IF(ISBLANK(C2778), "", IFERROR(VALUE(LEFT(TRIM(C2778), FIND(" ", TRIM(C2778)&amp;" ")-1)), ""))) &amp; "|" &amp; D2778 )</f>
        <v/>
      </c>
      <c r="K2778" s="18" t="n">
        <f aca="false">IF(OR(C2778="", J2778="",G2778=""), 0, IF(COUNTIF($J$6:J2778, J2778)=1, 1, 0))</f>
        <v>0</v>
      </c>
      <c r="L2778" s="16" t="str">
        <f aca="false">IF(B2778="Inscripción de nuevo registro patronal",B2778 &amp; "|" &amp; E2778 &amp; "|" &amp; C2778,"")</f>
        <v/>
      </c>
      <c r="M2778" s="18" t="n">
        <f aca="false">IF(OR(C2778="", L2778=""), 0, IF(COUNTIF($L$6:L2778, L2778)=1, 1, 0))</f>
        <v>0</v>
      </c>
    </row>
    <row r="2779" customFormat="false" ht="28.35" hidden="false" customHeight="true" outlineLevel="0" collapsed="false">
      <c r="A2779" s="48" t="str">
        <f aca="false">IF(AND(NOT(ISBLANK(C2779)),NOT(ISBLANK(B2779)),NOT(ISBLANK(E2779))),(_xlfn.AGGREGATE(2,7,A$5:A2779))+1,"")</f>
        <v/>
      </c>
      <c r="B2779" s="49"/>
      <c r="C2779" s="49"/>
      <c r="D2779" s="50"/>
      <c r="E2779" s="51"/>
      <c r="F2779" s="52" t="str">
        <f aca="false">IFERROR(VLOOKUP(B2779,LISTAS!$Q$2:$R$58,2,0),"")</f>
        <v/>
      </c>
      <c r="G2779" s="34" t="str">
        <f aca="false">IF(ISBLANK(C2779),"",  IF(F2779="RAZÓN SOCIAL","NUEVO_RP",   IF(F2779="NUMERO",      IF(ISNUMBER(VALUE(C2779)),VALUE(C2779),""),   IF(OR(F2779="NSS - NOMBRE",F2779="RP - NOMBRE"),      IF(         AND(           NOT(ISERROR(FIND(" - ",C2779))),           ISERROR(FIND("  ",C2779)),           ISERROR(FIND("–",C2779)),           ISERROR(FIND("—",C2779)),           ISNUMBER(VALUE(LEFT(C2779,FIND(" - ",C2779)-1)))         ),         VALUE(LEFT(C2779,FIND(" - ",C2779)-1)),         ""      ),   ""   )  )))</f>
        <v/>
      </c>
      <c r="H2779" s="34" t="str">
        <f aca="false">B2779 &amp; "|" &amp; E2779 &amp; "|" &amp;(IF(ISBLANK(C2779),"",IFERROR(VALUE(LEFT(TRIM(C2779),FIND(" ",TRIM(C2779)&amp;" ")-1)),"")))</f>
        <v>||</v>
      </c>
      <c r="I2779" s="18" t="n">
        <f aca="false">IF(G2779="",0, IF(COUNTIF($H$6:H2779,H2779)=1,1,0))</f>
        <v>0</v>
      </c>
      <c r="J2779" s="34" t="str">
        <f aca="false">IF( OR( ISBLANK(D2779), C2779=D2779, AND( LEFT(D2779,7)&lt;&gt;"NOMINA ", OR( ISERROR(FIND(" - ",D2779)), NOT(ISNUMBER(VALUE(LEFT(D2779,FIND(" - ",D2779)-1)))) ) ) ), "", B2779 &amp; "|" &amp; E2779 &amp; "|" &amp; (IF(ISBLANK(C2779), "", IFERROR(VALUE(LEFT(TRIM(C2779), FIND(" ", TRIM(C2779)&amp;" ")-1)), ""))) &amp; "|" &amp; D2779 )</f>
        <v/>
      </c>
      <c r="K2779" s="18" t="n">
        <f aca="false">IF(OR(C2779="", J2779="",G2779=""), 0, IF(COUNTIF($J$6:J2779, J2779)=1, 1, 0))</f>
        <v>0</v>
      </c>
      <c r="L2779" s="16" t="str">
        <f aca="false">IF(B2779="Inscripción de nuevo registro patronal",B2779 &amp; "|" &amp; E2779 &amp; "|" &amp; C2779,"")</f>
        <v/>
      </c>
      <c r="M2779" s="18" t="n">
        <f aca="false">IF(OR(C2779="", L2779=""), 0, IF(COUNTIF($L$6:L2779, L2779)=1, 1, 0))</f>
        <v>0</v>
      </c>
    </row>
    <row r="2780" customFormat="false" ht="28.35" hidden="false" customHeight="true" outlineLevel="0" collapsed="false">
      <c r="A2780" s="48" t="str">
        <f aca="false">IF(AND(NOT(ISBLANK(C2780)),NOT(ISBLANK(B2780)),NOT(ISBLANK(E2780))),(_xlfn.AGGREGATE(2,7,A$5:A2780))+1,"")</f>
        <v/>
      </c>
      <c r="B2780" s="49"/>
      <c r="C2780" s="49"/>
      <c r="D2780" s="50"/>
      <c r="E2780" s="51"/>
      <c r="F2780" s="52" t="str">
        <f aca="false">IFERROR(VLOOKUP(B2780,LISTAS!$Q$2:$R$58,2,0),"")</f>
        <v/>
      </c>
      <c r="G2780" s="34" t="str">
        <f aca="false">IF(ISBLANK(C2780),"",  IF(F2780="RAZÓN SOCIAL","NUEVO_RP",   IF(F2780="NUMERO",      IF(ISNUMBER(VALUE(C2780)),VALUE(C2780),""),   IF(OR(F2780="NSS - NOMBRE",F2780="RP - NOMBRE"),      IF(         AND(           NOT(ISERROR(FIND(" - ",C2780))),           ISERROR(FIND("  ",C2780)),           ISERROR(FIND("–",C2780)),           ISERROR(FIND("—",C2780)),           ISNUMBER(VALUE(LEFT(C2780,FIND(" - ",C2780)-1)))         ),         VALUE(LEFT(C2780,FIND(" - ",C2780)-1)),         ""      ),   ""   )  )))</f>
        <v/>
      </c>
      <c r="H2780" s="34" t="str">
        <f aca="false">B2780 &amp; "|" &amp; E2780 &amp; "|" &amp;(IF(ISBLANK(C2780),"",IFERROR(VALUE(LEFT(TRIM(C2780),FIND(" ",TRIM(C2780)&amp;" ")-1)),"")))</f>
        <v>||</v>
      </c>
      <c r="I2780" s="18" t="n">
        <f aca="false">IF(G2780="",0, IF(COUNTIF($H$6:H2780,H2780)=1,1,0))</f>
        <v>0</v>
      </c>
      <c r="J2780" s="34" t="str">
        <f aca="false">IF( OR( ISBLANK(D2780), C2780=D2780, AND( LEFT(D2780,7)&lt;&gt;"NOMINA ", OR( ISERROR(FIND(" - ",D2780)), NOT(ISNUMBER(VALUE(LEFT(D2780,FIND(" - ",D2780)-1)))) ) ) ), "", B2780 &amp; "|" &amp; E2780 &amp; "|" &amp; (IF(ISBLANK(C2780), "", IFERROR(VALUE(LEFT(TRIM(C2780), FIND(" ", TRIM(C2780)&amp;" ")-1)), ""))) &amp; "|" &amp; D2780 )</f>
        <v/>
      </c>
      <c r="K2780" s="18" t="n">
        <f aca="false">IF(OR(C2780="", J2780="",G2780=""), 0, IF(COUNTIF($J$6:J2780, J2780)=1, 1, 0))</f>
        <v>0</v>
      </c>
      <c r="L2780" s="16" t="str">
        <f aca="false">IF(B2780="Inscripción de nuevo registro patronal",B2780 &amp; "|" &amp; E2780 &amp; "|" &amp; C2780,"")</f>
        <v/>
      </c>
      <c r="M2780" s="18" t="n">
        <f aca="false">IF(OR(C2780="", L2780=""), 0, IF(COUNTIF($L$6:L2780, L2780)=1, 1, 0))</f>
        <v>0</v>
      </c>
    </row>
    <row r="2781" customFormat="false" ht="28.35" hidden="false" customHeight="true" outlineLevel="0" collapsed="false">
      <c r="A2781" s="48" t="str">
        <f aca="false">IF(AND(NOT(ISBLANK(C2781)),NOT(ISBLANK(B2781)),NOT(ISBLANK(E2781))),(_xlfn.AGGREGATE(2,7,A$5:A2781))+1,"")</f>
        <v/>
      </c>
      <c r="B2781" s="49"/>
      <c r="C2781" s="49"/>
      <c r="D2781" s="50"/>
      <c r="E2781" s="51"/>
      <c r="F2781" s="52" t="str">
        <f aca="false">IFERROR(VLOOKUP(B2781,LISTAS!$Q$2:$R$58,2,0),"")</f>
        <v/>
      </c>
      <c r="G2781" s="34" t="str">
        <f aca="false">IF(ISBLANK(C2781),"",  IF(F2781="RAZÓN SOCIAL","NUEVO_RP",   IF(F2781="NUMERO",      IF(ISNUMBER(VALUE(C2781)),VALUE(C2781),""),   IF(OR(F2781="NSS - NOMBRE",F2781="RP - NOMBRE"),      IF(         AND(           NOT(ISERROR(FIND(" - ",C2781))),           ISERROR(FIND("  ",C2781)),           ISERROR(FIND("–",C2781)),           ISERROR(FIND("—",C2781)),           ISNUMBER(VALUE(LEFT(C2781,FIND(" - ",C2781)-1)))         ),         VALUE(LEFT(C2781,FIND(" - ",C2781)-1)),         ""      ),   ""   )  )))</f>
        <v/>
      </c>
      <c r="H2781" s="34" t="str">
        <f aca="false">B2781 &amp; "|" &amp; E2781 &amp; "|" &amp;(IF(ISBLANK(C2781),"",IFERROR(VALUE(LEFT(TRIM(C2781),FIND(" ",TRIM(C2781)&amp;" ")-1)),"")))</f>
        <v>||</v>
      </c>
      <c r="I2781" s="18" t="n">
        <f aca="false">IF(G2781="",0, IF(COUNTIF($H$6:H2781,H2781)=1,1,0))</f>
        <v>0</v>
      </c>
      <c r="J2781" s="34" t="str">
        <f aca="false">IF( OR( ISBLANK(D2781), C2781=D2781, AND( LEFT(D2781,7)&lt;&gt;"NOMINA ", OR( ISERROR(FIND(" - ",D2781)), NOT(ISNUMBER(VALUE(LEFT(D2781,FIND(" - ",D2781)-1)))) ) ) ), "", B2781 &amp; "|" &amp; E2781 &amp; "|" &amp; (IF(ISBLANK(C2781), "", IFERROR(VALUE(LEFT(TRIM(C2781), FIND(" ", TRIM(C2781)&amp;" ")-1)), ""))) &amp; "|" &amp; D2781 )</f>
        <v/>
      </c>
      <c r="K2781" s="18" t="n">
        <f aca="false">IF(OR(C2781="", J2781="",G2781=""), 0, IF(COUNTIF($J$6:J2781, J2781)=1, 1, 0))</f>
        <v>0</v>
      </c>
      <c r="L2781" s="16" t="str">
        <f aca="false">IF(B2781="Inscripción de nuevo registro patronal",B2781 &amp; "|" &amp; E2781 &amp; "|" &amp; C2781,"")</f>
        <v/>
      </c>
      <c r="M2781" s="18" t="n">
        <f aca="false">IF(OR(C2781="", L2781=""), 0, IF(COUNTIF($L$6:L2781, L2781)=1, 1, 0))</f>
        <v>0</v>
      </c>
    </row>
    <row r="2782" customFormat="false" ht="28.35" hidden="false" customHeight="true" outlineLevel="0" collapsed="false">
      <c r="A2782" s="48" t="str">
        <f aca="false">IF(AND(NOT(ISBLANK(C2782)),NOT(ISBLANK(B2782)),NOT(ISBLANK(E2782))),(_xlfn.AGGREGATE(2,7,A$5:A2782))+1,"")</f>
        <v/>
      </c>
      <c r="B2782" s="49"/>
      <c r="C2782" s="49"/>
      <c r="D2782" s="50"/>
      <c r="E2782" s="51"/>
      <c r="F2782" s="52" t="str">
        <f aca="false">IFERROR(VLOOKUP(B2782,LISTAS!$Q$2:$R$58,2,0),"")</f>
        <v/>
      </c>
      <c r="G2782" s="34" t="str">
        <f aca="false">IF(ISBLANK(C2782),"",  IF(F2782="RAZÓN SOCIAL","NUEVO_RP",   IF(F2782="NUMERO",      IF(ISNUMBER(VALUE(C2782)),VALUE(C2782),""),   IF(OR(F2782="NSS - NOMBRE",F2782="RP - NOMBRE"),      IF(         AND(           NOT(ISERROR(FIND(" - ",C2782))),           ISERROR(FIND("  ",C2782)),           ISERROR(FIND("–",C2782)),           ISERROR(FIND("—",C2782)),           ISNUMBER(VALUE(LEFT(C2782,FIND(" - ",C2782)-1)))         ),         VALUE(LEFT(C2782,FIND(" - ",C2782)-1)),         ""      ),   ""   )  )))</f>
        <v/>
      </c>
      <c r="H2782" s="34" t="str">
        <f aca="false">B2782 &amp; "|" &amp; E2782 &amp; "|" &amp;(IF(ISBLANK(C2782),"",IFERROR(VALUE(LEFT(TRIM(C2782),FIND(" ",TRIM(C2782)&amp;" ")-1)),"")))</f>
        <v>||</v>
      </c>
      <c r="I2782" s="18" t="n">
        <f aca="false">IF(G2782="",0, IF(COUNTIF($H$6:H2782,H2782)=1,1,0))</f>
        <v>0</v>
      </c>
      <c r="J2782" s="34" t="str">
        <f aca="false">IF( OR( ISBLANK(D2782), C2782=D2782, AND( LEFT(D2782,7)&lt;&gt;"NOMINA ", OR( ISERROR(FIND(" - ",D2782)), NOT(ISNUMBER(VALUE(LEFT(D2782,FIND(" - ",D2782)-1)))) ) ) ), "", B2782 &amp; "|" &amp; E2782 &amp; "|" &amp; (IF(ISBLANK(C2782), "", IFERROR(VALUE(LEFT(TRIM(C2782), FIND(" ", TRIM(C2782)&amp;" ")-1)), ""))) &amp; "|" &amp; D2782 )</f>
        <v/>
      </c>
      <c r="K2782" s="18" t="n">
        <f aca="false">IF(OR(C2782="", J2782="",G2782=""), 0, IF(COUNTIF($J$6:J2782, J2782)=1, 1, 0))</f>
        <v>0</v>
      </c>
      <c r="L2782" s="16" t="str">
        <f aca="false">IF(B2782="Inscripción de nuevo registro patronal",B2782 &amp; "|" &amp; E2782 &amp; "|" &amp; C2782,"")</f>
        <v/>
      </c>
      <c r="M2782" s="18" t="n">
        <f aca="false">IF(OR(C2782="", L2782=""), 0, IF(COUNTIF($L$6:L2782, L2782)=1, 1, 0))</f>
        <v>0</v>
      </c>
    </row>
    <row r="2783" customFormat="false" ht="28.35" hidden="false" customHeight="true" outlineLevel="0" collapsed="false">
      <c r="A2783" s="48" t="str">
        <f aca="false">IF(AND(NOT(ISBLANK(C2783)),NOT(ISBLANK(B2783)),NOT(ISBLANK(E2783))),(_xlfn.AGGREGATE(2,7,A$5:A2783))+1,"")</f>
        <v/>
      </c>
      <c r="B2783" s="49"/>
      <c r="C2783" s="49"/>
      <c r="D2783" s="50"/>
      <c r="E2783" s="51"/>
      <c r="F2783" s="52" t="str">
        <f aca="false">IFERROR(VLOOKUP(B2783,LISTAS!$Q$2:$R$58,2,0),"")</f>
        <v/>
      </c>
      <c r="G2783" s="34" t="str">
        <f aca="false">IF(ISBLANK(C2783),"",  IF(F2783="RAZÓN SOCIAL","NUEVO_RP",   IF(F2783="NUMERO",      IF(ISNUMBER(VALUE(C2783)),VALUE(C2783),""),   IF(OR(F2783="NSS - NOMBRE",F2783="RP - NOMBRE"),      IF(         AND(           NOT(ISERROR(FIND(" - ",C2783))),           ISERROR(FIND("  ",C2783)),           ISERROR(FIND("–",C2783)),           ISERROR(FIND("—",C2783)),           ISNUMBER(VALUE(LEFT(C2783,FIND(" - ",C2783)-1)))         ),         VALUE(LEFT(C2783,FIND(" - ",C2783)-1)),         ""      ),   ""   )  )))</f>
        <v/>
      </c>
      <c r="H2783" s="34" t="str">
        <f aca="false">B2783 &amp; "|" &amp; E2783 &amp; "|" &amp;(IF(ISBLANK(C2783),"",IFERROR(VALUE(LEFT(TRIM(C2783),FIND(" ",TRIM(C2783)&amp;" ")-1)),"")))</f>
        <v>||</v>
      </c>
      <c r="I2783" s="18" t="n">
        <f aca="false">IF(G2783="",0, IF(COUNTIF($H$6:H2783,H2783)=1,1,0))</f>
        <v>0</v>
      </c>
      <c r="J2783" s="34" t="str">
        <f aca="false">IF( OR( ISBLANK(D2783), C2783=D2783, AND( LEFT(D2783,7)&lt;&gt;"NOMINA ", OR( ISERROR(FIND(" - ",D2783)), NOT(ISNUMBER(VALUE(LEFT(D2783,FIND(" - ",D2783)-1)))) ) ) ), "", B2783 &amp; "|" &amp; E2783 &amp; "|" &amp; (IF(ISBLANK(C2783), "", IFERROR(VALUE(LEFT(TRIM(C2783), FIND(" ", TRIM(C2783)&amp;" ")-1)), ""))) &amp; "|" &amp; D2783 )</f>
        <v/>
      </c>
      <c r="K2783" s="18" t="n">
        <f aca="false">IF(OR(C2783="", J2783="",G2783=""), 0, IF(COUNTIF($J$6:J2783, J2783)=1, 1, 0))</f>
        <v>0</v>
      </c>
      <c r="L2783" s="16" t="str">
        <f aca="false">IF(B2783="Inscripción de nuevo registro patronal",B2783 &amp; "|" &amp; E2783 &amp; "|" &amp; C2783,"")</f>
        <v/>
      </c>
      <c r="M2783" s="18" t="n">
        <f aca="false">IF(OR(C2783="", L2783=""), 0, IF(COUNTIF($L$6:L2783, L2783)=1, 1, 0))</f>
        <v>0</v>
      </c>
    </row>
    <row r="2784" customFormat="false" ht="28.35" hidden="false" customHeight="true" outlineLevel="0" collapsed="false">
      <c r="A2784" s="48" t="str">
        <f aca="false">IF(AND(NOT(ISBLANK(C2784)),NOT(ISBLANK(B2784)),NOT(ISBLANK(E2784))),(_xlfn.AGGREGATE(2,7,A$5:A2784))+1,"")</f>
        <v/>
      </c>
      <c r="B2784" s="49"/>
      <c r="C2784" s="49"/>
      <c r="D2784" s="50"/>
      <c r="E2784" s="51"/>
      <c r="F2784" s="52" t="str">
        <f aca="false">IFERROR(VLOOKUP(B2784,LISTAS!$Q$2:$R$58,2,0),"")</f>
        <v/>
      </c>
      <c r="G2784" s="34" t="str">
        <f aca="false">IF(ISBLANK(C2784),"",  IF(F2784="RAZÓN SOCIAL","NUEVO_RP",   IF(F2784="NUMERO",      IF(ISNUMBER(VALUE(C2784)),VALUE(C2784),""),   IF(OR(F2784="NSS - NOMBRE",F2784="RP - NOMBRE"),      IF(         AND(           NOT(ISERROR(FIND(" - ",C2784))),           ISERROR(FIND("  ",C2784)),           ISERROR(FIND("–",C2784)),           ISERROR(FIND("—",C2784)),           ISNUMBER(VALUE(LEFT(C2784,FIND(" - ",C2784)-1)))         ),         VALUE(LEFT(C2784,FIND(" - ",C2784)-1)),         ""      ),   ""   )  )))</f>
        <v/>
      </c>
      <c r="H2784" s="34" t="str">
        <f aca="false">B2784 &amp; "|" &amp; E2784 &amp; "|" &amp;(IF(ISBLANK(C2784),"",IFERROR(VALUE(LEFT(TRIM(C2784),FIND(" ",TRIM(C2784)&amp;" ")-1)),"")))</f>
        <v>||</v>
      </c>
      <c r="I2784" s="18" t="n">
        <f aca="false">IF(G2784="",0, IF(COUNTIF($H$6:H2784,H2784)=1,1,0))</f>
        <v>0</v>
      </c>
      <c r="J2784" s="34" t="str">
        <f aca="false">IF( OR( ISBLANK(D2784), C2784=D2784, AND( LEFT(D2784,7)&lt;&gt;"NOMINA ", OR( ISERROR(FIND(" - ",D2784)), NOT(ISNUMBER(VALUE(LEFT(D2784,FIND(" - ",D2784)-1)))) ) ) ), "", B2784 &amp; "|" &amp; E2784 &amp; "|" &amp; (IF(ISBLANK(C2784), "", IFERROR(VALUE(LEFT(TRIM(C2784), FIND(" ", TRIM(C2784)&amp;" ")-1)), ""))) &amp; "|" &amp; D2784 )</f>
        <v/>
      </c>
      <c r="K2784" s="18" t="n">
        <f aca="false">IF(OR(C2784="", J2784="",G2784=""), 0, IF(COUNTIF($J$6:J2784, J2784)=1, 1, 0))</f>
        <v>0</v>
      </c>
      <c r="L2784" s="16" t="str">
        <f aca="false">IF(B2784="Inscripción de nuevo registro patronal",B2784 &amp; "|" &amp; E2784 &amp; "|" &amp; C2784,"")</f>
        <v/>
      </c>
      <c r="M2784" s="18" t="n">
        <f aca="false">IF(OR(C2784="", L2784=""), 0, IF(COUNTIF($L$6:L2784, L2784)=1, 1, 0))</f>
        <v>0</v>
      </c>
    </row>
    <row r="2785" customFormat="false" ht="28.35" hidden="false" customHeight="true" outlineLevel="0" collapsed="false">
      <c r="A2785" s="48" t="str">
        <f aca="false">IF(AND(NOT(ISBLANK(C2785)),NOT(ISBLANK(B2785)),NOT(ISBLANK(E2785))),(_xlfn.AGGREGATE(2,7,A$5:A2785))+1,"")</f>
        <v/>
      </c>
      <c r="B2785" s="49"/>
      <c r="C2785" s="49"/>
      <c r="D2785" s="50"/>
      <c r="E2785" s="51"/>
      <c r="F2785" s="52" t="str">
        <f aca="false">IFERROR(VLOOKUP(B2785,LISTAS!$Q$2:$R$58,2,0),"")</f>
        <v/>
      </c>
      <c r="G2785" s="34" t="str">
        <f aca="false">IF(ISBLANK(C2785),"",  IF(F2785="RAZÓN SOCIAL","NUEVO_RP",   IF(F2785="NUMERO",      IF(ISNUMBER(VALUE(C2785)),VALUE(C2785),""),   IF(OR(F2785="NSS - NOMBRE",F2785="RP - NOMBRE"),      IF(         AND(           NOT(ISERROR(FIND(" - ",C2785))),           ISERROR(FIND("  ",C2785)),           ISERROR(FIND("–",C2785)),           ISERROR(FIND("—",C2785)),           ISNUMBER(VALUE(LEFT(C2785,FIND(" - ",C2785)-1)))         ),         VALUE(LEFT(C2785,FIND(" - ",C2785)-1)),         ""      ),   ""   )  )))</f>
        <v/>
      </c>
      <c r="H2785" s="34" t="str">
        <f aca="false">B2785 &amp; "|" &amp; E2785 &amp; "|" &amp;(IF(ISBLANK(C2785),"",IFERROR(VALUE(LEFT(TRIM(C2785),FIND(" ",TRIM(C2785)&amp;" ")-1)),"")))</f>
        <v>||</v>
      </c>
      <c r="I2785" s="18" t="n">
        <f aca="false">IF(G2785="",0, IF(COUNTIF($H$6:H2785,H2785)=1,1,0))</f>
        <v>0</v>
      </c>
      <c r="J2785" s="34" t="str">
        <f aca="false">IF( OR( ISBLANK(D2785), C2785=D2785, AND( LEFT(D2785,7)&lt;&gt;"NOMINA ", OR( ISERROR(FIND(" - ",D2785)), NOT(ISNUMBER(VALUE(LEFT(D2785,FIND(" - ",D2785)-1)))) ) ) ), "", B2785 &amp; "|" &amp; E2785 &amp; "|" &amp; (IF(ISBLANK(C2785), "", IFERROR(VALUE(LEFT(TRIM(C2785), FIND(" ", TRIM(C2785)&amp;" ")-1)), ""))) &amp; "|" &amp; D2785 )</f>
        <v/>
      </c>
      <c r="K2785" s="18" t="n">
        <f aca="false">IF(OR(C2785="", J2785="",G2785=""), 0, IF(COUNTIF($J$6:J2785, J2785)=1, 1, 0))</f>
        <v>0</v>
      </c>
      <c r="L2785" s="16" t="str">
        <f aca="false">IF(B2785="Inscripción de nuevo registro patronal",B2785 &amp; "|" &amp; E2785 &amp; "|" &amp; C2785,"")</f>
        <v/>
      </c>
      <c r="M2785" s="18" t="n">
        <f aca="false">IF(OR(C2785="", L2785=""), 0, IF(COUNTIF($L$6:L2785, L2785)=1, 1, 0))</f>
        <v>0</v>
      </c>
    </row>
    <row r="2786" customFormat="false" ht="28.35" hidden="false" customHeight="true" outlineLevel="0" collapsed="false">
      <c r="A2786" s="48" t="str">
        <f aca="false">IF(AND(NOT(ISBLANK(C2786)),NOT(ISBLANK(B2786)),NOT(ISBLANK(E2786))),(_xlfn.AGGREGATE(2,7,A$5:A2786))+1,"")</f>
        <v/>
      </c>
      <c r="B2786" s="49"/>
      <c r="C2786" s="49"/>
      <c r="D2786" s="50"/>
      <c r="E2786" s="51"/>
      <c r="F2786" s="52" t="str">
        <f aca="false">IFERROR(VLOOKUP(B2786,LISTAS!$Q$2:$R$58,2,0),"")</f>
        <v/>
      </c>
      <c r="G2786" s="34" t="str">
        <f aca="false">IF(ISBLANK(C2786),"",  IF(F2786="RAZÓN SOCIAL","NUEVO_RP",   IF(F2786="NUMERO",      IF(ISNUMBER(VALUE(C2786)),VALUE(C2786),""),   IF(OR(F2786="NSS - NOMBRE",F2786="RP - NOMBRE"),      IF(         AND(           NOT(ISERROR(FIND(" - ",C2786))),           ISERROR(FIND("  ",C2786)),           ISERROR(FIND("–",C2786)),           ISERROR(FIND("—",C2786)),           ISNUMBER(VALUE(LEFT(C2786,FIND(" - ",C2786)-1)))         ),         VALUE(LEFT(C2786,FIND(" - ",C2786)-1)),         ""      ),   ""   )  )))</f>
        <v/>
      </c>
      <c r="H2786" s="34" t="str">
        <f aca="false">B2786 &amp; "|" &amp; E2786 &amp; "|" &amp;(IF(ISBLANK(C2786),"",IFERROR(VALUE(LEFT(TRIM(C2786),FIND(" ",TRIM(C2786)&amp;" ")-1)),"")))</f>
        <v>||</v>
      </c>
      <c r="I2786" s="18" t="n">
        <f aca="false">IF(G2786="",0, IF(COUNTIF($H$6:H2786,H2786)=1,1,0))</f>
        <v>0</v>
      </c>
      <c r="J2786" s="34" t="str">
        <f aca="false">IF( OR( ISBLANK(D2786), C2786=D2786, AND( LEFT(D2786,7)&lt;&gt;"NOMINA ", OR( ISERROR(FIND(" - ",D2786)), NOT(ISNUMBER(VALUE(LEFT(D2786,FIND(" - ",D2786)-1)))) ) ) ), "", B2786 &amp; "|" &amp; E2786 &amp; "|" &amp; (IF(ISBLANK(C2786), "", IFERROR(VALUE(LEFT(TRIM(C2786), FIND(" ", TRIM(C2786)&amp;" ")-1)), ""))) &amp; "|" &amp; D2786 )</f>
        <v/>
      </c>
      <c r="K2786" s="18" t="n">
        <f aca="false">IF(OR(C2786="", J2786="",G2786=""), 0, IF(COUNTIF($J$6:J2786, J2786)=1, 1, 0))</f>
        <v>0</v>
      </c>
      <c r="L2786" s="16" t="str">
        <f aca="false">IF(B2786="Inscripción de nuevo registro patronal",B2786 &amp; "|" &amp; E2786 &amp; "|" &amp; C2786,"")</f>
        <v/>
      </c>
      <c r="M2786" s="18" t="n">
        <f aca="false">IF(OR(C2786="", L2786=""), 0, IF(COUNTIF($L$6:L2786, L2786)=1, 1, 0))</f>
        <v>0</v>
      </c>
    </row>
    <row r="2787" customFormat="false" ht="28.35" hidden="false" customHeight="true" outlineLevel="0" collapsed="false">
      <c r="A2787" s="48" t="str">
        <f aca="false">IF(AND(NOT(ISBLANK(C2787)),NOT(ISBLANK(B2787)),NOT(ISBLANK(E2787))),(_xlfn.AGGREGATE(2,7,A$5:A2787))+1,"")</f>
        <v/>
      </c>
      <c r="B2787" s="49"/>
      <c r="C2787" s="49"/>
      <c r="D2787" s="50"/>
      <c r="E2787" s="51"/>
      <c r="F2787" s="52" t="str">
        <f aca="false">IFERROR(VLOOKUP(B2787,LISTAS!$Q$2:$R$58,2,0),"")</f>
        <v/>
      </c>
      <c r="G2787" s="34" t="str">
        <f aca="false">IF(ISBLANK(C2787),"",  IF(F2787="RAZÓN SOCIAL","NUEVO_RP",   IF(F2787="NUMERO",      IF(ISNUMBER(VALUE(C2787)),VALUE(C2787),""),   IF(OR(F2787="NSS - NOMBRE",F2787="RP - NOMBRE"),      IF(         AND(           NOT(ISERROR(FIND(" - ",C2787))),           ISERROR(FIND("  ",C2787)),           ISERROR(FIND("–",C2787)),           ISERROR(FIND("—",C2787)),           ISNUMBER(VALUE(LEFT(C2787,FIND(" - ",C2787)-1)))         ),         VALUE(LEFT(C2787,FIND(" - ",C2787)-1)),         ""      ),   ""   )  )))</f>
        <v/>
      </c>
      <c r="H2787" s="34" t="str">
        <f aca="false">B2787 &amp; "|" &amp; E2787 &amp; "|" &amp;(IF(ISBLANK(C2787),"",IFERROR(VALUE(LEFT(TRIM(C2787),FIND(" ",TRIM(C2787)&amp;" ")-1)),"")))</f>
        <v>||</v>
      </c>
      <c r="I2787" s="18" t="n">
        <f aca="false">IF(G2787="",0, IF(COUNTIF($H$6:H2787,H2787)=1,1,0))</f>
        <v>0</v>
      </c>
      <c r="J2787" s="34" t="str">
        <f aca="false">IF( OR( ISBLANK(D2787), C2787=D2787, AND( LEFT(D2787,7)&lt;&gt;"NOMINA ", OR( ISERROR(FIND(" - ",D2787)), NOT(ISNUMBER(VALUE(LEFT(D2787,FIND(" - ",D2787)-1)))) ) ) ), "", B2787 &amp; "|" &amp; E2787 &amp; "|" &amp; (IF(ISBLANK(C2787), "", IFERROR(VALUE(LEFT(TRIM(C2787), FIND(" ", TRIM(C2787)&amp;" ")-1)), ""))) &amp; "|" &amp; D2787 )</f>
        <v/>
      </c>
      <c r="K2787" s="18" t="n">
        <f aca="false">IF(OR(C2787="", J2787="",G2787=""), 0, IF(COUNTIF($J$6:J2787, J2787)=1, 1, 0))</f>
        <v>0</v>
      </c>
      <c r="L2787" s="16" t="str">
        <f aca="false">IF(B2787="Inscripción de nuevo registro patronal",B2787 &amp; "|" &amp; E2787 &amp; "|" &amp; C2787,"")</f>
        <v/>
      </c>
      <c r="M2787" s="18" t="n">
        <f aca="false">IF(OR(C2787="", L2787=""), 0, IF(COUNTIF($L$6:L2787, L2787)=1, 1, 0))</f>
        <v>0</v>
      </c>
    </row>
    <row r="2788" customFormat="false" ht="28.35" hidden="false" customHeight="true" outlineLevel="0" collapsed="false">
      <c r="A2788" s="48" t="str">
        <f aca="false">IF(AND(NOT(ISBLANK(C2788)),NOT(ISBLANK(B2788)),NOT(ISBLANK(E2788))),(_xlfn.AGGREGATE(2,7,A$5:A2788))+1,"")</f>
        <v/>
      </c>
      <c r="B2788" s="49"/>
      <c r="C2788" s="49"/>
      <c r="D2788" s="50"/>
      <c r="E2788" s="51"/>
      <c r="F2788" s="52" t="str">
        <f aca="false">IFERROR(VLOOKUP(B2788,LISTAS!$Q$2:$R$58,2,0),"")</f>
        <v/>
      </c>
      <c r="G2788" s="34" t="str">
        <f aca="false">IF(ISBLANK(C2788),"",  IF(F2788="RAZÓN SOCIAL","NUEVO_RP",   IF(F2788="NUMERO",      IF(ISNUMBER(VALUE(C2788)),VALUE(C2788),""),   IF(OR(F2788="NSS - NOMBRE",F2788="RP - NOMBRE"),      IF(         AND(           NOT(ISERROR(FIND(" - ",C2788))),           ISERROR(FIND("  ",C2788)),           ISERROR(FIND("–",C2788)),           ISERROR(FIND("—",C2788)),           ISNUMBER(VALUE(LEFT(C2788,FIND(" - ",C2788)-1)))         ),         VALUE(LEFT(C2788,FIND(" - ",C2788)-1)),         ""      ),   ""   )  )))</f>
        <v/>
      </c>
      <c r="H2788" s="34" t="str">
        <f aca="false">B2788 &amp; "|" &amp; E2788 &amp; "|" &amp;(IF(ISBLANK(C2788),"",IFERROR(VALUE(LEFT(TRIM(C2788),FIND(" ",TRIM(C2788)&amp;" ")-1)),"")))</f>
        <v>||</v>
      </c>
      <c r="I2788" s="18" t="n">
        <f aca="false">IF(G2788="",0, IF(COUNTIF($H$6:H2788,H2788)=1,1,0))</f>
        <v>0</v>
      </c>
      <c r="J2788" s="34" t="str">
        <f aca="false">IF( OR( ISBLANK(D2788), C2788=D2788, AND( LEFT(D2788,7)&lt;&gt;"NOMINA ", OR( ISERROR(FIND(" - ",D2788)), NOT(ISNUMBER(VALUE(LEFT(D2788,FIND(" - ",D2788)-1)))) ) ) ), "", B2788 &amp; "|" &amp; E2788 &amp; "|" &amp; (IF(ISBLANK(C2788), "", IFERROR(VALUE(LEFT(TRIM(C2788), FIND(" ", TRIM(C2788)&amp;" ")-1)), ""))) &amp; "|" &amp; D2788 )</f>
        <v/>
      </c>
      <c r="K2788" s="18" t="n">
        <f aca="false">IF(OR(C2788="", J2788="",G2788=""), 0, IF(COUNTIF($J$6:J2788, J2788)=1, 1, 0))</f>
        <v>0</v>
      </c>
      <c r="L2788" s="16" t="str">
        <f aca="false">IF(B2788="Inscripción de nuevo registro patronal",B2788 &amp; "|" &amp; E2788 &amp; "|" &amp; C2788,"")</f>
        <v/>
      </c>
      <c r="M2788" s="18" t="n">
        <f aca="false">IF(OR(C2788="", L2788=""), 0, IF(COUNTIF($L$6:L2788, L2788)=1, 1, 0))</f>
        <v>0</v>
      </c>
    </row>
    <row r="2789" customFormat="false" ht="28.35" hidden="false" customHeight="true" outlineLevel="0" collapsed="false">
      <c r="A2789" s="48" t="str">
        <f aca="false">IF(AND(NOT(ISBLANK(C2789)),NOT(ISBLANK(B2789)),NOT(ISBLANK(E2789))),(_xlfn.AGGREGATE(2,7,A$5:A2789))+1,"")</f>
        <v/>
      </c>
      <c r="B2789" s="49"/>
      <c r="C2789" s="49"/>
      <c r="D2789" s="50"/>
      <c r="E2789" s="51"/>
      <c r="F2789" s="52" t="str">
        <f aca="false">IFERROR(VLOOKUP(B2789,LISTAS!$Q$2:$R$58,2,0),"")</f>
        <v/>
      </c>
      <c r="G2789" s="34" t="str">
        <f aca="false">IF(ISBLANK(C2789),"",  IF(F2789="RAZÓN SOCIAL","NUEVO_RP",   IF(F2789="NUMERO",      IF(ISNUMBER(VALUE(C2789)),VALUE(C2789),""),   IF(OR(F2789="NSS - NOMBRE",F2789="RP - NOMBRE"),      IF(         AND(           NOT(ISERROR(FIND(" - ",C2789))),           ISERROR(FIND("  ",C2789)),           ISERROR(FIND("–",C2789)),           ISERROR(FIND("—",C2789)),           ISNUMBER(VALUE(LEFT(C2789,FIND(" - ",C2789)-1)))         ),         VALUE(LEFT(C2789,FIND(" - ",C2789)-1)),         ""      ),   ""   )  )))</f>
        <v/>
      </c>
      <c r="H2789" s="34" t="str">
        <f aca="false">B2789 &amp; "|" &amp; E2789 &amp; "|" &amp;(IF(ISBLANK(C2789),"",IFERROR(VALUE(LEFT(TRIM(C2789),FIND(" ",TRIM(C2789)&amp;" ")-1)),"")))</f>
        <v>||</v>
      </c>
      <c r="I2789" s="18" t="n">
        <f aca="false">IF(G2789="",0, IF(COUNTIF($H$6:H2789,H2789)=1,1,0))</f>
        <v>0</v>
      </c>
      <c r="J2789" s="34" t="str">
        <f aca="false">IF( OR( ISBLANK(D2789), C2789=D2789, AND( LEFT(D2789,7)&lt;&gt;"NOMINA ", OR( ISERROR(FIND(" - ",D2789)), NOT(ISNUMBER(VALUE(LEFT(D2789,FIND(" - ",D2789)-1)))) ) ) ), "", B2789 &amp; "|" &amp; E2789 &amp; "|" &amp; (IF(ISBLANK(C2789), "", IFERROR(VALUE(LEFT(TRIM(C2789), FIND(" ", TRIM(C2789)&amp;" ")-1)), ""))) &amp; "|" &amp; D2789 )</f>
        <v/>
      </c>
      <c r="K2789" s="18" t="n">
        <f aca="false">IF(OR(C2789="", J2789="",G2789=""), 0, IF(COUNTIF($J$6:J2789, J2789)=1, 1, 0))</f>
        <v>0</v>
      </c>
      <c r="L2789" s="16" t="str">
        <f aca="false">IF(B2789="Inscripción de nuevo registro patronal",B2789 &amp; "|" &amp; E2789 &amp; "|" &amp; C2789,"")</f>
        <v/>
      </c>
      <c r="M2789" s="18" t="n">
        <f aca="false">IF(OR(C2789="", L2789=""), 0, IF(COUNTIF($L$6:L2789, L2789)=1, 1, 0))</f>
        <v>0</v>
      </c>
    </row>
    <row r="2790" customFormat="false" ht="28.35" hidden="false" customHeight="true" outlineLevel="0" collapsed="false">
      <c r="A2790" s="48" t="str">
        <f aca="false">IF(AND(NOT(ISBLANK(C2790)),NOT(ISBLANK(B2790)),NOT(ISBLANK(E2790))),(_xlfn.AGGREGATE(2,7,A$5:A2790))+1,"")</f>
        <v/>
      </c>
      <c r="B2790" s="49"/>
      <c r="C2790" s="49"/>
      <c r="D2790" s="50"/>
      <c r="E2790" s="51"/>
      <c r="F2790" s="52" t="str">
        <f aca="false">IFERROR(VLOOKUP(B2790,LISTAS!$Q$2:$R$58,2,0),"")</f>
        <v/>
      </c>
      <c r="G2790" s="34" t="str">
        <f aca="false">IF(ISBLANK(C2790),"",  IF(F2790="RAZÓN SOCIAL","NUEVO_RP",   IF(F2790="NUMERO",      IF(ISNUMBER(VALUE(C2790)),VALUE(C2790),""),   IF(OR(F2790="NSS - NOMBRE",F2790="RP - NOMBRE"),      IF(         AND(           NOT(ISERROR(FIND(" - ",C2790))),           ISERROR(FIND("  ",C2790)),           ISERROR(FIND("–",C2790)),           ISERROR(FIND("—",C2790)),           ISNUMBER(VALUE(LEFT(C2790,FIND(" - ",C2790)-1)))         ),         VALUE(LEFT(C2790,FIND(" - ",C2790)-1)),         ""      ),   ""   )  )))</f>
        <v/>
      </c>
      <c r="H2790" s="34" t="str">
        <f aca="false">B2790 &amp; "|" &amp; E2790 &amp; "|" &amp;(IF(ISBLANK(C2790),"",IFERROR(VALUE(LEFT(TRIM(C2790),FIND(" ",TRIM(C2790)&amp;" ")-1)),"")))</f>
        <v>||</v>
      </c>
      <c r="I2790" s="18" t="n">
        <f aca="false">IF(G2790="",0, IF(COUNTIF($H$6:H2790,H2790)=1,1,0))</f>
        <v>0</v>
      </c>
      <c r="J2790" s="34" t="str">
        <f aca="false">IF( OR( ISBLANK(D2790), C2790=D2790, AND( LEFT(D2790,7)&lt;&gt;"NOMINA ", OR( ISERROR(FIND(" - ",D2790)), NOT(ISNUMBER(VALUE(LEFT(D2790,FIND(" - ",D2790)-1)))) ) ) ), "", B2790 &amp; "|" &amp; E2790 &amp; "|" &amp; (IF(ISBLANK(C2790), "", IFERROR(VALUE(LEFT(TRIM(C2790), FIND(" ", TRIM(C2790)&amp;" ")-1)), ""))) &amp; "|" &amp; D2790 )</f>
        <v/>
      </c>
      <c r="K2790" s="18" t="n">
        <f aca="false">IF(OR(C2790="", J2790="",G2790=""), 0, IF(COUNTIF($J$6:J2790, J2790)=1, 1, 0))</f>
        <v>0</v>
      </c>
      <c r="L2790" s="16" t="str">
        <f aca="false">IF(B2790="Inscripción de nuevo registro patronal",B2790 &amp; "|" &amp; E2790 &amp; "|" &amp; C2790,"")</f>
        <v/>
      </c>
      <c r="M2790" s="18" t="n">
        <f aca="false">IF(OR(C2790="", L2790=""), 0, IF(COUNTIF($L$6:L2790, L2790)=1, 1, 0))</f>
        <v>0</v>
      </c>
    </row>
    <row r="2791" customFormat="false" ht="28.35" hidden="false" customHeight="true" outlineLevel="0" collapsed="false">
      <c r="A2791" s="48" t="str">
        <f aca="false">IF(AND(NOT(ISBLANK(C2791)),NOT(ISBLANK(B2791)),NOT(ISBLANK(E2791))),(_xlfn.AGGREGATE(2,7,A$5:A2791))+1,"")</f>
        <v/>
      </c>
      <c r="B2791" s="49"/>
      <c r="C2791" s="49"/>
      <c r="D2791" s="50"/>
      <c r="E2791" s="51"/>
      <c r="F2791" s="52" t="str">
        <f aca="false">IFERROR(VLOOKUP(B2791,LISTAS!$Q$2:$R$58,2,0),"")</f>
        <v/>
      </c>
      <c r="G2791" s="34" t="str">
        <f aca="false">IF(ISBLANK(C2791),"",  IF(F2791="RAZÓN SOCIAL","NUEVO_RP",   IF(F2791="NUMERO",      IF(ISNUMBER(VALUE(C2791)),VALUE(C2791),""),   IF(OR(F2791="NSS - NOMBRE",F2791="RP - NOMBRE"),      IF(         AND(           NOT(ISERROR(FIND(" - ",C2791))),           ISERROR(FIND("  ",C2791)),           ISERROR(FIND("–",C2791)),           ISERROR(FIND("—",C2791)),           ISNUMBER(VALUE(LEFT(C2791,FIND(" - ",C2791)-1)))         ),         VALUE(LEFT(C2791,FIND(" - ",C2791)-1)),         ""      ),   ""   )  )))</f>
        <v/>
      </c>
      <c r="H2791" s="34" t="str">
        <f aca="false">B2791 &amp; "|" &amp; E2791 &amp; "|" &amp;(IF(ISBLANK(C2791),"",IFERROR(VALUE(LEFT(TRIM(C2791),FIND(" ",TRIM(C2791)&amp;" ")-1)),"")))</f>
        <v>||</v>
      </c>
      <c r="I2791" s="18" t="n">
        <f aca="false">IF(G2791="",0, IF(COUNTIF($H$6:H2791,H2791)=1,1,0))</f>
        <v>0</v>
      </c>
      <c r="J2791" s="34" t="str">
        <f aca="false">IF( OR( ISBLANK(D2791), C2791=D2791, AND( LEFT(D2791,7)&lt;&gt;"NOMINA ", OR( ISERROR(FIND(" - ",D2791)), NOT(ISNUMBER(VALUE(LEFT(D2791,FIND(" - ",D2791)-1)))) ) ) ), "", B2791 &amp; "|" &amp; E2791 &amp; "|" &amp; (IF(ISBLANK(C2791), "", IFERROR(VALUE(LEFT(TRIM(C2791), FIND(" ", TRIM(C2791)&amp;" ")-1)), ""))) &amp; "|" &amp; D2791 )</f>
        <v/>
      </c>
      <c r="K2791" s="18" t="n">
        <f aca="false">IF(OR(C2791="", J2791="",G2791=""), 0, IF(COUNTIF($J$6:J2791, J2791)=1, 1, 0))</f>
        <v>0</v>
      </c>
      <c r="L2791" s="16" t="str">
        <f aca="false">IF(B2791="Inscripción de nuevo registro patronal",B2791 &amp; "|" &amp; E2791 &amp; "|" &amp; C2791,"")</f>
        <v/>
      </c>
      <c r="M2791" s="18" t="n">
        <f aca="false">IF(OR(C2791="", L2791=""), 0, IF(COUNTIF($L$6:L2791, L2791)=1, 1, 0))</f>
        <v>0</v>
      </c>
    </row>
    <row r="2792" customFormat="false" ht="28.35" hidden="false" customHeight="true" outlineLevel="0" collapsed="false">
      <c r="A2792" s="48" t="str">
        <f aca="false">IF(AND(NOT(ISBLANK(C2792)),NOT(ISBLANK(B2792)),NOT(ISBLANK(E2792))),(_xlfn.AGGREGATE(2,7,A$5:A2792))+1,"")</f>
        <v/>
      </c>
      <c r="B2792" s="49"/>
      <c r="C2792" s="49"/>
      <c r="D2792" s="50"/>
      <c r="E2792" s="51"/>
      <c r="F2792" s="52" t="str">
        <f aca="false">IFERROR(VLOOKUP(B2792,LISTAS!$Q$2:$R$58,2,0),"")</f>
        <v/>
      </c>
      <c r="G2792" s="34" t="str">
        <f aca="false">IF(ISBLANK(C2792),"",  IF(F2792="RAZÓN SOCIAL","NUEVO_RP",   IF(F2792="NUMERO",      IF(ISNUMBER(VALUE(C2792)),VALUE(C2792),""),   IF(OR(F2792="NSS - NOMBRE",F2792="RP - NOMBRE"),      IF(         AND(           NOT(ISERROR(FIND(" - ",C2792))),           ISERROR(FIND("  ",C2792)),           ISERROR(FIND("–",C2792)),           ISERROR(FIND("—",C2792)),           ISNUMBER(VALUE(LEFT(C2792,FIND(" - ",C2792)-1)))         ),         VALUE(LEFT(C2792,FIND(" - ",C2792)-1)),         ""      ),   ""   )  )))</f>
        <v/>
      </c>
      <c r="H2792" s="34" t="str">
        <f aca="false">B2792 &amp; "|" &amp; E2792 &amp; "|" &amp;(IF(ISBLANK(C2792),"",IFERROR(VALUE(LEFT(TRIM(C2792),FIND(" ",TRIM(C2792)&amp;" ")-1)),"")))</f>
        <v>||</v>
      </c>
      <c r="I2792" s="18" t="n">
        <f aca="false">IF(G2792="",0, IF(COUNTIF($H$6:H2792,H2792)=1,1,0))</f>
        <v>0</v>
      </c>
      <c r="J2792" s="34" t="str">
        <f aca="false">IF( OR( ISBLANK(D2792), C2792=D2792, AND( LEFT(D2792,7)&lt;&gt;"NOMINA ", OR( ISERROR(FIND(" - ",D2792)), NOT(ISNUMBER(VALUE(LEFT(D2792,FIND(" - ",D2792)-1)))) ) ) ), "", B2792 &amp; "|" &amp; E2792 &amp; "|" &amp; (IF(ISBLANK(C2792), "", IFERROR(VALUE(LEFT(TRIM(C2792), FIND(" ", TRIM(C2792)&amp;" ")-1)), ""))) &amp; "|" &amp; D2792 )</f>
        <v/>
      </c>
      <c r="K2792" s="18" t="n">
        <f aca="false">IF(OR(C2792="", J2792="",G2792=""), 0, IF(COUNTIF($J$6:J2792, J2792)=1, 1, 0))</f>
        <v>0</v>
      </c>
      <c r="L2792" s="16" t="str">
        <f aca="false">IF(B2792="Inscripción de nuevo registro patronal",B2792 &amp; "|" &amp; E2792 &amp; "|" &amp; C2792,"")</f>
        <v/>
      </c>
      <c r="M2792" s="18" t="n">
        <f aca="false">IF(OR(C2792="", L2792=""), 0, IF(COUNTIF($L$6:L2792, L2792)=1, 1, 0))</f>
        <v>0</v>
      </c>
    </row>
    <row r="2793" customFormat="false" ht="28.35" hidden="false" customHeight="true" outlineLevel="0" collapsed="false">
      <c r="A2793" s="48" t="str">
        <f aca="false">IF(AND(NOT(ISBLANK(C2793)),NOT(ISBLANK(B2793)),NOT(ISBLANK(E2793))),(_xlfn.AGGREGATE(2,7,A$5:A2793))+1,"")</f>
        <v/>
      </c>
      <c r="B2793" s="49"/>
      <c r="C2793" s="49"/>
      <c r="D2793" s="50"/>
      <c r="E2793" s="51"/>
      <c r="F2793" s="52" t="str">
        <f aca="false">IFERROR(VLOOKUP(B2793,LISTAS!$Q$2:$R$58,2,0),"")</f>
        <v/>
      </c>
      <c r="G2793" s="34" t="str">
        <f aca="false">IF(ISBLANK(C2793),"",  IF(F2793="RAZÓN SOCIAL","NUEVO_RP",   IF(F2793="NUMERO",      IF(ISNUMBER(VALUE(C2793)),VALUE(C2793),""),   IF(OR(F2793="NSS - NOMBRE",F2793="RP - NOMBRE"),      IF(         AND(           NOT(ISERROR(FIND(" - ",C2793))),           ISERROR(FIND("  ",C2793)),           ISERROR(FIND("–",C2793)),           ISERROR(FIND("—",C2793)),           ISNUMBER(VALUE(LEFT(C2793,FIND(" - ",C2793)-1)))         ),         VALUE(LEFT(C2793,FIND(" - ",C2793)-1)),         ""      ),   ""   )  )))</f>
        <v/>
      </c>
      <c r="H2793" s="34" t="str">
        <f aca="false">B2793 &amp; "|" &amp; E2793 &amp; "|" &amp;(IF(ISBLANK(C2793),"",IFERROR(VALUE(LEFT(TRIM(C2793),FIND(" ",TRIM(C2793)&amp;" ")-1)),"")))</f>
        <v>||</v>
      </c>
      <c r="I2793" s="18" t="n">
        <f aca="false">IF(G2793="",0, IF(COUNTIF($H$6:H2793,H2793)=1,1,0))</f>
        <v>0</v>
      </c>
      <c r="J2793" s="34" t="str">
        <f aca="false">IF( OR( ISBLANK(D2793), C2793=D2793, AND( LEFT(D2793,7)&lt;&gt;"NOMINA ", OR( ISERROR(FIND(" - ",D2793)), NOT(ISNUMBER(VALUE(LEFT(D2793,FIND(" - ",D2793)-1)))) ) ) ), "", B2793 &amp; "|" &amp; E2793 &amp; "|" &amp; (IF(ISBLANK(C2793), "", IFERROR(VALUE(LEFT(TRIM(C2793), FIND(" ", TRIM(C2793)&amp;" ")-1)), ""))) &amp; "|" &amp; D2793 )</f>
        <v/>
      </c>
      <c r="K2793" s="18" t="n">
        <f aca="false">IF(OR(C2793="", J2793="",G2793=""), 0, IF(COUNTIF($J$6:J2793, J2793)=1, 1, 0))</f>
        <v>0</v>
      </c>
      <c r="L2793" s="16" t="str">
        <f aca="false">IF(B2793="Inscripción de nuevo registro patronal",B2793 &amp; "|" &amp; E2793 &amp; "|" &amp; C2793,"")</f>
        <v/>
      </c>
      <c r="M2793" s="18" t="n">
        <f aca="false">IF(OR(C2793="", L2793=""), 0, IF(COUNTIF($L$6:L2793, L2793)=1, 1, 0))</f>
        <v>0</v>
      </c>
    </row>
    <row r="2794" customFormat="false" ht="28.35" hidden="false" customHeight="true" outlineLevel="0" collapsed="false">
      <c r="A2794" s="48" t="str">
        <f aca="false">IF(AND(NOT(ISBLANK(C2794)),NOT(ISBLANK(B2794)),NOT(ISBLANK(E2794))),(_xlfn.AGGREGATE(2,7,A$5:A2794))+1,"")</f>
        <v/>
      </c>
      <c r="B2794" s="49"/>
      <c r="C2794" s="49"/>
      <c r="D2794" s="50"/>
      <c r="E2794" s="51"/>
      <c r="F2794" s="52" t="str">
        <f aca="false">IFERROR(VLOOKUP(B2794,LISTAS!$Q$2:$R$58,2,0),"")</f>
        <v/>
      </c>
      <c r="G2794" s="34" t="str">
        <f aca="false">IF(ISBLANK(C2794),"",  IF(F2794="RAZÓN SOCIAL","NUEVO_RP",   IF(F2794="NUMERO",      IF(ISNUMBER(VALUE(C2794)),VALUE(C2794),""),   IF(OR(F2794="NSS - NOMBRE",F2794="RP - NOMBRE"),      IF(         AND(           NOT(ISERROR(FIND(" - ",C2794))),           ISERROR(FIND("  ",C2794)),           ISERROR(FIND("–",C2794)),           ISERROR(FIND("—",C2794)),           ISNUMBER(VALUE(LEFT(C2794,FIND(" - ",C2794)-1)))         ),         VALUE(LEFT(C2794,FIND(" - ",C2794)-1)),         ""      ),   ""   )  )))</f>
        <v/>
      </c>
      <c r="H2794" s="34" t="str">
        <f aca="false">B2794 &amp; "|" &amp; E2794 &amp; "|" &amp;(IF(ISBLANK(C2794),"",IFERROR(VALUE(LEFT(TRIM(C2794),FIND(" ",TRIM(C2794)&amp;" ")-1)),"")))</f>
        <v>||</v>
      </c>
      <c r="I2794" s="18" t="n">
        <f aca="false">IF(G2794="",0, IF(COUNTIF($H$6:H2794,H2794)=1,1,0))</f>
        <v>0</v>
      </c>
      <c r="J2794" s="34" t="str">
        <f aca="false">IF( OR( ISBLANK(D2794), C2794=D2794, AND( LEFT(D2794,7)&lt;&gt;"NOMINA ", OR( ISERROR(FIND(" - ",D2794)), NOT(ISNUMBER(VALUE(LEFT(D2794,FIND(" - ",D2794)-1)))) ) ) ), "", B2794 &amp; "|" &amp; E2794 &amp; "|" &amp; (IF(ISBLANK(C2794), "", IFERROR(VALUE(LEFT(TRIM(C2794), FIND(" ", TRIM(C2794)&amp;" ")-1)), ""))) &amp; "|" &amp; D2794 )</f>
        <v/>
      </c>
      <c r="K2794" s="18" t="n">
        <f aca="false">IF(OR(C2794="", J2794="",G2794=""), 0, IF(COUNTIF($J$6:J2794, J2794)=1, 1, 0))</f>
        <v>0</v>
      </c>
      <c r="L2794" s="16" t="str">
        <f aca="false">IF(B2794="Inscripción de nuevo registro patronal",B2794 &amp; "|" &amp; E2794 &amp; "|" &amp; C2794,"")</f>
        <v/>
      </c>
      <c r="M2794" s="18" t="n">
        <f aca="false">IF(OR(C2794="", L2794=""), 0, IF(COUNTIF($L$6:L2794, L2794)=1, 1, 0))</f>
        <v>0</v>
      </c>
    </row>
    <row r="2795" customFormat="false" ht="28.35" hidden="false" customHeight="true" outlineLevel="0" collapsed="false">
      <c r="A2795" s="48" t="str">
        <f aca="false">IF(AND(NOT(ISBLANK(C2795)),NOT(ISBLANK(B2795)),NOT(ISBLANK(E2795))),(_xlfn.AGGREGATE(2,7,A$5:A2795))+1,"")</f>
        <v/>
      </c>
      <c r="B2795" s="49"/>
      <c r="C2795" s="49"/>
      <c r="D2795" s="50"/>
      <c r="E2795" s="51"/>
      <c r="F2795" s="52" t="str">
        <f aca="false">IFERROR(VLOOKUP(B2795,LISTAS!$Q$2:$R$58,2,0),"")</f>
        <v/>
      </c>
      <c r="G2795" s="34" t="str">
        <f aca="false">IF(ISBLANK(C2795),"",  IF(F2795="RAZÓN SOCIAL","NUEVO_RP",   IF(F2795="NUMERO",      IF(ISNUMBER(VALUE(C2795)),VALUE(C2795),""),   IF(OR(F2795="NSS - NOMBRE",F2795="RP - NOMBRE"),      IF(         AND(           NOT(ISERROR(FIND(" - ",C2795))),           ISERROR(FIND("  ",C2795)),           ISERROR(FIND("–",C2795)),           ISERROR(FIND("—",C2795)),           ISNUMBER(VALUE(LEFT(C2795,FIND(" - ",C2795)-1)))         ),         VALUE(LEFT(C2795,FIND(" - ",C2795)-1)),         ""      ),   ""   )  )))</f>
        <v/>
      </c>
      <c r="H2795" s="34" t="str">
        <f aca="false">B2795 &amp; "|" &amp; E2795 &amp; "|" &amp;(IF(ISBLANK(C2795),"",IFERROR(VALUE(LEFT(TRIM(C2795),FIND(" ",TRIM(C2795)&amp;" ")-1)),"")))</f>
        <v>||</v>
      </c>
      <c r="I2795" s="18" t="n">
        <f aca="false">IF(G2795="",0, IF(COUNTIF($H$6:H2795,H2795)=1,1,0))</f>
        <v>0</v>
      </c>
      <c r="J2795" s="34" t="str">
        <f aca="false">IF( OR( ISBLANK(D2795), C2795=D2795, AND( LEFT(D2795,7)&lt;&gt;"NOMINA ", OR( ISERROR(FIND(" - ",D2795)), NOT(ISNUMBER(VALUE(LEFT(D2795,FIND(" - ",D2795)-1)))) ) ) ), "", B2795 &amp; "|" &amp; E2795 &amp; "|" &amp; (IF(ISBLANK(C2795), "", IFERROR(VALUE(LEFT(TRIM(C2795), FIND(" ", TRIM(C2795)&amp;" ")-1)), ""))) &amp; "|" &amp; D2795 )</f>
        <v/>
      </c>
      <c r="K2795" s="18" t="n">
        <f aca="false">IF(OR(C2795="", J2795="",G2795=""), 0, IF(COUNTIF($J$6:J2795, J2795)=1, 1, 0))</f>
        <v>0</v>
      </c>
      <c r="L2795" s="16" t="str">
        <f aca="false">IF(B2795="Inscripción de nuevo registro patronal",B2795 &amp; "|" &amp; E2795 &amp; "|" &amp; C2795,"")</f>
        <v/>
      </c>
      <c r="M2795" s="18" t="n">
        <f aca="false">IF(OR(C2795="", L2795=""), 0, IF(COUNTIF($L$6:L2795, L2795)=1, 1, 0))</f>
        <v>0</v>
      </c>
    </row>
    <row r="2796" customFormat="false" ht="28.35" hidden="false" customHeight="true" outlineLevel="0" collapsed="false">
      <c r="A2796" s="48" t="str">
        <f aca="false">IF(AND(NOT(ISBLANK(C2796)),NOT(ISBLANK(B2796)),NOT(ISBLANK(E2796))),(_xlfn.AGGREGATE(2,7,A$5:A2796))+1,"")</f>
        <v/>
      </c>
      <c r="B2796" s="49"/>
      <c r="C2796" s="49"/>
      <c r="D2796" s="50"/>
      <c r="E2796" s="51"/>
      <c r="F2796" s="52" t="str">
        <f aca="false">IFERROR(VLOOKUP(B2796,LISTAS!$Q$2:$R$58,2,0),"")</f>
        <v/>
      </c>
      <c r="G2796" s="34" t="str">
        <f aca="false">IF(ISBLANK(C2796),"",  IF(F2796="RAZÓN SOCIAL","NUEVO_RP",   IF(F2796="NUMERO",      IF(ISNUMBER(VALUE(C2796)),VALUE(C2796),""),   IF(OR(F2796="NSS - NOMBRE",F2796="RP - NOMBRE"),      IF(         AND(           NOT(ISERROR(FIND(" - ",C2796))),           ISERROR(FIND("  ",C2796)),           ISERROR(FIND("–",C2796)),           ISERROR(FIND("—",C2796)),           ISNUMBER(VALUE(LEFT(C2796,FIND(" - ",C2796)-1)))         ),         VALUE(LEFT(C2796,FIND(" - ",C2796)-1)),         ""      ),   ""   )  )))</f>
        <v/>
      </c>
      <c r="H2796" s="34" t="str">
        <f aca="false">B2796 &amp; "|" &amp; E2796 &amp; "|" &amp;(IF(ISBLANK(C2796),"",IFERROR(VALUE(LEFT(TRIM(C2796),FIND(" ",TRIM(C2796)&amp;" ")-1)),"")))</f>
        <v>||</v>
      </c>
      <c r="I2796" s="18" t="n">
        <f aca="false">IF(G2796="",0, IF(COUNTIF($H$6:H2796,H2796)=1,1,0))</f>
        <v>0</v>
      </c>
      <c r="J2796" s="34" t="str">
        <f aca="false">IF( OR( ISBLANK(D2796), C2796=D2796, AND( LEFT(D2796,7)&lt;&gt;"NOMINA ", OR( ISERROR(FIND(" - ",D2796)), NOT(ISNUMBER(VALUE(LEFT(D2796,FIND(" - ",D2796)-1)))) ) ) ), "", B2796 &amp; "|" &amp; E2796 &amp; "|" &amp; (IF(ISBLANK(C2796), "", IFERROR(VALUE(LEFT(TRIM(C2796), FIND(" ", TRIM(C2796)&amp;" ")-1)), ""))) &amp; "|" &amp; D2796 )</f>
        <v/>
      </c>
      <c r="K2796" s="18" t="n">
        <f aca="false">IF(OR(C2796="", J2796="",G2796=""), 0, IF(COUNTIF($J$6:J2796, J2796)=1, 1, 0))</f>
        <v>0</v>
      </c>
      <c r="L2796" s="16" t="str">
        <f aca="false">IF(B2796="Inscripción de nuevo registro patronal",B2796 &amp; "|" &amp; E2796 &amp; "|" &amp; C2796,"")</f>
        <v/>
      </c>
      <c r="M2796" s="18" t="n">
        <f aca="false">IF(OR(C2796="", L2796=""), 0, IF(COUNTIF($L$6:L2796, L2796)=1, 1, 0))</f>
        <v>0</v>
      </c>
    </row>
    <row r="2797" customFormat="false" ht="28.35" hidden="false" customHeight="true" outlineLevel="0" collapsed="false">
      <c r="A2797" s="48" t="str">
        <f aca="false">IF(AND(NOT(ISBLANK(C2797)),NOT(ISBLANK(B2797)),NOT(ISBLANK(E2797))),(_xlfn.AGGREGATE(2,7,A$5:A2797))+1,"")</f>
        <v/>
      </c>
      <c r="B2797" s="49"/>
      <c r="C2797" s="49"/>
      <c r="D2797" s="50"/>
      <c r="E2797" s="51"/>
      <c r="F2797" s="52" t="str">
        <f aca="false">IFERROR(VLOOKUP(B2797,LISTAS!$Q$2:$R$58,2,0),"")</f>
        <v/>
      </c>
      <c r="G2797" s="34" t="str">
        <f aca="false">IF(ISBLANK(C2797),"",  IF(F2797="RAZÓN SOCIAL","NUEVO_RP",   IF(F2797="NUMERO",      IF(ISNUMBER(VALUE(C2797)),VALUE(C2797),""),   IF(OR(F2797="NSS - NOMBRE",F2797="RP - NOMBRE"),      IF(         AND(           NOT(ISERROR(FIND(" - ",C2797))),           ISERROR(FIND("  ",C2797)),           ISERROR(FIND("–",C2797)),           ISERROR(FIND("—",C2797)),           ISNUMBER(VALUE(LEFT(C2797,FIND(" - ",C2797)-1)))         ),         VALUE(LEFT(C2797,FIND(" - ",C2797)-1)),         ""      ),   ""   )  )))</f>
        <v/>
      </c>
      <c r="H2797" s="34" t="str">
        <f aca="false">B2797 &amp; "|" &amp; E2797 &amp; "|" &amp;(IF(ISBLANK(C2797),"",IFERROR(VALUE(LEFT(TRIM(C2797),FIND(" ",TRIM(C2797)&amp;" ")-1)),"")))</f>
        <v>||</v>
      </c>
      <c r="I2797" s="18" t="n">
        <f aca="false">IF(G2797="",0, IF(COUNTIF($H$6:H2797,H2797)=1,1,0))</f>
        <v>0</v>
      </c>
      <c r="J2797" s="34" t="str">
        <f aca="false">IF( OR( ISBLANK(D2797), C2797=D2797, AND( LEFT(D2797,7)&lt;&gt;"NOMINA ", OR( ISERROR(FIND(" - ",D2797)), NOT(ISNUMBER(VALUE(LEFT(D2797,FIND(" - ",D2797)-1)))) ) ) ), "", B2797 &amp; "|" &amp; E2797 &amp; "|" &amp; (IF(ISBLANK(C2797), "", IFERROR(VALUE(LEFT(TRIM(C2797), FIND(" ", TRIM(C2797)&amp;" ")-1)), ""))) &amp; "|" &amp; D2797 )</f>
        <v/>
      </c>
      <c r="K2797" s="18" t="n">
        <f aca="false">IF(OR(C2797="", J2797="",G2797=""), 0, IF(COUNTIF($J$6:J2797, J2797)=1, 1, 0))</f>
        <v>0</v>
      </c>
      <c r="L2797" s="16" t="str">
        <f aca="false">IF(B2797="Inscripción de nuevo registro patronal",B2797 &amp; "|" &amp; E2797 &amp; "|" &amp; C2797,"")</f>
        <v/>
      </c>
      <c r="M2797" s="18" t="n">
        <f aca="false">IF(OR(C2797="", L2797=""), 0, IF(COUNTIF($L$6:L2797, L2797)=1, 1, 0))</f>
        <v>0</v>
      </c>
    </row>
    <row r="2798" customFormat="false" ht="28.35" hidden="false" customHeight="true" outlineLevel="0" collapsed="false">
      <c r="A2798" s="48" t="str">
        <f aca="false">IF(AND(NOT(ISBLANK(C2798)),NOT(ISBLANK(B2798)),NOT(ISBLANK(E2798))),(_xlfn.AGGREGATE(2,7,A$5:A2798))+1,"")</f>
        <v/>
      </c>
      <c r="B2798" s="49"/>
      <c r="C2798" s="49"/>
      <c r="D2798" s="50"/>
      <c r="E2798" s="51"/>
      <c r="F2798" s="52" t="str">
        <f aca="false">IFERROR(VLOOKUP(B2798,LISTAS!$Q$2:$R$58,2,0),"")</f>
        <v/>
      </c>
      <c r="G2798" s="34" t="str">
        <f aca="false">IF(ISBLANK(C2798),"",  IF(F2798="RAZÓN SOCIAL","NUEVO_RP",   IF(F2798="NUMERO",      IF(ISNUMBER(VALUE(C2798)),VALUE(C2798),""),   IF(OR(F2798="NSS - NOMBRE",F2798="RP - NOMBRE"),      IF(         AND(           NOT(ISERROR(FIND(" - ",C2798))),           ISERROR(FIND("  ",C2798)),           ISERROR(FIND("–",C2798)),           ISERROR(FIND("—",C2798)),           ISNUMBER(VALUE(LEFT(C2798,FIND(" - ",C2798)-1)))         ),         VALUE(LEFT(C2798,FIND(" - ",C2798)-1)),         ""      ),   ""   )  )))</f>
        <v/>
      </c>
      <c r="H2798" s="34" t="str">
        <f aca="false">B2798 &amp; "|" &amp; E2798 &amp; "|" &amp;(IF(ISBLANK(C2798),"",IFERROR(VALUE(LEFT(TRIM(C2798),FIND(" ",TRIM(C2798)&amp;" ")-1)),"")))</f>
        <v>||</v>
      </c>
      <c r="I2798" s="18" t="n">
        <f aca="false">IF(G2798="",0, IF(COUNTIF($H$6:H2798,H2798)=1,1,0))</f>
        <v>0</v>
      </c>
      <c r="J2798" s="34" t="str">
        <f aca="false">IF( OR( ISBLANK(D2798), C2798=D2798, AND( LEFT(D2798,7)&lt;&gt;"NOMINA ", OR( ISERROR(FIND(" - ",D2798)), NOT(ISNUMBER(VALUE(LEFT(D2798,FIND(" - ",D2798)-1)))) ) ) ), "", B2798 &amp; "|" &amp; E2798 &amp; "|" &amp; (IF(ISBLANK(C2798), "", IFERROR(VALUE(LEFT(TRIM(C2798), FIND(" ", TRIM(C2798)&amp;" ")-1)), ""))) &amp; "|" &amp; D2798 )</f>
        <v/>
      </c>
      <c r="K2798" s="18" t="n">
        <f aca="false">IF(OR(C2798="", J2798="",G2798=""), 0, IF(COUNTIF($J$6:J2798, J2798)=1, 1, 0))</f>
        <v>0</v>
      </c>
      <c r="L2798" s="16" t="str">
        <f aca="false">IF(B2798="Inscripción de nuevo registro patronal",B2798 &amp; "|" &amp; E2798 &amp; "|" &amp; C2798,"")</f>
        <v/>
      </c>
      <c r="M2798" s="18" t="n">
        <f aca="false">IF(OR(C2798="", L2798=""), 0, IF(COUNTIF($L$6:L2798, L2798)=1, 1, 0))</f>
        <v>0</v>
      </c>
    </row>
    <row r="2799" customFormat="false" ht="28.35" hidden="false" customHeight="true" outlineLevel="0" collapsed="false">
      <c r="A2799" s="48" t="str">
        <f aca="false">IF(AND(NOT(ISBLANK(C2799)),NOT(ISBLANK(B2799)),NOT(ISBLANK(E2799))),(_xlfn.AGGREGATE(2,7,A$5:A2799))+1,"")</f>
        <v/>
      </c>
      <c r="B2799" s="49"/>
      <c r="C2799" s="49"/>
      <c r="D2799" s="50"/>
      <c r="E2799" s="51"/>
      <c r="F2799" s="52" t="str">
        <f aca="false">IFERROR(VLOOKUP(B2799,LISTAS!$Q$2:$R$58,2,0),"")</f>
        <v/>
      </c>
      <c r="G2799" s="34" t="str">
        <f aca="false">IF(ISBLANK(C2799),"",  IF(F2799="RAZÓN SOCIAL","NUEVO_RP",   IF(F2799="NUMERO",      IF(ISNUMBER(VALUE(C2799)),VALUE(C2799),""),   IF(OR(F2799="NSS - NOMBRE",F2799="RP - NOMBRE"),      IF(         AND(           NOT(ISERROR(FIND(" - ",C2799))),           ISERROR(FIND("  ",C2799)),           ISERROR(FIND("–",C2799)),           ISERROR(FIND("—",C2799)),           ISNUMBER(VALUE(LEFT(C2799,FIND(" - ",C2799)-1)))         ),         VALUE(LEFT(C2799,FIND(" - ",C2799)-1)),         ""      ),   ""   )  )))</f>
        <v/>
      </c>
      <c r="H2799" s="34" t="str">
        <f aca="false">B2799 &amp; "|" &amp; E2799 &amp; "|" &amp;(IF(ISBLANK(C2799),"",IFERROR(VALUE(LEFT(TRIM(C2799),FIND(" ",TRIM(C2799)&amp;" ")-1)),"")))</f>
        <v>||</v>
      </c>
      <c r="I2799" s="18" t="n">
        <f aca="false">IF(G2799="",0, IF(COUNTIF($H$6:H2799,H2799)=1,1,0))</f>
        <v>0</v>
      </c>
      <c r="J2799" s="34" t="str">
        <f aca="false">IF( OR( ISBLANK(D2799), C2799=D2799, AND( LEFT(D2799,7)&lt;&gt;"NOMINA ", OR( ISERROR(FIND(" - ",D2799)), NOT(ISNUMBER(VALUE(LEFT(D2799,FIND(" - ",D2799)-1)))) ) ) ), "", B2799 &amp; "|" &amp; E2799 &amp; "|" &amp; (IF(ISBLANK(C2799), "", IFERROR(VALUE(LEFT(TRIM(C2799), FIND(" ", TRIM(C2799)&amp;" ")-1)), ""))) &amp; "|" &amp; D2799 )</f>
        <v/>
      </c>
      <c r="K2799" s="18" t="n">
        <f aca="false">IF(OR(C2799="", J2799="",G2799=""), 0, IF(COUNTIF($J$6:J2799, J2799)=1, 1, 0))</f>
        <v>0</v>
      </c>
      <c r="L2799" s="16" t="str">
        <f aca="false">IF(B2799="Inscripción de nuevo registro patronal",B2799 &amp; "|" &amp; E2799 &amp; "|" &amp; C2799,"")</f>
        <v/>
      </c>
      <c r="M2799" s="18" t="n">
        <f aca="false">IF(OR(C2799="", L2799=""), 0, IF(COUNTIF($L$6:L2799, L2799)=1, 1, 0))</f>
        <v>0</v>
      </c>
    </row>
    <row r="2800" customFormat="false" ht="28.35" hidden="false" customHeight="true" outlineLevel="0" collapsed="false">
      <c r="A2800" s="48" t="str">
        <f aca="false">IF(AND(NOT(ISBLANK(C2800)),NOT(ISBLANK(B2800)),NOT(ISBLANK(E2800))),(_xlfn.AGGREGATE(2,7,A$5:A2800))+1,"")</f>
        <v/>
      </c>
      <c r="B2800" s="49"/>
      <c r="C2800" s="49"/>
      <c r="D2800" s="50"/>
      <c r="E2800" s="51"/>
      <c r="F2800" s="52" t="str">
        <f aca="false">IFERROR(VLOOKUP(B2800,LISTAS!$Q$2:$R$58,2,0),"")</f>
        <v/>
      </c>
      <c r="G2800" s="34" t="str">
        <f aca="false">IF(ISBLANK(C2800),"",  IF(F2800="RAZÓN SOCIAL","NUEVO_RP",   IF(F2800="NUMERO",      IF(ISNUMBER(VALUE(C2800)),VALUE(C2800),""),   IF(OR(F2800="NSS - NOMBRE",F2800="RP - NOMBRE"),      IF(         AND(           NOT(ISERROR(FIND(" - ",C2800))),           ISERROR(FIND("  ",C2800)),           ISERROR(FIND("–",C2800)),           ISERROR(FIND("—",C2800)),           ISNUMBER(VALUE(LEFT(C2800,FIND(" - ",C2800)-1)))         ),         VALUE(LEFT(C2800,FIND(" - ",C2800)-1)),         ""      ),   ""   )  )))</f>
        <v/>
      </c>
      <c r="H2800" s="34" t="str">
        <f aca="false">B2800 &amp; "|" &amp; E2800 &amp; "|" &amp;(IF(ISBLANK(C2800),"",IFERROR(VALUE(LEFT(TRIM(C2800),FIND(" ",TRIM(C2800)&amp;" ")-1)),"")))</f>
        <v>||</v>
      </c>
      <c r="I2800" s="18" t="n">
        <f aca="false">IF(G2800="",0, IF(COUNTIF($H$6:H2800,H2800)=1,1,0))</f>
        <v>0</v>
      </c>
      <c r="J2800" s="34" t="str">
        <f aca="false">IF( OR( ISBLANK(D2800), C2800=D2800, AND( LEFT(D2800,7)&lt;&gt;"NOMINA ", OR( ISERROR(FIND(" - ",D2800)), NOT(ISNUMBER(VALUE(LEFT(D2800,FIND(" - ",D2800)-1)))) ) ) ), "", B2800 &amp; "|" &amp; E2800 &amp; "|" &amp; (IF(ISBLANK(C2800), "", IFERROR(VALUE(LEFT(TRIM(C2800), FIND(" ", TRIM(C2800)&amp;" ")-1)), ""))) &amp; "|" &amp; D2800 )</f>
        <v/>
      </c>
      <c r="K2800" s="18" t="n">
        <f aca="false">IF(OR(C2800="", J2800="",G2800=""), 0, IF(COUNTIF($J$6:J2800, J2800)=1, 1, 0))</f>
        <v>0</v>
      </c>
      <c r="L2800" s="16" t="str">
        <f aca="false">IF(B2800="Inscripción de nuevo registro patronal",B2800 &amp; "|" &amp; E2800 &amp; "|" &amp; C2800,"")</f>
        <v/>
      </c>
      <c r="M2800" s="18" t="n">
        <f aca="false">IF(OR(C2800="", L2800=""), 0, IF(COUNTIF($L$6:L2800, L2800)=1, 1, 0))</f>
        <v>0</v>
      </c>
    </row>
    <row r="2801" customFormat="false" ht="28.35" hidden="false" customHeight="true" outlineLevel="0" collapsed="false">
      <c r="A2801" s="48" t="str">
        <f aca="false">IF(AND(NOT(ISBLANK(C2801)),NOT(ISBLANK(B2801)),NOT(ISBLANK(E2801))),(_xlfn.AGGREGATE(2,7,A$5:A2801))+1,"")</f>
        <v/>
      </c>
      <c r="B2801" s="49"/>
      <c r="C2801" s="49"/>
      <c r="D2801" s="50"/>
      <c r="E2801" s="51"/>
      <c r="F2801" s="52" t="str">
        <f aca="false">IFERROR(VLOOKUP(B2801,LISTAS!$Q$2:$R$58,2,0),"")</f>
        <v/>
      </c>
      <c r="G2801" s="34" t="str">
        <f aca="false">IF(ISBLANK(C2801),"",  IF(F2801="RAZÓN SOCIAL","NUEVO_RP",   IF(F2801="NUMERO",      IF(ISNUMBER(VALUE(C2801)),VALUE(C2801),""),   IF(OR(F2801="NSS - NOMBRE",F2801="RP - NOMBRE"),      IF(         AND(           NOT(ISERROR(FIND(" - ",C2801))),           ISERROR(FIND("  ",C2801)),           ISERROR(FIND("–",C2801)),           ISERROR(FIND("—",C2801)),           ISNUMBER(VALUE(LEFT(C2801,FIND(" - ",C2801)-1)))         ),         VALUE(LEFT(C2801,FIND(" - ",C2801)-1)),         ""      ),   ""   )  )))</f>
        <v/>
      </c>
      <c r="H2801" s="34" t="str">
        <f aca="false">B2801 &amp; "|" &amp; E2801 &amp; "|" &amp;(IF(ISBLANK(C2801),"",IFERROR(VALUE(LEFT(TRIM(C2801),FIND(" ",TRIM(C2801)&amp;" ")-1)),"")))</f>
        <v>||</v>
      </c>
      <c r="I2801" s="18" t="n">
        <f aca="false">IF(G2801="",0, IF(COUNTIF($H$6:H2801,H2801)=1,1,0))</f>
        <v>0</v>
      </c>
      <c r="J2801" s="34" t="str">
        <f aca="false">IF( OR( ISBLANK(D2801), C2801=D2801, AND( LEFT(D2801,7)&lt;&gt;"NOMINA ", OR( ISERROR(FIND(" - ",D2801)), NOT(ISNUMBER(VALUE(LEFT(D2801,FIND(" - ",D2801)-1)))) ) ) ), "", B2801 &amp; "|" &amp; E2801 &amp; "|" &amp; (IF(ISBLANK(C2801), "", IFERROR(VALUE(LEFT(TRIM(C2801), FIND(" ", TRIM(C2801)&amp;" ")-1)), ""))) &amp; "|" &amp; D2801 )</f>
        <v/>
      </c>
      <c r="K2801" s="18" t="n">
        <f aca="false">IF(OR(C2801="", J2801="",G2801=""), 0, IF(COUNTIF($J$6:J2801, J2801)=1, 1, 0))</f>
        <v>0</v>
      </c>
      <c r="L2801" s="16" t="str">
        <f aca="false">IF(B2801="Inscripción de nuevo registro patronal",B2801 &amp; "|" &amp; E2801 &amp; "|" &amp; C2801,"")</f>
        <v/>
      </c>
      <c r="M2801" s="18" t="n">
        <f aca="false">IF(OR(C2801="", L2801=""), 0, IF(COUNTIF($L$6:L2801, L2801)=1, 1, 0))</f>
        <v>0</v>
      </c>
    </row>
    <row r="2802" customFormat="false" ht="28.35" hidden="false" customHeight="true" outlineLevel="0" collapsed="false">
      <c r="A2802" s="48" t="str">
        <f aca="false">IF(AND(NOT(ISBLANK(C2802)),NOT(ISBLANK(B2802)),NOT(ISBLANK(E2802))),(_xlfn.AGGREGATE(2,7,A$5:A2802))+1,"")</f>
        <v/>
      </c>
      <c r="B2802" s="49"/>
      <c r="C2802" s="49"/>
      <c r="D2802" s="50"/>
      <c r="E2802" s="51"/>
      <c r="F2802" s="52" t="str">
        <f aca="false">IFERROR(VLOOKUP(B2802,LISTAS!$Q$2:$R$58,2,0),"")</f>
        <v/>
      </c>
      <c r="G2802" s="34" t="str">
        <f aca="false">IF(ISBLANK(C2802),"",  IF(F2802="RAZÓN SOCIAL","NUEVO_RP",   IF(F2802="NUMERO",      IF(ISNUMBER(VALUE(C2802)),VALUE(C2802),""),   IF(OR(F2802="NSS - NOMBRE",F2802="RP - NOMBRE"),      IF(         AND(           NOT(ISERROR(FIND(" - ",C2802))),           ISERROR(FIND("  ",C2802)),           ISERROR(FIND("–",C2802)),           ISERROR(FIND("—",C2802)),           ISNUMBER(VALUE(LEFT(C2802,FIND(" - ",C2802)-1)))         ),         VALUE(LEFT(C2802,FIND(" - ",C2802)-1)),         ""      ),   ""   )  )))</f>
        <v/>
      </c>
      <c r="H2802" s="34" t="str">
        <f aca="false">B2802 &amp; "|" &amp; E2802 &amp; "|" &amp;(IF(ISBLANK(C2802),"",IFERROR(VALUE(LEFT(TRIM(C2802),FIND(" ",TRIM(C2802)&amp;" ")-1)),"")))</f>
        <v>||</v>
      </c>
      <c r="I2802" s="18" t="n">
        <f aca="false">IF(G2802="",0, IF(COUNTIF($H$6:H2802,H2802)=1,1,0))</f>
        <v>0</v>
      </c>
      <c r="J2802" s="34" t="str">
        <f aca="false">IF( OR( ISBLANK(D2802), C2802=D2802, AND( LEFT(D2802,7)&lt;&gt;"NOMINA ", OR( ISERROR(FIND(" - ",D2802)), NOT(ISNUMBER(VALUE(LEFT(D2802,FIND(" - ",D2802)-1)))) ) ) ), "", B2802 &amp; "|" &amp; E2802 &amp; "|" &amp; (IF(ISBLANK(C2802), "", IFERROR(VALUE(LEFT(TRIM(C2802), FIND(" ", TRIM(C2802)&amp;" ")-1)), ""))) &amp; "|" &amp; D2802 )</f>
        <v/>
      </c>
      <c r="K2802" s="18" t="n">
        <f aca="false">IF(OR(C2802="", J2802="",G2802=""), 0, IF(COUNTIF($J$6:J2802, J2802)=1, 1, 0))</f>
        <v>0</v>
      </c>
      <c r="L2802" s="16" t="str">
        <f aca="false">IF(B2802="Inscripción de nuevo registro patronal",B2802 &amp; "|" &amp; E2802 &amp; "|" &amp; C2802,"")</f>
        <v/>
      </c>
      <c r="M2802" s="18" t="n">
        <f aca="false">IF(OR(C2802="", L2802=""), 0, IF(COUNTIF($L$6:L2802, L2802)=1, 1, 0))</f>
        <v>0</v>
      </c>
    </row>
    <row r="2803" customFormat="false" ht="28.35" hidden="false" customHeight="true" outlineLevel="0" collapsed="false">
      <c r="A2803" s="48" t="str">
        <f aca="false">IF(AND(NOT(ISBLANK(C2803)),NOT(ISBLANK(B2803)),NOT(ISBLANK(E2803))),(_xlfn.AGGREGATE(2,7,A$5:A2803))+1,"")</f>
        <v/>
      </c>
      <c r="B2803" s="49"/>
      <c r="C2803" s="49"/>
      <c r="D2803" s="50"/>
      <c r="E2803" s="51"/>
      <c r="F2803" s="52" t="str">
        <f aca="false">IFERROR(VLOOKUP(B2803,LISTAS!$Q$2:$R$58,2,0),"")</f>
        <v/>
      </c>
      <c r="G2803" s="34" t="str">
        <f aca="false">IF(ISBLANK(C2803),"",  IF(F2803="RAZÓN SOCIAL","NUEVO_RP",   IF(F2803="NUMERO",      IF(ISNUMBER(VALUE(C2803)),VALUE(C2803),""),   IF(OR(F2803="NSS - NOMBRE",F2803="RP - NOMBRE"),      IF(         AND(           NOT(ISERROR(FIND(" - ",C2803))),           ISERROR(FIND("  ",C2803)),           ISERROR(FIND("–",C2803)),           ISERROR(FIND("—",C2803)),           ISNUMBER(VALUE(LEFT(C2803,FIND(" - ",C2803)-1)))         ),         VALUE(LEFT(C2803,FIND(" - ",C2803)-1)),         ""      ),   ""   )  )))</f>
        <v/>
      </c>
      <c r="H2803" s="34" t="str">
        <f aca="false">B2803 &amp; "|" &amp; E2803 &amp; "|" &amp;(IF(ISBLANK(C2803),"",IFERROR(VALUE(LEFT(TRIM(C2803),FIND(" ",TRIM(C2803)&amp;" ")-1)),"")))</f>
        <v>||</v>
      </c>
      <c r="I2803" s="18" t="n">
        <f aca="false">IF(G2803="",0, IF(COUNTIF($H$6:H2803,H2803)=1,1,0))</f>
        <v>0</v>
      </c>
      <c r="J2803" s="34" t="str">
        <f aca="false">IF( OR( ISBLANK(D2803), C2803=D2803, AND( LEFT(D2803,7)&lt;&gt;"NOMINA ", OR( ISERROR(FIND(" - ",D2803)), NOT(ISNUMBER(VALUE(LEFT(D2803,FIND(" - ",D2803)-1)))) ) ) ), "", B2803 &amp; "|" &amp; E2803 &amp; "|" &amp; (IF(ISBLANK(C2803), "", IFERROR(VALUE(LEFT(TRIM(C2803), FIND(" ", TRIM(C2803)&amp;" ")-1)), ""))) &amp; "|" &amp; D2803 )</f>
        <v/>
      </c>
      <c r="K2803" s="18" t="n">
        <f aca="false">IF(OR(C2803="", J2803="",G2803=""), 0, IF(COUNTIF($J$6:J2803, J2803)=1, 1, 0))</f>
        <v>0</v>
      </c>
      <c r="L2803" s="16" t="str">
        <f aca="false">IF(B2803="Inscripción de nuevo registro patronal",B2803 &amp; "|" &amp; E2803 &amp; "|" &amp; C2803,"")</f>
        <v/>
      </c>
      <c r="M2803" s="18" t="n">
        <f aca="false">IF(OR(C2803="", L2803=""), 0, IF(COUNTIF($L$6:L2803, L2803)=1, 1, 0))</f>
        <v>0</v>
      </c>
    </row>
    <row r="2804" customFormat="false" ht="28.35" hidden="false" customHeight="true" outlineLevel="0" collapsed="false">
      <c r="A2804" s="48" t="str">
        <f aca="false">IF(AND(NOT(ISBLANK(C2804)),NOT(ISBLANK(B2804)),NOT(ISBLANK(E2804))),(_xlfn.AGGREGATE(2,7,A$5:A2804))+1,"")</f>
        <v/>
      </c>
      <c r="B2804" s="49"/>
      <c r="C2804" s="49"/>
      <c r="D2804" s="50"/>
      <c r="E2804" s="51"/>
      <c r="F2804" s="52" t="str">
        <f aca="false">IFERROR(VLOOKUP(B2804,LISTAS!$Q$2:$R$58,2,0),"")</f>
        <v/>
      </c>
      <c r="G2804" s="34" t="str">
        <f aca="false">IF(ISBLANK(C2804),"",  IF(F2804="RAZÓN SOCIAL","NUEVO_RP",   IF(F2804="NUMERO",      IF(ISNUMBER(VALUE(C2804)),VALUE(C2804),""),   IF(OR(F2804="NSS - NOMBRE",F2804="RP - NOMBRE"),      IF(         AND(           NOT(ISERROR(FIND(" - ",C2804))),           ISERROR(FIND("  ",C2804)),           ISERROR(FIND("–",C2804)),           ISERROR(FIND("—",C2804)),           ISNUMBER(VALUE(LEFT(C2804,FIND(" - ",C2804)-1)))         ),         VALUE(LEFT(C2804,FIND(" - ",C2804)-1)),         ""      ),   ""   )  )))</f>
        <v/>
      </c>
      <c r="H2804" s="34" t="str">
        <f aca="false">B2804 &amp; "|" &amp; E2804 &amp; "|" &amp;(IF(ISBLANK(C2804),"",IFERROR(VALUE(LEFT(TRIM(C2804),FIND(" ",TRIM(C2804)&amp;" ")-1)),"")))</f>
        <v>||</v>
      </c>
      <c r="I2804" s="18" t="n">
        <f aca="false">IF(G2804="",0, IF(COUNTIF($H$6:H2804,H2804)=1,1,0))</f>
        <v>0</v>
      </c>
      <c r="J2804" s="34" t="str">
        <f aca="false">IF( OR( ISBLANK(D2804), C2804=D2804, AND( LEFT(D2804,7)&lt;&gt;"NOMINA ", OR( ISERROR(FIND(" - ",D2804)), NOT(ISNUMBER(VALUE(LEFT(D2804,FIND(" - ",D2804)-1)))) ) ) ), "", B2804 &amp; "|" &amp; E2804 &amp; "|" &amp; (IF(ISBLANK(C2804), "", IFERROR(VALUE(LEFT(TRIM(C2804), FIND(" ", TRIM(C2804)&amp;" ")-1)), ""))) &amp; "|" &amp; D2804 )</f>
        <v/>
      </c>
      <c r="K2804" s="18" t="n">
        <f aca="false">IF(OR(C2804="", J2804="",G2804=""), 0, IF(COUNTIF($J$6:J2804, J2804)=1, 1, 0))</f>
        <v>0</v>
      </c>
      <c r="L2804" s="16" t="str">
        <f aca="false">IF(B2804="Inscripción de nuevo registro patronal",B2804 &amp; "|" &amp; E2804 &amp; "|" &amp; C2804,"")</f>
        <v/>
      </c>
      <c r="M2804" s="18" t="n">
        <f aca="false">IF(OR(C2804="", L2804=""), 0, IF(COUNTIF($L$6:L2804, L2804)=1, 1, 0))</f>
        <v>0</v>
      </c>
    </row>
    <row r="2805" customFormat="false" ht="28.35" hidden="false" customHeight="true" outlineLevel="0" collapsed="false">
      <c r="A2805" s="48" t="str">
        <f aca="false">IF(AND(NOT(ISBLANK(C2805)),NOT(ISBLANK(B2805)),NOT(ISBLANK(E2805))),(_xlfn.AGGREGATE(2,7,A$5:A2805))+1,"")</f>
        <v/>
      </c>
      <c r="B2805" s="49"/>
      <c r="C2805" s="49"/>
      <c r="D2805" s="50"/>
      <c r="E2805" s="51"/>
      <c r="F2805" s="52" t="str">
        <f aca="false">IFERROR(VLOOKUP(B2805,LISTAS!$Q$2:$R$58,2,0),"")</f>
        <v/>
      </c>
      <c r="G2805" s="34" t="str">
        <f aca="false">IF(ISBLANK(C2805),"",  IF(F2805="RAZÓN SOCIAL","NUEVO_RP",   IF(F2805="NUMERO",      IF(ISNUMBER(VALUE(C2805)),VALUE(C2805),""),   IF(OR(F2805="NSS - NOMBRE",F2805="RP - NOMBRE"),      IF(         AND(           NOT(ISERROR(FIND(" - ",C2805))),           ISERROR(FIND("  ",C2805)),           ISERROR(FIND("–",C2805)),           ISERROR(FIND("—",C2805)),           ISNUMBER(VALUE(LEFT(C2805,FIND(" - ",C2805)-1)))         ),         VALUE(LEFT(C2805,FIND(" - ",C2805)-1)),         ""      ),   ""   )  )))</f>
        <v/>
      </c>
      <c r="H2805" s="34" t="str">
        <f aca="false">B2805 &amp; "|" &amp; E2805 &amp; "|" &amp;(IF(ISBLANK(C2805),"",IFERROR(VALUE(LEFT(TRIM(C2805),FIND(" ",TRIM(C2805)&amp;" ")-1)),"")))</f>
        <v>||</v>
      </c>
      <c r="I2805" s="18" t="n">
        <f aca="false">IF(G2805="",0, IF(COUNTIF($H$6:H2805,H2805)=1,1,0))</f>
        <v>0</v>
      </c>
      <c r="J2805" s="34" t="str">
        <f aca="false">IF( OR( ISBLANK(D2805), C2805=D2805, AND( LEFT(D2805,7)&lt;&gt;"NOMINA ", OR( ISERROR(FIND(" - ",D2805)), NOT(ISNUMBER(VALUE(LEFT(D2805,FIND(" - ",D2805)-1)))) ) ) ), "", B2805 &amp; "|" &amp; E2805 &amp; "|" &amp; (IF(ISBLANK(C2805), "", IFERROR(VALUE(LEFT(TRIM(C2805), FIND(" ", TRIM(C2805)&amp;" ")-1)), ""))) &amp; "|" &amp; D2805 )</f>
        <v/>
      </c>
      <c r="K2805" s="18" t="n">
        <f aca="false">IF(OR(C2805="", J2805="",G2805=""), 0, IF(COUNTIF($J$6:J2805, J2805)=1, 1, 0))</f>
        <v>0</v>
      </c>
      <c r="L2805" s="16" t="str">
        <f aca="false">IF(B2805="Inscripción de nuevo registro patronal",B2805 &amp; "|" &amp; E2805 &amp; "|" &amp; C2805,"")</f>
        <v/>
      </c>
      <c r="M2805" s="18" t="n">
        <f aca="false">IF(OR(C2805="", L2805=""), 0, IF(COUNTIF($L$6:L2805, L2805)=1, 1, 0))</f>
        <v>0</v>
      </c>
    </row>
    <row r="2806" customFormat="false" ht="28.35" hidden="false" customHeight="true" outlineLevel="0" collapsed="false">
      <c r="A2806" s="48" t="str">
        <f aca="false">IF(AND(NOT(ISBLANK(C2806)),NOT(ISBLANK(B2806)),NOT(ISBLANK(E2806))),(_xlfn.AGGREGATE(2,7,A$5:A2806))+1,"")</f>
        <v/>
      </c>
      <c r="B2806" s="49"/>
      <c r="C2806" s="49"/>
      <c r="D2806" s="50"/>
      <c r="E2806" s="51"/>
      <c r="F2806" s="52" t="str">
        <f aca="false">IFERROR(VLOOKUP(B2806,LISTAS!$Q$2:$R$58,2,0),"")</f>
        <v/>
      </c>
      <c r="G2806" s="34" t="str">
        <f aca="false">IF(ISBLANK(C2806),"",  IF(F2806="RAZÓN SOCIAL","NUEVO_RP",   IF(F2806="NUMERO",      IF(ISNUMBER(VALUE(C2806)),VALUE(C2806),""),   IF(OR(F2806="NSS - NOMBRE",F2806="RP - NOMBRE"),      IF(         AND(           NOT(ISERROR(FIND(" - ",C2806))),           ISERROR(FIND("  ",C2806)),           ISERROR(FIND("–",C2806)),           ISERROR(FIND("—",C2806)),           ISNUMBER(VALUE(LEFT(C2806,FIND(" - ",C2806)-1)))         ),         VALUE(LEFT(C2806,FIND(" - ",C2806)-1)),         ""      ),   ""   )  )))</f>
        <v/>
      </c>
      <c r="H2806" s="34" t="str">
        <f aca="false">B2806 &amp; "|" &amp; E2806 &amp; "|" &amp;(IF(ISBLANK(C2806),"",IFERROR(VALUE(LEFT(TRIM(C2806),FIND(" ",TRIM(C2806)&amp;" ")-1)),"")))</f>
        <v>||</v>
      </c>
      <c r="I2806" s="18" t="n">
        <f aca="false">IF(G2806="",0, IF(COUNTIF($H$6:H2806,H2806)=1,1,0))</f>
        <v>0</v>
      </c>
      <c r="J2806" s="34" t="str">
        <f aca="false">IF( OR( ISBLANK(D2806), C2806=D2806, AND( LEFT(D2806,7)&lt;&gt;"NOMINA ", OR( ISERROR(FIND(" - ",D2806)), NOT(ISNUMBER(VALUE(LEFT(D2806,FIND(" - ",D2806)-1)))) ) ) ), "", B2806 &amp; "|" &amp; E2806 &amp; "|" &amp; (IF(ISBLANK(C2806), "", IFERROR(VALUE(LEFT(TRIM(C2806), FIND(" ", TRIM(C2806)&amp;" ")-1)), ""))) &amp; "|" &amp; D2806 )</f>
        <v/>
      </c>
      <c r="K2806" s="18" t="n">
        <f aca="false">IF(OR(C2806="", J2806="",G2806=""), 0, IF(COUNTIF($J$6:J2806, J2806)=1, 1, 0))</f>
        <v>0</v>
      </c>
      <c r="L2806" s="16" t="str">
        <f aca="false">IF(B2806="Inscripción de nuevo registro patronal",B2806 &amp; "|" &amp; E2806 &amp; "|" &amp; C2806,"")</f>
        <v/>
      </c>
      <c r="M2806" s="18" t="n">
        <f aca="false">IF(OR(C2806="", L2806=""), 0, IF(COUNTIF($L$6:L2806, L2806)=1, 1, 0))</f>
        <v>0</v>
      </c>
    </row>
    <row r="2807" customFormat="false" ht="28.35" hidden="false" customHeight="true" outlineLevel="0" collapsed="false">
      <c r="A2807" s="48" t="str">
        <f aca="false">IF(AND(NOT(ISBLANK(C2807)),NOT(ISBLANK(B2807)),NOT(ISBLANK(E2807))),(_xlfn.AGGREGATE(2,7,A$5:A2807))+1,"")</f>
        <v/>
      </c>
      <c r="B2807" s="49"/>
      <c r="C2807" s="49"/>
      <c r="D2807" s="50"/>
      <c r="E2807" s="51"/>
      <c r="F2807" s="52" t="str">
        <f aca="false">IFERROR(VLOOKUP(B2807,LISTAS!$Q$2:$R$58,2,0),"")</f>
        <v/>
      </c>
      <c r="G2807" s="34" t="str">
        <f aca="false">IF(ISBLANK(C2807),"",  IF(F2807="RAZÓN SOCIAL","NUEVO_RP",   IF(F2807="NUMERO",      IF(ISNUMBER(VALUE(C2807)),VALUE(C2807),""),   IF(OR(F2807="NSS - NOMBRE",F2807="RP - NOMBRE"),      IF(         AND(           NOT(ISERROR(FIND(" - ",C2807))),           ISERROR(FIND("  ",C2807)),           ISERROR(FIND("–",C2807)),           ISERROR(FIND("—",C2807)),           ISNUMBER(VALUE(LEFT(C2807,FIND(" - ",C2807)-1)))         ),         VALUE(LEFT(C2807,FIND(" - ",C2807)-1)),         ""      ),   ""   )  )))</f>
        <v/>
      </c>
      <c r="H2807" s="34" t="str">
        <f aca="false">B2807 &amp; "|" &amp; E2807 &amp; "|" &amp;(IF(ISBLANK(C2807),"",IFERROR(VALUE(LEFT(TRIM(C2807),FIND(" ",TRIM(C2807)&amp;" ")-1)),"")))</f>
        <v>||</v>
      </c>
      <c r="I2807" s="18" t="n">
        <f aca="false">IF(G2807="",0, IF(COUNTIF($H$6:H2807,H2807)=1,1,0))</f>
        <v>0</v>
      </c>
      <c r="J2807" s="34" t="str">
        <f aca="false">IF( OR( ISBLANK(D2807), C2807=D2807, AND( LEFT(D2807,7)&lt;&gt;"NOMINA ", OR( ISERROR(FIND(" - ",D2807)), NOT(ISNUMBER(VALUE(LEFT(D2807,FIND(" - ",D2807)-1)))) ) ) ), "", B2807 &amp; "|" &amp; E2807 &amp; "|" &amp; (IF(ISBLANK(C2807), "", IFERROR(VALUE(LEFT(TRIM(C2807), FIND(" ", TRIM(C2807)&amp;" ")-1)), ""))) &amp; "|" &amp; D2807 )</f>
        <v/>
      </c>
      <c r="K2807" s="18" t="n">
        <f aca="false">IF(OR(C2807="", J2807="",G2807=""), 0, IF(COUNTIF($J$6:J2807, J2807)=1, 1, 0))</f>
        <v>0</v>
      </c>
      <c r="L2807" s="16" t="str">
        <f aca="false">IF(B2807="Inscripción de nuevo registro patronal",B2807 &amp; "|" &amp; E2807 &amp; "|" &amp; C2807,"")</f>
        <v/>
      </c>
      <c r="M2807" s="18" t="n">
        <f aca="false">IF(OR(C2807="", L2807=""), 0, IF(COUNTIF($L$6:L2807, L2807)=1, 1, 0))</f>
        <v>0</v>
      </c>
    </row>
    <row r="2808" customFormat="false" ht="28.35" hidden="false" customHeight="true" outlineLevel="0" collapsed="false">
      <c r="A2808" s="48" t="str">
        <f aca="false">IF(AND(NOT(ISBLANK(C2808)),NOT(ISBLANK(B2808)),NOT(ISBLANK(E2808))),(_xlfn.AGGREGATE(2,7,A$5:A2808))+1,"")</f>
        <v/>
      </c>
      <c r="B2808" s="49"/>
      <c r="C2808" s="49"/>
      <c r="D2808" s="50"/>
      <c r="E2808" s="51"/>
      <c r="F2808" s="52" t="str">
        <f aca="false">IFERROR(VLOOKUP(B2808,LISTAS!$Q$2:$R$58,2,0),"")</f>
        <v/>
      </c>
      <c r="G2808" s="34" t="str">
        <f aca="false">IF(ISBLANK(C2808),"",  IF(F2808="RAZÓN SOCIAL","NUEVO_RP",   IF(F2808="NUMERO",      IF(ISNUMBER(VALUE(C2808)),VALUE(C2808),""),   IF(OR(F2808="NSS - NOMBRE",F2808="RP - NOMBRE"),      IF(         AND(           NOT(ISERROR(FIND(" - ",C2808))),           ISERROR(FIND("  ",C2808)),           ISERROR(FIND("–",C2808)),           ISERROR(FIND("—",C2808)),           ISNUMBER(VALUE(LEFT(C2808,FIND(" - ",C2808)-1)))         ),         VALUE(LEFT(C2808,FIND(" - ",C2808)-1)),         ""      ),   ""   )  )))</f>
        <v/>
      </c>
      <c r="H2808" s="34" t="str">
        <f aca="false">B2808 &amp; "|" &amp; E2808 &amp; "|" &amp;(IF(ISBLANK(C2808),"",IFERROR(VALUE(LEFT(TRIM(C2808),FIND(" ",TRIM(C2808)&amp;" ")-1)),"")))</f>
        <v>||</v>
      </c>
      <c r="I2808" s="18" t="n">
        <f aca="false">IF(G2808="",0, IF(COUNTIF($H$6:H2808,H2808)=1,1,0))</f>
        <v>0</v>
      </c>
      <c r="J2808" s="34" t="str">
        <f aca="false">IF( OR( ISBLANK(D2808), C2808=D2808, AND( LEFT(D2808,7)&lt;&gt;"NOMINA ", OR( ISERROR(FIND(" - ",D2808)), NOT(ISNUMBER(VALUE(LEFT(D2808,FIND(" - ",D2808)-1)))) ) ) ), "", B2808 &amp; "|" &amp; E2808 &amp; "|" &amp; (IF(ISBLANK(C2808), "", IFERROR(VALUE(LEFT(TRIM(C2808), FIND(" ", TRIM(C2808)&amp;" ")-1)), ""))) &amp; "|" &amp; D2808 )</f>
        <v/>
      </c>
      <c r="K2808" s="18" t="n">
        <f aca="false">IF(OR(C2808="", J2808="",G2808=""), 0, IF(COUNTIF($J$6:J2808, J2808)=1, 1, 0))</f>
        <v>0</v>
      </c>
      <c r="L2808" s="16" t="str">
        <f aca="false">IF(B2808="Inscripción de nuevo registro patronal",B2808 &amp; "|" &amp; E2808 &amp; "|" &amp; C2808,"")</f>
        <v/>
      </c>
      <c r="M2808" s="18" t="n">
        <f aca="false">IF(OR(C2808="", L2808=""), 0, IF(COUNTIF($L$6:L2808, L2808)=1, 1, 0))</f>
        <v>0</v>
      </c>
    </row>
    <row r="2809" customFormat="false" ht="28.35" hidden="false" customHeight="true" outlineLevel="0" collapsed="false">
      <c r="A2809" s="48" t="str">
        <f aca="false">IF(AND(NOT(ISBLANK(C2809)),NOT(ISBLANK(B2809)),NOT(ISBLANK(E2809))),(_xlfn.AGGREGATE(2,7,A$5:A2809))+1,"")</f>
        <v/>
      </c>
      <c r="B2809" s="49"/>
      <c r="C2809" s="49"/>
      <c r="D2809" s="50"/>
      <c r="E2809" s="51"/>
      <c r="F2809" s="52" t="str">
        <f aca="false">IFERROR(VLOOKUP(B2809,LISTAS!$Q$2:$R$58,2,0),"")</f>
        <v/>
      </c>
      <c r="G2809" s="34" t="str">
        <f aca="false">IF(ISBLANK(C2809),"",  IF(F2809="RAZÓN SOCIAL","NUEVO_RP",   IF(F2809="NUMERO",      IF(ISNUMBER(VALUE(C2809)),VALUE(C2809),""),   IF(OR(F2809="NSS - NOMBRE",F2809="RP - NOMBRE"),      IF(         AND(           NOT(ISERROR(FIND(" - ",C2809))),           ISERROR(FIND("  ",C2809)),           ISERROR(FIND("–",C2809)),           ISERROR(FIND("—",C2809)),           ISNUMBER(VALUE(LEFT(C2809,FIND(" - ",C2809)-1)))         ),         VALUE(LEFT(C2809,FIND(" - ",C2809)-1)),         ""      ),   ""   )  )))</f>
        <v/>
      </c>
      <c r="H2809" s="34" t="str">
        <f aca="false">B2809 &amp; "|" &amp; E2809 &amp; "|" &amp;(IF(ISBLANK(C2809),"",IFERROR(VALUE(LEFT(TRIM(C2809),FIND(" ",TRIM(C2809)&amp;" ")-1)),"")))</f>
        <v>||</v>
      </c>
      <c r="I2809" s="18" t="n">
        <f aca="false">IF(G2809="",0, IF(COUNTIF($H$6:H2809,H2809)=1,1,0))</f>
        <v>0</v>
      </c>
      <c r="J2809" s="34" t="str">
        <f aca="false">IF( OR( ISBLANK(D2809), C2809=D2809, AND( LEFT(D2809,7)&lt;&gt;"NOMINA ", OR( ISERROR(FIND(" - ",D2809)), NOT(ISNUMBER(VALUE(LEFT(D2809,FIND(" - ",D2809)-1)))) ) ) ), "", B2809 &amp; "|" &amp; E2809 &amp; "|" &amp; (IF(ISBLANK(C2809), "", IFERROR(VALUE(LEFT(TRIM(C2809), FIND(" ", TRIM(C2809)&amp;" ")-1)), ""))) &amp; "|" &amp; D2809 )</f>
        <v/>
      </c>
      <c r="K2809" s="18" t="n">
        <f aca="false">IF(OR(C2809="", J2809="",G2809=""), 0, IF(COUNTIF($J$6:J2809, J2809)=1, 1, 0))</f>
        <v>0</v>
      </c>
      <c r="L2809" s="16" t="str">
        <f aca="false">IF(B2809="Inscripción de nuevo registro patronal",B2809 &amp; "|" &amp; E2809 &amp; "|" &amp; C2809,"")</f>
        <v/>
      </c>
      <c r="M2809" s="18" t="n">
        <f aca="false">IF(OR(C2809="", L2809=""), 0, IF(COUNTIF($L$6:L2809, L2809)=1, 1, 0))</f>
        <v>0</v>
      </c>
    </row>
    <row r="2810" customFormat="false" ht="28.35" hidden="false" customHeight="true" outlineLevel="0" collapsed="false">
      <c r="A2810" s="48" t="str">
        <f aca="false">IF(AND(NOT(ISBLANK(C2810)),NOT(ISBLANK(B2810)),NOT(ISBLANK(E2810))),(_xlfn.AGGREGATE(2,7,A$5:A2810))+1,"")</f>
        <v/>
      </c>
      <c r="B2810" s="49"/>
      <c r="C2810" s="49"/>
      <c r="D2810" s="50"/>
      <c r="E2810" s="51"/>
      <c r="F2810" s="52" t="str">
        <f aca="false">IFERROR(VLOOKUP(B2810,LISTAS!$Q$2:$R$58,2,0),"")</f>
        <v/>
      </c>
      <c r="G2810" s="34" t="str">
        <f aca="false">IF(ISBLANK(C2810),"",  IF(F2810="RAZÓN SOCIAL","NUEVO_RP",   IF(F2810="NUMERO",      IF(ISNUMBER(VALUE(C2810)),VALUE(C2810),""),   IF(OR(F2810="NSS - NOMBRE",F2810="RP - NOMBRE"),      IF(         AND(           NOT(ISERROR(FIND(" - ",C2810))),           ISERROR(FIND("  ",C2810)),           ISERROR(FIND("–",C2810)),           ISERROR(FIND("—",C2810)),           ISNUMBER(VALUE(LEFT(C2810,FIND(" - ",C2810)-1)))         ),         VALUE(LEFT(C2810,FIND(" - ",C2810)-1)),         ""      ),   ""   )  )))</f>
        <v/>
      </c>
      <c r="H2810" s="34" t="str">
        <f aca="false">B2810 &amp; "|" &amp; E2810 &amp; "|" &amp;(IF(ISBLANK(C2810),"",IFERROR(VALUE(LEFT(TRIM(C2810),FIND(" ",TRIM(C2810)&amp;" ")-1)),"")))</f>
        <v>||</v>
      </c>
      <c r="I2810" s="18" t="n">
        <f aca="false">IF(G2810="",0, IF(COUNTIF($H$6:H2810,H2810)=1,1,0))</f>
        <v>0</v>
      </c>
      <c r="J2810" s="34" t="str">
        <f aca="false">IF( OR( ISBLANK(D2810), C2810=D2810, AND( LEFT(D2810,7)&lt;&gt;"NOMINA ", OR( ISERROR(FIND(" - ",D2810)), NOT(ISNUMBER(VALUE(LEFT(D2810,FIND(" - ",D2810)-1)))) ) ) ), "", B2810 &amp; "|" &amp; E2810 &amp; "|" &amp; (IF(ISBLANK(C2810), "", IFERROR(VALUE(LEFT(TRIM(C2810), FIND(" ", TRIM(C2810)&amp;" ")-1)), ""))) &amp; "|" &amp; D2810 )</f>
        <v/>
      </c>
      <c r="K2810" s="18" t="n">
        <f aca="false">IF(OR(C2810="", J2810="",G2810=""), 0, IF(COUNTIF($J$6:J2810, J2810)=1, 1, 0))</f>
        <v>0</v>
      </c>
      <c r="L2810" s="16" t="str">
        <f aca="false">IF(B2810="Inscripción de nuevo registro patronal",B2810 &amp; "|" &amp; E2810 &amp; "|" &amp; C2810,"")</f>
        <v/>
      </c>
      <c r="M2810" s="18" t="n">
        <f aca="false">IF(OR(C2810="", L2810=""), 0, IF(COUNTIF($L$6:L2810, L2810)=1, 1, 0))</f>
        <v>0</v>
      </c>
    </row>
    <row r="2811" customFormat="false" ht="28.35" hidden="false" customHeight="true" outlineLevel="0" collapsed="false">
      <c r="A2811" s="48" t="str">
        <f aca="false">IF(AND(NOT(ISBLANK(C2811)),NOT(ISBLANK(B2811)),NOT(ISBLANK(E2811))),(_xlfn.AGGREGATE(2,7,A$5:A2811))+1,"")</f>
        <v/>
      </c>
      <c r="B2811" s="49"/>
      <c r="C2811" s="49"/>
      <c r="D2811" s="50"/>
      <c r="E2811" s="51"/>
      <c r="F2811" s="52" t="str">
        <f aca="false">IFERROR(VLOOKUP(B2811,LISTAS!$Q$2:$R$58,2,0),"")</f>
        <v/>
      </c>
      <c r="G2811" s="34" t="str">
        <f aca="false">IF(ISBLANK(C2811),"",  IF(F2811="RAZÓN SOCIAL","NUEVO_RP",   IF(F2811="NUMERO",      IF(ISNUMBER(VALUE(C2811)),VALUE(C2811),""),   IF(OR(F2811="NSS - NOMBRE",F2811="RP - NOMBRE"),      IF(         AND(           NOT(ISERROR(FIND(" - ",C2811))),           ISERROR(FIND("  ",C2811)),           ISERROR(FIND("–",C2811)),           ISERROR(FIND("—",C2811)),           ISNUMBER(VALUE(LEFT(C2811,FIND(" - ",C2811)-1)))         ),         VALUE(LEFT(C2811,FIND(" - ",C2811)-1)),         ""      ),   ""   )  )))</f>
        <v/>
      </c>
      <c r="H2811" s="34" t="str">
        <f aca="false">B2811 &amp; "|" &amp; E2811 &amp; "|" &amp;(IF(ISBLANK(C2811),"",IFERROR(VALUE(LEFT(TRIM(C2811),FIND(" ",TRIM(C2811)&amp;" ")-1)),"")))</f>
        <v>||</v>
      </c>
      <c r="I2811" s="18" t="n">
        <f aca="false">IF(G2811="",0, IF(COUNTIF($H$6:H2811,H2811)=1,1,0))</f>
        <v>0</v>
      </c>
      <c r="J2811" s="34" t="str">
        <f aca="false">IF( OR( ISBLANK(D2811), C2811=D2811, AND( LEFT(D2811,7)&lt;&gt;"NOMINA ", OR( ISERROR(FIND(" - ",D2811)), NOT(ISNUMBER(VALUE(LEFT(D2811,FIND(" - ",D2811)-1)))) ) ) ), "", B2811 &amp; "|" &amp; E2811 &amp; "|" &amp; (IF(ISBLANK(C2811), "", IFERROR(VALUE(LEFT(TRIM(C2811), FIND(" ", TRIM(C2811)&amp;" ")-1)), ""))) &amp; "|" &amp; D2811 )</f>
        <v/>
      </c>
      <c r="K2811" s="18" t="n">
        <f aca="false">IF(OR(C2811="", J2811="",G2811=""), 0, IF(COUNTIF($J$6:J2811, J2811)=1, 1, 0))</f>
        <v>0</v>
      </c>
      <c r="L2811" s="16" t="str">
        <f aca="false">IF(B2811="Inscripción de nuevo registro patronal",B2811 &amp; "|" &amp; E2811 &amp; "|" &amp; C2811,"")</f>
        <v/>
      </c>
      <c r="M2811" s="18" t="n">
        <f aca="false">IF(OR(C2811="", L2811=""), 0, IF(COUNTIF($L$6:L2811, L2811)=1, 1, 0))</f>
        <v>0</v>
      </c>
    </row>
    <row r="2812" customFormat="false" ht="28.35" hidden="false" customHeight="true" outlineLevel="0" collapsed="false">
      <c r="A2812" s="48" t="str">
        <f aca="false">IF(AND(NOT(ISBLANK(C2812)),NOT(ISBLANK(B2812)),NOT(ISBLANK(E2812))),(_xlfn.AGGREGATE(2,7,A$5:A2812))+1,"")</f>
        <v/>
      </c>
      <c r="B2812" s="49"/>
      <c r="C2812" s="49"/>
      <c r="D2812" s="50"/>
      <c r="E2812" s="51"/>
      <c r="F2812" s="52" t="str">
        <f aca="false">IFERROR(VLOOKUP(B2812,LISTAS!$Q$2:$R$58,2,0),"")</f>
        <v/>
      </c>
      <c r="G2812" s="34" t="str">
        <f aca="false">IF(ISBLANK(C2812),"",  IF(F2812="RAZÓN SOCIAL","NUEVO_RP",   IF(F2812="NUMERO",      IF(ISNUMBER(VALUE(C2812)),VALUE(C2812),""),   IF(OR(F2812="NSS - NOMBRE",F2812="RP - NOMBRE"),      IF(         AND(           NOT(ISERROR(FIND(" - ",C2812))),           ISERROR(FIND("  ",C2812)),           ISERROR(FIND("–",C2812)),           ISERROR(FIND("—",C2812)),           ISNUMBER(VALUE(LEFT(C2812,FIND(" - ",C2812)-1)))         ),         VALUE(LEFT(C2812,FIND(" - ",C2812)-1)),         ""      ),   ""   )  )))</f>
        <v/>
      </c>
      <c r="H2812" s="34" t="str">
        <f aca="false">B2812 &amp; "|" &amp; E2812 &amp; "|" &amp;(IF(ISBLANK(C2812),"",IFERROR(VALUE(LEFT(TRIM(C2812),FIND(" ",TRIM(C2812)&amp;" ")-1)),"")))</f>
        <v>||</v>
      </c>
      <c r="I2812" s="18" t="n">
        <f aca="false">IF(G2812="",0, IF(COUNTIF($H$6:H2812,H2812)=1,1,0))</f>
        <v>0</v>
      </c>
      <c r="J2812" s="34" t="str">
        <f aca="false">IF( OR( ISBLANK(D2812), C2812=D2812, AND( LEFT(D2812,7)&lt;&gt;"NOMINA ", OR( ISERROR(FIND(" - ",D2812)), NOT(ISNUMBER(VALUE(LEFT(D2812,FIND(" - ",D2812)-1)))) ) ) ), "", B2812 &amp; "|" &amp; E2812 &amp; "|" &amp; (IF(ISBLANK(C2812), "", IFERROR(VALUE(LEFT(TRIM(C2812), FIND(" ", TRIM(C2812)&amp;" ")-1)), ""))) &amp; "|" &amp; D2812 )</f>
        <v/>
      </c>
      <c r="K2812" s="18" t="n">
        <f aca="false">IF(OR(C2812="", J2812="",G2812=""), 0, IF(COUNTIF($J$6:J2812, J2812)=1, 1, 0))</f>
        <v>0</v>
      </c>
      <c r="L2812" s="16" t="str">
        <f aca="false">IF(B2812="Inscripción de nuevo registro patronal",B2812 &amp; "|" &amp; E2812 &amp; "|" &amp; C2812,"")</f>
        <v/>
      </c>
      <c r="M2812" s="18" t="n">
        <f aca="false">IF(OR(C2812="", L2812=""), 0, IF(COUNTIF($L$6:L2812, L2812)=1, 1, 0))</f>
        <v>0</v>
      </c>
    </row>
    <row r="2813" customFormat="false" ht="28.35" hidden="false" customHeight="true" outlineLevel="0" collapsed="false">
      <c r="A2813" s="48" t="str">
        <f aca="false">IF(AND(NOT(ISBLANK(C2813)),NOT(ISBLANK(B2813)),NOT(ISBLANK(E2813))),(_xlfn.AGGREGATE(2,7,A$5:A2813))+1,"")</f>
        <v/>
      </c>
      <c r="B2813" s="49"/>
      <c r="C2813" s="49"/>
      <c r="D2813" s="50"/>
      <c r="E2813" s="51"/>
      <c r="F2813" s="52" t="str">
        <f aca="false">IFERROR(VLOOKUP(B2813,LISTAS!$Q$2:$R$58,2,0),"")</f>
        <v/>
      </c>
      <c r="G2813" s="34" t="str">
        <f aca="false">IF(ISBLANK(C2813),"",  IF(F2813="RAZÓN SOCIAL","NUEVO_RP",   IF(F2813="NUMERO",      IF(ISNUMBER(VALUE(C2813)),VALUE(C2813),""),   IF(OR(F2813="NSS - NOMBRE",F2813="RP - NOMBRE"),      IF(         AND(           NOT(ISERROR(FIND(" - ",C2813))),           ISERROR(FIND("  ",C2813)),           ISERROR(FIND("–",C2813)),           ISERROR(FIND("—",C2813)),           ISNUMBER(VALUE(LEFT(C2813,FIND(" - ",C2813)-1)))         ),         VALUE(LEFT(C2813,FIND(" - ",C2813)-1)),         ""      ),   ""   )  )))</f>
        <v/>
      </c>
      <c r="H2813" s="34" t="str">
        <f aca="false">B2813 &amp; "|" &amp; E2813 &amp; "|" &amp;(IF(ISBLANK(C2813),"",IFERROR(VALUE(LEFT(TRIM(C2813),FIND(" ",TRIM(C2813)&amp;" ")-1)),"")))</f>
        <v>||</v>
      </c>
      <c r="I2813" s="18" t="n">
        <f aca="false">IF(G2813="",0, IF(COUNTIF($H$6:H2813,H2813)=1,1,0))</f>
        <v>0</v>
      </c>
      <c r="J2813" s="34" t="str">
        <f aca="false">IF( OR( ISBLANK(D2813), C2813=D2813, AND( LEFT(D2813,7)&lt;&gt;"NOMINA ", OR( ISERROR(FIND(" - ",D2813)), NOT(ISNUMBER(VALUE(LEFT(D2813,FIND(" - ",D2813)-1)))) ) ) ), "", B2813 &amp; "|" &amp; E2813 &amp; "|" &amp; (IF(ISBLANK(C2813), "", IFERROR(VALUE(LEFT(TRIM(C2813), FIND(" ", TRIM(C2813)&amp;" ")-1)), ""))) &amp; "|" &amp; D2813 )</f>
        <v/>
      </c>
      <c r="K2813" s="18" t="n">
        <f aca="false">IF(OR(C2813="", J2813="",G2813=""), 0, IF(COUNTIF($J$6:J2813, J2813)=1, 1, 0))</f>
        <v>0</v>
      </c>
      <c r="L2813" s="16" t="str">
        <f aca="false">IF(B2813="Inscripción de nuevo registro patronal",B2813 &amp; "|" &amp; E2813 &amp; "|" &amp; C2813,"")</f>
        <v/>
      </c>
      <c r="M2813" s="18" t="n">
        <f aca="false">IF(OR(C2813="", L2813=""), 0, IF(COUNTIF($L$6:L2813, L2813)=1, 1, 0))</f>
        <v>0</v>
      </c>
    </row>
    <row r="2814" customFormat="false" ht="28.35" hidden="false" customHeight="true" outlineLevel="0" collapsed="false">
      <c r="A2814" s="48" t="str">
        <f aca="false">IF(AND(NOT(ISBLANK(C2814)),NOT(ISBLANK(B2814)),NOT(ISBLANK(E2814))),(_xlfn.AGGREGATE(2,7,A$5:A2814))+1,"")</f>
        <v/>
      </c>
      <c r="B2814" s="49"/>
      <c r="C2814" s="49"/>
      <c r="D2814" s="50"/>
      <c r="E2814" s="51"/>
      <c r="F2814" s="52" t="str">
        <f aca="false">IFERROR(VLOOKUP(B2814,LISTAS!$Q$2:$R$58,2,0),"")</f>
        <v/>
      </c>
      <c r="G2814" s="34" t="str">
        <f aca="false">IF(ISBLANK(C2814),"",  IF(F2814="RAZÓN SOCIAL","NUEVO_RP",   IF(F2814="NUMERO",      IF(ISNUMBER(VALUE(C2814)),VALUE(C2814),""),   IF(OR(F2814="NSS - NOMBRE",F2814="RP - NOMBRE"),      IF(         AND(           NOT(ISERROR(FIND(" - ",C2814))),           ISERROR(FIND("  ",C2814)),           ISERROR(FIND("–",C2814)),           ISERROR(FIND("—",C2814)),           ISNUMBER(VALUE(LEFT(C2814,FIND(" - ",C2814)-1)))         ),         VALUE(LEFT(C2814,FIND(" - ",C2814)-1)),         ""      ),   ""   )  )))</f>
        <v/>
      </c>
      <c r="H2814" s="34" t="str">
        <f aca="false">B2814 &amp; "|" &amp; E2814 &amp; "|" &amp;(IF(ISBLANK(C2814),"",IFERROR(VALUE(LEFT(TRIM(C2814),FIND(" ",TRIM(C2814)&amp;" ")-1)),"")))</f>
        <v>||</v>
      </c>
      <c r="I2814" s="18" t="n">
        <f aca="false">IF(G2814="",0, IF(COUNTIF($H$6:H2814,H2814)=1,1,0))</f>
        <v>0</v>
      </c>
      <c r="J2814" s="34" t="str">
        <f aca="false">IF( OR( ISBLANK(D2814), C2814=D2814, AND( LEFT(D2814,7)&lt;&gt;"NOMINA ", OR( ISERROR(FIND(" - ",D2814)), NOT(ISNUMBER(VALUE(LEFT(D2814,FIND(" - ",D2814)-1)))) ) ) ), "", B2814 &amp; "|" &amp; E2814 &amp; "|" &amp; (IF(ISBLANK(C2814), "", IFERROR(VALUE(LEFT(TRIM(C2814), FIND(" ", TRIM(C2814)&amp;" ")-1)), ""))) &amp; "|" &amp; D2814 )</f>
        <v/>
      </c>
      <c r="K2814" s="18" t="n">
        <f aca="false">IF(OR(C2814="", J2814="",G2814=""), 0, IF(COUNTIF($J$6:J2814, J2814)=1, 1, 0))</f>
        <v>0</v>
      </c>
      <c r="L2814" s="16" t="str">
        <f aca="false">IF(B2814="Inscripción de nuevo registro patronal",B2814 &amp; "|" &amp; E2814 &amp; "|" &amp; C2814,"")</f>
        <v/>
      </c>
      <c r="M2814" s="18" t="n">
        <f aca="false">IF(OR(C2814="", L2814=""), 0, IF(COUNTIF($L$6:L2814, L2814)=1, 1, 0))</f>
        <v>0</v>
      </c>
    </row>
    <row r="2815" customFormat="false" ht="28.35" hidden="false" customHeight="true" outlineLevel="0" collapsed="false">
      <c r="A2815" s="48" t="str">
        <f aca="false">IF(AND(NOT(ISBLANK(C2815)),NOT(ISBLANK(B2815)),NOT(ISBLANK(E2815))),(_xlfn.AGGREGATE(2,7,A$5:A2815))+1,"")</f>
        <v/>
      </c>
      <c r="B2815" s="49"/>
      <c r="C2815" s="49"/>
      <c r="D2815" s="50"/>
      <c r="E2815" s="51"/>
      <c r="F2815" s="52" t="str">
        <f aca="false">IFERROR(VLOOKUP(B2815,LISTAS!$Q$2:$R$58,2,0),"")</f>
        <v/>
      </c>
      <c r="G2815" s="34" t="str">
        <f aca="false">IF(ISBLANK(C2815),"",  IF(F2815="RAZÓN SOCIAL","NUEVO_RP",   IF(F2815="NUMERO",      IF(ISNUMBER(VALUE(C2815)),VALUE(C2815),""),   IF(OR(F2815="NSS - NOMBRE",F2815="RP - NOMBRE"),      IF(         AND(           NOT(ISERROR(FIND(" - ",C2815))),           ISERROR(FIND("  ",C2815)),           ISERROR(FIND("–",C2815)),           ISERROR(FIND("—",C2815)),           ISNUMBER(VALUE(LEFT(C2815,FIND(" - ",C2815)-1)))         ),         VALUE(LEFT(C2815,FIND(" - ",C2815)-1)),         ""      ),   ""   )  )))</f>
        <v/>
      </c>
      <c r="H2815" s="34" t="str">
        <f aca="false">B2815 &amp; "|" &amp; E2815 &amp; "|" &amp;(IF(ISBLANK(C2815),"",IFERROR(VALUE(LEFT(TRIM(C2815),FIND(" ",TRIM(C2815)&amp;" ")-1)),"")))</f>
        <v>||</v>
      </c>
      <c r="I2815" s="18" t="n">
        <f aca="false">IF(G2815="",0, IF(COUNTIF($H$6:H2815,H2815)=1,1,0))</f>
        <v>0</v>
      </c>
      <c r="J2815" s="34" t="str">
        <f aca="false">IF( OR( ISBLANK(D2815), C2815=D2815, AND( LEFT(D2815,7)&lt;&gt;"NOMINA ", OR( ISERROR(FIND(" - ",D2815)), NOT(ISNUMBER(VALUE(LEFT(D2815,FIND(" - ",D2815)-1)))) ) ) ), "", B2815 &amp; "|" &amp; E2815 &amp; "|" &amp; (IF(ISBLANK(C2815), "", IFERROR(VALUE(LEFT(TRIM(C2815), FIND(" ", TRIM(C2815)&amp;" ")-1)), ""))) &amp; "|" &amp; D2815 )</f>
        <v/>
      </c>
      <c r="K2815" s="18" t="n">
        <f aca="false">IF(OR(C2815="", J2815="",G2815=""), 0, IF(COUNTIF($J$6:J2815, J2815)=1, 1, 0))</f>
        <v>0</v>
      </c>
      <c r="L2815" s="16" t="str">
        <f aca="false">IF(B2815="Inscripción de nuevo registro patronal",B2815 &amp; "|" &amp; E2815 &amp; "|" &amp; C2815,"")</f>
        <v/>
      </c>
      <c r="M2815" s="18" t="n">
        <f aca="false">IF(OR(C2815="", L2815=""), 0, IF(COUNTIF($L$6:L2815, L2815)=1, 1, 0))</f>
        <v>0</v>
      </c>
    </row>
    <row r="2816" customFormat="false" ht="28.35" hidden="false" customHeight="true" outlineLevel="0" collapsed="false">
      <c r="A2816" s="48" t="str">
        <f aca="false">IF(AND(NOT(ISBLANK(C2816)),NOT(ISBLANK(B2816)),NOT(ISBLANK(E2816))),(_xlfn.AGGREGATE(2,7,A$5:A2816))+1,"")</f>
        <v/>
      </c>
      <c r="B2816" s="49"/>
      <c r="C2816" s="49"/>
      <c r="D2816" s="50"/>
      <c r="E2816" s="51"/>
      <c r="F2816" s="52" t="str">
        <f aca="false">IFERROR(VLOOKUP(B2816,LISTAS!$Q$2:$R$58,2,0),"")</f>
        <v/>
      </c>
      <c r="G2816" s="34" t="str">
        <f aca="false">IF(ISBLANK(C2816),"",  IF(F2816="RAZÓN SOCIAL","NUEVO_RP",   IF(F2816="NUMERO",      IF(ISNUMBER(VALUE(C2816)),VALUE(C2816),""),   IF(OR(F2816="NSS - NOMBRE",F2816="RP - NOMBRE"),      IF(         AND(           NOT(ISERROR(FIND(" - ",C2816))),           ISERROR(FIND("  ",C2816)),           ISERROR(FIND("–",C2816)),           ISERROR(FIND("—",C2816)),           ISNUMBER(VALUE(LEFT(C2816,FIND(" - ",C2816)-1)))         ),         VALUE(LEFT(C2816,FIND(" - ",C2816)-1)),         ""      ),   ""   )  )))</f>
        <v/>
      </c>
      <c r="H2816" s="34" t="str">
        <f aca="false">B2816 &amp; "|" &amp; E2816 &amp; "|" &amp;(IF(ISBLANK(C2816),"",IFERROR(VALUE(LEFT(TRIM(C2816),FIND(" ",TRIM(C2816)&amp;" ")-1)),"")))</f>
        <v>||</v>
      </c>
      <c r="I2816" s="18" t="n">
        <f aca="false">IF(G2816="",0, IF(COUNTIF($H$6:H2816,H2816)=1,1,0))</f>
        <v>0</v>
      </c>
      <c r="J2816" s="34" t="str">
        <f aca="false">IF( OR( ISBLANK(D2816), C2816=D2816, AND( LEFT(D2816,7)&lt;&gt;"NOMINA ", OR( ISERROR(FIND(" - ",D2816)), NOT(ISNUMBER(VALUE(LEFT(D2816,FIND(" - ",D2816)-1)))) ) ) ), "", B2816 &amp; "|" &amp; E2816 &amp; "|" &amp; (IF(ISBLANK(C2816), "", IFERROR(VALUE(LEFT(TRIM(C2816), FIND(" ", TRIM(C2816)&amp;" ")-1)), ""))) &amp; "|" &amp; D2816 )</f>
        <v/>
      </c>
      <c r="K2816" s="18" t="n">
        <f aca="false">IF(OR(C2816="", J2816="",G2816=""), 0, IF(COUNTIF($J$6:J2816, J2816)=1, 1, 0))</f>
        <v>0</v>
      </c>
      <c r="L2816" s="16" t="str">
        <f aca="false">IF(B2816="Inscripción de nuevo registro patronal",B2816 &amp; "|" &amp; E2816 &amp; "|" &amp; C2816,"")</f>
        <v/>
      </c>
      <c r="M2816" s="18" t="n">
        <f aca="false">IF(OR(C2816="", L2816=""), 0, IF(COUNTIF($L$6:L2816, L2816)=1, 1, 0))</f>
        <v>0</v>
      </c>
    </row>
    <row r="2817" customFormat="false" ht="28.35" hidden="false" customHeight="true" outlineLevel="0" collapsed="false">
      <c r="A2817" s="48" t="str">
        <f aca="false">IF(AND(NOT(ISBLANK(C2817)),NOT(ISBLANK(B2817)),NOT(ISBLANK(E2817))),(_xlfn.AGGREGATE(2,7,A$5:A2817))+1,"")</f>
        <v/>
      </c>
      <c r="B2817" s="49"/>
      <c r="C2817" s="49"/>
      <c r="D2817" s="50"/>
      <c r="E2817" s="51"/>
      <c r="F2817" s="52" t="str">
        <f aca="false">IFERROR(VLOOKUP(B2817,LISTAS!$Q$2:$R$58,2,0),"")</f>
        <v/>
      </c>
      <c r="G2817" s="34" t="str">
        <f aca="false">IF(ISBLANK(C2817),"",  IF(F2817="RAZÓN SOCIAL","NUEVO_RP",   IF(F2817="NUMERO",      IF(ISNUMBER(VALUE(C2817)),VALUE(C2817),""),   IF(OR(F2817="NSS - NOMBRE",F2817="RP - NOMBRE"),      IF(         AND(           NOT(ISERROR(FIND(" - ",C2817))),           ISERROR(FIND("  ",C2817)),           ISERROR(FIND("–",C2817)),           ISERROR(FIND("—",C2817)),           ISNUMBER(VALUE(LEFT(C2817,FIND(" - ",C2817)-1)))         ),         VALUE(LEFT(C2817,FIND(" - ",C2817)-1)),         ""      ),   ""   )  )))</f>
        <v/>
      </c>
      <c r="H2817" s="34" t="str">
        <f aca="false">B2817 &amp; "|" &amp; E2817 &amp; "|" &amp;(IF(ISBLANK(C2817),"",IFERROR(VALUE(LEFT(TRIM(C2817),FIND(" ",TRIM(C2817)&amp;" ")-1)),"")))</f>
        <v>||</v>
      </c>
      <c r="I2817" s="18" t="n">
        <f aca="false">IF(G2817="",0, IF(COUNTIF($H$6:H2817,H2817)=1,1,0))</f>
        <v>0</v>
      </c>
      <c r="J2817" s="34" t="str">
        <f aca="false">IF( OR( ISBLANK(D2817), C2817=D2817, AND( LEFT(D2817,7)&lt;&gt;"NOMINA ", OR( ISERROR(FIND(" - ",D2817)), NOT(ISNUMBER(VALUE(LEFT(D2817,FIND(" - ",D2817)-1)))) ) ) ), "", B2817 &amp; "|" &amp; E2817 &amp; "|" &amp; (IF(ISBLANK(C2817), "", IFERROR(VALUE(LEFT(TRIM(C2817), FIND(" ", TRIM(C2817)&amp;" ")-1)), ""))) &amp; "|" &amp; D2817 )</f>
        <v/>
      </c>
      <c r="K2817" s="18" t="n">
        <f aca="false">IF(OR(C2817="", J2817="",G2817=""), 0, IF(COUNTIF($J$6:J2817, J2817)=1, 1, 0))</f>
        <v>0</v>
      </c>
      <c r="L2817" s="16" t="str">
        <f aca="false">IF(B2817="Inscripción de nuevo registro patronal",B2817 &amp; "|" &amp; E2817 &amp; "|" &amp; C2817,"")</f>
        <v/>
      </c>
      <c r="M2817" s="18" t="n">
        <f aca="false">IF(OR(C2817="", L2817=""), 0, IF(COUNTIF($L$6:L2817, L2817)=1, 1, 0))</f>
        <v>0</v>
      </c>
    </row>
    <row r="2818" customFormat="false" ht="28.35" hidden="false" customHeight="true" outlineLevel="0" collapsed="false">
      <c r="A2818" s="48" t="str">
        <f aca="false">IF(AND(NOT(ISBLANK(C2818)),NOT(ISBLANK(B2818)),NOT(ISBLANK(E2818))),(_xlfn.AGGREGATE(2,7,A$5:A2818))+1,"")</f>
        <v/>
      </c>
      <c r="B2818" s="49"/>
      <c r="C2818" s="49"/>
      <c r="D2818" s="50"/>
      <c r="E2818" s="51"/>
      <c r="F2818" s="52" t="str">
        <f aca="false">IFERROR(VLOOKUP(B2818,LISTAS!$Q$2:$R$58,2,0),"")</f>
        <v/>
      </c>
      <c r="G2818" s="34" t="str">
        <f aca="false">IF(ISBLANK(C2818),"",  IF(F2818="RAZÓN SOCIAL","NUEVO_RP",   IF(F2818="NUMERO",      IF(ISNUMBER(VALUE(C2818)),VALUE(C2818),""),   IF(OR(F2818="NSS - NOMBRE",F2818="RP - NOMBRE"),      IF(         AND(           NOT(ISERROR(FIND(" - ",C2818))),           ISERROR(FIND("  ",C2818)),           ISERROR(FIND("–",C2818)),           ISERROR(FIND("—",C2818)),           ISNUMBER(VALUE(LEFT(C2818,FIND(" - ",C2818)-1)))         ),         VALUE(LEFT(C2818,FIND(" - ",C2818)-1)),         ""      ),   ""   )  )))</f>
        <v/>
      </c>
      <c r="H2818" s="34" t="str">
        <f aca="false">B2818 &amp; "|" &amp; E2818 &amp; "|" &amp;(IF(ISBLANK(C2818),"",IFERROR(VALUE(LEFT(TRIM(C2818),FIND(" ",TRIM(C2818)&amp;" ")-1)),"")))</f>
        <v>||</v>
      </c>
      <c r="I2818" s="18" t="n">
        <f aca="false">IF(G2818="",0, IF(COUNTIF($H$6:H2818,H2818)=1,1,0))</f>
        <v>0</v>
      </c>
      <c r="J2818" s="34" t="str">
        <f aca="false">IF( OR( ISBLANK(D2818), C2818=D2818, AND( LEFT(D2818,7)&lt;&gt;"NOMINA ", OR( ISERROR(FIND(" - ",D2818)), NOT(ISNUMBER(VALUE(LEFT(D2818,FIND(" - ",D2818)-1)))) ) ) ), "", B2818 &amp; "|" &amp; E2818 &amp; "|" &amp; (IF(ISBLANK(C2818), "", IFERROR(VALUE(LEFT(TRIM(C2818), FIND(" ", TRIM(C2818)&amp;" ")-1)), ""))) &amp; "|" &amp; D2818 )</f>
        <v/>
      </c>
      <c r="K2818" s="18" t="n">
        <f aca="false">IF(OR(C2818="", J2818="",G2818=""), 0, IF(COUNTIF($J$6:J2818, J2818)=1, 1, 0))</f>
        <v>0</v>
      </c>
      <c r="L2818" s="16" t="str">
        <f aca="false">IF(B2818="Inscripción de nuevo registro patronal",B2818 &amp; "|" &amp; E2818 &amp; "|" &amp; C2818,"")</f>
        <v/>
      </c>
      <c r="M2818" s="18" t="n">
        <f aca="false">IF(OR(C2818="", L2818=""), 0, IF(COUNTIF($L$6:L2818, L2818)=1, 1, 0))</f>
        <v>0</v>
      </c>
    </row>
    <row r="2819" customFormat="false" ht="28.35" hidden="false" customHeight="true" outlineLevel="0" collapsed="false">
      <c r="A2819" s="48" t="str">
        <f aca="false">IF(AND(NOT(ISBLANK(C2819)),NOT(ISBLANK(B2819)),NOT(ISBLANK(E2819))),(_xlfn.AGGREGATE(2,7,A$5:A2819))+1,"")</f>
        <v/>
      </c>
      <c r="B2819" s="49"/>
      <c r="C2819" s="49"/>
      <c r="D2819" s="50"/>
      <c r="E2819" s="51"/>
      <c r="F2819" s="52" t="str">
        <f aca="false">IFERROR(VLOOKUP(B2819,LISTAS!$Q$2:$R$58,2,0),"")</f>
        <v/>
      </c>
      <c r="G2819" s="34" t="str">
        <f aca="false">IF(ISBLANK(C2819),"",  IF(F2819="RAZÓN SOCIAL","NUEVO_RP",   IF(F2819="NUMERO",      IF(ISNUMBER(VALUE(C2819)),VALUE(C2819),""),   IF(OR(F2819="NSS - NOMBRE",F2819="RP - NOMBRE"),      IF(         AND(           NOT(ISERROR(FIND(" - ",C2819))),           ISERROR(FIND("  ",C2819)),           ISERROR(FIND("–",C2819)),           ISERROR(FIND("—",C2819)),           ISNUMBER(VALUE(LEFT(C2819,FIND(" - ",C2819)-1)))         ),         VALUE(LEFT(C2819,FIND(" - ",C2819)-1)),         ""      ),   ""   )  )))</f>
        <v/>
      </c>
      <c r="H2819" s="34" t="str">
        <f aca="false">B2819 &amp; "|" &amp; E2819 &amp; "|" &amp;(IF(ISBLANK(C2819),"",IFERROR(VALUE(LEFT(TRIM(C2819),FIND(" ",TRIM(C2819)&amp;" ")-1)),"")))</f>
        <v>||</v>
      </c>
      <c r="I2819" s="18" t="n">
        <f aca="false">IF(G2819="",0, IF(COUNTIF($H$6:H2819,H2819)=1,1,0))</f>
        <v>0</v>
      </c>
      <c r="J2819" s="34" t="str">
        <f aca="false">IF( OR( ISBLANK(D2819), C2819=D2819, AND( LEFT(D2819,7)&lt;&gt;"NOMINA ", OR( ISERROR(FIND(" - ",D2819)), NOT(ISNUMBER(VALUE(LEFT(D2819,FIND(" - ",D2819)-1)))) ) ) ), "", B2819 &amp; "|" &amp; E2819 &amp; "|" &amp; (IF(ISBLANK(C2819), "", IFERROR(VALUE(LEFT(TRIM(C2819), FIND(" ", TRIM(C2819)&amp;" ")-1)), ""))) &amp; "|" &amp; D2819 )</f>
        <v/>
      </c>
      <c r="K2819" s="18" t="n">
        <f aca="false">IF(OR(C2819="", J2819="",G2819=""), 0, IF(COUNTIF($J$6:J2819, J2819)=1, 1, 0))</f>
        <v>0</v>
      </c>
      <c r="L2819" s="16" t="str">
        <f aca="false">IF(B2819="Inscripción de nuevo registro patronal",B2819 &amp; "|" &amp; E2819 &amp; "|" &amp; C2819,"")</f>
        <v/>
      </c>
      <c r="M2819" s="18" t="n">
        <f aca="false">IF(OR(C2819="", L2819=""), 0, IF(COUNTIF($L$6:L2819, L2819)=1, 1, 0))</f>
        <v>0</v>
      </c>
    </row>
    <row r="2820" customFormat="false" ht="28.35" hidden="false" customHeight="true" outlineLevel="0" collapsed="false">
      <c r="A2820" s="48" t="str">
        <f aca="false">IF(AND(NOT(ISBLANK(C2820)),NOT(ISBLANK(B2820)),NOT(ISBLANK(E2820))),(_xlfn.AGGREGATE(2,7,A$5:A2820))+1,"")</f>
        <v/>
      </c>
      <c r="B2820" s="49"/>
      <c r="C2820" s="49"/>
      <c r="D2820" s="50"/>
      <c r="E2820" s="51"/>
      <c r="F2820" s="52" t="str">
        <f aca="false">IFERROR(VLOOKUP(B2820,LISTAS!$Q$2:$R$58,2,0),"")</f>
        <v/>
      </c>
      <c r="G2820" s="34" t="str">
        <f aca="false">IF(ISBLANK(C2820),"",  IF(F2820="RAZÓN SOCIAL","NUEVO_RP",   IF(F2820="NUMERO",      IF(ISNUMBER(VALUE(C2820)),VALUE(C2820),""),   IF(OR(F2820="NSS - NOMBRE",F2820="RP - NOMBRE"),      IF(         AND(           NOT(ISERROR(FIND(" - ",C2820))),           ISERROR(FIND("  ",C2820)),           ISERROR(FIND("–",C2820)),           ISERROR(FIND("—",C2820)),           ISNUMBER(VALUE(LEFT(C2820,FIND(" - ",C2820)-1)))         ),         VALUE(LEFT(C2820,FIND(" - ",C2820)-1)),         ""      ),   ""   )  )))</f>
        <v/>
      </c>
      <c r="H2820" s="34" t="str">
        <f aca="false">B2820 &amp; "|" &amp; E2820 &amp; "|" &amp;(IF(ISBLANK(C2820),"",IFERROR(VALUE(LEFT(TRIM(C2820),FIND(" ",TRIM(C2820)&amp;" ")-1)),"")))</f>
        <v>||</v>
      </c>
      <c r="I2820" s="18" t="n">
        <f aca="false">IF(G2820="",0, IF(COUNTIF($H$6:H2820,H2820)=1,1,0))</f>
        <v>0</v>
      </c>
      <c r="J2820" s="34" t="str">
        <f aca="false">IF( OR( ISBLANK(D2820), C2820=D2820, AND( LEFT(D2820,7)&lt;&gt;"NOMINA ", OR( ISERROR(FIND(" - ",D2820)), NOT(ISNUMBER(VALUE(LEFT(D2820,FIND(" - ",D2820)-1)))) ) ) ), "", B2820 &amp; "|" &amp; E2820 &amp; "|" &amp; (IF(ISBLANK(C2820), "", IFERROR(VALUE(LEFT(TRIM(C2820), FIND(" ", TRIM(C2820)&amp;" ")-1)), ""))) &amp; "|" &amp; D2820 )</f>
        <v/>
      </c>
      <c r="K2820" s="18" t="n">
        <f aca="false">IF(OR(C2820="", J2820="",G2820=""), 0, IF(COUNTIF($J$6:J2820, J2820)=1, 1, 0))</f>
        <v>0</v>
      </c>
      <c r="L2820" s="16" t="str">
        <f aca="false">IF(B2820="Inscripción de nuevo registro patronal",B2820 &amp; "|" &amp; E2820 &amp; "|" &amp; C2820,"")</f>
        <v/>
      </c>
      <c r="M2820" s="18" t="n">
        <f aca="false">IF(OR(C2820="", L2820=""), 0, IF(COUNTIF($L$6:L2820, L2820)=1, 1, 0))</f>
        <v>0</v>
      </c>
    </row>
    <row r="2821" customFormat="false" ht="28.35" hidden="false" customHeight="true" outlineLevel="0" collapsed="false">
      <c r="A2821" s="48" t="str">
        <f aca="false">IF(AND(NOT(ISBLANK(C2821)),NOT(ISBLANK(B2821)),NOT(ISBLANK(E2821))),(_xlfn.AGGREGATE(2,7,A$5:A2821))+1,"")</f>
        <v/>
      </c>
      <c r="B2821" s="49"/>
      <c r="C2821" s="49"/>
      <c r="D2821" s="50"/>
      <c r="E2821" s="51"/>
      <c r="F2821" s="52" t="str">
        <f aca="false">IFERROR(VLOOKUP(B2821,LISTAS!$Q$2:$R$58,2,0),"")</f>
        <v/>
      </c>
      <c r="G2821" s="34" t="str">
        <f aca="false">IF(ISBLANK(C2821),"",  IF(F2821="RAZÓN SOCIAL","NUEVO_RP",   IF(F2821="NUMERO",      IF(ISNUMBER(VALUE(C2821)),VALUE(C2821),""),   IF(OR(F2821="NSS - NOMBRE",F2821="RP - NOMBRE"),      IF(         AND(           NOT(ISERROR(FIND(" - ",C2821))),           ISERROR(FIND("  ",C2821)),           ISERROR(FIND("–",C2821)),           ISERROR(FIND("—",C2821)),           ISNUMBER(VALUE(LEFT(C2821,FIND(" - ",C2821)-1)))         ),         VALUE(LEFT(C2821,FIND(" - ",C2821)-1)),         ""      ),   ""   )  )))</f>
        <v/>
      </c>
      <c r="H2821" s="34" t="str">
        <f aca="false">B2821 &amp; "|" &amp; E2821 &amp; "|" &amp;(IF(ISBLANK(C2821),"",IFERROR(VALUE(LEFT(TRIM(C2821),FIND(" ",TRIM(C2821)&amp;" ")-1)),"")))</f>
        <v>||</v>
      </c>
      <c r="I2821" s="18" t="n">
        <f aca="false">IF(G2821="",0, IF(COUNTIF($H$6:H2821,H2821)=1,1,0))</f>
        <v>0</v>
      </c>
      <c r="J2821" s="34" t="str">
        <f aca="false">IF( OR( ISBLANK(D2821), C2821=D2821, AND( LEFT(D2821,7)&lt;&gt;"NOMINA ", OR( ISERROR(FIND(" - ",D2821)), NOT(ISNUMBER(VALUE(LEFT(D2821,FIND(" - ",D2821)-1)))) ) ) ), "", B2821 &amp; "|" &amp; E2821 &amp; "|" &amp; (IF(ISBLANK(C2821), "", IFERROR(VALUE(LEFT(TRIM(C2821), FIND(" ", TRIM(C2821)&amp;" ")-1)), ""))) &amp; "|" &amp; D2821 )</f>
        <v/>
      </c>
      <c r="K2821" s="18" t="n">
        <f aca="false">IF(OR(C2821="", J2821="",G2821=""), 0, IF(COUNTIF($J$6:J2821, J2821)=1, 1, 0))</f>
        <v>0</v>
      </c>
      <c r="L2821" s="16" t="str">
        <f aca="false">IF(B2821="Inscripción de nuevo registro patronal",B2821 &amp; "|" &amp; E2821 &amp; "|" &amp; C2821,"")</f>
        <v/>
      </c>
      <c r="M2821" s="18" t="n">
        <f aca="false">IF(OR(C2821="", L2821=""), 0, IF(COUNTIF($L$6:L2821, L2821)=1, 1, 0))</f>
        <v>0</v>
      </c>
    </row>
    <row r="2822" customFormat="false" ht="28.35" hidden="false" customHeight="true" outlineLevel="0" collapsed="false">
      <c r="A2822" s="48" t="str">
        <f aca="false">IF(AND(NOT(ISBLANK(C2822)),NOT(ISBLANK(B2822)),NOT(ISBLANK(E2822))),(_xlfn.AGGREGATE(2,7,A$5:A2822))+1,"")</f>
        <v/>
      </c>
      <c r="B2822" s="49"/>
      <c r="C2822" s="49"/>
      <c r="D2822" s="50"/>
      <c r="E2822" s="51"/>
      <c r="F2822" s="52" t="str">
        <f aca="false">IFERROR(VLOOKUP(B2822,LISTAS!$Q$2:$R$58,2,0),"")</f>
        <v/>
      </c>
      <c r="G2822" s="34" t="str">
        <f aca="false">IF(ISBLANK(C2822),"",  IF(F2822="RAZÓN SOCIAL","NUEVO_RP",   IF(F2822="NUMERO",      IF(ISNUMBER(VALUE(C2822)),VALUE(C2822),""),   IF(OR(F2822="NSS - NOMBRE",F2822="RP - NOMBRE"),      IF(         AND(           NOT(ISERROR(FIND(" - ",C2822))),           ISERROR(FIND("  ",C2822)),           ISERROR(FIND("–",C2822)),           ISERROR(FIND("—",C2822)),           ISNUMBER(VALUE(LEFT(C2822,FIND(" - ",C2822)-1)))         ),         VALUE(LEFT(C2822,FIND(" - ",C2822)-1)),         ""      ),   ""   )  )))</f>
        <v/>
      </c>
      <c r="H2822" s="34" t="str">
        <f aca="false">B2822 &amp; "|" &amp; E2822 &amp; "|" &amp;(IF(ISBLANK(C2822),"",IFERROR(VALUE(LEFT(TRIM(C2822),FIND(" ",TRIM(C2822)&amp;" ")-1)),"")))</f>
        <v>||</v>
      </c>
      <c r="I2822" s="18" t="n">
        <f aca="false">IF(G2822="",0, IF(COUNTIF($H$6:H2822,H2822)=1,1,0))</f>
        <v>0</v>
      </c>
      <c r="J2822" s="34" t="str">
        <f aca="false">IF( OR( ISBLANK(D2822), C2822=D2822, AND( LEFT(D2822,7)&lt;&gt;"NOMINA ", OR( ISERROR(FIND(" - ",D2822)), NOT(ISNUMBER(VALUE(LEFT(D2822,FIND(" - ",D2822)-1)))) ) ) ), "", B2822 &amp; "|" &amp; E2822 &amp; "|" &amp; (IF(ISBLANK(C2822), "", IFERROR(VALUE(LEFT(TRIM(C2822), FIND(" ", TRIM(C2822)&amp;" ")-1)), ""))) &amp; "|" &amp; D2822 )</f>
        <v/>
      </c>
      <c r="K2822" s="18" t="n">
        <f aca="false">IF(OR(C2822="", J2822="",G2822=""), 0, IF(COUNTIF($J$6:J2822, J2822)=1, 1, 0))</f>
        <v>0</v>
      </c>
      <c r="L2822" s="16" t="str">
        <f aca="false">IF(B2822="Inscripción de nuevo registro patronal",B2822 &amp; "|" &amp; E2822 &amp; "|" &amp; C2822,"")</f>
        <v/>
      </c>
      <c r="M2822" s="18" t="n">
        <f aca="false">IF(OR(C2822="", L2822=""), 0, IF(COUNTIF($L$6:L2822, L2822)=1, 1, 0))</f>
        <v>0</v>
      </c>
    </row>
    <row r="2823" customFormat="false" ht="28.35" hidden="false" customHeight="true" outlineLevel="0" collapsed="false">
      <c r="A2823" s="48" t="str">
        <f aca="false">IF(AND(NOT(ISBLANK(C2823)),NOT(ISBLANK(B2823)),NOT(ISBLANK(E2823))),(_xlfn.AGGREGATE(2,7,A$5:A2823))+1,"")</f>
        <v/>
      </c>
      <c r="B2823" s="49"/>
      <c r="C2823" s="49"/>
      <c r="D2823" s="50"/>
      <c r="E2823" s="51"/>
      <c r="F2823" s="52" t="str">
        <f aca="false">IFERROR(VLOOKUP(B2823,LISTAS!$Q$2:$R$58,2,0),"")</f>
        <v/>
      </c>
      <c r="G2823" s="34" t="str">
        <f aca="false">IF(ISBLANK(C2823),"",  IF(F2823="RAZÓN SOCIAL","NUEVO_RP",   IF(F2823="NUMERO",      IF(ISNUMBER(VALUE(C2823)),VALUE(C2823),""),   IF(OR(F2823="NSS - NOMBRE",F2823="RP - NOMBRE"),      IF(         AND(           NOT(ISERROR(FIND(" - ",C2823))),           ISERROR(FIND("  ",C2823)),           ISERROR(FIND("–",C2823)),           ISERROR(FIND("—",C2823)),           ISNUMBER(VALUE(LEFT(C2823,FIND(" - ",C2823)-1)))         ),         VALUE(LEFT(C2823,FIND(" - ",C2823)-1)),         ""      ),   ""   )  )))</f>
        <v/>
      </c>
      <c r="H2823" s="34" t="str">
        <f aca="false">B2823 &amp; "|" &amp; E2823 &amp; "|" &amp;(IF(ISBLANK(C2823),"",IFERROR(VALUE(LEFT(TRIM(C2823),FIND(" ",TRIM(C2823)&amp;" ")-1)),"")))</f>
        <v>||</v>
      </c>
      <c r="I2823" s="18" t="n">
        <f aca="false">IF(G2823="",0, IF(COUNTIF($H$6:H2823,H2823)=1,1,0))</f>
        <v>0</v>
      </c>
      <c r="J2823" s="34" t="str">
        <f aca="false">IF( OR( ISBLANK(D2823), C2823=D2823, AND( LEFT(D2823,7)&lt;&gt;"NOMINA ", OR( ISERROR(FIND(" - ",D2823)), NOT(ISNUMBER(VALUE(LEFT(D2823,FIND(" - ",D2823)-1)))) ) ) ), "", B2823 &amp; "|" &amp; E2823 &amp; "|" &amp; (IF(ISBLANK(C2823), "", IFERROR(VALUE(LEFT(TRIM(C2823), FIND(" ", TRIM(C2823)&amp;" ")-1)), ""))) &amp; "|" &amp; D2823 )</f>
        <v/>
      </c>
      <c r="K2823" s="18" t="n">
        <f aca="false">IF(OR(C2823="", J2823="",G2823=""), 0, IF(COUNTIF($J$6:J2823, J2823)=1, 1, 0))</f>
        <v>0</v>
      </c>
      <c r="L2823" s="16" t="str">
        <f aca="false">IF(B2823="Inscripción de nuevo registro patronal",B2823 &amp; "|" &amp; E2823 &amp; "|" &amp; C2823,"")</f>
        <v/>
      </c>
      <c r="M2823" s="18" t="n">
        <f aca="false">IF(OR(C2823="", L2823=""), 0, IF(COUNTIF($L$6:L2823, L2823)=1, 1, 0))</f>
        <v>0</v>
      </c>
    </row>
    <row r="2824" customFormat="false" ht="28.35" hidden="false" customHeight="true" outlineLevel="0" collapsed="false">
      <c r="A2824" s="48" t="str">
        <f aca="false">IF(AND(NOT(ISBLANK(C2824)),NOT(ISBLANK(B2824)),NOT(ISBLANK(E2824))),(_xlfn.AGGREGATE(2,7,A$5:A2824))+1,"")</f>
        <v/>
      </c>
      <c r="B2824" s="49"/>
      <c r="C2824" s="49"/>
      <c r="D2824" s="50"/>
      <c r="E2824" s="51"/>
      <c r="F2824" s="52" t="str">
        <f aca="false">IFERROR(VLOOKUP(B2824,LISTAS!$Q$2:$R$58,2,0),"")</f>
        <v/>
      </c>
      <c r="G2824" s="34" t="str">
        <f aca="false">IF(ISBLANK(C2824),"",  IF(F2824="RAZÓN SOCIAL","NUEVO_RP",   IF(F2824="NUMERO",      IF(ISNUMBER(VALUE(C2824)),VALUE(C2824),""),   IF(OR(F2824="NSS - NOMBRE",F2824="RP - NOMBRE"),      IF(         AND(           NOT(ISERROR(FIND(" - ",C2824))),           ISERROR(FIND("  ",C2824)),           ISERROR(FIND("–",C2824)),           ISERROR(FIND("—",C2824)),           ISNUMBER(VALUE(LEFT(C2824,FIND(" - ",C2824)-1)))         ),         VALUE(LEFT(C2824,FIND(" - ",C2824)-1)),         ""      ),   ""   )  )))</f>
        <v/>
      </c>
      <c r="H2824" s="34" t="str">
        <f aca="false">B2824 &amp; "|" &amp; E2824 &amp; "|" &amp;(IF(ISBLANK(C2824),"",IFERROR(VALUE(LEFT(TRIM(C2824),FIND(" ",TRIM(C2824)&amp;" ")-1)),"")))</f>
        <v>||</v>
      </c>
      <c r="I2824" s="18" t="n">
        <f aca="false">IF(G2824="",0, IF(COUNTIF($H$6:H2824,H2824)=1,1,0))</f>
        <v>0</v>
      </c>
      <c r="J2824" s="34" t="str">
        <f aca="false">IF( OR( ISBLANK(D2824), C2824=D2824, AND( LEFT(D2824,7)&lt;&gt;"NOMINA ", OR( ISERROR(FIND(" - ",D2824)), NOT(ISNUMBER(VALUE(LEFT(D2824,FIND(" - ",D2824)-1)))) ) ) ), "", B2824 &amp; "|" &amp; E2824 &amp; "|" &amp; (IF(ISBLANK(C2824), "", IFERROR(VALUE(LEFT(TRIM(C2824), FIND(" ", TRIM(C2824)&amp;" ")-1)), ""))) &amp; "|" &amp; D2824 )</f>
        <v/>
      </c>
      <c r="K2824" s="18" t="n">
        <f aca="false">IF(OR(C2824="", J2824="",G2824=""), 0, IF(COUNTIF($J$6:J2824, J2824)=1, 1, 0))</f>
        <v>0</v>
      </c>
      <c r="L2824" s="16" t="str">
        <f aca="false">IF(B2824="Inscripción de nuevo registro patronal",B2824 &amp; "|" &amp; E2824 &amp; "|" &amp; C2824,"")</f>
        <v/>
      </c>
      <c r="M2824" s="18" t="n">
        <f aca="false">IF(OR(C2824="", L2824=""), 0, IF(COUNTIF($L$6:L2824, L2824)=1, 1, 0))</f>
        <v>0</v>
      </c>
    </row>
    <row r="2825" customFormat="false" ht="28.35" hidden="false" customHeight="true" outlineLevel="0" collapsed="false">
      <c r="A2825" s="48" t="str">
        <f aca="false">IF(AND(NOT(ISBLANK(C2825)),NOT(ISBLANK(B2825)),NOT(ISBLANK(E2825))),(_xlfn.AGGREGATE(2,7,A$5:A2825))+1,"")</f>
        <v/>
      </c>
      <c r="B2825" s="49"/>
      <c r="C2825" s="49"/>
      <c r="D2825" s="50"/>
      <c r="E2825" s="51"/>
      <c r="F2825" s="52" t="str">
        <f aca="false">IFERROR(VLOOKUP(B2825,LISTAS!$Q$2:$R$58,2,0),"")</f>
        <v/>
      </c>
      <c r="G2825" s="34" t="str">
        <f aca="false">IF(ISBLANK(C2825),"",  IF(F2825="RAZÓN SOCIAL","NUEVO_RP",   IF(F2825="NUMERO",      IF(ISNUMBER(VALUE(C2825)),VALUE(C2825),""),   IF(OR(F2825="NSS - NOMBRE",F2825="RP - NOMBRE"),      IF(         AND(           NOT(ISERROR(FIND(" - ",C2825))),           ISERROR(FIND("  ",C2825)),           ISERROR(FIND("–",C2825)),           ISERROR(FIND("—",C2825)),           ISNUMBER(VALUE(LEFT(C2825,FIND(" - ",C2825)-1)))         ),         VALUE(LEFT(C2825,FIND(" - ",C2825)-1)),         ""      ),   ""   )  )))</f>
        <v/>
      </c>
      <c r="H2825" s="34" t="str">
        <f aca="false">B2825 &amp; "|" &amp; E2825 &amp; "|" &amp;(IF(ISBLANK(C2825),"",IFERROR(VALUE(LEFT(TRIM(C2825),FIND(" ",TRIM(C2825)&amp;" ")-1)),"")))</f>
        <v>||</v>
      </c>
      <c r="I2825" s="18" t="n">
        <f aca="false">IF(G2825="",0, IF(COUNTIF($H$6:H2825,H2825)=1,1,0))</f>
        <v>0</v>
      </c>
      <c r="J2825" s="34" t="str">
        <f aca="false">IF( OR( ISBLANK(D2825), C2825=D2825, AND( LEFT(D2825,7)&lt;&gt;"NOMINA ", OR( ISERROR(FIND(" - ",D2825)), NOT(ISNUMBER(VALUE(LEFT(D2825,FIND(" - ",D2825)-1)))) ) ) ), "", B2825 &amp; "|" &amp; E2825 &amp; "|" &amp; (IF(ISBLANK(C2825), "", IFERROR(VALUE(LEFT(TRIM(C2825), FIND(" ", TRIM(C2825)&amp;" ")-1)), ""))) &amp; "|" &amp; D2825 )</f>
        <v/>
      </c>
      <c r="K2825" s="18" t="n">
        <f aca="false">IF(OR(C2825="", J2825="",G2825=""), 0, IF(COUNTIF($J$6:J2825, J2825)=1, 1, 0))</f>
        <v>0</v>
      </c>
      <c r="L2825" s="16" t="str">
        <f aca="false">IF(B2825="Inscripción de nuevo registro patronal",B2825 &amp; "|" &amp; E2825 &amp; "|" &amp; C2825,"")</f>
        <v/>
      </c>
      <c r="M2825" s="18" t="n">
        <f aca="false">IF(OR(C2825="", L2825=""), 0, IF(COUNTIF($L$6:L2825, L2825)=1, 1, 0))</f>
        <v>0</v>
      </c>
    </row>
    <row r="2826" customFormat="false" ht="28.35" hidden="false" customHeight="true" outlineLevel="0" collapsed="false">
      <c r="A2826" s="48" t="str">
        <f aca="false">IF(AND(NOT(ISBLANK(C2826)),NOT(ISBLANK(B2826)),NOT(ISBLANK(E2826))),(_xlfn.AGGREGATE(2,7,A$5:A2826))+1,"")</f>
        <v/>
      </c>
      <c r="B2826" s="49"/>
      <c r="C2826" s="49"/>
      <c r="D2826" s="50"/>
      <c r="E2826" s="51"/>
      <c r="F2826" s="52" t="str">
        <f aca="false">IFERROR(VLOOKUP(B2826,LISTAS!$Q$2:$R$58,2,0),"")</f>
        <v/>
      </c>
      <c r="G2826" s="34" t="str">
        <f aca="false">IF(ISBLANK(C2826),"",  IF(F2826="RAZÓN SOCIAL","NUEVO_RP",   IF(F2826="NUMERO",      IF(ISNUMBER(VALUE(C2826)),VALUE(C2826),""),   IF(OR(F2826="NSS - NOMBRE",F2826="RP - NOMBRE"),      IF(         AND(           NOT(ISERROR(FIND(" - ",C2826))),           ISERROR(FIND("  ",C2826)),           ISERROR(FIND("–",C2826)),           ISERROR(FIND("—",C2826)),           ISNUMBER(VALUE(LEFT(C2826,FIND(" - ",C2826)-1)))         ),         VALUE(LEFT(C2826,FIND(" - ",C2826)-1)),         ""      ),   ""   )  )))</f>
        <v/>
      </c>
      <c r="H2826" s="34" t="str">
        <f aca="false">B2826 &amp; "|" &amp; E2826 &amp; "|" &amp;(IF(ISBLANK(C2826),"",IFERROR(VALUE(LEFT(TRIM(C2826),FIND(" ",TRIM(C2826)&amp;" ")-1)),"")))</f>
        <v>||</v>
      </c>
      <c r="I2826" s="18" t="n">
        <f aca="false">IF(G2826="",0, IF(COUNTIF($H$6:H2826,H2826)=1,1,0))</f>
        <v>0</v>
      </c>
      <c r="J2826" s="34" t="str">
        <f aca="false">IF( OR( ISBLANK(D2826), C2826=D2826, AND( LEFT(D2826,7)&lt;&gt;"NOMINA ", OR( ISERROR(FIND(" - ",D2826)), NOT(ISNUMBER(VALUE(LEFT(D2826,FIND(" - ",D2826)-1)))) ) ) ), "", B2826 &amp; "|" &amp; E2826 &amp; "|" &amp; (IF(ISBLANK(C2826), "", IFERROR(VALUE(LEFT(TRIM(C2826), FIND(" ", TRIM(C2826)&amp;" ")-1)), ""))) &amp; "|" &amp; D2826 )</f>
        <v/>
      </c>
      <c r="K2826" s="18" t="n">
        <f aca="false">IF(OR(C2826="", J2826="",G2826=""), 0, IF(COUNTIF($J$6:J2826, J2826)=1, 1, 0))</f>
        <v>0</v>
      </c>
      <c r="L2826" s="16" t="str">
        <f aca="false">IF(B2826="Inscripción de nuevo registro patronal",B2826 &amp; "|" &amp; E2826 &amp; "|" &amp; C2826,"")</f>
        <v/>
      </c>
      <c r="M2826" s="18" t="n">
        <f aca="false">IF(OR(C2826="", L2826=""), 0, IF(COUNTIF($L$6:L2826, L2826)=1, 1, 0))</f>
        <v>0</v>
      </c>
    </row>
    <row r="2827" customFormat="false" ht="28.35" hidden="false" customHeight="true" outlineLevel="0" collapsed="false">
      <c r="A2827" s="48" t="str">
        <f aca="false">IF(AND(NOT(ISBLANK(C2827)),NOT(ISBLANK(B2827)),NOT(ISBLANK(E2827))),(_xlfn.AGGREGATE(2,7,A$5:A2827))+1,"")</f>
        <v/>
      </c>
      <c r="B2827" s="49"/>
      <c r="C2827" s="49"/>
      <c r="D2827" s="50"/>
      <c r="E2827" s="51"/>
      <c r="F2827" s="52" t="str">
        <f aca="false">IFERROR(VLOOKUP(B2827,LISTAS!$Q$2:$R$58,2,0),"")</f>
        <v/>
      </c>
      <c r="G2827" s="34" t="str">
        <f aca="false">IF(ISBLANK(C2827),"",  IF(F2827="RAZÓN SOCIAL","NUEVO_RP",   IF(F2827="NUMERO",      IF(ISNUMBER(VALUE(C2827)),VALUE(C2827),""),   IF(OR(F2827="NSS - NOMBRE",F2827="RP - NOMBRE"),      IF(         AND(           NOT(ISERROR(FIND(" - ",C2827))),           ISERROR(FIND("  ",C2827)),           ISERROR(FIND("–",C2827)),           ISERROR(FIND("—",C2827)),           ISNUMBER(VALUE(LEFT(C2827,FIND(" - ",C2827)-1)))         ),         VALUE(LEFT(C2827,FIND(" - ",C2827)-1)),         ""      ),   ""   )  )))</f>
        <v/>
      </c>
      <c r="H2827" s="34" t="str">
        <f aca="false">B2827 &amp; "|" &amp; E2827 &amp; "|" &amp;(IF(ISBLANK(C2827),"",IFERROR(VALUE(LEFT(TRIM(C2827),FIND(" ",TRIM(C2827)&amp;" ")-1)),"")))</f>
        <v>||</v>
      </c>
      <c r="I2827" s="18" t="n">
        <f aca="false">IF(G2827="",0, IF(COUNTIF($H$6:H2827,H2827)=1,1,0))</f>
        <v>0</v>
      </c>
      <c r="J2827" s="34" t="str">
        <f aca="false">IF( OR( ISBLANK(D2827), C2827=D2827, AND( LEFT(D2827,7)&lt;&gt;"NOMINA ", OR( ISERROR(FIND(" - ",D2827)), NOT(ISNUMBER(VALUE(LEFT(D2827,FIND(" - ",D2827)-1)))) ) ) ), "", B2827 &amp; "|" &amp; E2827 &amp; "|" &amp; (IF(ISBLANK(C2827), "", IFERROR(VALUE(LEFT(TRIM(C2827), FIND(" ", TRIM(C2827)&amp;" ")-1)), ""))) &amp; "|" &amp; D2827 )</f>
        <v/>
      </c>
      <c r="K2827" s="18" t="n">
        <f aca="false">IF(OR(C2827="", J2827="",G2827=""), 0, IF(COUNTIF($J$6:J2827, J2827)=1, 1, 0))</f>
        <v>0</v>
      </c>
      <c r="L2827" s="16" t="str">
        <f aca="false">IF(B2827="Inscripción de nuevo registro patronal",B2827 &amp; "|" &amp; E2827 &amp; "|" &amp; C2827,"")</f>
        <v/>
      </c>
      <c r="M2827" s="18" t="n">
        <f aca="false">IF(OR(C2827="", L2827=""), 0, IF(COUNTIF($L$6:L2827, L2827)=1, 1, 0))</f>
        <v>0</v>
      </c>
    </row>
    <row r="2828" customFormat="false" ht="28.35" hidden="false" customHeight="true" outlineLevel="0" collapsed="false">
      <c r="A2828" s="48" t="str">
        <f aca="false">IF(AND(NOT(ISBLANK(C2828)),NOT(ISBLANK(B2828)),NOT(ISBLANK(E2828))),(_xlfn.AGGREGATE(2,7,A$5:A2828))+1,"")</f>
        <v/>
      </c>
      <c r="B2828" s="49"/>
      <c r="C2828" s="49"/>
      <c r="D2828" s="50"/>
      <c r="E2828" s="51"/>
      <c r="F2828" s="52" t="str">
        <f aca="false">IFERROR(VLOOKUP(B2828,LISTAS!$Q$2:$R$58,2,0),"")</f>
        <v/>
      </c>
      <c r="G2828" s="34" t="str">
        <f aca="false">IF(ISBLANK(C2828),"",  IF(F2828="RAZÓN SOCIAL","NUEVO_RP",   IF(F2828="NUMERO",      IF(ISNUMBER(VALUE(C2828)),VALUE(C2828),""),   IF(OR(F2828="NSS - NOMBRE",F2828="RP - NOMBRE"),      IF(         AND(           NOT(ISERROR(FIND(" - ",C2828))),           ISERROR(FIND("  ",C2828)),           ISERROR(FIND("–",C2828)),           ISERROR(FIND("—",C2828)),           ISNUMBER(VALUE(LEFT(C2828,FIND(" - ",C2828)-1)))         ),         VALUE(LEFT(C2828,FIND(" - ",C2828)-1)),         ""      ),   ""   )  )))</f>
        <v/>
      </c>
      <c r="H2828" s="34" t="str">
        <f aca="false">B2828 &amp; "|" &amp; E2828 &amp; "|" &amp;(IF(ISBLANK(C2828),"",IFERROR(VALUE(LEFT(TRIM(C2828),FIND(" ",TRIM(C2828)&amp;" ")-1)),"")))</f>
        <v>||</v>
      </c>
      <c r="I2828" s="18" t="n">
        <f aca="false">IF(G2828="",0, IF(COUNTIF($H$6:H2828,H2828)=1,1,0))</f>
        <v>0</v>
      </c>
      <c r="J2828" s="34" t="str">
        <f aca="false">IF( OR( ISBLANK(D2828), C2828=D2828, AND( LEFT(D2828,7)&lt;&gt;"NOMINA ", OR( ISERROR(FIND(" - ",D2828)), NOT(ISNUMBER(VALUE(LEFT(D2828,FIND(" - ",D2828)-1)))) ) ) ), "", B2828 &amp; "|" &amp; E2828 &amp; "|" &amp; (IF(ISBLANK(C2828), "", IFERROR(VALUE(LEFT(TRIM(C2828), FIND(" ", TRIM(C2828)&amp;" ")-1)), ""))) &amp; "|" &amp; D2828 )</f>
        <v/>
      </c>
      <c r="K2828" s="18" t="n">
        <f aca="false">IF(OR(C2828="", J2828="",G2828=""), 0, IF(COUNTIF($J$6:J2828, J2828)=1, 1, 0))</f>
        <v>0</v>
      </c>
      <c r="L2828" s="16" t="str">
        <f aca="false">IF(B2828="Inscripción de nuevo registro patronal",B2828 &amp; "|" &amp; E2828 &amp; "|" &amp; C2828,"")</f>
        <v/>
      </c>
      <c r="M2828" s="18" t="n">
        <f aca="false">IF(OR(C2828="", L2828=""), 0, IF(COUNTIF($L$6:L2828, L2828)=1, 1, 0))</f>
        <v>0</v>
      </c>
    </row>
    <row r="2829" customFormat="false" ht="28.35" hidden="false" customHeight="true" outlineLevel="0" collapsed="false">
      <c r="A2829" s="48" t="str">
        <f aca="false">IF(AND(NOT(ISBLANK(C2829)),NOT(ISBLANK(B2829)),NOT(ISBLANK(E2829))),(_xlfn.AGGREGATE(2,7,A$5:A2829))+1,"")</f>
        <v/>
      </c>
      <c r="B2829" s="49"/>
      <c r="C2829" s="49"/>
      <c r="D2829" s="50"/>
      <c r="E2829" s="51"/>
      <c r="F2829" s="52" t="str">
        <f aca="false">IFERROR(VLOOKUP(B2829,LISTAS!$Q$2:$R$58,2,0),"")</f>
        <v/>
      </c>
      <c r="G2829" s="34" t="str">
        <f aca="false">IF(ISBLANK(C2829),"",  IF(F2829="RAZÓN SOCIAL","NUEVO_RP",   IF(F2829="NUMERO",      IF(ISNUMBER(VALUE(C2829)),VALUE(C2829),""),   IF(OR(F2829="NSS - NOMBRE",F2829="RP - NOMBRE"),      IF(         AND(           NOT(ISERROR(FIND(" - ",C2829))),           ISERROR(FIND("  ",C2829)),           ISERROR(FIND("–",C2829)),           ISERROR(FIND("—",C2829)),           ISNUMBER(VALUE(LEFT(C2829,FIND(" - ",C2829)-1)))         ),         VALUE(LEFT(C2829,FIND(" - ",C2829)-1)),         ""      ),   ""   )  )))</f>
        <v/>
      </c>
      <c r="H2829" s="34" t="str">
        <f aca="false">B2829 &amp; "|" &amp; E2829 &amp; "|" &amp;(IF(ISBLANK(C2829),"",IFERROR(VALUE(LEFT(TRIM(C2829),FIND(" ",TRIM(C2829)&amp;" ")-1)),"")))</f>
        <v>||</v>
      </c>
      <c r="I2829" s="18" t="n">
        <f aca="false">IF(G2829="",0, IF(COUNTIF($H$6:H2829,H2829)=1,1,0))</f>
        <v>0</v>
      </c>
      <c r="J2829" s="34" t="str">
        <f aca="false">IF( OR( ISBLANK(D2829), C2829=D2829, AND( LEFT(D2829,7)&lt;&gt;"NOMINA ", OR( ISERROR(FIND(" - ",D2829)), NOT(ISNUMBER(VALUE(LEFT(D2829,FIND(" - ",D2829)-1)))) ) ) ), "", B2829 &amp; "|" &amp; E2829 &amp; "|" &amp; (IF(ISBLANK(C2829), "", IFERROR(VALUE(LEFT(TRIM(C2829), FIND(" ", TRIM(C2829)&amp;" ")-1)), ""))) &amp; "|" &amp; D2829 )</f>
        <v/>
      </c>
      <c r="K2829" s="18" t="n">
        <f aca="false">IF(OR(C2829="", J2829="",G2829=""), 0, IF(COUNTIF($J$6:J2829, J2829)=1, 1, 0))</f>
        <v>0</v>
      </c>
      <c r="L2829" s="16" t="str">
        <f aca="false">IF(B2829="Inscripción de nuevo registro patronal",B2829 &amp; "|" &amp; E2829 &amp; "|" &amp; C2829,"")</f>
        <v/>
      </c>
      <c r="M2829" s="18" t="n">
        <f aca="false">IF(OR(C2829="", L2829=""), 0, IF(COUNTIF($L$6:L2829, L2829)=1, 1, 0))</f>
        <v>0</v>
      </c>
    </row>
    <row r="2830" customFormat="false" ht="28.35" hidden="false" customHeight="true" outlineLevel="0" collapsed="false">
      <c r="A2830" s="48" t="str">
        <f aca="false">IF(AND(NOT(ISBLANK(C2830)),NOT(ISBLANK(B2830)),NOT(ISBLANK(E2830))),(_xlfn.AGGREGATE(2,7,A$5:A2830))+1,"")</f>
        <v/>
      </c>
      <c r="B2830" s="49"/>
      <c r="C2830" s="49"/>
      <c r="D2830" s="50"/>
      <c r="E2830" s="51"/>
      <c r="F2830" s="52" t="str">
        <f aca="false">IFERROR(VLOOKUP(B2830,LISTAS!$Q$2:$R$58,2,0),"")</f>
        <v/>
      </c>
      <c r="G2830" s="34" t="str">
        <f aca="false">IF(ISBLANK(C2830),"",  IF(F2830="RAZÓN SOCIAL","NUEVO_RP",   IF(F2830="NUMERO",      IF(ISNUMBER(VALUE(C2830)),VALUE(C2830),""),   IF(OR(F2830="NSS - NOMBRE",F2830="RP - NOMBRE"),      IF(         AND(           NOT(ISERROR(FIND(" - ",C2830))),           ISERROR(FIND("  ",C2830)),           ISERROR(FIND("–",C2830)),           ISERROR(FIND("—",C2830)),           ISNUMBER(VALUE(LEFT(C2830,FIND(" - ",C2830)-1)))         ),         VALUE(LEFT(C2830,FIND(" - ",C2830)-1)),         ""      ),   ""   )  )))</f>
        <v/>
      </c>
      <c r="H2830" s="34" t="str">
        <f aca="false">B2830 &amp; "|" &amp; E2830 &amp; "|" &amp;(IF(ISBLANK(C2830),"",IFERROR(VALUE(LEFT(TRIM(C2830),FIND(" ",TRIM(C2830)&amp;" ")-1)),"")))</f>
        <v>||</v>
      </c>
      <c r="I2830" s="18" t="n">
        <f aca="false">IF(G2830="",0, IF(COUNTIF($H$6:H2830,H2830)=1,1,0))</f>
        <v>0</v>
      </c>
      <c r="J2830" s="34" t="str">
        <f aca="false">IF( OR( ISBLANK(D2830), C2830=D2830, AND( LEFT(D2830,7)&lt;&gt;"NOMINA ", OR( ISERROR(FIND(" - ",D2830)), NOT(ISNUMBER(VALUE(LEFT(D2830,FIND(" - ",D2830)-1)))) ) ) ), "", B2830 &amp; "|" &amp; E2830 &amp; "|" &amp; (IF(ISBLANK(C2830), "", IFERROR(VALUE(LEFT(TRIM(C2830), FIND(" ", TRIM(C2830)&amp;" ")-1)), ""))) &amp; "|" &amp; D2830 )</f>
        <v/>
      </c>
      <c r="K2830" s="18" t="n">
        <f aca="false">IF(OR(C2830="", J2830="",G2830=""), 0, IF(COUNTIF($J$6:J2830, J2830)=1, 1, 0))</f>
        <v>0</v>
      </c>
      <c r="L2830" s="16" t="str">
        <f aca="false">IF(B2830="Inscripción de nuevo registro patronal",B2830 &amp; "|" &amp; E2830 &amp; "|" &amp; C2830,"")</f>
        <v/>
      </c>
      <c r="M2830" s="18" t="n">
        <f aca="false">IF(OR(C2830="", L2830=""), 0, IF(COUNTIF($L$6:L2830, L2830)=1, 1, 0))</f>
        <v>0</v>
      </c>
    </row>
    <row r="2831" customFormat="false" ht="28.35" hidden="false" customHeight="true" outlineLevel="0" collapsed="false">
      <c r="A2831" s="48" t="str">
        <f aca="false">IF(AND(NOT(ISBLANK(C2831)),NOT(ISBLANK(B2831)),NOT(ISBLANK(E2831))),(_xlfn.AGGREGATE(2,7,A$5:A2831))+1,"")</f>
        <v/>
      </c>
      <c r="B2831" s="49"/>
      <c r="C2831" s="49"/>
      <c r="D2831" s="50"/>
      <c r="E2831" s="51"/>
      <c r="F2831" s="52" t="str">
        <f aca="false">IFERROR(VLOOKUP(B2831,LISTAS!$Q$2:$R$58,2,0),"")</f>
        <v/>
      </c>
      <c r="G2831" s="34" t="str">
        <f aca="false">IF(ISBLANK(C2831),"",  IF(F2831="RAZÓN SOCIAL","NUEVO_RP",   IF(F2831="NUMERO",      IF(ISNUMBER(VALUE(C2831)),VALUE(C2831),""),   IF(OR(F2831="NSS - NOMBRE",F2831="RP - NOMBRE"),      IF(         AND(           NOT(ISERROR(FIND(" - ",C2831))),           ISERROR(FIND("  ",C2831)),           ISERROR(FIND("–",C2831)),           ISERROR(FIND("—",C2831)),           ISNUMBER(VALUE(LEFT(C2831,FIND(" - ",C2831)-1)))         ),         VALUE(LEFT(C2831,FIND(" - ",C2831)-1)),         ""      ),   ""   )  )))</f>
        <v/>
      </c>
      <c r="H2831" s="34" t="str">
        <f aca="false">B2831 &amp; "|" &amp; E2831 &amp; "|" &amp;(IF(ISBLANK(C2831),"",IFERROR(VALUE(LEFT(TRIM(C2831),FIND(" ",TRIM(C2831)&amp;" ")-1)),"")))</f>
        <v>||</v>
      </c>
      <c r="I2831" s="18" t="n">
        <f aca="false">IF(G2831="",0, IF(COUNTIF($H$6:H2831,H2831)=1,1,0))</f>
        <v>0</v>
      </c>
      <c r="J2831" s="34" t="str">
        <f aca="false">IF( OR( ISBLANK(D2831), C2831=D2831, AND( LEFT(D2831,7)&lt;&gt;"NOMINA ", OR( ISERROR(FIND(" - ",D2831)), NOT(ISNUMBER(VALUE(LEFT(D2831,FIND(" - ",D2831)-1)))) ) ) ), "", B2831 &amp; "|" &amp; E2831 &amp; "|" &amp; (IF(ISBLANK(C2831), "", IFERROR(VALUE(LEFT(TRIM(C2831), FIND(" ", TRIM(C2831)&amp;" ")-1)), ""))) &amp; "|" &amp; D2831 )</f>
        <v/>
      </c>
      <c r="K2831" s="18" t="n">
        <f aca="false">IF(OR(C2831="", J2831="",G2831=""), 0, IF(COUNTIF($J$6:J2831, J2831)=1, 1, 0))</f>
        <v>0</v>
      </c>
      <c r="L2831" s="16" t="str">
        <f aca="false">IF(B2831="Inscripción de nuevo registro patronal",B2831 &amp; "|" &amp; E2831 &amp; "|" &amp; C2831,"")</f>
        <v/>
      </c>
      <c r="M2831" s="18" t="n">
        <f aca="false">IF(OR(C2831="", L2831=""), 0, IF(COUNTIF($L$6:L2831, L2831)=1, 1, 0))</f>
        <v>0</v>
      </c>
    </row>
    <row r="2832" customFormat="false" ht="28.35" hidden="false" customHeight="true" outlineLevel="0" collapsed="false">
      <c r="A2832" s="48" t="str">
        <f aca="false">IF(AND(NOT(ISBLANK(C2832)),NOT(ISBLANK(B2832)),NOT(ISBLANK(E2832))),(_xlfn.AGGREGATE(2,7,A$5:A2832))+1,"")</f>
        <v/>
      </c>
      <c r="B2832" s="49"/>
      <c r="C2832" s="49"/>
      <c r="D2832" s="50"/>
      <c r="E2832" s="51"/>
      <c r="F2832" s="52" t="str">
        <f aca="false">IFERROR(VLOOKUP(B2832,LISTAS!$Q$2:$R$58,2,0),"")</f>
        <v/>
      </c>
      <c r="G2832" s="34" t="str">
        <f aca="false">IF(ISBLANK(C2832),"",  IF(F2832="RAZÓN SOCIAL","NUEVO_RP",   IF(F2832="NUMERO",      IF(ISNUMBER(VALUE(C2832)),VALUE(C2832),""),   IF(OR(F2832="NSS - NOMBRE",F2832="RP - NOMBRE"),      IF(         AND(           NOT(ISERROR(FIND(" - ",C2832))),           ISERROR(FIND("  ",C2832)),           ISERROR(FIND("–",C2832)),           ISERROR(FIND("—",C2832)),           ISNUMBER(VALUE(LEFT(C2832,FIND(" - ",C2832)-1)))         ),         VALUE(LEFT(C2832,FIND(" - ",C2832)-1)),         ""      ),   ""   )  )))</f>
        <v/>
      </c>
      <c r="H2832" s="34" t="str">
        <f aca="false">B2832 &amp; "|" &amp; E2832 &amp; "|" &amp;(IF(ISBLANK(C2832),"",IFERROR(VALUE(LEFT(TRIM(C2832),FIND(" ",TRIM(C2832)&amp;" ")-1)),"")))</f>
        <v>||</v>
      </c>
      <c r="I2832" s="18" t="n">
        <f aca="false">IF(G2832="",0, IF(COUNTIF($H$6:H2832,H2832)=1,1,0))</f>
        <v>0</v>
      </c>
      <c r="J2832" s="34" t="str">
        <f aca="false">IF( OR( ISBLANK(D2832), C2832=D2832, AND( LEFT(D2832,7)&lt;&gt;"NOMINA ", OR( ISERROR(FIND(" - ",D2832)), NOT(ISNUMBER(VALUE(LEFT(D2832,FIND(" - ",D2832)-1)))) ) ) ), "", B2832 &amp; "|" &amp; E2832 &amp; "|" &amp; (IF(ISBLANK(C2832), "", IFERROR(VALUE(LEFT(TRIM(C2832), FIND(" ", TRIM(C2832)&amp;" ")-1)), ""))) &amp; "|" &amp; D2832 )</f>
        <v/>
      </c>
      <c r="K2832" s="18" t="n">
        <f aca="false">IF(OR(C2832="", J2832="",G2832=""), 0, IF(COUNTIF($J$6:J2832, J2832)=1, 1, 0))</f>
        <v>0</v>
      </c>
      <c r="L2832" s="16" t="str">
        <f aca="false">IF(B2832="Inscripción de nuevo registro patronal",B2832 &amp; "|" &amp; E2832 &amp; "|" &amp; C2832,"")</f>
        <v/>
      </c>
      <c r="M2832" s="18" t="n">
        <f aca="false">IF(OR(C2832="", L2832=""), 0, IF(COUNTIF($L$6:L2832, L2832)=1, 1, 0))</f>
        <v>0</v>
      </c>
    </row>
    <row r="2833" customFormat="false" ht="28.35" hidden="false" customHeight="true" outlineLevel="0" collapsed="false">
      <c r="A2833" s="48" t="str">
        <f aca="false">IF(AND(NOT(ISBLANK(C2833)),NOT(ISBLANK(B2833)),NOT(ISBLANK(E2833))),(_xlfn.AGGREGATE(2,7,A$5:A2833))+1,"")</f>
        <v/>
      </c>
      <c r="B2833" s="49"/>
      <c r="C2833" s="49"/>
      <c r="D2833" s="50"/>
      <c r="E2833" s="51"/>
      <c r="F2833" s="52" t="str">
        <f aca="false">IFERROR(VLOOKUP(B2833,LISTAS!$Q$2:$R$58,2,0),"")</f>
        <v/>
      </c>
      <c r="G2833" s="34" t="str">
        <f aca="false">IF(ISBLANK(C2833),"",  IF(F2833="RAZÓN SOCIAL","NUEVO_RP",   IF(F2833="NUMERO",      IF(ISNUMBER(VALUE(C2833)),VALUE(C2833),""),   IF(OR(F2833="NSS - NOMBRE",F2833="RP - NOMBRE"),      IF(         AND(           NOT(ISERROR(FIND(" - ",C2833))),           ISERROR(FIND("  ",C2833)),           ISERROR(FIND("–",C2833)),           ISERROR(FIND("—",C2833)),           ISNUMBER(VALUE(LEFT(C2833,FIND(" - ",C2833)-1)))         ),         VALUE(LEFT(C2833,FIND(" - ",C2833)-1)),         ""      ),   ""   )  )))</f>
        <v/>
      </c>
      <c r="H2833" s="34" t="str">
        <f aca="false">B2833 &amp; "|" &amp; E2833 &amp; "|" &amp;(IF(ISBLANK(C2833),"",IFERROR(VALUE(LEFT(TRIM(C2833),FIND(" ",TRIM(C2833)&amp;" ")-1)),"")))</f>
        <v>||</v>
      </c>
      <c r="I2833" s="18" t="n">
        <f aca="false">IF(G2833="",0, IF(COUNTIF($H$6:H2833,H2833)=1,1,0))</f>
        <v>0</v>
      </c>
      <c r="J2833" s="34" t="str">
        <f aca="false">IF( OR( ISBLANK(D2833), C2833=D2833, AND( LEFT(D2833,7)&lt;&gt;"NOMINA ", OR( ISERROR(FIND(" - ",D2833)), NOT(ISNUMBER(VALUE(LEFT(D2833,FIND(" - ",D2833)-1)))) ) ) ), "", B2833 &amp; "|" &amp; E2833 &amp; "|" &amp; (IF(ISBLANK(C2833), "", IFERROR(VALUE(LEFT(TRIM(C2833), FIND(" ", TRIM(C2833)&amp;" ")-1)), ""))) &amp; "|" &amp; D2833 )</f>
        <v/>
      </c>
      <c r="K2833" s="18" t="n">
        <f aca="false">IF(OR(C2833="", J2833="",G2833=""), 0, IF(COUNTIF($J$6:J2833, J2833)=1, 1, 0))</f>
        <v>0</v>
      </c>
      <c r="L2833" s="16" t="str">
        <f aca="false">IF(B2833="Inscripción de nuevo registro patronal",B2833 &amp; "|" &amp; E2833 &amp; "|" &amp; C2833,"")</f>
        <v/>
      </c>
      <c r="M2833" s="18" t="n">
        <f aca="false">IF(OR(C2833="", L2833=""), 0, IF(COUNTIF($L$6:L2833, L2833)=1, 1, 0))</f>
        <v>0</v>
      </c>
    </row>
    <row r="2834" customFormat="false" ht="28.35" hidden="false" customHeight="true" outlineLevel="0" collapsed="false">
      <c r="A2834" s="48" t="str">
        <f aca="false">IF(AND(NOT(ISBLANK(C2834)),NOT(ISBLANK(B2834)),NOT(ISBLANK(E2834))),(_xlfn.AGGREGATE(2,7,A$5:A2834))+1,"")</f>
        <v/>
      </c>
      <c r="B2834" s="49"/>
      <c r="C2834" s="49"/>
      <c r="D2834" s="50"/>
      <c r="E2834" s="51"/>
      <c r="F2834" s="52" t="str">
        <f aca="false">IFERROR(VLOOKUP(B2834,LISTAS!$Q$2:$R$58,2,0),"")</f>
        <v/>
      </c>
      <c r="G2834" s="34" t="str">
        <f aca="false">IF(ISBLANK(C2834),"",  IF(F2834="RAZÓN SOCIAL","NUEVO_RP",   IF(F2834="NUMERO",      IF(ISNUMBER(VALUE(C2834)),VALUE(C2834),""),   IF(OR(F2834="NSS - NOMBRE",F2834="RP - NOMBRE"),      IF(         AND(           NOT(ISERROR(FIND(" - ",C2834))),           ISERROR(FIND("  ",C2834)),           ISERROR(FIND("–",C2834)),           ISERROR(FIND("—",C2834)),           ISNUMBER(VALUE(LEFT(C2834,FIND(" - ",C2834)-1)))         ),         VALUE(LEFT(C2834,FIND(" - ",C2834)-1)),         ""      ),   ""   )  )))</f>
        <v/>
      </c>
      <c r="H2834" s="34" t="str">
        <f aca="false">B2834 &amp; "|" &amp; E2834 &amp; "|" &amp;(IF(ISBLANK(C2834),"",IFERROR(VALUE(LEFT(TRIM(C2834),FIND(" ",TRIM(C2834)&amp;" ")-1)),"")))</f>
        <v>||</v>
      </c>
      <c r="I2834" s="18" t="n">
        <f aca="false">IF(G2834="",0, IF(COUNTIF($H$6:H2834,H2834)=1,1,0))</f>
        <v>0</v>
      </c>
      <c r="J2834" s="34" t="str">
        <f aca="false">IF( OR( ISBLANK(D2834), C2834=D2834, AND( LEFT(D2834,7)&lt;&gt;"NOMINA ", OR( ISERROR(FIND(" - ",D2834)), NOT(ISNUMBER(VALUE(LEFT(D2834,FIND(" - ",D2834)-1)))) ) ) ), "", B2834 &amp; "|" &amp; E2834 &amp; "|" &amp; (IF(ISBLANK(C2834), "", IFERROR(VALUE(LEFT(TRIM(C2834), FIND(" ", TRIM(C2834)&amp;" ")-1)), ""))) &amp; "|" &amp; D2834 )</f>
        <v/>
      </c>
      <c r="K2834" s="18" t="n">
        <f aca="false">IF(OR(C2834="", J2834="",G2834=""), 0, IF(COUNTIF($J$6:J2834, J2834)=1, 1, 0))</f>
        <v>0</v>
      </c>
      <c r="L2834" s="16" t="str">
        <f aca="false">IF(B2834="Inscripción de nuevo registro patronal",B2834 &amp; "|" &amp; E2834 &amp; "|" &amp; C2834,"")</f>
        <v/>
      </c>
      <c r="M2834" s="18" t="n">
        <f aca="false">IF(OR(C2834="", L2834=""), 0, IF(COUNTIF($L$6:L2834, L2834)=1, 1, 0))</f>
        <v>0</v>
      </c>
    </row>
    <row r="2835" customFormat="false" ht="28.35" hidden="false" customHeight="true" outlineLevel="0" collapsed="false">
      <c r="A2835" s="48" t="str">
        <f aca="false">IF(AND(NOT(ISBLANK(C2835)),NOT(ISBLANK(B2835)),NOT(ISBLANK(E2835))),(_xlfn.AGGREGATE(2,7,A$5:A2835))+1,"")</f>
        <v/>
      </c>
      <c r="B2835" s="49"/>
      <c r="C2835" s="49"/>
      <c r="D2835" s="50"/>
      <c r="E2835" s="51"/>
      <c r="F2835" s="52" t="str">
        <f aca="false">IFERROR(VLOOKUP(B2835,LISTAS!$Q$2:$R$58,2,0),"")</f>
        <v/>
      </c>
      <c r="G2835" s="34" t="str">
        <f aca="false">IF(ISBLANK(C2835),"",  IF(F2835="RAZÓN SOCIAL","NUEVO_RP",   IF(F2835="NUMERO",      IF(ISNUMBER(VALUE(C2835)),VALUE(C2835),""),   IF(OR(F2835="NSS - NOMBRE",F2835="RP - NOMBRE"),      IF(         AND(           NOT(ISERROR(FIND(" - ",C2835))),           ISERROR(FIND("  ",C2835)),           ISERROR(FIND("–",C2835)),           ISERROR(FIND("—",C2835)),           ISNUMBER(VALUE(LEFT(C2835,FIND(" - ",C2835)-1)))         ),         VALUE(LEFT(C2835,FIND(" - ",C2835)-1)),         ""      ),   ""   )  )))</f>
        <v/>
      </c>
      <c r="H2835" s="34" t="str">
        <f aca="false">B2835 &amp; "|" &amp; E2835 &amp; "|" &amp;(IF(ISBLANK(C2835),"",IFERROR(VALUE(LEFT(TRIM(C2835),FIND(" ",TRIM(C2835)&amp;" ")-1)),"")))</f>
        <v>||</v>
      </c>
      <c r="I2835" s="18" t="n">
        <f aca="false">IF(G2835="",0, IF(COUNTIF($H$6:H2835,H2835)=1,1,0))</f>
        <v>0</v>
      </c>
      <c r="J2835" s="34" t="str">
        <f aca="false">IF( OR( ISBLANK(D2835), C2835=D2835, AND( LEFT(D2835,7)&lt;&gt;"NOMINA ", OR( ISERROR(FIND(" - ",D2835)), NOT(ISNUMBER(VALUE(LEFT(D2835,FIND(" - ",D2835)-1)))) ) ) ), "", B2835 &amp; "|" &amp; E2835 &amp; "|" &amp; (IF(ISBLANK(C2835), "", IFERROR(VALUE(LEFT(TRIM(C2835), FIND(" ", TRIM(C2835)&amp;" ")-1)), ""))) &amp; "|" &amp; D2835 )</f>
        <v/>
      </c>
      <c r="K2835" s="18" t="n">
        <f aca="false">IF(OR(C2835="", J2835="",G2835=""), 0, IF(COUNTIF($J$6:J2835, J2835)=1, 1, 0))</f>
        <v>0</v>
      </c>
      <c r="L2835" s="16" t="str">
        <f aca="false">IF(B2835="Inscripción de nuevo registro patronal",B2835 &amp; "|" &amp; E2835 &amp; "|" &amp; C2835,"")</f>
        <v/>
      </c>
      <c r="M2835" s="18" t="n">
        <f aca="false">IF(OR(C2835="", L2835=""), 0, IF(COUNTIF($L$6:L2835, L2835)=1, 1, 0))</f>
        <v>0</v>
      </c>
    </row>
    <row r="2836" customFormat="false" ht="28.35" hidden="false" customHeight="true" outlineLevel="0" collapsed="false">
      <c r="A2836" s="48" t="str">
        <f aca="false">IF(AND(NOT(ISBLANK(C2836)),NOT(ISBLANK(B2836)),NOT(ISBLANK(E2836))),(_xlfn.AGGREGATE(2,7,A$5:A2836))+1,"")</f>
        <v/>
      </c>
      <c r="B2836" s="49"/>
      <c r="C2836" s="49"/>
      <c r="D2836" s="50"/>
      <c r="E2836" s="51"/>
      <c r="F2836" s="52" t="str">
        <f aca="false">IFERROR(VLOOKUP(B2836,LISTAS!$Q$2:$R$58,2,0),"")</f>
        <v/>
      </c>
      <c r="G2836" s="34" t="str">
        <f aca="false">IF(ISBLANK(C2836),"",  IF(F2836="RAZÓN SOCIAL","NUEVO_RP",   IF(F2836="NUMERO",      IF(ISNUMBER(VALUE(C2836)),VALUE(C2836),""),   IF(OR(F2836="NSS - NOMBRE",F2836="RP - NOMBRE"),      IF(         AND(           NOT(ISERROR(FIND(" - ",C2836))),           ISERROR(FIND("  ",C2836)),           ISERROR(FIND("–",C2836)),           ISERROR(FIND("—",C2836)),           ISNUMBER(VALUE(LEFT(C2836,FIND(" - ",C2836)-1)))         ),         VALUE(LEFT(C2836,FIND(" - ",C2836)-1)),         ""      ),   ""   )  )))</f>
        <v/>
      </c>
      <c r="H2836" s="34" t="str">
        <f aca="false">B2836 &amp; "|" &amp; E2836 &amp; "|" &amp;(IF(ISBLANK(C2836),"",IFERROR(VALUE(LEFT(TRIM(C2836),FIND(" ",TRIM(C2836)&amp;" ")-1)),"")))</f>
        <v>||</v>
      </c>
      <c r="I2836" s="18" t="n">
        <f aca="false">IF(G2836="",0, IF(COUNTIF($H$6:H2836,H2836)=1,1,0))</f>
        <v>0</v>
      </c>
      <c r="J2836" s="34" t="str">
        <f aca="false">IF( OR( ISBLANK(D2836), C2836=D2836, AND( LEFT(D2836,7)&lt;&gt;"NOMINA ", OR( ISERROR(FIND(" - ",D2836)), NOT(ISNUMBER(VALUE(LEFT(D2836,FIND(" - ",D2836)-1)))) ) ) ), "", B2836 &amp; "|" &amp; E2836 &amp; "|" &amp; (IF(ISBLANK(C2836), "", IFERROR(VALUE(LEFT(TRIM(C2836), FIND(" ", TRIM(C2836)&amp;" ")-1)), ""))) &amp; "|" &amp; D2836 )</f>
        <v/>
      </c>
      <c r="K2836" s="18" t="n">
        <f aca="false">IF(OR(C2836="", J2836="",G2836=""), 0, IF(COUNTIF($J$6:J2836, J2836)=1, 1, 0))</f>
        <v>0</v>
      </c>
      <c r="L2836" s="16" t="str">
        <f aca="false">IF(B2836="Inscripción de nuevo registro patronal",B2836 &amp; "|" &amp; E2836 &amp; "|" &amp; C2836,"")</f>
        <v/>
      </c>
      <c r="M2836" s="18" t="n">
        <f aca="false">IF(OR(C2836="", L2836=""), 0, IF(COUNTIF($L$6:L2836, L2836)=1, 1, 0))</f>
        <v>0</v>
      </c>
    </row>
    <row r="2837" customFormat="false" ht="28.35" hidden="false" customHeight="true" outlineLevel="0" collapsed="false">
      <c r="A2837" s="48" t="str">
        <f aca="false">IF(AND(NOT(ISBLANK(C2837)),NOT(ISBLANK(B2837)),NOT(ISBLANK(E2837))),(_xlfn.AGGREGATE(2,7,A$5:A2837))+1,"")</f>
        <v/>
      </c>
      <c r="B2837" s="49"/>
      <c r="C2837" s="49"/>
      <c r="D2837" s="50"/>
      <c r="E2837" s="51"/>
      <c r="F2837" s="52" t="str">
        <f aca="false">IFERROR(VLOOKUP(B2837,LISTAS!$Q$2:$R$58,2,0),"")</f>
        <v/>
      </c>
      <c r="G2837" s="34" t="str">
        <f aca="false">IF(ISBLANK(C2837),"",  IF(F2837="RAZÓN SOCIAL","NUEVO_RP",   IF(F2837="NUMERO",      IF(ISNUMBER(VALUE(C2837)),VALUE(C2837),""),   IF(OR(F2837="NSS - NOMBRE",F2837="RP - NOMBRE"),      IF(         AND(           NOT(ISERROR(FIND(" - ",C2837))),           ISERROR(FIND("  ",C2837)),           ISERROR(FIND("–",C2837)),           ISERROR(FIND("—",C2837)),           ISNUMBER(VALUE(LEFT(C2837,FIND(" - ",C2837)-1)))         ),         VALUE(LEFT(C2837,FIND(" - ",C2837)-1)),         ""      ),   ""   )  )))</f>
        <v/>
      </c>
      <c r="H2837" s="34" t="str">
        <f aca="false">B2837 &amp; "|" &amp; E2837 &amp; "|" &amp;(IF(ISBLANK(C2837),"",IFERROR(VALUE(LEFT(TRIM(C2837),FIND(" ",TRIM(C2837)&amp;" ")-1)),"")))</f>
        <v>||</v>
      </c>
      <c r="I2837" s="18" t="n">
        <f aca="false">IF(G2837="",0, IF(COUNTIF($H$6:H2837,H2837)=1,1,0))</f>
        <v>0</v>
      </c>
      <c r="J2837" s="34" t="str">
        <f aca="false">IF( OR( ISBLANK(D2837), C2837=D2837, AND( LEFT(D2837,7)&lt;&gt;"NOMINA ", OR( ISERROR(FIND(" - ",D2837)), NOT(ISNUMBER(VALUE(LEFT(D2837,FIND(" - ",D2837)-1)))) ) ) ), "", B2837 &amp; "|" &amp; E2837 &amp; "|" &amp; (IF(ISBLANK(C2837), "", IFERROR(VALUE(LEFT(TRIM(C2837), FIND(" ", TRIM(C2837)&amp;" ")-1)), ""))) &amp; "|" &amp; D2837 )</f>
        <v/>
      </c>
      <c r="K2837" s="18" t="n">
        <f aca="false">IF(OR(C2837="", J2837="",G2837=""), 0, IF(COUNTIF($J$6:J2837, J2837)=1, 1, 0))</f>
        <v>0</v>
      </c>
      <c r="L2837" s="16" t="str">
        <f aca="false">IF(B2837="Inscripción de nuevo registro patronal",B2837 &amp; "|" &amp; E2837 &amp; "|" &amp; C2837,"")</f>
        <v/>
      </c>
      <c r="M2837" s="18" t="n">
        <f aca="false">IF(OR(C2837="", L2837=""), 0, IF(COUNTIF($L$6:L2837, L2837)=1, 1, 0))</f>
        <v>0</v>
      </c>
    </row>
    <row r="2838" customFormat="false" ht="28.35" hidden="false" customHeight="true" outlineLevel="0" collapsed="false">
      <c r="A2838" s="48" t="str">
        <f aca="false">IF(AND(NOT(ISBLANK(C2838)),NOT(ISBLANK(B2838)),NOT(ISBLANK(E2838))),(_xlfn.AGGREGATE(2,7,A$5:A2838))+1,"")</f>
        <v/>
      </c>
      <c r="B2838" s="49"/>
      <c r="C2838" s="49"/>
      <c r="D2838" s="50"/>
      <c r="E2838" s="51"/>
      <c r="F2838" s="52" t="str">
        <f aca="false">IFERROR(VLOOKUP(B2838,LISTAS!$Q$2:$R$58,2,0),"")</f>
        <v/>
      </c>
      <c r="G2838" s="34" t="str">
        <f aca="false">IF(ISBLANK(C2838),"",  IF(F2838="RAZÓN SOCIAL","NUEVO_RP",   IF(F2838="NUMERO",      IF(ISNUMBER(VALUE(C2838)),VALUE(C2838),""),   IF(OR(F2838="NSS - NOMBRE",F2838="RP - NOMBRE"),      IF(         AND(           NOT(ISERROR(FIND(" - ",C2838))),           ISERROR(FIND("  ",C2838)),           ISERROR(FIND("–",C2838)),           ISERROR(FIND("—",C2838)),           ISNUMBER(VALUE(LEFT(C2838,FIND(" - ",C2838)-1)))         ),         VALUE(LEFT(C2838,FIND(" - ",C2838)-1)),         ""      ),   ""   )  )))</f>
        <v/>
      </c>
      <c r="H2838" s="34" t="str">
        <f aca="false">B2838 &amp; "|" &amp; E2838 &amp; "|" &amp;(IF(ISBLANK(C2838),"",IFERROR(VALUE(LEFT(TRIM(C2838),FIND(" ",TRIM(C2838)&amp;" ")-1)),"")))</f>
        <v>||</v>
      </c>
      <c r="I2838" s="18" t="n">
        <f aca="false">IF(G2838="",0, IF(COUNTIF($H$6:H2838,H2838)=1,1,0))</f>
        <v>0</v>
      </c>
      <c r="J2838" s="34" t="str">
        <f aca="false">IF( OR( ISBLANK(D2838), C2838=D2838, AND( LEFT(D2838,7)&lt;&gt;"NOMINA ", OR( ISERROR(FIND(" - ",D2838)), NOT(ISNUMBER(VALUE(LEFT(D2838,FIND(" - ",D2838)-1)))) ) ) ), "", B2838 &amp; "|" &amp; E2838 &amp; "|" &amp; (IF(ISBLANK(C2838), "", IFERROR(VALUE(LEFT(TRIM(C2838), FIND(" ", TRIM(C2838)&amp;" ")-1)), ""))) &amp; "|" &amp; D2838 )</f>
        <v/>
      </c>
      <c r="K2838" s="18" t="n">
        <f aca="false">IF(OR(C2838="", J2838="",G2838=""), 0, IF(COUNTIF($J$6:J2838, J2838)=1, 1, 0))</f>
        <v>0</v>
      </c>
      <c r="L2838" s="16" t="str">
        <f aca="false">IF(B2838="Inscripción de nuevo registro patronal",B2838 &amp; "|" &amp; E2838 &amp; "|" &amp; C2838,"")</f>
        <v/>
      </c>
      <c r="M2838" s="18" t="n">
        <f aca="false">IF(OR(C2838="", L2838=""), 0, IF(COUNTIF($L$6:L2838, L2838)=1, 1, 0))</f>
        <v>0</v>
      </c>
    </row>
    <row r="2839" customFormat="false" ht="28.35" hidden="false" customHeight="true" outlineLevel="0" collapsed="false">
      <c r="A2839" s="48" t="str">
        <f aca="false">IF(AND(NOT(ISBLANK(C2839)),NOT(ISBLANK(B2839)),NOT(ISBLANK(E2839))),(_xlfn.AGGREGATE(2,7,A$5:A2839))+1,"")</f>
        <v/>
      </c>
      <c r="B2839" s="49"/>
      <c r="C2839" s="49"/>
      <c r="D2839" s="50"/>
      <c r="E2839" s="51"/>
      <c r="F2839" s="52" t="str">
        <f aca="false">IFERROR(VLOOKUP(B2839,LISTAS!$Q$2:$R$58,2,0),"")</f>
        <v/>
      </c>
      <c r="G2839" s="34" t="str">
        <f aca="false">IF(ISBLANK(C2839),"",  IF(F2839="RAZÓN SOCIAL","NUEVO_RP",   IF(F2839="NUMERO",      IF(ISNUMBER(VALUE(C2839)),VALUE(C2839),""),   IF(OR(F2839="NSS - NOMBRE",F2839="RP - NOMBRE"),      IF(         AND(           NOT(ISERROR(FIND(" - ",C2839))),           ISERROR(FIND("  ",C2839)),           ISERROR(FIND("–",C2839)),           ISERROR(FIND("—",C2839)),           ISNUMBER(VALUE(LEFT(C2839,FIND(" - ",C2839)-1)))         ),         VALUE(LEFT(C2839,FIND(" - ",C2839)-1)),         ""      ),   ""   )  )))</f>
        <v/>
      </c>
      <c r="H2839" s="34" t="str">
        <f aca="false">B2839 &amp; "|" &amp; E2839 &amp; "|" &amp;(IF(ISBLANK(C2839),"",IFERROR(VALUE(LEFT(TRIM(C2839),FIND(" ",TRIM(C2839)&amp;" ")-1)),"")))</f>
        <v>||</v>
      </c>
      <c r="I2839" s="18" t="n">
        <f aca="false">IF(G2839="",0, IF(COUNTIF($H$6:H2839,H2839)=1,1,0))</f>
        <v>0</v>
      </c>
      <c r="J2839" s="34" t="str">
        <f aca="false">IF( OR( ISBLANK(D2839), C2839=D2839, AND( LEFT(D2839,7)&lt;&gt;"NOMINA ", OR( ISERROR(FIND(" - ",D2839)), NOT(ISNUMBER(VALUE(LEFT(D2839,FIND(" - ",D2839)-1)))) ) ) ), "", B2839 &amp; "|" &amp; E2839 &amp; "|" &amp; (IF(ISBLANK(C2839), "", IFERROR(VALUE(LEFT(TRIM(C2839), FIND(" ", TRIM(C2839)&amp;" ")-1)), ""))) &amp; "|" &amp; D2839 )</f>
        <v/>
      </c>
      <c r="K2839" s="18" t="n">
        <f aca="false">IF(OR(C2839="", J2839="",G2839=""), 0, IF(COUNTIF($J$6:J2839, J2839)=1, 1, 0))</f>
        <v>0</v>
      </c>
      <c r="L2839" s="16" t="str">
        <f aca="false">IF(B2839="Inscripción de nuevo registro patronal",B2839 &amp; "|" &amp; E2839 &amp; "|" &amp; C2839,"")</f>
        <v/>
      </c>
      <c r="M2839" s="18" t="n">
        <f aca="false">IF(OR(C2839="", L2839=""), 0, IF(COUNTIF($L$6:L2839, L2839)=1, 1, 0))</f>
        <v>0</v>
      </c>
    </row>
    <row r="2840" customFormat="false" ht="28.35" hidden="false" customHeight="true" outlineLevel="0" collapsed="false">
      <c r="A2840" s="48" t="str">
        <f aca="false">IF(AND(NOT(ISBLANK(C2840)),NOT(ISBLANK(B2840)),NOT(ISBLANK(E2840))),(_xlfn.AGGREGATE(2,7,A$5:A2840))+1,"")</f>
        <v/>
      </c>
      <c r="B2840" s="49"/>
      <c r="C2840" s="49"/>
      <c r="D2840" s="50"/>
      <c r="E2840" s="51"/>
      <c r="F2840" s="52" t="str">
        <f aca="false">IFERROR(VLOOKUP(B2840,LISTAS!$Q$2:$R$58,2,0),"")</f>
        <v/>
      </c>
      <c r="G2840" s="34" t="str">
        <f aca="false">IF(ISBLANK(C2840),"",  IF(F2840="RAZÓN SOCIAL","NUEVO_RP",   IF(F2840="NUMERO",      IF(ISNUMBER(VALUE(C2840)),VALUE(C2840),""),   IF(OR(F2840="NSS - NOMBRE",F2840="RP - NOMBRE"),      IF(         AND(           NOT(ISERROR(FIND(" - ",C2840))),           ISERROR(FIND("  ",C2840)),           ISERROR(FIND("–",C2840)),           ISERROR(FIND("—",C2840)),           ISNUMBER(VALUE(LEFT(C2840,FIND(" - ",C2840)-1)))         ),         VALUE(LEFT(C2840,FIND(" - ",C2840)-1)),         ""      ),   ""   )  )))</f>
        <v/>
      </c>
      <c r="H2840" s="34" t="str">
        <f aca="false">B2840 &amp; "|" &amp; E2840 &amp; "|" &amp;(IF(ISBLANK(C2840),"",IFERROR(VALUE(LEFT(TRIM(C2840),FIND(" ",TRIM(C2840)&amp;" ")-1)),"")))</f>
        <v>||</v>
      </c>
      <c r="I2840" s="18" t="n">
        <f aca="false">IF(G2840="",0, IF(COUNTIF($H$6:H2840,H2840)=1,1,0))</f>
        <v>0</v>
      </c>
      <c r="J2840" s="34" t="str">
        <f aca="false">IF( OR( ISBLANK(D2840), C2840=D2840, AND( LEFT(D2840,7)&lt;&gt;"NOMINA ", OR( ISERROR(FIND(" - ",D2840)), NOT(ISNUMBER(VALUE(LEFT(D2840,FIND(" - ",D2840)-1)))) ) ) ), "", B2840 &amp; "|" &amp; E2840 &amp; "|" &amp; (IF(ISBLANK(C2840), "", IFERROR(VALUE(LEFT(TRIM(C2840), FIND(" ", TRIM(C2840)&amp;" ")-1)), ""))) &amp; "|" &amp; D2840 )</f>
        <v/>
      </c>
      <c r="K2840" s="18" t="n">
        <f aca="false">IF(OR(C2840="", J2840="",G2840=""), 0, IF(COUNTIF($J$6:J2840, J2840)=1, 1, 0))</f>
        <v>0</v>
      </c>
      <c r="L2840" s="16" t="str">
        <f aca="false">IF(B2840="Inscripción de nuevo registro patronal",B2840 &amp; "|" &amp; E2840 &amp; "|" &amp; C2840,"")</f>
        <v/>
      </c>
      <c r="M2840" s="18" t="n">
        <f aca="false">IF(OR(C2840="", L2840=""), 0, IF(COUNTIF($L$6:L2840, L2840)=1, 1, 0))</f>
        <v>0</v>
      </c>
    </row>
    <row r="2841" customFormat="false" ht="28.35" hidden="false" customHeight="true" outlineLevel="0" collapsed="false">
      <c r="A2841" s="48" t="str">
        <f aca="false">IF(AND(NOT(ISBLANK(C2841)),NOT(ISBLANK(B2841)),NOT(ISBLANK(E2841))),(_xlfn.AGGREGATE(2,7,A$5:A2841))+1,"")</f>
        <v/>
      </c>
      <c r="B2841" s="49"/>
      <c r="C2841" s="49"/>
      <c r="D2841" s="50"/>
      <c r="E2841" s="51"/>
      <c r="F2841" s="52" t="str">
        <f aca="false">IFERROR(VLOOKUP(B2841,LISTAS!$Q$2:$R$58,2,0),"")</f>
        <v/>
      </c>
      <c r="G2841" s="34" t="str">
        <f aca="false">IF(ISBLANK(C2841),"",  IF(F2841="RAZÓN SOCIAL","NUEVO_RP",   IF(F2841="NUMERO",      IF(ISNUMBER(VALUE(C2841)),VALUE(C2841),""),   IF(OR(F2841="NSS - NOMBRE",F2841="RP - NOMBRE"),      IF(         AND(           NOT(ISERROR(FIND(" - ",C2841))),           ISERROR(FIND("  ",C2841)),           ISERROR(FIND("–",C2841)),           ISERROR(FIND("—",C2841)),           ISNUMBER(VALUE(LEFT(C2841,FIND(" - ",C2841)-1)))         ),         VALUE(LEFT(C2841,FIND(" - ",C2841)-1)),         ""      ),   ""   )  )))</f>
        <v/>
      </c>
      <c r="H2841" s="34" t="str">
        <f aca="false">B2841 &amp; "|" &amp; E2841 &amp; "|" &amp;(IF(ISBLANK(C2841),"",IFERROR(VALUE(LEFT(TRIM(C2841),FIND(" ",TRIM(C2841)&amp;" ")-1)),"")))</f>
        <v>||</v>
      </c>
      <c r="I2841" s="18" t="n">
        <f aca="false">IF(G2841="",0, IF(COUNTIF($H$6:H2841,H2841)=1,1,0))</f>
        <v>0</v>
      </c>
      <c r="J2841" s="34" t="str">
        <f aca="false">IF( OR( ISBLANK(D2841), C2841=D2841, AND( LEFT(D2841,7)&lt;&gt;"NOMINA ", OR( ISERROR(FIND(" - ",D2841)), NOT(ISNUMBER(VALUE(LEFT(D2841,FIND(" - ",D2841)-1)))) ) ) ), "", B2841 &amp; "|" &amp; E2841 &amp; "|" &amp; (IF(ISBLANK(C2841), "", IFERROR(VALUE(LEFT(TRIM(C2841), FIND(" ", TRIM(C2841)&amp;" ")-1)), ""))) &amp; "|" &amp; D2841 )</f>
        <v/>
      </c>
      <c r="K2841" s="18" t="n">
        <f aca="false">IF(OR(C2841="", J2841="",G2841=""), 0, IF(COUNTIF($J$6:J2841, J2841)=1, 1, 0))</f>
        <v>0</v>
      </c>
      <c r="L2841" s="16" t="str">
        <f aca="false">IF(B2841="Inscripción de nuevo registro patronal",B2841 &amp; "|" &amp; E2841 &amp; "|" &amp; C2841,"")</f>
        <v/>
      </c>
      <c r="M2841" s="18" t="n">
        <f aca="false">IF(OR(C2841="", L2841=""), 0, IF(COUNTIF($L$6:L2841, L2841)=1, 1, 0))</f>
        <v>0</v>
      </c>
    </row>
    <row r="2842" customFormat="false" ht="28.35" hidden="false" customHeight="true" outlineLevel="0" collapsed="false">
      <c r="A2842" s="48" t="str">
        <f aca="false">IF(AND(NOT(ISBLANK(C2842)),NOT(ISBLANK(B2842)),NOT(ISBLANK(E2842))),(_xlfn.AGGREGATE(2,7,A$5:A2842))+1,"")</f>
        <v/>
      </c>
      <c r="B2842" s="49"/>
      <c r="C2842" s="49"/>
      <c r="D2842" s="50"/>
      <c r="E2842" s="51"/>
      <c r="F2842" s="52" t="str">
        <f aca="false">IFERROR(VLOOKUP(B2842,LISTAS!$Q$2:$R$58,2,0),"")</f>
        <v/>
      </c>
      <c r="G2842" s="34" t="str">
        <f aca="false">IF(ISBLANK(C2842),"",  IF(F2842="RAZÓN SOCIAL","NUEVO_RP",   IF(F2842="NUMERO",      IF(ISNUMBER(VALUE(C2842)),VALUE(C2842),""),   IF(OR(F2842="NSS - NOMBRE",F2842="RP - NOMBRE"),      IF(         AND(           NOT(ISERROR(FIND(" - ",C2842))),           ISERROR(FIND("  ",C2842)),           ISERROR(FIND("–",C2842)),           ISERROR(FIND("—",C2842)),           ISNUMBER(VALUE(LEFT(C2842,FIND(" - ",C2842)-1)))         ),         VALUE(LEFT(C2842,FIND(" - ",C2842)-1)),         ""      ),   ""   )  )))</f>
        <v/>
      </c>
      <c r="H2842" s="34" t="str">
        <f aca="false">B2842 &amp; "|" &amp; E2842 &amp; "|" &amp;(IF(ISBLANK(C2842),"",IFERROR(VALUE(LEFT(TRIM(C2842),FIND(" ",TRIM(C2842)&amp;" ")-1)),"")))</f>
        <v>||</v>
      </c>
      <c r="I2842" s="18" t="n">
        <f aca="false">IF(G2842="",0, IF(COUNTIF($H$6:H2842,H2842)=1,1,0))</f>
        <v>0</v>
      </c>
      <c r="J2842" s="34" t="str">
        <f aca="false">IF( OR( ISBLANK(D2842), C2842=D2842, AND( LEFT(D2842,7)&lt;&gt;"NOMINA ", OR( ISERROR(FIND(" - ",D2842)), NOT(ISNUMBER(VALUE(LEFT(D2842,FIND(" - ",D2842)-1)))) ) ) ), "", B2842 &amp; "|" &amp; E2842 &amp; "|" &amp; (IF(ISBLANK(C2842), "", IFERROR(VALUE(LEFT(TRIM(C2842), FIND(" ", TRIM(C2842)&amp;" ")-1)), ""))) &amp; "|" &amp; D2842 )</f>
        <v/>
      </c>
      <c r="K2842" s="18" t="n">
        <f aca="false">IF(OR(C2842="", J2842="",G2842=""), 0, IF(COUNTIF($J$6:J2842, J2842)=1, 1, 0))</f>
        <v>0</v>
      </c>
      <c r="L2842" s="16" t="str">
        <f aca="false">IF(B2842="Inscripción de nuevo registro patronal",B2842 &amp; "|" &amp; E2842 &amp; "|" &amp; C2842,"")</f>
        <v/>
      </c>
      <c r="M2842" s="18" t="n">
        <f aca="false">IF(OR(C2842="", L2842=""), 0, IF(COUNTIF($L$6:L2842, L2842)=1, 1, 0))</f>
        <v>0</v>
      </c>
    </row>
    <row r="2843" customFormat="false" ht="28.35" hidden="false" customHeight="true" outlineLevel="0" collapsed="false">
      <c r="A2843" s="48" t="str">
        <f aca="false">IF(AND(NOT(ISBLANK(C2843)),NOT(ISBLANK(B2843)),NOT(ISBLANK(E2843))),(_xlfn.AGGREGATE(2,7,A$5:A2843))+1,"")</f>
        <v/>
      </c>
      <c r="B2843" s="49"/>
      <c r="C2843" s="49"/>
      <c r="D2843" s="50"/>
      <c r="E2843" s="51"/>
      <c r="F2843" s="52" t="str">
        <f aca="false">IFERROR(VLOOKUP(B2843,LISTAS!$Q$2:$R$58,2,0),"")</f>
        <v/>
      </c>
      <c r="G2843" s="34" t="str">
        <f aca="false">IF(ISBLANK(C2843),"",  IF(F2843="RAZÓN SOCIAL","NUEVO_RP",   IF(F2843="NUMERO",      IF(ISNUMBER(VALUE(C2843)),VALUE(C2843),""),   IF(OR(F2843="NSS - NOMBRE",F2843="RP - NOMBRE"),      IF(         AND(           NOT(ISERROR(FIND(" - ",C2843))),           ISERROR(FIND("  ",C2843)),           ISERROR(FIND("–",C2843)),           ISERROR(FIND("—",C2843)),           ISNUMBER(VALUE(LEFT(C2843,FIND(" - ",C2843)-1)))         ),         VALUE(LEFT(C2843,FIND(" - ",C2843)-1)),         ""      ),   ""   )  )))</f>
        <v/>
      </c>
      <c r="H2843" s="34" t="str">
        <f aca="false">B2843 &amp; "|" &amp; E2843 &amp; "|" &amp;(IF(ISBLANK(C2843),"",IFERROR(VALUE(LEFT(TRIM(C2843),FIND(" ",TRIM(C2843)&amp;" ")-1)),"")))</f>
        <v>||</v>
      </c>
      <c r="I2843" s="18" t="n">
        <f aca="false">IF(G2843="",0, IF(COUNTIF($H$6:H2843,H2843)=1,1,0))</f>
        <v>0</v>
      </c>
      <c r="J2843" s="34" t="str">
        <f aca="false">IF( OR( ISBLANK(D2843), C2843=D2843, AND( LEFT(D2843,7)&lt;&gt;"NOMINA ", OR( ISERROR(FIND(" - ",D2843)), NOT(ISNUMBER(VALUE(LEFT(D2843,FIND(" - ",D2843)-1)))) ) ) ), "", B2843 &amp; "|" &amp; E2843 &amp; "|" &amp; (IF(ISBLANK(C2843), "", IFERROR(VALUE(LEFT(TRIM(C2843), FIND(" ", TRIM(C2843)&amp;" ")-1)), ""))) &amp; "|" &amp; D2843 )</f>
        <v/>
      </c>
      <c r="K2843" s="18" t="n">
        <f aca="false">IF(OR(C2843="", J2843="",G2843=""), 0, IF(COUNTIF($J$6:J2843, J2843)=1, 1, 0))</f>
        <v>0</v>
      </c>
      <c r="L2843" s="16" t="str">
        <f aca="false">IF(B2843="Inscripción de nuevo registro patronal",B2843 &amp; "|" &amp; E2843 &amp; "|" &amp; C2843,"")</f>
        <v/>
      </c>
      <c r="M2843" s="18" t="n">
        <f aca="false">IF(OR(C2843="", L2843=""), 0, IF(COUNTIF($L$6:L2843, L2843)=1, 1, 0))</f>
        <v>0</v>
      </c>
    </row>
    <row r="2844" customFormat="false" ht="28.35" hidden="false" customHeight="true" outlineLevel="0" collapsed="false">
      <c r="A2844" s="48" t="str">
        <f aca="false">IF(AND(NOT(ISBLANK(C2844)),NOT(ISBLANK(B2844)),NOT(ISBLANK(E2844))),(_xlfn.AGGREGATE(2,7,A$5:A2844))+1,"")</f>
        <v/>
      </c>
      <c r="B2844" s="49"/>
      <c r="C2844" s="49"/>
      <c r="D2844" s="50"/>
      <c r="E2844" s="51"/>
      <c r="F2844" s="52" t="str">
        <f aca="false">IFERROR(VLOOKUP(B2844,LISTAS!$Q$2:$R$58,2,0),"")</f>
        <v/>
      </c>
      <c r="G2844" s="34" t="str">
        <f aca="false">IF(ISBLANK(C2844),"",  IF(F2844="RAZÓN SOCIAL","NUEVO_RP",   IF(F2844="NUMERO",      IF(ISNUMBER(VALUE(C2844)),VALUE(C2844),""),   IF(OR(F2844="NSS - NOMBRE",F2844="RP - NOMBRE"),      IF(         AND(           NOT(ISERROR(FIND(" - ",C2844))),           ISERROR(FIND("  ",C2844)),           ISERROR(FIND("–",C2844)),           ISERROR(FIND("—",C2844)),           ISNUMBER(VALUE(LEFT(C2844,FIND(" - ",C2844)-1)))         ),         VALUE(LEFT(C2844,FIND(" - ",C2844)-1)),         ""      ),   ""   )  )))</f>
        <v/>
      </c>
      <c r="H2844" s="34" t="str">
        <f aca="false">B2844 &amp; "|" &amp; E2844 &amp; "|" &amp;(IF(ISBLANK(C2844),"",IFERROR(VALUE(LEFT(TRIM(C2844),FIND(" ",TRIM(C2844)&amp;" ")-1)),"")))</f>
        <v>||</v>
      </c>
      <c r="I2844" s="18" t="n">
        <f aca="false">IF(G2844="",0, IF(COUNTIF($H$6:H2844,H2844)=1,1,0))</f>
        <v>0</v>
      </c>
      <c r="J2844" s="34" t="str">
        <f aca="false">IF( OR( ISBLANK(D2844), C2844=D2844, AND( LEFT(D2844,7)&lt;&gt;"NOMINA ", OR( ISERROR(FIND(" - ",D2844)), NOT(ISNUMBER(VALUE(LEFT(D2844,FIND(" - ",D2844)-1)))) ) ) ), "", B2844 &amp; "|" &amp; E2844 &amp; "|" &amp; (IF(ISBLANK(C2844), "", IFERROR(VALUE(LEFT(TRIM(C2844), FIND(" ", TRIM(C2844)&amp;" ")-1)), ""))) &amp; "|" &amp; D2844 )</f>
        <v/>
      </c>
      <c r="K2844" s="18" t="n">
        <f aca="false">IF(OR(C2844="", J2844="",G2844=""), 0, IF(COUNTIF($J$6:J2844, J2844)=1, 1, 0))</f>
        <v>0</v>
      </c>
      <c r="L2844" s="16" t="str">
        <f aca="false">IF(B2844="Inscripción de nuevo registro patronal",B2844 &amp; "|" &amp; E2844 &amp; "|" &amp; C2844,"")</f>
        <v/>
      </c>
      <c r="M2844" s="18" t="n">
        <f aca="false">IF(OR(C2844="", L2844=""), 0, IF(COUNTIF($L$6:L2844, L2844)=1, 1, 0))</f>
        <v>0</v>
      </c>
    </row>
    <row r="2845" customFormat="false" ht="28.35" hidden="false" customHeight="true" outlineLevel="0" collapsed="false">
      <c r="A2845" s="48" t="str">
        <f aca="false">IF(AND(NOT(ISBLANK(C2845)),NOT(ISBLANK(B2845)),NOT(ISBLANK(E2845))),(_xlfn.AGGREGATE(2,7,A$5:A2845))+1,"")</f>
        <v/>
      </c>
      <c r="B2845" s="49"/>
      <c r="C2845" s="49"/>
      <c r="D2845" s="50"/>
      <c r="E2845" s="51"/>
      <c r="F2845" s="52" t="str">
        <f aca="false">IFERROR(VLOOKUP(B2845,LISTAS!$Q$2:$R$58,2,0),"")</f>
        <v/>
      </c>
      <c r="G2845" s="34" t="str">
        <f aca="false">IF(ISBLANK(C2845),"",  IF(F2845="RAZÓN SOCIAL","NUEVO_RP",   IF(F2845="NUMERO",      IF(ISNUMBER(VALUE(C2845)),VALUE(C2845),""),   IF(OR(F2845="NSS - NOMBRE",F2845="RP - NOMBRE"),      IF(         AND(           NOT(ISERROR(FIND(" - ",C2845))),           ISERROR(FIND("  ",C2845)),           ISERROR(FIND("–",C2845)),           ISERROR(FIND("—",C2845)),           ISNUMBER(VALUE(LEFT(C2845,FIND(" - ",C2845)-1)))         ),         VALUE(LEFT(C2845,FIND(" - ",C2845)-1)),         ""      ),   ""   )  )))</f>
        <v/>
      </c>
      <c r="H2845" s="34" t="str">
        <f aca="false">B2845 &amp; "|" &amp; E2845 &amp; "|" &amp;(IF(ISBLANK(C2845),"",IFERROR(VALUE(LEFT(TRIM(C2845),FIND(" ",TRIM(C2845)&amp;" ")-1)),"")))</f>
        <v>||</v>
      </c>
      <c r="I2845" s="18" t="n">
        <f aca="false">IF(G2845="",0, IF(COUNTIF($H$6:H2845,H2845)=1,1,0))</f>
        <v>0</v>
      </c>
      <c r="J2845" s="34" t="str">
        <f aca="false">IF( OR( ISBLANK(D2845), C2845=D2845, AND( LEFT(D2845,7)&lt;&gt;"NOMINA ", OR( ISERROR(FIND(" - ",D2845)), NOT(ISNUMBER(VALUE(LEFT(D2845,FIND(" - ",D2845)-1)))) ) ) ), "", B2845 &amp; "|" &amp; E2845 &amp; "|" &amp; (IF(ISBLANK(C2845), "", IFERROR(VALUE(LEFT(TRIM(C2845), FIND(" ", TRIM(C2845)&amp;" ")-1)), ""))) &amp; "|" &amp; D2845 )</f>
        <v/>
      </c>
      <c r="K2845" s="18" t="n">
        <f aca="false">IF(OR(C2845="", J2845="",G2845=""), 0, IF(COUNTIF($J$6:J2845, J2845)=1, 1, 0))</f>
        <v>0</v>
      </c>
      <c r="L2845" s="16" t="str">
        <f aca="false">IF(B2845="Inscripción de nuevo registro patronal",B2845 &amp; "|" &amp; E2845 &amp; "|" &amp; C2845,"")</f>
        <v/>
      </c>
      <c r="M2845" s="18" t="n">
        <f aca="false">IF(OR(C2845="", L2845=""), 0, IF(COUNTIF($L$6:L2845, L2845)=1, 1, 0))</f>
        <v>0</v>
      </c>
    </row>
    <row r="2846" customFormat="false" ht="28.35" hidden="false" customHeight="true" outlineLevel="0" collapsed="false">
      <c r="A2846" s="48" t="str">
        <f aca="false">IF(AND(NOT(ISBLANK(C2846)),NOT(ISBLANK(B2846)),NOT(ISBLANK(E2846))),(_xlfn.AGGREGATE(2,7,A$5:A2846))+1,"")</f>
        <v/>
      </c>
      <c r="B2846" s="49"/>
      <c r="C2846" s="49"/>
      <c r="D2846" s="50"/>
      <c r="E2846" s="51"/>
      <c r="F2846" s="52" t="str">
        <f aca="false">IFERROR(VLOOKUP(B2846,LISTAS!$Q$2:$R$58,2,0),"")</f>
        <v/>
      </c>
      <c r="G2846" s="34" t="str">
        <f aca="false">IF(ISBLANK(C2846),"",  IF(F2846="RAZÓN SOCIAL","NUEVO_RP",   IF(F2846="NUMERO",      IF(ISNUMBER(VALUE(C2846)),VALUE(C2846),""),   IF(OR(F2846="NSS - NOMBRE",F2846="RP - NOMBRE"),      IF(         AND(           NOT(ISERROR(FIND(" - ",C2846))),           ISERROR(FIND("  ",C2846)),           ISERROR(FIND("–",C2846)),           ISERROR(FIND("—",C2846)),           ISNUMBER(VALUE(LEFT(C2846,FIND(" - ",C2846)-1)))         ),         VALUE(LEFT(C2846,FIND(" - ",C2846)-1)),         ""      ),   ""   )  )))</f>
        <v/>
      </c>
      <c r="H2846" s="34" t="str">
        <f aca="false">B2846 &amp; "|" &amp; E2846 &amp; "|" &amp;(IF(ISBLANK(C2846),"",IFERROR(VALUE(LEFT(TRIM(C2846),FIND(" ",TRIM(C2846)&amp;" ")-1)),"")))</f>
        <v>||</v>
      </c>
      <c r="I2846" s="18" t="n">
        <f aca="false">IF(G2846="",0, IF(COUNTIF($H$6:H2846,H2846)=1,1,0))</f>
        <v>0</v>
      </c>
      <c r="J2846" s="34" t="str">
        <f aca="false">IF( OR( ISBLANK(D2846), C2846=D2846, AND( LEFT(D2846,7)&lt;&gt;"NOMINA ", OR( ISERROR(FIND(" - ",D2846)), NOT(ISNUMBER(VALUE(LEFT(D2846,FIND(" - ",D2846)-1)))) ) ) ), "", B2846 &amp; "|" &amp; E2846 &amp; "|" &amp; (IF(ISBLANK(C2846), "", IFERROR(VALUE(LEFT(TRIM(C2846), FIND(" ", TRIM(C2846)&amp;" ")-1)), ""))) &amp; "|" &amp; D2846 )</f>
        <v/>
      </c>
      <c r="K2846" s="18" t="n">
        <f aca="false">IF(OR(C2846="", J2846="",G2846=""), 0, IF(COUNTIF($J$6:J2846, J2846)=1, 1, 0))</f>
        <v>0</v>
      </c>
      <c r="L2846" s="16" t="str">
        <f aca="false">IF(B2846="Inscripción de nuevo registro patronal",B2846 &amp; "|" &amp; E2846 &amp; "|" &amp; C2846,"")</f>
        <v/>
      </c>
      <c r="M2846" s="18" t="n">
        <f aca="false">IF(OR(C2846="", L2846=""), 0, IF(COUNTIF($L$6:L2846, L2846)=1, 1, 0))</f>
        <v>0</v>
      </c>
    </row>
    <row r="2847" customFormat="false" ht="28.35" hidden="false" customHeight="true" outlineLevel="0" collapsed="false">
      <c r="A2847" s="48" t="str">
        <f aca="false">IF(AND(NOT(ISBLANK(C2847)),NOT(ISBLANK(B2847)),NOT(ISBLANK(E2847))),(_xlfn.AGGREGATE(2,7,A$5:A2847))+1,"")</f>
        <v/>
      </c>
      <c r="B2847" s="49"/>
      <c r="C2847" s="49"/>
      <c r="D2847" s="50"/>
      <c r="E2847" s="51"/>
      <c r="F2847" s="52" t="str">
        <f aca="false">IFERROR(VLOOKUP(B2847,LISTAS!$Q$2:$R$58,2,0),"")</f>
        <v/>
      </c>
      <c r="G2847" s="34" t="str">
        <f aca="false">IF(ISBLANK(C2847),"",  IF(F2847="RAZÓN SOCIAL","NUEVO_RP",   IF(F2847="NUMERO",      IF(ISNUMBER(VALUE(C2847)),VALUE(C2847),""),   IF(OR(F2847="NSS - NOMBRE",F2847="RP - NOMBRE"),      IF(         AND(           NOT(ISERROR(FIND(" - ",C2847))),           ISERROR(FIND("  ",C2847)),           ISERROR(FIND("–",C2847)),           ISERROR(FIND("—",C2847)),           ISNUMBER(VALUE(LEFT(C2847,FIND(" - ",C2847)-1)))         ),         VALUE(LEFT(C2847,FIND(" - ",C2847)-1)),         ""      ),   ""   )  )))</f>
        <v/>
      </c>
      <c r="H2847" s="34" t="str">
        <f aca="false">B2847 &amp; "|" &amp; E2847 &amp; "|" &amp;(IF(ISBLANK(C2847),"",IFERROR(VALUE(LEFT(TRIM(C2847),FIND(" ",TRIM(C2847)&amp;" ")-1)),"")))</f>
        <v>||</v>
      </c>
      <c r="I2847" s="18" t="n">
        <f aca="false">IF(G2847="",0, IF(COUNTIF($H$6:H2847,H2847)=1,1,0))</f>
        <v>0</v>
      </c>
      <c r="J2847" s="34" t="str">
        <f aca="false">IF( OR( ISBLANK(D2847), C2847=D2847, AND( LEFT(D2847,7)&lt;&gt;"NOMINA ", OR( ISERROR(FIND(" - ",D2847)), NOT(ISNUMBER(VALUE(LEFT(D2847,FIND(" - ",D2847)-1)))) ) ) ), "", B2847 &amp; "|" &amp; E2847 &amp; "|" &amp; (IF(ISBLANK(C2847), "", IFERROR(VALUE(LEFT(TRIM(C2847), FIND(" ", TRIM(C2847)&amp;" ")-1)), ""))) &amp; "|" &amp; D2847 )</f>
        <v/>
      </c>
      <c r="K2847" s="18" t="n">
        <f aca="false">IF(OR(C2847="", J2847="",G2847=""), 0, IF(COUNTIF($J$6:J2847, J2847)=1, 1, 0))</f>
        <v>0</v>
      </c>
      <c r="L2847" s="16" t="str">
        <f aca="false">IF(B2847="Inscripción de nuevo registro patronal",B2847 &amp; "|" &amp; E2847 &amp; "|" &amp; C2847,"")</f>
        <v/>
      </c>
      <c r="M2847" s="18" t="n">
        <f aca="false">IF(OR(C2847="", L2847=""), 0, IF(COUNTIF($L$6:L2847, L2847)=1, 1, 0))</f>
        <v>0</v>
      </c>
    </row>
    <row r="2848" customFormat="false" ht="28.35" hidden="false" customHeight="true" outlineLevel="0" collapsed="false">
      <c r="A2848" s="48" t="str">
        <f aca="false">IF(AND(NOT(ISBLANK(C2848)),NOT(ISBLANK(B2848)),NOT(ISBLANK(E2848))),(_xlfn.AGGREGATE(2,7,A$5:A2848))+1,"")</f>
        <v/>
      </c>
      <c r="B2848" s="49"/>
      <c r="C2848" s="49"/>
      <c r="D2848" s="50"/>
      <c r="E2848" s="51"/>
      <c r="F2848" s="52" t="str">
        <f aca="false">IFERROR(VLOOKUP(B2848,LISTAS!$Q$2:$R$58,2,0),"")</f>
        <v/>
      </c>
      <c r="G2848" s="34" t="str">
        <f aca="false">IF(ISBLANK(C2848),"",  IF(F2848="RAZÓN SOCIAL","NUEVO_RP",   IF(F2848="NUMERO",      IF(ISNUMBER(VALUE(C2848)),VALUE(C2848),""),   IF(OR(F2848="NSS - NOMBRE",F2848="RP - NOMBRE"),      IF(         AND(           NOT(ISERROR(FIND(" - ",C2848))),           ISERROR(FIND("  ",C2848)),           ISERROR(FIND("–",C2848)),           ISERROR(FIND("—",C2848)),           ISNUMBER(VALUE(LEFT(C2848,FIND(" - ",C2848)-1)))         ),         VALUE(LEFT(C2848,FIND(" - ",C2848)-1)),         ""      ),   ""   )  )))</f>
        <v/>
      </c>
      <c r="H2848" s="34" t="str">
        <f aca="false">B2848 &amp; "|" &amp; E2848 &amp; "|" &amp;(IF(ISBLANK(C2848),"",IFERROR(VALUE(LEFT(TRIM(C2848),FIND(" ",TRIM(C2848)&amp;" ")-1)),"")))</f>
        <v>||</v>
      </c>
      <c r="I2848" s="18" t="n">
        <f aca="false">IF(G2848="",0, IF(COUNTIF($H$6:H2848,H2848)=1,1,0))</f>
        <v>0</v>
      </c>
      <c r="J2848" s="34" t="str">
        <f aca="false">IF( OR( ISBLANK(D2848), C2848=D2848, AND( LEFT(D2848,7)&lt;&gt;"NOMINA ", OR( ISERROR(FIND(" - ",D2848)), NOT(ISNUMBER(VALUE(LEFT(D2848,FIND(" - ",D2848)-1)))) ) ) ), "", B2848 &amp; "|" &amp; E2848 &amp; "|" &amp; (IF(ISBLANK(C2848), "", IFERROR(VALUE(LEFT(TRIM(C2848), FIND(" ", TRIM(C2848)&amp;" ")-1)), ""))) &amp; "|" &amp; D2848 )</f>
        <v/>
      </c>
      <c r="K2848" s="18" t="n">
        <f aca="false">IF(OR(C2848="", J2848="",G2848=""), 0, IF(COUNTIF($J$6:J2848, J2848)=1, 1, 0))</f>
        <v>0</v>
      </c>
      <c r="L2848" s="16" t="str">
        <f aca="false">IF(B2848="Inscripción de nuevo registro patronal",B2848 &amp; "|" &amp; E2848 &amp; "|" &amp; C2848,"")</f>
        <v/>
      </c>
      <c r="M2848" s="18" t="n">
        <f aca="false">IF(OR(C2848="", L2848=""), 0, IF(COUNTIF($L$6:L2848, L2848)=1, 1, 0))</f>
        <v>0</v>
      </c>
    </row>
    <row r="2849" customFormat="false" ht="28.35" hidden="false" customHeight="true" outlineLevel="0" collapsed="false">
      <c r="A2849" s="48" t="str">
        <f aca="false">IF(AND(NOT(ISBLANK(C2849)),NOT(ISBLANK(B2849)),NOT(ISBLANK(E2849))),(_xlfn.AGGREGATE(2,7,A$5:A2849))+1,"")</f>
        <v/>
      </c>
      <c r="B2849" s="49"/>
      <c r="C2849" s="49"/>
      <c r="D2849" s="50"/>
      <c r="E2849" s="51"/>
      <c r="F2849" s="52" t="str">
        <f aca="false">IFERROR(VLOOKUP(B2849,LISTAS!$Q$2:$R$58,2,0),"")</f>
        <v/>
      </c>
      <c r="G2849" s="34" t="str">
        <f aca="false">IF(ISBLANK(C2849),"",  IF(F2849="RAZÓN SOCIAL","NUEVO_RP",   IF(F2849="NUMERO",      IF(ISNUMBER(VALUE(C2849)),VALUE(C2849),""),   IF(OR(F2849="NSS - NOMBRE",F2849="RP - NOMBRE"),      IF(         AND(           NOT(ISERROR(FIND(" - ",C2849))),           ISERROR(FIND("  ",C2849)),           ISERROR(FIND("–",C2849)),           ISERROR(FIND("—",C2849)),           ISNUMBER(VALUE(LEFT(C2849,FIND(" - ",C2849)-1)))         ),         VALUE(LEFT(C2849,FIND(" - ",C2849)-1)),         ""      ),   ""   )  )))</f>
        <v/>
      </c>
      <c r="H2849" s="34" t="str">
        <f aca="false">B2849 &amp; "|" &amp; E2849 &amp; "|" &amp;(IF(ISBLANK(C2849),"",IFERROR(VALUE(LEFT(TRIM(C2849),FIND(" ",TRIM(C2849)&amp;" ")-1)),"")))</f>
        <v>||</v>
      </c>
      <c r="I2849" s="18" t="n">
        <f aca="false">IF(G2849="",0, IF(COUNTIF($H$6:H2849,H2849)=1,1,0))</f>
        <v>0</v>
      </c>
      <c r="J2849" s="34" t="str">
        <f aca="false">IF( OR( ISBLANK(D2849), C2849=D2849, AND( LEFT(D2849,7)&lt;&gt;"NOMINA ", OR( ISERROR(FIND(" - ",D2849)), NOT(ISNUMBER(VALUE(LEFT(D2849,FIND(" - ",D2849)-1)))) ) ) ), "", B2849 &amp; "|" &amp; E2849 &amp; "|" &amp; (IF(ISBLANK(C2849), "", IFERROR(VALUE(LEFT(TRIM(C2849), FIND(" ", TRIM(C2849)&amp;" ")-1)), ""))) &amp; "|" &amp; D2849 )</f>
        <v/>
      </c>
      <c r="K2849" s="18" t="n">
        <f aca="false">IF(OR(C2849="", J2849="",G2849=""), 0, IF(COUNTIF($J$6:J2849, J2849)=1, 1, 0))</f>
        <v>0</v>
      </c>
      <c r="L2849" s="16" t="str">
        <f aca="false">IF(B2849="Inscripción de nuevo registro patronal",B2849 &amp; "|" &amp; E2849 &amp; "|" &amp; C2849,"")</f>
        <v/>
      </c>
      <c r="M2849" s="18" t="n">
        <f aca="false">IF(OR(C2849="", L2849=""), 0, IF(COUNTIF($L$6:L2849, L2849)=1, 1, 0))</f>
        <v>0</v>
      </c>
    </row>
    <row r="2850" customFormat="false" ht="28.35" hidden="false" customHeight="true" outlineLevel="0" collapsed="false">
      <c r="A2850" s="48" t="str">
        <f aca="false">IF(AND(NOT(ISBLANK(C2850)),NOT(ISBLANK(B2850)),NOT(ISBLANK(E2850))),(_xlfn.AGGREGATE(2,7,A$5:A2850))+1,"")</f>
        <v/>
      </c>
      <c r="B2850" s="49"/>
      <c r="C2850" s="49"/>
      <c r="D2850" s="50"/>
      <c r="E2850" s="51"/>
      <c r="F2850" s="52" t="str">
        <f aca="false">IFERROR(VLOOKUP(B2850,LISTAS!$Q$2:$R$58,2,0),"")</f>
        <v/>
      </c>
      <c r="G2850" s="34" t="str">
        <f aca="false">IF(ISBLANK(C2850),"",  IF(F2850="RAZÓN SOCIAL","NUEVO_RP",   IF(F2850="NUMERO",      IF(ISNUMBER(VALUE(C2850)),VALUE(C2850),""),   IF(OR(F2850="NSS - NOMBRE",F2850="RP - NOMBRE"),      IF(         AND(           NOT(ISERROR(FIND(" - ",C2850))),           ISERROR(FIND("  ",C2850)),           ISERROR(FIND("–",C2850)),           ISERROR(FIND("—",C2850)),           ISNUMBER(VALUE(LEFT(C2850,FIND(" - ",C2850)-1)))         ),         VALUE(LEFT(C2850,FIND(" - ",C2850)-1)),         ""      ),   ""   )  )))</f>
        <v/>
      </c>
      <c r="H2850" s="34" t="str">
        <f aca="false">B2850 &amp; "|" &amp; E2850 &amp; "|" &amp;(IF(ISBLANK(C2850),"",IFERROR(VALUE(LEFT(TRIM(C2850),FIND(" ",TRIM(C2850)&amp;" ")-1)),"")))</f>
        <v>||</v>
      </c>
      <c r="I2850" s="18" t="n">
        <f aca="false">IF(G2850="",0, IF(COUNTIF($H$6:H2850,H2850)=1,1,0))</f>
        <v>0</v>
      </c>
      <c r="J2850" s="34" t="str">
        <f aca="false">IF( OR( ISBLANK(D2850), C2850=D2850, AND( LEFT(D2850,7)&lt;&gt;"NOMINA ", OR( ISERROR(FIND(" - ",D2850)), NOT(ISNUMBER(VALUE(LEFT(D2850,FIND(" - ",D2850)-1)))) ) ) ), "", B2850 &amp; "|" &amp; E2850 &amp; "|" &amp; (IF(ISBLANK(C2850), "", IFERROR(VALUE(LEFT(TRIM(C2850), FIND(" ", TRIM(C2850)&amp;" ")-1)), ""))) &amp; "|" &amp; D2850 )</f>
        <v/>
      </c>
      <c r="K2850" s="18" t="n">
        <f aca="false">IF(OR(C2850="", J2850="",G2850=""), 0, IF(COUNTIF($J$6:J2850, J2850)=1, 1, 0))</f>
        <v>0</v>
      </c>
      <c r="L2850" s="16" t="str">
        <f aca="false">IF(B2850="Inscripción de nuevo registro patronal",B2850 &amp; "|" &amp; E2850 &amp; "|" &amp; C2850,"")</f>
        <v/>
      </c>
      <c r="M2850" s="18" t="n">
        <f aca="false">IF(OR(C2850="", L2850=""), 0, IF(COUNTIF($L$6:L2850, L2850)=1, 1, 0))</f>
        <v>0</v>
      </c>
    </row>
    <row r="2851" customFormat="false" ht="28.35" hidden="false" customHeight="true" outlineLevel="0" collapsed="false">
      <c r="A2851" s="48" t="str">
        <f aca="false">IF(AND(NOT(ISBLANK(C2851)),NOT(ISBLANK(B2851)),NOT(ISBLANK(E2851))),(_xlfn.AGGREGATE(2,7,A$5:A2851))+1,"")</f>
        <v/>
      </c>
      <c r="B2851" s="49"/>
      <c r="C2851" s="49"/>
      <c r="D2851" s="50"/>
      <c r="E2851" s="51"/>
      <c r="F2851" s="52" t="str">
        <f aca="false">IFERROR(VLOOKUP(B2851,LISTAS!$Q$2:$R$58,2,0),"")</f>
        <v/>
      </c>
      <c r="G2851" s="34" t="str">
        <f aca="false">IF(ISBLANK(C2851),"",  IF(F2851="RAZÓN SOCIAL","NUEVO_RP",   IF(F2851="NUMERO",      IF(ISNUMBER(VALUE(C2851)),VALUE(C2851),""),   IF(OR(F2851="NSS - NOMBRE",F2851="RP - NOMBRE"),      IF(         AND(           NOT(ISERROR(FIND(" - ",C2851))),           ISERROR(FIND("  ",C2851)),           ISERROR(FIND("–",C2851)),           ISERROR(FIND("—",C2851)),           ISNUMBER(VALUE(LEFT(C2851,FIND(" - ",C2851)-1)))         ),         VALUE(LEFT(C2851,FIND(" - ",C2851)-1)),         ""      ),   ""   )  )))</f>
        <v/>
      </c>
      <c r="H2851" s="34" t="str">
        <f aca="false">B2851 &amp; "|" &amp; E2851 &amp; "|" &amp;(IF(ISBLANK(C2851),"",IFERROR(VALUE(LEFT(TRIM(C2851),FIND(" ",TRIM(C2851)&amp;" ")-1)),"")))</f>
        <v>||</v>
      </c>
      <c r="I2851" s="18" t="n">
        <f aca="false">IF(G2851="",0, IF(COUNTIF($H$6:H2851,H2851)=1,1,0))</f>
        <v>0</v>
      </c>
      <c r="J2851" s="34" t="str">
        <f aca="false">IF( OR( ISBLANK(D2851), C2851=D2851, AND( LEFT(D2851,7)&lt;&gt;"NOMINA ", OR( ISERROR(FIND(" - ",D2851)), NOT(ISNUMBER(VALUE(LEFT(D2851,FIND(" - ",D2851)-1)))) ) ) ), "", B2851 &amp; "|" &amp; E2851 &amp; "|" &amp; (IF(ISBLANK(C2851), "", IFERROR(VALUE(LEFT(TRIM(C2851), FIND(" ", TRIM(C2851)&amp;" ")-1)), ""))) &amp; "|" &amp; D2851 )</f>
        <v/>
      </c>
      <c r="K2851" s="18" t="n">
        <f aca="false">IF(OR(C2851="", J2851="",G2851=""), 0, IF(COUNTIF($J$6:J2851, J2851)=1, 1, 0))</f>
        <v>0</v>
      </c>
      <c r="L2851" s="16" t="str">
        <f aca="false">IF(B2851="Inscripción de nuevo registro patronal",B2851 &amp; "|" &amp; E2851 &amp; "|" &amp; C2851,"")</f>
        <v/>
      </c>
      <c r="M2851" s="18" t="n">
        <f aca="false">IF(OR(C2851="", L2851=""), 0, IF(COUNTIF($L$6:L2851, L2851)=1, 1, 0))</f>
        <v>0</v>
      </c>
    </row>
    <row r="2852" customFormat="false" ht="28.35" hidden="false" customHeight="true" outlineLevel="0" collapsed="false">
      <c r="A2852" s="48" t="str">
        <f aca="false">IF(AND(NOT(ISBLANK(C2852)),NOT(ISBLANK(B2852)),NOT(ISBLANK(E2852))),(_xlfn.AGGREGATE(2,7,A$5:A2852))+1,"")</f>
        <v/>
      </c>
      <c r="B2852" s="49"/>
      <c r="C2852" s="49"/>
      <c r="D2852" s="50"/>
      <c r="E2852" s="51"/>
      <c r="F2852" s="52" t="str">
        <f aca="false">IFERROR(VLOOKUP(B2852,LISTAS!$Q$2:$R$58,2,0),"")</f>
        <v/>
      </c>
      <c r="G2852" s="34" t="str">
        <f aca="false">IF(ISBLANK(C2852),"",  IF(F2852="RAZÓN SOCIAL","NUEVO_RP",   IF(F2852="NUMERO",      IF(ISNUMBER(VALUE(C2852)),VALUE(C2852),""),   IF(OR(F2852="NSS - NOMBRE",F2852="RP - NOMBRE"),      IF(         AND(           NOT(ISERROR(FIND(" - ",C2852))),           ISERROR(FIND("  ",C2852)),           ISERROR(FIND("–",C2852)),           ISERROR(FIND("—",C2852)),           ISNUMBER(VALUE(LEFT(C2852,FIND(" - ",C2852)-1)))         ),         VALUE(LEFT(C2852,FIND(" - ",C2852)-1)),         ""      ),   ""   )  )))</f>
        <v/>
      </c>
      <c r="H2852" s="34" t="str">
        <f aca="false">B2852 &amp; "|" &amp; E2852 &amp; "|" &amp;(IF(ISBLANK(C2852),"",IFERROR(VALUE(LEFT(TRIM(C2852),FIND(" ",TRIM(C2852)&amp;" ")-1)),"")))</f>
        <v>||</v>
      </c>
      <c r="I2852" s="18" t="n">
        <f aca="false">IF(G2852="",0, IF(COUNTIF($H$6:H2852,H2852)=1,1,0))</f>
        <v>0</v>
      </c>
      <c r="J2852" s="34" t="str">
        <f aca="false">IF( OR( ISBLANK(D2852), C2852=D2852, AND( LEFT(D2852,7)&lt;&gt;"NOMINA ", OR( ISERROR(FIND(" - ",D2852)), NOT(ISNUMBER(VALUE(LEFT(D2852,FIND(" - ",D2852)-1)))) ) ) ), "", B2852 &amp; "|" &amp; E2852 &amp; "|" &amp; (IF(ISBLANK(C2852), "", IFERROR(VALUE(LEFT(TRIM(C2852), FIND(" ", TRIM(C2852)&amp;" ")-1)), ""))) &amp; "|" &amp; D2852 )</f>
        <v/>
      </c>
      <c r="K2852" s="18" t="n">
        <f aca="false">IF(OR(C2852="", J2852="",G2852=""), 0, IF(COUNTIF($J$6:J2852, J2852)=1, 1, 0))</f>
        <v>0</v>
      </c>
      <c r="L2852" s="16" t="str">
        <f aca="false">IF(B2852="Inscripción de nuevo registro patronal",B2852 &amp; "|" &amp; E2852 &amp; "|" &amp; C2852,"")</f>
        <v/>
      </c>
      <c r="M2852" s="18" t="n">
        <f aca="false">IF(OR(C2852="", L2852=""), 0, IF(COUNTIF($L$6:L2852, L2852)=1, 1, 0))</f>
        <v>0</v>
      </c>
    </row>
    <row r="2853" customFormat="false" ht="28.35" hidden="false" customHeight="true" outlineLevel="0" collapsed="false">
      <c r="A2853" s="48" t="str">
        <f aca="false">IF(AND(NOT(ISBLANK(C2853)),NOT(ISBLANK(B2853)),NOT(ISBLANK(E2853))),(_xlfn.AGGREGATE(2,7,A$5:A2853))+1,"")</f>
        <v/>
      </c>
      <c r="B2853" s="49"/>
      <c r="C2853" s="49"/>
      <c r="D2853" s="50"/>
      <c r="E2853" s="51"/>
      <c r="F2853" s="52" t="str">
        <f aca="false">IFERROR(VLOOKUP(B2853,LISTAS!$Q$2:$R$58,2,0),"")</f>
        <v/>
      </c>
      <c r="G2853" s="34" t="str">
        <f aca="false">IF(ISBLANK(C2853),"",  IF(F2853="RAZÓN SOCIAL","NUEVO_RP",   IF(F2853="NUMERO",      IF(ISNUMBER(VALUE(C2853)),VALUE(C2853),""),   IF(OR(F2853="NSS - NOMBRE",F2853="RP - NOMBRE"),      IF(         AND(           NOT(ISERROR(FIND(" - ",C2853))),           ISERROR(FIND("  ",C2853)),           ISERROR(FIND("–",C2853)),           ISERROR(FIND("—",C2853)),           ISNUMBER(VALUE(LEFT(C2853,FIND(" - ",C2853)-1)))         ),         VALUE(LEFT(C2853,FIND(" - ",C2853)-1)),         ""      ),   ""   )  )))</f>
        <v/>
      </c>
      <c r="H2853" s="34" t="str">
        <f aca="false">B2853 &amp; "|" &amp; E2853 &amp; "|" &amp;(IF(ISBLANK(C2853),"",IFERROR(VALUE(LEFT(TRIM(C2853),FIND(" ",TRIM(C2853)&amp;" ")-1)),"")))</f>
        <v>||</v>
      </c>
      <c r="I2853" s="18" t="n">
        <f aca="false">IF(G2853="",0, IF(COUNTIF($H$6:H2853,H2853)=1,1,0))</f>
        <v>0</v>
      </c>
      <c r="J2853" s="34" t="str">
        <f aca="false">IF( OR( ISBLANK(D2853), C2853=D2853, AND( LEFT(D2853,7)&lt;&gt;"NOMINA ", OR( ISERROR(FIND(" - ",D2853)), NOT(ISNUMBER(VALUE(LEFT(D2853,FIND(" - ",D2853)-1)))) ) ) ), "", B2853 &amp; "|" &amp; E2853 &amp; "|" &amp; (IF(ISBLANK(C2853), "", IFERROR(VALUE(LEFT(TRIM(C2853), FIND(" ", TRIM(C2853)&amp;" ")-1)), ""))) &amp; "|" &amp; D2853 )</f>
        <v/>
      </c>
      <c r="K2853" s="18" t="n">
        <f aca="false">IF(OR(C2853="", J2853="",G2853=""), 0, IF(COUNTIF($J$6:J2853, J2853)=1, 1, 0))</f>
        <v>0</v>
      </c>
      <c r="L2853" s="16" t="str">
        <f aca="false">IF(B2853="Inscripción de nuevo registro patronal",B2853 &amp; "|" &amp; E2853 &amp; "|" &amp; C2853,"")</f>
        <v/>
      </c>
      <c r="M2853" s="18" t="n">
        <f aca="false">IF(OR(C2853="", L2853=""), 0, IF(COUNTIF($L$6:L2853, L2853)=1, 1, 0))</f>
        <v>0</v>
      </c>
    </row>
    <row r="2854" customFormat="false" ht="28.35" hidden="false" customHeight="true" outlineLevel="0" collapsed="false">
      <c r="A2854" s="48" t="str">
        <f aca="false">IF(AND(NOT(ISBLANK(C2854)),NOT(ISBLANK(B2854)),NOT(ISBLANK(E2854))),(_xlfn.AGGREGATE(2,7,A$5:A2854))+1,"")</f>
        <v/>
      </c>
      <c r="B2854" s="49"/>
      <c r="C2854" s="49"/>
      <c r="D2854" s="50"/>
      <c r="E2854" s="51"/>
      <c r="F2854" s="52" t="str">
        <f aca="false">IFERROR(VLOOKUP(B2854,LISTAS!$Q$2:$R$58,2,0),"")</f>
        <v/>
      </c>
      <c r="G2854" s="34" t="str">
        <f aca="false">IF(ISBLANK(C2854),"",  IF(F2854="RAZÓN SOCIAL","NUEVO_RP",   IF(F2854="NUMERO",      IF(ISNUMBER(VALUE(C2854)),VALUE(C2854),""),   IF(OR(F2854="NSS - NOMBRE",F2854="RP - NOMBRE"),      IF(         AND(           NOT(ISERROR(FIND(" - ",C2854))),           ISERROR(FIND("  ",C2854)),           ISERROR(FIND("–",C2854)),           ISERROR(FIND("—",C2854)),           ISNUMBER(VALUE(LEFT(C2854,FIND(" - ",C2854)-1)))         ),         VALUE(LEFT(C2854,FIND(" - ",C2854)-1)),         ""      ),   ""   )  )))</f>
        <v/>
      </c>
      <c r="H2854" s="34" t="str">
        <f aca="false">B2854 &amp; "|" &amp; E2854 &amp; "|" &amp;(IF(ISBLANK(C2854),"",IFERROR(VALUE(LEFT(TRIM(C2854),FIND(" ",TRIM(C2854)&amp;" ")-1)),"")))</f>
        <v>||</v>
      </c>
      <c r="I2854" s="18" t="n">
        <f aca="false">IF(G2854="",0, IF(COUNTIF($H$6:H2854,H2854)=1,1,0))</f>
        <v>0</v>
      </c>
      <c r="J2854" s="34" t="str">
        <f aca="false">IF( OR( ISBLANK(D2854), C2854=D2854, AND( LEFT(D2854,7)&lt;&gt;"NOMINA ", OR( ISERROR(FIND(" - ",D2854)), NOT(ISNUMBER(VALUE(LEFT(D2854,FIND(" - ",D2854)-1)))) ) ) ), "", B2854 &amp; "|" &amp; E2854 &amp; "|" &amp; (IF(ISBLANK(C2854), "", IFERROR(VALUE(LEFT(TRIM(C2854), FIND(" ", TRIM(C2854)&amp;" ")-1)), ""))) &amp; "|" &amp; D2854 )</f>
        <v/>
      </c>
      <c r="K2854" s="18" t="n">
        <f aca="false">IF(OR(C2854="", J2854="",G2854=""), 0, IF(COUNTIF($J$6:J2854, J2854)=1, 1, 0))</f>
        <v>0</v>
      </c>
      <c r="L2854" s="16" t="str">
        <f aca="false">IF(B2854="Inscripción de nuevo registro patronal",B2854 &amp; "|" &amp; E2854 &amp; "|" &amp; C2854,"")</f>
        <v/>
      </c>
      <c r="M2854" s="18" t="n">
        <f aca="false">IF(OR(C2854="", L2854=""), 0, IF(COUNTIF($L$6:L2854, L2854)=1, 1, 0))</f>
        <v>0</v>
      </c>
    </row>
    <row r="2855" customFormat="false" ht="28.35" hidden="false" customHeight="true" outlineLevel="0" collapsed="false">
      <c r="A2855" s="48" t="str">
        <f aca="false">IF(AND(NOT(ISBLANK(C2855)),NOT(ISBLANK(B2855)),NOT(ISBLANK(E2855))),(_xlfn.AGGREGATE(2,7,A$5:A2855))+1,"")</f>
        <v/>
      </c>
      <c r="B2855" s="49"/>
      <c r="C2855" s="49"/>
      <c r="D2855" s="50"/>
      <c r="E2855" s="51"/>
      <c r="F2855" s="52" t="str">
        <f aca="false">IFERROR(VLOOKUP(B2855,LISTAS!$Q$2:$R$58,2,0),"")</f>
        <v/>
      </c>
      <c r="G2855" s="34" t="str">
        <f aca="false">IF(ISBLANK(C2855),"",  IF(F2855="RAZÓN SOCIAL","NUEVO_RP",   IF(F2855="NUMERO",      IF(ISNUMBER(VALUE(C2855)),VALUE(C2855),""),   IF(OR(F2855="NSS - NOMBRE",F2855="RP - NOMBRE"),      IF(         AND(           NOT(ISERROR(FIND(" - ",C2855))),           ISERROR(FIND("  ",C2855)),           ISERROR(FIND("–",C2855)),           ISERROR(FIND("—",C2855)),           ISNUMBER(VALUE(LEFT(C2855,FIND(" - ",C2855)-1)))         ),         VALUE(LEFT(C2855,FIND(" - ",C2855)-1)),         ""      ),   ""   )  )))</f>
        <v/>
      </c>
      <c r="H2855" s="34" t="str">
        <f aca="false">B2855 &amp; "|" &amp; E2855 &amp; "|" &amp;(IF(ISBLANK(C2855),"",IFERROR(VALUE(LEFT(TRIM(C2855),FIND(" ",TRIM(C2855)&amp;" ")-1)),"")))</f>
        <v>||</v>
      </c>
      <c r="I2855" s="18" t="n">
        <f aca="false">IF(G2855="",0, IF(COUNTIF($H$6:H2855,H2855)=1,1,0))</f>
        <v>0</v>
      </c>
      <c r="J2855" s="34" t="str">
        <f aca="false">IF( OR( ISBLANK(D2855), C2855=D2855, AND( LEFT(D2855,7)&lt;&gt;"NOMINA ", OR( ISERROR(FIND(" - ",D2855)), NOT(ISNUMBER(VALUE(LEFT(D2855,FIND(" - ",D2855)-1)))) ) ) ), "", B2855 &amp; "|" &amp; E2855 &amp; "|" &amp; (IF(ISBLANK(C2855), "", IFERROR(VALUE(LEFT(TRIM(C2855), FIND(" ", TRIM(C2855)&amp;" ")-1)), ""))) &amp; "|" &amp; D2855 )</f>
        <v/>
      </c>
      <c r="K2855" s="18" t="n">
        <f aca="false">IF(OR(C2855="", J2855="",G2855=""), 0, IF(COUNTIF($J$6:J2855, J2855)=1, 1, 0))</f>
        <v>0</v>
      </c>
      <c r="L2855" s="16" t="str">
        <f aca="false">IF(B2855="Inscripción de nuevo registro patronal",B2855 &amp; "|" &amp; E2855 &amp; "|" &amp; C2855,"")</f>
        <v/>
      </c>
      <c r="M2855" s="18" t="n">
        <f aca="false">IF(OR(C2855="", L2855=""), 0, IF(COUNTIF($L$6:L2855, L2855)=1, 1, 0))</f>
        <v>0</v>
      </c>
    </row>
    <row r="2856" customFormat="false" ht="28.35" hidden="false" customHeight="true" outlineLevel="0" collapsed="false">
      <c r="A2856" s="48" t="str">
        <f aca="false">IF(AND(NOT(ISBLANK(C2856)),NOT(ISBLANK(B2856)),NOT(ISBLANK(E2856))),(_xlfn.AGGREGATE(2,7,A$5:A2856))+1,"")</f>
        <v/>
      </c>
      <c r="B2856" s="49"/>
      <c r="C2856" s="49"/>
      <c r="D2856" s="50"/>
      <c r="E2856" s="51"/>
      <c r="F2856" s="52" t="str">
        <f aca="false">IFERROR(VLOOKUP(B2856,LISTAS!$Q$2:$R$58,2,0),"")</f>
        <v/>
      </c>
      <c r="G2856" s="34" t="str">
        <f aca="false">IF(ISBLANK(C2856),"",  IF(F2856="RAZÓN SOCIAL","NUEVO_RP",   IF(F2856="NUMERO",      IF(ISNUMBER(VALUE(C2856)),VALUE(C2856),""),   IF(OR(F2856="NSS - NOMBRE",F2856="RP - NOMBRE"),      IF(         AND(           NOT(ISERROR(FIND(" - ",C2856))),           ISERROR(FIND("  ",C2856)),           ISERROR(FIND("–",C2856)),           ISERROR(FIND("—",C2856)),           ISNUMBER(VALUE(LEFT(C2856,FIND(" - ",C2856)-1)))         ),         VALUE(LEFT(C2856,FIND(" - ",C2856)-1)),         ""      ),   ""   )  )))</f>
        <v/>
      </c>
      <c r="H2856" s="34" t="str">
        <f aca="false">B2856 &amp; "|" &amp; E2856 &amp; "|" &amp;(IF(ISBLANK(C2856),"",IFERROR(VALUE(LEFT(TRIM(C2856),FIND(" ",TRIM(C2856)&amp;" ")-1)),"")))</f>
        <v>||</v>
      </c>
      <c r="I2856" s="18" t="n">
        <f aca="false">IF(G2856="",0, IF(COUNTIF($H$6:H2856,H2856)=1,1,0))</f>
        <v>0</v>
      </c>
      <c r="J2856" s="34" t="str">
        <f aca="false">IF( OR( ISBLANK(D2856), C2856=D2856, AND( LEFT(D2856,7)&lt;&gt;"NOMINA ", OR( ISERROR(FIND(" - ",D2856)), NOT(ISNUMBER(VALUE(LEFT(D2856,FIND(" - ",D2856)-1)))) ) ) ), "", B2856 &amp; "|" &amp; E2856 &amp; "|" &amp; (IF(ISBLANK(C2856), "", IFERROR(VALUE(LEFT(TRIM(C2856), FIND(" ", TRIM(C2856)&amp;" ")-1)), ""))) &amp; "|" &amp; D2856 )</f>
        <v/>
      </c>
      <c r="K2856" s="18" t="n">
        <f aca="false">IF(OR(C2856="", J2856="",G2856=""), 0, IF(COUNTIF($J$6:J2856, J2856)=1, 1, 0))</f>
        <v>0</v>
      </c>
      <c r="L2856" s="16" t="str">
        <f aca="false">IF(B2856="Inscripción de nuevo registro patronal",B2856 &amp; "|" &amp; E2856 &amp; "|" &amp; C2856,"")</f>
        <v/>
      </c>
      <c r="M2856" s="18" t="n">
        <f aca="false">IF(OR(C2856="", L2856=""), 0, IF(COUNTIF($L$6:L2856, L2856)=1, 1, 0))</f>
        <v>0</v>
      </c>
    </row>
    <row r="2857" customFormat="false" ht="28.35" hidden="false" customHeight="true" outlineLevel="0" collapsed="false">
      <c r="A2857" s="48" t="str">
        <f aca="false">IF(AND(NOT(ISBLANK(C2857)),NOT(ISBLANK(B2857)),NOT(ISBLANK(E2857))),(_xlfn.AGGREGATE(2,7,A$5:A2857))+1,"")</f>
        <v/>
      </c>
      <c r="B2857" s="49"/>
      <c r="C2857" s="49"/>
      <c r="D2857" s="50"/>
      <c r="E2857" s="51"/>
      <c r="F2857" s="52" t="str">
        <f aca="false">IFERROR(VLOOKUP(B2857,LISTAS!$Q$2:$R$58,2,0),"")</f>
        <v/>
      </c>
      <c r="G2857" s="34" t="str">
        <f aca="false">IF(ISBLANK(C2857),"",  IF(F2857="RAZÓN SOCIAL","NUEVO_RP",   IF(F2857="NUMERO",      IF(ISNUMBER(VALUE(C2857)),VALUE(C2857),""),   IF(OR(F2857="NSS - NOMBRE",F2857="RP - NOMBRE"),      IF(         AND(           NOT(ISERROR(FIND(" - ",C2857))),           ISERROR(FIND("  ",C2857)),           ISERROR(FIND("–",C2857)),           ISERROR(FIND("—",C2857)),           ISNUMBER(VALUE(LEFT(C2857,FIND(" - ",C2857)-1)))         ),         VALUE(LEFT(C2857,FIND(" - ",C2857)-1)),         ""      ),   ""   )  )))</f>
        <v/>
      </c>
      <c r="H2857" s="34" t="str">
        <f aca="false">B2857 &amp; "|" &amp; E2857 &amp; "|" &amp;(IF(ISBLANK(C2857),"",IFERROR(VALUE(LEFT(TRIM(C2857),FIND(" ",TRIM(C2857)&amp;" ")-1)),"")))</f>
        <v>||</v>
      </c>
      <c r="I2857" s="18" t="n">
        <f aca="false">IF(G2857="",0, IF(COUNTIF($H$6:H2857,H2857)=1,1,0))</f>
        <v>0</v>
      </c>
      <c r="J2857" s="34" t="str">
        <f aca="false">IF( OR( ISBLANK(D2857), C2857=D2857, AND( LEFT(D2857,7)&lt;&gt;"NOMINA ", OR( ISERROR(FIND(" - ",D2857)), NOT(ISNUMBER(VALUE(LEFT(D2857,FIND(" - ",D2857)-1)))) ) ) ), "", B2857 &amp; "|" &amp; E2857 &amp; "|" &amp; (IF(ISBLANK(C2857), "", IFERROR(VALUE(LEFT(TRIM(C2857), FIND(" ", TRIM(C2857)&amp;" ")-1)), ""))) &amp; "|" &amp; D2857 )</f>
        <v/>
      </c>
      <c r="K2857" s="18" t="n">
        <f aca="false">IF(OR(C2857="", J2857="",G2857=""), 0, IF(COUNTIF($J$6:J2857, J2857)=1, 1, 0))</f>
        <v>0</v>
      </c>
      <c r="L2857" s="16" t="str">
        <f aca="false">IF(B2857="Inscripción de nuevo registro patronal",B2857 &amp; "|" &amp; E2857 &amp; "|" &amp; C2857,"")</f>
        <v/>
      </c>
      <c r="M2857" s="18" t="n">
        <f aca="false">IF(OR(C2857="", L2857=""), 0, IF(COUNTIF($L$6:L2857, L2857)=1, 1, 0))</f>
        <v>0</v>
      </c>
    </row>
    <row r="2858" customFormat="false" ht="28.35" hidden="false" customHeight="true" outlineLevel="0" collapsed="false">
      <c r="A2858" s="48" t="str">
        <f aca="false">IF(AND(NOT(ISBLANK(C2858)),NOT(ISBLANK(B2858)),NOT(ISBLANK(E2858))),(_xlfn.AGGREGATE(2,7,A$5:A2858))+1,"")</f>
        <v/>
      </c>
      <c r="B2858" s="49"/>
      <c r="C2858" s="49"/>
      <c r="D2858" s="50"/>
      <c r="E2858" s="51"/>
      <c r="F2858" s="52" t="str">
        <f aca="false">IFERROR(VLOOKUP(B2858,LISTAS!$Q$2:$R$58,2,0),"")</f>
        <v/>
      </c>
      <c r="G2858" s="34" t="str">
        <f aca="false">IF(ISBLANK(C2858),"",  IF(F2858="RAZÓN SOCIAL","NUEVO_RP",   IF(F2858="NUMERO",      IF(ISNUMBER(VALUE(C2858)),VALUE(C2858),""),   IF(OR(F2858="NSS - NOMBRE",F2858="RP - NOMBRE"),      IF(         AND(           NOT(ISERROR(FIND(" - ",C2858))),           ISERROR(FIND("  ",C2858)),           ISERROR(FIND("–",C2858)),           ISERROR(FIND("—",C2858)),           ISNUMBER(VALUE(LEFT(C2858,FIND(" - ",C2858)-1)))         ),         VALUE(LEFT(C2858,FIND(" - ",C2858)-1)),         ""      ),   ""   )  )))</f>
        <v/>
      </c>
      <c r="H2858" s="34" t="str">
        <f aca="false">B2858 &amp; "|" &amp; E2858 &amp; "|" &amp;(IF(ISBLANK(C2858),"",IFERROR(VALUE(LEFT(TRIM(C2858),FIND(" ",TRIM(C2858)&amp;" ")-1)),"")))</f>
        <v>||</v>
      </c>
      <c r="I2858" s="18" t="n">
        <f aca="false">IF(G2858="",0, IF(COUNTIF($H$6:H2858,H2858)=1,1,0))</f>
        <v>0</v>
      </c>
      <c r="J2858" s="34" t="str">
        <f aca="false">IF( OR( ISBLANK(D2858), C2858=D2858, AND( LEFT(D2858,7)&lt;&gt;"NOMINA ", OR( ISERROR(FIND(" - ",D2858)), NOT(ISNUMBER(VALUE(LEFT(D2858,FIND(" - ",D2858)-1)))) ) ) ), "", B2858 &amp; "|" &amp; E2858 &amp; "|" &amp; (IF(ISBLANK(C2858), "", IFERROR(VALUE(LEFT(TRIM(C2858), FIND(" ", TRIM(C2858)&amp;" ")-1)), ""))) &amp; "|" &amp; D2858 )</f>
        <v/>
      </c>
      <c r="K2858" s="18" t="n">
        <f aca="false">IF(OR(C2858="", J2858="",G2858=""), 0, IF(COUNTIF($J$6:J2858, J2858)=1, 1, 0))</f>
        <v>0</v>
      </c>
      <c r="L2858" s="16" t="str">
        <f aca="false">IF(B2858="Inscripción de nuevo registro patronal",B2858 &amp; "|" &amp; E2858 &amp; "|" &amp; C2858,"")</f>
        <v/>
      </c>
      <c r="M2858" s="18" t="n">
        <f aca="false">IF(OR(C2858="", L2858=""), 0, IF(COUNTIF($L$6:L2858, L2858)=1, 1, 0))</f>
        <v>0</v>
      </c>
    </row>
    <row r="2859" customFormat="false" ht="28.35" hidden="false" customHeight="true" outlineLevel="0" collapsed="false">
      <c r="A2859" s="48" t="str">
        <f aca="false">IF(AND(NOT(ISBLANK(C2859)),NOT(ISBLANK(B2859)),NOT(ISBLANK(E2859))),(_xlfn.AGGREGATE(2,7,A$5:A2859))+1,"")</f>
        <v/>
      </c>
      <c r="B2859" s="49"/>
      <c r="C2859" s="49"/>
      <c r="D2859" s="50"/>
      <c r="E2859" s="51"/>
      <c r="F2859" s="52" t="str">
        <f aca="false">IFERROR(VLOOKUP(B2859,LISTAS!$Q$2:$R$58,2,0),"")</f>
        <v/>
      </c>
      <c r="G2859" s="34" t="str">
        <f aca="false">IF(ISBLANK(C2859),"",  IF(F2859="RAZÓN SOCIAL","NUEVO_RP",   IF(F2859="NUMERO",      IF(ISNUMBER(VALUE(C2859)),VALUE(C2859),""),   IF(OR(F2859="NSS - NOMBRE",F2859="RP - NOMBRE"),      IF(         AND(           NOT(ISERROR(FIND(" - ",C2859))),           ISERROR(FIND("  ",C2859)),           ISERROR(FIND("–",C2859)),           ISERROR(FIND("—",C2859)),           ISNUMBER(VALUE(LEFT(C2859,FIND(" - ",C2859)-1)))         ),         VALUE(LEFT(C2859,FIND(" - ",C2859)-1)),         ""      ),   ""   )  )))</f>
        <v/>
      </c>
      <c r="H2859" s="34" t="str">
        <f aca="false">B2859 &amp; "|" &amp; E2859 &amp; "|" &amp;(IF(ISBLANK(C2859),"",IFERROR(VALUE(LEFT(TRIM(C2859),FIND(" ",TRIM(C2859)&amp;" ")-1)),"")))</f>
        <v>||</v>
      </c>
      <c r="I2859" s="18" t="n">
        <f aca="false">IF(G2859="",0, IF(COUNTIF($H$6:H2859,H2859)=1,1,0))</f>
        <v>0</v>
      </c>
      <c r="J2859" s="34" t="str">
        <f aca="false">IF( OR( ISBLANK(D2859), C2859=D2859, AND( LEFT(D2859,7)&lt;&gt;"NOMINA ", OR( ISERROR(FIND(" - ",D2859)), NOT(ISNUMBER(VALUE(LEFT(D2859,FIND(" - ",D2859)-1)))) ) ) ), "", B2859 &amp; "|" &amp; E2859 &amp; "|" &amp; (IF(ISBLANK(C2859), "", IFERROR(VALUE(LEFT(TRIM(C2859), FIND(" ", TRIM(C2859)&amp;" ")-1)), ""))) &amp; "|" &amp; D2859 )</f>
        <v/>
      </c>
      <c r="K2859" s="18" t="n">
        <f aca="false">IF(OR(C2859="", J2859="",G2859=""), 0, IF(COUNTIF($J$6:J2859, J2859)=1, 1, 0))</f>
        <v>0</v>
      </c>
      <c r="L2859" s="16" t="str">
        <f aca="false">IF(B2859="Inscripción de nuevo registro patronal",B2859 &amp; "|" &amp; E2859 &amp; "|" &amp; C2859,"")</f>
        <v/>
      </c>
      <c r="M2859" s="18" t="n">
        <f aca="false">IF(OR(C2859="", L2859=""), 0, IF(COUNTIF($L$6:L2859, L2859)=1, 1, 0))</f>
        <v>0</v>
      </c>
    </row>
    <row r="2860" customFormat="false" ht="28.35" hidden="false" customHeight="true" outlineLevel="0" collapsed="false">
      <c r="A2860" s="48" t="str">
        <f aca="false">IF(AND(NOT(ISBLANK(C2860)),NOT(ISBLANK(B2860)),NOT(ISBLANK(E2860))),(_xlfn.AGGREGATE(2,7,A$5:A2860))+1,"")</f>
        <v/>
      </c>
      <c r="B2860" s="49"/>
      <c r="C2860" s="49"/>
      <c r="D2860" s="50"/>
      <c r="E2860" s="51"/>
      <c r="F2860" s="52" t="str">
        <f aca="false">IFERROR(VLOOKUP(B2860,LISTAS!$Q$2:$R$58,2,0),"")</f>
        <v/>
      </c>
      <c r="G2860" s="34" t="str">
        <f aca="false">IF(ISBLANK(C2860),"",  IF(F2860="RAZÓN SOCIAL","NUEVO_RP",   IF(F2860="NUMERO",      IF(ISNUMBER(VALUE(C2860)),VALUE(C2860),""),   IF(OR(F2860="NSS - NOMBRE",F2860="RP - NOMBRE"),      IF(         AND(           NOT(ISERROR(FIND(" - ",C2860))),           ISERROR(FIND("  ",C2860)),           ISERROR(FIND("–",C2860)),           ISERROR(FIND("—",C2860)),           ISNUMBER(VALUE(LEFT(C2860,FIND(" - ",C2860)-1)))         ),         VALUE(LEFT(C2860,FIND(" - ",C2860)-1)),         ""      ),   ""   )  )))</f>
        <v/>
      </c>
      <c r="H2860" s="34" t="str">
        <f aca="false">B2860 &amp; "|" &amp; E2860 &amp; "|" &amp;(IF(ISBLANK(C2860),"",IFERROR(VALUE(LEFT(TRIM(C2860),FIND(" ",TRIM(C2860)&amp;" ")-1)),"")))</f>
        <v>||</v>
      </c>
      <c r="I2860" s="18" t="n">
        <f aca="false">IF(G2860="",0, IF(COUNTIF($H$6:H2860,H2860)=1,1,0))</f>
        <v>0</v>
      </c>
      <c r="J2860" s="34" t="str">
        <f aca="false">IF( OR( ISBLANK(D2860), C2860=D2860, AND( LEFT(D2860,7)&lt;&gt;"NOMINA ", OR( ISERROR(FIND(" - ",D2860)), NOT(ISNUMBER(VALUE(LEFT(D2860,FIND(" - ",D2860)-1)))) ) ) ), "", B2860 &amp; "|" &amp; E2860 &amp; "|" &amp; (IF(ISBLANK(C2860), "", IFERROR(VALUE(LEFT(TRIM(C2860), FIND(" ", TRIM(C2860)&amp;" ")-1)), ""))) &amp; "|" &amp; D2860 )</f>
        <v/>
      </c>
      <c r="K2860" s="18" t="n">
        <f aca="false">IF(OR(C2860="", J2860="",G2860=""), 0, IF(COUNTIF($J$6:J2860, J2860)=1, 1, 0))</f>
        <v>0</v>
      </c>
      <c r="L2860" s="16" t="str">
        <f aca="false">IF(B2860="Inscripción de nuevo registro patronal",B2860 &amp; "|" &amp; E2860 &amp; "|" &amp; C2860,"")</f>
        <v/>
      </c>
      <c r="M2860" s="18" t="n">
        <f aca="false">IF(OR(C2860="", L2860=""), 0, IF(COUNTIF($L$6:L2860, L2860)=1, 1, 0))</f>
        <v>0</v>
      </c>
    </row>
    <row r="2861" customFormat="false" ht="28.35" hidden="false" customHeight="true" outlineLevel="0" collapsed="false">
      <c r="A2861" s="48" t="str">
        <f aca="false">IF(AND(NOT(ISBLANK(C2861)),NOT(ISBLANK(B2861)),NOT(ISBLANK(E2861))),(_xlfn.AGGREGATE(2,7,A$5:A2861))+1,"")</f>
        <v/>
      </c>
      <c r="B2861" s="49"/>
      <c r="C2861" s="49"/>
      <c r="D2861" s="50"/>
      <c r="E2861" s="51"/>
      <c r="F2861" s="52" t="str">
        <f aca="false">IFERROR(VLOOKUP(B2861,LISTAS!$Q$2:$R$58,2,0),"")</f>
        <v/>
      </c>
      <c r="G2861" s="34" t="str">
        <f aca="false">IF(ISBLANK(C2861),"",  IF(F2861="RAZÓN SOCIAL","NUEVO_RP",   IF(F2861="NUMERO",      IF(ISNUMBER(VALUE(C2861)),VALUE(C2861),""),   IF(OR(F2861="NSS - NOMBRE",F2861="RP - NOMBRE"),      IF(         AND(           NOT(ISERROR(FIND(" - ",C2861))),           ISERROR(FIND("  ",C2861)),           ISERROR(FIND("–",C2861)),           ISERROR(FIND("—",C2861)),           ISNUMBER(VALUE(LEFT(C2861,FIND(" - ",C2861)-1)))         ),         VALUE(LEFT(C2861,FIND(" - ",C2861)-1)),         ""      ),   ""   )  )))</f>
        <v/>
      </c>
      <c r="H2861" s="34" t="str">
        <f aca="false">B2861 &amp; "|" &amp; E2861 &amp; "|" &amp;(IF(ISBLANK(C2861),"",IFERROR(VALUE(LEFT(TRIM(C2861),FIND(" ",TRIM(C2861)&amp;" ")-1)),"")))</f>
        <v>||</v>
      </c>
      <c r="I2861" s="18" t="n">
        <f aca="false">IF(G2861="",0, IF(COUNTIF($H$6:H2861,H2861)=1,1,0))</f>
        <v>0</v>
      </c>
      <c r="J2861" s="34" t="str">
        <f aca="false">IF( OR( ISBLANK(D2861), C2861=D2861, AND( LEFT(D2861,7)&lt;&gt;"NOMINA ", OR( ISERROR(FIND(" - ",D2861)), NOT(ISNUMBER(VALUE(LEFT(D2861,FIND(" - ",D2861)-1)))) ) ) ), "", B2861 &amp; "|" &amp; E2861 &amp; "|" &amp; (IF(ISBLANK(C2861), "", IFERROR(VALUE(LEFT(TRIM(C2861), FIND(" ", TRIM(C2861)&amp;" ")-1)), ""))) &amp; "|" &amp; D2861 )</f>
        <v/>
      </c>
      <c r="K2861" s="18" t="n">
        <f aca="false">IF(OR(C2861="", J2861="",G2861=""), 0, IF(COUNTIF($J$6:J2861, J2861)=1, 1, 0))</f>
        <v>0</v>
      </c>
      <c r="L2861" s="16" t="str">
        <f aca="false">IF(B2861="Inscripción de nuevo registro patronal",B2861 &amp; "|" &amp; E2861 &amp; "|" &amp; C2861,"")</f>
        <v/>
      </c>
      <c r="M2861" s="18" t="n">
        <f aca="false">IF(OR(C2861="", L2861=""), 0, IF(COUNTIF($L$6:L2861, L2861)=1, 1, 0))</f>
        <v>0</v>
      </c>
    </row>
    <row r="2862" customFormat="false" ht="28.35" hidden="false" customHeight="true" outlineLevel="0" collapsed="false">
      <c r="A2862" s="48" t="str">
        <f aca="false">IF(AND(NOT(ISBLANK(C2862)),NOT(ISBLANK(B2862)),NOT(ISBLANK(E2862))),(_xlfn.AGGREGATE(2,7,A$5:A2862))+1,"")</f>
        <v/>
      </c>
      <c r="B2862" s="49"/>
      <c r="C2862" s="49"/>
      <c r="D2862" s="50"/>
      <c r="E2862" s="51"/>
      <c r="F2862" s="52" t="str">
        <f aca="false">IFERROR(VLOOKUP(B2862,LISTAS!$Q$2:$R$58,2,0),"")</f>
        <v/>
      </c>
      <c r="G2862" s="34" t="str">
        <f aca="false">IF(ISBLANK(C2862),"",  IF(F2862="RAZÓN SOCIAL","NUEVO_RP",   IF(F2862="NUMERO",      IF(ISNUMBER(VALUE(C2862)),VALUE(C2862),""),   IF(OR(F2862="NSS - NOMBRE",F2862="RP - NOMBRE"),      IF(         AND(           NOT(ISERROR(FIND(" - ",C2862))),           ISERROR(FIND("  ",C2862)),           ISERROR(FIND("–",C2862)),           ISERROR(FIND("—",C2862)),           ISNUMBER(VALUE(LEFT(C2862,FIND(" - ",C2862)-1)))         ),         VALUE(LEFT(C2862,FIND(" - ",C2862)-1)),         ""      ),   ""   )  )))</f>
        <v/>
      </c>
      <c r="H2862" s="34" t="str">
        <f aca="false">B2862 &amp; "|" &amp; E2862 &amp; "|" &amp;(IF(ISBLANK(C2862),"",IFERROR(VALUE(LEFT(TRIM(C2862),FIND(" ",TRIM(C2862)&amp;" ")-1)),"")))</f>
        <v>||</v>
      </c>
      <c r="I2862" s="18" t="n">
        <f aca="false">IF(G2862="",0, IF(COUNTIF($H$6:H2862,H2862)=1,1,0))</f>
        <v>0</v>
      </c>
      <c r="J2862" s="34" t="str">
        <f aca="false">IF( OR( ISBLANK(D2862), C2862=D2862, AND( LEFT(D2862,7)&lt;&gt;"NOMINA ", OR( ISERROR(FIND(" - ",D2862)), NOT(ISNUMBER(VALUE(LEFT(D2862,FIND(" - ",D2862)-1)))) ) ) ), "", B2862 &amp; "|" &amp; E2862 &amp; "|" &amp; (IF(ISBLANK(C2862), "", IFERROR(VALUE(LEFT(TRIM(C2862), FIND(" ", TRIM(C2862)&amp;" ")-1)), ""))) &amp; "|" &amp; D2862 )</f>
        <v/>
      </c>
      <c r="K2862" s="18" t="n">
        <f aca="false">IF(OR(C2862="", J2862="",G2862=""), 0, IF(COUNTIF($J$6:J2862, J2862)=1, 1, 0))</f>
        <v>0</v>
      </c>
      <c r="L2862" s="16" t="str">
        <f aca="false">IF(B2862="Inscripción de nuevo registro patronal",B2862 &amp; "|" &amp; E2862 &amp; "|" &amp; C2862,"")</f>
        <v/>
      </c>
      <c r="M2862" s="18" t="n">
        <f aca="false">IF(OR(C2862="", L2862=""), 0, IF(COUNTIF($L$6:L2862, L2862)=1, 1, 0))</f>
        <v>0</v>
      </c>
    </row>
    <row r="2863" customFormat="false" ht="28.35" hidden="false" customHeight="true" outlineLevel="0" collapsed="false">
      <c r="A2863" s="48" t="str">
        <f aca="false">IF(AND(NOT(ISBLANK(C2863)),NOT(ISBLANK(B2863)),NOT(ISBLANK(E2863))),(_xlfn.AGGREGATE(2,7,A$5:A2863))+1,"")</f>
        <v/>
      </c>
      <c r="B2863" s="49"/>
      <c r="C2863" s="49"/>
      <c r="D2863" s="50"/>
      <c r="E2863" s="51"/>
      <c r="F2863" s="52" t="str">
        <f aca="false">IFERROR(VLOOKUP(B2863,LISTAS!$Q$2:$R$58,2,0),"")</f>
        <v/>
      </c>
      <c r="G2863" s="34" t="str">
        <f aca="false">IF(ISBLANK(C2863),"",  IF(F2863="RAZÓN SOCIAL","NUEVO_RP",   IF(F2863="NUMERO",      IF(ISNUMBER(VALUE(C2863)),VALUE(C2863),""),   IF(OR(F2863="NSS - NOMBRE",F2863="RP - NOMBRE"),      IF(         AND(           NOT(ISERROR(FIND(" - ",C2863))),           ISERROR(FIND("  ",C2863)),           ISERROR(FIND("–",C2863)),           ISERROR(FIND("—",C2863)),           ISNUMBER(VALUE(LEFT(C2863,FIND(" - ",C2863)-1)))         ),         VALUE(LEFT(C2863,FIND(" - ",C2863)-1)),         ""      ),   ""   )  )))</f>
        <v/>
      </c>
      <c r="H2863" s="34" t="str">
        <f aca="false">B2863 &amp; "|" &amp; E2863 &amp; "|" &amp;(IF(ISBLANK(C2863),"",IFERROR(VALUE(LEFT(TRIM(C2863),FIND(" ",TRIM(C2863)&amp;" ")-1)),"")))</f>
        <v>||</v>
      </c>
      <c r="I2863" s="18" t="n">
        <f aca="false">IF(G2863="",0, IF(COUNTIF($H$6:H2863,H2863)=1,1,0))</f>
        <v>0</v>
      </c>
      <c r="J2863" s="34" t="str">
        <f aca="false">IF( OR( ISBLANK(D2863), C2863=D2863, AND( LEFT(D2863,7)&lt;&gt;"NOMINA ", OR( ISERROR(FIND(" - ",D2863)), NOT(ISNUMBER(VALUE(LEFT(D2863,FIND(" - ",D2863)-1)))) ) ) ), "", B2863 &amp; "|" &amp; E2863 &amp; "|" &amp; (IF(ISBLANK(C2863), "", IFERROR(VALUE(LEFT(TRIM(C2863), FIND(" ", TRIM(C2863)&amp;" ")-1)), ""))) &amp; "|" &amp; D2863 )</f>
        <v/>
      </c>
      <c r="K2863" s="18" t="n">
        <f aca="false">IF(OR(C2863="", J2863="",G2863=""), 0, IF(COUNTIF($J$6:J2863, J2863)=1, 1, 0))</f>
        <v>0</v>
      </c>
      <c r="L2863" s="16" t="str">
        <f aca="false">IF(B2863="Inscripción de nuevo registro patronal",B2863 &amp; "|" &amp; E2863 &amp; "|" &amp; C2863,"")</f>
        <v/>
      </c>
      <c r="M2863" s="18" t="n">
        <f aca="false">IF(OR(C2863="", L2863=""), 0, IF(COUNTIF($L$6:L2863, L2863)=1, 1, 0))</f>
        <v>0</v>
      </c>
    </row>
    <row r="2864" customFormat="false" ht="28.35" hidden="false" customHeight="true" outlineLevel="0" collapsed="false">
      <c r="A2864" s="48" t="str">
        <f aca="false">IF(AND(NOT(ISBLANK(C2864)),NOT(ISBLANK(B2864)),NOT(ISBLANK(E2864))),(_xlfn.AGGREGATE(2,7,A$5:A2864))+1,"")</f>
        <v/>
      </c>
      <c r="B2864" s="49"/>
      <c r="C2864" s="49"/>
      <c r="D2864" s="50"/>
      <c r="E2864" s="51"/>
      <c r="F2864" s="52" t="str">
        <f aca="false">IFERROR(VLOOKUP(B2864,LISTAS!$Q$2:$R$58,2,0),"")</f>
        <v/>
      </c>
      <c r="G2864" s="34" t="str">
        <f aca="false">IF(ISBLANK(C2864),"",  IF(F2864="RAZÓN SOCIAL","NUEVO_RP",   IF(F2864="NUMERO",      IF(ISNUMBER(VALUE(C2864)),VALUE(C2864),""),   IF(OR(F2864="NSS - NOMBRE",F2864="RP - NOMBRE"),      IF(         AND(           NOT(ISERROR(FIND(" - ",C2864))),           ISERROR(FIND("  ",C2864)),           ISERROR(FIND("–",C2864)),           ISERROR(FIND("—",C2864)),           ISNUMBER(VALUE(LEFT(C2864,FIND(" - ",C2864)-1)))         ),         VALUE(LEFT(C2864,FIND(" - ",C2864)-1)),         ""      ),   ""   )  )))</f>
        <v/>
      </c>
      <c r="H2864" s="34" t="str">
        <f aca="false">B2864 &amp; "|" &amp; E2864 &amp; "|" &amp;(IF(ISBLANK(C2864),"",IFERROR(VALUE(LEFT(TRIM(C2864),FIND(" ",TRIM(C2864)&amp;" ")-1)),"")))</f>
        <v>||</v>
      </c>
      <c r="I2864" s="18" t="n">
        <f aca="false">IF(G2864="",0, IF(COUNTIF($H$6:H2864,H2864)=1,1,0))</f>
        <v>0</v>
      </c>
      <c r="J2864" s="34" t="str">
        <f aca="false">IF( OR( ISBLANK(D2864), C2864=D2864, AND( LEFT(D2864,7)&lt;&gt;"NOMINA ", OR( ISERROR(FIND(" - ",D2864)), NOT(ISNUMBER(VALUE(LEFT(D2864,FIND(" - ",D2864)-1)))) ) ) ), "", B2864 &amp; "|" &amp; E2864 &amp; "|" &amp; (IF(ISBLANK(C2864), "", IFERROR(VALUE(LEFT(TRIM(C2864), FIND(" ", TRIM(C2864)&amp;" ")-1)), ""))) &amp; "|" &amp; D2864 )</f>
        <v/>
      </c>
      <c r="K2864" s="18" t="n">
        <f aca="false">IF(OR(C2864="", J2864="",G2864=""), 0, IF(COUNTIF($J$6:J2864, J2864)=1, 1, 0))</f>
        <v>0</v>
      </c>
      <c r="L2864" s="16" t="str">
        <f aca="false">IF(B2864="Inscripción de nuevo registro patronal",B2864 &amp; "|" &amp; E2864 &amp; "|" &amp; C2864,"")</f>
        <v/>
      </c>
      <c r="M2864" s="18" t="n">
        <f aca="false">IF(OR(C2864="", L2864=""), 0, IF(COUNTIF($L$6:L2864, L2864)=1, 1, 0))</f>
        <v>0</v>
      </c>
    </row>
    <row r="2865" customFormat="false" ht="28.35" hidden="false" customHeight="true" outlineLevel="0" collapsed="false">
      <c r="A2865" s="48" t="str">
        <f aca="false">IF(AND(NOT(ISBLANK(C2865)),NOT(ISBLANK(B2865)),NOT(ISBLANK(E2865))),(_xlfn.AGGREGATE(2,7,A$5:A2865))+1,"")</f>
        <v/>
      </c>
      <c r="B2865" s="49"/>
      <c r="C2865" s="49"/>
      <c r="D2865" s="50"/>
      <c r="E2865" s="51"/>
      <c r="F2865" s="52" t="str">
        <f aca="false">IFERROR(VLOOKUP(B2865,LISTAS!$Q$2:$R$58,2,0),"")</f>
        <v/>
      </c>
      <c r="G2865" s="34" t="str">
        <f aca="false">IF(ISBLANK(C2865),"",  IF(F2865="RAZÓN SOCIAL","NUEVO_RP",   IF(F2865="NUMERO",      IF(ISNUMBER(VALUE(C2865)),VALUE(C2865),""),   IF(OR(F2865="NSS - NOMBRE",F2865="RP - NOMBRE"),      IF(         AND(           NOT(ISERROR(FIND(" - ",C2865))),           ISERROR(FIND("  ",C2865)),           ISERROR(FIND("–",C2865)),           ISERROR(FIND("—",C2865)),           ISNUMBER(VALUE(LEFT(C2865,FIND(" - ",C2865)-1)))         ),         VALUE(LEFT(C2865,FIND(" - ",C2865)-1)),         ""      ),   ""   )  )))</f>
        <v/>
      </c>
      <c r="H2865" s="34" t="str">
        <f aca="false">B2865 &amp; "|" &amp; E2865 &amp; "|" &amp;(IF(ISBLANK(C2865),"",IFERROR(VALUE(LEFT(TRIM(C2865),FIND(" ",TRIM(C2865)&amp;" ")-1)),"")))</f>
        <v>||</v>
      </c>
      <c r="I2865" s="18" t="n">
        <f aca="false">IF(G2865="",0, IF(COUNTIF($H$6:H2865,H2865)=1,1,0))</f>
        <v>0</v>
      </c>
      <c r="J2865" s="34" t="str">
        <f aca="false">IF( OR( ISBLANK(D2865), C2865=D2865, AND( LEFT(D2865,7)&lt;&gt;"NOMINA ", OR( ISERROR(FIND(" - ",D2865)), NOT(ISNUMBER(VALUE(LEFT(D2865,FIND(" - ",D2865)-1)))) ) ) ), "", B2865 &amp; "|" &amp; E2865 &amp; "|" &amp; (IF(ISBLANK(C2865), "", IFERROR(VALUE(LEFT(TRIM(C2865), FIND(" ", TRIM(C2865)&amp;" ")-1)), ""))) &amp; "|" &amp; D2865 )</f>
        <v/>
      </c>
      <c r="K2865" s="18" t="n">
        <f aca="false">IF(OR(C2865="", J2865="",G2865=""), 0, IF(COUNTIF($J$6:J2865, J2865)=1, 1, 0))</f>
        <v>0</v>
      </c>
      <c r="L2865" s="16" t="str">
        <f aca="false">IF(B2865="Inscripción de nuevo registro patronal",B2865 &amp; "|" &amp; E2865 &amp; "|" &amp; C2865,"")</f>
        <v/>
      </c>
      <c r="M2865" s="18" t="n">
        <f aca="false">IF(OR(C2865="", L2865=""), 0, IF(COUNTIF($L$6:L2865, L2865)=1, 1, 0))</f>
        <v>0</v>
      </c>
    </row>
    <row r="2866" customFormat="false" ht="28.35" hidden="false" customHeight="true" outlineLevel="0" collapsed="false">
      <c r="A2866" s="48" t="str">
        <f aca="false">IF(AND(NOT(ISBLANK(C2866)),NOT(ISBLANK(B2866)),NOT(ISBLANK(E2866))),(_xlfn.AGGREGATE(2,7,A$5:A2866))+1,"")</f>
        <v/>
      </c>
      <c r="B2866" s="49"/>
      <c r="C2866" s="49"/>
      <c r="D2866" s="50"/>
      <c r="E2866" s="51"/>
      <c r="F2866" s="52" t="str">
        <f aca="false">IFERROR(VLOOKUP(B2866,LISTAS!$Q$2:$R$58,2,0),"")</f>
        <v/>
      </c>
      <c r="G2866" s="34" t="str">
        <f aca="false">IF(ISBLANK(C2866),"",  IF(F2866="RAZÓN SOCIAL","NUEVO_RP",   IF(F2866="NUMERO",      IF(ISNUMBER(VALUE(C2866)),VALUE(C2866),""),   IF(OR(F2866="NSS - NOMBRE",F2866="RP - NOMBRE"),      IF(         AND(           NOT(ISERROR(FIND(" - ",C2866))),           ISERROR(FIND("  ",C2866)),           ISERROR(FIND("–",C2866)),           ISERROR(FIND("—",C2866)),           ISNUMBER(VALUE(LEFT(C2866,FIND(" - ",C2866)-1)))         ),         VALUE(LEFT(C2866,FIND(" - ",C2866)-1)),         ""      ),   ""   )  )))</f>
        <v/>
      </c>
      <c r="H2866" s="34" t="str">
        <f aca="false">B2866 &amp; "|" &amp; E2866 &amp; "|" &amp;(IF(ISBLANK(C2866),"",IFERROR(VALUE(LEFT(TRIM(C2866),FIND(" ",TRIM(C2866)&amp;" ")-1)),"")))</f>
        <v>||</v>
      </c>
      <c r="I2866" s="18" t="n">
        <f aca="false">IF(G2866="",0, IF(COUNTIF($H$6:H2866,H2866)=1,1,0))</f>
        <v>0</v>
      </c>
      <c r="J2866" s="34" t="str">
        <f aca="false">IF( OR( ISBLANK(D2866), C2866=D2866, AND( LEFT(D2866,7)&lt;&gt;"NOMINA ", OR( ISERROR(FIND(" - ",D2866)), NOT(ISNUMBER(VALUE(LEFT(D2866,FIND(" - ",D2866)-1)))) ) ) ), "", B2866 &amp; "|" &amp; E2866 &amp; "|" &amp; (IF(ISBLANK(C2866), "", IFERROR(VALUE(LEFT(TRIM(C2866), FIND(" ", TRIM(C2866)&amp;" ")-1)), ""))) &amp; "|" &amp; D2866 )</f>
        <v/>
      </c>
      <c r="K2866" s="18" t="n">
        <f aca="false">IF(OR(C2866="", J2866="",G2866=""), 0, IF(COUNTIF($J$6:J2866, J2866)=1, 1, 0))</f>
        <v>0</v>
      </c>
      <c r="L2866" s="16" t="str">
        <f aca="false">IF(B2866="Inscripción de nuevo registro patronal",B2866 &amp; "|" &amp; E2866 &amp; "|" &amp; C2866,"")</f>
        <v/>
      </c>
      <c r="M2866" s="18" t="n">
        <f aca="false">IF(OR(C2866="", L2866=""), 0, IF(COUNTIF($L$6:L2866, L2866)=1, 1, 0))</f>
        <v>0</v>
      </c>
    </row>
    <row r="2867" customFormat="false" ht="28.35" hidden="false" customHeight="true" outlineLevel="0" collapsed="false">
      <c r="A2867" s="48" t="str">
        <f aca="false">IF(AND(NOT(ISBLANK(C2867)),NOT(ISBLANK(B2867)),NOT(ISBLANK(E2867))),(_xlfn.AGGREGATE(2,7,A$5:A2867))+1,"")</f>
        <v/>
      </c>
      <c r="B2867" s="49"/>
      <c r="C2867" s="49"/>
      <c r="D2867" s="50"/>
      <c r="E2867" s="51"/>
      <c r="F2867" s="52" t="str">
        <f aca="false">IFERROR(VLOOKUP(B2867,LISTAS!$Q$2:$R$58,2,0),"")</f>
        <v/>
      </c>
      <c r="G2867" s="34" t="str">
        <f aca="false">IF(ISBLANK(C2867),"",  IF(F2867="RAZÓN SOCIAL","NUEVO_RP",   IF(F2867="NUMERO",      IF(ISNUMBER(VALUE(C2867)),VALUE(C2867),""),   IF(OR(F2867="NSS - NOMBRE",F2867="RP - NOMBRE"),      IF(         AND(           NOT(ISERROR(FIND(" - ",C2867))),           ISERROR(FIND("  ",C2867)),           ISERROR(FIND("–",C2867)),           ISERROR(FIND("—",C2867)),           ISNUMBER(VALUE(LEFT(C2867,FIND(" - ",C2867)-1)))         ),         VALUE(LEFT(C2867,FIND(" - ",C2867)-1)),         ""      ),   ""   )  )))</f>
        <v/>
      </c>
      <c r="H2867" s="34" t="str">
        <f aca="false">B2867 &amp; "|" &amp; E2867 &amp; "|" &amp;(IF(ISBLANK(C2867),"",IFERROR(VALUE(LEFT(TRIM(C2867),FIND(" ",TRIM(C2867)&amp;" ")-1)),"")))</f>
        <v>||</v>
      </c>
      <c r="I2867" s="18" t="n">
        <f aca="false">IF(G2867="",0, IF(COUNTIF($H$6:H2867,H2867)=1,1,0))</f>
        <v>0</v>
      </c>
      <c r="J2867" s="34" t="str">
        <f aca="false">IF( OR( ISBLANK(D2867), C2867=D2867, AND( LEFT(D2867,7)&lt;&gt;"NOMINA ", OR( ISERROR(FIND(" - ",D2867)), NOT(ISNUMBER(VALUE(LEFT(D2867,FIND(" - ",D2867)-1)))) ) ) ), "", B2867 &amp; "|" &amp; E2867 &amp; "|" &amp; (IF(ISBLANK(C2867), "", IFERROR(VALUE(LEFT(TRIM(C2867), FIND(" ", TRIM(C2867)&amp;" ")-1)), ""))) &amp; "|" &amp; D2867 )</f>
        <v/>
      </c>
      <c r="K2867" s="18" t="n">
        <f aca="false">IF(OR(C2867="", J2867="",G2867=""), 0, IF(COUNTIF($J$6:J2867, J2867)=1, 1, 0))</f>
        <v>0</v>
      </c>
      <c r="L2867" s="16" t="str">
        <f aca="false">IF(B2867="Inscripción de nuevo registro patronal",B2867 &amp; "|" &amp; E2867 &amp; "|" &amp; C2867,"")</f>
        <v/>
      </c>
      <c r="M2867" s="18" t="n">
        <f aca="false">IF(OR(C2867="", L2867=""), 0, IF(COUNTIF($L$6:L2867, L2867)=1, 1, 0))</f>
        <v>0</v>
      </c>
    </row>
    <row r="2868" customFormat="false" ht="28.35" hidden="false" customHeight="true" outlineLevel="0" collapsed="false">
      <c r="A2868" s="48" t="str">
        <f aca="false">IF(AND(NOT(ISBLANK(C2868)),NOT(ISBLANK(B2868)),NOT(ISBLANK(E2868))),(_xlfn.AGGREGATE(2,7,A$5:A2868))+1,"")</f>
        <v/>
      </c>
      <c r="B2868" s="49"/>
      <c r="C2868" s="49"/>
      <c r="D2868" s="50"/>
      <c r="E2868" s="51"/>
      <c r="F2868" s="52" t="str">
        <f aca="false">IFERROR(VLOOKUP(B2868,LISTAS!$Q$2:$R$58,2,0),"")</f>
        <v/>
      </c>
      <c r="G2868" s="34" t="str">
        <f aca="false">IF(ISBLANK(C2868),"",  IF(F2868="RAZÓN SOCIAL","NUEVO_RP",   IF(F2868="NUMERO",      IF(ISNUMBER(VALUE(C2868)),VALUE(C2868),""),   IF(OR(F2868="NSS - NOMBRE",F2868="RP - NOMBRE"),      IF(         AND(           NOT(ISERROR(FIND(" - ",C2868))),           ISERROR(FIND("  ",C2868)),           ISERROR(FIND("–",C2868)),           ISERROR(FIND("—",C2868)),           ISNUMBER(VALUE(LEFT(C2868,FIND(" - ",C2868)-1)))         ),         VALUE(LEFT(C2868,FIND(" - ",C2868)-1)),         ""      ),   ""   )  )))</f>
        <v/>
      </c>
      <c r="H2868" s="34" t="str">
        <f aca="false">B2868 &amp; "|" &amp; E2868 &amp; "|" &amp;(IF(ISBLANK(C2868),"",IFERROR(VALUE(LEFT(TRIM(C2868),FIND(" ",TRIM(C2868)&amp;" ")-1)),"")))</f>
        <v>||</v>
      </c>
      <c r="I2868" s="18" t="n">
        <f aca="false">IF(G2868="",0, IF(COUNTIF($H$6:H2868,H2868)=1,1,0))</f>
        <v>0</v>
      </c>
      <c r="J2868" s="34" t="str">
        <f aca="false">IF( OR( ISBLANK(D2868), C2868=D2868, AND( LEFT(D2868,7)&lt;&gt;"NOMINA ", OR( ISERROR(FIND(" - ",D2868)), NOT(ISNUMBER(VALUE(LEFT(D2868,FIND(" - ",D2868)-1)))) ) ) ), "", B2868 &amp; "|" &amp; E2868 &amp; "|" &amp; (IF(ISBLANK(C2868), "", IFERROR(VALUE(LEFT(TRIM(C2868), FIND(" ", TRIM(C2868)&amp;" ")-1)), ""))) &amp; "|" &amp; D2868 )</f>
        <v/>
      </c>
      <c r="K2868" s="18" t="n">
        <f aca="false">IF(OR(C2868="", J2868="",G2868=""), 0, IF(COUNTIF($J$6:J2868, J2868)=1, 1, 0))</f>
        <v>0</v>
      </c>
      <c r="L2868" s="16" t="str">
        <f aca="false">IF(B2868="Inscripción de nuevo registro patronal",B2868 &amp; "|" &amp; E2868 &amp; "|" &amp; C2868,"")</f>
        <v/>
      </c>
      <c r="M2868" s="18" t="n">
        <f aca="false">IF(OR(C2868="", L2868=""), 0, IF(COUNTIF($L$6:L2868, L2868)=1, 1, 0))</f>
        <v>0</v>
      </c>
    </row>
    <row r="2869" customFormat="false" ht="28.35" hidden="false" customHeight="true" outlineLevel="0" collapsed="false">
      <c r="A2869" s="48" t="str">
        <f aca="false">IF(AND(NOT(ISBLANK(C2869)),NOT(ISBLANK(B2869)),NOT(ISBLANK(E2869))),(_xlfn.AGGREGATE(2,7,A$5:A2869))+1,"")</f>
        <v/>
      </c>
      <c r="B2869" s="49"/>
      <c r="C2869" s="49"/>
      <c r="D2869" s="50"/>
      <c r="E2869" s="51"/>
      <c r="F2869" s="52" t="str">
        <f aca="false">IFERROR(VLOOKUP(B2869,LISTAS!$Q$2:$R$58,2,0),"")</f>
        <v/>
      </c>
      <c r="G2869" s="34" t="str">
        <f aca="false">IF(ISBLANK(C2869),"",  IF(F2869="RAZÓN SOCIAL","NUEVO_RP",   IF(F2869="NUMERO",      IF(ISNUMBER(VALUE(C2869)),VALUE(C2869),""),   IF(OR(F2869="NSS - NOMBRE",F2869="RP - NOMBRE"),      IF(         AND(           NOT(ISERROR(FIND(" - ",C2869))),           ISERROR(FIND("  ",C2869)),           ISERROR(FIND("–",C2869)),           ISERROR(FIND("—",C2869)),           ISNUMBER(VALUE(LEFT(C2869,FIND(" - ",C2869)-1)))         ),         VALUE(LEFT(C2869,FIND(" - ",C2869)-1)),         ""      ),   ""   )  )))</f>
        <v/>
      </c>
      <c r="H2869" s="34" t="str">
        <f aca="false">B2869 &amp; "|" &amp; E2869 &amp; "|" &amp;(IF(ISBLANK(C2869),"",IFERROR(VALUE(LEFT(TRIM(C2869),FIND(" ",TRIM(C2869)&amp;" ")-1)),"")))</f>
        <v>||</v>
      </c>
      <c r="I2869" s="18" t="n">
        <f aca="false">IF(G2869="",0, IF(COUNTIF($H$6:H2869,H2869)=1,1,0))</f>
        <v>0</v>
      </c>
      <c r="J2869" s="34" t="str">
        <f aca="false">IF( OR( ISBLANK(D2869), C2869=D2869, AND( LEFT(D2869,7)&lt;&gt;"NOMINA ", OR( ISERROR(FIND(" - ",D2869)), NOT(ISNUMBER(VALUE(LEFT(D2869,FIND(" - ",D2869)-1)))) ) ) ), "", B2869 &amp; "|" &amp; E2869 &amp; "|" &amp; (IF(ISBLANK(C2869), "", IFERROR(VALUE(LEFT(TRIM(C2869), FIND(" ", TRIM(C2869)&amp;" ")-1)), ""))) &amp; "|" &amp; D2869 )</f>
        <v/>
      </c>
      <c r="K2869" s="18" t="n">
        <f aca="false">IF(OR(C2869="", J2869="",G2869=""), 0, IF(COUNTIF($J$6:J2869, J2869)=1, 1, 0))</f>
        <v>0</v>
      </c>
      <c r="L2869" s="16" t="str">
        <f aca="false">IF(B2869="Inscripción de nuevo registro patronal",B2869 &amp; "|" &amp; E2869 &amp; "|" &amp; C2869,"")</f>
        <v/>
      </c>
      <c r="M2869" s="18" t="n">
        <f aca="false">IF(OR(C2869="", L2869=""), 0, IF(COUNTIF($L$6:L2869, L2869)=1, 1, 0))</f>
        <v>0</v>
      </c>
    </row>
    <row r="2870" customFormat="false" ht="28.35" hidden="false" customHeight="true" outlineLevel="0" collapsed="false">
      <c r="A2870" s="48" t="str">
        <f aca="false">IF(AND(NOT(ISBLANK(C2870)),NOT(ISBLANK(B2870)),NOT(ISBLANK(E2870))),(_xlfn.AGGREGATE(2,7,A$5:A2870))+1,"")</f>
        <v/>
      </c>
      <c r="B2870" s="49"/>
      <c r="C2870" s="49"/>
      <c r="D2870" s="50"/>
      <c r="E2870" s="51"/>
      <c r="F2870" s="52" t="str">
        <f aca="false">IFERROR(VLOOKUP(B2870,LISTAS!$Q$2:$R$58,2,0),"")</f>
        <v/>
      </c>
      <c r="G2870" s="34" t="str">
        <f aca="false">IF(ISBLANK(C2870),"",  IF(F2870="RAZÓN SOCIAL","NUEVO_RP",   IF(F2870="NUMERO",      IF(ISNUMBER(VALUE(C2870)),VALUE(C2870),""),   IF(OR(F2870="NSS - NOMBRE",F2870="RP - NOMBRE"),      IF(         AND(           NOT(ISERROR(FIND(" - ",C2870))),           ISERROR(FIND("  ",C2870)),           ISERROR(FIND("–",C2870)),           ISERROR(FIND("—",C2870)),           ISNUMBER(VALUE(LEFT(C2870,FIND(" - ",C2870)-1)))         ),         VALUE(LEFT(C2870,FIND(" - ",C2870)-1)),         ""      ),   ""   )  )))</f>
        <v/>
      </c>
      <c r="H2870" s="34" t="str">
        <f aca="false">B2870 &amp; "|" &amp; E2870 &amp; "|" &amp;(IF(ISBLANK(C2870),"",IFERROR(VALUE(LEFT(TRIM(C2870),FIND(" ",TRIM(C2870)&amp;" ")-1)),"")))</f>
        <v>||</v>
      </c>
      <c r="I2870" s="18" t="n">
        <f aca="false">IF(G2870="",0, IF(COUNTIF($H$6:H2870,H2870)=1,1,0))</f>
        <v>0</v>
      </c>
      <c r="J2870" s="34" t="str">
        <f aca="false">IF( OR( ISBLANK(D2870), C2870=D2870, AND( LEFT(D2870,7)&lt;&gt;"NOMINA ", OR( ISERROR(FIND(" - ",D2870)), NOT(ISNUMBER(VALUE(LEFT(D2870,FIND(" - ",D2870)-1)))) ) ) ), "", B2870 &amp; "|" &amp; E2870 &amp; "|" &amp; (IF(ISBLANK(C2870), "", IFERROR(VALUE(LEFT(TRIM(C2870), FIND(" ", TRIM(C2870)&amp;" ")-1)), ""))) &amp; "|" &amp; D2870 )</f>
        <v/>
      </c>
      <c r="K2870" s="18" t="n">
        <f aca="false">IF(OR(C2870="", J2870="",G2870=""), 0, IF(COUNTIF($J$6:J2870, J2870)=1, 1, 0))</f>
        <v>0</v>
      </c>
      <c r="L2870" s="16" t="str">
        <f aca="false">IF(B2870="Inscripción de nuevo registro patronal",B2870 &amp; "|" &amp; E2870 &amp; "|" &amp; C2870,"")</f>
        <v/>
      </c>
      <c r="M2870" s="18" t="n">
        <f aca="false">IF(OR(C2870="", L2870=""), 0, IF(COUNTIF($L$6:L2870, L2870)=1, 1, 0))</f>
        <v>0</v>
      </c>
    </row>
    <row r="2871" customFormat="false" ht="28.35" hidden="false" customHeight="true" outlineLevel="0" collapsed="false">
      <c r="A2871" s="48" t="str">
        <f aca="false">IF(AND(NOT(ISBLANK(C2871)),NOT(ISBLANK(B2871)),NOT(ISBLANK(E2871))),(_xlfn.AGGREGATE(2,7,A$5:A2871))+1,"")</f>
        <v/>
      </c>
      <c r="B2871" s="49"/>
      <c r="C2871" s="49"/>
      <c r="D2871" s="50"/>
      <c r="E2871" s="51"/>
      <c r="F2871" s="52" t="str">
        <f aca="false">IFERROR(VLOOKUP(B2871,LISTAS!$Q$2:$R$58,2,0),"")</f>
        <v/>
      </c>
      <c r="G2871" s="34" t="str">
        <f aca="false">IF(ISBLANK(C2871),"",  IF(F2871="RAZÓN SOCIAL","NUEVO_RP",   IF(F2871="NUMERO",      IF(ISNUMBER(VALUE(C2871)),VALUE(C2871),""),   IF(OR(F2871="NSS - NOMBRE",F2871="RP - NOMBRE"),      IF(         AND(           NOT(ISERROR(FIND(" - ",C2871))),           ISERROR(FIND("  ",C2871)),           ISERROR(FIND("–",C2871)),           ISERROR(FIND("—",C2871)),           ISNUMBER(VALUE(LEFT(C2871,FIND(" - ",C2871)-1)))         ),         VALUE(LEFT(C2871,FIND(" - ",C2871)-1)),         ""      ),   ""   )  )))</f>
        <v/>
      </c>
      <c r="H2871" s="34" t="str">
        <f aca="false">B2871 &amp; "|" &amp; E2871 &amp; "|" &amp;(IF(ISBLANK(C2871),"",IFERROR(VALUE(LEFT(TRIM(C2871),FIND(" ",TRIM(C2871)&amp;" ")-1)),"")))</f>
        <v>||</v>
      </c>
      <c r="I2871" s="18" t="n">
        <f aca="false">IF(G2871="",0, IF(COUNTIF($H$6:H2871,H2871)=1,1,0))</f>
        <v>0</v>
      </c>
      <c r="J2871" s="34" t="str">
        <f aca="false">IF( OR( ISBLANK(D2871), C2871=D2871, AND( LEFT(D2871,7)&lt;&gt;"NOMINA ", OR( ISERROR(FIND(" - ",D2871)), NOT(ISNUMBER(VALUE(LEFT(D2871,FIND(" - ",D2871)-1)))) ) ) ), "", B2871 &amp; "|" &amp; E2871 &amp; "|" &amp; (IF(ISBLANK(C2871), "", IFERROR(VALUE(LEFT(TRIM(C2871), FIND(" ", TRIM(C2871)&amp;" ")-1)), ""))) &amp; "|" &amp; D2871 )</f>
        <v/>
      </c>
      <c r="K2871" s="18" t="n">
        <f aca="false">IF(OR(C2871="", J2871="",G2871=""), 0, IF(COUNTIF($J$6:J2871, J2871)=1, 1, 0))</f>
        <v>0</v>
      </c>
      <c r="L2871" s="16" t="str">
        <f aca="false">IF(B2871="Inscripción de nuevo registro patronal",B2871 &amp; "|" &amp; E2871 &amp; "|" &amp; C2871,"")</f>
        <v/>
      </c>
      <c r="M2871" s="18" t="n">
        <f aca="false">IF(OR(C2871="", L2871=""), 0, IF(COUNTIF($L$6:L2871, L2871)=1, 1, 0))</f>
        <v>0</v>
      </c>
    </row>
    <row r="2872" customFormat="false" ht="28.35" hidden="false" customHeight="true" outlineLevel="0" collapsed="false">
      <c r="A2872" s="48" t="str">
        <f aca="false">IF(AND(NOT(ISBLANK(C2872)),NOT(ISBLANK(B2872)),NOT(ISBLANK(E2872))),(_xlfn.AGGREGATE(2,7,A$5:A2872))+1,"")</f>
        <v/>
      </c>
      <c r="B2872" s="49"/>
      <c r="C2872" s="49"/>
      <c r="D2872" s="50"/>
      <c r="E2872" s="51"/>
      <c r="F2872" s="52" t="str">
        <f aca="false">IFERROR(VLOOKUP(B2872,LISTAS!$Q$2:$R$58,2,0),"")</f>
        <v/>
      </c>
      <c r="G2872" s="34" t="str">
        <f aca="false">IF(ISBLANK(C2872),"",  IF(F2872="RAZÓN SOCIAL","NUEVO_RP",   IF(F2872="NUMERO",      IF(ISNUMBER(VALUE(C2872)),VALUE(C2872),""),   IF(OR(F2872="NSS - NOMBRE",F2872="RP - NOMBRE"),      IF(         AND(           NOT(ISERROR(FIND(" - ",C2872))),           ISERROR(FIND("  ",C2872)),           ISERROR(FIND("–",C2872)),           ISERROR(FIND("—",C2872)),           ISNUMBER(VALUE(LEFT(C2872,FIND(" - ",C2872)-1)))         ),         VALUE(LEFT(C2872,FIND(" - ",C2872)-1)),         ""      ),   ""   )  )))</f>
        <v/>
      </c>
      <c r="H2872" s="34" t="str">
        <f aca="false">B2872 &amp; "|" &amp; E2872 &amp; "|" &amp;(IF(ISBLANK(C2872),"",IFERROR(VALUE(LEFT(TRIM(C2872),FIND(" ",TRIM(C2872)&amp;" ")-1)),"")))</f>
        <v>||</v>
      </c>
      <c r="I2872" s="18" t="n">
        <f aca="false">IF(G2872="",0, IF(COUNTIF($H$6:H2872,H2872)=1,1,0))</f>
        <v>0</v>
      </c>
      <c r="J2872" s="34" t="str">
        <f aca="false">IF( OR( ISBLANK(D2872), C2872=D2872, AND( LEFT(D2872,7)&lt;&gt;"NOMINA ", OR( ISERROR(FIND(" - ",D2872)), NOT(ISNUMBER(VALUE(LEFT(D2872,FIND(" - ",D2872)-1)))) ) ) ), "", B2872 &amp; "|" &amp; E2872 &amp; "|" &amp; (IF(ISBLANK(C2872), "", IFERROR(VALUE(LEFT(TRIM(C2872), FIND(" ", TRIM(C2872)&amp;" ")-1)), ""))) &amp; "|" &amp; D2872 )</f>
        <v/>
      </c>
      <c r="K2872" s="18" t="n">
        <f aca="false">IF(OR(C2872="", J2872="",G2872=""), 0, IF(COUNTIF($J$6:J2872, J2872)=1, 1, 0))</f>
        <v>0</v>
      </c>
      <c r="L2872" s="16" t="str">
        <f aca="false">IF(B2872="Inscripción de nuevo registro patronal",B2872 &amp; "|" &amp; E2872 &amp; "|" &amp; C2872,"")</f>
        <v/>
      </c>
      <c r="M2872" s="18" t="n">
        <f aca="false">IF(OR(C2872="", L2872=""), 0, IF(COUNTIF($L$6:L2872, L2872)=1, 1, 0))</f>
        <v>0</v>
      </c>
    </row>
    <row r="2873" customFormat="false" ht="28.35" hidden="false" customHeight="true" outlineLevel="0" collapsed="false">
      <c r="A2873" s="48" t="str">
        <f aca="false">IF(AND(NOT(ISBLANK(C2873)),NOT(ISBLANK(B2873)),NOT(ISBLANK(E2873))),(_xlfn.AGGREGATE(2,7,A$5:A2873))+1,"")</f>
        <v/>
      </c>
      <c r="B2873" s="49"/>
      <c r="C2873" s="49"/>
      <c r="D2873" s="50"/>
      <c r="E2873" s="51"/>
      <c r="F2873" s="52" t="str">
        <f aca="false">IFERROR(VLOOKUP(B2873,LISTAS!$Q$2:$R$58,2,0),"")</f>
        <v/>
      </c>
      <c r="G2873" s="34" t="str">
        <f aca="false">IF(ISBLANK(C2873),"",  IF(F2873="RAZÓN SOCIAL","NUEVO_RP",   IF(F2873="NUMERO",      IF(ISNUMBER(VALUE(C2873)),VALUE(C2873),""),   IF(OR(F2873="NSS - NOMBRE",F2873="RP - NOMBRE"),      IF(         AND(           NOT(ISERROR(FIND(" - ",C2873))),           ISERROR(FIND("  ",C2873)),           ISERROR(FIND("–",C2873)),           ISERROR(FIND("—",C2873)),           ISNUMBER(VALUE(LEFT(C2873,FIND(" - ",C2873)-1)))         ),         VALUE(LEFT(C2873,FIND(" - ",C2873)-1)),         ""      ),   ""   )  )))</f>
        <v/>
      </c>
      <c r="H2873" s="34" t="str">
        <f aca="false">B2873 &amp; "|" &amp; E2873 &amp; "|" &amp;(IF(ISBLANK(C2873),"",IFERROR(VALUE(LEFT(TRIM(C2873),FIND(" ",TRIM(C2873)&amp;" ")-1)),"")))</f>
        <v>||</v>
      </c>
      <c r="I2873" s="18" t="n">
        <f aca="false">IF(G2873="",0, IF(COUNTIF($H$6:H2873,H2873)=1,1,0))</f>
        <v>0</v>
      </c>
      <c r="J2873" s="34" t="str">
        <f aca="false">IF( OR( ISBLANK(D2873), C2873=D2873, AND( LEFT(D2873,7)&lt;&gt;"NOMINA ", OR( ISERROR(FIND(" - ",D2873)), NOT(ISNUMBER(VALUE(LEFT(D2873,FIND(" - ",D2873)-1)))) ) ) ), "", B2873 &amp; "|" &amp; E2873 &amp; "|" &amp; (IF(ISBLANK(C2873), "", IFERROR(VALUE(LEFT(TRIM(C2873), FIND(" ", TRIM(C2873)&amp;" ")-1)), ""))) &amp; "|" &amp; D2873 )</f>
        <v/>
      </c>
      <c r="K2873" s="18" t="n">
        <f aca="false">IF(OR(C2873="", J2873="",G2873=""), 0, IF(COUNTIF($J$6:J2873, J2873)=1, 1, 0))</f>
        <v>0</v>
      </c>
      <c r="L2873" s="16" t="str">
        <f aca="false">IF(B2873="Inscripción de nuevo registro patronal",B2873 &amp; "|" &amp; E2873 &amp; "|" &amp; C2873,"")</f>
        <v/>
      </c>
      <c r="M2873" s="18" t="n">
        <f aca="false">IF(OR(C2873="", L2873=""), 0, IF(COUNTIF($L$6:L2873, L2873)=1, 1, 0))</f>
        <v>0</v>
      </c>
    </row>
    <row r="2874" customFormat="false" ht="28.35" hidden="false" customHeight="true" outlineLevel="0" collapsed="false">
      <c r="A2874" s="48" t="str">
        <f aca="false">IF(AND(NOT(ISBLANK(C2874)),NOT(ISBLANK(B2874)),NOT(ISBLANK(E2874))),(_xlfn.AGGREGATE(2,7,A$5:A2874))+1,"")</f>
        <v/>
      </c>
      <c r="B2874" s="49"/>
      <c r="C2874" s="49"/>
      <c r="D2874" s="50"/>
      <c r="E2874" s="51"/>
      <c r="F2874" s="52" t="str">
        <f aca="false">IFERROR(VLOOKUP(B2874,LISTAS!$Q$2:$R$58,2,0),"")</f>
        <v/>
      </c>
      <c r="G2874" s="34" t="str">
        <f aca="false">IF(ISBLANK(C2874),"",  IF(F2874="RAZÓN SOCIAL","NUEVO_RP",   IF(F2874="NUMERO",      IF(ISNUMBER(VALUE(C2874)),VALUE(C2874),""),   IF(OR(F2874="NSS - NOMBRE",F2874="RP - NOMBRE"),      IF(         AND(           NOT(ISERROR(FIND(" - ",C2874))),           ISERROR(FIND("  ",C2874)),           ISERROR(FIND("–",C2874)),           ISERROR(FIND("—",C2874)),           ISNUMBER(VALUE(LEFT(C2874,FIND(" - ",C2874)-1)))         ),         VALUE(LEFT(C2874,FIND(" - ",C2874)-1)),         ""      ),   ""   )  )))</f>
        <v/>
      </c>
      <c r="H2874" s="34" t="str">
        <f aca="false">B2874 &amp; "|" &amp; E2874 &amp; "|" &amp;(IF(ISBLANK(C2874),"",IFERROR(VALUE(LEFT(TRIM(C2874),FIND(" ",TRIM(C2874)&amp;" ")-1)),"")))</f>
        <v>||</v>
      </c>
      <c r="I2874" s="18" t="n">
        <f aca="false">IF(G2874="",0, IF(COUNTIF($H$6:H2874,H2874)=1,1,0))</f>
        <v>0</v>
      </c>
      <c r="J2874" s="34" t="str">
        <f aca="false">IF( OR( ISBLANK(D2874), C2874=D2874, AND( LEFT(D2874,7)&lt;&gt;"NOMINA ", OR( ISERROR(FIND(" - ",D2874)), NOT(ISNUMBER(VALUE(LEFT(D2874,FIND(" - ",D2874)-1)))) ) ) ), "", B2874 &amp; "|" &amp; E2874 &amp; "|" &amp; (IF(ISBLANK(C2874), "", IFERROR(VALUE(LEFT(TRIM(C2874), FIND(" ", TRIM(C2874)&amp;" ")-1)), ""))) &amp; "|" &amp; D2874 )</f>
        <v/>
      </c>
      <c r="K2874" s="18" t="n">
        <f aca="false">IF(OR(C2874="", J2874="",G2874=""), 0, IF(COUNTIF($J$6:J2874, J2874)=1, 1, 0))</f>
        <v>0</v>
      </c>
      <c r="L2874" s="16" t="str">
        <f aca="false">IF(B2874="Inscripción de nuevo registro patronal",B2874 &amp; "|" &amp; E2874 &amp; "|" &amp; C2874,"")</f>
        <v/>
      </c>
      <c r="M2874" s="18" t="n">
        <f aca="false">IF(OR(C2874="", L2874=""), 0, IF(COUNTIF($L$6:L2874, L2874)=1, 1, 0))</f>
        <v>0</v>
      </c>
    </row>
    <row r="2875" customFormat="false" ht="28.35" hidden="false" customHeight="true" outlineLevel="0" collapsed="false">
      <c r="A2875" s="48" t="str">
        <f aca="false">IF(AND(NOT(ISBLANK(C2875)),NOT(ISBLANK(B2875)),NOT(ISBLANK(E2875))),(_xlfn.AGGREGATE(2,7,A$5:A2875))+1,"")</f>
        <v/>
      </c>
      <c r="B2875" s="49"/>
      <c r="C2875" s="49"/>
      <c r="D2875" s="50"/>
      <c r="E2875" s="51"/>
      <c r="F2875" s="52" t="str">
        <f aca="false">IFERROR(VLOOKUP(B2875,LISTAS!$Q$2:$R$58,2,0),"")</f>
        <v/>
      </c>
      <c r="G2875" s="34" t="str">
        <f aca="false">IF(ISBLANK(C2875),"",  IF(F2875="RAZÓN SOCIAL","NUEVO_RP",   IF(F2875="NUMERO",      IF(ISNUMBER(VALUE(C2875)),VALUE(C2875),""),   IF(OR(F2875="NSS - NOMBRE",F2875="RP - NOMBRE"),      IF(         AND(           NOT(ISERROR(FIND(" - ",C2875))),           ISERROR(FIND("  ",C2875)),           ISERROR(FIND("–",C2875)),           ISERROR(FIND("—",C2875)),           ISNUMBER(VALUE(LEFT(C2875,FIND(" - ",C2875)-1)))         ),         VALUE(LEFT(C2875,FIND(" - ",C2875)-1)),         ""      ),   ""   )  )))</f>
        <v/>
      </c>
      <c r="H2875" s="34" t="str">
        <f aca="false">B2875 &amp; "|" &amp; E2875 &amp; "|" &amp;(IF(ISBLANK(C2875),"",IFERROR(VALUE(LEFT(TRIM(C2875),FIND(" ",TRIM(C2875)&amp;" ")-1)),"")))</f>
        <v>||</v>
      </c>
      <c r="I2875" s="18" t="n">
        <f aca="false">IF(G2875="",0, IF(COUNTIF($H$6:H2875,H2875)=1,1,0))</f>
        <v>0</v>
      </c>
      <c r="J2875" s="34" t="str">
        <f aca="false">IF( OR( ISBLANK(D2875), C2875=D2875, AND( LEFT(D2875,7)&lt;&gt;"NOMINA ", OR( ISERROR(FIND(" - ",D2875)), NOT(ISNUMBER(VALUE(LEFT(D2875,FIND(" - ",D2875)-1)))) ) ) ), "", B2875 &amp; "|" &amp; E2875 &amp; "|" &amp; (IF(ISBLANK(C2875), "", IFERROR(VALUE(LEFT(TRIM(C2875), FIND(" ", TRIM(C2875)&amp;" ")-1)), ""))) &amp; "|" &amp; D2875 )</f>
        <v/>
      </c>
      <c r="K2875" s="18" t="n">
        <f aca="false">IF(OR(C2875="", J2875="",G2875=""), 0, IF(COUNTIF($J$6:J2875, J2875)=1, 1, 0))</f>
        <v>0</v>
      </c>
      <c r="L2875" s="16" t="str">
        <f aca="false">IF(B2875="Inscripción de nuevo registro patronal",B2875 &amp; "|" &amp; E2875 &amp; "|" &amp; C2875,"")</f>
        <v/>
      </c>
      <c r="M2875" s="18" t="n">
        <f aca="false">IF(OR(C2875="", L2875=""), 0, IF(COUNTIF($L$6:L2875, L2875)=1, 1, 0))</f>
        <v>0</v>
      </c>
    </row>
    <row r="2876" customFormat="false" ht="28.35" hidden="false" customHeight="true" outlineLevel="0" collapsed="false">
      <c r="A2876" s="48" t="str">
        <f aca="false">IF(AND(NOT(ISBLANK(C2876)),NOT(ISBLANK(B2876)),NOT(ISBLANK(E2876))),(_xlfn.AGGREGATE(2,7,A$5:A2876))+1,"")</f>
        <v/>
      </c>
      <c r="B2876" s="49"/>
      <c r="C2876" s="49"/>
      <c r="D2876" s="50"/>
      <c r="E2876" s="51"/>
      <c r="F2876" s="52" t="str">
        <f aca="false">IFERROR(VLOOKUP(B2876,LISTAS!$Q$2:$R$58,2,0),"")</f>
        <v/>
      </c>
      <c r="G2876" s="34" t="str">
        <f aca="false">IF(ISBLANK(C2876),"",  IF(F2876="RAZÓN SOCIAL","NUEVO_RP",   IF(F2876="NUMERO",      IF(ISNUMBER(VALUE(C2876)),VALUE(C2876),""),   IF(OR(F2876="NSS - NOMBRE",F2876="RP - NOMBRE"),      IF(         AND(           NOT(ISERROR(FIND(" - ",C2876))),           ISERROR(FIND("  ",C2876)),           ISERROR(FIND("–",C2876)),           ISERROR(FIND("—",C2876)),           ISNUMBER(VALUE(LEFT(C2876,FIND(" - ",C2876)-1)))         ),         VALUE(LEFT(C2876,FIND(" - ",C2876)-1)),         ""      ),   ""   )  )))</f>
        <v/>
      </c>
      <c r="H2876" s="34" t="str">
        <f aca="false">B2876 &amp; "|" &amp; E2876 &amp; "|" &amp;(IF(ISBLANK(C2876),"",IFERROR(VALUE(LEFT(TRIM(C2876),FIND(" ",TRIM(C2876)&amp;" ")-1)),"")))</f>
        <v>||</v>
      </c>
      <c r="I2876" s="18" t="n">
        <f aca="false">IF(G2876="",0, IF(COUNTIF($H$6:H2876,H2876)=1,1,0))</f>
        <v>0</v>
      </c>
      <c r="J2876" s="34" t="str">
        <f aca="false">IF( OR( ISBLANK(D2876), C2876=D2876, AND( LEFT(D2876,7)&lt;&gt;"NOMINA ", OR( ISERROR(FIND(" - ",D2876)), NOT(ISNUMBER(VALUE(LEFT(D2876,FIND(" - ",D2876)-1)))) ) ) ), "", B2876 &amp; "|" &amp; E2876 &amp; "|" &amp; (IF(ISBLANK(C2876), "", IFERROR(VALUE(LEFT(TRIM(C2876), FIND(" ", TRIM(C2876)&amp;" ")-1)), ""))) &amp; "|" &amp; D2876 )</f>
        <v/>
      </c>
      <c r="K2876" s="18" t="n">
        <f aca="false">IF(OR(C2876="", J2876="",G2876=""), 0, IF(COUNTIF($J$6:J2876, J2876)=1, 1, 0))</f>
        <v>0</v>
      </c>
      <c r="L2876" s="16" t="str">
        <f aca="false">IF(B2876="Inscripción de nuevo registro patronal",B2876 &amp; "|" &amp; E2876 &amp; "|" &amp; C2876,"")</f>
        <v/>
      </c>
      <c r="M2876" s="18" t="n">
        <f aca="false">IF(OR(C2876="", L2876=""), 0, IF(COUNTIF($L$6:L2876, L2876)=1, 1, 0))</f>
        <v>0</v>
      </c>
    </row>
    <row r="2877" customFormat="false" ht="28.35" hidden="false" customHeight="true" outlineLevel="0" collapsed="false">
      <c r="A2877" s="48" t="str">
        <f aca="false">IF(AND(NOT(ISBLANK(C2877)),NOT(ISBLANK(B2877)),NOT(ISBLANK(E2877))),(_xlfn.AGGREGATE(2,7,A$5:A2877))+1,"")</f>
        <v/>
      </c>
      <c r="B2877" s="49"/>
      <c r="C2877" s="49"/>
      <c r="D2877" s="50"/>
      <c r="E2877" s="51"/>
      <c r="F2877" s="52" t="str">
        <f aca="false">IFERROR(VLOOKUP(B2877,LISTAS!$Q$2:$R$58,2,0),"")</f>
        <v/>
      </c>
      <c r="G2877" s="34" t="str">
        <f aca="false">IF(ISBLANK(C2877),"",  IF(F2877="RAZÓN SOCIAL","NUEVO_RP",   IF(F2877="NUMERO",      IF(ISNUMBER(VALUE(C2877)),VALUE(C2877),""),   IF(OR(F2877="NSS - NOMBRE",F2877="RP - NOMBRE"),      IF(         AND(           NOT(ISERROR(FIND(" - ",C2877))),           ISERROR(FIND("  ",C2877)),           ISERROR(FIND("–",C2877)),           ISERROR(FIND("—",C2877)),           ISNUMBER(VALUE(LEFT(C2877,FIND(" - ",C2877)-1)))         ),         VALUE(LEFT(C2877,FIND(" - ",C2877)-1)),         ""      ),   ""   )  )))</f>
        <v/>
      </c>
      <c r="H2877" s="34" t="str">
        <f aca="false">B2877 &amp; "|" &amp; E2877 &amp; "|" &amp;(IF(ISBLANK(C2877),"",IFERROR(VALUE(LEFT(TRIM(C2877),FIND(" ",TRIM(C2877)&amp;" ")-1)),"")))</f>
        <v>||</v>
      </c>
      <c r="I2877" s="18" t="n">
        <f aca="false">IF(G2877="",0, IF(COUNTIF($H$6:H2877,H2877)=1,1,0))</f>
        <v>0</v>
      </c>
      <c r="J2877" s="34" t="str">
        <f aca="false">IF( OR( ISBLANK(D2877), C2877=D2877, AND( LEFT(D2877,7)&lt;&gt;"NOMINA ", OR( ISERROR(FIND(" - ",D2877)), NOT(ISNUMBER(VALUE(LEFT(D2877,FIND(" - ",D2877)-1)))) ) ) ), "", B2877 &amp; "|" &amp; E2877 &amp; "|" &amp; (IF(ISBLANK(C2877), "", IFERROR(VALUE(LEFT(TRIM(C2877), FIND(" ", TRIM(C2877)&amp;" ")-1)), ""))) &amp; "|" &amp; D2877 )</f>
        <v/>
      </c>
      <c r="K2877" s="18" t="n">
        <f aca="false">IF(OR(C2877="", J2877="",G2877=""), 0, IF(COUNTIF($J$6:J2877, J2877)=1, 1, 0))</f>
        <v>0</v>
      </c>
      <c r="L2877" s="16" t="str">
        <f aca="false">IF(B2877="Inscripción de nuevo registro patronal",B2877 &amp; "|" &amp; E2877 &amp; "|" &amp; C2877,"")</f>
        <v/>
      </c>
      <c r="M2877" s="18" t="n">
        <f aca="false">IF(OR(C2877="", L2877=""), 0, IF(COUNTIF($L$6:L2877, L2877)=1, 1, 0))</f>
        <v>0</v>
      </c>
    </row>
    <row r="2878" customFormat="false" ht="28.35" hidden="false" customHeight="true" outlineLevel="0" collapsed="false">
      <c r="A2878" s="48" t="str">
        <f aca="false">IF(AND(NOT(ISBLANK(C2878)),NOT(ISBLANK(B2878)),NOT(ISBLANK(E2878))),(_xlfn.AGGREGATE(2,7,A$5:A2878))+1,"")</f>
        <v/>
      </c>
      <c r="B2878" s="49"/>
      <c r="C2878" s="49"/>
      <c r="D2878" s="50"/>
      <c r="E2878" s="51"/>
      <c r="F2878" s="52" t="str">
        <f aca="false">IFERROR(VLOOKUP(B2878,LISTAS!$Q$2:$R$58,2,0),"")</f>
        <v/>
      </c>
      <c r="G2878" s="34" t="str">
        <f aca="false">IF(ISBLANK(C2878),"",  IF(F2878="RAZÓN SOCIAL","NUEVO_RP",   IF(F2878="NUMERO",      IF(ISNUMBER(VALUE(C2878)),VALUE(C2878),""),   IF(OR(F2878="NSS - NOMBRE",F2878="RP - NOMBRE"),      IF(         AND(           NOT(ISERROR(FIND(" - ",C2878))),           ISERROR(FIND("  ",C2878)),           ISERROR(FIND("–",C2878)),           ISERROR(FIND("—",C2878)),           ISNUMBER(VALUE(LEFT(C2878,FIND(" - ",C2878)-1)))         ),         VALUE(LEFT(C2878,FIND(" - ",C2878)-1)),         ""      ),   ""   )  )))</f>
        <v/>
      </c>
      <c r="H2878" s="34" t="str">
        <f aca="false">B2878 &amp; "|" &amp; E2878 &amp; "|" &amp;(IF(ISBLANK(C2878),"",IFERROR(VALUE(LEFT(TRIM(C2878),FIND(" ",TRIM(C2878)&amp;" ")-1)),"")))</f>
        <v>||</v>
      </c>
      <c r="I2878" s="18" t="n">
        <f aca="false">IF(G2878="",0, IF(COUNTIF($H$6:H2878,H2878)=1,1,0))</f>
        <v>0</v>
      </c>
      <c r="J2878" s="34" t="str">
        <f aca="false">IF( OR( ISBLANK(D2878), C2878=D2878, AND( LEFT(D2878,7)&lt;&gt;"NOMINA ", OR( ISERROR(FIND(" - ",D2878)), NOT(ISNUMBER(VALUE(LEFT(D2878,FIND(" - ",D2878)-1)))) ) ) ), "", B2878 &amp; "|" &amp; E2878 &amp; "|" &amp; (IF(ISBLANK(C2878), "", IFERROR(VALUE(LEFT(TRIM(C2878), FIND(" ", TRIM(C2878)&amp;" ")-1)), ""))) &amp; "|" &amp; D2878 )</f>
        <v/>
      </c>
      <c r="K2878" s="18" t="n">
        <f aca="false">IF(OR(C2878="", J2878="",G2878=""), 0, IF(COUNTIF($J$6:J2878, J2878)=1, 1, 0))</f>
        <v>0</v>
      </c>
      <c r="L2878" s="16" t="str">
        <f aca="false">IF(B2878="Inscripción de nuevo registro patronal",B2878 &amp; "|" &amp; E2878 &amp; "|" &amp; C2878,"")</f>
        <v/>
      </c>
      <c r="M2878" s="18" t="n">
        <f aca="false">IF(OR(C2878="", L2878=""), 0, IF(COUNTIF($L$6:L2878, L2878)=1, 1, 0))</f>
        <v>0</v>
      </c>
    </row>
    <row r="2879" customFormat="false" ht="28.35" hidden="false" customHeight="true" outlineLevel="0" collapsed="false">
      <c r="A2879" s="48" t="str">
        <f aca="false">IF(AND(NOT(ISBLANK(C2879)),NOT(ISBLANK(B2879)),NOT(ISBLANK(E2879))),(_xlfn.AGGREGATE(2,7,A$5:A2879))+1,"")</f>
        <v/>
      </c>
      <c r="B2879" s="49"/>
      <c r="C2879" s="49"/>
      <c r="D2879" s="50"/>
      <c r="E2879" s="51"/>
      <c r="F2879" s="52" t="str">
        <f aca="false">IFERROR(VLOOKUP(B2879,LISTAS!$Q$2:$R$58,2,0),"")</f>
        <v/>
      </c>
      <c r="G2879" s="34" t="str">
        <f aca="false">IF(ISBLANK(C2879),"",  IF(F2879="RAZÓN SOCIAL","NUEVO_RP",   IF(F2879="NUMERO",      IF(ISNUMBER(VALUE(C2879)),VALUE(C2879),""),   IF(OR(F2879="NSS - NOMBRE",F2879="RP - NOMBRE"),      IF(         AND(           NOT(ISERROR(FIND(" - ",C2879))),           ISERROR(FIND("  ",C2879)),           ISERROR(FIND("–",C2879)),           ISERROR(FIND("—",C2879)),           ISNUMBER(VALUE(LEFT(C2879,FIND(" - ",C2879)-1)))         ),         VALUE(LEFT(C2879,FIND(" - ",C2879)-1)),         ""      ),   ""   )  )))</f>
        <v/>
      </c>
      <c r="H2879" s="34" t="str">
        <f aca="false">B2879 &amp; "|" &amp; E2879 &amp; "|" &amp;(IF(ISBLANK(C2879),"",IFERROR(VALUE(LEFT(TRIM(C2879),FIND(" ",TRIM(C2879)&amp;" ")-1)),"")))</f>
        <v>||</v>
      </c>
      <c r="I2879" s="18" t="n">
        <f aca="false">IF(G2879="",0, IF(COUNTIF($H$6:H2879,H2879)=1,1,0))</f>
        <v>0</v>
      </c>
      <c r="J2879" s="34" t="str">
        <f aca="false">IF( OR( ISBLANK(D2879), C2879=D2879, AND( LEFT(D2879,7)&lt;&gt;"NOMINA ", OR( ISERROR(FIND(" - ",D2879)), NOT(ISNUMBER(VALUE(LEFT(D2879,FIND(" - ",D2879)-1)))) ) ) ), "", B2879 &amp; "|" &amp; E2879 &amp; "|" &amp; (IF(ISBLANK(C2879), "", IFERROR(VALUE(LEFT(TRIM(C2879), FIND(" ", TRIM(C2879)&amp;" ")-1)), ""))) &amp; "|" &amp; D2879 )</f>
        <v/>
      </c>
      <c r="K2879" s="18" t="n">
        <f aca="false">IF(OR(C2879="", J2879="",G2879=""), 0, IF(COUNTIF($J$6:J2879, J2879)=1, 1, 0))</f>
        <v>0</v>
      </c>
      <c r="L2879" s="16" t="str">
        <f aca="false">IF(B2879="Inscripción de nuevo registro patronal",B2879 &amp; "|" &amp; E2879 &amp; "|" &amp; C2879,"")</f>
        <v/>
      </c>
      <c r="M2879" s="18" t="n">
        <f aca="false">IF(OR(C2879="", L2879=""), 0, IF(COUNTIF($L$6:L2879, L2879)=1, 1, 0))</f>
        <v>0</v>
      </c>
    </row>
    <row r="2880" customFormat="false" ht="28.35" hidden="false" customHeight="true" outlineLevel="0" collapsed="false">
      <c r="A2880" s="48" t="str">
        <f aca="false">IF(AND(NOT(ISBLANK(C2880)),NOT(ISBLANK(B2880)),NOT(ISBLANK(E2880))),(_xlfn.AGGREGATE(2,7,A$5:A2880))+1,"")</f>
        <v/>
      </c>
      <c r="B2880" s="49"/>
      <c r="C2880" s="49"/>
      <c r="D2880" s="50"/>
      <c r="E2880" s="51"/>
      <c r="F2880" s="52" t="str">
        <f aca="false">IFERROR(VLOOKUP(B2880,LISTAS!$Q$2:$R$58,2,0),"")</f>
        <v/>
      </c>
      <c r="G2880" s="34" t="str">
        <f aca="false">IF(ISBLANK(C2880),"",  IF(F2880="RAZÓN SOCIAL","NUEVO_RP",   IF(F2880="NUMERO",      IF(ISNUMBER(VALUE(C2880)),VALUE(C2880),""),   IF(OR(F2880="NSS - NOMBRE",F2880="RP - NOMBRE"),      IF(         AND(           NOT(ISERROR(FIND(" - ",C2880))),           ISERROR(FIND("  ",C2880)),           ISERROR(FIND("–",C2880)),           ISERROR(FIND("—",C2880)),           ISNUMBER(VALUE(LEFT(C2880,FIND(" - ",C2880)-1)))         ),         VALUE(LEFT(C2880,FIND(" - ",C2880)-1)),         ""      ),   ""   )  )))</f>
        <v/>
      </c>
      <c r="H2880" s="34" t="str">
        <f aca="false">B2880 &amp; "|" &amp; E2880 &amp; "|" &amp;(IF(ISBLANK(C2880),"",IFERROR(VALUE(LEFT(TRIM(C2880),FIND(" ",TRIM(C2880)&amp;" ")-1)),"")))</f>
        <v>||</v>
      </c>
      <c r="I2880" s="18" t="n">
        <f aca="false">IF(G2880="",0, IF(COUNTIF($H$6:H2880,H2880)=1,1,0))</f>
        <v>0</v>
      </c>
      <c r="J2880" s="34" t="str">
        <f aca="false">IF( OR( ISBLANK(D2880), C2880=D2880, AND( LEFT(D2880,7)&lt;&gt;"NOMINA ", OR( ISERROR(FIND(" - ",D2880)), NOT(ISNUMBER(VALUE(LEFT(D2880,FIND(" - ",D2880)-1)))) ) ) ), "", B2880 &amp; "|" &amp; E2880 &amp; "|" &amp; (IF(ISBLANK(C2880), "", IFERROR(VALUE(LEFT(TRIM(C2880), FIND(" ", TRIM(C2880)&amp;" ")-1)), ""))) &amp; "|" &amp; D2880 )</f>
        <v/>
      </c>
      <c r="K2880" s="18" t="n">
        <f aca="false">IF(OR(C2880="", J2880="",G2880=""), 0, IF(COUNTIF($J$6:J2880, J2880)=1, 1, 0))</f>
        <v>0</v>
      </c>
      <c r="L2880" s="16" t="str">
        <f aca="false">IF(B2880="Inscripción de nuevo registro patronal",B2880 &amp; "|" &amp; E2880 &amp; "|" &amp; C2880,"")</f>
        <v/>
      </c>
      <c r="M2880" s="18" t="n">
        <f aca="false">IF(OR(C2880="", L2880=""), 0, IF(COUNTIF($L$6:L2880, L2880)=1, 1, 0))</f>
        <v>0</v>
      </c>
    </row>
    <row r="2881" customFormat="false" ht="28.35" hidden="false" customHeight="true" outlineLevel="0" collapsed="false">
      <c r="A2881" s="48" t="str">
        <f aca="false">IF(AND(NOT(ISBLANK(C2881)),NOT(ISBLANK(B2881)),NOT(ISBLANK(E2881))),(_xlfn.AGGREGATE(2,7,A$5:A2881))+1,"")</f>
        <v/>
      </c>
      <c r="B2881" s="49"/>
      <c r="C2881" s="49"/>
      <c r="D2881" s="50"/>
      <c r="E2881" s="51"/>
      <c r="F2881" s="52" t="str">
        <f aca="false">IFERROR(VLOOKUP(B2881,LISTAS!$Q$2:$R$58,2,0),"")</f>
        <v/>
      </c>
      <c r="G2881" s="34" t="str">
        <f aca="false">IF(ISBLANK(C2881),"",  IF(F2881="RAZÓN SOCIAL","NUEVO_RP",   IF(F2881="NUMERO",      IF(ISNUMBER(VALUE(C2881)),VALUE(C2881),""),   IF(OR(F2881="NSS - NOMBRE",F2881="RP - NOMBRE"),      IF(         AND(           NOT(ISERROR(FIND(" - ",C2881))),           ISERROR(FIND("  ",C2881)),           ISERROR(FIND("–",C2881)),           ISERROR(FIND("—",C2881)),           ISNUMBER(VALUE(LEFT(C2881,FIND(" - ",C2881)-1)))         ),         VALUE(LEFT(C2881,FIND(" - ",C2881)-1)),         ""      ),   ""   )  )))</f>
        <v/>
      </c>
      <c r="H2881" s="34" t="str">
        <f aca="false">B2881 &amp; "|" &amp; E2881 &amp; "|" &amp;(IF(ISBLANK(C2881),"",IFERROR(VALUE(LEFT(TRIM(C2881),FIND(" ",TRIM(C2881)&amp;" ")-1)),"")))</f>
        <v>||</v>
      </c>
      <c r="I2881" s="18" t="n">
        <f aca="false">IF(G2881="",0, IF(COUNTIF($H$6:H2881,H2881)=1,1,0))</f>
        <v>0</v>
      </c>
      <c r="J2881" s="34" t="str">
        <f aca="false">IF( OR( ISBLANK(D2881), C2881=D2881, AND( LEFT(D2881,7)&lt;&gt;"NOMINA ", OR( ISERROR(FIND(" - ",D2881)), NOT(ISNUMBER(VALUE(LEFT(D2881,FIND(" - ",D2881)-1)))) ) ) ), "", B2881 &amp; "|" &amp; E2881 &amp; "|" &amp; (IF(ISBLANK(C2881), "", IFERROR(VALUE(LEFT(TRIM(C2881), FIND(" ", TRIM(C2881)&amp;" ")-1)), ""))) &amp; "|" &amp; D2881 )</f>
        <v/>
      </c>
      <c r="K2881" s="18" t="n">
        <f aca="false">IF(OR(C2881="", J2881="",G2881=""), 0, IF(COUNTIF($J$6:J2881, J2881)=1, 1, 0))</f>
        <v>0</v>
      </c>
      <c r="L2881" s="16" t="str">
        <f aca="false">IF(B2881="Inscripción de nuevo registro patronal",B2881 &amp; "|" &amp; E2881 &amp; "|" &amp; C2881,"")</f>
        <v/>
      </c>
      <c r="M2881" s="18" t="n">
        <f aca="false">IF(OR(C2881="", L2881=""), 0, IF(COUNTIF($L$6:L2881, L2881)=1, 1, 0))</f>
        <v>0</v>
      </c>
    </row>
    <row r="2882" customFormat="false" ht="28.35" hidden="false" customHeight="true" outlineLevel="0" collapsed="false">
      <c r="A2882" s="48" t="str">
        <f aca="false">IF(AND(NOT(ISBLANK(C2882)),NOT(ISBLANK(B2882)),NOT(ISBLANK(E2882))),(_xlfn.AGGREGATE(2,7,A$5:A2882))+1,"")</f>
        <v/>
      </c>
      <c r="B2882" s="49"/>
      <c r="C2882" s="49"/>
      <c r="D2882" s="50"/>
      <c r="E2882" s="51"/>
      <c r="F2882" s="52" t="str">
        <f aca="false">IFERROR(VLOOKUP(B2882,LISTAS!$Q$2:$R$58,2,0),"")</f>
        <v/>
      </c>
      <c r="G2882" s="34" t="str">
        <f aca="false">IF(ISBLANK(C2882),"",  IF(F2882="RAZÓN SOCIAL","NUEVO_RP",   IF(F2882="NUMERO",      IF(ISNUMBER(VALUE(C2882)),VALUE(C2882),""),   IF(OR(F2882="NSS - NOMBRE",F2882="RP - NOMBRE"),      IF(         AND(           NOT(ISERROR(FIND(" - ",C2882))),           ISERROR(FIND("  ",C2882)),           ISERROR(FIND("–",C2882)),           ISERROR(FIND("—",C2882)),           ISNUMBER(VALUE(LEFT(C2882,FIND(" - ",C2882)-1)))         ),         VALUE(LEFT(C2882,FIND(" - ",C2882)-1)),         ""      ),   ""   )  )))</f>
        <v/>
      </c>
      <c r="H2882" s="34" t="str">
        <f aca="false">B2882 &amp; "|" &amp; E2882 &amp; "|" &amp;(IF(ISBLANK(C2882),"",IFERROR(VALUE(LEFT(TRIM(C2882),FIND(" ",TRIM(C2882)&amp;" ")-1)),"")))</f>
        <v>||</v>
      </c>
      <c r="I2882" s="18" t="n">
        <f aca="false">IF(G2882="",0, IF(COUNTIF($H$6:H2882,H2882)=1,1,0))</f>
        <v>0</v>
      </c>
      <c r="J2882" s="34" t="str">
        <f aca="false">IF( OR( ISBLANK(D2882), C2882=D2882, AND( LEFT(D2882,7)&lt;&gt;"NOMINA ", OR( ISERROR(FIND(" - ",D2882)), NOT(ISNUMBER(VALUE(LEFT(D2882,FIND(" - ",D2882)-1)))) ) ) ), "", B2882 &amp; "|" &amp; E2882 &amp; "|" &amp; (IF(ISBLANK(C2882), "", IFERROR(VALUE(LEFT(TRIM(C2882), FIND(" ", TRIM(C2882)&amp;" ")-1)), ""))) &amp; "|" &amp; D2882 )</f>
        <v/>
      </c>
      <c r="K2882" s="18" t="n">
        <f aca="false">IF(OR(C2882="", J2882="",G2882=""), 0, IF(COUNTIF($J$6:J2882, J2882)=1, 1, 0))</f>
        <v>0</v>
      </c>
      <c r="L2882" s="16" t="str">
        <f aca="false">IF(B2882="Inscripción de nuevo registro patronal",B2882 &amp; "|" &amp; E2882 &amp; "|" &amp; C2882,"")</f>
        <v/>
      </c>
      <c r="M2882" s="18" t="n">
        <f aca="false">IF(OR(C2882="", L2882=""), 0, IF(COUNTIF($L$6:L2882, L2882)=1, 1, 0))</f>
        <v>0</v>
      </c>
    </row>
    <row r="2883" customFormat="false" ht="28.35" hidden="false" customHeight="true" outlineLevel="0" collapsed="false">
      <c r="A2883" s="48" t="str">
        <f aca="false">IF(AND(NOT(ISBLANK(C2883)),NOT(ISBLANK(B2883)),NOT(ISBLANK(E2883))),(_xlfn.AGGREGATE(2,7,A$5:A2883))+1,"")</f>
        <v/>
      </c>
      <c r="B2883" s="49"/>
      <c r="C2883" s="49"/>
      <c r="D2883" s="50"/>
      <c r="E2883" s="51"/>
      <c r="F2883" s="52" t="str">
        <f aca="false">IFERROR(VLOOKUP(B2883,LISTAS!$Q$2:$R$58,2,0),"")</f>
        <v/>
      </c>
      <c r="G2883" s="34" t="str">
        <f aca="false">IF(ISBLANK(C2883),"",  IF(F2883="RAZÓN SOCIAL","NUEVO_RP",   IF(F2883="NUMERO",      IF(ISNUMBER(VALUE(C2883)),VALUE(C2883),""),   IF(OR(F2883="NSS - NOMBRE",F2883="RP - NOMBRE"),      IF(         AND(           NOT(ISERROR(FIND(" - ",C2883))),           ISERROR(FIND("  ",C2883)),           ISERROR(FIND("–",C2883)),           ISERROR(FIND("—",C2883)),           ISNUMBER(VALUE(LEFT(C2883,FIND(" - ",C2883)-1)))         ),         VALUE(LEFT(C2883,FIND(" - ",C2883)-1)),         ""      ),   ""   )  )))</f>
        <v/>
      </c>
      <c r="H2883" s="34" t="str">
        <f aca="false">B2883 &amp; "|" &amp; E2883 &amp; "|" &amp;(IF(ISBLANK(C2883),"",IFERROR(VALUE(LEFT(TRIM(C2883),FIND(" ",TRIM(C2883)&amp;" ")-1)),"")))</f>
        <v>||</v>
      </c>
      <c r="I2883" s="18" t="n">
        <f aca="false">IF(G2883="",0, IF(COUNTIF($H$6:H2883,H2883)=1,1,0))</f>
        <v>0</v>
      </c>
      <c r="J2883" s="34" t="str">
        <f aca="false">IF( OR( ISBLANK(D2883), C2883=D2883, AND( LEFT(D2883,7)&lt;&gt;"NOMINA ", OR( ISERROR(FIND(" - ",D2883)), NOT(ISNUMBER(VALUE(LEFT(D2883,FIND(" - ",D2883)-1)))) ) ) ), "", B2883 &amp; "|" &amp; E2883 &amp; "|" &amp; (IF(ISBLANK(C2883), "", IFERROR(VALUE(LEFT(TRIM(C2883), FIND(" ", TRIM(C2883)&amp;" ")-1)), ""))) &amp; "|" &amp; D2883 )</f>
        <v/>
      </c>
      <c r="K2883" s="18" t="n">
        <f aca="false">IF(OR(C2883="", J2883="",G2883=""), 0, IF(COUNTIF($J$6:J2883, J2883)=1, 1, 0))</f>
        <v>0</v>
      </c>
      <c r="L2883" s="16" t="str">
        <f aca="false">IF(B2883="Inscripción de nuevo registro patronal",B2883 &amp; "|" &amp; E2883 &amp; "|" &amp; C2883,"")</f>
        <v/>
      </c>
      <c r="M2883" s="18" t="n">
        <f aca="false">IF(OR(C2883="", L2883=""), 0, IF(COUNTIF($L$6:L2883, L2883)=1, 1, 0))</f>
        <v>0</v>
      </c>
    </row>
    <row r="2884" customFormat="false" ht="28.35" hidden="false" customHeight="true" outlineLevel="0" collapsed="false">
      <c r="A2884" s="48" t="str">
        <f aca="false">IF(AND(NOT(ISBLANK(C2884)),NOT(ISBLANK(B2884)),NOT(ISBLANK(E2884))),(_xlfn.AGGREGATE(2,7,A$5:A2884))+1,"")</f>
        <v/>
      </c>
      <c r="B2884" s="49"/>
      <c r="C2884" s="49"/>
      <c r="D2884" s="50"/>
      <c r="E2884" s="51"/>
      <c r="F2884" s="52" t="str">
        <f aca="false">IFERROR(VLOOKUP(B2884,LISTAS!$Q$2:$R$58,2,0),"")</f>
        <v/>
      </c>
      <c r="G2884" s="34" t="str">
        <f aca="false">IF(ISBLANK(C2884),"",  IF(F2884="RAZÓN SOCIAL","NUEVO_RP",   IF(F2884="NUMERO",      IF(ISNUMBER(VALUE(C2884)),VALUE(C2884),""),   IF(OR(F2884="NSS - NOMBRE",F2884="RP - NOMBRE"),      IF(         AND(           NOT(ISERROR(FIND(" - ",C2884))),           ISERROR(FIND("  ",C2884)),           ISERROR(FIND("–",C2884)),           ISERROR(FIND("—",C2884)),           ISNUMBER(VALUE(LEFT(C2884,FIND(" - ",C2884)-1)))         ),         VALUE(LEFT(C2884,FIND(" - ",C2884)-1)),         ""      ),   ""   )  )))</f>
        <v/>
      </c>
      <c r="H2884" s="34" t="str">
        <f aca="false">B2884 &amp; "|" &amp; E2884 &amp; "|" &amp;(IF(ISBLANK(C2884),"",IFERROR(VALUE(LEFT(TRIM(C2884),FIND(" ",TRIM(C2884)&amp;" ")-1)),"")))</f>
        <v>||</v>
      </c>
      <c r="I2884" s="18" t="n">
        <f aca="false">IF(G2884="",0, IF(COUNTIF($H$6:H2884,H2884)=1,1,0))</f>
        <v>0</v>
      </c>
      <c r="J2884" s="34" t="str">
        <f aca="false">IF( OR( ISBLANK(D2884), C2884=D2884, AND( LEFT(D2884,7)&lt;&gt;"NOMINA ", OR( ISERROR(FIND(" - ",D2884)), NOT(ISNUMBER(VALUE(LEFT(D2884,FIND(" - ",D2884)-1)))) ) ) ), "", B2884 &amp; "|" &amp; E2884 &amp; "|" &amp; (IF(ISBLANK(C2884), "", IFERROR(VALUE(LEFT(TRIM(C2884), FIND(" ", TRIM(C2884)&amp;" ")-1)), ""))) &amp; "|" &amp; D2884 )</f>
        <v/>
      </c>
      <c r="K2884" s="18" t="n">
        <f aca="false">IF(OR(C2884="", J2884="",G2884=""), 0, IF(COUNTIF($J$6:J2884, J2884)=1, 1, 0))</f>
        <v>0</v>
      </c>
      <c r="L2884" s="16" t="str">
        <f aca="false">IF(B2884="Inscripción de nuevo registro patronal",B2884 &amp; "|" &amp; E2884 &amp; "|" &amp; C2884,"")</f>
        <v/>
      </c>
      <c r="M2884" s="18" t="n">
        <f aca="false">IF(OR(C2884="", L2884=""), 0, IF(COUNTIF($L$6:L2884, L2884)=1, 1, 0))</f>
        <v>0</v>
      </c>
    </row>
    <row r="2885" customFormat="false" ht="28.35" hidden="false" customHeight="true" outlineLevel="0" collapsed="false">
      <c r="A2885" s="48" t="str">
        <f aca="false">IF(AND(NOT(ISBLANK(C2885)),NOT(ISBLANK(B2885)),NOT(ISBLANK(E2885))),(_xlfn.AGGREGATE(2,7,A$5:A2885))+1,"")</f>
        <v/>
      </c>
      <c r="B2885" s="49"/>
      <c r="C2885" s="49"/>
      <c r="D2885" s="50"/>
      <c r="E2885" s="51"/>
      <c r="F2885" s="52" t="str">
        <f aca="false">IFERROR(VLOOKUP(B2885,LISTAS!$Q$2:$R$58,2,0),"")</f>
        <v/>
      </c>
      <c r="G2885" s="34" t="str">
        <f aca="false">IF(ISBLANK(C2885),"",  IF(F2885="RAZÓN SOCIAL","NUEVO_RP",   IF(F2885="NUMERO",      IF(ISNUMBER(VALUE(C2885)),VALUE(C2885),""),   IF(OR(F2885="NSS - NOMBRE",F2885="RP - NOMBRE"),      IF(         AND(           NOT(ISERROR(FIND(" - ",C2885))),           ISERROR(FIND("  ",C2885)),           ISERROR(FIND("–",C2885)),           ISERROR(FIND("—",C2885)),           ISNUMBER(VALUE(LEFT(C2885,FIND(" - ",C2885)-1)))         ),         VALUE(LEFT(C2885,FIND(" - ",C2885)-1)),         ""      ),   ""   )  )))</f>
        <v/>
      </c>
      <c r="H2885" s="34" t="str">
        <f aca="false">B2885 &amp; "|" &amp; E2885 &amp; "|" &amp;(IF(ISBLANK(C2885),"",IFERROR(VALUE(LEFT(TRIM(C2885),FIND(" ",TRIM(C2885)&amp;" ")-1)),"")))</f>
        <v>||</v>
      </c>
      <c r="I2885" s="18" t="n">
        <f aca="false">IF(G2885="",0, IF(COUNTIF($H$6:H2885,H2885)=1,1,0))</f>
        <v>0</v>
      </c>
      <c r="J2885" s="34" t="str">
        <f aca="false">IF( OR( ISBLANK(D2885), C2885=D2885, AND( LEFT(D2885,7)&lt;&gt;"NOMINA ", OR( ISERROR(FIND(" - ",D2885)), NOT(ISNUMBER(VALUE(LEFT(D2885,FIND(" - ",D2885)-1)))) ) ) ), "", B2885 &amp; "|" &amp; E2885 &amp; "|" &amp; (IF(ISBLANK(C2885), "", IFERROR(VALUE(LEFT(TRIM(C2885), FIND(" ", TRIM(C2885)&amp;" ")-1)), ""))) &amp; "|" &amp; D2885 )</f>
        <v/>
      </c>
      <c r="K2885" s="18" t="n">
        <f aca="false">IF(OR(C2885="", J2885="",G2885=""), 0, IF(COUNTIF($J$6:J2885, J2885)=1, 1, 0))</f>
        <v>0</v>
      </c>
      <c r="L2885" s="16" t="str">
        <f aca="false">IF(B2885="Inscripción de nuevo registro patronal",B2885 &amp; "|" &amp; E2885 &amp; "|" &amp; C2885,"")</f>
        <v/>
      </c>
      <c r="M2885" s="18" t="n">
        <f aca="false">IF(OR(C2885="", L2885=""), 0, IF(COUNTIF($L$6:L2885, L2885)=1, 1, 0))</f>
        <v>0</v>
      </c>
    </row>
    <row r="2886" customFormat="false" ht="28.35" hidden="false" customHeight="true" outlineLevel="0" collapsed="false">
      <c r="A2886" s="48" t="str">
        <f aca="false">IF(AND(NOT(ISBLANK(C2886)),NOT(ISBLANK(B2886)),NOT(ISBLANK(E2886))),(_xlfn.AGGREGATE(2,7,A$5:A2886))+1,"")</f>
        <v/>
      </c>
      <c r="B2886" s="49"/>
      <c r="C2886" s="49"/>
      <c r="D2886" s="50"/>
      <c r="E2886" s="51"/>
      <c r="F2886" s="52" t="str">
        <f aca="false">IFERROR(VLOOKUP(B2886,LISTAS!$Q$2:$R$58,2,0),"")</f>
        <v/>
      </c>
      <c r="G2886" s="34" t="str">
        <f aca="false">IF(ISBLANK(C2886),"",  IF(F2886="RAZÓN SOCIAL","NUEVO_RP",   IF(F2886="NUMERO",      IF(ISNUMBER(VALUE(C2886)),VALUE(C2886),""),   IF(OR(F2886="NSS - NOMBRE",F2886="RP - NOMBRE"),      IF(         AND(           NOT(ISERROR(FIND(" - ",C2886))),           ISERROR(FIND("  ",C2886)),           ISERROR(FIND("–",C2886)),           ISERROR(FIND("—",C2886)),           ISNUMBER(VALUE(LEFT(C2886,FIND(" - ",C2886)-1)))         ),         VALUE(LEFT(C2886,FIND(" - ",C2886)-1)),         ""      ),   ""   )  )))</f>
        <v/>
      </c>
      <c r="H2886" s="34" t="str">
        <f aca="false">B2886 &amp; "|" &amp; E2886 &amp; "|" &amp;(IF(ISBLANK(C2886),"",IFERROR(VALUE(LEFT(TRIM(C2886),FIND(" ",TRIM(C2886)&amp;" ")-1)),"")))</f>
        <v>||</v>
      </c>
      <c r="I2886" s="18" t="n">
        <f aca="false">IF(G2886="",0, IF(COUNTIF($H$6:H2886,H2886)=1,1,0))</f>
        <v>0</v>
      </c>
      <c r="J2886" s="34" t="str">
        <f aca="false">IF( OR( ISBLANK(D2886), C2886=D2886, AND( LEFT(D2886,7)&lt;&gt;"NOMINA ", OR( ISERROR(FIND(" - ",D2886)), NOT(ISNUMBER(VALUE(LEFT(D2886,FIND(" - ",D2886)-1)))) ) ) ), "", B2886 &amp; "|" &amp; E2886 &amp; "|" &amp; (IF(ISBLANK(C2886), "", IFERROR(VALUE(LEFT(TRIM(C2886), FIND(" ", TRIM(C2886)&amp;" ")-1)), ""))) &amp; "|" &amp; D2886 )</f>
        <v/>
      </c>
      <c r="K2886" s="18" t="n">
        <f aca="false">IF(OR(C2886="", J2886="",G2886=""), 0, IF(COUNTIF($J$6:J2886, J2886)=1, 1, 0))</f>
        <v>0</v>
      </c>
      <c r="L2886" s="16" t="str">
        <f aca="false">IF(B2886="Inscripción de nuevo registro patronal",B2886 &amp; "|" &amp; E2886 &amp; "|" &amp; C2886,"")</f>
        <v/>
      </c>
      <c r="M2886" s="18" t="n">
        <f aca="false">IF(OR(C2886="", L2886=""), 0, IF(COUNTIF($L$6:L2886, L2886)=1, 1, 0))</f>
        <v>0</v>
      </c>
    </row>
    <row r="2887" customFormat="false" ht="28.35" hidden="false" customHeight="true" outlineLevel="0" collapsed="false">
      <c r="A2887" s="48" t="str">
        <f aca="false">IF(AND(NOT(ISBLANK(C2887)),NOT(ISBLANK(B2887)),NOT(ISBLANK(E2887))),(_xlfn.AGGREGATE(2,7,A$5:A2887))+1,"")</f>
        <v/>
      </c>
      <c r="B2887" s="49"/>
      <c r="C2887" s="49"/>
      <c r="D2887" s="50"/>
      <c r="E2887" s="51"/>
      <c r="F2887" s="52" t="str">
        <f aca="false">IFERROR(VLOOKUP(B2887,LISTAS!$Q$2:$R$58,2,0),"")</f>
        <v/>
      </c>
      <c r="G2887" s="34" t="str">
        <f aca="false">IF(ISBLANK(C2887),"",  IF(F2887="RAZÓN SOCIAL","NUEVO_RP",   IF(F2887="NUMERO",      IF(ISNUMBER(VALUE(C2887)),VALUE(C2887),""),   IF(OR(F2887="NSS - NOMBRE",F2887="RP - NOMBRE"),      IF(         AND(           NOT(ISERROR(FIND(" - ",C2887))),           ISERROR(FIND("  ",C2887)),           ISERROR(FIND("–",C2887)),           ISERROR(FIND("—",C2887)),           ISNUMBER(VALUE(LEFT(C2887,FIND(" - ",C2887)-1)))         ),         VALUE(LEFT(C2887,FIND(" - ",C2887)-1)),         ""      ),   ""   )  )))</f>
        <v/>
      </c>
      <c r="H2887" s="34" t="str">
        <f aca="false">B2887 &amp; "|" &amp; E2887 &amp; "|" &amp;(IF(ISBLANK(C2887),"",IFERROR(VALUE(LEFT(TRIM(C2887),FIND(" ",TRIM(C2887)&amp;" ")-1)),"")))</f>
        <v>||</v>
      </c>
      <c r="I2887" s="18" t="n">
        <f aca="false">IF(G2887="",0, IF(COUNTIF($H$6:H2887,H2887)=1,1,0))</f>
        <v>0</v>
      </c>
      <c r="J2887" s="34" t="str">
        <f aca="false">IF( OR( ISBLANK(D2887), C2887=D2887, AND( LEFT(D2887,7)&lt;&gt;"NOMINA ", OR( ISERROR(FIND(" - ",D2887)), NOT(ISNUMBER(VALUE(LEFT(D2887,FIND(" - ",D2887)-1)))) ) ) ), "", B2887 &amp; "|" &amp; E2887 &amp; "|" &amp; (IF(ISBLANK(C2887), "", IFERROR(VALUE(LEFT(TRIM(C2887), FIND(" ", TRIM(C2887)&amp;" ")-1)), ""))) &amp; "|" &amp; D2887 )</f>
        <v/>
      </c>
      <c r="K2887" s="18" t="n">
        <f aca="false">IF(OR(C2887="", J2887="",G2887=""), 0, IF(COUNTIF($J$6:J2887, J2887)=1, 1, 0))</f>
        <v>0</v>
      </c>
      <c r="L2887" s="16" t="str">
        <f aca="false">IF(B2887="Inscripción de nuevo registro patronal",B2887 &amp; "|" &amp; E2887 &amp; "|" &amp; C2887,"")</f>
        <v/>
      </c>
      <c r="M2887" s="18" t="n">
        <f aca="false">IF(OR(C2887="", L2887=""), 0, IF(COUNTIF($L$6:L2887, L2887)=1, 1, 0))</f>
        <v>0</v>
      </c>
    </row>
    <row r="2888" customFormat="false" ht="28.35" hidden="false" customHeight="true" outlineLevel="0" collapsed="false">
      <c r="A2888" s="48" t="str">
        <f aca="false">IF(AND(NOT(ISBLANK(C2888)),NOT(ISBLANK(B2888)),NOT(ISBLANK(E2888))),(_xlfn.AGGREGATE(2,7,A$5:A2888))+1,"")</f>
        <v/>
      </c>
      <c r="B2888" s="49"/>
      <c r="C2888" s="49"/>
      <c r="D2888" s="50"/>
      <c r="E2888" s="51"/>
      <c r="F2888" s="52" t="str">
        <f aca="false">IFERROR(VLOOKUP(B2888,LISTAS!$Q$2:$R$58,2,0),"")</f>
        <v/>
      </c>
      <c r="G2888" s="34" t="str">
        <f aca="false">IF(ISBLANK(C2888),"",  IF(F2888="RAZÓN SOCIAL","NUEVO_RP",   IF(F2888="NUMERO",      IF(ISNUMBER(VALUE(C2888)),VALUE(C2888),""),   IF(OR(F2888="NSS - NOMBRE",F2888="RP - NOMBRE"),      IF(         AND(           NOT(ISERROR(FIND(" - ",C2888))),           ISERROR(FIND("  ",C2888)),           ISERROR(FIND("–",C2888)),           ISERROR(FIND("—",C2888)),           ISNUMBER(VALUE(LEFT(C2888,FIND(" - ",C2888)-1)))         ),         VALUE(LEFT(C2888,FIND(" - ",C2888)-1)),         ""      ),   ""   )  )))</f>
        <v/>
      </c>
      <c r="H2888" s="34" t="str">
        <f aca="false">B2888 &amp; "|" &amp; E2888 &amp; "|" &amp;(IF(ISBLANK(C2888),"",IFERROR(VALUE(LEFT(TRIM(C2888),FIND(" ",TRIM(C2888)&amp;" ")-1)),"")))</f>
        <v>||</v>
      </c>
      <c r="I2888" s="18" t="n">
        <f aca="false">IF(G2888="",0, IF(COUNTIF($H$6:H2888,H2888)=1,1,0))</f>
        <v>0</v>
      </c>
      <c r="J2888" s="34" t="str">
        <f aca="false">IF( OR( ISBLANK(D2888), C2888=D2888, AND( LEFT(D2888,7)&lt;&gt;"NOMINA ", OR( ISERROR(FIND(" - ",D2888)), NOT(ISNUMBER(VALUE(LEFT(D2888,FIND(" - ",D2888)-1)))) ) ) ), "", B2888 &amp; "|" &amp; E2888 &amp; "|" &amp; (IF(ISBLANK(C2888), "", IFERROR(VALUE(LEFT(TRIM(C2888), FIND(" ", TRIM(C2888)&amp;" ")-1)), ""))) &amp; "|" &amp; D2888 )</f>
        <v/>
      </c>
      <c r="K2888" s="18" t="n">
        <f aca="false">IF(OR(C2888="", J2888="",G2888=""), 0, IF(COUNTIF($J$6:J2888, J2888)=1, 1, 0))</f>
        <v>0</v>
      </c>
      <c r="L2888" s="16" t="str">
        <f aca="false">IF(B2888="Inscripción de nuevo registro patronal",B2888 &amp; "|" &amp; E2888 &amp; "|" &amp; C2888,"")</f>
        <v/>
      </c>
      <c r="M2888" s="18" t="n">
        <f aca="false">IF(OR(C2888="", L2888=""), 0, IF(COUNTIF($L$6:L2888, L2888)=1, 1, 0))</f>
        <v>0</v>
      </c>
    </row>
    <row r="2889" customFormat="false" ht="28.35" hidden="false" customHeight="true" outlineLevel="0" collapsed="false">
      <c r="A2889" s="48" t="str">
        <f aca="false">IF(AND(NOT(ISBLANK(C2889)),NOT(ISBLANK(B2889)),NOT(ISBLANK(E2889))),(_xlfn.AGGREGATE(2,7,A$5:A2889))+1,"")</f>
        <v/>
      </c>
      <c r="B2889" s="49"/>
      <c r="C2889" s="49"/>
      <c r="D2889" s="50"/>
      <c r="E2889" s="51"/>
      <c r="F2889" s="52" t="str">
        <f aca="false">IFERROR(VLOOKUP(B2889,LISTAS!$Q$2:$R$58,2,0),"")</f>
        <v/>
      </c>
      <c r="G2889" s="34" t="str">
        <f aca="false">IF(ISBLANK(C2889),"",  IF(F2889="RAZÓN SOCIAL","NUEVO_RP",   IF(F2889="NUMERO",      IF(ISNUMBER(VALUE(C2889)),VALUE(C2889),""),   IF(OR(F2889="NSS - NOMBRE",F2889="RP - NOMBRE"),      IF(         AND(           NOT(ISERROR(FIND(" - ",C2889))),           ISERROR(FIND("  ",C2889)),           ISERROR(FIND("–",C2889)),           ISERROR(FIND("—",C2889)),           ISNUMBER(VALUE(LEFT(C2889,FIND(" - ",C2889)-1)))         ),         VALUE(LEFT(C2889,FIND(" - ",C2889)-1)),         ""      ),   ""   )  )))</f>
        <v/>
      </c>
      <c r="H2889" s="34" t="str">
        <f aca="false">B2889 &amp; "|" &amp; E2889 &amp; "|" &amp;(IF(ISBLANK(C2889),"",IFERROR(VALUE(LEFT(TRIM(C2889),FIND(" ",TRIM(C2889)&amp;" ")-1)),"")))</f>
        <v>||</v>
      </c>
      <c r="I2889" s="18" t="n">
        <f aca="false">IF(G2889="",0, IF(COUNTIF($H$6:H2889,H2889)=1,1,0))</f>
        <v>0</v>
      </c>
      <c r="J2889" s="34" t="str">
        <f aca="false">IF( OR( ISBLANK(D2889), C2889=D2889, AND( LEFT(D2889,7)&lt;&gt;"NOMINA ", OR( ISERROR(FIND(" - ",D2889)), NOT(ISNUMBER(VALUE(LEFT(D2889,FIND(" - ",D2889)-1)))) ) ) ), "", B2889 &amp; "|" &amp; E2889 &amp; "|" &amp; (IF(ISBLANK(C2889), "", IFERROR(VALUE(LEFT(TRIM(C2889), FIND(" ", TRIM(C2889)&amp;" ")-1)), ""))) &amp; "|" &amp; D2889 )</f>
        <v/>
      </c>
      <c r="K2889" s="18" t="n">
        <f aca="false">IF(OR(C2889="", J2889="",G2889=""), 0, IF(COUNTIF($J$6:J2889, J2889)=1, 1, 0))</f>
        <v>0</v>
      </c>
      <c r="L2889" s="16" t="str">
        <f aca="false">IF(B2889="Inscripción de nuevo registro patronal",B2889 &amp; "|" &amp; E2889 &amp; "|" &amp; C2889,"")</f>
        <v/>
      </c>
      <c r="M2889" s="18" t="n">
        <f aca="false">IF(OR(C2889="", L2889=""), 0, IF(COUNTIF($L$6:L2889, L2889)=1, 1, 0))</f>
        <v>0</v>
      </c>
    </row>
    <row r="2890" customFormat="false" ht="28.35" hidden="false" customHeight="true" outlineLevel="0" collapsed="false">
      <c r="A2890" s="48" t="str">
        <f aca="false">IF(AND(NOT(ISBLANK(C2890)),NOT(ISBLANK(B2890)),NOT(ISBLANK(E2890))),(_xlfn.AGGREGATE(2,7,A$5:A2890))+1,"")</f>
        <v/>
      </c>
      <c r="B2890" s="49"/>
      <c r="C2890" s="49"/>
      <c r="D2890" s="50"/>
      <c r="E2890" s="51"/>
      <c r="F2890" s="52" t="str">
        <f aca="false">IFERROR(VLOOKUP(B2890,LISTAS!$Q$2:$R$58,2,0),"")</f>
        <v/>
      </c>
      <c r="G2890" s="34" t="str">
        <f aca="false">IF(ISBLANK(C2890),"",  IF(F2890="RAZÓN SOCIAL","NUEVO_RP",   IF(F2890="NUMERO",      IF(ISNUMBER(VALUE(C2890)),VALUE(C2890),""),   IF(OR(F2890="NSS - NOMBRE",F2890="RP - NOMBRE"),      IF(         AND(           NOT(ISERROR(FIND(" - ",C2890))),           ISERROR(FIND("  ",C2890)),           ISERROR(FIND("–",C2890)),           ISERROR(FIND("—",C2890)),           ISNUMBER(VALUE(LEFT(C2890,FIND(" - ",C2890)-1)))         ),         VALUE(LEFT(C2890,FIND(" - ",C2890)-1)),         ""      ),   ""   )  )))</f>
        <v/>
      </c>
      <c r="H2890" s="34" t="str">
        <f aca="false">B2890 &amp; "|" &amp; E2890 &amp; "|" &amp;(IF(ISBLANK(C2890),"",IFERROR(VALUE(LEFT(TRIM(C2890),FIND(" ",TRIM(C2890)&amp;" ")-1)),"")))</f>
        <v>||</v>
      </c>
      <c r="I2890" s="18" t="n">
        <f aca="false">IF(G2890="",0, IF(COUNTIF($H$6:H2890,H2890)=1,1,0))</f>
        <v>0</v>
      </c>
      <c r="J2890" s="34" t="str">
        <f aca="false">IF( OR( ISBLANK(D2890), C2890=D2890, AND( LEFT(D2890,7)&lt;&gt;"NOMINA ", OR( ISERROR(FIND(" - ",D2890)), NOT(ISNUMBER(VALUE(LEFT(D2890,FIND(" - ",D2890)-1)))) ) ) ), "", B2890 &amp; "|" &amp; E2890 &amp; "|" &amp; (IF(ISBLANK(C2890), "", IFERROR(VALUE(LEFT(TRIM(C2890), FIND(" ", TRIM(C2890)&amp;" ")-1)), ""))) &amp; "|" &amp; D2890 )</f>
        <v/>
      </c>
      <c r="K2890" s="18" t="n">
        <f aca="false">IF(OR(C2890="", J2890="",G2890=""), 0, IF(COUNTIF($J$6:J2890, J2890)=1, 1, 0))</f>
        <v>0</v>
      </c>
      <c r="L2890" s="16" t="str">
        <f aca="false">IF(B2890="Inscripción de nuevo registro patronal",B2890 &amp; "|" &amp; E2890 &amp; "|" &amp; C2890,"")</f>
        <v/>
      </c>
      <c r="M2890" s="18" t="n">
        <f aca="false">IF(OR(C2890="", L2890=""), 0, IF(COUNTIF($L$6:L2890, L2890)=1, 1, 0))</f>
        <v>0</v>
      </c>
    </row>
    <row r="2891" customFormat="false" ht="28.35" hidden="false" customHeight="true" outlineLevel="0" collapsed="false">
      <c r="A2891" s="48" t="str">
        <f aca="false">IF(AND(NOT(ISBLANK(C2891)),NOT(ISBLANK(B2891)),NOT(ISBLANK(E2891))),(_xlfn.AGGREGATE(2,7,A$5:A2891))+1,"")</f>
        <v/>
      </c>
      <c r="B2891" s="49"/>
      <c r="C2891" s="49"/>
      <c r="D2891" s="50"/>
      <c r="E2891" s="51"/>
      <c r="F2891" s="52" t="str">
        <f aca="false">IFERROR(VLOOKUP(B2891,LISTAS!$Q$2:$R$58,2,0),"")</f>
        <v/>
      </c>
      <c r="G2891" s="34" t="str">
        <f aca="false">IF(ISBLANK(C2891),"",  IF(F2891="RAZÓN SOCIAL","NUEVO_RP",   IF(F2891="NUMERO",      IF(ISNUMBER(VALUE(C2891)),VALUE(C2891),""),   IF(OR(F2891="NSS - NOMBRE",F2891="RP - NOMBRE"),      IF(         AND(           NOT(ISERROR(FIND(" - ",C2891))),           ISERROR(FIND("  ",C2891)),           ISERROR(FIND("–",C2891)),           ISERROR(FIND("—",C2891)),           ISNUMBER(VALUE(LEFT(C2891,FIND(" - ",C2891)-1)))         ),         VALUE(LEFT(C2891,FIND(" - ",C2891)-1)),         ""      ),   ""   )  )))</f>
        <v/>
      </c>
      <c r="H2891" s="34" t="str">
        <f aca="false">B2891 &amp; "|" &amp; E2891 &amp; "|" &amp;(IF(ISBLANK(C2891),"",IFERROR(VALUE(LEFT(TRIM(C2891),FIND(" ",TRIM(C2891)&amp;" ")-1)),"")))</f>
        <v>||</v>
      </c>
      <c r="I2891" s="18" t="n">
        <f aca="false">IF(G2891="",0, IF(COUNTIF($H$6:H2891,H2891)=1,1,0))</f>
        <v>0</v>
      </c>
      <c r="J2891" s="34" t="str">
        <f aca="false">IF( OR( ISBLANK(D2891), C2891=D2891, AND( LEFT(D2891,7)&lt;&gt;"NOMINA ", OR( ISERROR(FIND(" - ",D2891)), NOT(ISNUMBER(VALUE(LEFT(D2891,FIND(" - ",D2891)-1)))) ) ) ), "", B2891 &amp; "|" &amp; E2891 &amp; "|" &amp; (IF(ISBLANK(C2891), "", IFERROR(VALUE(LEFT(TRIM(C2891), FIND(" ", TRIM(C2891)&amp;" ")-1)), ""))) &amp; "|" &amp; D2891 )</f>
        <v/>
      </c>
      <c r="K2891" s="18" t="n">
        <f aca="false">IF(OR(C2891="", J2891="",G2891=""), 0, IF(COUNTIF($J$6:J2891, J2891)=1, 1, 0))</f>
        <v>0</v>
      </c>
      <c r="L2891" s="16" t="str">
        <f aca="false">IF(B2891="Inscripción de nuevo registro patronal",B2891 &amp; "|" &amp; E2891 &amp; "|" &amp; C2891,"")</f>
        <v/>
      </c>
      <c r="M2891" s="18" t="n">
        <f aca="false">IF(OR(C2891="", L2891=""), 0, IF(COUNTIF($L$6:L2891, L2891)=1, 1, 0))</f>
        <v>0</v>
      </c>
    </row>
    <row r="2892" customFormat="false" ht="28.35" hidden="false" customHeight="true" outlineLevel="0" collapsed="false">
      <c r="A2892" s="48" t="str">
        <f aca="false">IF(AND(NOT(ISBLANK(C2892)),NOT(ISBLANK(B2892)),NOT(ISBLANK(E2892))),(_xlfn.AGGREGATE(2,7,A$5:A2892))+1,"")</f>
        <v/>
      </c>
      <c r="B2892" s="49"/>
      <c r="C2892" s="49"/>
      <c r="D2892" s="50"/>
      <c r="E2892" s="51"/>
      <c r="F2892" s="52" t="str">
        <f aca="false">IFERROR(VLOOKUP(B2892,LISTAS!$Q$2:$R$58,2,0),"")</f>
        <v/>
      </c>
      <c r="G2892" s="34" t="str">
        <f aca="false">IF(ISBLANK(C2892),"",  IF(F2892="RAZÓN SOCIAL","NUEVO_RP",   IF(F2892="NUMERO",      IF(ISNUMBER(VALUE(C2892)),VALUE(C2892),""),   IF(OR(F2892="NSS - NOMBRE",F2892="RP - NOMBRE"),      IF(         AND(           NOT(ISERROR(FIND(" - ",C2892))),           ISERROR(FIND("  ",C2892)),           ISERROR(FIND("–",C2892)),           ISERROR(FIND("—",C2892)),           ISNUMBER(VALUE(LEFT(C2892,FIND(" - ",C2892)-1)))         ),         VALUE(LEFT(C2892,FIND(" - ",C2892)-1)),         ""      ),   ""   )  )))</f>
        <v/>
      </c>
      <c r="H2892" s="34" t="str">
        <f aca="false">B2892 &amp; "|" &amp; E2892 &amp; "|" &amp;(IF(ISBLANK(C2892),"",IFERROR(VALUE(LEFT(TRIM(C2892),FIND(" ",TRIM(C2892)&amp;" ")-1)),"")))</f>
        <v>||</v>
      </c>
      <c r="I2892" s="18" t="n">
        <f aca="false">IF(G2892="",0, IF(COUNTIF($H$6:H2892,H2892)=1,1,0))</f>
        <v>0</v>
      </c>
      <c r="J2892" s="34" t="str">
        <f aca="false">IF( OR( ISBLANK(D2892), C2892=D2892, AND( LEFT(D2892,7)&lt;&gt;"NOMINA ", OR( ISERROR(FIND(" - ",D2892)), NOT(ISNUMBER(VALUE(LEFT(D2892,FIND(" - ",D2892)-1)))) ) ) ), "", B2892 &amp; "|" &amp; E2892 &amp; "|" &amp; (IF(ISBLANK(C2892), "", IFERROR(VALUE(LEFT(TRIM(C2892), FIND(" ", TRIM(C2892)&amp;" ")-1)), ""))) &amp; "|" &amp; D2892 )</f>
        <v/>
      </c>
      <c r="K2892" s="18" t="n">
        <f aca="false">IF(OR(C2892="", J2892="",G2892=""), 0, IF(COUNTIF($J$6:J2892, J2892)=1, 1, 0))</f>
        <v>0</v>
      </c>
      <c r="L2892" s="16" t="str">
        <f aca="false">IF(B2892="Inscripción de nuevo registro patronal",B2892 &amp; "|" &amp; E2892 &amp; "|" &amp; C2892,"")</f>
        <v/>
      </c>
      <c r="M2892" s="18" t="n">
        <f aca="false">IF(OR(C2892="", L2892=""), 0, IF(COUNTIF($L$6:L2892, L2892)=1, 1, 0))</f>
        <v>0</v>
      </c>
    </row>
    <row r="2893" customFormat="false" ht="28.35" hidden="false" customHeight="true" outlineLevel="0" collapsed="false">
      <c r="A2893" s="48" t="str">
        <f aca="false">IF(AND(NOT(ISBLANK(C2893)),NOT(ISBLANK(B2893)),NOT(ISBLANK(E2893))),(_xlfn.AGGREGATE(2,7,A$5:A2893))+1,"")</f>
        <v/>
      </c>
      <c r="B2893" s="49"/>
      <c r="C2893" s="49"/>
      <c r="D2893" s="50"/>
      <c r="E2893" s="51"/>
      <c r="F2893" s="52" t="str">
        <f aca="false">IFERROR(VLOOKUP(B2893,LISTAS!$Q$2:$R$58,2,0),"")</f>
        <v/>
      </c>
      <c r="G2893" s="34" t="str">
        <f aca="false">IF(ISBLANK(C2893),"",  IF(F2893="RAZÓN SOCIAL","NUEVO_RP",   IF(F2893="NUMERO",      IF(ISNUMBER(VALUE(C2893)),VALUE(C2893),""),   IF(OR(F2893="NSS - NOMBRE",F2893="RP - NOMBRE"),      IF(         AND(           NOT(ISERROR(FIND(" - ",C2893))),           ISERROR(FIND("  ",C2893)),           ISERROR(FIND("–",C2893)),           ISERROR(FIND("—",C2893)),           ISNUMBER(VALUE(LEFT(C2893,FIND(" - ",C2893)-1)))         ),         VALUE(LEFT(C2893,FIND(" - ",C2893)-1)),         ""      ),   ""   )  )))</f>
        <v/>
      </c>
      <c r="H2893" s="34" t="str">
        <f aca="false">B2893 &amp; "|" &amp; E2893 &amp; "|" &amp;(IF(ISBLANK(C2893),"",IFERROR(VALUE(LEFT(TRIM(C2893),FIND(" ",TRIM(C2893)&amp;" ")-1)),"")))</f>
        <v>||</v>
      </c>
      <c r="I2893" s="18" t="n">
        <f aca="false">IF(G2893="",0, IF(COUNTIF($H$6:H2893,H2893)=1,1,0))</f>
        <v>0</v>
      </c>
      <c r="J2893" s="34" t="str">
        <f aca="false">IF( OR( ISBLANK(D2893), C2893=D2893, AND( LEFT(D2893,7)&lt;&gt;"NOMINA ", OR( ISERROR(FIND(" - ",D2893)), NOT(ISNUMBER(VALUE(LEFT(D2893,FIND(" - ",D2893)-1)))) ) ) ), "", B2893 &amp; "|" &amp; E2893 &amp; "|" &amp; (IF(ISBLANK(C2893), "", IFERROR(VALUE(LEFT(TRIM(C2893), FIND(" ", TRIM(C2893)&amp;" ")-1)), ""))) &amp; "|" &amp; D2893 )</f>
        <v/>
      </c>
      <c r="K2893" s="18" t="n">
        <f aca="false">IF(OR(C2893="", J2893="",G2893=""), 0, IF(COUNTIF($J$6:J2893, J2893)=1, 1, 0))</f>
        <v>0</v>
      </c>
      <c r="L2893" s="16" t="str">
        <f aca="false">IF(B2893="Inscripción de nuevo registro patronal",B2893 &amp; "|" &amp; E2893 &amp; "|" &amp; C2893,"")</f>
        <v/>
      </c>
      <c r="M2893" s="18" t="n">
        <f aca="false">IF(OR(C2893="", L2893=""), 0, IF(COUNTIF($L$6:L2893, L2893)=1, 1, 0))</f>
        <v>0</v>
      </c>
    </row>
    <row r="2894" customFormat="false" ht="28.35" hidden="false" customHeight="true" outlineLevel="0" collapsed="false">
      <c r="A2894" s="48" t="str">
        <f aca="false">IF(AND(NOT(ISBLANK(C2894)),NOT(ISBLANK(B2894)),NOT(ISBLANK(E2894))),(_xlfn.AGGREGATE(2,7,A$5:A2894))+1,"")</f>
        <v/>
      </c>
      <c r="B2894" s="49"/>
      <c r="C2894" s="49"/>
      <c r="D2894" s="50"/>
      <c r="E2894" s="51"/>
      <c r="F2894" s="52" t="str">
        <f aca="false">IFERROR(VLOOKUP(B2894,LISTAS!$Q$2:$R$58,2,0),"")</f>
        <v/>
      </c>
      <c r="G2894" s="34" t="str">
        <f aca="false">IF(ISBLANK(C2894),"",  IF(F2894="RAZÓN SOCIAL","NUEVO_RP",   IF(F2894="NUMERO",      IF(ISNUMBER(VALUE(C2894)),VALUE(C2894),""),   IF(OR(F2894="NSS - NOMBRE",F2894="RP - NOMBRE"),      IF(         AND(           NOT(ISERROR(FIND(" - ",C2894))),           ISERROR(FIND("  ",C2894)),           ISERROR(FIND("–",C2894)),           ISERROR(FIND("—",C2894)),           ISNUMBER(VALUE(LEFT(C2894,FIND(" - ",C2894)-1)))         ),         VALUE(LEFT(C2894,FIND(" - ",C2894)-1)),         ""      ),   ""   )  )))</f>
        <v/>
      </c>
      <c r="H2894" s="34" t="str">
        <f aca="false">B2894 &amp; "|" &amp; E2894 &amp; "|" &amp;(IF(ISBLANK(C2894),"",IFERROR(VALUE(LEFT(TRIM(C2894),FIND(" ",TRIM(C2894)&amp;" ")-1)),"")))</f>
        <v>||</v>
      </c>
      <c r="I2894" s="18" t="n">
        <f aca="false">IF(G2894="",0, IF(COUNTIF($H$6:H2894,H2894)=1,1,0))</f>
        <v>0</v>
      </c>
      <c r="J2894" s="34" t="str">
        <f aca="false">IF( OR( ISBLANK(D2894), C2894=D2894, AND( LEFT(D2894,7)&lt;&gt;"NOMINA ", OR( ISERROR(FIND(" - ",D2894)), NOT(ISNUMBER(VALUE(LEFT(D2894,FIND(" - ",D2894)-1)))) ) ) ), "", B2894 &amp; "|" &amp; E2894 &amp; "|" &amp; (IF(ISBLANK(C2894), "", IFERROR(VALUE(LEFT(TRIM(C2894), FIND(" ", TRIM(C2894)&amp;" ")-1)), ""))) &amp; "|" &amp; D2894 )</f>
        <v/>
      </c>
      <c r="K2894" s="18" t="n">
        <f aca="false">IF(OR(C2894="", J2894="",G2894=""), 0, IF(COUNTIF($J$6:J2894, J2894)=1, 1, 0))</f>
        <v>0</v>
      </c>
      <c r="L2894" s="16" t="str">
        <f aca="false">IF(B2894="Inscripción de nuevo registro patronal",B2894 &amp; "|" &amp; E2894 &amp; "|" &amp; C2894,"")</f>
        <v/>
      </c>
      <c r="M2894" s="18" t="n">
        <f aca="false">IF(OR(C2894="", L2894=""), 0, IF(COUNTIF($L$6:L2894, L2894)=1, 1, 0))</f>
        <v>0</v>
      </c>
    </row>
    <row r="2895" customFormat="false" ht="28.35" hidden="false" customHeight="true" outlineLevel="0" collapsed="false">
      <c r="A2895" s="48" t="str">
        <f aca="false">IF(AND(NOT(ISBLANK(C2895)),NOT(ISBLANK(B2895)),NOT(ISBLANK(E2895))),(_xlfn.AGGREGATE(2,7,A$5:A2895))+1,"")</f>
        <v/>
      </c>
      <c r="B2895" s="49"/>
      <c r="C2895" s="49"/>
      <c r="D2895" s="50"/>
      <c r="E2895" s="51"/>
      <c r="F2895" s="52" t="str">
        <f aca="false">IFERROR(VLOOKUP(B2895,LISTAS!$Q$2:$R$58,2,0),"")</f>
        <v/>
      </c>
      <c r="G2895" s="34" t="str">
        <f aca="false">IF(ISBLANK(C2895),"",  IF(F2895="RAZÓN SOCIAL","NUEVO_RP",   IF(F2895="NUMERO",      IF(ISNUMBER(VALUE(C2895)),VALUE(C2895),""),   IF(OR(F2895="NSS - NOMBRE",F2895="RP - NOMBRE"),      IF(         AND(           NOT(ISERROR(FIND(" - ",C2895))),           ISERROR(FIND("  ",C2895)),           ISERROR(FIND("–",C2895)),           ISERROR(FIND("—",C2895)),           ISNUMBER(VALUE(LEFT(C2895,FIND(" - ",C2895)-1)))         ),         VALUE(LEFT(C2895,FIND(" - ",C2895)-1)),         ""      ),   ""   )  )))</f>
        <v/>
      </c>
      <c r="H2895" s="34" t="str">
        <f aca="false">B2895 &amp; "|" &amp; E2895 &amp; "|" &amp;(IF(ISBLANK(C2895),"",IFERROR(VALUE(LEFT(TRIM(C2895),FIND(" ",TRIM(C2895)&amp;" ")-1)),"")))</f>
        <v>||</v>
      </c>
      <c r="I2895" s="18" t="n">
        <f aca="false">IF(G2895="",0, IF(COUNTIF($H$6:H2895,H2895)=1,1,0))</f>
        <v>0</v>
      </c>
      <c r="J2895" s="34" t="str">
        <f aca="false">IF( OR( ISBLANK(D2895), C2895=D2895, AND( LEFT(D2895,7)&lt;&gt;"NOMINA ", OR( ISERROR(FIND(" - ",D2895)), NOT(ISNUMBER(VALUE(LEFT(D2895,FIND(" - ",D2895)-1)))) ) ) ), "", B2895 &amp; "|" &amp; E2895 &amp; "|" &amp; (IF(ISBLANK(C2895), "", IFERROR(VALUE(LEFT(TRIM(C2895), FIND(" ", TRIM(C2895)&amp;" ")-1)), ""))) &amp; "|" &amp; D2895 )</f>
        <v/>
      </c>
      <c r="K2895" s="18" t="n">
        <f aca="false">IF(OR(C2895="", J2895="",G2895=""), 0, IF(COUNTIF($J$6:J2895, J2895)=1, 1, 0))</f>
        <v>0</v>
      </c>
      <c r="L2895" s="16" t="str">
        <f aca="false">IF(B2895="Inscripción de nuevo registro patronal",B2895 &amp; "|" &amp; E2895 &amp; "|" &amp; C2895,"")</f>
        <v/>
      </c>
      <c r="M2895" s="18" t="n">
        <f aca="false">IF(OR(C2895="", L2895=""), 0, IF(COUNTIF($L$6:L2895, L2895)=1, 1, 0))</f>
        <v>0</v>
      </c>
    </row>
    <row r="2896" customFormat="false" ht="28.35" hidden="false" customHeight="true" outlineLevel="0" collapsed="false">
      <c r="A2896" s="48" t="str">
        <f aca="false">IF(AND(NOT(ISBLANK(C2896)),NOT(ISBLANK(B2896)),NOT(ISBLANK(E2896))),(_xlfn.AGGREGATE(2,7,A$5:A2896))+1,"")</f>
        <v/>
      </c>
      <c r="B2896" s="49"/>
      <c r="C2896" s="49"/>
      <c r="D2896" s="50"/>
      <c r="E2896" s="51"/>
      <c r="F2896" s="52" t="str">
        <f aca="false">IFERROR(VLOOKUP(B2896,LISTAS!$Q$2:$R$58,2,0),"")</f>
        <v/>
      </c>
      <c r="G2896" s="34" t="str">
        <f aca="false">IF(ISBLANK(C2896),"",  IF(F2896="RAZÓN SOCIAL","NUEVO_RP",   IF(F2896="NUMERO",      IF(ISNUMBER(VALUE(C2896)),VALUE(C2896),""),   IF(OR(F2896="NSS - NOMBRE",F2896="RP - NOMBRE"),      IF(         AND(           NOT(ISERROR(FIND(" - ",C2896))),           ISERROR(FIND("  ",C2896)),           ISERROR(FIND("–",C2896)),           ISERROR(FIND("—",C2896)),           ISNUMBER(VALUE(LEFT(C2896,FIND(" - ",C2896)-1)))         ),         VALUE(LEFT(C2896,FIND(" - ",C2896)-1)),         ""      ),   ""   )  )))</f>
        <v/>
      </c>
      <c r="H2896" s="34" t="str">
        <f aca="false">B2896 &amp; "|" &amp; E2896 &amp; "|" &amp;(IF(ISBLANK(C2896),"",IFERROR(VALUE(LEFT(TRIM(C2896),FIND(" ",TRIM(C2896)&amp;" ")-1)),"")))</f>
        <v>||</v>
      </c>
      <c r="I2896" s="18" t="n">
        <f aca="false">IF(G2896="",0, IF(COUNTIF($H$6:H2896,H2896)=1,1,0))</f>
        <v>0</v>
      </c>
      <c r="J2896" s="34" t="str">
        <f aca="false">IF( OR( ISBLANK(D2896), C2896=D2896, AND( LEFT(D2896,7)&lt;&gt;"NOMINA ", OR( ISERROR(FIND(" - ",D2896)), NOT(ISNUMBER(VALUE(LEFT(D2896,FIND(" - ",D2896)-1)))) ) ) ), "", B2896 &amp; "|" &amp; E2896 &amp; "|" &amp; (IF(ISBLANK(C2896), "", IFERROR(VALUE(LEFT(TRIM(C2896), FIND(" ", TRIM(C2896)&amp;" ")-1)), ""))) &amp; "|" &amp; D2896 )</f>
        <v/>
      </c>
      <c r="K2896" s="18" t="n">
        <f aca="false">IF(OR(C2896="", J2896="",G2896=""), 0, IF(COUNTIF($J$6:J2896, J2896)=1, 1, 0))</f>
        <v>0</v>
      </c>
      <c r="L2896" s="16" t="str">
        <f aca="false">IF(B2896="Inscripción de nuevo registro patronal",B2896 &amp; "|" &amp; E2896 &amp; "|" &amp; C2896,"")</f>
        <v/>
      </c>
      <c r="M2896" s="18" t="n">
        <f aca="false">IF(OR(C2896="", L2896=""), 0, IF(COUNTIF($L$6:L2896, L2896)=1, 1, 0))</f>
        <v>0</v>
      </c>
    </row>
    <row r="2897" customFormat="false" ht="28.35" hidden="false" customHeight="true" outlineLevel="0" collapsed="false">
      <c r="A2897" s="48" t="str">
        <f aca="false">IF(AND(NOT(ISBLANK(C2897)),NOT(ISBLANK(B2897)),NOT(ISBLANK(E2897))),(_xlfn.AGGREGATE(2,7,A$5:A2897))+1,"")</f>
        <v/>
      </c>
      <c r="B2897" s="49"/>
      <c r="C2897" s="49"/>
      <c r="D2897" s="50"/>
      <c r="E2897" s="51"/>
      <c r="F2897" s="52" t="str">
        <f aca="false">IFERROR(VLOOKUP(B2897,LISTAS!$Q$2:$R$58,2,0),"")</f>
        <v/>
      </c>
      <c r="G2897" s="34" t="str">
        <f aca="false">IF(ISBLANK(C2897),"",  IF(F2897="RAZÓN SOCIAL","NUEVO_RP",   IF(F2897="NUMERO",      IF(ISNUMBER(VALUE(C2897)),VALUE(C2897),""),   IF(OR(F2897="NSS - NOMBRE",F2897="RP - NOMBRE"),      IF(         AND(           NOT(ISERROR(FIND(" - ",C2897))),           ISERROR(FIND("  ",C2897)),           ISERROR(FIND("–",C2897)),           ISERROR(FIND("—",C2897)),           ISNUMBER(VALUE(LEFT(C2897,FIND(" - ",C2897)-1)))         ),         VALUE(LEFT(C2897,FIND(" - ",C2897)-1)),         ""      ),   ""   )  )))</f>
        <v/>
      </c>
      <c r="H2897" s="34" t="str">
        <f aca="false">B2897 &amp; "|" &amp; E2897 &amp; "|" &amp;(IF(ISBLANK(C2897),"",IFERROR(VALUE(LEFT(TRIM(C2897),FIND(" ",TRIM(C2897)&amp;" ")-1)),"")))</f>
        <v>||</v>
      </c>
      <c r="I2897" s="18" t="n">
        <f aca="false">IF(G2897="",0, IF(COUNTIF($H$6:H2897,H2897)=1,1,0))</f>
        <v>0</v>
      </c>
      <c r="J2897" s="34" t="str">
        <f aca="false">IF( OR( ISBLANK(D2897), C2897=D2897, AND( LEFT(D2897,7)&lt;&gt;"NOMINA ", OR( ISERROR(FIND(" - ",D2897)), NOT(ISNUMBER(VALUE(LEFT(D2897,FIND(" - ",D2897)-1)))) ) ) ), "", B2897 &amp; "|" &amp; E2897 &amp; "|" &amp; (IF(ISBLANK(C2897), "", IFERROR(VALUE(LEFT(TRIM(C2897), FIND(" ", TRIM(C2897)&amp;" ")-1)), ""))) &amp; "|" &amp; D2897 )</f>
        <v/>
      </c>
      <c r="K2897" s="18" t="n">
        <f aca="false">IF(OR(C2897="", J2897="",G2897=""), 0, IF(COUNTIF($J$6:J2897, J2897)=1, 1, 0))</f>
        <v>0</v>
      </c>
      <c r="L2897" s="16" t="str">
        <f aca="false">IF(B2897="Inscripción de nuevo registro patronal",B2897 &amp; "|" &amp; E2897 &amp; "|" &amp; C2897,"")</f>
        <v/>
      </c>
      <c r="M2897" s="18" t="n">
        <f aca="false">IF(OR(C2897="", L2897=""), 0, IF(COUNTIF($L$6:L2897, L2897)=1, 1, 0))</f>
        <v>0</v>
      </c>
    </row>
    <row r="2898" customFormat="false" ht="28.35" hidden="false" customHeight="true" outlineLevel="0" collapsed="false">
      <c r="A2898" s="48" t="str">
        <f aca="false">IF(AND(NOT(ISBLANK(C2898)),NOT(ISBLANK(B2898)),NOT(ISBLANK(E2898))),(_xlfn.AGGREGATE(2,7,A$5:A2898))+1,"")</f>
        <v/>
      </c>
      <c r="B2898" s="49"/>
      <c r="C2898" s="49"/>
      <c r="D2898" s="50"/>
      <c r="E2898" s="51"/>
      <c r="F2898" s="52" t="str">
        <f aca="false">IFERROR(VLOOKUP(B2898,LISTAS!$Q$2:$R$58,2,0),"")</f>
        <v/>
      </c>
      <c r="G2898" s="34" t="str">
        <f aca="false">IF(ISBLANK(C2898),"",  IF(F2898="RAZÓN SOCIAL","NUEVO_RP",   IF(F2898="NUMERO",      IF(ISNUMBER(VALUE(C2898)),VALUE(C2898),""),   IF(OR(F2898="NSS - NOMBRE",F2898="RP - NOMBRE"),      IF(         AND(           NOT(ISERROR(FIND(" - ",C2898))),           ISERROR(FIND("  ",C2898)),           ISERROR(FIND("–",C2898)),           ISERROR(FIND("—",C2898)),           ISNUMBER(VALUE(LEFT(C2898,FIND(" - ",C2898)-1)))         ),         VALUE(LEFT(C2898,FIND(" - ",C2898)-1)),         ""      ),   ""   )  )))</f>
        <v/>
      </c>
      <c r="H2898" s="34" t="str">
        <f aca="false">B2898 &amp; "|" &amp; E2898 &amp; "|" &amp;(IF(ISBLANK(C2898),"",IFERROR(VALUE(LEFT(TRIM(C2898),FIND(" ",TRIM(C2898)&amp;" ")-1)),"")))</f>
        <v>||</v>
      </c>
      <c r="I2898" s="18" t="n">
        <f aca="false">IF(G2898="",0, IF(COUNTIF($H$6:H2898,H2898)=1,1,0))</f>
        <v>0</v>
      </c>
      <c r="J2898" s="34" t="str">
        <f aca="false">IF( OR( ISBLANK(D2898), C2898=D2898, AND( LEFT(D2898,7)&lt;&gt;"NOMINA ", OR( ISERROR(FIND(" - ",D2898)), NOT(ISNUMBER(VALUE(LEFT(D2898,FIND(" - ",D2898)-1)))) ) ) ), "", B2898 &amp; "|" &amp; E2898 &amp; "|" &amp; (IF(ISBLANK(C2898), "", IFERROR(VALUE(LEFT(TRIM(C2898), FIND(" ", TRIM(C2898)&amp;" ")-1)), ""))) &amp; "|" &amp; D2898 )</f>
        <v/>
      </c>
      <c r="K2898" s="18" t="n">
        <f aca="false">IF(OR(C2898="", J2898="",G2898=""), 0, IF(COUNTIF($J$6:J2898, J2898)=1, 1, 0))</f>
        <v>0</v>
      </c>
      <c r="L2898" s="16" t="str">
        <f aca="false">IF(B2898="Inscripción de nuevo registro patronal",B2898 &amp; "|" &amp; E2898 &amp; "|" &amp; C2898,"")</f>
        <v/>
      </c>
      <c r="M2898" s="18" t="n">
        <f aca="false">IF(OR(C2898="", L2898=""), 0, IF(COUNTIF($L$6:L2898, L2898)=1, 1, 0))</f>
        <v>0</v>
      </c>
    </row>
    <row r="2899" customFormat="false" ht="28.35" hidden="false" customHeight="true" outlineLevel="0" collapsed="false">
      <c r="A2899" s="48" t="str">
        <f aca="false">IF(AND(NOT(ISBLANK(C2899)),NOT(ISBLANK(B2899)),NOT(ISBLANK(E2899))),(_xlfn.AGGREGATE(2,7,A$5:A2899))+1,"")</f>
        <v/>
      </c>
      <c r="B2899" s="49"/>
      <c r="C2899" s="49"/>
      <c r="D2899" s="50"/>
      <c r="E2899" s="51"/>
      <c r="F2899" s="52" t="str">
        <f aca="false">IFERROR(VLOOKUP(B2899,LISTAS!$Q$2:$R$58,2,0),"")</f>
        <v/>
      </c>
      <c r="G2899" s="34" t="str">
        <f aca="false">IF(ISBLANK(C2899),"",  IF(F2899="RAZÓN SOCIAL","NUEVO_RP",   IF(F2899="NUMERO",      IF(ISNUMBER(VALUE(C2899)),VALUE(C2899),""),   IF(OR(F2899="NSS - NOMBRE",F2899="RP - NOMBRE"),      IF(         AND(           NOT(ISERROR(FIND(" - ",C2899))),           ISERROR(FIND("  ",C2899)),           ISERROR(FIND("–",C2899)),           ISERROR(FIND("—",C2899)),           ISNUMBER(VALUE(LEFT(C2899,FIND(" - ",C2899)-1)))         ),         VALUE(LEFT(C2899,FIND(" - ",C2899)-1)),         ""      ),   ""   )  )))</f>
        <v/>
      </c>
      <c r="H2899" s="34" t="str">
        <f aca="false">B2899 &amp; "|" &amp; E2899 &amp; "|" &amp;(IF(ISBLANK(C2899),"",IFERROR(VALUE(LEFT(TRIM(C2899),FIND(" ",TRIM(C2899)&amp;" ")-1)),"")))</f>
        <v>||</v>
      </c>
      <c r="I2899" s="18" t="n">
        <f aca="false">IF(G2899="",0, IF(COUNTIF($H$6:H2899,H2899)=1,1,0))</f>
        <v>0</v>
      </c>
      <c r="J2899" s="34" t="str">
        <f aca="false">IF( OR( ISBLANK(D2899), C2899=D2899, AND( LEFT(D2899,7)&lt;&gt;"NOMINA ", OR( ISERROR(FIND(" - ",D2899)), NOT(ISNUMBER(VALUE(LEFT(D2899,FIND(" - ",D2899)-1)))) ) ) ), "", B2899 &amp; "|" &amp; E2899 &amp; "|" &amp; (IF(ISBLANK(C2899), "", IFERROR(VALUE(LEFT(TRIM(C2899), FIND(" ", TRIM(C2899)&amp;" ")-1)), ""))) &amp; "|" &amp; D2899 )</f>
        <v/>
      </c>
      <c r="K2899" s="18" t="n">
        <f aca="false">IF(OR(C2899="", J2899="",G2899=""), 0, IF(COUNTIF($J$6:J2899, J2899)=1, 1, 0))</f>
        <v>0</v>
      </c>
      <c r="L2899" s="16" t="str">
        <f aca="false">IF(B2899="Inscripción de nuevo registro patronal",B2899 &amp; "|" &amp; E2899 &amp; "|" &amp; C2899,"")</f>
        <v/>
      </c>
      <c r="M2899" s="18" t="n">
        <f aca="false">IF(OR(C2899="", L2899=""), 0, IF(COUNTIF($L$6:L2899, L2899)=1, 1, 0))</f>
        <v>0</v>
      </c>
    </row>
    <row r="2900" customFormat="false" ht="28.35" hidden="false" customHeight="true" outlineLevel="0" collapsed="false">
      <c r="A2900" s="48" t="str">
        <f aca="false">IF(AND(NOT(ISBLANK(C2900)),NOT(ISBLANK(B2900)),NOT(ISBLANK(E2900))),(_xlfn.AGGREGATE(2,7,A$5:A2900))+1,"")</f>
        <v/>
      </c>
      <c r="B2900" s="49"/>
      <c r="C2900" s="49"/>
      <c r="D2900" s="50"/>
      <c r="E2900" s="51"/>
      <c r="F2900" s="52" t="str">
        <f aca="false">IFERROR(VLOOKUP(B2900,LISTAS!$Q$2:$R$58,2,0),"")</f>
        <v/>
      </c>
      <c r="G2900" s="34" t="str">
        <f aca="false">IF(ISBLANK(C2900),"",  IF(F2900="RAZÓN SOCIAL","NUEVO_RP",   IF(F2900="NUMERO",      IF(ISNUMBER(VALUE(C2900)),VALUE(C2900),""),   IF(OR(F2900="NSS - NOMBRE",F2900="RP - NOMBRE"),      IF(         AND(           NOT(ISERROR(FIND(" - ",C2900))),           ISERROR(FIND("  ",C2900)),           ISERROR(FIND("–",C2900)),           ISERROR(FIND("—",C2900)),           ISNUMBER(VALUE(LEFT(C2900,FIND(" - ",C2900)-1)))         ),         VALUE(LEFT(C2900,FIND(" - ",C2900)-1)),         ""      ),   ""   )  )))</f>
        <v/>
      </c>
      <c r="H2900" s="34" t="str">
        <f aca="false">B2900 &amp; "|" &amp; E2900 &amp; "|" &amp;(IF(ISBLANK(C2900),"",IFERROR(VALUE(LEFT(TRIM(C2900),FIND(" ",TRIM(C2900)&amp;" ")-1)),"")))</f>
        <v>||</v>
      </c>
      <c r="I2900" s="18" t="n">
        <f aca="false">IF(G2900="",0, IF(COUNTIF($H$6:H2900,H2900)=1,1,0))</f>
        <v>0</v>
      </c>
      <c r="J2900" s="34" t="str">
        <f aca="false">IF( OR( ISBLANK(D2900), C2900=D2900, AND( LEFT(D2900,7)&lt;&gt;"NOMINA ", OR( ISERROR(FIND(" - ",D2900)), NOT(ISNUMBER(VALUE(LEFT(D2900,FIND(" - ",D2900)-1)))) ) ) ), "", B2900 &amp; "|" &amp; E2900 &amp; "|" &amp; (IF(ISBLANK(C2900), "", IFERROR(VALUE(LEFT(TRIM(C2900), FIND(" ", TRIM(C2900)&amp;" ")-1)), ""))) &amp; "|" &amp; D2900 )</f>
        <v/>
      </c>
      <c r="K2900" s="18" t="n">
        <f aca="false">IF(OR(C2900="", J2900="",G2900=""), 0, IF(COUNTIF($J$6:J2900, J2900)=1, 1, 0))</f>
        <v>0</v>
      </c>
      <c r="L2900" s="16" t="str">
        <f aca="false">IF(B2900="Inscripción de nuevo registro patronal",B2900 &amp; "|" &amp; E2900 &amp; "|" &amp; C2900,"")</f>
        <v/>
      </c>
      <c r="M2900" s="18" t="n">
        <f aca="false">IF(OR(C2900="", L2900=""), 0, IF(COUNTIF($L$6:L2900, L2900)=1, 1, 0))</f>
        <v>0</v>
      </c>
    </row>
    <row r="2901" customFormat="false" ht="28.35" hidden="false" customHeight="true" outlineLevel="0" collapsed="false">
      <c r="A2901" s="48" t="str">
        <f aca="false">IF(AND(NOT(ISBLANK(C2901)),NOT(ISBLANK(B2901)),NOT(ISBLANK(E2901))),(_xlfn.AGGREGATE(2,7,A$5:A2901))+1,"")</f>
        <v/>
      </c>
      <c r="B2901" s="49"/>
      <c r="C2901" s="49"/>
      <c r="D2901" s="50"/>
      <c r="E2901" s="51"/>
      <c r="F2901" s="52" t="str">
        <f aca="false">IFERROR(VLOOKUP(B2901,LISTAS!$Q$2:$R$58,2,0),"")</f>
        <v/>
      </c>
      <c r="G2901" s="34" t="str">
        <f aca="false">IF(ISBLANK(C2901),"",  IF(F2901="RAZÓN SOCIAL","NUEVO_RP",   IF(F2901="NUMERO",      IF(ISNUMBER(VALUE(C2901)),VALUE(C2901),""),   IF(OR(F2901="NSS - NOMBRE",F2901="RP - NOMBRE"),      IF(         AND(           NOT(ISERROR(FIND(" - ",C2901))),           ISERROR(FIND("  ",C2901)),           ISERROR(FIND("–",C2901)),           ISERROR(FIND("—",C2901)),           ISNUMBER(VALUE(LEFT(C2901,FIND(" - ",C2901)-1)))         ),         VALUE(LEFT(C2901,FIND(" - ",C2901)-1)),         ""      ),   ""   )  )))</f>
        <v/>
      </c>
      <c r="H2901" s="34" t="str">
        <f aca="false">B2901 &amp; "|" &amp; E2901 &amp; "|" &amp;(IF(ISBLANK(C2901),"",IFERROR(VALUE(LEFT(TRIM(C2901),FIND(" ",TRIM(C2901)&amp;" ")-1)),"")))</f>
        <v>||</v>
      </c>
      <c r="I2901" s="18" t="n">
        <f aca="false">IF(G2901="",0, IF(COUNTIF($H$6:H2901,H2901)=1,1,0))</f>
        <v>0</v>
      </c>
      <c r="J2901" s="34" t="str">
        <f aca="false">IF( OR( ISBLANK(D2901), C2901=D2901, AND( LEFT(D2901,7)&lt;&gt;"NOMINA ", OR( ISERROR(FIND(" - ",D2901)), NOT(ISNUMBER(VALUE(LEFT(D2901,FIND(" - ",D2901)-1)))) ) ) ), "", B2901 &amp; "|" &amp; E2901 &amp; "|" &amp; (IF(ISBLANK(C2901), "", IFERROR(VALUE(LEFT(TRIM(C2901), FIND(" ", TRIM(C2901)&amp;" ")-1)), ""))) &amp; "|" &amp; D2901 )</f>
        <v/>
      </c>
      <c r="K2901" s="18" t="n">
        <f aca="false">IF(OR(C2901="", J2901="",G2901=""), 0, IF(COUNTIF($J$6:J2901, J2901)=1, 1, 0))</f>
        <v>0</v>
      </c>
      <c r="L2901" s="16" t="str">
        <f aca="false">IF(B2901="Inscripción de nuevo registro patronal",B2901 &amp; "|" &amp; E2901 &amp; "|" &amp; C2901,"")</f>
        <v/>
      </c>
      <c r="M2901" s="18" t="n">
        <f aca="false">IF(OR(C2901="", L2901=""), 0, IF(COUNTIF($L$6:L2901, L2901)=1, 1, 0))</f>
        <v>0</v>
      </c>
    </row>
    <row r="2902" customFormat="false" ht="28.35" hidden="false" customHeight="true" outlineLevel="0" collapsed="false">
      <c r="A2902" s="48" t="str">
        <f aca="false">IF(AND(NOT(ISBLANK(C2902)),NOT(ISBLANK(B2902)),NOT(ISBLANK(E2902))),(_xlfn.AGGREGATE(2,7,A$5:A2902))+1,"")</f>
        <v/>
      </c>
      <c r="B2902" s="49"/>
      <c r="C2902" s="49"/>
      <c r="D2902" s="50"/>
      <c r="E2902" s="51"/>
      <c r="F2902" s="52" t="str">
        <f aca="false">IFERROR(VLOOKUP(B2902,LISTAS!$Q$2:$R$58,2,0),"")</f>
        <v/>
      </c>
      <c r="G2902" s="34" t="str">
        <f aca="false">IF(ISBLANK(C2902),"",  IF(F2902="RAZÓN SOCIAL","NUEVO_RP",   IF(F2902="NUMERO",      IF(ISNUMBER(VALUE(C2902)),VALUE(C2902),""),   IF(OR(F2902="NSS - NOMBRE",F2902="RP - NOMBRE"),      IF(         AND(           NOT(ISERROR(FIND(" - ",C2902))),           ISERROR(FIND("  ",C2902)),           ISERROR(FIND("–",C2902)),           ISERROR(FIND("—",C2902)),           ISNUMBER(VALUE(LEFT(C2902,FIND(" - ",C2902)-1)))         ),         VALUE(LEFT(C2902,FIND(" - ",C2902)-1)),         ""      ),   ""   )  )))</f>
        <v/>
      </c>
      <c r="H2902" s="34" t="str">
        <f aca="false">B2902 &amp; "|" &amp; E2902 &amp; "|" &amp;(IF(ISBLANK(C2902),"",IFERROR(VALUE(LEFT(TRIM(C2902),FIND(" ",TRIM(C2902)&amp;" ")-1)),"")))</f>
        <v>||</v>
      </c>
      <c r="I2902" s="18" t="n">
        <f aca="false">IF(G2902="",0, IF(COUNTIF($H$6:H2902,H2902)=1,1,0))</f>
        <v>0</v>
      </c>
      <c r="J2902" s="34" t="str">
        <f aca="false">IF( OR( ISBLANK(D2902), C2902=D2902, AND( LEFT(D2902,7)&lt;&gt;"NOMINA ", OR( ISERROR(FIND(" - ",D2902)), NOT(ISNUMBER(VALUE(LEFT(D2902,FIND(" - ",D2902)-1)))) ) ) ), "", B2902 &amp; "|" &amp; E2902 &amp; "|" &amp; (IF(ISBLANK(C2902), "", IFERROR(VALUE(LEFT(TRIM(C2902), FIND(" ", TRIM(C2902)&amp;" ")-1)), ""))) &amp; "|" &amp; D2902 )</f>
        <v/>
      </c>
      <c r="K2902" s="18" t="n">
        <f aca="false">IF(OR(C2902="", J2902="",G2902=""), 0, IF(COUNTIF($J$6:J2902, J2902)=1, 1, 0))</f>
        <v>0</v>
      </c>
      <c r="L2902" s="16" t="str">
        <f aca="false">IF(B2902="Inscripción de nuevo registro patronal",B2902 &amp; "|" &amp; E2902 &amp; "|" &amp; C2902,"")</f>
        <v/>
      </c>
      <c r="M2902" s="18" t="n">
        <f aca="false">IF(OR(C2902="", L2902=""), 0, IF(COUNTIF($L$6:L2902, L2902)=1, 1, 0))</f>
        <v>0</v>
      </c>
    </row>
    <row r="2903" customFormat="false" ht="28.35" hidden="false" customHeight="true" outlineLevel="0" collapsed="false">
      <c r="A2903" s="48" t="str">
        <f aca="false">IF(AND(NOT(ISBLANK(C2903)),NOT(ISBLANK(B2903)),NOT(ISBLANK(E2903))),(_xlfn.AGGREGATE(2,7,A$5:A2903))+1,"")</f>
        <v/>
      </c>
      <c r="B2903" s="49"/>
      <c r="C2903" s="49"/>
      <c r="D2903" s="50"/>
      <c r="E2903" s="51"/>
      <c r="F2903" s="52" t="str">
        <f aca="false">IFERROR(VLOOKUP(B2903,LISTAS!$Q$2:$R$58,2,0),"")</f>
        <v/>
      </c>
      <c r="G2903" s="34" t="str">
        <f aca="false">IF(ISBLANK(C2903),"",  IF(F2903="RAZÓN SOCIAL","NUEVO_RP",   IF(F2903="NUMERO",      IF(ISNUMBER(VALUE(C2903)),VALUE(C2903),""),   IF(OR(F2903="NSS - NOMBRE",F2903="RP - NOMBRE"),      IF(         AND(           NOT(ISERROR(FIND(" - ",C2903))),           ISERROR(FIND("  ",C2903)),           ISERROR(FIND("–",C2903)),           ISERROR(FIND("—",C2903)),           ISNUMBER(VALUE(LEFT(C2903,FIND(" - ",C2903)-1)))         ),         VALUE(LEFT(C2903,FIND(" - ",C2903)-1)),         ""      ),   ""   )  )))</f>
        <v/>
      </c>
      <c r="H2903" s="34" t="str">
        <f aca="false">B2903 &amp; "|" &amp; E2903 &amp; "|" &amp;(IF(ISBLANK(C2903),"",IFERROR(VALUE(LEFT(TRIM(C2903),FIND(" ",TRIM(C2903)&amp;" ")-1)),"")))</f>
        <v>||</v>
      </c>
      <c r="I2903" s="18" t="n">
        <f aca="false">IF(G2903="",0, IF(COUNTIF($H$6:H2903,H2903)=1,1,0))</f>
        <v>0</v>
      </c>
      <c r="J2903" s="34" t="str">
        <f aca="false">IF( OR( ISBLANK(D2903), C2903=D2903, AND( LEFT(D2903,7)&lt;&gt;"NOMINA ", OR( ISERROR(FIND(" - ",D2903)), NOT(ISNUMBER(VALUE(LEFT(D2903,FIND(" - ",D2903)-1)))) ) ) ), "", B2903 &amp; "|" &amp; E2903 &amp; "|" &amp; (IF(ISBLANK(C2903), "", IFERROR(VALUE(LEFT(TRIM(C2903), FIND(" ", TRIM(C2903)&amp;" ")-1)), ""))) &amp; "|" &amp; D2903 )</f>
        <v/>
      </c>
      <c r="K2903" s="18" t="n">
        <f aca="false">IF(OR(C2903="", J2903="",G2903=""), 0, IF(COUNTIF($J$6:J2903, J2903)=1, 1, 0))</f>
        <v>0</v>
      </c>
      <c r="L2903" s="16" t="str">
        <f aca="false">IF(B2903="Inscripción de nuevo registro patronal",B2903 &amp; "|" &amp; E2903 &amp; "|" &amp; C2903,"")</f>
        <v/>
      </c>
      <c r="M2903" s="18" t="n">
        <f aca="false">IF(OR(C2903="", L2903=""), 0, IF(COUNTIF($L$6:L2903, L2903)=1, 1, 0))</f>
        <v>0</v>
      </c>
    </row>
    <row r="2904" customFormat="false" ht="28.35" hidden="false" customHeight="true" outlineLevel="0" collapsed="false">
      <c r="A2904" s="48" t="str">
        <f aca="false">IF(AND(NOT(ISBLANK(C2904)),NOT(ISBLANK(B2904)),NOT(ISBLANK(E2904))),(_xlfn.AGGREGATE(2,7,A$5:A2904))+1,"")</f>
        <v/>
      </c>
      <c r="B2904" s="49"/>
      <c r="C2904" s="49"/>
      <c r="D2904" s="50"/>
      <c r="E2904" s="51"/>
      <c r="F2904" s="52" t="str">
        <f aca="false">IFERROR(VLOOKUP(B2904,LISTAS!$Q$2:$R$58,2,0),"")</f>
        <v/>
      </c>
      <c r="G2904" s="34" t="str">
        <f aca="false">IF(ISBLANK(C2904),"",  IF(F2904="RAZÓN SOCIAL","NUEVO_RP",   IF(F2904="NUMERO",      IF(ISNUMBER(VALUE(C2904)),VALUE(C2904),""),   IF(OR(F2904="NSS - NOMBRE",F2904="RP - NOMBRE"),      IF(         AND(           NOT(ISERROR(FIND(" - ",C2904))),           ISERROR(FIND("  ",C2904)),           ISERROR(FIND("–",C2904)),           ISERROR(FIND("—",C2904)),           ISNUMBER(VALUE(LEFT(C2904,FIND(" - ",C2904)-1)))         ),         VALUE(LEFT(C2904,FIND(" - ",C2904)-1)),         ""      ),   ""   )  )))</f>
        <v/>
      </c>
      <c r="H2904" s="34" t="str">
        <f aca="false">B2904 &amp; "|" &amp; E2904 &amp; "|" &amp;(IF(ISBLANK(C2904),"",IFERROR(VALUE(LEFT(TRIM(C2904),FIND(" ",TRIM(C2904)&amp;" ")-1)),"")))</f>
        <v>||</v>
      </c>
      <c r="I2904" s="18" t="n">
        <f aca="false">IF(G2904="",0, IF(COUNTIF($H$6:H2904,H2904)=1,1,0))</f>
        <v>0</v>
      </c>
      <c r="J2904" s="34" t="str">
        <f aca="false">IF( OR( ISBLANK(D2904), C2904=D2904, AND( LEFT(D2904,7)&lt;&gt;"NOMINA ", OR( ISERROR(FIND(" - ",D2904)), NOT(ISNUMBER(VALUE(LEFT(D2904,FIND(" - ",D2904)-1)))) ) ) ), "", B2904 &amp; "|" &amp; E2904 &amp; "|" &amp; (IF(ISBLANK(C2904), "", IFERROR(VALUE(LEFT(TRIM(C2904), FIND(" ", TRIM(C2904)&amp;" ")-1)), ""))) &amp; "|" &amp; D2904 )</f>
        <v/>
      </c>
      <c r="K2904" s="18" t="n">
        <f aca="false">IF(OR(C2904="", J2904="",G2904=""), 0, IF(COUNTIF($J$6:J2904, J2904)=1, 1, 0))</f>
        <v>0</v>
      </c>
      <c r="L2904" s="16" t="str">
        <f aca="false">IF(B2904="Inscripción de nuevo registro patronal",B2904 &amp; "|" &amp; E2904 &amp; "|" &amp; C2904,"")</f>
        <v/>
      </c>
      <c r="M2904" s="18" t="n">
        <f aca="false">IF(OR(C2904="", L2904=""), 0, IF(COUNTIF($L$6:L2904, L2904)=1, 1, 0))</f>
        <v>0</v>
      </c>
    </row>
    <row r="2905" customFormat="false" ht="28.35" hidden="false" customHeight="true" outlineLevel="0" collapsed="false">
      <c r="A2905" s="48" t="str">
        <f aca="false">IF(AND(NOT(ISBLANK(C2905)),NOT(ISBLANK(B2905)),NOT(ISBLANK(E2905))),(_xlfn.AGGREGATE(2,7,A$5:A2905))+1,"")</f>
        <v/>
      </c>
      <c r="B2905" s="49"/>
      <c r="C2905" s="49"/>
      <c r="D2905" s="50"/>
      <c r="E2905" s="51"/>
      <c r="F2905" s="52" t="str">
        <f aca="false">IFERROR(VLOOKUP(B2905,LISTAS!$Q$2:$R$58,2,0),"")</f>
        <v/>
      </c>
      <c r="G2905" s="34" t="str">
        <f aca="false">IF(ISBLANK(C2905),"",  IF(F2905="RAZÓN SOCIAL","NUEVO_RP",   IF(F2905="NUMERO",      IF(ISNUMBER(VALUE(C2905)),VALUE(C2905),""),   IF(OR(F2905="NSS - NOMBRE",F2905="RP - NOMBRE"),      IF(         AND(           NOT(ISERROR(FIND(" - ",C2905))),           ISERROR(FIND("  ",C2905)),           ISERROR(FIND("–",C2905)),           ISERROR(FIND("—",C2905)),           ISNUMBER(VALUE(LEFT(C2905,FIND(" - ",C2905)-1)))         ),         VALUE(LEFT(C2905,FIND(" - ",C2905)-1)),         ""      ),   ""   )  )))</f>
        <v/>
      </c>
      <c r="H2905" s="34" t="str">
        <f aca="false">B2905 &amp; "|" &amp; E2905 &amp; "|" &amp;(IF(ISBLANK(C2905),"",IFERROR(VALUE(LEFT(TRIM(C2905),FIND(" ",TRIM(C2905)&amp;" ")-1)),"")))</f>
        <v>||</v>
      </c>
      <c r="I2905" s="18" t="n">
        <f aca="false">IF(G2905="",0, IF(COUNTIF($H$6:H2905,H2905)=1,1,0))</f>
        <v>0</v>
      </c>
      <c r="J2905" s="34" t="str">
        <f aca="false">IF( OR( ISBLANK(D2905), C2905=D2905, AND( LEFT(D2905,7)&lt;&gt;"NOMINA ", OR( ISERROR(FIND(" - ",D2905)), NOT(ISNUMBER(VALUE(LEFT(D2905,FIND(" - ",D2905)-1)))) ) ) ), "", B2905 &amp; "|" &amp; E2905 &amp; "|" &amp; (IF(ISBLANK(C2905), "", IFERROR(VALUE(LEFT(TRIM(C2905), FIND(" ", TRIM(C2905)&amp;" ")-1)), ""))) &amp; "|" &amp; D2905 )</f>
        <v/>
      </c>
      <c r="K2905" s="18" t="n">
        <f aca="false">IF(OR(C2905="", J2905="",G2905=""), 0, IF(COUNTIF($J$6:J2905, J2905)=1, 1, 0))</f>
        <v>0</v>
      </c>
      <c r="L2905" s="16" t="str">
        <f aca="false">IF(B2905="Inscripción de nuevo registro patronal",B2905 &amp; "|" &amp; E2905 &amp; "|" &amp; C2905,"")</f>
        <v/>
      </c>
      <c r="M2905" s="18" t="n">
        <f aca="false">IF(OR(C2905="", L2905=""), 0, IF(COUNTIF($L$6:L2905, L2905)=1, 1, 0))</f>
        <v>0</v>
      </c>
    </row>
    <row r="2906" customFormat="false" ht="28.35" hidden="false" customHeight="true" outlineLevel="0" collapsed="false">
      <c r="A2906" s="48" t="str">
        <f aca="false">IF(AND(NOT(ISBLANK(C2906)),NOT(ISBLANK(B2906)),NOT(ISBLANK(E2906))),(_xlfn.AGGREGATE(2,7,A$5:A2906))+1,"")</f>
        <v/>
      </c>
      <c r="B2906" s="49"/>
      <c r="C2906" s="49"/>
      <c r="D2906" s="50"/>
      <c r="E2906" s="51"/>
      <c r="F2906" s="52" t="str">
        <f aca="false">IFERROR(VLOOKUP(B2906,LISTAS!$Q$2:$R$58,2,0),"")</f>
        <v/>
      </c>
      <c r="G2906" s="34" t="str">
        <f aca="false">IF(ISBLANK(C2906),"",  IF(F2906="RAZÓN SOCIAL","NUEVO_RP",   IF(F2906="NUMERO",      IF(ISNUMBER(VALUE(C2906)),VALUE(C2906),""),   IF(OR(F2906="NSS - NOMBRE",F2906="RP - NOMBRE"),      IF(         AND(           NOT(ISERROR(FIND(" - ",C2906))),           ISERROR(FIND("  ",C2906)),           ISERROR(FIND("–",C2906)),           ISERROR(FIND("—",C2906)),           ISNUMBER(VALUE(LEFT(C2906,FIND(" - ",C2906)-1)))         ),         VALUE(LEFT(C2906,FIND(" - ",C2906)-1)),         ""      ),   ""   )  )))</f>
        <v/>
      </c>
      <c r="H2906" s="34" t="str">
        <f aca="false">B2906 &amp; "|" &amp; E2906 &amp; "|" &amp;(IF(ISBLANK(C2906),"",IFERROR(VALUE(LEFT(TRIM(C2906),FIND(" ",TRIM(C2906)&amp;" ")-1)),"")))</f>
        <v>||</v>
      </c>
      <c r="I2906" s="18" t="n">
        <f aca="false">IF(G2906="",0, IF(COUNTIF($H$6:H2906,H2906)=1,1,0))</f>
        <v>0</v>
      </c>
      <c r="J2906" s="34" t="str">
        <f aca="false">IF( OR( ISBLANK(D2906), C2906=D2906, AND( LEFT(D2906,7)&lt;&gt;"NOMINA ", OR( ISERROR(FIND(" - ",D2906)), NOT(ISNUMBER(VALUE(LEFT(D2906,FIND(" - ",D2906)-1)))) ) ) ), "", B2906 &amp; "|" &amp; E2906 &amp; "|" &amp; (IF(ISBLANK(C2906), "", IFERROR(VALUE(LEFT(TRIM(C2906), FIND(" ", TRIM(C2906)&amp;" ")-1)), ""))) &amp; "|" &amp; D2906 )</f>
        <v/>
      </c>
      <c r="K2906" s="18" t="n">
        <f aca="false">IF(OR(C2906="", J2906="",G2906=""), 0, IF(COUNTIF($J$6:J2906, J2906)=1, 1, 0))</f>
        <v>0</v>
      </c>
      <c r="L2906" s="16" t="str">
        <f aca="false">IF(B2906="Inscripción de nuevo registro patronal",B2906 &amp; "|" &amp; E2906 &amp; "|" &amp; C2906,"")</f>
        <v/>
      </c>
      <c r="M2906" s="18" t="n">
        <f aca="false">IF(OR(C2906="", L2906=""), 0, IF(COUNTIF($L$6:L2906, L2906)=1, 1, 0))</f>
        <v>0</v>
      </c>
    </row>
    <row r="2907" customFormat="false" ht="28.35" hidden="false" customHeight="true" outlineLevel="0" collapsed="false">
      <c r="A2907" s="48" t="str">
        <f aca="false">IF(AND(NOT(ISBLANK(C2907)),NOT(ISBLANK(B2907)),NOT(ISBLANK(E2907))),(_xlfn.AGGREGATE(2,7,A$5:A2907))+1,"")</f>
        <v/>
      </c>
      <c r="B2907" s="49"/>
      <c r="C2907" s="49"/>
      <c r="D2907" s="50"/>
      <c r="E2907" s="51"/>
      <c r="F2907" s="52" t="str">
        <f aca="false">IFERROR(VLOOKUP(B2907,LISTAS!$Q$2:$R$58,2,0),"")</f>
        <v/>
      </c>
      <c r="G2907" s="34" t="str">
        <f aca="false">IF(ISBLANK(C2907),"",  IF(F2907="RAZÓN SOCIAL","NUEVO_RP",   IF(F2907="NUMERO",      IF(ISNUMBER(VALUE(C2907)),VALUE(C2907),""),   IF(OR(F2907="NSS - NOMBRE",F2907="RP - NOMBRE"),      IF(         AND(           NOT(ISERROR(FIND(" - ",C2907))),           ISERROR(FIND("  ",C2907)),           ISERROR(FIND("–",C2907)),           ISERROR(FIND("—",C2907)),           ISNUMBER(VALUE(LEFT(C2907,FIND(" - ",C2907)-1)))         ),         VALUE(LEFT(C2907,FIND(" - ",C2907)-1)),         ""      ),   ""   )  )))</f>
        <v/>
      </c>
      <c r="H2907" s="34" t="str">
        <f aca="false">B2907 &amp; "|" &amp; E2907 &amp; "|" &amp;(IF(ISBLANK(C2907),"",IFERROR(VALUE(LEFT(TRIM(C2907),FIND(" ",TRIM(C2907)&amp;" ")-1)),"")))</f>
        <v>||</v>
      </c>
      <c r="I2907" s="18" t="n">
        <f aca="false">IF(G2907="",0, IF(COUNTIF($H$6:H2907,H2907)=1,1,0))</f>
        <v>0</v>
      </c>
      <c r="J2907" s="34" t="str">
        <f aca="false">IF( OR( ISBLANK(D2907), C2907=D2907, AND( LEFT(D2907,7)&lt;&gt;"NOMINA ", OR( ISERROR(FIND(" - ",D2907)), NOT(ISNUMBER(VALUE(LEFT(D2907,FIND(" - ",D2907)-1)))) ) ) ), "", B2907 &amp; "|" &amp; E2907 &amp; "|" &amp; (IF(ISBLANK(C2907), "", IFERROR(VALUE(LEFT(TRIM(C2907), FIND(" ", TRIM(C2907)&amp;" ")-1)), ""))) &amp; "|" &amp; D2907 )</f>
        <v/>
      </c>
      <c r="K2907" s="18" t="n">
        <f aca="false">IF(OR(C2907="", J2907="",G2907=""), 0, IF(COUNTIF($J$6:J2907, J2907)=1, 1, 0))</f>
        <v>0</v>
      </c>
      <c r="L2907" s="16" t="str">
        <f aca="false">IF(B2907="Inscripción de nuevo registro patronal",B2907 &amp; "|" &amp; E2907 &amp; "|" &amp; C2907,"")</f>
        <v/>
      </c>
      <c r="M2907" s="18" t="n">
        <f aca="false">IF(OR(C2907="", L2907=""), 0, IF(COUNTIF($L$6:L2907, L2907)=1, 1, 0))</f>
        <v>0</v>
      </c>
    </row>
    <row r="2908" customFormat="false" ht="28.35" hidden="false" customHeight="true" outlineLevel="0" collapsed="false">
      <c r="A2908" s="48" t="str">
        <f aca="false">IF(AND(NOT(ISBLANK(C2908)),NOT(ISBLANK(B2908)),NOT(ISBLANK(E2908))),(_xlfn.AGGREGATE(2,7,A$5:A2908))+1,"")</f>
        <v/>
      </c>
      <c r="B2908" s="49"/>
      <c r="C2908" s="49"/>
      <c r="D2908" s="50"/>
      <c r="E2908" s="51"/>
      <c r="F2908" s="52" t="str">
        <f aca="false">IFERROR(VLOOKUP(B2908,LISTAS!$Q$2:$R$58,2,0),"")</f>
        <v/>
      </c>
      <c r="G2908" s="34" t="str">
        <f aca="false">IF(ISBLANK(C2908),"",  IF(F2908="RAZÓN SOCIAL","NUEVO_RP",   IF(F2908="NUMERO",      IF(ISNUMBER(VALUE(C2908)),VALUE(C2908),""),   IF(OR(F2908="NSS - NOMBRE",F2908="RP - NOMBRE"),      IF(         AND(           NOT(ISERROR(FIND(" - ",C2908))),           ISERROR(FIND("  ",C2908)),           ISERROR(FIND("–",C2908)),           ISERROR(FIND("—",C2908)),           ISNUMBER(VALUE(LEFT(C2908,FIND(" - ",C2908)-1)))         ),         VALUE(LEFT(C2908,FIND(" - ",C2908)-1)),         ""      ),   ""   )  )))</f>
        <v/>
      </c>
      <c r="H2908" s="34" t="str">
        <f aca="false">B2908 &amp; "|" &amp; E2908 &amp; "|" &amp;(IF(ISBLANK(C2908),"",IFERROR(VALUE(LEFT(TRIM(C2908),FIND(" ",TRIM(C2908)&amp;" ")-1)),"")))</f>
        <v>||</v>
      </c>
      <c r="I2908" s="18" t="n">
        <f aca="false">IF(G2908="",0, IF(COUNTIF($H$6:H2908,H2908)=1,1,0))</f>
        <v>0</v>
      </c>
      <c r="J2908" s="34" t="str">
        <f aca="false">IF( OR( ISBLANK(D2908), C2908=D2908, AND( LEFT(D2908,7)&lt;&gt;"NOMINA ", OR( ISERROR(FIND(" - ",D2908)), NOT(ISNUMBER(VALUE(LEFT(D2908,FIND(" - ",D2908)-1)))) ) ) ), "", B2908 &amp; "|" &amp; E2908 &amp; "|" &amp; (IF(ISBLANK(C2908), "", IFERROR(VALUE(LEFT(TRIM(C2908), FIND(" ", TRIM(C2908)&amp;" ")-1)), ""))) &amp; "|" &amp; D2908 )</f>
        <v/>
      </c>
      <c r="K2908" s="18" t="n">
        <f aca="false">IF(OR(C2908="", J2908="",G2908=""), 0, IF(COUNTIF($J$6:J2908, J2908)=1, 1, 0))</f>
        <v>0</v>
      </c>
      <c r="L2908" s="16" t="str">
        <f aca="false">IF(B2908="Inscripción de nuevo registro patronal",B2908 &amp; "|" &amp; E2908 &amp; "|" &amp; C2908,"")</f>
        <v/>
      </c>
      <c r="M2908" s="18" t="n">
        <f aca="false">IF(OR(C2908="", L2908=""), 0, IF(COUNTIF($L$6:L2908, L2908)=1, 1, 0))</f>
        <v>0</v>
      </c>
    </row>
    <row r="2909" customFormat="false" ht="28.35" hidden="false" customHeight="true" outlineLevel="0" collapsed="false">
      <c r="A2909" s="48" t="str">
        <f aca="false">IF(AND(NOT(ISBLANK(C2909)),NOT(ISBLANK(B2909)),NOT(ISBLANK(E2909))),(_xlfn.AGGREGATE(2,7,A$5:A2909))+1,"")</f>
        <v/>
      </c>
      <c r="B2909" s="49"/>
      <c r="C2909" s="49"/>
      <c r="D2909" s="50"/>
      <c r="E2909" s="51"/>
      <c r="F2909" s="52" t="str">
        <f aca="false">IFERROR(VLOOKUP(B2909,LISTAS!$Q$2:$R$58,2,0),"")</f>
        <v/>
      </c>
      <c r="G2909" s="34" t="str">
        <f aca="false">IF(ISBLANK(C2909),"",  IF(F2909="RAZÓN SOCIAL","NUEVO_RP",   IF(F2909="NUMERO",      IF(ISNUMBER(VALUE(C2909)),VALUE(C2909),""),   IF(OR(F2909="NSS - NOMBRE",F2909="RP - NOMBRE"),      IF(         AND(           NOT(ISERROR(FIND(" - ",C2909))),           ISERROR(FIND("  ",C2909)),           ISERROR(FIND("–",C2909)),           ISERROR(FIND("—",C2909)),           ISNUMBER(VALUE(LEFT(C2909,FIND(" - ",C2909)-1)))         ),         VALUE(LEFT(C2909,FIND(" - ",C2909)-1)),         ""      ),   ""   )  )))</f>
        <v/>
      </c>
      <c r="H2909" s="34" t="str">
        <f aca="false">B2909 &amp; "|" &amp; E2909 &amp; "|" &amp;(IF(ISBLANK(C2909),"",IFERROR(VALUE(LEFT(TRIM(C2909),FIND(" ",TRIM(C2909)&amp;" ")-1)),"")))</f>
        <v>||</v>
      </c>
      <c r="I2909" s="18" t="n">
        <f aca="false">IF(G2909="",0, IF(COUNTIF($H$6:H2909,H2909)=1,1,0))</f>
        <v>0</v>
      </c>
      <c r="J2909" s="34" t="str">
        <f aca="false">IF( OR( ISBLANK(D2909), C2909=D2909, AND( LEFT(D2909,7)&lt;&gt;"NOMINA ", OR( ISERROR(FIND(" - ",D2909)), NOT(ISNUMBER(VALUE(LEFT(D2909,FIND(" - ",D2909)-1)))) ) ) ), "", B2909 &amp; "|" &amp; E2909 &amp; "|" &amp; (IF(ISBLANK(C2909), "", IFERROR(VALUE(LEFT(TRIM(C2909), FIND(" ", TRIM(C2909)&amp;" ")-1)), ""))) &amp; "|" &amp; D2909 )</f>
        <v/>
      </c>
      <c r="K2909" s="18" t="n">
        <f aca="false">IF(OR(C2909="", J2909="",G2909=""), 0, IF(COUNTIF($J$6:J2909, J2909)=1, 1, 0))</f>
        <v>0</v>
      </c>
      <c r="L2909" s="16" t="str">
        <f aca="false">IF(B2909="Inscripción de nuevo registro patronal",B2909 &amp; "|" &amp; E2909 &amp; "|" &amp; C2909,"")</f>
        <v/>
      </c>
      <c r="M2909" s="18" t="n">
        <f aca="false">IF(OR(C2909="", L2909=""), 0, IF(COUNTIF($L$6:L2909, L2909)=1, 1, 0))</f>
        <v>0</v>
      </c>
    </row>
    <row r="2910" customFormat="false" ht="28.35" hidden="false" customHeight="true" outlineLevel="0" collapsed="false">
      <c r="A2910" s="48" t="str">
        <f aca="false">IF(AND(NOT(ISBLANK(C2910)),NOT(ISBLANK(B2910)),NOT(ISBLANK(E2910))),(_xlfn.AGGREGATE(2,7,A$5:A2910))+1,"")</f>
        <v/>
      </c>
      <c r="B2910" s="49"/>
      <c r="C2910" s="49"/>
      <c r="D2910" s="50"/>
      <c r="E2910" s="51"/>
      <c r="F2910" s="52" t="str">
        <f aca="false">IFERROR(VLOOKUP(B2910,LISTAS!$Q$2:$R$58,2,0),"")</f>
        <v/>
      </c>
      <c r="G2910" s="34" t="str">
        <f aca="false">IF(ISBLANK(C2910),"",  IF(F2910="RAZÓN SOCIAL","NUEVO_RP",   IF(F2910="NUMERO",      IF(ISNUMBER(VALUE(C2910)),VALUE(C2910),""),   IF(OR(F2910="NSS - NOMBRE",F2910="RP - NOMBRE"),      IF(         AND(           NOT(ISERROR(FIND(" - ",C2910))),           ISERROR(FIND("  ",C2910)),           ISERROR(FIND("–",C2910)),           ISERROR(FIND("—",C2910)),           ISNUMBER(VALUE(LEFT(C2910,FIND(" - ",C2910)-1)))         ),         VALUE(LEFT(C2910,FIND(" - ",C2910)-1)),         ""      ),   ""   )  )))</f>
        <v/>
      </c>
      <c r="H2910" s="34" t="str">
        <f aca="false">B2910 &amp; "|" &amp; E2910 &amp; "|" &amp;(IF(ISBLANK(C2910),"",IFERROR(VALUE(LEFT(TRIM(C2910),FIND(" ",TRIM(C2910)&amp;" ")-1)),"")))</f>
        <v>||</v>
      </c>
      <c r="I2910" s="18" t="n">
        <f aca="false">IF(G2910="",0, IF(COUNTIF($H$6:H2910,H2910)=1,1,0))</f>
        <v>0</v>
      </c>
      <c r="J2910" s="34" t="str">
        <f aca="false">IF( OR( ISBLANK(D2910), C2910=D2910, AND( LEFT(D2910,7)&lt;&gt;"NOMINA ", OR( ISERROR(FIND(" - ",D2910)), NOT(ISNUMBER(VALUE(LEFT(D2910,FIND(" - ",D2910)-1)))) ) ) ), "", B2910 &amp; "|" &amp; E2910 &amp; "|" &amp; (IF(ISBLANK(C2910), "", IFERROR(VALUE(LEFT(TRIM(C2910), FIND(" ", TRIM(C2910)&amp;" ")-1)), ""))) &amp; "|" &amp; D2910 )</f>
        <v/>
      </c>
      <c r="K2910" s="18" t="n">
        <f aca="false">IF(OR(C2910="", J2910="",G2910=""), 0, IF(COUNTIF($J$6:J2910, J2910)=1, 1, 0))</f>
        <v>0</v>
      </c>
      <c r="L2910" s="16" t="str">
        <f aca="false">IF(B2910="Inscripción de nuevo registro patronal",B2910 &amp; "|" &amp; E2910 &amp; "|" &amp; C2910,"")</f>
        <v/>
      </c>
      <c r="M2910" s="18" t="n">
        <f aca="false">IF(OR(C2910="", L2910=""), 0, IF(COUNTIF($L$6:L2910, L2910)=1, 1, 0))</f>
        <v>0</v>
      </c>
    </row>
    <row r="2911" customFormat="false" ht="28.35" hidden="false" customHeight="true" outlineLevel="0" collapsed="false">
      <c r="A2911" s="48" t="str">
        <f aca="false">IF(AND(NOT(ISBLANK(C2911)),NOT(ISBLANK(B2911)),NOT(ISBLANK(E2911))),(_xlfn.AGGREGATE(2,7,A$5:A2911))+1,"")</f>
        <v/>
      </c>
      <c r="B2911" s="49"/>
      <c r="C2911" s="49"/>
      <c r="D2911" s="50"/>
      <c r="E2911" s="51"/>
      <c r="F2911" s="52" t="str">
        <f aca="false">IFERROR(VLOOKUP(B2911,LISTAS!$Q$2:$R$58,2,0),"")</f>
        <v/>
      </c>
      <c r="G2911" s="34" t="str">
        <f aca="false">IF(ISBLANK(C2911),"",  IF(F2911="RAZÓN SOCIAL","NUEVO_RP",   IF(F2911="NUMERO",      IF(ISNUMBER(VALUE(C2911)),VALUE(C2911),""),   IF(OR(F2911="NSS - NOMBRE",F2911="RP - NOMBRE"),      IF(         AND(           NOT(ISERROR(FIND(" - ",C2911))),           ISERROR(FIND("  ",C2911)),           ISERROR(FIND("–",C2911)),           ISERROR(FIND("—",C2911)),           ISNUMBER(VALUE(LEFT(C2911,FIND(" - ",C2911)-1)))         ),         VALUE(LEFT(C2911,FIND(" - ",C2911)-1)),         ""      ),   ""   )  )))</f>
        <v/>
      </c>
      <c r="H2911" s="34" t="str">
        <f aca="false">B2911 &amp; "|" &amp; E2911 &amp; "|" &amp;(IF(ISBLANK(C2911),"",IFERROR(VALUE(LEFT(TRIM(C2911),FIND(" ",TRIM(C2911)&amp;" ")-1)),"")))</f>
        <v>||</v>
      </c>
      <c r="I2911" s="18" t="n">
        <f aca="false">IF(G2911="",0, IF(COUNTIF($H$6:H2911,H2911)=1,1,0))</f>
        <v>0</v>
      </c>
      <c r="J2911" s="34" t="str">
        <f aca="false">IF( OR( ISBLANK(D2911), C2911=D2911, AND( LEFT(D2911,7)&lt;&gt;"NOMINA ", OR( ISERROR(FIND(" - ",D2911)), NOT(ISNUMBER(VALUE(LEFT(D2911,FIND(" - ",D2911)-1)))) ) ) ), "", B2911 &amp; "|" &amp; E2911 &amp; "|" &amp; (IF(ISBLANK(C2911), "", IFERROR(VALUE(LEFT(TRIM(C2911), FIND(" ", TRIM(C2911)&amp;" ")-1)), ""))) &amp; "|" &amp; D2911 )</f>
        <v/>
      </c>
      <c r="K2911" s="18" t="n">
        <f aca="false">IF(OR(C2911="", J2911="",G2911=""), 0, IF(COUNTIF($J$6:J2911, J2911)=1, 1, 0))</f>
        <v>0</v>
      </c>
      <c r="L2911" s="16" t="str">
        <f aca="false">IF(B2911="Inscripción de nuevo registro patronal",B2911 &amp; "|" &amp; E2911 &amp; "|" &amp; C2911,"")</f>
        <v/>
      </c>
      <c r="M2911" s="18" t="n">
        <f aca="false">IF(OR(C2911="", L2911=""), 0, IF(COUNTIF($L$6:L2911, L2911)=1, 1, 0))</f>
        <v>0</v>
      </c>
    </row>
    <row r="2912" customFormat="false" ht="28.35" hidden="false" customHeight="true" outlineLevel="0" collapsed="false">
      <c r="A2912" s="48" t="str">
        <f aca="false">IF(AND(NOT(ISBLANK(C2912)),NOT(ISBLANK(B2912)),NOT(ISBLANK(E2912))),(_xlfn.AGGREGATE(2,7,A$5:A2912))+1,"")</f>
        <v/>
      </c>
      <c r="B2912" s="49"/>
      <c r="C2912" s="49"/>
      <c r="D2912" s="50"/>
      <c r="E2912" s="51"/>
      <c r="F2912" s="52" t="str">
        <f aca="false">IFERROR(VLOOKUP(B2912,LISTAS!$Q$2:$R$58,2,0),"")</f>
        <v/>
      </c>
      <c r="G2912" s="34" t="str">
        <f aca="false">IF(ISBLANK(C2912),"",  IF(F2912="RAZÓN SOCIAL","NUEVO_RP",   IF(F2912="NUMERO",      IF(ISNUMBER(VALUE(C2912)),VALUE(C2912),""),   IF(OR(F2912="NSS - NOMBRE",F2912="RP - NOMBRE"),      IF(         AND(           NOT(ISERROR(FIND(" - ",C2912))),           ISERROR(FIND("  ",C2912)),           ISERROR(FIND("–",C2912)),           ISERROR(FIND("—",C2912)),           ISNUMBER(VALUE(LEFT(C2912,FIND(" - ",C2912)-1)))         ),         VALUE(LEFT(C2912,FIND(" - ",C2912)-1)),         ""      ),   ""   )  )))</f>
        <v/>
      </c>
      <c r="H2912" s="34" t="str">
        <f aca="false">B2912 &amp; "|" &amp; E2912 &amp; "|" &amp;(IF(ISBLANK(C2912),"",IFERROR(VALUE(LEFT(TRIM(C2912),FIND(" ",TRIM(C2912)&amp;" ")-1)),"")))</f>
        <v>||</v>
      </c>
      <c r="I2912" s="18" t="n">
        <f aca="false">IF(G2912="",0, IF(COUNTIF($H$6:H2912,H2912)=1,1,0))</f>
        <v>0</v>
      </c>
      <c r="J2912" s="34" t="str">
        <f aca="false">IF( OR( ISBLANK(D2912), C2912=D2912, AND( LEFT(D2912,7)&lt;&gt;"NOMINA ", OR( ISERROR(FIND(" - ",D2912)), NOT(ISNUMBER(VALUE(LEFT(D2912,FIND(" - ",D2912)-1)))) ) ) ), "", B2912 &amp; "|" &amp; E2912 &amp; "|" &amp; (IF(ISBLANK(C2912), "", IFERROR(VALUE(LEFT(TRIM(C2912), FIND(" ", TRIM(C2912)&amp;" ")-1)), ""))) &amp; "|" &amp; D2912 )</f>
        <v/>
      </c>
      <c r="K2912" s="18" t="n">
        <f aca="false">IF(OR(C2912="", J2912="",G2912=""), 0, IF(COUNTIF($J$6:J2912, J2912)=1, 1, 0))</f>
        <v>0</v>
      </c>
      <c r="L2912" s="16" t="str">
        <f aca="false">IF(B2912="Inscripción de nuevo registro patronal",B2912 &amp; "|" &amp; E2912 &amp; "|" &amp; C2912,"")</f>
        <v/>
      </c>
      <c r="M2912" s="18" t="n">
        <f aca="false">IF(OR(C2912="", L2912=""), 0, IF(COUNTIF($L$6:L2912, L2912)=1, 1, 0))</f>
        <v>0</v>
      </c>
    </row>
    <row r="2913" customFormat="false" ht="28.35" hidden="false" customHeight="true" outlineLevel="0" collapsed="false">
      <c r="A2913" s="48" t="str">
        <f aca="false">IF(AND(NOT(ISBLANK(C2913)),NOT(ISBLANK(B2913)),NOT(ISBLANK(E2913))),(_xlfn.AGGREGATE(2,7,A$5:A2913))+1,"")</f>
        <v/>
      </c>
      <c r="B2913" s="49"/>
      <c r="C2913" s="49"/>
      <c r="D2913" s="50"/>
      <c r="E2913" s="51"/>
      <c r="F2913" s="52" t="str">
        <f aca="false">IFERROR(VLOOKUP(B2913,LISTAS!$Q$2:$R$58,2,0),"")</f>
        <v/>
      </c>
      <c r="G2913" s="34" t="str">
        <f aca="false">IF(ISBLANK(C2913),"",  IF(F2913="RAZÓN SOCIAL","NUEVO_RP",   IF(F2913="NUMERO",      IF(ISNUMBER(VALUE(C2913)),VALUE(C2913),""),   IF(OR(F2913="NSS - NOMBRE",F2913="RP - NOMBRE"),      IF(         AND(           NOT(ISERROR(FIND(" - ",C2913))),           ISERROR(FIND("  ",C2913)),           ISERROR(FIND("–",C2913)),           ISERROR(FIND("—",C2913)),           ISNUMBER(VALUE(LEFT(C2913,FIND(" - ",C2913)-1)))         ),         VALUE(LEFT(C2913,FIND(" - ",C2913)-1)),         ""      ),   ""   )  )))</f>
        <v/>
      </c>
      <c r="H2913" s="34" t="str">
        <f aca="false">B2913 &amp; "|" &amp; E2913 &amp; "|" &amp;(IF(ISBLANK(C2913),"",IFERROR(VALUE(LEFT(TRIM(C2913),FIND(" ",TRIM(C2913)&amp;" ")-1)),"")))</f>
        <v>||</v>
      </c>
      <c r="I2913" s="18" t="n">
        <f aca="false">IF(G2913="",0, IF(COUNTIF($H$6:H2913,H2913)=1,1,0))</f>
        <v>0</v>
      </c>
      <c r="J2913" s="34" t="str">
        <f aca="false">IF( OR( ISBLANK(D2913), C2913=D2913, AND( LEFT(D2913,7)&lt;&gt;"NOMINA ", OR( ISERROR(FIND(" - ",D2913)), NOT(ISNUMBER(VALUE(LEFT(D2913,FIND(" - ",D2913)-1)))) ) ) ), "", B2913 &amp; "|" &amp; E2913 &amp; "|" &amp; (IF(ISBLANK(C2913), "", IFERROR(VALUE(LEFT(TRIM(C2913), FIND(" ", TRIM(C2913)&amp;" ")-1)), ""))) &amp; "|" &amp; D2913 )</f>
        <v/>
      </c>
      <c r="K2913" s="18" t="n">
        <f aca="false">IF(OR(C2913="", J2913="",G2913=""), 0, IF(COUNTIF($J$6:J2913, J2913)=1, 1, 0))</f>
        <v>0</v>
      </c>
      <c r="L2913" s="16" t="str">
        <f aca="false">IF(B2913="Inscripción de nuevo registro patronal",B2913 &amp; "|" &amp; E2913 &amp; "|" &amp; C2913,"")</f>
        <v/>
      </c>
      <c r="M2913" s="18" t="n">
        <f aca="false">IF(OR(C2913="", L2913=""), 0, IF(COUNTIF($L$6:L2913, L2913)=1, 1, 0))</f>
        <v>0</v>
      </c>
    </row>
    <row r="2914" customFormat="false" ht="28.35" hidden="false" customHeight="true" outlineLevel="0" collapsed="false">
      <c r="A2914" s="48" t="str">
        <f aca="false">IF(AND(NOT(ISBLANK(C2914)),NOT(ISBLANK(B2914)),NOT(ISBLANK(E2914))),(_xlfn.AGGREGATE(2,7,A$5:A2914))+1,"")</f>
        <v/>
      </c>
      <c r="B2914" s="49"/>
      <c r="C2914" s="49"/>
      <c r="D2914" s="50"/>
      <c r="E2914" s="51"/>
      <c r="F2914" s="52" t="str">
        <f aca="false">IFERROR(VLOOKUP(B2914,LISTAS!$Q$2:$R$58,2,0),"")</f>
        <v/>
      </c>
      <c r="G2914" s="34" t="str">
        <f aca="false">IF(ISBLANK(C2914),"",  IF(F2914="RAZÓN SOCIAL","NUEVO_RP",   IF(F2914="NUMERO",      IF(ISNUMBER(VALUE(C2914)),VALUE(C2914),""),   IF(OR(F2914="NSS - NOMBRE",F2914="RP - NOMBRE"),      IF(         AND(           NOT(ISERROR(FIND(" - ",C2914))),           ISERROR(FIND("  ",C2914)),           ISERROR(FIND("–",C2914)),           ISERROR(FIND("—",C2914)),           ISNUMBER(VALUE(LEFT(C2914,FIND(" - ",C2914)-1)))         ),         VALUE(LEFT(C2914,FIND(" - ",C2914)-1)),         ""      ),   ""   )  )))</f>
        <v/>
      </c>
      <c r="H2914" s="34" t="str">
        <f aca="false">B2914 &amp; "|" &amp; E2914 &amp; "|" &amp;(IF(ISBLANK(C2914),"",IFERROR(VALUE(LEFT(TRIM(C2914),FIND(" ",TRIM(C2914)&amp;" ")-1)),"")))</f>
        <v>||</v>
      </c>
      <c r="I2914" s="18" t="n">
        <f aca="false">IF(G2914="",0, IF(COUNTIF($H$6:H2914,H2914)=1,1,0))</f>
        <v>0</v>
      </c>
      <c r="J2914" s="34" t="str">
        <f aca="false">IF( OR( ISBLANK(D2914), C2914=D2914, AND( LEFT(D2914,7)&lt;&gt;"NOMINA ", OR( ISERROR(FIND(" - ",D2914)), NOT(ISNUMBER(VALUE(LEFT(D2914,FIND(" - ",D2914)-1)))) ) ) ), "", B2914 &amp; "|" &amp; E2914 &amp; "|" &amp; (IF(ISBLANK(C2914), "", IFERROR(VALUE(LEFT(TRIM(C2914), FIND(" ", TRIM(C2914)&amp;" ")-1)), ""))) &amp; "|" &amp; D2914 )</f>
        <v/>
      </c>
      <c r="K2914" s="18" t="n">
        <f aca="false">IF(OR(C2914="", J2914="",G2914=""), 0, IF(COUNTIF($J$6:J2914, J2914)=1, 1, 0))</f>
        <v>0</v>
      </c>
      <c r="L2914" s="16" t="str">
        <f aca="false">IF(B2914="Inscripción de nuevo registro patronal",B2914 &amp; "|" &amp; E2914 &amp; "|" &amp; C2914,"")</f>
        <v/>
      </c>
      <c r="M2914" s="18" t="n">
        <f aca="false">IF(OR(C2914="", L2914=""), 0, IF(COUNTIF($L$6:L2914, L2914)=1, 1, 0))</f>
        <v>0</v>
      </c>
    </row>
    <row r="2915" customFormat="false" ht="28.35" hidden="false" customHeight="true" outlineLevel="0" collapsed="false">
      <c r="A2915" s="48" t="str">
        <f aca="false">IF(AND(NOT(ISBLANK(C2915)),NOT(ISBLANK(B2915)),NOT(ISBLANK(E2915))),(_xlfn.AGGREGATE(2,7,A$5:A2915))+1,"")</f>
        <v/>
      </c>
      <c r="B2915" s="49"/>
      <c r="C2915" s="49"/>
      <c r="D2915" s="50"/>
      <c r="E2915" s="51"/>
      <c r="F2915" s="52" t="str">
        <f aca="false">IFERROR(VLOOKUP(B2915,LISTAS!$Q$2:$R$58,2,0),"")</f>
        <v/>
      </c>
      <c r="G2915" s="34" t="str">
        <f aca="false">IF(ISBLANK(C2915),"",  IF(F2915="RAZÓN SOCIAL","NUEVO_RP",   IF(F2915="NUMERO",      IF(ISNUMBER(VALUE(C2915)),VALUE(C2915),""),   IF(OR(F2915="NSS - NOMBRE",F2915="RP - NOMBRE"),      IF(         AND(           NOT(ISERROR(FIND(" - ",C2915))),           ISERROR(FIND("  ",C2915)),           ISERROR(FIND("–",C2915)),           ISERROR(FIND("—",C2915)),           ISNUMBER(VALUE(LEFT(C2915,FIND(" - ",C2915)-1)))         ),         VALUE(LEFT(C2915,FIND(" - ",C2915)-1)),         ""      ),   ""   )  )))</f>
        <v/>
      </c>
      <c r="H2915" s="34" t="str">
        <f aca="false">B2915 &amp; "|" &amp; E2915 &amp; "|" &amp;(IF(ISBLANK(C2915),"",IFERROR(VALUE(LEFT(TRIM(C2915),FIND(" ",TRIM(C2915)&amp;" ")-1)),"")))</f>
        <v>||</v>
      </c>
      <c r="I2915" s="18" t="n">
        <f aca="false">IF(G2915="",0, IF(COUNTIF($H$6:H2915,H2915)=1,1,0))</f>
        <v>0</v>
      </c>
      <c r="J2915" s="34" t="str">
        <f aca="false">IF( OR( ISBLANK(D2915), C2915=D2915, AND( LEFT(D2915,7)&lt;&gt;"NOMINA ", OR( ISERROR(FIND(" - ",D2915)), NOT(ISNUMBER(VALUE(LEFT(D2915,FIND(" - ",D2915)-1)))) ) ) ), "", B2915 &amp; "|" &amp; E2915 &amp; "|" &amp; (IF(ISBLANK(C2915), "", IFERROR(VALUE(LEFT(TRIM(C2915), FIND(" ", TRIM(C2915)&amp;" ")-1)), ""))) &amp; "|" &amp; D2915 )</f>
        <v/>
      </c>
      <c r="K2915" s="18" t="n">
        <f aca="false">IF(OR(C2915="", J2915="",G2915=""), 0, IF(COUNTIF($J$6:J2915, J2915)=1, 1, 0))</f>
        <v>0</v>
      </c>
      <c r="L2915" s="16" t="str">
        <f aca="false">IF(B2915="Inscripción de nuevo registro patronal",B2915 &amp; "|" &amp; E2915 &amp; "|" &amp; C2915,"")</f>
        <v/>
      </c>
      <c r="M2915" s="18" t="n">
        <f aca="false">IF(OR(C2915="", L2915=""), 0, IF(COUNTIF($L$6:L2915, L2915)=1, 1, 0))</f>
        <v>0</v>
      </c>
    </row>
    <row r="2916" customFormat="false" ht="28.35" hidden="false" customHeight="true" outlineLevel="0" collapsed="false">
      <c r="A2916" s="48" t="str">
        <f aca="false">IF(AND(NOT(ISBLANK(C2916)),NOT(ISBLANK(B2916)),NOT(ISBLANK(E2916))),(_xlfn.AGGREGATE(2,7,A$5:A2916))+1,"")</f>
        <v/>
      </c>
      <c r="B2916" s="49"/>
      <c r="C2916" s="49"/>
      <c r="D2916" s="50"/>
      <c r="E2916" s="51"/>
      <c r="F2916" s="52" t="str">
        <f aca="false">IFERROR(VLOOKUP(B2916,LISTAS!$Q$2:$R$58,2,0),"")</f>
        <v/>
      </c>
      <c r="G2916" s="34" t="str">
        <f aca="false">IF(ISBLANK(C2916),"",  IF(F2916="RAZÓN SOCIAL","NUEVO_RP",   IF(F2916="NUMERO",      IF(ISNUMBER(VALUE(C2916)),VALUE(C2916),""),   IF(OR(F2916="NSS - NOMBRE",F2916="RP - NOMBRE"),      IF(         AND(           NOT(ISERROR(FIND(" - ",C2916))),           ISERROR(FIND("  ",C2916)),           ISERROR(FIND("–",C2916)),           ISERROR(FIND("—",C2916)),           ISNUMBER(VALUE(LEFT(C2916,FIND(" - ",C2916)-1)))         ),         VALUE(LEFT(C2916,FIND(" - ",C2916)-1)),         ""      ),   ""   )  )))</f>
        <v/>
      </c>
      <c r="H2916" s="34" t="str">
        <f aca="false">B2916 &amp; "|" &amp; E2916 &amp; "|" &amp;(IF(ISBLANK(C2916),"",IFERROR(VALUE(LEFT(TRIM(C2916),FIND(" ",TRIM(C2916)&amp;" ")-1)),"")))</f>
        <v>||</v>
      </c>
      <c r="I2916" s="18" t="n">
        <f aca="false">IF(G2916="",0, IF(COUNTIF($H$6:H2916,H2916)=1,1,0))</f>
        <v>0</v>
      </c>
      <c r="J2916" s="34" t="str">
        <f aca="false">IF( OR( ISBLANK(D2916), C2916=D2916, AND( LEFT(D2916,7)&lt;&gt;"NOMINA ", OR( ISERROR(FIND(" - ",D2916)), NOT(ISNUMBER(VALUE(LEFT(D2916,FIND(" - ",D2916)-1)))) ) ) ), "", B2916 &amp; "|" &amp; E2916 &amp; "|" &amp; (IF(ISBLANK(C2916), "", IFERROR(VALUE(LEFT(TRIM(C2916), FIND(" ", TRIM(C2916)&amp;" ")-1)), ""))) &amp; "|" &amp; D2916 )</f>
        <v/>
      </c>
      <c r="K2916" s="18" t="n">
        <f aca="false">IF(OR(C2916="", J2916="",G2916=""), 0, IF(COUNTIF($J$6:J2916, J2916)=1, 1, 0))</f>
        <v>0</v>
      </c>
      <c r="L2916" s="16" t="str">
        <f aca="false">IF(B2916="Inscripción de nuevo registro patronal",B2916 &amp; "|" &amp; E2916 &amp; "|" &amp; C2916,"")</f>
        <v/>
      </c>
      <c r="M2916" s="18" t="n">
        <f aca="false">IF(OR(C2916="", L2916=""), 0, IF(COUNTIF($L$6:L2916, L2916)=1, 1, 0))</f>
        <v>0</v>
      </c>
    </row>
    <row r="2917" customFormat="false" ht="28.35" hidden="false" customHeight="true" outlineLevel="0" collapsed="false">
      <c r="A2917" s="48" t="str">
        <f aca="false">IF(AND(NOT(ISBLANK(C2917)),NOT(ISBLANK(B2917)),NOT(ISBLANK(E2917))),(_xlfn.AGGREGATE(2,7,A$5:A2917))+1,"")</f>
        <v/>
      </c>
      <c r="B2917" s="49"/>
      <c r="C2917" s="49"/>
      <c r="D2917" s="50"/>
      <c r="E2917" s="51"/>
      <c r="F2917" s="52" t="str">
        <f aca="false">IFERROR(VLOOKUP(B2917,LISTAS!$Q$2:$R$58,2,0),"")</f>
        <v/>
      </c>
      <c r="G2917" s="34" t="str">
        <f aca="false">IF(ISBLANK(C2917),"",  IF(F2917="RAZÓN SOCIAL","NUEVO_RP",   IF(F2917="NUMERO",      IF(ISNUMBER(VALUE(C2917)),VALUE(C2917),""),   IF(OR(F2917="NSS - NOMBRE",F2917="RP - NOMBRE"),      IF(         AND(           NOT(ISERROR(FIND(" - ",C2917))),           ISERROR(FIND("  ",C2917)),           ISERROR(FIND("–",C2917)),           ISERROR(FIND("—",C2917)),           ISNUMBER(VALUE(LEFT(C2917,FIND(" - ",C2917)-1)))         ),         VALUE(LEFT(C2917,FIND(" - ",C2917)-1)),         ""      ),   ""   )  )))</f>
        <v/>
      </c>
      <c r="H2917" s="34" t="str">
        <f aca="false">B2917 &amp; "|" &amp; E2917 &amp; "|" &amp;(IF(ISBLANK(C2917),"",IFERROR(VALUE(LEFT(TRIM(C2917),FIND(" ",TRIM(C2917)&amp;" ")-1)),"")))</f>
        <v>||</v>
      </c>
      <c r="I2917" s="18" t="n">
        <f aca="false">IF(G2917="",0, IF(COUNTIF($H$6:H2917,H2917)=1,1,0))</f>
        <v>0</v>
      </c>
      <c r="J2917" s="34" t="str">
        <f aca="false">IF( OR( ISBLANK(D2917), C2917=D2917, AND( LEFT(D2917,7)&lt;&gt;"NOMINA ", OR( ISERROR(FIND(" - ",D2917)), NOT(ISNUMBER(VALUE(LEFT(D2917,FIND(" - ",D2917)-1)))) ) ) ), "", B2917 &amp; "|" &amp; E2917 &amp; "|" &amp; (IF(ISBLANK(C2917), "", IFERROR(VALUE(LEFT(TRIM(C2917), FIND(" ", TRIM(C2917)&amp;" ")-1)), ""))) &amp; "|" &amp; D2917 )</f>
        <v/>
      </c>
      <c r="K2917" s="18" t="n">
        <f aca="false">IF(OR(C2917="", J2917="",G2917=""), 0, IF(COUNTIF($J$6:J2917, J2917)=1, 1, 0))</f>
        <v>0</v>
      </c>
      <c r="L2917" s="16" t="str">
        <f aca="false">IF(B2917="Inscripción de nuevo registro patronal",B2917 &amp; "|" &amp; E2917 &amp; "|" &amp; C2917,"")</f>
        <v/>
      </c>
      <c r="M2917" s="18" t="n">
        <f aca="false">IF(OR(C2917="", L2917=""), 0, IF(COUNTIF($L$6:L2917, L2917)=1, 1, 0))</f>
        <v>0</v>
      </c>
    </row>
    <row r="2918" customFormat="false" ht="28.35" hidden="false" customHeight="true" outlineLevel="0" collapsed="false">
      <c r="A2918" s="48" t="str">
        <f aca="false">IF(AND(NOT(ISBLANK(C2918)),NOT(ISBLANK(B2918)),NOT(ISBLANK(E2918))),(_xlfn.AGGREGATE(2,7,A$5:A2918))+1,"")</f>
        <v/>
      </c>
      <c r="B2918" s="49"/>
      <c r="C2918" s="49"/>
      <c r="D2918" s="50"/>
      <c r="E2918" s="51"/>
      <c r="F2918" s="52" t="str">
        <f aca="false">IFERROR(VLOOKUP(B2918,LISTAS!$Q$2:$R$58,2,0),"")</f>
        <v/>
      </c>
      <c r="G2918" s="34" t="str">
        <f aca="false">IF(ISBLANK(C2918),"",  IF(F2918="RAZÓN SOCIAL","NUEVO_RP",   IF(F2918="NUMERO",      IF(ISNUMBER(VALUE(C2918)),VALUE(C2918),""),   IF(OR(F2918="NSS - NOMBRE",F2918="RP - NOMBRE"),      IF(         AND(           NOT(ISERROR(FIND(" - ",C2918))),           ISERROR(FIND("  ",C2918)),           ISERROR(FIND("–",C2918)),           ISERROR(FIND("—",C2918)),           ISNUMBER(VALUE(LEFT(C2918,FIND(" - ",C2918)-1)))         ),         VALUE(LEFT(C2918,FIND(" - ",C2918)-1)),         ""      ),   ""   )  )))</f>
        <v/>
      </c>
      <c r="H2918" s="34" t="str">
        <f aca="false">B2918 &amp; "|" &amp; E2918 &amp; "|" &amp;(IF(ISBLANK(C2918),"",IFERROR(VALUE(LEFT(TRIM(C2918),FIND(" ",TRIM(C2918)&amp;" ")-1)),"")))</f>
        <v>||</v>
      </c>
      <c r="I2918" s="18" t="n">
        <f aca="false">IF(G2918="",0, IF(COUNTIF($H$6:H2918,H2918)=1,1,0))</f>
        <v>0</v>
      </c>
      <c r="J2918" s="34" t="str">
        <f aca="false">IF( OR( ISBLANK(D2918), C2918=D2918, AND( LEFT(D2918,7)&lt;&gt;"NOMINA ", OR( ISERROR(FIND(" - ",D2918)), NOT(ISNUMBER(VALUE(LEFT(D2918,FIND(" - ",D2918)-1)))) ) ) ), "", B2918 &amp; "|" &amp; E2918 &amp; "|" &amp; (IF(ISBLANK(C2918), "", IFERROR(VALUE(LEFT(TRIM(C2918), FIND(" ", TRIM(C2918)&amp;" ")-1)), ""))) &amp; "|" &amp; D2918 )</f>
        <v/>
      </c>
      <c r="K2918" s="18" t="n">
        <f aca="false">IF(OR(C2918="", J2918="",G2918=""), 0, IF(COUNTIF($J$6:J2918, J2918)=1, 1, 0))</f>
        <v>0</v>
      </c>
      <c r="L2918" s="16" t="str">
        <f aca="false">IF(B2918="Inscripción de nuevo registro patronal",B2918 &amp; "|" &amp; E2918 &amp; "|" &amp; C2918,"")</f>
        <v/>
      </c>
      <c r="M2918" s="18" t="n">
        <f aca="false">IF(OR(C2918="", L2918=""), 0, IF(COUNTIF($L$6:L2918, L2918)=1, 1, 0))</f>
        <v>0</v>
      </c>
    </row>
    <row r="2919" customFormat="false" ht="28.35" hidden="false" customHeight="true" outlineLevel="0" collapsed="false">
      <c r="A2919" s="48" t="str">
        <f aca="false">IF(AND(NOT(ISBLANK(C2919)),NOT(ISBLANK(B2919)),NOT(ISBLANK(E2919))),(_xlfn.AGGREGATE(2,7,A$5:A2919))+1,"")</f>
        <v/>
      </c>
      <c r="B2919" s="49"/>
      <c r="C2919" s="49"/>
      <c r="D2919" s="50"/>
      <c r="E2919" s="51"/>
      <c r="F2919" s="52" t="str">
        <f aca="false">IFERROR(VLOOKUP(B2919,LISTAS!$Q$2:$R$58,2,0),"")</f>
        <v/>
      </c>
      <c r="G2919" s="34" t="str">
        <f aca="false">IF(ISBLANK(C2919),"",  IF(F2919="RAZÓN SOCIAL","NUEVO_RP",   IF(F2919="NUMERO",      IF(ISNUMBER(VALUE(C2919)),VALUE(C2919),""),   IF(OR(F2919="NSS - NOMBRE",F2919="RP - NOMBRE"),      IF(         AND(           NOT(ISERROR(FIND(" - ",C2919))),           ISERROR(FIND("  ",C2919)),           ISERROR(FIND("–",C2919)),           ISERROR(FIND("—",C2919)),           ISNUMBER(VALUE(LEFT(C2919,FIND(" - ",C2919)-1)))         ),         VALUE(LEFT(C2919,FIND(" - ",C2919)-1)),         ""      ),   ""   )  )))</f>
        <v/>
      </c>
      <c r="H2919" s="34" t="str">
        <f aca="false">B2919 &amp; "|" &amp; E2919 &amp; "|" &amp;(IF(ISBLANK(C2919),"",IFERROR(VALUE(LEFT(TRIM(C2919),FIND(" ",TRIM(C2919)&amp;" ")-1)),"")))</f>
        <v>||</v>
      </c>
      <c r="I2919" s="18" t="n">
        <f aca="false">IF(G2919="",0, IF(COUNTIF($H$6:H2919,H2919)=1,1,0))</f>
        <v>0</v>
      </c>
      <c r="J2919" s="34" t="str">
        <f aca="false">IF( OR( ISBLANK(D2919), C2919=D2919, AND( LEFT(D2919,7)&lt;&gt;"NOMINA ", OR( ISERROR(FIND(" - ",D2919)), NOT(ISNUMBER(VALUE(LEFT(D2919,FIND(" - ",D2919)-1)))) ) ) ), "", B2919 &amp; "|" &amp; E2919 &amp; "|" &amp; (IF(ISBLANK(C2919), "", IFERROR(VALUE(LEFT(TRIM(C2919), FIND(" ", TRIM(C2919)&amp;" ")-1)), ""))) &amp; "|" &amp; D2919 )</f>
        <v/>
      </c>
      <c r="K2919" s="18" t="n">
        <f aca="false">IF(OR(C2919="", J2919="",G2919=""), 0, IF(COUNTIF($J$6:J2919, J2919)=1, 1, 0))</f>
        <v>0</v>
      </c>
      <c r="L2919" s="16" t="str">
        <f aca="false">IF(B2919="Inscripción de nuevo registro patronal",B2919 &amp; "|" &amp; E2919 &amp; "|" &amp; C2919,"")</f>
        <v/>
      </c>
      <c r="M2919" s="18" t="n">
        <f aca="false">IF(OR(C2919="", L2919=""), 0, IF(COUNTIF($L$6:L2919, L2919)=1, 1, 0))</f>
        <v>0</v>
      </c>
    </row>
    <row r="2920" customFormat="false" ht="28.35" hidden="false" customHeight="true" outlineLevel="0" collapsed="false">
      <c r="A2920" s="48" t="str">
        <f aca="false">IF(AND(NOT(ISBLANK(C2920)),NOT(ISBLANK(B2920)),NOT(ISBLANK(E2920))),(_xlfn.AGGREGATE(2,7,A$5:A2920))+1,"")</f>
        <v/>
      </c>
      <c r="B2920" s="49"/>
      <c r="C2920" s="49"/>
      <c r="D2920" s="50"/>
      <c r="E2920" s="51"/>
      <c r="F2920" s="52" t="str">
        <f aca="false">IFERROR(VLOOKUP(B2920,LISTAS!$Q$2:$R$58,2,0),"")</f>
        <v/>
      </c>
      <c r="G2920" s="34" t="str">
        <f aca="false">IF(ISBLANK(C2920),"",  IF(F2920="RAZÓN SOCIAL","NUEVO_RP",   IF(F2920="NUMERO",      IF(ISNUMBER(VALUE(C2920)),VALUE(C2920),""),   IF(OR(F2920="NSS - NOMBRE",F2920="RP - NOMBRE"),      IF(         AND(           NOT(ISERROR(FIND(" - ",C2920))),           ISERROR(FIND("  ",C2920)),           ISERROR(FIND("–",C2920)),           ISERROR(FIND("—",C2920)),           ISNUMBER(VALUE(LEFT(C2920,FIND(" - ",C2920)-1)))         ),         VALUE(LEFT(C2920,FIND(" - ",C2920)-1)),         ""      ),   ""   )  )))</f>
        <v/>
      </c>
      <c r="H2920" s="34" t="str">
        <f aca="false">B2920 &amp; "|" &amp; E2920 &amp; "|" &amp;(IF(ISBLANK(C2920),"",IFERROR(VALUE(LEFT(TRIM(C2920),FIND(" ",TRIM(C2920)&amp;" ")-1)),"")))</f>
        <v>||</v>
      </c>
      <c r="I2920" s="18" t="n">
        <f aca="false">IF(G2920="",0, IF(COUNTIF($H$6:H2920,H2920)=1,1,0))</f>
        <v>0</v>
      </c>
      <c r="J2920" s="34" t="str">
        <f aca="false">IF( OR( ISBLANK(D2920), C2920=D2920, AND( LEFT(D2920,7)&lt;&gt;"NOMINA ", OR( ISERROR(FIND(" - ",D2920)), NOT(ISNUMBER(VALUE(LEFT(D2920,FIND(" - ",D2920)-1)))) ) ) ), "", B2920 &amp; "|" &amp; E2920 &amp; "|" &amp; (IF(ISBLANK(C2920), "", IFERROR(VALUE(LEFT(TRIM(C2920), FIND(" ", TRIM(C2920)&amp;" ")-1)), ""))) &amp; "|" &amp; D2920 )</f>
        <v/>
      </c>
      <c r="K2920" s="18" t="n">
        <f aca="false">IF(OR(C2920="", J2920="",G2920=""), 0, IF(COUNTIF($J$6:J2920, J2920)=1, 1, 0))</f>
        <v>0</v>
      </c>
      <c r="L2920" s="16" t="str">
        <f aca="false">IF(B2920="Inscripción de nuevo registro patronal",B2920 &amp; "|" &amp; E2920 &amp; "|" &amp; C2920,"")</f>
        <v/>
      </c>
      <c r="M2920" s="18" t="n">
        <f aca="false">IF(OR(C2920="", L2920=""), 0, IF(COUNTIF($L$6:L2920, L2920)=1, 1, 0))</f>
        <v>0</v>
      </c>
    </row>
    <row r="2921" customFormat="false" ht="28.35" hidden="false" customHeight="true" outlineLevel="0" collapsed="false">
      <c r="A2921" s="48" t="str">
        <f aca="false">IF(AND(NOT(ISBLANK(C2921)),NOT(ISBLANK(B2921)),NOT(ISBLANK(E2921))),(_xlfn.AGGREGATE(2,7,A$5:A2921))+1,"")</f>
        <v/>
      </c>
      <c r="B2921" s="49"/>
      <c r="C2921" s="49"/>
      <c r="D2921" s="50"/>
      <c r="E2921" s="51"/>
      <c r="F2921" s="52" t="str">
        <f aca="false">IFERROR(VLOOKUP(B2921,LISTAS!$Q$2:$R$58,2,0),"")</f>
        <v/>
      </c>
      <c r="G2921" s="34" t="str">
        <f aca="false">IF(ISBLANK(C2921),"",  IF(F2921="RAZÓN SOCIAL","NUEVO_RP",   IF(F2921="NUMERO",      IF(ISNUMBER(VALUE(C2921)),VALUE(C2921),""),   IF(OR(F2921="NSS - NOMBRE",F2921="RP - NOMBRE"),      IF(         AND(           NOT(ISERROR(FIND(" - ",C2921))),           ISERROR(FIND("  ",C2921)),           ISERROR(FIND("–",C2921)),           ISERROR(FIND("—",C2921)),           ISNUMBER(VALUE(LEFT(C2921,FIND(" - ",C2921)-1)))         ),         VALUE(LEFT(C2921,FIND(" - ",C2921)-1)),         ""      ),   ""   )  )))</f>
        <v/>
      </c>
      <c r="H2921" s="34" t="str">
        <f aca="false">B2921 &amp; "|" &amp; E2921 &amp; "|" &amp;(IF(ISBLANK(C2921),"",IFERROR(VALUE(LEFT(TRIM(C2921),FIND(" ",TRIM(C2921)&amp;" ")-1)),"")))</f>
        <v>||</v>
      </c>
      <c r="I2921" s="18" t="n">
        <f aca="false">IF(G2921="",0, IF(COUNTIF($H$6:H2921,H2921)=1,1,0))</f>
        <v>0</v>
      </c>
      <c r="J2921" s="34" t="str">
        <f aca="false">IF( OR( ISBLANK(D2921), C2921=D2921, AND( LEFT(D2921,7)&lt;&gt;"NOMINA ", OR( ISERROR(FIND(" - ",D2921)), NOT(ISNUMBER(VALUE(LEFT(D2921,FIND(" - ",D2921)-1)))) ) ) ), "", B2921 &amp; "|" &amp; E2921 &amp; "|" &amp; (IF(ISBLANK(C2921), "", IFERROR(VALUE(LEFT(TRIM(C2921), FIND(" ", TRIM(C2921)&amp;" ")-1)), ""))) &amp; "|" &amp; D2921 )</f>
        <v/>
      </c>
      <c r="K2921" s="18" t="n">
        <f aca="false">IF(OR(C2921="", J2921="",G2921=""), 0, IF(COUNTIF($J$6:J2921, J2921)=1, 1, 0))</f>
        <v>0</v>
      </c>
      <c r="L2921" s="16" t="str">
        <f aca="false">IF(B2921="Inscripción de nuevo registro patronal",B2921 &amp; "|" &amp; E2921 &amp; "|" &amp; C2921,"")</f>
        <v/>
      </c>
      <c r="M2921" s="18" t="n">
        <f aca="false">IF(OR(C2921="", L2921=""), 0, IF(COUNTIF($L$6:L2921, L2921)=1, 1, 0))</f>
        <v>0</v>
      </c>
    </row>
    <row r="2922" customFormat="false" ht="28.35" hidden="false" customHeight="true" outlineLevel="0" collapsed="false">
      <c r="A2922" s="48" t="str">
        <f aca="false">IF(AND(NOT(ISBLANK(C2922)),NOT(ISBLANK(B2922)),NOT(ISBLANK(E2922))),(_xlfn.AGGREGATE(2,7,A$5:A2922))+1,"")</f>
        <v/>
      </c>
      <c r="B2922" s="49"/>
      <c r="C2922" s="49"/>
      <c r="D2922" s="50"/>
      <c r="E2922" s="51"/>
      <c r="F2922" s="52" t="str">
        <f aca="false">IFERROR(VLOOKUP(B2922,LISTAS!$Q$2:$R$58,2,0),"")</f>
        <v/>
      </c>
      <c r="G2922" s="34" t="str">
        <f aca="false">IF(ISBLANK(C2922),"",  IF(F2922="RAZÓN SOCIAL","NUEVO_RP",   IF(F2922="NUMERO",      IF(ISNUMBER(VALUE(C2922)),VALUE(C2922),""),   IF(OR(F2922="NSS - NOMBRE",F2922="RP - NOMBRE"),      IF(         AND(           NOT(ISERROR(FIND(" - ",C2922))),           ISERROR(FIND("  ",C2922)),           ISERROR(FIND("–",C2922)),           ISERROR(FIND("—",C2922)),           ISNUMBER(VALUE(LEFT(C2922,FIND(" - ",C2922)-1)))         ),         VALUE(LEFT(C2922,FIND(" - ",C2922)-1)),         ""      ),   ""   )  )))</f>
        <v/>
      </c>
      <c r="H2922" s="34" t="str">
        <f aca="false">B2922 &amp; "|" &amp; E2922 &amp; "|" &amp;(IF(ISBLANK(C2922),"",IFERROR(VALUE(LEFT(TRIM(C2922),FIND(" ",TRIM(C2922)&amp;" ")-1)),"")))</f>
        <v>||</v>
      </c>
      <c r="I2922" s="18" t="n">
        <f aca="false">IF(G2922="",0, IF(COUNTIF($H$6:H2922,H2922)=1,1,0))</f>
        <v>0</v>
      </c>
      <c r="J2922" s="34" t="str">
        <f aca="false">IF( OR( ISBLANK(D2922), C2922=D2922, AND( LEFT(D2922,7)&lt;&gt;"NOMINA ", OR( ISERROR(FIND(" - ",D2922)), NOT(ISNUMBER(VALUE(LEFT(D2922,FIND(" - ",D2922)-1)))) ) ) ), "", B2922 &amp; "|" &amp; E2922 &amp; "|" &amp; (IF(ISBLANK(C2922), "", IFERROR(VALUE(LEFT(TRIM(C2922), FIND(" ", TRIM(C2922)&amp;" ")-1)), ""))) &amp; "|" &amp; D2922 )</f>
        <v/>
      </c>
      <c r="K2922" s="18" t="n">
        <f aca="false">IF(OR(C2922="", J2922="",G2922=""), 0, IF(COUNTIF($J$6:J2922, J2922)=1, 1, 0))</f>
        <v>0</v>
      </c>
      <c r="L2922" s="16" t="str">
        <f aca="false">IF(B2922="Inscripción de nuevo registro patronal",B2922 &amp; "|" &amp; E2922 &amp; "|" &amp; C2922,"")</f>
        <v/>
      </c>
      <c r="M2922" s="18" t="n">
        <f aca="false">IF(OR(C2922="", L2922=""), 0, IF(COUNTIF($L$6:L2922, L2922)=1, 1, 0))</f>
        <v>0</v>
      </c>
    </row>
    <row r="2923" customFormat="false" ht="28.35" hidden="false" customHeight="true" outlineLevel="0" collapsed="false">
      <c r="A2923" s="48" t="str">
        <f aca="false">IF(AND(NOT(ISBLANK(C2923)),NOT(ISBLANK(B2923)),NOT(ISBLANK(E2923))),(_xlfn.AGGREGATE(2,7,A$5:A2923))+1,"")</f>
        <v/>
      </c>
      <c r="B2923" s="49"/>
      <c r="C2923" s="49"/>
      <c r="D2923" s="50"/>
      <c r="E2923" s="51"/>
      <c r="F2923" s="52" t="str">
        <f aca="false">IFERROR(VLOOKUP(B2923,LISTAS!$Q$2:$R$58,2,0),"")</f>
        <v/>
      </c>
      <c r="G2923" s="34" t="str">
        <f aca="false">IF(ISBLANK(C2923),"",  IF(F2923="RAZÓN SOCIAL","NUEVO_RP",   IF(F2923="NUMERO",      IF(ISNUMBER(VALUE(C2923)),VALUE(C2923),""),   IF(OR(F2923="NSS - NOMBRE",F2923="RP - NOMBRE"),      IF(         AND(           NOT(ISERROR(FIND(" - ",C2923))),           ISERROR(FIND("  ",C2923)),           ISERROR(FIND("–",C2923)),           ISERROR(FIND("—",C2923)),           ISNUMBER(VALUE(LEFT(C2923,FIND(" - ",C2923)-1)))         ),         VALUE(LEFT(C2923,FIND(" - ",C2923)-1)),         ""      ),   ""   )  )))</f>
        <v/>
      </c>
      <c r="H2923" s="34" t="str">
        <f aca="false">B2923 &amp; "|" &amp; E2923 &amp; "|" &amp;(IF(ISBLANK(C2923),"",IFERROR(VALUE(LEFT(TRIM(C2923),FIND(" ",TRIM(C2923)&amp;" ")-1)),"")))</f>
        <v>||</v>
      </c>
      <c r="I2923" s="18" t="n">
        <f aca="false">IF(G2923="",0, IF(COUNTIF($H$6:H2923,H2923)=1,1,0))</f>
        <v>0</v>
      </c>
      <c r="J2923" s="34" t="str">
        <f aca="false">IF( OR( ISBLANK(D2923), C2923=D2923, AND( LEFT(D2923,7)&lt;&gt;"NOMINA ", OR( ISERROR(FIND(" - ",D2923)), NOT(ISNUMBER(VALUE(LEFT(D2923,FIND(" - ",D2923)-1)))) ) ) ), "", B2923 &amp; "|" &amp; E2923 &amp; "|" &amp; (IF(ISBLANK(C2923), "", IFERROR(VALUE(LEFT(TRIM(C2923), FIND(" ", TRIM(C2923)&amp;" ")-1)), ""))) &amp; "|" &amp; D2923 )</f>
        <v/>
      </c>
      <c r="K2923" s="18" t="n">
        <f aca="false">IF(OR(C2923="", J2923="",G2923=""), 0, IF(COUNTIF($J$6:J2923, J2923)=1, 1, 0))</f>
        <v>0</v>
      </c>
      <c r="L2923" s="16" t="str">
        <f aca="false">IF(B2923="Inscripción de nuevo registro patronal",B2923 &amp; "|" &amp; E2923 &amp; "|" &amp; C2923,"")</f>
        <v/>
      </c>
      <c r="M2923" s="18" t="n">
        <f aca="false">IF(OR(C2923="", L2923=""), 0, IF(COUNTIF($L$6:L2923, L2923)=1, 1, 0))</f>
        <v>0</v>
      </c>
    </row>
    <row r="2924" customFormat="false" ht="28.35" hidden="false" customHeight="true" outlineLevel="0" collapsed="false">
      <c r="A2924" s="48" t="str">
        <f aca="false">IF(AND(NOT(ISBLANK(C2924)),NOT(ISBLANK(B2924)),NOT(ISBLANK(E2924))),(_xlfn.AGGREGATE(2,7,A$5:A2924))+1,"")</f>
        <v/>
      </c>
      <c r="B2924" s="49"/>
      <c r="C2924" s="49"/>
      <c r="D2924" s="50"/>
      <c r="E2924" s="51"/>
      <c r="F2924" s="52" t="str">
        <f aca="false">IFERROR(VLOOKUP(B2924,LISTAS!$Q$2:$R$58,2,0),"")</f>
        <v/>
      </c>
      <c r="G2924" s="34" t="str">
        <f aca="false">IF(ISBLANK(C2924),"",  IF(F2924="RAZÓN SOCIAL","NUEVO_RP",   IF(F2924="NUMERO",      IF(ISNUMBER(VALUE(C2924)),VALUE(C2924),""),   IF(OR(F2924="NSS - NOMBRE",F2924="RP - NOMBRE"),      IF(         AND(           NOT(ISERROR(FIND(" - ",C2924))),           ISERROR(FIND("  ",C2924)),           ISERROR(FIND("–",C2924)),           ISERROR(FIND("—",C2924)),           ISNUMBER(VALUE(LEFT(C2924,FIND(" - ",C2924)-1)))         ),         VALUE(LEFT(C2924,FIND(" - ",C2924)-1)),         ""      ),   ""   )  )))</f>
        <v/>
      </c>
      <c r="H2924" s="34" t="str">
        <f aca="false">B2924 &amp; "|" &amp; E2924 &amp; "|" &amp;(IF(ISBLANK(C2924),"",IFERROR(VALUE(LEFT(TRIM(C2924),FIND(" ",TRIM(C2924)&amp;" ")-1)),"")))</f>
        <v>||</v>
      </c>
      <c r="I2924" s="18" t="n">
        <f aca="false">IF(G2924="",0, IF(COUNTIF($H$6:H2924,H2924)=1,1,0))</f>
        <v>0</v>
      </c>
      <c r="J2924" s="34" t="str">
        <f aca="false">IF( OR( ISBLANK(D2924), C2924=D2924, AND( LEFT(D2924,7)&lt;&gt;"NOMINA ", OR( ISERROR(FIND(" - ",D2924)), NOT(ISNUMBER(VALUE(LEFT(D2924,FIND(" - ",D2924)-1)))) ) ) ), "", B2924 &amp; "|" &amp; E2924 &amp; "|" &amp; (IF(ISBLANK(C2924), "", IFERROR(VALUE(LEFT(TRIM(C2924), FIND(" ", TRIM(C2924)&amp;" ")-1)), ""))) &amp; "|" &amp; D2924 )</f>
        <v/>
      </c>
      <c r="K2924" s="18" t="n">
        <f aca="false">IF(OR(C2924="", J2924="",G2924=""), 0, IF(COUNTIF($J$6:J2924, J2924)=1, 1, 0))</f>
        <v>0</v>
      </c>
      <c r="L2924" s="16" t="str">
        <f aca="false">IF(B2924="Inscripción de nuevo registro patronal",B2924 &amp; "|" &amp; E2924 &amp; "|" &amp; C2924,"")</f>
        <v/>
      </c>
      <c r="M2924" s="18" t="n">
        <f aca="false">IF(OR(C2924="", L2924=""), 0, IF(COUNTIF($L$6:L2924, L2924)=1, 1, 0))</f>
        <v>0</v>
      </c>
    </row>
    <row r="2925" customFormat="false" ht="28.35" hidden="false" customHeight="true" outlineLevel="0" collapsed="false">
      <c r="A2925" s="48" t="str">
        <f aca="false">IF(AND(NOT(ISBLANK(C2925)),NOT(ISBLANK(B2925)),NOT(ISBLANK(E2925))),(_xlfn.AGGREGATE(2,7,A$5:A2925))+1,"")</f>
        <v/>
      </c>
      <c r="B2925" s="49"/>
      <c r="C2925" s="49"/>
      <c r="D2925" s="50"/>
      <c r="E2925" s="51"/>
      <c r="F2925" s="52" t="str">
        <f aca="false">IFERROR(VLOOKUP(B2925,LISTAS!$Q$2:$R$58,2,0),"")</f>
        <v/>
      </c>
      <c r="G2925" s="34" t="str">
        <f aca="false">IF(ISBLANK(C2925),"",  IF(F2925="RAZÓN SOCIAL","NUEVO_RP",   IF(F2925="NUMERO",      IF(ISNUMBER(VALUE(C2925)),VALUE(C2925),""),   IF(OR(F2925="NSS - NOMBRE",F2925="RP - NOMBRE"),      IF(         AND(           NOT(ISERROR(FIND(" - ",C2925))),           ISERROR(FIND("  ",C2925)),           ISERROR(FIND("–",C2925)),           ISERROR(FIND("—",C2925)),           ISNUMBER(VALUE(LEFT(C2925,FIND(" - ",C2925)-1)))         ),         VALUE(LEFT(C2925,FIND(" - ",C2925)-1)),         ""      ),   ""   )  )))</f>
        <v/>
      </c>
      <c r="H2925" s="34" t="str">
        <f aca="false">B2925 &amp; "|" &amp; E2925 &amp; "|" &amp;(IF(ISBLANK(C2925),"",IFERROR(VALUE(LEFT(TRIM(C2925),FIND(" ",TRIM(C2925)&amp;" ")-1)),"")))</f>
        <v>||</v>
      </c>
      <c r="I2925" s="18" t="n">
        <f aca="false">IF(G2925="",0, IF(COUNTIF($H$6:H2925,H2925)=1,1,0))</f>
        <v>0</v>
      </c>
      <c r="J2925" s="34" t="str">
        <f aca="false">IF( OR( ISBLANK(D2925), C2925=D2925, AND( LEFT(D2925,7)&lt;&gt;"NOMINA ", OR( ISERROR(FIND(" - ",D2925)), NOT(ISNUMBER(VALUE(LEFT(D2925,FIND(" - ",D2925)-1)))) ) ) ), "", B2925 &amp; "|" &amp; E2925 &amp; "|" &amp; (IF(ISBLANK(C2925), "", IFERROR(VALUE(LEFT(TRIM(C2925), FIND(" ", TRIM(C2925)&amp;" ")-1)), ""))) &amp; "|" &amp; D2925 )</f>
        <v/>
      </c>
      <c r="K2925" s="18" t="n">
        <f aca="false">IF(OR(C2925="", J2925="",G2925=""), 0, IF(COUNTIF($J$6:J2925, J2925)=1, 1, 0))</f>
        <v>0</v>
      </c>
      <c r="L2925" s="16" t="str">
        <f aca="false">IF(B2925="Inscripción de nuevo registro patronal",B2925 &amp; "|" &amp; E2925 &amp; "|" &amp; C2925,"")</f>
        <v/>
      </c>
      <c r="M2925" s="18" t="n">
        <f aca="false">IF(OR(C2925="", L2925=""), 0, IF(COUNTIF($L$6:L2925, L2925)=1, 1, 0))</f>
        <v>0</v>
      </c>
    </row>
    <row r="2926" customFormat="false" ht="28.35" hidden="false" customHeight="true" outlineLevel="0" collapsed="false">
      <c r="A2926" s="48" t="str">
        <f aca="false">IF(AND(NOT(ISBLANK(C2926)),NOT(ISBLANK(B2926)),NOT(ISBLANK(E2926))),(_xlfn.AGGREGATE(2,7,A$5:A2926))+1,"")</f>
        <v/>
      </c>
      <c r="B2926" s="49"/>
      <c r="C2926" s="49"/>
      <c r="D2926" s="50"/>
      <c r="E2926" s="51"/>
      <c r="F2926" s="52" t="str">
        <f aca="false">IFERROR(VLOOKUP(B2926,LISTAS!$Q$2:$R$58,2,0),"")</f>
        <v/>
      </c>
      <c r="G2926" s="34" t="str">
        <f aca="false">IF(ISBLANK(C2926),"",  IF(F2926="RAZÓN SOCIAL","NUEVO_RP",   IF(F2926="NUMERO",      IF(ISNUMBER(VALUE(C2926)),VALUE(C2926),""),   IF(OR(F2926="NSS - NOMBRE",F2926="RP - NOMBRE"),      IF(         AND(           NOT(ISERROR(FIND(" - ",C2926))),           ISERROR(FIND("  ",C2926)),           ISERROR(FIND("–",C2926)),           ISERROR(FIND("—",C2926)),           ISNUMBER(VALUE(LEFT(C2926,FIND(" - ",C2926)-1)))         ),         VALUE(LEFT(C2926,FIND(" - ",C2926)-1)),         ""      ),   ""   )  )))</f>
        <v/>
      </c>
      <c r="H2926" s="34" t="str">
        <f aca="false">B2926 &amp; "|" &amp; E2926 &amp; "|" &amp;(IF(ISBLANK(C2926),"",IFERROR(VALUE(LEFT(TRIM(C2926),FIND(" ",TRIM(C2926)&amp;" ")-1)),"")))</f>
        <v>||</v>
      </c>
      <c r="I2926" s="18" t="n">
        <f aca="false">IF(G2926="",0, IF(COUNTIF($H$6:H2926,H2926)=1,1,0))</f>
        <v>0</v>
      </c>
      <c r="J2926" s="34" t="str">
        <f aca="false">IF( OR( ISBLANK(D2926), C2926=D2926, AND( LEFT(D2926,7)&lt;&gt;"NOMINA ", OR( ISERROR(FIND(" - ",D2926)), NOT(ISNUMBER(VALUE(LEFT(D2926,FIND(" - ",D2926)-1)))) ) ) ), "", B2926 &amp; "|" &amp; E2926 &amp; "|" &amp; (IF(ISBLANK(C2926), "", IFERROR(VALUE(LEFT(TRIM(C2926), FIND(" ", TRIM(C2926)&amp;" ")-1)), ""))) &amp; "|" &amp; D2926 )</f>
        <v/>
      </c>
      <c r="K2926" s="18" t="n">
        <f aca="false">IF(OR(C2926="", J2926="",G2926=""), 0, IF(COUNTIF($J$6:J2926, J2926)=1, 1, 0))</f>
        <v>0</v>
      </c>
      <c r="L2926" s="16" t="str">
        <f aca="false">IF(B2926="Inscripción de nuevo registro patronal",B2926 &amp; "|" &amp; E2926 &amp; "|" &amp; C2926,"")</f>
        <v/>
      </c>
      <c r="M2926" s="18" t="n">
        <f aca="false">IF(OR(C2926="", L2926=""), 0, IF(COUNTIF($L$6:L2926, L2926)=1, 1, 0))</f>
        <v>0</v>
      </c>
    </row>
    <row r="2927" customFormat="false" ht="28.35" hidden="false" customHeight="true" outlineLevel="0" collapsed="false">
      <c r="A2927" s="48" t="str">
        <f aca="false">IF(AND(NOT(ISBLANK(C2927)),NOT(ISBLANK(B2927)),NOT(ISBLANK(E2927))),(_xlfn.AGGREGATE(2,7,A$5:A2927))+1,"")</f>
        <v/>
      </c>
      <c r="B2927" s="49"/>
      <c r="C2927" s="49"/>
      <c r="D2927" s="50"/>
      <c r="E2927" s="51"/>
      <c r="F2927" s="52" t="str">
        <f aca="false">IFERROR(VLOOKUP(B2927,LISTAS!$Q$2:$R$58,2,0),"")</f>
        <v/>
      </c>
      <c r="G2927" s="34" t="str">
        <f aca="false">IF(ISBLANK(C2927),"",  IF(F2927="RAZÓN SOCIAL","NUEVO_RP",   IF(F2927="NUMERO",      IF(ISNUMBER(VALUE(C2927)),VALUE(C2927),""),   IF(OR(F2927="NSS - NOMBRE",F2927="RP - NOMBRE"),      IF(         AND(           NOT(ISERROR(FIND(" - ",C2927))),           ISERROR(FIND("  ",C2927)),           ISERROR(FIND("–",C2927)),           ISERROR(FIND("—",C2927)),           ISNUMBER(VALUE(LEFT(C2927,FIND(" - ",C2927)-1)))         ),         VALUE(LEFT(C2927,FIND(" - ",C2927)-1)),         ""      ),   ""   )  )))</f>
        <v/>
      </c>
      <c r="H2927" s="34" t="str">
        <f aca="false">B2927 &amp; "|" &amp; E2927 &amp; "|" &amp;(IF(ISBLANK(C2927),"",IFERROR(VALUE(LEFT(TRIM(C2927),FIND(" ",TRIM(C2927)&amp;" ")-1)),"")))</f>
        <v>||</v>
      </c>
      <c r="I2927" s="18" t="n">
        <f aca="false">IF(G2927="",0, IF(COUNTIF($H$6:H2927,H2927)=1,1,0))</f>
        <v>0</v>
      </c>
      <c r="J2927" s="34" t="str">
        <f aca="false">IF( OR( ISBLANK(D2927), C2927=D2927, AND( LEFT(D2927,7)&lt;&gt;"NOMINA ", OR( ISERROR(FIND(" - ",D2927)), NOT(ISNUMBER(VALUE(LEFT(D2927,FIND(" - ",D2927)-1)))) ) ) ), "", B2927 &amp; "|" &amp; E2927 &amp; "|" &amp; (IF(ISBLANK(C2927), "", IFERROR(VALUE(LEFT(TRIM(C2927), FIND(" ", TRIM(C2927)&amp;" ")-1)), ""))) &amp; "|" &amp; D2927 )</f>
        <v/>
      </c>
      <c r="K2927" s="18" t="n">
        <f aca="false">IF(OR(C2927="", J2927="",G2927=""), 0, IF(COUNTIF($J$6:J2927, J2927)=1, 1, 0))</f>
        <v>0</v>
      </c>
      <c r="L2927" s="16" t="str">
        <f aca="false">IF(B2927="Inscripción de nuevo registro patronal",B2927 &amp; "|" &amp; E2927 &amp; "|" &amp; C2927,"")</f>
        <v/>
      </c>
      <c r="M2927" s="18" t="n">
        <f aca="false">IF(OR(C2927="", L2927=""), 0, IF(COUNTIF($L$6:L2927, L2927)=1, 1, 0))</f>
        <v>0</v>
      </c>
    </row>
    <row r="2928" customFormat="false" ht="28.35" hidden="false" customHeight="true" outlineLevel="0" collapsed="false">
      <c r="A2928" s="48" t="str">
        <f aca="false">IF(AND(NOT(ISBLANK(C2928)),NOT(ISBLANK(B2928)),NOT(ISBLANK(E2928))),(_xlfn.AGGREGATE(2,7,A$5:A2928))+1,"")</f>
        <v/>
      </c>
      <c r="B2928" s="49"/>
      <c r="C2928" s="49"/>
      <c r="D2928" s="50"/>
      <c r="E2928" s="51"/>
      <c r="F2928" s="52" t="str">
        <f aca="false">IFERROR(VLOOKUP(B2928,LISTAS!$Q$2:$R$58,2,0),"")</f>
        <v/>
      </c>
      <c r="G2928" s="34" t="str">
        <f aca="false">IF(ISBLANK(C2928),"",  IF(F2928="RAZÓN SOCIAL","NUEVO_RP",   IF(F2928="NUMERO",      IF(ISNUMBER(VALUE(C2928)),VALUE(C2928),""),   IF(OR(F2928="NSS - NOMBRE",F2928="RP - NOMBRE"),      IF(         AND(           NOT(ISERROR(FIND(" - ",C2928))),           ISERROR(FIND("  ",C2928)),           ISERROR(FIND("–",C2928)),           ISERROR(FIND("—",C2928)),           ISNUMBER(VALUE(LEFT(C2928,FIND(" - ",C2928)-1)))         ),         VALUE(LEFT(C2928,FIND(" - ",C2928)-1)),         ""      ),   ""   )  )))</f>
        <v/>
      </c>
      <c r="H2928" s="34" t="str">
        <f aca="false">B2928 &amp; "|" &amp; E2928 &amp; "|" &amp;(IF(ISBLANK(C2928),"",IFERROR(VALUE(LEFT(TRIM(C2928),FIND(" ",TRIM(C2928)&amp;" ")-1)),"")))</f>
        <v>||</v>
      </c>
      <c r="I2928" s="18" t="n">
        <f aca="false">IF(G2928="",0, IF(COUNTIF($H$6:H2928,H2928)=1,1,0))</f>
        <v>0</v>
      </c>
      <c r="J2928" s="34" t="str">
        <f aca="false">IF( OR( ISBLANK(D2928), C2928=D2928, AND( LEFT(D2928,7)&lt;&gt;"NOMINA ", OR( ISERROR(FIND(" - ",D2928)), NOT(ISNUMBER(VALUE(LEFT(D2928,FIND(" - ",D2928)-1)))) ) ) ), "", B2928 &amp; "|" &amp; E2928 &amp; "|" &amp; (IF(ISBLANK(C2928), "", IFERROR(VALUE(LEFT(TRIM(C2928), FIND(" ", TRIM(C2928)&amp;" ")-1)), ""))) &amp; "|" &amp; D2928 )</f>
        <v/>
      </c>
      <c r="K2928" s="18" t="n">
        <f aca="false">IF(OR(C2928="", J2928="",G2928=""), 0, IF(COUNTIF($J$6:J2928, J2928)=1, 1, 0))</f>
        <v>0</v>
      </c>
      <c r="L2928" s="16" t="str">
        <f aca="false">IF(B2928="Inscripción de nuevo registro patronal",B2928 &amp; "|" &amp; E2928 &amp; "|" &amp; C2928,"")</f>
        <v/>
      </c>
      <c r="M2928" s="18" t="n">
        <f aca="false">IF(OR(C2928="", L2928=""), 0, IF(COUNTIF($L$6:L2928, L2928)=1, 1, 0))</f>
        <v>0</v>
      </c>
    </row>
    <row r="2929" customFormat="false" ht="28.35" hidden="false" customHeight="true" outlineLevel="0" collapsed="false">
      <c r="A2929" s="48" t="str">
        <f aca="false">IF(AND(NOT(ISBLANK(C2929)),NOT(ISBLANK(B2929)),NOT(ISBLANK(E2929))),(_xlfn.AGGREGATE(2,7,A$5:A2929))+1,"")</f>
        <v/>
      </c>
      <c r="B2929" s="49"/>
      <c r="C2929" s="49"/>
      <c r="D2929" s="50"/>
      <c r="E2929" s="51"/>
      <c r="F2929" s="52" t="str">
        <f aca="false">IFERROR(VLOOKUP(B2929,LISTAS!$Q$2:$R$58,2,0),"")</f>
        <v/>
      </c>
      <c r="G2929" s="34" t="str">
        <f aca="false">IF(ISBLANK(C2929),"",  IF(F2929="RAZÓN SOCIAL","NUEVO_RP",   IF(F2929="NUMERO",      IF(ISNUMBER(VALUE(C2929)),VALUE(C2929),""),   IF(OR(F2929="NSS - NOMBRE",F2929="RP - NOMBRE"),      IF(         AND(           NOT(ISERROR(FIND(" - ",C2929))),           ISERROR(FIND("  ",C2929)),           ISERROR(FIND("–",C2929)),           ISERROR(FIND("—",C2929)),           ISNUMBER(VALUE(LEFT(C2929,FIND(" - ",C2929)-1)))         ),         VALUE(LEFT(C2929,FIND(" - ",C2929)-1)),         ""      ),   ""   )  )))</f>
        <v/>
      </c>
      <c r="H2929" s="34" t="str">
        <f aca="false">B2929 &amp; "|" &amp; E2929 &amp; "|" &amp;(IF(ISBLANK(C2929),"",IFERROR(VALUE(LEFT(TRIM(C2929),FIND(" ",TRIM(C2929)&amp;" ")-1)),"")))</f>
        <v>||</v>
      </c>
      <c r="I2929" s="18" t="n">
        <f aca="false">IF(G2929="",0, IF(COUNTIF($H$6:H2929,H2929)=1,1,0))</f>
        <v>0</v>
      </c>
      <c r="J2929" s="34" t="str">
        <f aca="false">IF( OR( ISBLANK(D2929), C2929=D2929, AND( LEFT(D2929,7)&lt;&gt;"NOMINA ", OR( ISERROR(FIND(" - ",D2929)), NOT(ISNUMBER(VALUE(LEFT(D2929,FIND(" - ",D2929)-1)))) ) ) ), "", B2929 &amp; "|" &amp; E2929 &amp; "|" &amp; (IF(ISBLANK(C2929), "", IFERROR(VALUE(LEFT(TRIM(C2929), FIND(" ", TRIM(C2929)&amp;" ")-1)), ""))) &amp; "|" &amp; D2929 )</f>
        <v/>
      </c>
      <c r="K2929" s="18" t="n">
        <f aca="false">IF(OR(C2929="", J2929="",G2929=""), 0, IF(COUNTIF($J$6:J2929, J2929)=1, 1, 0))</f>
        <v>0</v>
      </c>
      <c r="L2929" s="16" t="str">
        <f aca="false">IF(B2929="Inscripción de nuevo registro patronal",B2929 &amp; "|" &amp; E2929 &amp; "|" &amp; C2929,"")</f>
        <v/>
      </c>
      <c r="M2929" s="18" t="n">
        <f aca="false">IF(OR(C2929="", L2929=""), 0, IF(COUNTIF($L$6:L2929, L2929)=1, 1, 0))</f>
        <v>0</v>
      </c>
    </row>
    <row r="2930" customFormat="false" ht="28.35" hidden="false" customHeight="true" outlineLevel="0" collapsed="false">
      <c r="A2930" s="48" t="str">
        <f aca="false">IF(AND(NOT(ISBLANK(C2930)),NOT(ISBLANK(B2930)),NOT(ISBLANK(E2930))),(_xlfn.AGGREGATE(2,7,A$5:A2930))+1,"")</f>
        <v/>
      </c>
      <c r="B2930" s="49"/>
      <c r="C2930" s="49"/>
      <c r="D2930" s="50"/>
      <c r="E2930" s="51"/>
      <c r="F2930" s="52" t="str">
        <f aca="false">IFERROR(VLOOKUP(B2930,LISTAS!$Q$2:$R$58,2,0),"")</f>
        <v/>
      </c>
      <c r="G2930" s="34" t="str">
        <f aca="false">IF(ISBLANK(C2930),"",  IF(F2930="RAZÓN SOCIAL","NUEVO_RP",   IF(F2930="NUMERO",      IF(ISNUMBER(VALUE(C2930)),VALUE(C2930),""),   IF(OR(F2930="NSS - NOMBRE",F2930="RP - NOMBRE"),      IF(         AND(           NOT(ISERROR(FIND(" - ",C2930))),           ISERROR(FIND("  ",C2930)),           ISERROR(FIND("–",C2930)),           ISERROR(FIND("—",C2930)),           ISNUMBER(VALUE(LEFT(C2930,FIND(" - ",C2930)-1)))         ),         VALUE(LEFT(C2930,FIND(" - ",C2930)-1)),         ""      ),   ""   )  )))</f>
        <v/>
      </c>
      <c r="H2930" s="34" t="str">
        <f aca="false">B2930 &amp; "|" &amp; E2930 &amp; "|" &amp;(IF(ISBLANK(C2930),"",IFERROR(VALUE(LEFT(TRIM(C2930),FIND(" ",TRIM(C2930)&amp;" ")-1)),"")))</f>
        <v>||</v>
      </c>
      <c r="I2930" s="18" t="n">
        <f aca="false">IF(G2930="",0, IF(COUNTIF($H$6:H2930,H2930)=1,1,0))</f>
        <v>0</v>
      </c>
      <c r="J2930" s="34" t="str">
        <f aca="false">IF( OR( ISBLANK(D2930), C2930=D2930, AND( LEFT(D2930,7)&lt;&gt;"NOMINA ", OR( ISERROR(FIND(" - ",D2930)), NOT(ISNUMBER(VALUE(LEFT(D2930,FIND(" - ",D2930)-1)))) ) ) ), "", B2930 &amp; "|" &amp; E2930 &amp; "|" &amp; (IF(ISBLANK(C2930), "", IFERROR(VALUE(LEFT(TRIM(C2930), FIND(" ", TRIM(C2930)&amp;" ")-1)), ""))) &amp; "|" &amp; D2930 )</f>
        <v/>
      </c>
      <c r="K2930" s="18" t="n">
        <f aca="false">IF(OR(C2930="", J2930="",G2930=""), 0, IF(COUNTIF($J$6:J2930, J2930)=1, 1, 0))</f>
        <v>0</v>
      </c>
      <c r="L2930" s="16" t="str">
        <f aca="false">IF(B2930="Inscripción de nuevo registro patronal",B2930 &amp; "|" &amp; E2930 &amp; "|" &amp; C2930,"")</f>
        <v/>
      </c>
      <c r="M2930" s="18" t="n">
        <f aca="false">IF(OR(C2930="", L2930=""), 0, IF(COUNTIF($L$6:L2930, L2930)=1, 1, 0))</f>
        <v>0</v>
      </c>
    </row>
    <row r="2931" customFormat="false" ht="28.35" hidden="false" customHeight="true" outlineLevel="0" collapsed="false">
      <c r="A2931" s="48" t="str">
        <f aca="false">IF(AND(NOT(ISBLANK(C2931)),NOT(ISBLANK(B2931)),NOT(ISBLANK(E2931))),(_xlfn.AGGREGATE(2,7,A$5:A2931))+1,"")</f>
        <v/>
      </c>
      <c r="B2931" s="49"/>
      <c r="C2931" s="49"/>
      <c r="D2931" s="50"/>
      <c r="E2931" s="51"/>
      <c r="F2931" s="52" t="str">
        <f aca="false">IFERROR(VLOOKUP(B2931,LISTAS!$Q$2:$R$58,2,0),"")</f>
        <v/>
      </c>
      <c r="G2931" s="34" t="str">
        <f aca="false">IF(ISBLANK(C2931),"",  IF(F2931="RAZÓN SOCIAL","NUEVO_RP",   IF(F2931="NUMERO",      IF(ISNUMBER(VALUE(C2931)),VALUE(C2931),""),   IF(OR(F2931="NSS - NOMBRE",F2931="RP - NOMBRE"),      IF(         AND(           NOT(ISERROR(FIND(" - ",C2931))),           ISERROR(FIND("  ",C2931)),           ISERROR(FIND("–",C2931)),           ISERROR(FIND("—",C2931)),           ISNUMBER(VALUE(LEFT(C2931,FIND(" - ",C2931)-1)))         ),         VALUE(LEFT(C2931,FIND(" - ",C2931)-1)),         ""      ),   ""   )  )))</f>
        <v/>
      </c>
      <c r="H2931" s="34" t="str">
        <f aca="false">B2931 &amp; "|" &amp; E2931 &amp; "|" &amp;(IF(ISBLANK(C2931),"",IFERROR(VALUE(LEFT(TRIM(C2931),FIND(" ",TRIM(C2931)&amp;" ")-1)),"")))</f>
        <v>||</v>
      </c>
      <c r="I2931" s="18" t="n">
        <f aca="false">IF(G2931="",0, IF(COUNTIF($H$6:H2931,H2931)=1,1,0))</f>
        <v>0</v>
      </c>
      <c r="J2931" s="34" t="str">
        <f aca="false">IF( OR( ISBLANK(D2931), C2931=D2931, AND( LEFT(D2931,7)&lt;&gt;"NOMINA ", OR( ISERROR(FIND(" - ",D2931)), NOT(ISNUMBER(VALUE(LEFT(D2931,FIND(" - ",D2931)-1)))) ) ) ), "", B2931 &amp; "|" &amp; E2931 &amp; "|" &amp; (IF(ISBLANK(C2931), "", IFERROR(VALUE(LEFT(TRIM(C2931), FIND(" ", TRIM(C2931)&amp;" ")-1)), ""))) &amp; "|" &amp; D2931 )</f>
        <v/>
      </c>
      <c r="K2931" s="18" t="n">
        <f aca="false">IF(OR(C2931="", J2931="",G2931=""), 0, IF(COUNTIF($J$6:J2931, J2931)=1, 1, 0))</f>
        <v>0</v>
      </c>
      <c r="L2931" s="16" t="str">
        <f aca="false">IF(B2931="Inscripción de nuevo registro patronal",B2931 &amp; "|" &amp; E2931 &amp; "|" &amp; C2931,"")</f>
        <v/>
      </c>
      <c r="M2931" s="18" t="n">
        <f aca="false">IF(OR(C2931="", L2931=""), 0, IF(COUNTIF($L$6:L2931, L2931)=1, 1, 0))</f>
        <v>0</v>
      </c>
    </row>
    <row r="2932" customFormat="false" ht="28.35" hidden="false" customHeight="true" outlineLevel="0" collapsed="false">
      <c r="A2932" s="48" t="str">
        <f aca="false">IF(AND(NOT(ISBLANK(C2932)),NOT(ISBLANK(B2932)),NOT(ISBLANK(E2932))),(_xlfn.AGGREGATE(2,7,A$5:A2932))+1,"")</f>
        <v/>
      </c>
      <c r="B2932" s="49"/>
      <c r="C2932" s="49"/>
      <c r="D2932" s="50"/>
      <c r="E2932" s="51"/>
      <c r="F2932" s="52" t="str">
        <f aca="false">IFERROR(VLOOKUP(B2932,LISTAS!$Q$2:$R$58,2,0),"")</f>
        <v/>
      </c>
      <c r="G2932" s="34" t="str">
        <f aca="false">IF(ISBLANK(C2932),"",  IF(F2932="RAZÓN SOCIAL","NUEVO_RP",   IF(F2932="NUMERO",      IF(ISNUMBER(VALUE(C2932)),VALUE(C2932),""),   IF(OR(F2932="NSS - NOMBRE",F2932="RP - NOMBRE"),      IF(         AND(           NOT(ISERROR(FIND(" - ",C2932))),           ISERROR(FIND("  ",C2932)),           ISERROR(FIND("–",C2932)),           ISERROR(FIND("—",C2932)),           ISNUMBER(VALUE(LEFT(C2932,FIND(" - ",C2932)-1)))         ),         VALUE(LEFT(C2932,FIND(" - ",C2932)-1)),         ""      ),   ""   )  )))</f>
        <v/>
      </c>
      <c r="H2932" s="34" t="str">
        <f aca="false">B2932 &amp; "|" &amp; E2932 &amp; "|" &amp;(IF(ISBLANK(C2932),"",IFERROR(VALUE(LEFT(TRIM(C2932),FIND(" ",TRIM(C2932)&amp;" ")-1)),"")))</f>
        <v>||</v>
      </c>
      <c r="I2932" s="18" t="n">
        <f aca="false">IF(G2932="",0, IF(COUNTIF($H$6:H2932,H2932)=1,1,0))</f>
        <v>0</v>
      </c>
      <c r="J2932" s="34" t="str">
        <f aca="false">IF( OR( ISBLANK(D2932), C2932=D2932, AND( LEFT(D2932,7)&lt;&gt;"NOMINA ", OR( ISERROR(FIND(" - ",D2932)), NOT(ISNUMBER(VALUE(LEFT(D2932,FIND(" - ",D2932)-1)))) ) ) ), "", B2932 &amp; "|" &amp; E2932 &amp; "|" &amp; (IF(ISBLANK(C2932), "", IFERROR(VALUE(LEFT(TRIM(C2932), FIND(" ", TRIM(C2932)&amp;" ")-1)), ""))) &amp; "|" &amp; D2932 )</f>
        <v/>
      </c>
      <c r="K2932" s="18" t="n">
        <f aca="false">IF(OR(C2932="", J2932="",G2932=""), 0, IF(COUNTIF($J$6:J2932, J2932)=1, 1, 0))</f>
        <v>0</v>
      </c>
      <c r="L2932" s="16" t="str">
        <f aca="false">IF(B2932="Inscripción de nuevo registro patronal",B2932 &amp; "|" &amp; E2932 &amp; "|" &amp; C2932,"")</f>
        <v/>
      </c>
      <c r="M2932" s="18" t="n">
        <f aca="false">IF(OR(C2932="", L2932=""), 0, IF(COUNTIF($L$6:L2932, L2932)=1, 1, 0))</f>
        <v>0</v>
      </c>
    </row>
    <row r="2933" customFormat="false" ht="28.35" hidden="false" customHeight="true" outlineLevel="0" collapsed="false">
      <c r="A2933" s="48" t="str">
        <f aca="false">IF(AND(NOT(ISBLANK(C2933)),NOT(ISBLANK(B2933)),NOT(ISBLANK(E2933))),(_xlfn.AGGREGATE(2,7,A$5:A2933))+1,"")</f>
        <v/>
      </c>
      <c r="B2933" s="49"/>
      <c r="C2933" s="49"/>
      <c r="D2933" s="50"/>
      <c r="E2933" s="51"/>
      <c r="F2933" s="52" t="str">
        <f aca="false">IFERROR(VLOOKUP(B2933,LISTAS!$Q$2:$R$58,2,0),"")</f>
        <v/>
      </c>
      <c r="G2933" s="34" t="str">
        <f aca="false">IF(ISBLANK(C2933),"",  IF(F2933="RAZÓN SOCIAL","NUEVO_RP",   IF(F2933="NUMERO",      IF(ISNUMBER(VALUE(C2933)),VALUE(C2933),""),   IF(OR(F2933="NSS - NOMBRE",F2933="RP - NOMBRE"),      IF(         AND(           NOT(ISERROR(FIND(" - ",C2933))),           ISERROR(FIND("  ",C2933)),           ISERROR(FIND("–",C2933)),           ISERROR(FIND("—",C2933)),           ISNUMBER(VALUE(LEFT(C2933,FIND(" - ",C2933)-1)))         ),         VALUE(LEFT(C2933,FIND(" - ",C2933)-1)),         ""      ),   ""   )  )))</f>
        <v/>
      </c>
      <c r="H2933" s="34" t="str">
        <f aca="false">B2933 &amp; "|" &amp; E2933 &amp; "|" &amp;(IF(ISBLANK(C2933),"",IFERROR(VALUE(LEFT(TRIM(C2933),FIND(" ",TRIM(C2933)&amp;" ")-1)),"")))</f>
        <v>||</v>
      </c>
      <c r="I2933" s="18" t="n">
        <f aca="false">IF(G2933="",0, IF(COUNTIF($H$6:H2933,H2933)=1,1,0))</f>
        <v>0</v>
      </c>
      <c r="J2933" s="34" t="str">
        <f aca="false">IF( OR( ISBLANK(D2933), C2933=D2933, AND( LEFT(D2933,7)&lt;&gt;"NOMINA ", OR( ISERROR(FIND(" - ",D2933)), NOT(ISNUMBER(VALUE(LEFT(D2933,FIND(" - ",D2933)-1)))) ) ) ), "", B2933 &amp; "|" &amp; E2933 &amp; "|" &amp; (IF(ISBLANK(C2933), "", IFERROR(VALUE(LEFT(TRIM(C2933), FIND(" ", TRIM(C2933)&amp;" ")-1)), ""))) &amp; "|" &amp; D2933 )</f>
        <v/>
      </c>
      <c r="K2933" s="18" t="n">
        <f aca="false">IF(OR(C2933="", J2933="",G2933=""), 0, IF(COUNTIF($J$6:J2933, J2933)=1, 1, 0))</f>
        <v>0</v>
      </c>
      <c r="L2933" s="16" t="str">
        <f aca="false">IF(B2933="Inscripción de nuevo registro patronal",B2933 &amp; "|" &amp; E2933 &amp; "|" &amp; C2933,"")</f>
        <v/>
      </c>
      <c r="M2933" s="18" t="n">
        <f aca="false">IF(OR(C2933="", L2933=""), 0, IF(COUNTIF($L$6:L2933, L2933)=1, 1, 0))</f>
        <v>0</v>
      </c>
    </row>
    <row r="2934" customFormat="false" ht="28.35" hidden="false" customHeight="true" outlineLevel="0" collapsed="false">
      <c r="A2934" s="48" t="str">
        <f aca="false">IF(AND(NOT(ISBLANK(C2934)),NOT(ISBLANK(B2934)),NOT(ISBLANK(E2934))),(_xlfn.AGGREGATE(2,7,A$5:A2934))+1,"")</f>
        <v/>
      </c>
      <c r="B2934" s="49"/>
      <c r="C2934" s="49"/>
      <c r="D2934" s="50"/>
      <c r="E2934" s="51"/>
      <c r="F2934" s="52" t="str">
        <f aca="false">IFERROR(VLOOKUP(B2934,LISTAS!$Q$2:$R$58,2,0),"")</f>
        <v/>
      </c>
      <c r="G2934" s="34" t="str">
        <f aca="false">IF(ISBLANK(C2934),"",  IF(F2934="RAZÓN SOCIAL","NUEVO_RP",   IF(F2934="NUMERO",      IF(ISNUMBER(VALUE(C2934)),VALUE(C2934),""),   IF(OR(F2934="NSS - NOMBRE",F2934="RP - NOMBRE"),      IF(         AND(           NOT(ISERROR(FIND(" - ",C2934))),           ISERROR(FIND("  ",C2934)),           ISERROR(FIND("–",C2934)),           ISERROR(FIND("—",C2934)),           ISNUMBER(VALUE(LEFT(C2934,FIND(" - ",C2934)-1)))         ),         VALUE(LEFT(C2934,FIND(" - ",C2934)-1)),         ""      ),   ""   )  )))</f>
        <v/>
      </c>
      <c r="H2934" s="34" t="str">
        <f aca="false">B2934 &amp; "|" &amp; E2934 &amp; "|" &amp;(IF(ISBLANK(C2934),"",IFERROR(VALUE(LEFT(TRIM(C2934),FIND(" ",TRIM(C2934)&amp;" ")-1)),"")))</f>
        <v>||</v>
      </c>
      <c r="I2934" s="18" t="n">
        <f aca="false">IF(G2934="",0, IF(COUNTIF($H$6:H2934,H2934)=1,1,0))</f>
        <v>0</v>
      </c>
      <c r="J2934" s="34" t="str">
        <f aca="false">IF( OR( ISBLANK(D2934), C2934=D2934, AND( LEFT(D2934,7)&lt;&gt;"NOMINA ", OR( ISERROR(FIND(" - ",D2934)), NOT(ISNUMBER(VALUE(LEFT(D2934,FIND(" - ",D2934)-1)))) ) ) ), "", B2934 &amp; "|" &amp; E2934 &amp; "|" &amp; (IF(ISBLANK(C2934), "", IFERROR(VALUE(LEFT(TRIM(C2934), FIND(" ", TRIM(C2934)&amp;" ")-1)), ""))) &amp; "|" &amp; D2934 )</f>
        <v/>
      </c>
      <c r="K2934" s="18" t="n">
        <f aca="false">IF(OR(C2934="", J2934="",G2934=""), 0, IF(COUNTIF($J$6:J2934, J2934)=1, 1, 0))</f>
        <v>0</v>
      </c>
      <c r="L2934" s="16" t="str">
        <f aca="false">IF(B2934="Inscripción de nuevo registro patronal",B2934 &amp; "|" &amp; E2934 &amp; "|" &amp; C2934,"")</f>
        <v/>
      </c>
      <c r="M2934" s="18" t="n">
        <f aca="false">IF(OR(C2934="", L2934=""), 0, IF(COUNTIF($L$6:L2934, L2934)=1, 1, 0))</f>
        <v>0</v>
      </c>
    </row>
    <row r="2935" customFormat="false" ht="28.35" hidden="false" customHeight="true" outlineLevel="0" collapsed="false">
      <c r="A2935" s="48" t="str">
        <f aca="false">IF(AND(NOT(ISBLANK(C2935)),NOT(ISBLANK(B2935)),NOT(ISBLANK(E2935))),(_xlfn.AGGREGATE(2,7,A$5:A2935))+1,"")</f>
        <v/>
      </c>
      <c r="B2935" s="49"/>
      <c r="C2935" s="49"/>
      <c r="D2935" s="50"/>
      <c r="E2935" s="51"/>
      <c r="F2935" s="52" t="str">
        <f aca="false">IFERROR(VLOOKUP(B2935,LISTAS!$Q$2:$R$58,2,0),"")</f>
        <v/>
      </c>
      <c r="G2935" s="34" t="str">
        <f aca="false">IF(ISBLANK(C2935),"",  IF(F2935="RAZÓN SOCIAL","NUEVO_RP",   IF(F2935="NUMERO",      IF(ISNUMBER(VALUE(C2935)),VALUE(C2935),""),   IF(OR(F2935="NSS - NOMBRE",F2935="RP - NOMBRE"),      IF(         AND(           NOT(ISERROR(FIND(" - ",C2935))),           ISERROR(FIND("  ",C2935)),           ISERROR(FIND("–",C2935)),           ISERROR(FIND("—",C2935)),           ISNUMBER(VALUE(LEFT(C2935,FIND(" - ",C2935)-1)))         ),         VALUE(LEFT(C2935,FIND(" - ",C2935)-1)),         ""      ),   ""   )  )))</f>
        <v/>
      </c>
      <c r="H2935" s="34" t="str">
        <f aca="false">B2935 &amp; "|" &amp; E2935 &amp; "|" &amp;(IF(ISBLANK(C2935),"",IFERROR(VALUE(LEFT(TRIM(C2935),FIND(" ",TRIM(C2935)&amp;" ")-1)),"")))</f>
        <v>||</v>
      </c>
      <c r="I2935" s="18" t="n">
        <f aca="false">IF(G2935="",0, IF(COUNTIF($H$6:H2935,H2935)=1,1,0))</f>
        <v>0</v>
      </c>
      <c r="J2935" s="34" t="str">
        <f aca="false">IF( OR( ISBLANK(D2935), C2935=D2935, AND( LEFT(D2935,7)&lt;&gt;"NOMINA ", OR( ISERROR(FIND(" - ",D2935)), NOT(ISNUMBER(VALUE(LEFT(D2935,FIND(" - ",D2935)-1)))) ) ) ), "", B2935 &amp; "|" &amp; E2935 &amp; "|" &amp; (IF(ISBLANK(C2935), "", IFERROR(VALUE(LEFT(TRIM(C2935), FIND(" ", TRIM(C2935)&amp;" ")-1)), ""))) &amp; "|" &amp; D2935 )</f>
        <v/>
      </c>
      <c r="K2935" s="18" t="n">
        <f aca="false">IF(OR(C2935="", J2935="",G2935=""), 0, IF(COUNTIF($J$6:J2935, J2935)=1, 1, 0))</f>
        <v>0</v>
      </c>
      <c r="L2935" s="16" t="str">
        <f aca="false">IF(B2935="Inscripción de nuevo registro patronal",B2935 &amp; "|" &amp; E2935 &amp; "|" &amp; C2935,"")</f>
        <v/>
      </c>
      <c r="M2935" s="18" t="n">
        <f aca="false">IF(OR(C2935="", L2935=""), 0, IF(COUNTIF($L$6:L2935, L2935)=1, 1, 0))</f>
        <v>0</v>
      </c>
    </row>
    <row r="2936" customFormat="false" ht="28.35" hidden="false" customHeight="true" outlineLevel="0" collapsed="false">
      <c r="A2936" s="48" t="str">
        <f aca="false">IF(AND(NOT(ISBLANK(C2936)),NOT(ISBLANK(B2936)),NOT(ISBLANK(E2936))),(_xlfn.AGGREGATE(2,7,A$5:A2936))+1,"")</f>
        <v/>
      </c>
      <c r="B2936" s="49"/>
      <c r="C2936" s="49"/>
      <c r="D2936" s="50"/>
      <c r="E2936" s="51"/>
      <c r="F2936" s="52" t="str">
        <f aca="false">IFERROR(VLOOKUP(B2936,LISTAS!$Q$2:$R$58,2,0),"")</f>
        <v/>
      </c>
      <c r="G2936" s="34" t="str">
        <f aca="false">IF(ISBLANK(C2936),"",  IF(F2936="RAZÓN SOCIAL","NUEVO_RP",   IF(F2936="NUMERO",      IF(ISNUMBER(VALUE(C2936)),VALUE(C2936),""),   IF(OR(F2936="NSS - NOMBRE",F2936="RP - NOMBRE"),      IF(         AND(           NOT(ISERROR(FIND(" - ",C2936))),           ISERROR(FIND("  ",C2936)),           ISERROR(FIND("–",C2936)),           ISERROR(FIND("—",C2936)),           ISNUMBER(VALUE(LEFT(C2936,FIND(" - ",C2936)-1)))         ),         VALUE(LEFT(C2936,FIND(" - ",C2936)-1)),         ""      ),   ""   )  )))</f>
        <v/>
      </c>
      <c r="H2936" s="34" t="str">
        <f aca="false">B2936 &amp; "|" &amp; E2936 &amp; "|" &amp;(IF(ISBLANK(C2936),"",IFERROR(VALUE(LEFT(TRIM(C2936),FIND(" ",TRIM(C2936)&amp;" ")-1)),"")))</f>
        <v>||</v>
      </c>
      <c r="I2936" s="18" t="n">
        <f aca="false">IF(G2936="",0, IF(COUNTIF($H$6:H2936,H2936)=1,1,0))</f>
        <v>0</v>
      </c>
      <c r="J2936" s="34" t="str">
        <f aca="false">IF( OR( ISBLANK(D2936), C2936=D2936, AND( LEFT(D2936,7)&lt;&gt;"NOMINA ", OR( ISERROR(FIND(" - ",D2936)), NOT(ISNUMBER(VALUE(LEFT(D2936,FIND(" - ",D2936)-1)))) ) ) ), "", B2936 &amp; "|" &amp; E2936 &amp; "|" &amp; (IF(ISBLANK(C2936), "", IFERROR(VALUE(LEFT(TRIM(C2936), FIND(" ", TRIM(C2936)&amp;" ")-1)), ""))) &amp; "|" &amp; D2936 )</f>
        <v/>
      </c>
      <c r="K2936" s="18" t="n">
        <f aca="false">IF(OR(C2936="", J2936="",G2936=""), 0, IF(COUNTIF($J$6:J2936, J2936)=1, 1, 0))</f>
        <v>0</v>
      </c>
      <c r="L2936" s="16" t="str">
        <f aca="false">IF(B2936="Inscripción de nuevo registro patronal",B2936 &amp; "|" &amp; E2936 &amp; "|" &amp; C2936,"")</f>
        <v/>
      </c>
      <c r="M2936" s="18" t="n">
        <f aca="false">IF(OR(C2936="", L2936=""), 0, IF(COUNTIF($L$6:L2936, L2936)=1, 1, 0))</f>
        <v>0</v>
      </c>
    </row>
    <row r="2937" customFormat="false" ht="28.35" hidden="false" customHeight="true" outlineLevel="0" collapsed="false">
      <c r="A2937" s="48" t="str">
        <f aca="false">IF(AND(NOT(ISBLANK(C2937)),NOT(ISBLANK(B2937)),NOT(ISBLANK(E2937))),(_xlfn.AGGREGATE(2,7,A$5:A2937))+1,"")</f>
        <v/>
      </c>
      <c r="B2937" s="49"/>
      <c r="C2937" s="49"/>
      <c r="D2937" s="50"/>
      <c r="E2937" s="51"/>
      <c r="F2937" s="52" t="str">
        <f aca="false">IFERROR(VLOOKUP(B2937,LISTAS!$Q$2:$R$58,2,0),"")</f>
        <v/>
      </c>
      <c r="G2937" s="34" t="str">
        <f aca="false">IF(ISBLANK(C2937),"",  IF(F2937="RAZÓN SOCIAL","NUEVO_RP",   IF(F2937="NUMERO",      IF(ISNUMBER(VALUE(C2937)),VALUE(C2937),""),   IF(OR(F2937="NSS - NOMBRE",F2937="RP - NOMBRE"),      IF(         AND(           NOT(ISERROR(FIND(" - ",C2937))),           ISERROR(FIND("  ",C2937)),           ISERROR(FIND("–",C2937)),           ISERROR(FIND("—",C2937)),           ISNUMBER(VALUE(LEFT(C2937,FIND(" - ",C2937)-1)))         ),         VALUE(LEFT(C2937,FIND(" - ",C2937)-1)),         ""      ),   ""   )  )))</f>
        <v/>
      </c>
      <c r="H2937" s="34" t="str">
        <f aca="false">B2937 &amp; "|" &amp; E2937 &amp; "|" &amp;(IF(ISBLANK(C2937),"",IFERROR(VALUE(LEFT(TRIM(C2937),FIND(" ",TRIM(C2937)&amp;" ")-1)),"")))</f>
        <v>||</v>
      </c>
      <c r="I2937" s="18" t="n">
        <f aca="false">IF(G2937="",0, IF(COUNTIF($H$6:H2937,H2937)=1,1,0))</f>
        <v>0</v>
      </c>
      <c r="J2937" s="34" t="str">
        <f aca="false">IF( OR( ISBLANK(D2937), C2937=D2937, AND( LEFT(D2937,7)&lt;&gt;"NOMINA ", OR( ISERROR(FIND(" - ",D2937)), NOT(ISNUMBER(VALUE(LEFT(D2937,FIND(" - ",D2937)-1)))) ) ) ), "", B2937 &amp; "|" &amp; E2937 &amp; "|" &amp; (IF(ISBLANK(C2937), "", IFERROR(VALUE(LEFT(TRIM(C2937), FIND(" ", TRIM(C2937)&amp;" ")-1)), ""))) &amp; "|" &amp; D2937 )</f>
        <v/>
      </c>
      <c r="K2937" s="18" t="n">
        <f aca="false">IF(OR(C2937="", J2937="",G2937=""), 0, IF(COUNTIF($J$6:J2937, J2937)=1, 1, 0))</f>
        <v>0</v>
      </c>
      <c r="L2937" s="16" t="str">
        <f aca="false">IF(B2937="Inscripción de nuevo registro patronal",B2937 &amp; "|" &amp; E2937 &amp; "|" &amp; C2937,"")</f>
        <v/>
      </c>
      <c r="M2937" s="18" t="n">
        <f aca="false">IF(OR(C2937="", L2937=""), 0, IF(COUNTIF($L$6:L2937, L2937)=1, 1, 0))</f>
        <v>0</v>
      </c>
    </row>
    <row r="2938" customFormat="false" ht="28.35" hidden="false" customHeight="true" outlineLevel="0" collapsed="false">
      <c r="A2938" s="48" t="str">
        <f aca="false">IF(AND(NOT(ISBLANK(C2938)),NOT(ISBLANK(B2938)),NOT(ISBLANK(E2938))),(_xlfn.AGGREGATE(2,7,A$5:A2938))+1,"")</f>
        <v/>
      </c>
      <c r="B2938" s="49"/>
      <c r="C2938" s="49"/>
      <c r="D2938" s="50"/>
      <c r="E2938" s="51"/>
      <c r="F2938" s="52" t="str">
        <f aca="false">IFERROR(VLOOKUP(B2938,LISTAS!$Q$2:$R$58,2,0),"")</f>
        <v/>
      </c>
      <c r="G2938" s="34" t="str">
        <f aca="false">IF(ISBLANK(C2938),"",  IF(F2938="RAZÓN SOCIAL","NUEVO_RP",   IF(F2938="NUMERO",      IF(ISNUMBER(VALUE(C2938)),VALUE(C2938),""),   IF(OR(F2938="NSS - NOMBRE",F2938="RP - NOMBRE"),      IF(         AND(           NOT(ISERROR(FIND(" - ",C2938))),           ISERROR(FIND("  ",C2938)),           ISERROR(FIND("–",C2938)),           ISERROR(FIND("—",C2938)),           ISNUMBER(VALUE(LEFT(C2938,FIND(" - ",C2938)-1)))         ),         VALUE(LEFT(C2938,FIND(" - ",C2938)-1)),         ""      ),   ""   )  )))</f>
        <v/>
      </c>
      <c r="H2938" s="34" t="str">
        <f aca="false">B2938 &amp; "|" &amp; E2938 &amp; "|" &amp;(IF(ISBLANK(C2938),"",IFERROR(VALUE(LEFT(TRIM(C2938),FIND(" ",TRIM(C2938)&amp;" ")-1)),"")))</f>
        <v>||</v>
      </c>
      <c r="I2938" s="18" t="n">
        <f aca="false">IF(G2938="",0, IF(COUNTIF($H$6:H2938,H2938)=1,1,0))</f>
        <v>0</v>
      </c>
      <c r="J2938" s="34" t="str">
        <f aca="false">IF( OR( ISBLANK(D2938), C2938=D2938, AND( LEFT(D2938,7)&lt;&gt;"NOMINA ", OR( ISERROR(FIND(" - ",D2938)), NOT(ISNUMBER(VALUE(LEFT(D2938,FIND(" - ",D2938)-1)))) ) ) ), "", B2938 &amp; "|" &amp; E2938 &amp; "|" &amp; (IF(ISBLANK(C2938), "", IFERROR(VALUE(LEFT(TRIM(C2938), FIND(" ", TRIM(C2938)&amp;" ")-1)), ""))) &amp; "|" &amp; D2938 )</f>
        <v/>
      </c>
      <c r="K2938" s="18" t="n">
        <f aca="false">IF(OR(C2938="", J2938="",G2938=""), 0, IF(COUNTIF($J$6:J2938, J2938)=1, 1, 0))</f>
        <v>0</v>
      </c>
      <c r="L2938" s="16" t="str">
        <f aca="false">IF(B2938="Inscripción de nuevo registro patronal",B2938 &amp; "|" &amp; E2938 &amp; "|" &amp; C2938,"")</f>
        <v/>
      </c>
      <c r="M2938" s="18" t="n">
        <f aca="false">IF(OR(C2938="", L2938=""), 0, IF(COUNTIF($L$6:L2938, L2938)=1, 1, 0))</f>
        <v>0</v>
      </c>
    </row>
    <row r="2939" customFormat="false" ht="28.35" hidden="false" customHeight="true" outlineLevel="0" collapsed="false">
      <c r="A2939" s="48" t="str">
        <f aca="false">IF(AND(NOT(ISBLANK(C2939)),NOT(ISBLANK(B2939)),NOT(ISBLANK(E2939))),(_xlfn.AGGREGATE(2,7,A$5:A2939))+1,"")</f>
        <v/>
      </c>
      <c r="B2939" s="49"/>
      <c r="C2939" s="49"/>
      <c r="D2939" s="50"/>
      <c r="E2939" s="51"/>
      <c r="F2939" s="52" t="str">
        <f aca="false">IFERROR(VLOOKUP(B2939,LISTAS!$Q$2:$R$58,2,0),"")</f>
        <v/>
      </c>
      <c r="G2939" s="34" t="str">
        <f aca="false">IF(ISBLANK(C2939),"",  IF(F2939="RAZÓN SOCIAL","NUEVO_RP",   IF(F2939="NUMERO",      IF(ISNUMBER(VALUE(C2939)),VALUE(C2939),""),   IF(OR(F2939="NSS - NOMBRE",F2939="RP - NOMBRE"),      IF(         AND(           NOT(ISERROR(FIND(" - ",C2939))),           ISERROR(FIND("  ",C2939)),           ISERROR(FIND("–",C2939)),           ISERROR(FIND("—",C2939)),           ISNUMBER(VALUE(LEFT(C2939,FIND(" - ",C2939)-1)))         ),         VALUE(LEFT(C2939,FIND(" - ",C2939)-1)),         ""      ),   ""   )  )))</f>
        <v/>
      </c>
      <c r="H2939" s="34" t="str">
        <f aca="false">B2939 &amp; "|" &amp; E2939 &amp; "|" &amp;(IF(ISBLANK(C2939),"",IFERROR(VALUE(LEFT(TRIM(C2939),FIND(" ",TRIM(C2939)&amp;" ")-1)),"")))</f>
        <v>||</v>
      </c>
      <c r="I2939" s="18" t="n">
        <f aca="false">IF(G2939="",0, IF(COUNTIF($H$6:H2939,H2939)=1,1,0))</f>
        <v>0</v>
      </c>
      <c r="J2939" s="34" t="str">
        <f aca="false">IF( OR( ISBLANK(D2939), C2939=D2939, AND( LEFT(D2939,7)&lt;&gt;"NOMINA ", OR( ISERROR(FIND(" - ",D2939)), NOT(ISNUMBER(VALUE(LEFT(D2939,FIND(" - ",D2939)-1)))) ) ) ), "", B2939 &amp; "|" &amp; E2939 &amp; "|" &amp; (IF(ISBLANK(C2939), "", IFERROR(VALUE(LEFT(TRIM(C2939), FIND(" ", TRIM(C2939)&amp;" ")-1)), ""))) &amp; "|" &amp; D2939 )</f>
        <v/>
      </c>
      <c r="K2939" s="18" t="n">
        <f aca="false">IF(OR(C2939="", J2939="",G2939=""), 0, IF(COUNTIF($J$6:J2939, J2939)=1, 1, 0))</f>
        <v>0</v>
      </c>
      <c r="L2939" s="16" t="str">
        <f aca="false">IF(B2939="Inscripción de nuevo registro patronal",B2939 &amp; "|" &amp; E2939 &amp; "|" &amp; C2939,"")</f>
        <v/>
      </c>
      <c r="M2939" s="18" t="n">
        <f aca="false">IF(OR(C2939="", L2939=""), 0, IF(COUNTIF($L$6:L2939, L2939)=1, 1, 0))</f>
        <v>0</v>
      </c>
    </row>
    <row r="2940" customFormat="false" ht="28.35" hidden="false" customHeight="true" outlineLevel="0" collapsed="false">
      <c r="A2940" s="48" t="str">
        <f aca="false">IF(AND(NOT(ISBLANK(C2940)),NOT(ISBLANK(B2940)),NOT(ISBLANK(E2940))),(_xlfn.AGGREGATE(2,7,A$5:A2940))+1,"")</f>
        <v/>
      </c>
      <c r="B2940" s="49"/>
      <c r="C2940" s="49"/>
      <c r="D2940" s="50"/>
      <c r="E2940" s="51"/>
      <c r="F2940" s="52" t="str">
        <f aca="false">IFERROR(VLOOKUP(B2940,LISTAS!$Q$2:$R$58,2,0),"")</f>
        <v/>
      </c>
      <c r="G2940" s="34" t="str">
        <f aca="false">IF(ISBLANK(C2940),"",  IF(F2940="RAZÓN SOCIAL","NUEVO_RP",   IF(F2940="NUMERO",      IF(ISNUMBER(VALUE(C2940)),VALUE(C2940),""),   IF(OR(F2940="NSS - NOMBRE",F2940="RP - NOMBRE"),      IF(         AND(           NOT(ISERROR(FIND(" - ",C2940))),           ISERROR(FIND("  ",C2940)),           ISERROR(FIND("–",C2940)),           ISERROR(FIND("—",C2940)),           ISNUMBER(VALUE(LEFT(C2940,FIND(" - ",C2940)-1)))         ),         VALUE(LEFT(C2940,FIND(" - ",C2940)-1)),         ""      ),   ""   )  )))</f>
        <v/>
      </c>
      <c r="H2940" s="34" t="str">
        <f aca="false">B2940 &amp; "|" &amp; E2940 &amp; "|" &amp;(IF(ISBLANK(C2940),"",IFERROR(VALUE(LEFT(TRIM(C2940),FIND(" ",TRIM(C2940)&amp;" ")-1)),"")))</f>
        <v>||</v>
      </c>
      <c r="I2940" s="18" t="n">
        <f aca="false">IF(G2940="",0, IF(COUNTIF($H$6:H2940,H2940)=1,1,0))</f>
        <v>0</v>
      </c>
      <c r="J2940" s="34" t="str">
        <f aca="false">IF( OR( ISBLANK(D2940), C2940=D2940, AND( LEFT(D2940,7)&lt;&gt;"NOMINA ", OR( ISERROR(FIND(" - ",D2940)), NOT(ISNUMBER(VALUE(LEFT(D2940,FIND(" - ",D2940)-1)))) ) ) ), "", B2940 &amp; "|" &amp; E2940 &amp; "|" &amp; (IF(ISBLANK(C2940), "", IFERROR(VALUE(LEFT(TRIM(C2940), FIND(" ", TRIM(C2940)&amp;" ")-1)), ""))) &amp; "|" &amp; D2940 )</f>
        <v/>
      </c>
      <c r="K2940" s="18" t="n">
        <f aca="false">IF(OR(C2940="", J2940="",G2940=""), 0, IF(COUNTIF($J$6:J2940, J2940)=1, 1, 0))</f>
        <v>0</v>
      </c>
      <c r="L2940" s="16" t="str">
        <f aca="false">IF(B2940="Inscripción de nuevo registro patronal",B2940 &amp; "|" &amp; E2940 &amp; "|" &amp; C2940,"")</f>
        <v/>
      </c>
      <c r="M2940" s="18" t="n">
        <f aca="false">IF(OR(C2940="", L2940=""), 0, IF(COUNTIF($L$6:L2940, L2940)=1, 1, 0))</f>
        <v>0</v>
      </c>
    </row>
    <row r="2941" customFormat="false" ht="28.35" hidden="false" customHeight="true" outlineLevel="0" collapsed="false">
      <c r="A2941" s="48" t="str">
        <f aca="false">IF(AND(NOT(ISBLANK(C2941)),NOT(ISBLANK(B2941)),NOT(ISBLANK(E2941))),(_xlfn.AGGREGATE(2,7,A$5:A2941))+1,"")</f>
        <v/>
      </c>
      <c r="B2941" s="49"/>
      <c r="C2941" s="49"/>
      <c r="D2941" s="50"/>
      <c r="E2941" s="51"/>
      <c r="F2941" s="52" t="str">
        <f aca="false">IFERROR(VLOOKUP(B2941,LISTAS!$Q$2:$R$58,2,0),"")</f>
        <v/>
      </c>
      <c r="G2941" s="34" t="str">
        <f aca="false">IF(ISBLANK(C2941),"",  IF(F2941="RAZÓN SOCIAL","NUEVO_RP",   IF(F2941="NUMERO",      IF(ISNUMBER(VALUE(C2941)),VALUE(C2941),""),   IF(OR(F2941="NSS - NOMBRE",F2941="RP - NOMBRE"),      IF(         AND(           NOT(ISERROR(FIND(" - ",C2941))),           ISERROR(FIND("  ",C2941)),           ISERROR(FIND("–",C2941)),           ISERROR(FIND("—",C2941)),           ISNUMBER(VALUE(LEFT(C2941,FIND(" - ",C2941)-1)))         ),         VALUE(LEFT(C2941,FIND(" - ",C2941)-1)),         ""      ),   ""   )  )))</f>
        <v/>
      </c>
      <c r="H2941" s="34" t="str">
        <f aca="false">B2941 &amp; "|" &amp; E2941 &amp; "|" &amp;(IF(ISBLANK(C2941),"",IFERROR(VALUE(LEFT(TRIM(C2941),FIND(" ",TRIM(C2941)&amp;" ")-1)),"")))</f>
        <v>||</v>
      </c>
      <c r="I2941" s="18" t="n">
        <f aca="false">IF(G2941="",0, IF(COUNTIF($H$6:H2941,H2941)=1,1,0))</f>
        <v>0</v>
      </c>
      <c r="J2941" s="34" t="str">
        <f aca="false">IF( OR( ISBLANK(D2941), C2941=D2941, AND( LEFT(D2941,7)&lt;&gt;"NOMINA ", OR( ISERROR(FIND(" - ",D2941)), NOT(ISNUMBER(VALUE(LEFT(D2941,FIND(" - ",D2941)-1)))) ) ) ), "", B2941 &amp; "|" &amp; E2941 &amp; "|" &amp; (IF(ISBLANK(C2941), "", IFERROR(VALUE(LEFT(TRIM(C2941), FIND(" ", TRIM(C2941)&amp;" ")-1)), ""))) &amp; "|" &amp; D2941 )</f>
        <v/>
      </c>
      <c r="K2941" s="18" t="n">
        <f aca="false">IF(OR(C2941="", J2941="",G2941=""), 0, IF(COUNTIF($J$6:J2941, J2941)=1, 1, 0))</f>
        <v>0</v>
      </c>
      <c r="L2941" s="16" t="str">
        <f aca="false">IF(B2941="Inscripción de nuevo registro patronal",B2941 &amp; "|" &amp; E2941 &amp; "|" &amp; C2941,"")</f>
        <v/>
      </c>
      <c r="M2941" s="18" t="n">
        <f aca="false">IF(OR(C2941="", L2941=""), 0, IF(COUNTIF($L$6:L2941, L2941)=1, 1, 0))</f>
        <v>0</v>
      </c>
    </row>
    <row r="2942" customFormat="false" ht="28.35" hidden="false" customHeight="true" outlineLevel="0" collapsed="false">
      <c r="A2942" s="48" t="str">
        <f aca="false">IF(AND(NOT(ISBLANK(C2942)),NOT(ISBLANK(B2942)),NOT(ISBLANK(E2942))),(_xlfn.AGGREGATE(2,7,A$5:A2942))+1,"")</f>
        <v/>
      </c>
      <c r="B2942" s="49"/>
      <c r="C2942" s="49"/>
      <c r="D2942" s="50"/>
      <c r="E2942" s="51"/>
      <c r="F2942" s="52" t="str">
        <f aca="false">IFERROR(VLOOKUP(B2942,LISTAS!$Q$2:$R$58,2,0),"")</f>
        <v/>
      </c>
      <c r="G2942" s="34" t="str">
        <f aca="false">IF(ISBLANK(C2942),"",  IF(F2942="RAZÓN SOCIAL","NUEVO_RP",   IF(F2942="NUMERO",      IF(ISNUMBER(VALUE(C2942)),VALUE(C2942),""),   IF(OR(F2942="NSS - NOMBRE",F2942="RP - NOMBRE"),      IF(         AND(           NOT(ISERROR(FIND(" - ",C2942))),           ISERROR(FIND("  ",C2942)),           ISERROR(FIND("–",C2942)),           ISERROR(FIND("—",C2942)),           ISNUMBER(VALUE(LEFT(C2942,FIND(" - ",C2942)-1)))         ),         VALUE(LEFT(C2942,FIND(" - ",C2942)-1)),         ""      ),   ""   )  )))</f>
        <v/>
      </c>
      <c r="H2942" s="34" t="str">
        <f aca="false">B2942 &amp; "|" &amp; E2942 &amp; "|" &amp;(IF(ISBLANK(C2942),"",IFERROR(VALUE(LEFT(TRIM(C2942),FIND(" ",TRIM(C2942)&amp;" ")-1)),"")))</f>
        <v>||</v>
      </c>
      <c r="I2942" s="18" t="n">
        <f aca="false">IF(G2942="",0, IF(COUNTIF($H$6:H2942,H2942)=1,1,0))</f>
        <v>0</v>
      </c>
      <c r="J2942" s="34" t="str">
        <f aca="false">IF( OR( ISBLANK(D2942), C2942=D2942, AND( LEFT(D2942,7)&lt;&gt;"NOMINA ", OR( ISERROR(FIND(" - ",D2942)), NOT(ISNUMBER(VALUE(LEFT(D2942,FIND(" - ",D2942)-1)))) ) ) ), "", B2942 &amp; "|" &amp; E2942 &amp; "|" &amp; (IF(ISBLANK(C2942), "", IFERROR(VALUE(LEFT(TRIM(C2942), FIND(" ", TRIM(C2942)&amp;" ")-1)), ""))) &amp; "|" &amp; D2942 )</f>
        <v/>
      </c>
      <c r="K2942" s="18" t="n">
        <f aca="false">IF(OR(C2942="", J2942="",G2942=""), 0, IF(COUNTIF($J$6:J2942, J2942)=1, 1, 0))</f>
        <v>0</v>
      </c>
      <c r="L2942" s="16" t="str">
        <f aca="false">IF(B2942="Inscripción de nuevo registro patronal",B2942 &amp; "|" &amp; E2942 &amp; "|" &amp; C2942,"")</f>
        <v/>
      </c>
      <c r="M2942" s="18" t="n">
        <f aca="false">IF(OR(C2942="", L2942=""), 0, IF(COUNTIF($L$6:L2942, L2942)=1, 1, 0))</f>
        <v>0</v>
      </c>
    </row>
    <row r="2943" customFormat="false" ht="28.35" hidden="false" customHeight="true" outlineLevel="0" collapsed="false">
      <c r="A2943" s="48" t="str">
        <f aca="false">IF(AND(NOT(ISBLANK(C2943)),NOT(ISBLANK(B2943)),NOT(ISBLANK(E2943))),(_xlfn.AGGREGATE(2,7,A$5:A2943))+1,"")</f>
        <v/>
      </c>
      <c r="B2943" s="49"/>
      <c r="C2943" s="49"/>
      <c r="D2943" s="50"/>
      <c r="E2943" s="51"/>
      <c r="F2943" s="52" t="str">
        <f aca="false">IFERROR(VLOOKUP(B2943,LISTAS!$Q$2:$R$58,2,0),"")</f>
        <v/>
      </c>
      <c r="G2943" s="34" t="str">
        <f aca="false">IF(ISBLANK(C2943),"",  IF(F2943="RAZÓN SOCIAL","NUEVO_RP",   IF(F2943="NUMERO",      IF(ISNUMBER(VALUE(C2943)),VALUE(C2943),""),   IF(OR(F2943="NSS - NOMBRE",F2943="RP - NOMBRE"),      IF(         AND(           NOT(ISERROR(FIND(" - ",C2943))),           ISERROR(FIND("  ",C2943)),           ISERROR(FIND("–",C2943)),           ISERROR(FIND("—",C2943)),           ISNUMBER(VALUE(LEFT(C2943,FIND(" - ",C2943)-1)))         ),         VALUE(LEFT(C2943,FIND(" - ",C2943)-1)),         ""      ),   ""   )  )))</f>
        <v/>
      </c>
      <c r="H2943" s="34" t="str">
        <f aca="false">B2943 &amp; "|" &amp; E2943 &amp; "|" &amp;(IF(ISBLANK(C2943),"",IFERROR(VALUE(LEFT(TRIM(C2943),FIND(" ",TRIM(C2943)&amp;" ")-1)),"")))</f>
        <v>||</v>
      </c>
      <c r="I2943" s="18" t="n">
        <f aca="false">IF(G2943="",0, IF(COUNTIF($H$6:H2943,H2943)=1,1,0))</f>
        <v>0</v>
      </c>
      <c r="J2943" s="34" t="str">
        <f aca="false">IF( OR( ISBLANK(D2943), C2943=D2943, AND( LEFT(D2943,7)&lt;&gt;"NOMINA ", OR( ISERROR(FIND(" - ",D2943)), NOT(ISNUMBER(VALUE(LEFT(D2943,FIND(" - ",D2943)-1)))) ) ) ), "", B2943 &amp; "|" &amp; E2943 &amp; "|" &amp; (IF(ISBLANK(C2943), "", IFERROR(VALUE(LEFT(TRIM(C2943), FIND(" ", TRIM(C2943)&amp;" ")-1)), ""))) &amp; "|" &amp; D2943 )</f>
        <v/>
      </c>
      <c r="K2943" s="18" t="n">
        <f aca="false">IF(OR(C2943="", J2943="",G2943=""), 0, IF(COUNTIF($J$6:J2943, J2943)=1, 1, 0))</f>
        <v>0</v>
      </c>
      <c r="L2943" s="16" t="str">
        <f aca="false">IF(B2943="Inscripción de nuevo registro patronal",B2943 &amp; "|" &amp; E2943 &amp; "|" &amp; C2943,"")</f>
        <v/>
      </c>
      <c r="M2943" s="18" t="n">
        <f aca="false">IF(OR(C2943="", L2943=""), 0, IF(COUNTIF($L$6:L2943, L2943)=1, 1, 0))</f>
        <v>0</v>
      </c>
    </row>
    <row r="2944" customFormat="false" ht="28.35" hidden="false" customHeight="true" outlineLevel="0" collapsed="false">
      <c r="A2944" s="48" t="str">
        <f aca="false">IF(AND(NOT(ISBLANK(C2944)),NOT(ISBLANK(B2944)),NOT(ISBLANK(E2944))),(_xlfn.AGGREGATE(2,7,A$5:A2944))+1,"")</f>
        <v/>
      </c>
      <c r="B2944" s="49"/>
      <c r="C2944" s="49"/>
      <c r="D2944" s="50"/>
      <c r="E2944" s="51"/>
      <c r="F2944" s="52" t="str">
        <f aca="false">IFERROR(VLOOKUP(B2944,LISTAS!$Q$2:$R$58,2,0),"")</f>
        <v/>
      </c>
      <c r="G2944" s="34" t="str">
        <f aca="false">IF(ISBLANK(C2944),"",  IF(F2944="RAZÓN SOCIAL","NUEVO_RP",   IF(F2944="NUMERO",      IF(ISNUMBER(VALUE(C2944)),VALUE(C2944),""),   IF(OR(F2944="NSS - NOMBRE",F2944="RP - NOMBRE"),      IF(         AND(           NOT(ISERROR(FIND(" - ",C2944))),           ISERROR(FIND("  ",C2944)),           ISERROR(FIND("–",C2944)),           ISERROR(FIND("—",C2944)),           ISNUMBER(VALUE(LEFT(C2944,FIND(" - ",C2944)-1)))         ),         VALUE(LEFT(C2944,FIND(" - ",C2944)-1)),         ""      ),   ""   )  )))</f>
        <v/>
      </c>
      <c r="H2944" s="34" t="str">
        <f aca="false">B2944 &amp; "|" &amp; E2944 &amp; "|" &amp;(IF(ISBLANK(C2944),"",IFERROR(VALUE(LEFT(TRIM(C2944),FIND(" ",TRIM(C2944)&amp;" ")-1)),"")))</f>
        <v>||</v>
      </c>
      <c r="I2944" s="18" t="n">
        <f aca="false">IF(G2944="",0, IF(COUNTIF($H$6:H2944,H2944)=1,1,0))</f>
        <v>0</v>
      </c>
      <c r="J2944" s="34" t="str">
        <f aca="false">IF( OR( ISBLANK(D2944), C2944=D2944, AND( LEFT(D2944,7)&lt;&gt;"NOMINA ", OR( ISERROR(FIND(" - ",D2944)), NOT(ISNUMBER(VALUE(LEFT(D2944,FIND(" - ",D2944)-1)))) ) ) ), "", B2944 &amp; "|" &amp; E2944 &amp; "|" &amp; (IF(ISBLANK(C2944), "", IFERROR(VALUE(LEFT(TRIM(C2944), FIND(" ", TRIM(C2944)&amp;" ")-1)), ""))) &amp; "|" &amp; D2944 )</f>
        <v/>
      </c>
      <c r="K2944" s="18" t="n">
        <f aca="false">IF(OR(C2944="", J2944="",G2944=""), 0, IF(COUNTIF($J$6:J2944, J2944)=1, 1, 0))</f>
        <v>0</v>
      </c>
      <c r="L2944" s="16" t="str">
        <f aca="false">IF(B2944="Inscripción de nuevo registro patronal",B2944 &amp; "|" &amp; E2944 &amp; "|" &amp; C2944,"")</f>
        <v/>
      </c>
      <c r="M2944" s="18" t="n">
        <f aca="false">IF(OR(C2944="", L2944=""), 0, IF(COUNTIF($L$6:L2944, L2944)=1, 1, 0))</f>
        <v>0</v>
      </c>
    </row>
    <row r="2945" customFormat="false" ht="28.35" hidden="false" customHeight="true" outlineLevel="0" collapsed="false">
      <c r="A2945" s="48" t="str">
        <f aca="false">IF(AND(NOT(ISBLANK(C2945)),NOT(ISBLANK(B2945)),NOT(ISBLANK(E2945))),(_xlfn.AGGREGATE(2,7,A$5:A2945))+1,"")</f>
        <v/>
      </c>
      <c r="B2945" s="49"/>
      <c r="C2945" s="49"/>
      <c r="D2945" s="50"/>
      <c r="E2945" s="51"/>
      <c r="F2945" s="52" t="str">
        <f aca="false">IFERROR(VLOOKUP(B2945,LISTAS!$Q$2:$R$58,2,0),"")</f>
        <v/>
      </c>
      <c r="G2945" s="34" t="str">
        <f aca="false">IF(ISBLANK(C2945),"",  IF(F2945="RAZÓN SOCIAL","NUEVO_RP",   IF(F2945="NUMERO",      IF(ISNUMBER(VALUE(C2945)),VALUE(C2945),""),   IF(OR(F2945="NSS - NOMBRE",F2945="RP - NOMBRE"),      IF(         AND(           NOT(ISERROR(FIND(" - ",C2945))),           ISERROR(FIND("  ",C2945)),           ISERROR(FIND("–",C2945)),           ISERROR(FIND("—",C2945)),           ISNUMBER(VALUE(LEFT(C2945,FIND(" - ",C2945)-1)))         ),         VALUE(LEFT(C2945,FIND(" - ",C2945)-1)),         ""      ),   ""   )  )))</f>
        <v/>
      </c>
      <c r="H2945" s="34" t="str">
        <f aca="false">B2945 &amp; "|" &amp; E2945 &amp; "|" &amp;(IF(ISBLANK(C2945),"",IFERROR(VALUE(LEFT(TRIM(C2945),FIND(" ",TRIM(C2945)&amp;" ")-1)),"")))</f>
        <v>||</v>
      </c>
      <c r="I2945" s="18" t="n">
        <f aca="false">IF(G2945="",0, IF(COUNTIF($H$6:H2945,H2945)=1,1,0))</f>
        <v>0</v>
      </c>
      <c r="J2945" s="34" t="str">
        <f aca="false">IF( OR( ISBLANK(D2945), C2945=D2945, AND( LEFT(D2945,7)&lt;&gt;"NOMINA ", OR( ISERROR(FIND(" - ",D2945)), NOT(ISNUMBER(VALUE(LEFT(D2945,FIND(" - ",D2945)-1)))) ) ) ), "", B2945 &amp; "|" &amp; E2945 &amp; "|" &amp; (IF(ISBLANK(C2945), "", IFERROR(VALUE(LEFT(TRIM(C2945), FIND(" ", TRIM(C2945)&amp;" ")-1)), ""))) &amp; "|" &amp; D2945 )</f>
        <v/>
      </c>
      <c r="K2945" s="18" t="n">
        <f aca="false">IF(OR(C2945="", J2945="",G2945=""), 0, IF(COUNTIF($J$6:J2945, J2945)=1, 1, 0))</f>
        <v>0</v>
      </c>
      <c r="L2945" s="16" t="str">
        <f aca="false">IF(B2945="Inscripción de nuevo registro patronal",B2945 &amp; "|" &amp; E2945 &amp; "|" &amp; C2945,"")</f>
        <v/>
      </c>
      <c r="M2945" s="18" t="n">
        <f aca="false">IF(OR(C2945="", L2945=""), 0, IF(COUNTIF($L$6:L2945, L2945)=1, 1, 0))</f>
        <v>0</v>
      </c>
    </row>
    <row r="2946" customFormat="false" ht="28.35" hidden="false" customHeight="true" outlineLevel="0" collapsed="false">
      <c r="A2946" s="48" t="str">
        <f aca="false">IF(AND(NOT(ISBLANK(C2946)),NOT(ISBLANK(B2946)),NOT(ISBLANK(E2946))),(_xlfn.AGGREGATE(2,7,A$5:A2946))+1,"")</f>
        <v/>
      </c>
      <c r="B2946" s="49"/>
      <c r="C2946" s="49"/>
      <c r="D2946" s="50"/>
      <c r="E2946" s="51"/>
      <c r="F2946" s="52" t="str">
        <f aca="false">IFERROR(VLOOKUP(B2946,LISTAS!$Q$2:$R$58,2,0),"")</f>
        <v/>
      </c>
      <c r="G2946" s="34" t="str">
        <f aca="false">IF(ISBLANK(C2946),"",  IF(F2946="RAZÓN SOCIAL","NUEVO_RP",   IF(F2946="NUMERO",      IF(ISNUMBER(VALUE(C2946)),VALUE(C2946),""),   IF(OR(F2946="NSS - NOMBRE",F2946="RP - NOMBRE"),      IF(         AND(           NOT(ISERROR(FIND(" - ",C2946))),           ISERROR(FIND("  ",C2946)),           ISERROR(FIND("–",C2946)),           ISERROR(FIND("—",C2946)),           ISNUMBER(VALUE(LEFT(C2946,FIND(" - ",C2946)-1)))         ),         VALUE(LEFT(C2946,FIND(" - ",C2946)-1)),         ""      ),   ""   )  )))</f>
        <v/>
      </c>
      <c r="H2946" s="34" t="str">
        <f aca="false">B2946 &amp; "|" &amp; E2946 &amp; "|" &amp;(IF(ISBLANK(C2946),"",IFERROR(VALUE(LEFT(TRIM(C2946),FIND(" ",TRIM(C2946)&amp;" ")-1)),"")))</f>
        <v>||</v>
      </c>
      <c r="I2946" s="18" t="n">
        <f aca="false">IF(G2946="",0, IF(COUNTIF($H$6:H2946,H2946)=1,1,0))</f>
        <v>0</v>
      </c>
      <c r="J2946" s="34" t="str">
        <f aca="false">IF( OR( ISBLANK(D2946), C2946=D2946, AND( LEFT(D2946,7)&lt;&gt;"NOMINA ", OR( ISERROR(FIND(" - ",D2946)), NOT(ISNUMBER(VALUE(LEFT(D2946,FIND(" - ",D2946)-1)))) ) ) ), "", B2946 &amp; "|" &amp; E2946 &amp; "|" &amp; (IF(ISBLANK(C2946), "", IFERROR(VALUE(LEFT(TRIM(C2946), FIND(" ", TRIM(C2946)&amp;" ")-1)), ""))) &amp; "|" &amp; D2946 )</f>
        <v/>
      </c>
      <c r="K2946" s="18" t="n">
        <f aca="false">IF(OR(C2946="", J2946="",G2946=""), 0, IF(COUNTIF($J$6:J2946, J2946)=1, 1, 0))</f>
        <v>0</v>
      </c>
      <c r="L2946" s="16" t="str">
        <f aca="false">IF(B2946="Inscripción de nuevo registro patronal",B2946 &amp; "|" &amp; E2946 &amp; "|" &amp; C2946,"")</f>
        <v/>
      </c>
      <c r="M2946" s="18" t="n">
        <f aca="false">IF(OR(C2946="", L2946=""), 0, IF(COUNTIF($L$6:L2946, L2946)=1, 1, 0))</f>
        <v>0</v>
      </c>
    </row>
    <row r="2947" customFormat="false" ht="28.35" hidden="false" customHeight="true" outlineLevel="0" collapsed="false">
      <c r="A2947" s="48" t="str">
        <f aca="false">IF(AND(NOT(ISBLANK(C2947)),NOT(ISBLANK(B2947)),NOT(ISBLANK(E2947))),(_xlfn.AGGREGATE(2,7,A$5:A2947))+1,"")</f>
        <v/>
      </c>
      <c r="B2947" s="49"/>
      <c r="C2947" s="49"/>
      <c r="D2947" s="50"/>
      <c r="E2947" s="51"/>
      <c r="F2947" s="52" t="str">
        <f aca="false">IFERROR(VLOOKUP(B2947,LISTAS!$Q$2:$R$58,2,0),"")</f>
        <v/>
      </c>
      <c r="G2947" s="34" t="str">
        <f aca="false">IF(ISBLANK(C2947),"",  IF(F2947="RAZÓN SOCIAL","NUEVO_RP",   IF(F2947="NUMERO",      IF(ISNUMBER(VALUE(C2947)),VALUE(C2947),""),   IF(OR(F2947="NSS - NOMBRE",F2947="RP - NOMBRE"),      IF(         AND(           NOT(ISERROR(FIND(" - ",C2947))),           ISERROR(FIND("  ",C2947)),           ISERROR(FIND("–",C2947)),           ISERROR(FIND("—",C2947)),           ISNUMBER(VALUE(LEFT(C2947,FIND(" - ",C2947)-1)))         ),         VALUE(LEFT(C2947,FIND(" - ",C2947)-1)),         ""      ),   ""   )  )))</f>
        <v/>
      </c>
      <c r="H2947" s="34" t="str">
        <f aca="false">B2947 &amp; "|" &amp; E2947 &amp; "|" &amp;(IF(ISBLANK(C2947),"",IFERROR(VALUE(LEFT(TRIM(C2947),FIND(" ",TRIM(C2947)&amp;" ")-1)),"")))</f>
        <v>||</v>
      </c>
      <c r="I2947" s="18" t="n">
        <f aca="false">IF(G2947="",0, IF(COUNTIF($H$6:H2947,H2947)=1,1,0))</f>
        <v>0</v>
      </c>
      <c r="J2947" s="34" t="str">
        <f aca="false">IF( OR( ISBLANK(D2947), C2947=D2947, AND( LEFT(D2947,7)&lt;&gt;"NOMINA ", OR( ISERROR(FIND(" - ",D2947)), NOT(ISNUMBER(VALUE(LEFT(D2947,FIND(" - ",D2947)-1)))) ) ) ), "", B2947 &amp; "|" &amp; E2947 &amp; "|" &amp; (IF(ISBLANK(C2947), "", IFERROR(VALUE(LEFT(TRIM(C2947), FIND(" ", TRIM(C2947)&amp;" ")-1)), ""))) &amp; "|" &amp; D2947 )</f>
        <v/>
      </c>
      <c r="K2947" s="18" t="n">
        <f aca="false">IF(OR(C2947="", J2947="",G2947=""), 0, IF(COUNTIF($J$6:J2947, J2947)=1, 1, 0))</f>
        <v>0</v>
      </c>
      <c r="L2947" s="16" t="str">
        <f aca="false">IF(B2947="Inscripción de nuevo registro patronal",B2947 &amp; "|" &amp; E2947 &amp; "|" &amp; C2947,"")</f>
        <v/>
      </c>
      <c r="M2947" s="18" t="n">
        <f aca="false">IF(OR(C2947="", L2947=""), 0, IF(COUNTIF($L$6:L2947, L2947)=1, 1, 0))</f>
        <v>0</v>
      </c>
    </row>
    <row r="2948" customFormat="false" ht="28.35" hidden="false" customHeight="true" outlineLevel="0" collapsed="false">
      <c r="A2948" s="48" t="str">
        <f aca="false">IF(AND(NOT(ISBLANK(C2948)),NOT(ISBLANK(B2948)),NOT(ISBLANK(E2948))),(_xlfn.AGGREGATE(2,7,A$5:A2948))+1,"")</f>
        <v/>
      </c>
      <c r="B2948" s="49"/>
      <c r="C2948" s="49"/>
      <c r="D2948" s="50"/>
      <c r="E2948" s="51"/>
      <c r="F2948" s="52" t="str">
        <f aca="false">IFERROR(VLOOKUP(B2948,LISTAS!$Q$2:$R$58,2,0),"")</f>
        <v/>
      </c>
      <c r="G2948" s="34" t="str">
        <f aca="false">IF(ISBLANK(C2948),"",  IF(F2948="RAZÓN SOCIAL","NUEVO_RP",   IF(F2948="NUMERO",      IF(ISNUMBER(VALUE(C2948)),VALUE(C2948),""),   IF(OR(F2948="NSS - NOMBRE",F2948="RP - NOMBRE"),      IF(         AND(           NOT(ISERROR(FIND(" - ",C2948))),           ISERROR(FIND("  ",C2948)),           ISERROR(FIND("–",C2948)),           ISERROR(FIND("—",C2948)),           ISNUMBER(VALUE(LEFT(C2948,FIND(" - ",C2948)-1)))         ),         VALUE(LEFT(C2948,FIND(" - ",C2948)-1)),         ""      ),   ""   )  )))</f>
        <v/>
      </c>
      <c r="H2948" s="34" t="str">
        <f aca="false">B2948 &amp; "|" &amp; E2948 &amp; "|" &amp;(IF(ISBLANK(C2948),"",IFERROR(VALUE(LEFT(TRIM(C2948),FIND(" ",TRIM(C2948)&amp;" ")-1)),"")))</f>
        <v>||</v>
      </c>
      <c r="I2948" s="18" t="n">
        <f aca="false">IF(G2948="",0, IF(COUNTIF($H$6:H2948,H2948)=1,1,0))</f>
        <v>0</v>
      </c>
      <c r="J2948" s="34" t="str">
        <f aca="false">IF( OR( ISBLANK(D2948), C2948=D2948, AND( LEFT(D2948,7)&lt;&gt;"NOMINA ", OR( ISERROR(FIND(" - ",D2948)), NOT(ISNUMBER(VALUE(LEFT(D2948,FIND(" - ",D2948)-1)))) ) ) ), "", B2948 &amp; "|" &amp; E2948 &amp; "|" &amp; (IF(ISBLANK(C2948), "", IFERROR(VALUE(LEFT(TRIM(C2948), FIND(" ", TRIM(C2948)&amp;" ")-1)), ""))) &amp; "|" &amp; D2948 )</f>
        <v/>
      </c>
      <c r="K2948" s="18" t="n">
        <f aca="false">IF(OR(C2948="", J2948="",G2948=""), 0, IF(COUNTIF($J$6:J2948, J2948)=1, 1, 0))</f>
        <v>0</v>
      </c>
      <c r="L2948" s="16" t="str">
        <f aca="false">IF(B2948="Inscripción de nuevo registro patronal",B2948 &amp; "|" &amp; E2948 &amp; "|" &amp; C2948,"")</f>
        <v/>
      </c>
      <c r="M2948" s="18" t="n">
        <f aca="false">IF(OR(C2948="", L2948=""), 0, IF(COUNTIF($L$6:L2948, L2948)=1, 1, 0))</f>
        <v>0</v>
      </c>
    </row>
    <row r="2949" customFormat="false" ht="28.35" hidden="false" customHeight="true" outlineLevel="0" collapsed="false">
      <c r="A2949" s="48" t="str">
        <f aca="false">IF(AND(NOT(ISBLANK(C2949)),NOT(ISBLANK(B2949)),NOT(ISBLANK(E2949))),(_xlfn.AGGREGATE(2,7,A$5:A2949))+1,"")</f>
        <v/>
      </c>
      <c r="B2949" s="49"/>
      <c r="C2949" s="49"/>
      <c r="D2949" s="50"/>
      <c r="E2949" s="51"/>
      <c r="F2949" s="52" t="str">
        <f aca="false">IFERROR(VLOOKUP(B2949,LISTAS!$Q$2:$R$58,2,0),"")</f>
        <v/>
      </c>
      <c r="G2949" s="34" t="str">
        <f aca="false">IF(ISBLANK(C2949),"",  IF(F2949="RAZÓN SOCIAL","NUEVO_RP",   IF(F2949="NUMERO",      IF(ISNUMBER(VALUE(C2949)),VALUE(C2949),""),   IF(OR(F2949="NSS - NOMBRE",F2949="RP - NOMBRE"),      IF(         AND(           NOT(ISERROR(FIND(" - ",C2949))),           ISERROR(FIND("  ",C2949)),           ISERROR(FIND("–",C2949)),           ISERROR(FIND("—",C2949)),           ISNUMBER(VALUE(LEFT(C2949,FIND(" - ",C2949)-1)))         ),         VALUE(LEFT(C2949,FIND(" - ",C2949)-1)),         ""      ),   ""   )  )))</f>
        <v/>
      </c>
      <c r="H2949" s="34" t="str">
        <f aca="false">B2949 &amp; "|" &amp; E2949 &amp; "|" &amp;(IF(ISBLANK(C2949),"",IFERROR(VALUE(LEFT(TRIM(C2949),FIND(" ",TRIM(C2949)&amp;" ")-1)),"")))</f>
        <v>||</v>
      </c>
      <c r="I2949" s="18" t="n">
        <f aca="false">IF(G2949="",0, IF(COUNTIF($H$6:H2949,H2949)=1,1,0))</f>
        <v>0</v>
      </c>
      <c r="J2949" s="34" t="str">
        <f aca="false">IF( OR( ISBLANK(D2949), C2949=D2949, AND( LEFT(D2949,7)&lt;&gt;"NOMINA ", OR( ISERROR(FIND(" - ",D2949)), NOT(ISNUMBER(VALUE(LEFT(D2949,FIND(" - ",D2949)-1)))) ) ) ), "", B2949 &amp; "|" &amp; E2949 &amp; "|" &amp; (IF(ISBLANK(C2949), "", IFERROR(VALUE(LEFT(TRIM(C2949), FIND(" ", TRIM(C2949)&amp;" ")-1)), ""))) &amp; "|" &amp; D2949 )</f>
        <v/>
      </c>
      <c r="K2949" s="18" t="n">
        <f aca="false">IF(OR(C2949="", J2949="",G2949=""), 0, IF(COUNTIF($J$6:J2949, J2949)=1, 1, 0))</f>
        <v>0</v>
      </c>
      <c r="L2949" s="16" t="str">
        <f aca="false">IF(B2949="Inscripción de nuevo registro patronal",B2949 &amp; "|" &amp; E2949 &amp; "|" &amp; C2949,"")</f>
        <v/>
      </c>
      <c r="M2949" s="18" t="n">
        <f aca="false">IF(OR(C2949="", L2949=""), 0, IF(COUNTIF($L$6:L2949, L2949)=1, 1, 0))</f>
        <v>0</v>
      </c>
    </row>
    <row r="2950" customFormat="false" ht="28.35" hidden="false" customHeight="true" outlineLevel="0" collapsed="false">
      <c r="A2950" s="48" t="str">
        <f aca="false">IF(AND(NOT(ISBLANK(C2950)),NOT(ISBLANK(B2950)),NOT(ISBLANK(E2950))),(_xlfn.AGGREGATE(2,7,A$5:A2950))+1,"")</f>
        <v/>
      </c>
      <c r="B2950" s="49"/>
      <c r="C2950" s="49"/>
      <c r="D2950" s="50"/>
      <c r="E2950" s="51"/>
      <c r="F2950" s="52" t="str">
        <f aca="false">IFERROR(VLOOKUP(B2950,LISTAS!$Q$2:$R$58,2,0),"")</f>
        <v/>
      </c>
      <c r="G2950" s="34" t="str">
        <f aca="false">IF(ISBLANK(C2950),"",  IF(F2950="RAZÓN SOCIAL","NUEVO_RP",   IF(F2950="NUMERO",      IF(ISNUMBER(VALUE(C2950)),VALUE(C2950),""),   IF(OR(F2950="NSS - NOMBRE",F2950="RP - NOMBRE"),      IF(         AND(           NOT(ISERROR(FIND(" - ",C2950))),           ISERROR(FIND("  ",C2950)),           ISERROR(FIND("–",C2950)),           ISERROR(FIND("—",C2950)),           ISNUMBER(VALUE(LEFT(C2950,FIND(" - ",C2950)-1)))         ),         VALUE(LEFT(C2950,FIND(" - ",C2950)-1)),         ""      ),   ""   )  )))</f>
        <v/>
      </c>
      <c r="H2950" s="34" t="str">
        <f aca="false">B2950 &amp; "|" &amp; E2950 &amp; "|" &amp;(IF(ISBLANK(C2950),"",IFERROR(VALUE(LEFT(TRIM(C2950),FIND(" ",TRIM(C2950)&amp;" ")-1)),"")))</f>
        <v>||</v>
      </c>
      <c r="I2950" s="18" t="n">
        <f aca="false">IF(G2950="",0, IF(COUNTIF($H$6:H2950,H2950)=1,1,0))</f>
        <v>0</v>
      </c>
      <c r="J2950" s="34" t="str">
        <f aca="false">IF( OR( ISBLANK(D2950), C2950=D2950, AND( LEFT(D2950,7)&lt;&gt;"NOMINA ", OR( ISERROR(FIND(" - ",D2950)), NOT(ISNUMBER(VALUE(LEFT(D2950,FIND(" - ",D2950)-1)))) ) ) ), "", B2950 &amp; "|" &amp; E2950 &amp; "|" &amp; (IF(ISBLANK(C2950), "", IFERROR(VALUE(LEFT(TRIM(C2950), FIND(" ", TRIM(C2950)&amp;" ")-1)), ""))) &amp; "|" &amp; D2950 )</f>
        <v/>
      </c>
      <c r="K2950" s="18" t="n">
        <f aca="false">IF(OR(C2950="", J2950="",G2950=""), 0, IF(COUNTIF($J$6:J2950, J2950)=1, 1, 0))</f>
        <v>0</v>
      </c>
      <c r="L2950" s="16" t="str">
        <f aca="false">IF(B2950="Inscripción de nuevo registro patronal",B2950 &amp; "|" &amp; E2950 &amp; "|" &amp; C2950,"")</f>
        <v/>
      </c>
      <c r="M2950" s="18" t="n">
        <f aca="false">IF(OR(C2950="", L2950=""), 0, IF(COUNTIF($L$6:L2950, L2950)=1, 1, 0))</f>
        <v>0</v>
      </c>
    </row>
    <row r="2951" customFormat="false" ht="28.35" hidden="false" customHeight="true" outlineLevel="0" collapsed="false">
      <c r="A2951" s="48" t="str">
        <f aca="false">IF(AND(NOT(ISBLANK(C2951)),NOT(ISBLANK(B2951)),NOT(ISBLANK(E2951))),(_xlfn.AGGREGATE(2,7,A$5:A2951))+1,"")</f>
        <v/>
      </c>
      <c r="B2951" s="49"/>
      <c r="C2951" s="49"/>
      <c r="D2951" s="50"/>
      <c r="E2951" s="51"/>
      <c r="F2951" s="52" t="str">
        <f aca="false">IFERROR(VLOOKUP(B2951,LISTAS!$Q$2:$R$58,2,0),"")</f>
        <v/>
      </c>
      <c r="G2951" s="34" t="str">
        <f aca="false">IF(ISBLANK(C2951),"",  IF(F2951="RAZÓN SOCIAL","NUEVO_RP",   IF(F2951="NUMERO",      IF(ISNUMBER(VALUE(C2951)),VALUE(C2951),""),   IF(OR(F2951="NSS - NOMBRE",F2951="RP - NOMBRE"),      IF(         AND(           NOT(ISERROR(FIND(" - ",C2951))),           ISERROR(FIND("  ",C2951)),           ISERROR(FIND("–",C2951)),           ISERROR(FIND("—",C2951)),           ISNUMBER(VALUE(LEFT(C2951,FIND(" - ",C2951)-1)))         ),         VALUE(LEFT(C2951,FIND(" - ",C2951)-1)),         ""      ),   ""   )  )))</f>
        <v/>
      </c>
      <c r="H2951" s="34" t="str">
        <f aca="false">B2951 &amp; "|" &amp; E2951 &amp; "|" &amp;(IF(ISBLANK(C2951),"",IFERROR(VALUE(LEFT(TRIM(C2951),FIND(" ",TRIM(C2951)&amp;" ")-1)),"")))</f>
        <v>||</v>
      </c>
      <c r="I2951" s="18" t="n">
        <f aca="false">IF(G2951="",0, IF(COUNTIF($H$6:H2951,H2951)=1,1,0))</f>
        <v>0</v>
      </c>
      <c r="J2951" s="34" t="str">
        <f aca="false">IF( OR( ISBLANK(D2951), C2951=D2951, AND( LEFT(D2951,7)&lt;&gt;"NOMINA ", OR( ISERROR(FIND(" - ",D2951)), NOT(ISNUMBER(VALUE(LEFT(D2951,FIND(" - ",D2951)-1)))) ) ) ), "", B2951 &amp; "|" &amp; E2951 &amp; "|" &amp; (IF(ISBLANK(C2951), "", IFERROR(VALUE(LEFT(TRIM(C2951), FIND(" ", TRIM(C2951)&amp;" ")-1)), ""))) &amp; "|" &amp; D2951 )</f>
        <v/>
      </c>
      <c r="K2951" s="18" t="n">
        <f aca="false">IF(OR(C2951="", J2951="",G2951=""), 0, IF(COUNTIF($J$6:J2951, J2951)=1, 1, 0))</f>
        <v>0</v>
      </c>
      <c r="L2951" s="16" t="str">
        <f aca="false">IF(B2951="Inscripción de nuevo registro patronal",B2951 &amp; "|" &amp; E2951 &amp; "|" &amp; C2951,"")</f>
        <v/>
      </c>
      <c r="M2951" s="18" t="n">
        <f aca="false">IF(OR(C2951="", L2951=""), 0, IF(COUNTIF($L$6:L2951, L2951)=1, 1, 0))</f>
        <v>0</v>
      </c>
    </row>
    <row r="2952" customFormat="false" ht="28.35" hidden="false" customHeight="true" outlineLevel="0" collapsed="false">
      <c r="A2952" s="48" t="str">
        <f aca="false">IF(AND(NOT(ISBLANK(C2952)),NOT(ISBLANK(B2952)),NOT(ISBLANK(E2952))),(_xlfn.AGGREGATE(2,7,A$5:A2952))+1,"")</f>
        <v/>
      </c>
      <c r="B2952" s="49"/>
      <c r="C2952" s="49"/>
      <c r="D2952" s="50"/>
      <c r="E2952" s="51"/>
      <c r="F2952" s="52" t="str">
        <f aca="false">IFERROR(VLOOKUP(B2952,LISTAS!$Q$2:$R$58,2,0),"")</f>
        <v/>
      </c>
      <c r="G2952" s="34" t="str">
        <f aca="false">IF(ISBLANK(C2952),"",  IF(F2952="RAZÓN SOCIAL","NUEVO_RP",   IF(F2952="NUMERO",      IF(ISNUMBER(VALUE(C2952)),VALUE(C2952),""),   IF(OR(F2952="NSS - NOMBRE",F2952="RP - NOMBRE"),      IF(         AND(           NOT(ISERROR(FIND(" - ",C2952))),           ISERROR(FIND("  ",C2952)),           ISERROR(FIND("–",C2952)),           ISERROR(FIND("—",C2952)),           ISNUMBER(VALUE(LEFT(C2952,FIND(" - ",C2952)-1)))         ),         VALUE(LEFT(C2952,FIND(" - ",C2952)-1)),         ""      ),   ""   )  )))</f>
        <v/>
      </c>
      <c r="H2952" s="34" t="str">
        <f aca="false">B2952 &amp; "|" &amp; E2952 &amp; "|" &amp;(IF(ISBLANK(C2952),"",IFERROR(VALUE(LEFT(TRIM(C2952),FIND(" ",TRIM(C2952)&amp;" ")-1)),"")))</f>
        <v>||</v>
      </c>
      <c r="I2952" s="18" t="n">
        <f aca="false">IF(G2952="",0, IF(COUNTIF($H$6:H2952,H2952)=1,1,0))</f>
        <v>0</v>
      </c>
      <c r="J2952" s="34" t="str">
        <f aca="false">IF( OR( ISBLANK(D2952), C2952=D2952, AND( LEFT(D2952,7)&lt;&gt;"NOMINA ", OR( ISERROR(FIND(" - ",D2952)), NOT(ISNUMBER(VALUE(LEFT(D2952,FIND(" - ",D2952)-1)))) ) ) ), "", B2952 &amp; "|" &amp; E2952 &amp; "|" &amp; (IF(ISBLANK(C2952), "", IFERROR(VALUE(LEFT(TRIM(C2952), FIND(" ", TRIM(C2952)&amp;" ")-1)), ""))) &amp; "|" &amp; D2952 )</f>
        <v/>
      </c>
      <c r="K2952" s="18" t="n">
        <f aca="false">IF(OR(C2952="", J2952="",G2952=""), 0, IF(COUNTIF($J$6:J2952, J2952)=1, 1, 0))</f>
        <v>0</v>
      </c>
      <c r="L2952" s="16" t="str">
        <f aca="false">IF(B2952="Inscripción de nuevo registro patronal",B2952 &amp; "|" &amp; E2952 &amp; "|" &amp; C2952,"")</f>
        <v/>
      </c>
      <c r="M2952" s="18" t="n">
        <f aca="false">IF(OR(C2952="", L2952=""), 0, IF(COUNTIF($L$6:L2952, L2952)=1, 1, 0))</f>
        <v>0</v>
      </c>
    </row>
    <row r="2953" customFormat="false" ht="28.35" hidden="false" customHeight="true" outlineLevel="0" collapsed="false">
      <c r="A2953" s="48" t="str">
        <f aca="false">IF(AND(NOT(ISBLANK(C2953)),NOT(ISBLANK(B2953)),NOT(ISBLANK(E2953))),(_xlfn.AGGREGATE(2,7,A$5:A2953))+1,"")</f>
        <v/>
      </c>
      <c r="B2953" s="49"/>
      <c r="C2953" s="49"/>
      <c r="D2953" s="50"/>
      <c r="E2953" s="51"/>
      <c r="F2953" s="52" t="str">
        <f aca="false">IFERROR(VLOOKUP(B2953,LISTAS!$Q$2:$R$58,2,0),"")</f>
        <v/>
      </c>
      <c r="G2953" s="34" t="str">
        <f aca="false">IF(ISBLANK(C2953),"",  IF(F2953="RAZÓN SOCIAL","NUEVO_RP",   IF(F2953="NUMERO",      IF(ISNUMBER(VALUE(C2953)),VALUE(C2953),""),   IF(OR(F2953="NSS - NOMBRE",F2953="RP - NOMBRE"),      IF(         AND(           NOT(ISERROR(FIND(" - ",C2953))),           ISERROR(FIND("  ",C2953)),           ISERROR(FIND("–",C2953)),           ISERROR(FIND("—",C2953)),           ISNUMBER(VALUE(LEFT(C2953,FIND(" - ",C2953)-1)))         ),         VALUE(LEFT(C2953,FIND(" - ",C2953)-1)),         ""      ),   ""   )  )))</f>
        <v/>
      </c>
      <c r="H2953" s="34" t="str">
        <f aca="false">B2953 &amp; "|" &amp; E2953 &amp; "|" &amp;(IF(ISBLANK(C2953),"",IFERROR(VALUE(LEFT(TRIM(C2953),FIND(" ",TRIM(C2953)&amp;" ")-1)),"")))</f>
        <v>||</v>
      </c>
      <c r="I2953" s="18" t="n">
        <f aca="false">IF(G2953="",0, IF(COUNTIF($H$6:H2953,H2953)=1,1,0))</f>
        <v>0</v>
      </c>
      <c r="J2953" s="34" t="str">
        <f aca="false">IF( OR( ISBLANK(D2953), C2953=D2953, AND( LEFT(D2953,7)&lt;&gt;"NOMINA ", OR( ISERROR(FIND(" - ",D2953)), NOT(ISNUMBER(VALUE(LEFT(D2953,FIND(" - ",D2953)-1)))) ) ) ), "", B2953 &amp; "|" &amp; E2953 &amp; "|" &amp; (IF(ISBLANK(C2953), "", IFERROR(VALUE(LEFT(TRIM(C2953), FIND(" ", TRIM(C2953)&amp;" ")-1)), ""))) &amp; "|" &amp; D2953 )</f>
        <v/>
      </c>
      <c r="K2953" s="18" t="n">
        <f aca="false">IF(OR(C2953="", J2953="",G2953=""), 0, IF(COUNTIF($J$6:J2953, J2953)=1, 1, 0))</f>
        <v>0</v>
      </c>
      <c r="L2953" s="16" t="str">
        <f aca="false">IF(B2953="Inscripción de nuevo registro patronal",B2953 &amp; "|" &amp; E2953 &amp; "|" &amp; C2953,"")</f>
        <v/>
      </c>
      <c r="M2953" s="18" t="n">
        <f aca="false">IF(OR(C2953="", L2953=""), 0, IF(COUNTIF($L$6:L2953, L2953)=1, 1, 0))</f>
        <v>0</v>
      </c>
    </row>
    <row r="2954" customFormat="false" ht="28.35" hidden="false" customHeight="true" outlineLevel="0" collapsed="false">
      <c r="A2954" s="48" t="str">
        <f aca="false">IF(AND(NOT(ISBLANK(C2954)),NOT(ISBLANK(B2954)),NOT(ISBLANK(E2954))),(_xlfn.AGGREGATE(2,7,A$5:A2954))+1,"")</f>
        <v/>
      </c>
      <c r="B2954" s="49"/>
      <c r="C2954" s="49"/>
      <c r="D2954" s="50"/>
      <c r="E2954" s="51"/>
      <c r="F2954" s="52" t="str">
        <f aca="false">IFERROR(VLOOKUP(B2954,LISTAS!$Q$2:$R$58,2,0),"")</f>
        <v/>
      </c>
      <c r="G2954" s="34" t="str">
        <f aca="false">IF(ISBLANK(C2954),"",  IF(F2954="RAZÓN SOCIAL","NUEVO_RP",   IF(F2954="NUMERO",      IF(ISNUMBER(VALUE(C2954)),VALUE(C2954),""),   IF(OR(F2954="NSS - NOMBRE",F2954="RP - NOMBRE"),      IF(         AND(           NOT(ISERROR(FIND(" - ",C2954))),           ISERROR(FIND("  ",C2954)),           ISERROR(FIND("–",C2954)),           ISERROR(FIND("—",C2954)),           ISNUMBER(VALUE(LEFT(C2954,FIND(" - ",C2954)-1)))         ),         VALUE(LEFT(C2954,FIND(" - ",C2954)-1)),         ""      ),   ""   )  )))</f>
        <v/>
      </c>
      <c r="H2954" s="34" t="str">
        <f aca="false">B2954 &amp; "|" &amp; E2954 &amp; "|" &amp;(IF(ISBLANK(C2954),"",IFERROR(VALUE(LEFT(TRIM(C2954),FIND(" ",TRIM(C2954)&amp;" ")-1)),"")))</f>
        <v>||</v>
      </c>
      <c r="I2954" s="18" t="n">
        <f aca="false">IF(G2954="",0, IF(COUNTIF($H$6:H2954,H2954)=1,1,0))</f>
        <v>0</v>
      </c>
      <c r="J2954" s="34" t="str">
        <f aca="false">IF( OR( ISBLANK(D2954), C2954=D2954, AND( LEFT(D2954,7)&lt;&gt;"NOMINA ", OR( ISERROR(FIND(" - ",D2954)), NOT(ISNUMBER(VALUE(LEFT(D2954,FIND(" - ",D2954)-1)))) ) ) ), "", B2954 &amp; "|" &amp; E2954 &amp; "|" &amp; (IF(ISBLANK(C2954), "", IFERROR(VALUE(LEFT(TRIM(C2954), FIND(" ", TRIM(C2954)&amp;" ")-1)), ""))) &amp; "|" &amp; D2954 )</f>
        <v/>
      </c>
      <c r="K2954" s="18" t="n">
        <f aca="false">IF(OR(C2954="", J2954="",G2954=""), 0, IF(COUNTIF($J$6:J2954, J2954)=1, 1, 0))</f>
        <v>0</v>
      </c>
      <c r="L2954" s="16" t="str">
        <f aca="false">IF(B2954="Inscripción de nuevo registro patronal",B2954 &amp; "|" &amp; E2954 &amp; "|" &amp; C2954,"")</f>
        <v/>
      </c>
      <c r="M2954" s="18" t="n">
        <f aca="false">IF(OR(C2954="", L2954=""), 0, IF(COUNTIF($L$6:L2954, L2954)=1, 1, 0))</f>
        <v>0</v>
      </c>
    </row>
    <row r="2955" customFormat="false" ht="28.35" hidden="false" customHeight="true" outlineLevel="0" collapsed="false">
      <c r="A2955" s="48" t="str">
        <f aca="false">IF(AND(NOT(ISBLANK(C2955)),NOT(ISBLANK(B2955)),NOT(ISBLANK(E2955))),(_xlfn.AGGREGATE(2,7,A$5:A2955))+1,"")</f>
        <v/>
      </c>
      <c r="B2955" s="49"/>
      <c r="C2955" s="49"/>
      <c r="D2955" s="50"/>
      <c r="E2955" s="51"/>
      <c r="F2955" s="52" t="str">
        <f aca="false">IFERROR(VLOOKUP(B2955,LISTAS!$Q$2:$R$58,2,0),"")</f>
        <v/>
      </c>
      <c r="G2955" s="34" t="str">
        <f aca="false">IF(ISBLANK(C2955),"",  IF(F2955="RAZÓN SOCIAL","NUEVO_RP",   IF(F2955="NUMERO",      IF(ISNUMBER(VALUE(C2955)),VALUE(C2955),""),   IF(OR(F2955="NSS - NOMBRE",F2955="RP - NOMBRE"),      IF(         AND(           NOT(ISERROR(FIND(" - ",C2955))),           ISERROR(FIND("  ",C2955)),           ISERROR(FIND("–",C2955)),           ISERROR(FIND("—",C2955)),           ISNUMBER(VALUE(LEFT(C2955,FIND(" - ",C2955)-1)))         ),         VALUE(LEFT(C2955,FIND(" - ",C2955)-1)),         ""      ),   ""   )  )))</f>
        <v/>
      </c>
      <c r="H2955" s="34" t="str">
        <f aca="false">B2955 &amp; "|" &amp; E2955 &amp; "|" &amp;(IF(ISBLANK(C2955),"",IFERROR(VALUE(LEFT(TRIM(C2955),FIND(" ",TRIM(C2955)&amp;" ")-1)),"")))</f>
        <v>||</v>
      </c>
      <c r="I2955" s="18" t="n">
        <f aca="false">IF(G2955="",0, IF(COUNTIF($H$6:H2955,H2955)=1,1,0))</f>
        <v>0</v>
      </c>
      <c r="J2955" s="34" t="str">
        <f aca="false">IF( OR( ISBLANK(D2955), C2955=D2955, AND( LEFT(D2955,7)&lt;&gt;"NOMINA ", OR( ISERROR(FIND(" - ",D2955)), NOT(ISNUMBER(VALUE(LEFT(D2955,FIND(" - ",D2955)-1)))) ) ) ), "", B2955 &amp; "|" &amp; E2955 &amp; "|" &amp; (IF(ISBLANK(C2955), "", IFERROR(VALUE(LEFT(TRIM(C2955), FIND(" ", TRIM(C2955)&amp;" ")-1)), ""))) &amp; "|" &amp; D2955 )</f>
        <v/>
      </c>
      <c r="K2955" s="18" t="n">
        <f aca="false">IF(OR(C2955="", J2955="",G2955=""), 0, IF(COUNTIF($J$6:J2955, J2955)=1, 1, 0))</f>
        <v>0</v>
      </c>
      <c r="L2955" s="16" t="str">
        <f aca="false">IF(B2955="Inscripción de nuevo registro patronal",B2955 &amp; "|" &amp; E2955 &amp; "|" &amp; C2955,"")</f>
        <v/>
      </c>
      <c r="M2955" s="18" t="n">
        <f aca="false">IF(OR(C2955="", L2955=""), 0, IF(COUNTIF($L$6:L2955, L2955)=1, 1, 0))</f>
        <v>0</v>
      </c>
    </row>
    <row r="2956" customFormat="false" ht="28.35" hidden="false" customHeight="true" outlineLevel="0" collapsed="false">
      <c r="A2956" s="48" t="str">
        <f aca="false">IF(AND(NOT(ISBLANK(C2956)),NOT(ISBLANK(B2956)),NOT(ISBLANK(E2956))),(_xlfn.AGGREGATE(2,7,A$5:A2956))+1,"")</f>
        <v/>
      </c>
      <c r="B2956" s="49"/>
      <c r="C2956" s="49"/>
      <c r="D2956" s="50"/>
      <c r="E2956" s="51"/>
      <c r="F2956" s="52" t="str">
        <f aca="false">IFERROR(VLOOKUP(B2956,LISTAS!$Q$2:$R$58,2,0),"")</f>
        <v/>
      </c>
      <c r="G2956" s="34" t="str">
        <f aca="false">IF(ISBLANK(C2956),"",  IF(F2956="RAZÓN SOCIAL","NUEVO_RP",   IF(F2956="NUMERO",      IF(ISNUMBER(VALUE(C2956)),VALUE(C2956),""),   IF(OR(F2956="NSS - NOMBRE",F2956="RP - NOMBRE"),      IF(         AND(           NOT(ISERROR(FIND(" - ",C2956))),           ISERROR(FIND("  ",C2956)),           ISERROR(FIND("–",C2956)),           ISERROR(FIND("—",C2956)),           ISNUMBER(VALUE(LEFT(C2956,FIND(" - ",C2956)-1)))         ),         VALUE(LEFT(C2956,FIND(" - ",C2956)-1)),         ""      ),   ""   )  )))</f>
        <v/>
      </c>
      <c r="H2956" s="34" t="str">
        <f aca="false">B2956 &amp; "|" &amp; E2956 &amp; "|" &amp;(IF(ISBLANK(C2956),"",IFERROR(VALUE(LEFT(TRIM(C2956),FIND(" ",TRIM(C2956)&amp;" ")-1)),"")))</f>
        <v>||</v>
      </c>
      <c r="I2956" s="18" t="n">
        <f aca="false">IF(G2956="",0, IF(COUNTIF($H$6:H2956,H2956)=1,1,0))</f>
        <v>0</v>
      </c>
      <c r="J2956" s="34" t="str">
        <f aca="false">IF( OR( ISBLANK(D2956), C2956=D2956, AND( LEFT(D2956,7)&lt;&gt;"NOMINA ", OR( ISERROR(FIND(" - ",D2956)), NOT(ISNUMBER(VALUE(LEFT(D2956,FIND(" - ",D2956)-1)))) ) ) ), "", B2956 &amp; "|" &amp; E2956 &amp; "|" &amp; (IF(ISBLANK(C2956), "", IFERROR(VALUE(LEFT(TRIM(C2956), FIND(" ", TRIM(C2956)&amp;" ")-1)), ""))) &amp; "|" &amp; D2956 )</f>
        <v/>
      </c>
      <c r="K2956" s="18" t="n">
        <f aca="false">IF(OR(C2956="", J2956="",G2956=""), 0, IF(COUNTIF($J$6:J2956, J2956)=1, 1, 0))</f>
        <v>0</v>
      </c>
      <c r="L2956" s="16" t="str">
        <f aca="false">IF(B2956="Inscripción de nuevo registro patronal",B2956 &amp; "|" &amp; E2956 &amp; "|" &amp; C2956,"")</f>
        <v/>
      </c>
      <c r="M2956" s="18" t="n">
        <f aca="false">IF(OR(C2956="", L2956=""), 0, IF(COUNTIF($L$6:L2956, L2956)=1, 1, 0))</f>
        <v>0</v>
      </c>
    </row>
    <row r="2957" customFormat="false" ht="28.35" hidden="false" customHeight="true" outlineLevel="0" collapsed="false">
      <c r="A2957" s="48" t="str">
        <f aca="false">IF(AND(NOT(ISBLANK(C2957)),NOT(ISBLANK(B2957)),NOT(ISBLANK(E2957))),(_xlfn.AGGREGATE(2,7,A$5:A2957))+1,"")</f>
        <v/>
      </c>
      <c r="B2957" s="49"/>
      <c r="C2957" s="49"/>
      <c r="D2957" s="50"/>
      <c r="E2957" s="51"/>
      <c r="F2957" s="52" t="str">
        <f aca="false">IFERROR(VLOOKUP(B2957,LISTAS!$Q$2:$R$58,2,0),"")</f>
        <v/>
      </c>
      <c r="G2957" s="34" t="str">
        <f aca="false">IF(ISBLANK(C2957),"",  IF(F2957="RAZÓN SOCIAL","NUEVO_RP",   IF(F2957="NUMERO",      IF(ISNUMBER(VALUE(C2957)),VALUE(C2957),""),   IF(OR(F2957="NSS - NOMBRE",F2957="RP - NOMBRE"),      IF(         AND(           NOT(ISERROR(FIND(" - ",C2957))),           ISERROR(FIND("  ",C2957)),           ISERROR(FIND("–",C2957)),           ISERROR(FIND("—",C2957)),           ISNUMBER(VALUE(LEFT(C2957,FIND(" - ",C2957)-1)))         ),         VALUE(LEFT(C2957,FIND(" - ",C2957)-1)),         ""      ),   ""   )  )))</f>
        <v/>
      </c>
      <c r="H2957" s="34" t="str">
        <f aca="false">B2957 &amp; "|" &amp; E2957 &amp; "|" &amp;(IF(ISBLANK(C2957),"",IFERROR(VALUE(LEFT(TRIM(C2957),FIND(" ",TRIM(C2957)&amp;" ")-1)),"")))</f>
        <v>||</v>
      </c>
      <c r="I2957" s="18" t="n">
        <f aca="false">IF(G2957="",0, IF(COUNTIF($H$6:H2957,H2957)=1,1,0))</f>
        <v>0</v>
      </c>
      <c r="J2957" s="34" t="str">
        <f aca="false">IF( OR( ISBLANK(D2957), C2957=D2957, AND( LEFT(D2957,7)&lt;&gt;"NOMINA ", OR( ISERROR(FIND(" - ",D2957)), NOT(ISNUMBER(VALUE(LEFT(D2957,FIND(" - ",D2957)-1)))) ) ) ), "", B2957 &amp; "|" &amp; E2957 &amp; "|" &amp; (IF(ISBLANK(C2957), "", IFERROR(VALUE(LEFT(TRIM(C2957), FIND(" ", TRIM(C2957)&amp;" ")-1)), ""))) &amp; "|" &amp; D2957 )</f>
        <v/>
      </c>
      <c r="K2957" s="18" t="n">
        <f aca="false">IF(OR(C2957="", J2957="",G2957=""), 0, IF(COUNTIF($J$6:J2957, J2957)=1, 1, 0))</f>
        <v>0</v>
      </c>
      <c r="L2957" s="16" t="str">
        <f aca="false">IF(B2957="Inscripción de nuevo registro patronal",B2957 &amp; "|" &amp; E2957 &amp; "|" &amp; C2957,"")</f>
        <v/>
      </c>
      <c r="M2957" s="18" t="n">
        <f aca="false">IF(OR(C2957="", L2957=""), 0, IF(COUNTIF($L$6:L2957, L2957)=1, 1, 0))</f>
        <v>0</v>
      </c>
    </row>
    <row r="2958" customFormat="false" ht="28.35" hidden="false" customHeight="true" outlineLevel="0" collapsed="false">
      <c r="A2958" s="48" t="str">
        <f aca="false">IF(AND(NOT(ISBLANK(C2958)),NOT(ISBLANK(B2958)),NOT(ISBLANK(E2958))),(_xlfn.AGGREGATE(2,7,A$5:A2958))+1,"")</f>
        <v/>
      </c>
      <c r="B2958" s="49"/>
      <c r="C2958" s="49"/>
      <c r="D2958" s="50"/>
      <c r="E2958" s="51"/>
      <c r="F2958" s="52" t="str">
        <f aca="false">IFERROR(VLOOKUP(B2958,LISTAS!$Q$2:$R$58,2,0),"")</f>
        <v/>
      </c>
      <c r="G2958" s="34" t="str">
        <f aca="false">IF(ISBLANK(C2958),"",  IF(F2958="RAZÓN SOCIAL","NUEVO_RP",   IF(F2958="NUMERO",      IF(ISNUMBER(VALUE(C2958)),VALUE(C2958),""),   IF(OR(F2958="NSS - NOMBRE",F2958="RP - NOMBRE"),      IF(         AND(           NOT(ISERROR(FIND(" - ",C2958))),           ISERROR(FIND("  ",C2958)),           ISERROR(FIND("–",C2958)),           ISERROR(FIND("—",C2958)),           ISNUMBER(VALUE(LEFT(C2958,FIND(" - ",C2958)-1)))         ),         VALUE(LEFT(C2958,FIND(" - ",C2958)-1)),         ""      ),   ""   )  )))</f>
        <v/>
      </c>
      <c r="H2958" s="34" t="str">
        <f aca="false">B2958 &amp; "|" &amp; E2958 &amp; "|" &amp;(IF(ISBLANK(C2958),"",IFERROR(VALUE(LEFT(TRIM(C2958),FIND(" ",TRIM(C2958)&amp;" ")-1)),"")))</f>
        <v>||</v>
      </c>
      <c r="I2958" s="18" t="n">
        <f aca="false">IF(G2958="",0, IF(COUNTIF($H$6:H2958,H2958)=1,1,0))</f>
        <v>0</v>
      </c>
      <c r="J2958" s="34" t="str">
        <f aca="false">IF( OR( ISBLANK(D2958), C2958=D2958, AND( LEFT(D2958,7)&lt;&gt;"NOMINA ", OR( ISERROR(FIND(" - ",D2958)), NOT(ISNUMBER(VALUE(LEFT(D2958,FIND(" - ",D2958)-1)))) ) ) ), "", B2958 &amp; "|" &amp; E2958 &amp; "|" &amp; (IF(ISBLANK(C2958), "", IFERROR(VALUE(LEFT(TRIM(C2958), FIND(" ", TRIM(C2958)&amp;" ")-1)), ""))) &amp; "|" &amp; D2958 )</f>
        <v/>
      </c>
      <c r="K2958" s="18" t="n">
        <f aca="false">IF(OR(C2958="", J2958="",G2958=""), 0, IF(COUNTIF($J$6:J2958, J2958)=1, 1, 0))</f>
        <v>0</v>
      </c>
      <c r="L2958" s="16" t="str">
        <f aca="false">IF(B2958="Inscripción de nuevo registro patronal",B2958 &amp; "|" &amp; E2958 &amp; "|" &amp; C2958,"")</f>
        <v/>
      </c>
      <c r="M2958" s="18" t="n">
        <f aca="false">IF(OR(C2958="", L2958=""), 0, IF(COUNTIF($L$6:L2958, L2958)=1, 1, 0))</f>
        <v>0</v>
      </c>
    </row>
    <row r="2959" customFormat="false" ht="28.35" hidden="false" customHeight="true" outlineLevel="0" collapsed="false">
      <c r="A2959" s="48" t="str">
        <f aca="false">IF(AND(NOT(ISBLANK(C2959)),NOT(ISBLANK(B2959)),NOT(ISBLANK(E2959))),(_xlfn.AGGREGATE(2,7,A$5:A2959))+1,"")</f>
        <v/>
      </c>
      <c r="B2959" s="49"/>
      <c r="C2959" s="49"/>
      <c r="D2959" s="50"/>
      <c r="E2959" s="51"/>
      <c r="F2959" s="52" t="str">
        <f aca="false">IFERROR(VLOOKUP(B2959,LISTAS!$Q$2:$R$58,2,0),"")</f>
        <v/>
      </c>
      <c r="G2959" s="34" t="str">
        <f aca="false">IF(ISBLANK(C2959),"",  IF(F2959="RAZÓN SOCIAL","NUEVO_RP",   IF(F2959="NUMERO",      IF(ISNUMBER(VALUE(C2959)),VALUE(C2959),""),   IF(OR(F2959="NSS - NOMBRE",F2959="RP - NOMBRE"),      IF(         AND(           NOT(ISERROR(FIND(" - ",C2959))),           ISERROR(FIND("  ",C2959)),           ISERROR(FIND("–",C2959)),           ISERROR(FIND("—",C2959)),           ISNUMBER(VALUE(LEFT(C2959,FIND(" - ",C2959)-1)))         ),         VALUE(LEFT(C2959,FIND(" - ",C2959)-1)),         ""      ),   ""   )  )))</f>
        <v/>
      </c>
      <c r="H2959" s="34" t="str">
        <f aca="false">B2959 &amp; "|" &amp; E2959 &amp; "|" &amp;(IF(ISBLANK(C2959),"",IFERROR(VALUE(LEFT(TRIM(C2959),FIND(" ",TRIM(C2959)&amp;" ")-1)),"")))</f>
        <v>||</v>
      </c>
      <c r="I2959" s="18" t="n">
        <f aca="false">IF(G2959="",0, IF(COUNTIF($H$6:H2959,H2959)=1,1,0))</f>
        <v>0</v>
      </c>
      <c r="J2959" s="34" t="str">
        <f aca="false">IF( OR( ISBLANK(D2959), C2959=D2959, AND( LEFT(D2959,7)&lt;&gt;"NOMINA ", OR( ISERROR(FIND(" - ",D2959)), NOT(ISNUMBER(VALUE(LEFT(D2959,FIND(" - ",D2959)-1)))) ) ) ), "", B2959 &amp; "|" &amp; E2959 &amp; "|" &amp; (IF(ISBLANK(C2959), "", IFERROR(VALUE(LEFT(TRIM(C2959), FIND(" ", TRIM(C2959)&amp;" ")-1)), ""))) &amp; "|" &amp; D2959 )</f>
        <v/>
      </c>
      <c r="K2959" s="18" t="n">
        <f aca="false">IF(OR(C2959="", J2959="",G2959=""), 0, IF(COUNTIF($J$6:J2959, J2959)=1, 1, 0))</f>
        <v>0</v>
      </c>
      <c r="L2959" s="16" t="str">
        <f aca="false">IF(B2959="Inscripción de nuevo registro patronal",B2959 &amp; "|" &amp; E2959 &amp; "|" &amp; C2959,"")</f>
        <v/>
      </c>
      <c r="M2959" s="18" t="n">
        <f aca="false">IF(OR(C2959="", L2959=""), 0, IF(COUNTIF($L$6:L2959, L2959)=1, 1, 0))</f>
        <v>0</v>
      </c>
    </row>
    <row r="2960" customFormat="false" ht="28.35" hidden="false" customHeight="true" outlineLevel="0" collapsed="false">
      <c r="A2960" s="48" t="str">
        <f aca="false">IF(AND(NOT(ISBLANK(C2960)),NOT(ISBLANK(B2960)),NOT(ISBLANK(E2960))),(_xlfn.AGGREGATE(2,7,A$5:A2960))+1,"")</f>
        <v/>
      </c>
      <c r="B2960" s="49"/>
      <c r="C2960" s="49"/>
      <c r="D2960" s="50"/>
      <c r="E2960" s="51"/>
      <c r="F2960" s="52" t="str">
        <f aca="false">IFERROR(VLOOKUP(B2960,LISTAS!$Q$2:$R$58,2,0),"")</f>
        <v/>
      </c>
      <c r="G2960" s="34" t="str">
        <f aca="false">IF(ISBLANK(C2960),"",  IF(F2960="RAZÓN SOCIAL","NUEVO_RP",   IF(F2960="NUMERO",      IF(ISNUMBER(VALUE(C2960)),VALUE(C2960),""),   IF(OR(F2960="NSS - NOMBRE",F2960="RP - NOMBRE"),      IF(         AND(           NOT(ISERROR(FIND(" - ",C2960))),           ISERROR(FIND("  ",C2960)),           ISERROR(FIND("–",C2960)),           ISERROR(FIND("—",C2960)),           ISNUMBER(VALUE(LEFT(C2960,FIND(" - ",C2960)-1)))         ),         VALUE(LEFT(C2960,FIND(" - ",C2960)-1)),         ""      ),   ""   )  )))</f>
        <v/>
      </c>
      <c r="H2960" s="34" t="str">
        <f aca="false">B2960 &amp; "|" &amp; E2960 &amp; "|" &amp;(IF(ISBLANK(C2960),"",IFERROR(VALUE(LEFT(TRIM(C2960),FIND(" ",TRIM(C2960)&amp;" ")-1)),"")))</f>
        <v>||</v>
      </c>
      <c r="I2960" s="18" t="n">
        <f aca="false">IF(G2960="",0, IF(COUNTIF($H$6:H2960,H2960)=1,1,0))</f>
        <v>0</v>
      </c>
      <c r="J2960" s="34" t="str">
        <f aca="false">IF( OR( ISBLANK(D2960), C2960=D2960, AND( LEFT(D2960,7)&lt;&gt;"NOMINA ", OR( ISERROR(FIND(" - ",D2960)), NOT(ISNUMBER(VALUE(LEFT(D2960,FIND(" - ",D2960)-1)))) ) ) ), "", B2960 &amp; "|" &amp; E2960 &amp; "|" &amp; (IF(ISBLANK(C2960), "", IFERROR(VALUE(LEFT(TRIM(C2960), FIND(" ", TRIM(C2960)&amp;" ")-1)), ""))) &amp; "|" &amp; D2960 )</f>
        <v/>
      </c>
      <c r="K2960" s="18" t="n">
        <f aca="false">IF(OR(C2960="", J2960="",G2960=""), 0, IF(COUNTIF($J$6:J2960, J2960)=1, 1, 0))</f>
        <v>0</v>
      </c>
      <c r="L2960" s="16" t="str">
        <f aca="false">IF(B2960="Inscripción de nuevo registro patronal",B2960 &amp; "|" &amp; E2960 &amp; "|" &amp; C2960,"")</f>
        <v/>
      </c>
      <c r="M2960" s="18" t="n">
        <f aca="false">IF(OR(C2960="", L2960=""), 0, IF(COUNTIF($L$6:L2960, L2960)=1, 1, 0))</f>
        <v>0</v>
      </c>
    </row>
    <row r="2961" customFormat="false" ht="28.35" hidden="false" customHeight="true" outlineLevel="0" collapsed="false">
      <c r="A2961" s="48" t="str">
        <f aca="false">IF(AND(NOT(ISBLANK(C2961)),NOT(ISBLANK(B2961)),NOT(ISBLANK(E2961))),(_xlfn.AGGREGATE(2,7,A$5:A2961))+1,"")</f>
        <v/>
      </c>
      <c r="B2961" s="49"/>
      <c r="C2961" s="49"/>
      <c r="D2961" s="50"/>
      <c r="E2961" s="51"/>
      <c r="F2961" s="52" t="str">
        <f aca="false">IFERROR(VLOOKUP(B2961,LISTAS!$Q$2:$R$58,2,0),"")</f>
        <v/>
      </c>
      <c r="G2961" s="34" t="str">
        <f aca="false">IF(ISBLANK(C2961),"",  IF(F2961="RAZÓN SOCIAL","NUEVO_RP",   IF(F2961="NUMERO",      IF(ISNUMBER(VALUE(C2961)),VALUE(C2961),""),   IF(OR(F2961="NSS - NOMBRE",F2961="RP - NOMBRE"),      IF(         AND(           NOT(ISERROR(FIND(" - ",C2961))),           ISERROR(FIND("  ",C2961)),           ISERROR(FIND("–",C2961)),           ISERROR(FIND("—",C2961)),           ISNUMBER(VALUE(LEFT(C2961,FIND(" - ",C2961)-1)))         ),         VALUE(LEFT(C2961,FIND(" - ",C2961)-1)),         ""      ),   ""   )  )))</f>
        <v/>
      </c>
      <c r="H2961" s="34" t="str">
        <f aca="false">B2961 &amp; "|" &amp; E2961 &amp; "|" &amp;(IF(ISBLANK(C2961),"",IFERROR(VALUE(LEFT(TRIM(C2961),FIND(" ",TRIM(C2961)&amp;" ")-1)),"")))</f>
        <v>||</v>
      </c>
      <c r="I2961" s="18" t="n">
        <f aca="false">IF(G2961="",0, IF(COUNTIF($H$6:H2961,H2961)=1,1,0))</f>
        <v>0</v>
      </c>
      <c r="J2961" s="34" t="str">
        <f aca="false">IF( OR( ISBLANK(D2961), C2961=D2961, AND( LEFT(D2961,7)&lt;&gt;"NOMINA ", OR( ISERROR(FIND(" - ",D2961)), NOT(ISNUMBER(VALUE(LEFT(D2961,FIND(" - ",D2961)-1)))) ) ) ), "", B2961 &amp; "|" &amp; E2961 &amp; "|" &amp; (IF(ISBLANK(C2961), "", IFERROR(VALUE(LEFT(TRIM(C2961), FIND(" ", TRIM(C2961)&amp;" ")-1)), ""))) &amp; "|" &amp; D2961 )</f>
        <v/>
      </c>
      <c r="K2961" s="18" t="n">
        <f aca="false">IF(OR(C2961="", J2961="",G2961=""), 0, IF(COUNTIF($J$6:J2961, J2961)=1, 1, 0))</f>
        <v>0</v>
      </c>
      <c r="L2961" s="16" t="str">
        <f aca="false">IF(B2961="Inscripción de nuevo registro patronal",B2961 &amp; "|" &amp; E2961 &amp; "|" &amp; C2961,"")</f>
        <v/>
      </c>
      <c r="M2961" s="18" t="n">
        <f aca="false">IF(OR(C2961="", L2961=""), 0, IF(COUNTIF($L$6:L2961, L2961)=1, 1, 0))</f>
        <v>0</v>
      </c>
    </row>
    <row r="2962" customFormat="false" ht="28.35" hidden="false" customHeight="true" outlineLevel="0" collapsed="false">
      <c r="A2962" s="48" t="str">
        <f aca="false">IF(AND(NOT(ISBLANK(C2962)),NOT(ISBLANK(B2962)),NOT(ISBLANK(E2962))),(_xlfn.AGGREGATE(2,7,A$5:A2962))+1,"")</f>
        <v/>
      </c>
      <c r="B2962" s="49"/>
      <c r="C2962" s="49"/>
      <c r="D2962" s="50"/>
      <c r="E2962" s="51"/>
      <c r="F2962" s="52" t="str">
        <f aca="false">IFERROR(VLOOKUP(B2962,LISTAS!$Q$2:$R$58,2,0),"")</f>
        <v/>
      </c>
      <c r="G2962" s="34" t="str">
        <f aca="false">IF(ISBLANK(C2962),"",  IF(F2962="RAZÓN SOCIAL","NUEVO_RP",   IF(F2962="NUMERO",      IF(ISNUMBER(VALUE(C2962)),VALUE(C2962),""),   IF(OR(F2962="NSS - NOMBRE",F2962="RP - NOMBRE"),      IF(         AND(           NOT(ISERROR(FIND(" - ",C2962))),           ISERROR(FIND("  ",C2962)),           ISERROR(FIND("–",C2962)),           ISERROR(FIND("—",C2962)),           ISNUMBER(VALUE(LEFT(C2962,FIND(" - ",C2962)-1)))         ),         VALUE(LEFT(C2962,FIND(" - ",C2962)-1)),         ""      ),   ""   )  )))</f>
        <v/>
      </c>
      <c r="H2962" s="34" t="str">
        <f aca="false">B2962 &amp; "|" &amp; E2962 &amp; "|" &amp;(IF(ISBLANK(C2962),"",IFERROR(VALUE(LEFT(TRIM(C2962),FIND(" ",TRIM(C2962)&amp;" ")-1)),"")))</f>
        <v>||</v>
      </c>
      <c r="I2962" s="18" t="n">
        <f aca="false">IF(G2962="",0, IF(COUNTIF($H$6:H2962,H2962)=1,1,0))</f>
        <v>0</v>
      </c>
      <c r="J2962" s="34" t="str">
        <f aca="false">IF( OR( ISBLANK(D2962), C2962=D2962, AND( LEFT(D2962,7)&lt;&gt;"NOMINA ", OR( ISERROR(FIND(" - ",D2962)), NOT(ISNUMBER(VALUE(LEFT(D2962,FIND(" - ",D2962)-1)))) ) ) ), "", B2962 &amp; "|" &amp; E2962 &amp; "|" &amp; (IF(ISBLANK(C2962), "", IFERROR(VALUE(LEFT(TRIM(C2962), FIND(" ", TRIM(C2962)&amp;" ")-1)), ""))) &amp; "|" &amp; D2962 )</f>
        <v/>
      </c>
      <c r="K2962" s="18" t="n">
        <f aca="false">IF(OR(C2962="", J2962="",G2962=""), 0, IF(COUNTIF($J$6:J2962, J2962)=1, 1, 0))</f>
        <v>0</v>
      </c>
      <c r="L2962" s="16" t="str">
        <f aca="false">IF(B2962="Inscripción de nuevo registro patronal",B2962 &amp; "|" &amp; E2962 &amp; "|" &amp; C2962,"")</f>
        <v/>
      </c>
      <c r="M2962" s="18" t="n">
        <f aca="false">IF(OR(C2962="", L2962=""), 0, IF(COUNTIF($L$6:L2962, L2962)=1, 1, 0))</f>
        <v>0</v>
      </c>
    </row>
    <row r="2963" customFormat="false" ht="28.35" hidden="false" customHeight="true" outlineLevel="0" collapsed="false">
      <c r="A2963" s="48" t="str">
        <f aca="false">IF(AND(NOT(ISBLANK(C2963)),NOT(ISBLANK(B2963)),NOT(ISBLANK(E2963))),(_xlfn.AGGREGATE(2,7,A$5:A2963))+1,"")</f>
        <v/>
      </c>
      <c r="B2963" s="49"/>
      <c r="C2963" s="49"/>
      <c r="D2963" s="50"/>
      <c r="E2963" s="51"/>
      <c r="F2963" s="52" t="str">
        <f aca="false">IFERROR(VLOOKUP(B2963,LISTAS!$Q$2:$R$58,2,0),"")</f>
        <v/>
      </c>
      <c r="G2963" s="34" t="str">
        <f aca="false">IF(ISBLANK(C2963),"",  IF(F2963="RAZÓN SOCIAL","NUEVO_RP",   IF(F2963="NUMERO",      IF(ISNUMBER(VALUE(C2963)),VALUE(C2963),""),   IF(OR(F2963="NSS - NOMBRE",F2963="RP - NOMBRE"),      IF(         AND(           NOT(ISERROR(FIND(" - ",C2963))),           ISERROR(FIND("  ",C2963)),           ISERROR(FIND("–",C2963)),           ISERROR(FIND("—",C2963)),           ISNUMBER(VALUE(LEFT(C2963,FIND(" - ",C2963)-1)))         ),         VALUE(LEFT(C2963,FIND(" - ",C2963)-1)),         ""      ),   ""   )  )))</f>
        <v/>
      </c>
      <c r="H2963" s="34" t="str">
        <f aca="false">B2963 &amp; "|" &amp; E2963 &amp; "|" &amp;(IF(ISBLANK(C2963),"",IFERROR(VALUE(LEFT(TRIM(C2963),FIND(" ",TRIM(C2963)&amp;" ")-1)),"")))</f>
        <v>||</v>
      </c>
      <c r="I2963" s="18" t="n">
        <f aca="false">IF(G2963="",0, IF(COUNTIF($H$6:H2963,H2963)=1,1,0))</f>
        <v>0</v>
      </c>
      <c r="J2963" s="34" t="str">
        <f aca="false">IF( OR( ISBLANK(D2963), C2963=D2963, AND( LEFT(D2963,7)&lt;&gt;"NOMINA ", OR( ISERROR(FIND(" - ",D2963)), NOT(ISNUMBER(VALUE(LEFT(D2963,FIND(" - ",D2963)-1)))) ) ) ), "", B2963 &amp; "|" &amp; E2963 &amp; "|" &amp; (IF(ISBLANK(C2963), "", IFERROR(VALUE(LEFT(TRIM(C2963), FIND(" ", TRIM(C2963)&amp;" ")-1)), ""))) &amp; "|" &amp; D2963 )</f>
        <v/>
      </c>
      <c r="K2963" s="18" t="n">
        <f aca="false">IF(OR(C2963="", J2963="",G2963=""), 0, IF(COUNTIF($J$6:J2963, J2963)=1, 1, 0))</f>
        <v>0</v>
      </c>
      <c r="L2963" s="16" t="str">
        <f aca="false">IF(B2963="Inscripción de nuevo registro patronal",B2963 &amp; "|" &amp; E2963 &amp; "|" &amp; C2963,"")</f>
        <v/>
      </c>
      <c r="M2963" s="18" t="n">
        <f aca="false">IF(OR(C2963="", L2963=""), 0, IF(COUNTIF($L$6:L2963, L2963)=1, 1, 0))</f>
        <v>0</v>
      </c>
    </row>
    <row r="2964" customFormat="false" ht="28.35" hidden="false" customHeight="true" outlineLevel="0" collapsed="false">
      <c r="A2964" s="48" t="str">
        <f aca="false">IF(AND(NOT(ISBLANK(C2964)),NOT(ISBLANK(B2964)),NOT(ISBLANK(E2964))),(_xlfn.AGGREGATE(2,7,A$5:A2964))+1,"")</f>
        <v/>
      </c>
      <c r="B2964" s="49"/>
      <c r="C2964" s="49"/>
      <c r="D2964" s="50"/>
      <c r="E2964" s="51"/>
      <c r="F2964" s="52" t="str">
        <f aca="false">IFERROR(VLOOKUP(B2964,LISTAS!$Q$2:$R$58,2,0),"")</f>
        <v/>
      </c>
      <c r="G2964" s="34" t="str">
        <f aca="false">IF(ISBLANK(C2964),"",  IF(F2964="RAZÓN SOCIAL","NUEVO_RP",   IF(F2964="NUMERO",      IF(ISNUMBER(VALUE(C2964)),VALUE(C2964),""),   IF(OR(F2964="NSS - NOMBRE",F2964="RP - NOMBRE"),      IF(         AND(           NOT(ISERROR(FIND(" - ",C2964))),           ISERROR(FIND("  ",C2964)),           ISERROR(FIND("–",C2964)),           ISERROR(FIND("—",C2964)),           ISNUMBER(VALUE(LEFT(C2964,FIND(" - ",C2964)-1)))         ),         VALUE(LEFT(C2964,FIND(" - ",C2964)-1)),         ""      ),   ""   )  )))</f>
        <v/>
      </c>
      <c r="H2964" s="34" t="str">
        <f aca="false">B2964 &amp; "|" &amp; E2964 &amp; "|" &amp;(IF(ISBLANK(C2964),"",IFERROR(VALUE(LEFT(TRIM(C2964),FIND(" ",TRIM(C2964)&amp;" ")-1)),"")))</f>
        <v>||</v>
      </c>
      <c r="I2964" s="18" t="n">
        <f aca="false">IF(G2964="",0, IF(COUNTIF($H$6:H2964,H2964)=1,1,0))</f>
        <v>0</v>
      </c>
      <c r="J2964" s="34" t="str">
        <f aca="false">IF( OR( ISBLANK(D2964), C2964=D2964, AND( LEFT(D2964,7)&lt;&gt;"NOMINA ", OR( ISERROR(FIND(" - ",D2964)), NOT(ISNUMBER(VALUE(LEFT(D2964,FIND(" - ",D2964)-1)))) ) ) ), "", B2964 &amp; "|" &amp; E2964 &amp; "|" &amp; (IF(ISBLANK(C2964), "", IFERROR(VALUE(LEFT(TRIM(C2964), FIND(" ", TRIM(C2964)&amp;" ")-1)), ""))) &amp; "|" &amp; D2964 )</f>
        <v/>
      </c>
      <c r="K2964" s="18" t="n">
        <f aca="false">IF(OR(C2964="", J2964="",G2964=""), 0, IF(COUNTIF($J$6:J2964, J2964)=1, 1, 0))</f>
        <v>0</v>
      </c>
      <c r="L2964" s="16" t="str">
        <f aca="false">IF(B2964="Inscripción de nuevo registro patronal",B2964 &amp; "|" &amp; E2964 &amp; "|" &amp; C2964,"")</f>
        <v/>
      </c>
      <c r="M2964" s="18" t="n">
        <f aca="false">IF(OR(C2964="", L2964=""), 0, IF(COUNTIF($L$6:L2964, L2964)=1, 1, 0))</f>
        <v>0</v>
      </c>
    </row>
    <row r="2965" customFormat="false" ht="28.35" hidden="false" customHeight="true" outlineLevel="0" collapsed="false">
      <c r="A2965" s="48" t="str">
        <f aca="false">IF(AND(NOT(ISBLANK(C2965)),NOT(ISBLANK(B2965)),NOT(ISBLANK(E2965))),(_xlfn.AGGREGATE(2,7,A$5:A2965))+1,"")</f>
        <v/>
      </c>
      <c r="B2965" s="49"/>
      <c r="C2965" s="49"/>
      <c r="D2965" s="50"/>
      <c r="E2965" s="51"/>
      <c r="F2965" s="52" t="str">
        <f aca="false">IFERROR(VLOOKUP(B2965,LISTAS!$Q$2:$R$58,2,0),"")</f>
        <v/>
      </c>
      <c r="G2965" s="34" t="str">
        <f aca="false">IF(ISBLANK(C2965),"",  IF(F2965="RAZÓN SOCIAL","NUEVO_RP",   IF(F2965="NUMERO",      IF(ISNUMBER(VALUE(C2965)),VALUE(C2965),""),   IF(OR(F2965="NSS - NOMBRE",F2965="RP - NOMBRE"),      IF(         AND(           NOT(ISERROR(FIND(" - ",C2965))),           ISERROR(FIND("  ",C2965)),           ISERROR(FIND("–",C2965)),           ISERROR(FIND("—",C2965)),           ISNUMBER(VALUE(LEFT(C2965,FIND(" - ",C2965)-1)))         ),         VALUE(LEFT(C2965,FIND(" - ",C2965)-1)),         ""      ),   ""   )  )))</f>
        <v/>
      </c>
      <c r="H2965" s="34" t="str">
        <f aca="false">B2965 &amp; "|" &amp; E2965 &amp; "|" &amp;(IF(ISBLANK(C2965),"",IFERROR(VALUE(LEFT(TRIM(C2965),FIND(" ",TRIM(C2965)&amp;" ")-1)),"")))</f>
        <v>||</v>
      </c>
      <c r="I2965" s="18" t="n">
        <f aca="false">IF(G2965="",0, IF(COUNTIF($H$6:H2965,H2965)=1,1,0))</f>
        <v>0</v>
      </c>
      <c r="J2965" s="34" t="str">
        <f aca="false">IF( OR( ISBLANK(D2965), C2965=D2965, AND( LEFT(D2965,7)&lt;&gt;"NOMINA ", OR( ISERROR(FIND(" - ",D2965)), NOT(ISNUMBER(VALUE(LEFT(D2965,FIND(" - ",D2965)-1)))) ) ) ), "", B2965 &amp; "|" &amp; E2965 &amp; "|" &amp; (IF(ISBLANK(C2965), "", IFERROR(VALUE(LEFT(TRIM(C2965), FIND(" ", TRIM(C2965)&amp;" ")-1)), ""))) &amp; "|" &amp; D2965 )</f>
        <v/>
      </c>
      <c r="K2965" s="18" t="n">
        <f aca="false">IF(OR(C2965="", J2965="",G2965=""), 0, IF(COUNTIF($J$6:J2965, J2965)=1, 1, 0))</f>
        <v>0</v>
      </c>
      <c r="L2965" s="16" t="str">
        <f aca="false">IF(B2965="Inscripción de nuevo registro patronal",B2965 &amp; "|" &amp; E2965 &amp; "|" &amp; C2965,"")</f>
        <v/>
      </c>
      <c r="M2965" s="18" t="n">
        <f aca="false">IF(OR(C2965="", L2965=""), 0, IF(COUNTIF($L$6:L2965, L2965)=1, 1, 0))</f>
        <v>0</v>
      </c>
    </row>
    <row r="2966" customFormat="false" ht="28.35" hidden="false" customHeight="true" outlineLevel="0" collapsed="false">
      <c r="A2966" s="48" t="str">
        <f aca="false">IF(AND(NOT(ISBLANK(C2966)),NOT(ISBLANK(B2966)),NOT(ISBLANK(E2966))),(_xlfn.AGGREGATE(2,7,A$5:A2966))+1,"")</f>
        <v/>
      </c>
      <c r="B2966" s="49"/>
      <c r="C2966" s="49"/>
      <c r="D2966" s="50"/>
      <c r="E2966" s="51"/>
      <c r="F2966" s="52" t="str">
        <f aca="false">IFERROR(VLOOKUP(B2966,LISTAS!$Q$2:$R$58,2,0),"")</f>
        <v/>
      </c>
      <c r="G2966" s="34" t="str">
        <f aca="false">IF(ISBLANK(C2966),"",  IF(F2966="RAZÓN SOCIAL","NUEVO_RP",   IF(F2966="NUMERO",      IF(ISNUMBER(VALUE(C2966)),VALUE(C2966),""),   IF(OR(F2966="NSS - NOMBRE",F2966="RP - NOMBRE"),      IF(         AND(           NOT(ISERROR(FIND(" - ",C2966))),           ISERROR(FIND("  ",C2966)),           ISERROR(FIND("–",C2966)),           ISERROR(FIND("—",C2966)),           ISNUMBER(VALUE(LEFT(C2966,FIND(" - ",C2966)-1)))         ),         VALUE(LEFT(C2966,FIND(" - ",C2966)-1)),         ""      ),   ""   )  )))</f>
        <v/>
      </c>
      <c r="H2966" s="34" t="str">
        <f aca="false">B2966 &amp; "|" &amp; E2966 &amp; "|" &amp;(IF(ISBLANK(C2966),"",IFERROR(VALUE(LEFT(TRIM(C2966),FIND(" ",TRIM(C2966)&amp;" ")-1)),"")))</f>
        <v>||</v>
      </c>
      <c r="I2966" s="18" t="n">
        <f aca="false">IF(G2966="",0, IF(COUNTIF($H$6:H2966,H2966)=1,1,0))</f>
        <v>0</v>
      </c>
      <c r="J2966" s="34" t="str">
        <f aca="false">IF( OR( ISBLANK(D2966), C2966=D2966, AND( LEFT(D2966,7)&lt;&gt;"NOMINA ", OR( ISERROR(FIND(" - ",D2966)), NOT(ISNUMBER(VALUE(LEFT(D2966,FIND(" - ",D2966)-1)))) ) ) ), "", B2966 &amp; "|" &amp; E2966 &amp; "|" &amp; (IF(ISBLANK(C2966), "", IFERROR(VALUE(LEFT(TRIM(C2966), FIND(" ", TRIM(C2966)&amp;" ")-1)), ""))) &amp; "|" &amp; D2966 )</f>
        <v/>
      </c>
      <c r="K2966" s="18" t="n">
        <f aca="false">IF(OR(C2966="", J2966="",G2966=""), 0, IF(COUNTIF($J$6:J2966, J2966)=1, 1, 0))</f>
        <v>0</v>
      </c>
      <c r="L2966" s="16" t="str">
        <f aca="false">IF(B2966="Inscripción de nuevo registro patronal",B2966 &amp; "|" &amp; E2966 &amp; "|" &amp; C2966,"")</f>
        <v/>
      </c>
      <c r="M2966" s="18" t="n">
        <f aca="false">IF(OR(C2966="", L2966=""), 0, IF(COUNTIF($L$6:L2966, L2966)=1, 1, 0))</f>
        <v>0</v>
      </c>
    </row>
    <row r="2967" customFormat="false" ht="28.35" hidden="false" customHeight="true" outlineLevel="0" collapsed="false">
      <c r="A2967" s="48" t="str">
        <f aca="false">IF(AND(NOT(ISBLANK(C2967)),NOT(ISBLANK(B2967)),NOT(ISBLANK(E2967))),(_xlfn.AGGREGATE(2,7,A$5:A2967))+1,"")</f>
        <v/>
      </c>
      <c r="B2967" s="49"/>
      <c r="C2967" s="49"/>
      <c r="D2967" s="50"/>
      <c r="E2967" s="51"/>
      <c r="F2967" s="52" t="str">
        <f aca="false">IFERROR(VLOOKUP(B2967,LISTAS!$Q$2:$R$58,2,0),"")</f>
        <v/>
      </c>
      <c r="G2967" s="34" t="str">
        <f aca="false">IF(ISBLANK(C2967),"",  IF(F2967="RAZÓN SOCIAL","NUEVO_RP",   IF(F2967="NUMERO",      IF(ISNUMBER(VALUE(C2967)),VALUE(C2967),""),   IF(OR(F2967="NSS - NOMBRE",F2967="RP - NOMBRE"),      IF(         AND(           NOT(ISERROR(FIND(" - ",C2967))),           ISERROR(FIND("  ",C2967)),           ISERROR(FIND("–",C2967)),           ISERROR(FIND("—",C2967)),           ISNUMBER(VALUE(LEFT(C2967,FIND(" - ",C2967)-1)))         ),         VALUE(LEFT(C2967,FIND(" - ",C2967)-1)),         ""      ),   ""   )  )))</f>
        <v/>
      </c>
      <c r="H2967" s="34" t="str">
        <f aca="false">B2967 &amp; "|" &amp; E2967 &amp; "|" &amp;(IF(ISBLANK(C2967),"",IFERROR(VALUE(LEFT(TRIM(C2967),FIND(" ",TRIM(C2967)&amp;" ")-1)),"")))</f>
        <v>||</v>
      </c>
      <c r="I2967" s="18" t="n">
        <f aca="false">IF(G2967="",0, IF(COUNTIF($H$6:H2967,H2967)=1,1,0))</f>
        <v>0</v>
      </c>
      <c r="J2967" s="34" t="str">
        <f aca="false">IF( OR( ISBLANK(D2967), C2967=D2967, AND( LEFT(D2967,7)&lt;&gt;"NOMINA ", OR( ISERROR(FIND(" - ",D2967)), NOT(ISNUMBER(VALUE(LEFT(D2967,FIND(" - ",D2967)-1)))) ) ) ), "", B2967 &amp; "|" &amp; E2967 &amp; "|" &amp; (IF(ISBLANK(C2967), "", IFERROR(VALUE(LEFT(TRIM(C2967), FIND(" ", TRIM(C2967)&amp;" ")-1)), ""))) &amp; "|" &amp; D2967 )</f>
        <v/>
      </c>
      <c r="K2967" s="18" t="n">
        <f aca="false">IF(OR(C2967="", J2967="",G2967=""), 0, IF(COUNTIF($J$6:J2967, J2967)=1, 1, 0))</f>
        <v>0</v>
      </c>
      <c r="L2967" s="16" t="str">
        <f aca="false">IF(B2967="Inscripción de nuevo registro patronal",B2967 &amp; "|" &amp; E2967 &amp; "|" &amp; C2967,"")</f>
        <v/>
      </c>
      <c r="M2967" s="18" t="n">
        <f aca="false">IF(OR(C2967="", L2967=""), 0, IF(COUNTIF($L$6:L2967, L2967)=1, 1, 0))</f>
        <v>0</v>
      </c>
    </row>
    <row r="2968" customFormat="false" ht="28.35" hidden="false" customHeight="true" outlineLevel="0" collapsed="false">
      <c r="A2968" s="48" t="str">
        <f aca="false">IF(AND(NOT(ISBLANK(C2968)),NOT(ISBLANK(B2968)),NOT(ISBLANK(E2968))),(_xlfn.AGGREGATE(2,7,A$5:A2968))+1,"")</f>
        <v/>
      </c>
      <c r="B2968" s="49"/>
      <c r="C2968" s="49"/>
      <c r="D2968" s="50"/>
      <c r="E2968" s="51"/>
      <c r="F2968" s="52" t="str">
        <f aca="false">IFERROR(VLOOKUP(B2968,LISTAS!$Q$2:$R$58,2,0),"")</f>
        <v/>
      </c>
      <c r="G2968" s="34" t="str">
        <f aca="false">IF(ISBLANK(C2968),"",  IF(F2968="RAZÓN SOCIAL","NUEVO_RP",   IF(F2968="NUMERO",      IF(ISNUMBER(VALUE(C2968)),VALUE(C2968),""),   IF(OR(F2968="NSS - NOMBRE",F2968="RP - NOMBRE"),      IF(         AND(           NOT(ISERROR(FIND(" - ",C2968))),           ISERROR(FIND("  ",C2968)),           ISERROR(FIND("–",C2968)),           ISERROR(FIND("—",C2968)),           ISNUMBER(VALUE(LEFT(C2968,FIND(" - ",C2968)-1)))         ),         VALUE(LEFT(C2968,FIND(" - ",C2968)-1)),         ""      ),   ""   )  )))</f>
        <v/>
      </c>
      <c r="H2968" s="34" t="str">
        <f aca="false">B2968 &amp; "|" &amp; E2968 &amp; "|" &amp;(IF(ISBLANK(C2968),"",IFERROR(VALUE(LEFT(TRIM(C2968),FIND(" ",TRIM(C2968)&amp;" ")-1)),"")))</f>
        <v>||</v>
      </c>
      <c r="I2968" s="18" t="n">
        <f aca="false">IF(G2968="",0, IF(COUNTIF($H$6:H2968,H2968)=1,1,0))</f>
        <v>0</v>
      </c>
      <c r="J2968" s="34" t="str">
        <f aca="false">IF( OR( ISBLANK(D2968), C2968=D2968, AND( LEFT(D2968,7)&lt;&gt;"NOMINA ", OR( ISERROR(FIND(" - ",D2968)), NOT(ISNUMBER(VALUE(LEFT(D2968,FIND(" - ",D2968)-1)))) ) ) ), "", B2968 &amp; "|" &amp; E2968 &amp; "|" &amp; (IF(ISBLANK(C2968), "", IFERROR(VALUE(LEFT(TRIM(C2968), FIND(" ", TRIM(C2968)&amp;" ")-1)), ""))) &amp; "|" &amp; D2968 )</f>
        <v/>
      </c>
      <c r="K2968" s="18" t="n">
        <f aca="false">IF(OR(C2968="", J2968="",G2968=""), 0, IF(COUNTIF($J$6:J2968, J2968)=1, 1, 0))</f>
        <v>0</v>
      </c>
      <c r="L2968" s="16" t="str">
        <f aca="false">IF(B2968="Inscripción de nuevo registro patronal",B2968 &amp; "|" &amp; E2968 &amp; "|" &amp; C2968,"")</f>
        <v/>
      </c>
      <c r="M2968" s="18" t="n">
        <f aca="false">IF(OR(C2968="", L2968=""), 0, IF(COUNTIF($L$6:L2968, L2968)=1, 1, 0))</f>
        <v>0</v>
      </c>
    </row>
    <row r="2969" customFormat="false" ht="28.35" hidden="false" customHeight="true" outlineLevel="0" collapsed="false">
      <c r="A2969" s="48" t="str">
        <f aca="false">IF(AND(NOT(ISBLANK(C2969)),NOT(ISBLANK(B2969)),NOT(ISBLANK(E2969))),(_xlfn.AGGREGATE(2,7,A$5:A2969))+1,"")</f>
        <v/>
      </c>
      <c r="B2969" s="49"/>
      <c r="C2969" s="49"/>
      <c r="D2969" s="50"/>
      <c r="E2969" s="51"/>
      <c r="F2969" s="52" t="str">
        <f aca="false">IFERROR(VLOOKUP(B2969,LISTAS!$Q$2:$R$58,2,0),"")</f>
        <v/>
      </c>
      <c r="G2969" s="34" t="str">
        <f aca="false">IF(ISBLANK(C2969),"",  IF(F2969="RAZÓN SOCIAL","NUEVO_RP",   IF(F2969="NUMERO",      IF(ISNUMBER(VALUE(C2969)),VALUE(C2969),""),   IF(OR(F2969="NSS - NOMBRE",F2969="RP - NOMBRE"),      IF(         AND(           NOT(ISERROR(FIND(" - ",C2969))),           ISERROR(FIND("  ",C2969)),           ISERROR(FIND("–",C2969)),           ISERROR(FIND("—",C2969)),           ISNUMBER(VALUE(LEFT(C2969,FIND(" - ",C2969)-1)))         ),         VALUE(LEFT(C2969,FIND(" - ",C2969)-1)),         ""      ),   ""   )  )))</f>
        <v/>
      </c>
      <c r="H2969" s="34" t="str">
        <f aca="false">B2969 &amp; "|" &amp; E2969 &amp; "|" &amp;(IF(ISBLANK(C2969),"",IFERROR(VALUE(LEFT(TRIM(C2969),FIND(" ",TRIM(C2969)&amp;" ")-1)),"")))</f>
        <v>||</v>
      </c>
      <c r="I2969" s="18" t="n">
        <f aca="false">IF(G2969="",0, IF(COUNTIF($H$6:H2969,H2969)=1,1,0))</f>
        <v>0</v>
      </c>
      <c r="J2969" s="34" t="str">
        <f aca="false">IF( OR( ISBLANK(D2969), C2969=D2969, AND( LEFT(D2969,7)&lt;&gt;"NOMINA ", OR( ISERROR(FIND(" - ",D2969)), NOT(ISNUMBER(VALUE(LEFT(D2969,FIND(" - ",D2969)-1)))) ) ) ), "", B2969 &amp; "|" &amp; E2969 &amp; "|" &amp; (IF(ISBLANK(C2969), "", IFERROR(VALUE(LEFT(TRIM(C2969), FIND(" ", TRIM(C2969)&amp;" ")-1)), ""))) &amp; "|" &amp; D2969 )</f>
        <v/>
      </c>
      <c r="K2969" s="18" t="n">
        <f aca="false">IF(OR(C2969="", J2969="",G2969=""), 0, IF(COUNTIF($J$6:J2969, J2969)=1, 1, 0))</f>
        <v>0</v>
      </c>
      <c r="L2969" s="16" t="str">
        <f aca="false">IF(B2969="Inscripción de nuevo registro patronal",B2969 &amp; "|" &amp; E2969 &amp; "|" &amp; C2969,"")</f>
        <v/>
      </c>
      <c r="M2969" s="18" t="n">
        <f aca="false">IF(OR(C2969="", L2969=""), 0, IF(COUNTIF($L$6:L2969, L2969)=1, 1, 0))</f>
        <v>0</v>
      </c>
    </row>
    <row r="2970" customFormat="false" ht="28.35" hidden="false" customHeight="true" outlineLevel="0" collapsed="false">
      <c r="A2970" s="48" t="str">
        <f aca="false">IF(AND(NOT(ISBLANK(C2970)),NOT(ISBLANK(B2970)),NOT(ISBLANK(E2970))),(_xlfn.AGGREGATE(2,7,A$5:A2970))+1,"")</f>
        <v/>
      </c>
      <c r="B2970" s="49"/>
      <c r="C2970" s="49"/>
      <c r="D2970" s="50"/>
      <c r="E2970" s="51"/>
      <c r="F2970" s="52" t="str">
        <f aca="false">IFERROR(VLOOKUP(B2970,LISTAS!$Q$2:$R$58,2,0),"")</f>
        <v/>
      </c>
      <c r="G2970" s="34" t="str">
        <f aca="false">IF(ISBLANK(C2970),"",  IF(F2970="RAZÓN SOCIAL","NUEVO_RP",   IF(F2970="NUMERO",      IF(ISNUMBER(VALUE(C2970)),VALUE(C2970),""),   IF(OR(F2970="NSS - NOMBRE",F2970="RP - NOMBRE"),      IF(         AND(           NOT(ISERROR(FIND(" - ",C2970))),           ISERROR(FIND("  ",C2970)),           ISERROR(FIND("–",C2970)),           ISERROR(FIND("—",C2970)),           ISNUMBER(VALUE(LEFT(C2970,FIND(" - ",C2970)-1)))         ),         VALUE(LEFT(C2970,FIND(" - ",C2970)-1)),         ""      ),   ""   )  )))</f>
        <v/>
      </c>
      <c r="H2970" s="34" t="str">
        <f aca="false">B2970 &amp; "|" &amp; E2970 &amp; "|" &amp;(IF(ISBLANK(C2970),"",IFERROR(VALUE(LEFT(TRIM(C2970),FIND(" ",TRIM(C2970)&amp;" ")-1)),"")))</f>
        <v>||</v>
      </c>
      <c r="I2970" s="18" t="n">
        <f aca="false">IF(G2970="",0, IF(COUNTIF($H$6:H2970,H2970)=1,1,0))</f>
        <v>0</v>
      </c>
      <c r="J2970" s="34" t="str">
        <f aca="false">IF( OR( ISBLANK(D2970), C2970=D2970, AND( LEFT(D2970,7)&lt;&gt;"NOMINA ", OR( ISERROR(FIND(" - ",D2970)), NOT(ISNUMBER(VALUE(LEFT(D2970,FIND(" - ",D2970)-1)))) ) ) ), "", B2970 &amp; "|" &amp; E2970 &amp; "|" &amp; (IF(ISBLANK(C2970), "", IFERROR(VALUE(LEFT(TRIM(C2970), FIND(" ", TRIM(C2970)&amp;" ")-1)), ""))) &amp; "|" &amp; D2970 )</f>
        <v/>
      </c>
      <c r="K2970" s="18" t="n">
        <f aca="false">IF(OR(C2970="", J2970="",G2970=""), 0, IF(COUNTIF($J$6:J2970, J2970)=1, 1, 0))</f>
        <v>0</v>
      </c>
      <c r="L2970" s="16" t="str">
        <f aca="false">IF(B2970="Inscripción de nuevo registro patronal",B2970 &amp; "|" &amp; E2970 &amp; "|" &amp; C2970,"")</f>
        <v/>
      </c>
      <c r="M2970" s="18" t="n">
        <f aca="false">IF(OR(C2970="", L2970=""), 0, IF(COUNTIF($L$6:L2970, L2970)=1, 1, 0))</f>
        <v>0</v>
      </c>
    </row>
    <row r="2971" customFormat="false" ht="28.35" hidden="false" customHeight="true" outlineLevel="0" collapsed="false">
      <c r="A2971" s="48" t="str">
        <f aca="false">IF(AND(NOT(ISBLANK(C2971)),NOT(ISBLANK(B2971)),NOT(ISBLANK(E2971))),(_xlfn.AGGREGATE(2,7,A$5:A2971))+1,"")</f>
        <v/>
      </c>
      <c r="B2971" s="49"/>
      <c r="C2971" s="49"/>
      <c r="D2971" s="50"/>
      <c r="E2971" s="51"/>
      <c r="F2971" s="52" t="str">
        <f aca="false">IFERROR(VLOOKUP(B2971,LISTAS!$Q$2:$R$58,2,0),"")</f>
        <v/>
      </c>
      <c r="G2971" s="34" t="str">
        <f aca="false">IF(ISBLANK(C2971),"",  IF(F2971="RAZÓN SOCIAL","NUEVO_RP",   IF(F2971="NUMERO",      IF(ISNUMBER(VALUE(C2971)),VALUE(C2971),""),   IF(OR(F2971="NSS - NOMBRE",F2971="RP - NOMBRE"),      IF(         AND(           NOT(ISERROR(FIND(" - ",C2971))),           ISERROR(FIND("  ",C2971)),           ISERROR(FIND("–",C2971)),           ISERROR(FIND("—",C2971)),           ISNUMBER(VALUE(LEFT(C2971,FIND(" - ",C2971)-1)))         ),         VALUE(LEFT(C2971,FIND(" - ",C2971)-1)),         ""      ),   ""   )  )))</f>
        <v/>
      </c>
      <c r="H2971" s="34" t="str">
        <f aca="false">B2971 &amp; "|" &amp; E2971 &amp; "|" &amp;(IF(ISBLANK(C2971),"",IFERROR(VALUE(LEFT(TRIM(C2971),FIND(" ",TRIM(C2971)&amp;" ")-1)),"")))</f>
        <v>||</v>
      </c>
      <c r="I2971" s="18" t="n">
        <f aca="false">IF(G2971="",0, IF(COUNTIF($H$6:H2971,H2971)=1,1,0))</f>
        <v>0</v>
      </c>
      <c r="J2971" s="34" t="str">
        <f aca="false">IF( OR( ISBLANK(D2971), C2971=D2971, AND( LEFT(D2971,7)&lt;&gt;"NOMINA ", OR( ISERROR(FIND(" - ",D2971)), NOT(ISNUMBER(VALUE(LEFT(D2971,FIND(" - ",D2971)-1)))) ) ) ), "", B2971 &amp; "|" &amp; E2971 &amp; "|" &amp; (IF(ISBLANK(C2971), "", IFERROR(VALUE(LEFT(TRIM(C2971), FIND(" ", TRIM(C2971)&amp;" ")-1)), ""))) &amp; "|" &amp; D2971 )</f>
        <v/>
      </c>
      <c r="K2971" s="18" t="n">
        <f aca="false">IF(OR(C2971="", J2971="",G2971=""), 0, IF(COUNTIF($J$6:J2971, J2971)=1, 1, 0))</f>
        <v>0</v>
      </c>
      <c r="L2971" s="16" t="str">
        <f aca="false">IF(B2971="Inscripción de nuevo registro patronal",B2971 &amp; "|" &amp; E2971 &amp; "|" &amp; C2971,"")</f>
        <v/>
      </c>
      <c r="M2971" s="18" t="n">
        <f aca="false">IF(OR(C2971="", L2971=""), 0, IF(COUNTIF($L$6:L2971, L2971)=1, 1, 0))</f>
        <v>0</v>
      </c>
    </row>
    <row r="2972" customFormat="false" ht="28.35" hidden="false" customHeight="true" outlineLevel="0" collapsed="false">
      <c r="A2972" s="48" t="str">
        <f aca="false">IF(AND(NOT(ISBLANK(C2972)),NOT(ISBLANK(B2972)),NOT(ISBLANK(E2972))),(_xlfn.AGGREGATE(2,7,A$5:A2972))+1,"")</f>
        <v/>
      </c>
      <c r="B2972" s="49"/>
      <c r="C2972" s="49"/>
      <c r="D2972" s="50"/>
      <c r="E2972" s="51"/>
      <c r="F2972" s="52" t="str">
        <f aca="false">IFERROR(VLOOKUP(B2972,LISTAS!$Q$2:$R$58,2,0),"")</f>
        <v/>
      </c>
      <c r="G2972" s="34" t="str">
        <f aca="false">IF(ISBLANK(C2972),"",  IF(F2972="RAZÓN SOCIAL","NUEVO_RP",   IF(F2972="NUMERO",      IF(ISNUMBER(VALUE(C2972)),VALUE(C2972),""),   IF(OR(F2972="NSS - NOMBRE",F2972="RP - NOMBRE"),      IF(         AND(           NOT(ISERROR(FIND(" - ",C2972))),           ISERROR(FIND("  ",C2972)),           ISERROR(FIND("–",C2972)),           ISERROR(FIND("—",C2972)),           ISNUMBER(VALUE(LEFT(C2972,FIND(" - ",C2972)-1)))         ),         VALUE(LEFT(C2972,FIND(" - ",C2972)-1)),         ""      ),   ""   )  )))</f>
        <v/>
      </c>
      <c r="H2972" s="34" t="str">
        <f aca="false">B2972 &amp; "|" &amp; E2972 &amp; "|" &amp;(IF(ISBLANK(C2972),"",IFERROR(VALUE(LEFT(TRIM(C2972),FIND(" ",TRIM(C2972)&amp;" ")-1)),"")))</f>
        <v>||</v>
      </c>
      <c r="I2972" s="18" t="n">
        <f aca="false">IF(G2972="",0, IF(COUNTIF($H$6:H2972,H2972)=1,1,0))</f>
        <v>0</v>
      </c>
      <c r="J2972" s="34" t="str">
        <f aca="false">IF( OR( ISBLANK(D2972), C2972=D2972, AND( LEFT(D2972,7)&lt;&gt;"NOMINA ", OR( ISERROR(FIND(" - ",D2972)), NOT(ISNUMBER(VALUE(LEFT(D2972,FIND(" - ",D2972)-1)))) ) ) ), "", B2972 &amp; "|" &amp; E2972 &amp; "|" &amp; (IF(ISBLANK(C2972), "", IFERROR(VALUE(LEFT(TRIM(C2972), FIND(" ", TRIM(C2972)&amp;" ")-1)), ""))) &amp; "|" &amp; D2972 )</f>
        <v/>
      </c>
      <c r="K2972" s="18" t="n">
        <f aca="false">IF(OR(C2972="", J2972="",G2972=""), 0, IF(COUNTIF($J$6:J2972, J2972)=1, 1, 0))</f>
        <v>0</v>
      </c>
      <c r="L2972" s="16" t="str">
        <f aca="false">IF(B2972="Inscripción de nuevo registro patronal",B2972 &amp; "|" &amp; E2972 &amp; "|" &amp; C2972,"")</f>
        <v/>
      </c>
      <c r="M2972" s="18" t="n">
        <f aca="false">IF(OR(C2972="", L2972=""), 0, IF(COUNTIF($L$6:L2972, L2972)=1, 1, 0))</f>
        <v>0</v>
      </c>
    </row>
    <row r="2973" customFormat="false" ht="28.35" hidden="false" customHeight="true" outlineLevel="0" collapsed="false">
      <c r="A2973" s="48" t="str">
        <f aca="false">IF(AND(NOT(ISBLANK(C2973)),NOT(ISBLANK(B2973)),NOT(ISBLANK(E2973))),(_xlfn.AGGREGATE(2,7,A$5:A2973))+1,"")</f>
        <v/>
      </c>
      <c r="B2973" s="49"/>
      <c r="C2973" s="49"/>
      <c r="D2973" s="50"/>
      <c r="E2973" s="51"/>
      <c r="F2973" s="52" t="str">
        <f aca="false">IFERROR(VLOOKUP(B2973,LISTAS!$Q$2:$R$58,2,0),"")</f>
        <v/>
      </c>
      <c r="G2973" s="34" t="str">
        <f aca="false">IF(ISBLANK(C2973),"",  IF(F2973="RAZÓN SOCIAL","NUEVO_RP",   IF(F2973="NUMERO",      IF(ISNUMBER(VALUE(C2973)),VALUE(C2973),""),   IF(OR(F2973="NSS - NOMBRE",F2973="RP - NOMBRE"),      IF(         AND(           NOT(ISERROR(FIND(" - ",C2973))),           ISERROR(FIND("  ",C2973)),           ISERROR(FIND("–",C2973)),           ISERROR(FIND("—",C2973)),           ISNUMBER(VALUE(LEFT(C2973,FIND(" - ",C2973)-1)))         ),         VALUE(LEFT(C2973,FIND(" - ",C2973)-1)),         ""      ),   ""   )  )))</f>
        <v/>
      </c>
      <c r="H2973" s="34" t="str">
        <f aca="false">B2973 &amp; "|" &amp; E2973 &amp; "|" &amp;(IF(ISBLANK(C2973),"",IFERROR(VALUE(LEFT(TRIM(C2973),FIND(" ",TRIM(C2973)&amp;" ")-1)),"")))</f>
        <v>||</v>
      </c>
      <c r="I2973" s="18" t="n">
        <f aca="false">IF(G2973="",0, IF(COUNTIF($H$6:H2973,H2973)=1,1,0))</f>
        <v>0</v>
      </c>
      <c r="J2973" s="34" t="str">
        <f aca="false">IF( OR( ISBLANK(D2973), C2973=D2973, AND( LEFT(D2973,7)&lt;&gt;"NOMINA ", OR( ISERROR(FIND(" - ",D2973)), NOT(ISNUMBER(VALUE(LEFT(D2973,FIND(" - ",D2973)-1)))) ) ) ), "", B2973 &amp; "|" &amp; E2973 &amp; "|" &amp; (IF(ISBLANK(C2973), "", IFERROR(VALUE(LEFT(TRIM(C2973), FIND(" ", TRIM(C2973)&amp;" ")-1)), ""))) &amp; "|" &amp; D2973 )</f>
        <v/>
      </c>
      <c r="K2973" s="18" t="n">
        <f aca="false">IF(OR(C2973="", J2973="",G2973=""), 0, IF(COUNTIF($J$6:J2973, J2973)=1, 1, 0))</f>
        <v>0</v>
      </c>
      <c r="L2973" s="16" t="str">
        <f aca="false">IF(B2973="Inscripción de nuevo registro patronal",B2973 &amp; "|" &amp; E2973 &amp; "|" &amp; C2973,"")</f>
        <v/>
      </c>
      <c r="M2973" s="18" t="n">
        <f aca="false">IF(OR(C2973="", L2973=""), 0, IF(COUNTIF($L$6:L2973, L2973)=1, 1, 0))</f>
        <v>0</v>
      </c>
    </row>
    <row r="2974" customFormat="false" ht="28.35" hidden="false" customHeight="true" outlineLevel="0" collapsed="false">
      <c r="A2974" s="48" t="str">
        <f aca="false">IF(AND(NOT(ISBLANK(C2974)),NOT(ISBLANK(B2974)),NOT(ISBLANK(E2974))),(_xlfn.AGGREGATE(2,7,A$5:A2974))+1,"")</f>
        <v/>
      </c>
      <c r="B2974" s="49"/>
      <c r="C2974" s="49"/>
      <c r="D2974" s="50"/>
      <c r="E2974" s="51"/>
      <c r="F2974" s="52" t="str">
        <f aca="false">IFERROR(VLOOKUP(B2974,LISTAS!$Q$2:$R$58,2,0),"")</f>
        <v/>
      </c>
      <c r="G2974" s="34" t="str">
        <f aca="false">IF(ISBLANK(C2974),"",  IF(F2974="RAZÓN SOCIAL","NUEVO_RP",   IF(F2974="NUMERO",      IF(ISNUMBER(VALUE(C2974)),VALUE(C2974),""),   IF(OR(F2974="NSS - NOMBRE",F2974="RP - NOMBRE"),      IF(         AND(           NOT(ISERROR(FIND(" - ",C2974))),           ISERROR(FIND("  ",C2974)),           ISERROR(FIND("–",C2974)),           ISERROR(FIND("—",C2974)),           ISNUMBER(VALUE(LEFT(C2974,FIND(" - ",C2974)-1)))         ),         VALUE(LEFT(C2974,FIND(" - ",C2974)-1)),         ""      ),   ""   )  )))</f>
        <v/>
      </c>
      <c r="H2974" s="34" t="str">
        <f aca="false">B2974 &amp; "|" &amp; E2974 &amp; "|" &amp;(IF(ISBLANK(C2974),"",IFERROR(VALUE(LEFT(TRIM(C2974),FIND(" ",TRIM(C2974)&amp;" ")-1)),"")))</f>
        <v>||</v>
      </c>
      <c r="I2974" s="18" t="n">
        <f aca="false">IF(G2974="",0, IF(COUNTIF($H$6:H2974,H2974)=1,1,0))</f>
        <v>0</v>
      </c>
      <c r="J2974" s="34" t="str">
        <f aca="false">IF( OR( ISBLANK(D2974), C2974=D2974, AND( LEFT(D2974,7)&lt;&gt;"NOMINA ", OR( ISERROR(FIND(" - ",D2974)), NOT(ISNUMBER(VALUE(LEFT(D2974,FIND(" - ",D2974)-1)))) ) ) ), "", B2974 &amp; "|" &amp; E2974 &amp; "|" &amp; (IF(ISBLANK(C2974), "", IFERROR(VALUE(LEFT(TRIM(C2974), FIND(" ", TRIM(C2974)&amp;" ")-1)), ""))) &amp; "|" &amp; D2974 )</f>
        <v/>
      </c>
      <c r="K2974" s="18" t="n">
        <f aca="false">IF(OR(C2974="", J2974="",G2974=""), 0, IF(COUNTIF($J$6:J2974, J2974)=1, 1, 0))</f>
        <v>0</v>
      </c>
      <c r="L2974" s="16" t="str">
        <f aca="false">IF(B2974="Inscripción de nuevo registro patronal",B2974 &amp; "|" &amp; E2974 &amp; "|" &amp; C2974,"")</f>
        <v/>
      </c>
      <c r="M2974" s="18" t="n">
        <f aca="false">IF(OR(C2974="", L2974=""), 0, IF(COUNTIF($L$6:L2974, L2974)=1, 1, 0))</f>
        <v>0</v>
      </c>
    </row>
    <row r="2975" customFormat="false" ht="28.35" hidden="false" customHeight="true" outlineLevel="0" collapsed="false">
      <c r="A2975" s="48" t="str">
        <f aca="false">IF(AND(NOT(ISBLANK(C2975)),NOT(ISBLANK(B2975)),NOT(ISBLANK(E2975))),(_xlfn.AGGREGATE(2,7,A$5:A2975))+1,"")</f>
        <v/>
      </c>
      <c r="B2975" s="49"/>
      <c r="C2975" s="49"/>
      <c r="D2975" s="50"/>
      <c r="E2975" s="51"/>
      <c r="F2975" s="52" t="str">
        <f aca="false">IFERROR(VLOOKUP(B2975,LISTAS!$Q$2:$R$58,2,0),"")</f>
        <v/>
      </c>
      <c r="G2975" s="34" t="str">
        <f aca="false">IF(ISBLANK(C2975),"",  IF(F2975="RAZÓN SOCIAL","NUEVO_RP",   IF(F2975="NUMERO",      IF(ISNUMBER(VALUE(C2975)),VALUE(C2975),""),   IF(OR(F2975="NSS - NOMBRE",F2975="RP - NOMBRE"),      IF(         AND(           NOT(ISERROR(FIND(" - ",C2975))),           ISERROR(FIND("  ",C2975)),           ISERROR(FIND("–",C2975)),           ISERROR(FIND("—",C2975)),           ISNUMBER(VALUE(LEFT(C2975,FIND(" - ",C2975)-1)))         ),         VALUE(LEFT(C2975,FIND(" - ",C2975)-1)),         ""      ),   ""   )  )))</f>
        <v/>
      </c>
      <c r="H2975" s="34" t="str">
        <f aca="false">B2975 &amp; "|" &amp; E2975 &amp; "|" &amp;(IF(ISBLANK(C2975),"",IFERROR(VALUE(LEFT(TRIM(C2975),FIND(" ",TRIM(C2975)&amp;" ")-1)),"")))</f>
        <v>||</v>
      </c>
      <c r="I2975" s="18" t="n">
        <f aca="false">IF(G2975="",0, IF(COUNTIF($H$6:H2975,H2975)=1,1,0))</f>
        <v>0</v>
      </c>
      <c r="J2975" s="34" t="str">
        <f aca="false">IF( OR( ISBLANK(D2975), C2975=D2975, AND( LEFT(D2975,7)&lt;&gt;"NOMINA ", OR( ISERROR(FIND(" - ",D2975)), NOT(ISNUMBER(VALUE(LEFT(D2975,FIND(" - ",D2975)-1)))) ) ) ), "", B2975 &amp; "|" &amp; E2975 &amp; "|" &amp; (IF(ISBLANK(C2975), "", IFERROR(VALUE(LEFT(TRIM(C2975), FIND(" ", TRIM(C2975)&amp;" ")-1)), ""))) &amp; "|" &amp; D2975 )</f>
        <v/>
      </c>
      <c r="K2975" s="18" t="n">
        <f aca="false">IF(OR(C2975="", J2975="",G2975=""), 0, IF(COUNTIF($J$6:J2975, J2975)=1, 1, 0))</f>
        <v>0</v>
      </c>
      <c r="L2975" s="16" t="str">
        <f aca="false">IF(B2975="Inscripción de nuevo registro patronal",B2975 &amp; "|" &amp; E2975 &amp; "|" &amp; C2975,"")</f>
        <v/>
      </c>
      <c r="M2975" s="18" t="n">
        <f aca="false">IF(OR(C2975="", L2975=""), 0, IF(COUNTIF($L$6:L2975, L2975)=1, 1, 0))</f>
        <v>0</v>
      </c>
    </row>
    <row r="2976" customFormat="false" ht="28.35" hidden="false" customHeight="true" outlineLevel="0" collapsed="false">
      <c r="A2976" s="48" t="str">
        <f aca="false">IF(AND(NOT(ISBLANK(C2976)),NOT(ISBLANK(B2976)),NOT(ISBLANK(E2976))),(_xlfn.AGGREGATE(2,7,A$5:A2976))+1,"")</f>
        <v/>
      </c>
      <c r="B2976" s="49"/>
      <c r="C2976" s="49"/>
      <c r="D2976" s="50"/>
      <c r="E2976" s="51"/>
      <c r="F2976" s="52" t="str">
        <f aca="false">IFERROR(VLOOKUP(B2976,LISTAS!$Q$2:$R$58,2,0),"")</f>
        <v/>
      </c>
      <c r="G2976" s="34" t="str">
        <f aca="false">IF(ISBLANK(C2976),"",  IF(F2976="RAZÓN SOCIAL","NUEVO_RP",   IF(F2976="NUMERO",      IF(ISNUMBER(VALUE(C2976)),VALUE(C2976),""),   IF(OR(F2976="NSS - NOMBRE",F2976="RP - NOMBRE"),      IF(         AND(           NOT(ISERROR(FIND(" - ",C2976))),           ISERROR(FIND("  ",C2976)),           ISERROR(FIND("–",C2976)),           ISERROR(FIND("—",C2976)),           ISNUMBER(VALUE(LEFT(C2976,FIND(" - ",C2976)-1)))         ),         VALUE(LEFT(C2976,FIND(" - ",C2976)-1)),         ""      ),   ""   )  )))</f>
        <v/>
      </c>
      <c r="H2976" s="34" t="str">
        <f aca="false">B2976 &amp; "|" &amp; E2976 &amp; "|" &amp;(IF(ISBLANK(C2976),"",IFERROR(VALUE(LEFT(TRIM(C2976),FIND(" ",TRIM(C2976)&amp;" ")-1)),"")))</f>
        <v>||</v>
      </c>
      <c r="I2976" s="18" t="n">
        <f aca="false">IF(G2976="",0, IF(COUNTIF($H$6:H2976,H2976)=1,1,0))</f>
        <v>0</v>
      </c>
      <c r="J2976" s="34" t="str">
        <f aca="false">IF( OR( ISBLANK(D2976), C2976=D2976, AND( LEFT(D2976,7)&lt;&gt;"NOMINA ", OR( ISERROR(FIND(" - ",D2976)), NOT(ISNUMBER(VALUE(LEFT(D2976,FIND(" - ",D2976)-1)))) ) ) ), "", B2976 &amp; "|" &amp; E2976 &amp; "|" &amp; (IF(ISBLANK(C2976), "", IFERROR(VALUE(LEFT(TRIM(C2976), FIND(" ", TRIM(C2976)&amp;" ")-1)), ""))) &amp; "|" &amp; D2976 )</f>
        <v/>
      </c>
      <c r="K2976" s="18" t="n">
        <f aca="false">IF(OR(C2976="", J2976="",G2976=""), 0, IF(COUNTIF($J$6:J2976, J2976)=1, 1, 0))</f>
        <v>0</v>
      </c>
      <c r="L2976" s="16" t="str">
        <f aca="false">IF(B2976="Inscripción de nuevo registro patronal",B2976 &amp; "|" &amp; E2976 &amp; "|" &amp; C2976,"")</f>
        <v/>
      </c>
      <c r="M2976" s="18" t="n">
        <f aca="false">IF(OR(C2976="", L2976=""), 0, IF(COUNTIF($L$6:L2976, L2976)=1, 1, 0))</f>
        <v>0</v>
      </c>
    </row>
    <row r="2977" customFormat="false" ht="28.35" hidden="false" customHeight="true" outlineLevel="0" collapsed="false">
      <c r="A2977" s="48" t="str">
        <f aca="false">IF(AND(NOT(ISBLANK(C2977)),NOT(ISBLANK(B2977)),NOT(ISBLANK(E2977))),(_xlfn.AGGREGATE(2,7,A$5:A2977))+1,"")</f>
        <v/>
      </c>
      <c r="B2977" s="49"/>
      <c r="C2977" s="49"/>
      <c r="D2977" s="50"/>
      <c r="E2977" s="51"/>
      <c r="F2977" s="52" t="str">
        <f aca="false">IFERROR(VLOOKUP(B2977,LISTAS!$Q$2:$R$58,2,0),"")</f>
        <v/>
      </c>
      <c r="G2977" s="34" t="str">
        <f aca="false">IF(ISBLANK(C2977),"",  IF(F2977="RAZÓN SOCIAL","NUEVO_RP",   IF(F2977="NUMERO",      IF(ISNUMBER(VALUE(C2977)),VALUE(C2977),""),   IF(OR(F2977="NSS - NOMBRE",F2977="RP - NOMBRE"),      IF(         AND(           NOT(ISERROR(FIND(" - ",C2977))),           ISERROR(FIND("  ",C2977)),           ISERROR(FIND("–",C2977)),           ISERROR(FIND("—",C2977)),           ISNUMBER(VALUE(LEFT(C2977,FIND(" - ",C2977)-1)))         ),         VALUE(LEFT(C2977,FIND(" - ",C2977)-1)),         ""      ),   ""   )  )))</f>
        <v/>
      </c>
      <c r="H2977" s="34" t="str">
        <f aca="false">B2977 &amp; "|" &amp; E2977 &amp; "|" &amp;(IF(ISBLANK(C2977),"",IFERROR(VALUE(LEFT(TRIM(C2977),FIND(" ",TRIM(C2977)&amp;" ")-1)),"")))</f>
        <v>||</v>
      </c>
      <c r="I2977" s="18" t="n">
        <f aca="false">IF(G2977="",0, IF(COUNTIF($H$6:H2977,H2977)=1,1,0))</f>
        <v>0</v>
      </c>
      <c r="J2977" s="34" t="str">
        <f aca="false">IF( OR( ISBLANK(D2977), C2977=D2977, AND( LEFT(D2977,7)&lt;&gt;"NOMINA ", OR( ISERROR(FIND(" - ",D2977)), NOT(ISNUMBER(VALUE(LEFT(D2977,FIND(" - ",D2977)-1)))) ) ) ), "", B2977 &amp; "|" &amp; E2977 &amp; "|" &amp; (IF(ISBLANK(C2977), "", IFERROR(VALUE(LEFT(TRIM(C2977), FIND(" ", TRIM(C2977)&amp;" ")-1)), ""))) &amp; "|" &amp; D2977 )</f>
        <v/>
      </c>
      <c r="K2977" s="18" t="n">
        <f aca="false">IF(OR(C2977="", J2977="",G2977=""), 0, IF(COUNTIF($J$6:J2977, J2977)=1, 1, 0))</f>
        <v>0</v>
      </c>
      <c r="L2977" s="16" t="str">
        <f aca="false">IF(B2977="Inscripción de nuevo registro patronal",B2977 &amp; "|" &amp; E2977 &amp; "|" &amp; C2977,"")</f>
        <v/>
      </c>
      <c r="M2977" s="18" t="n">
        <f aca="false">IF(OR(C2977="", L2977=""), 0, IF(COUNTIF($L$6:L2977, L2977)=1, 1, 0))</f>
        <v>0</v>
      </c>
    </row>
    <row r="2978" customFormat="false" ht="28.35" hidden="false" customHeight="true" outlineLevel="0" collapsed="false">
      <c r="A2978" s="48" t="str">
        <f aca="false">IF(AND(NOT(ISBLANK(C2978)),NOT(ISBLANK(B2978)),NOT(ISBLANK(E2978))),(_xlfn.AGGREGATE(2,7,A$5:A2978))+1,"")</f>
        <v/>
      </c>
      <c r="B2978" s="49"/>
      <c r="C2978" s="49"/>
      <c r="D2978" s="50"/>
      <c r="E2978" s="51"/>
      <c r="F2978" s="52" t="str">
        <f aca="false">IFERROR(VLOOKUP(B2978,LISTAS!$Q$2:$R$58,2,0),"")</f>
        <v/>
      </c>
      <c r="G2978" s="34" t="str">
        <f aca="false">IF(ISBLANK(C2978),"",  IF(F2978="RAZÓN SOCIAL","NUEVO_RP",   IF(F2978="NUMERO",      IF(ISNUMBER(VALUE(C2978)),VALUE(C2978),""),   IF(OR(F2978="NSS - NOMBRE",F2978="RP - NOMBRE"),      IF(         AND(           NOT(ISERROR(FIND(" - ",C2978))),           ISERROR(FIND("  ",C2978)),           ISERROR(FIND("–",C2978)),           ISERROR(FIND("—",C2978)),           ISNUMBER(VALUE(LEFT(C2978,FIND(" - ",C2978)-1)))         ),         VALUE(LEFT(C2978,FIND(" - ",C2978)-1)),         ""      ),   ""   )  )))</f>
        <v/>
      </c>
      <c r="H2978" s="34" t="str">
        <f aca="false">B2978 &amp; "|" &amp; E2978 &amp; "|" &amp;(IF(ISBLANK(C2978),"",IFERROR(VALUE(LEFT(TRIM(C2978),FIND(" ",TRIM(C2978)&amp;" ")-1)),"")))</f>
        <v>||</v>
      </c>
      <c r="I2978" s="18" t="n">
        <f aca="false">IF(G2978="",0, IF(COUNTIF($H$6:H2978,H2978)=1,1,0))</f>
        <v>0</v>
      </c>
      <c r="J2978" s="34" t="str">
        <f aca="false">IF( OR( ISBLANK(D2978), C2978=D2978, AND( LEFT(D2978,7)&lt;&gt;"NOMINA ", OR( ISERROR(FIND(" - ",D2978)), NOT(ISNUMBER(VALUE(LEFT(D2978,FIND(" - ",D2978)-1)))) ) ) ), "", B2978 &amp; "|" &amp; E2978 &amp; "|" &amp; (IF(ISBLANK(C2978), "", IFERROR(VALUE(LEFT(TRIM(C2978), FIND(" ", TRIM(C2978)&amp;" ")-1)), ""))) &amp; "|" &amp; D2978 )</f>
        <v/>
      </c>
      <c r="K2978" s="18" t="n">
        <f aca="false">IF(OR(C2978="", J2978="",G2978=""), 0, IF(COUNTIF($J$6:J2978, J2978)=1, 1, 0))</f>
        <v>0</v>
      </c>
      <c r="L2978" s="16" t="str">
        <f aca="false">IF(B2978="Inscripción de nuevo registro patronal",B2978 &amp; "|" &amp; E2978 &amp; "|" &amp; C2978,"")</f>
        <v/>
      </c>
      <c r="M2978" s="18" t="n">
        <f aca="false">IF(OR(C2978="", L2978=""), 0, IF(COUNTIF($L$6:L2978, L2978)=1, 1, 0))</f>
        <v>0</v>
      </c>
    </row>
    <row r="2979" customFormat="false" ht="28.35" hidden="false" customHeight="true" outlineLevel="0" collapsed="false">
      <c r="A2979" s="48" t="str">
        <f aca="false">IF(AND(NOT(ISBLANK(C2979)),NOT(ISBLANK(B2979)),NOT(ISBLANK(E2979))),(_xlfn.AGGREGATE(2,7,A$5:A2979))+1,"")</f>
        <v/>
      </c>
      <c r="B2979" s="49"/>
      <c r="C2979" s="49"/>
      <c r="D2979" s="50"/>
      <c r="E2979" s="51"/>
      <c r="F2979" s="52" t="str">
        <f aca="false">IFERROR(VLOOKUP(B2979,LISTAS!$Q$2:$R$58,2,0),"")</f>
        <v/>
      </c>
      <c r="G2979" s="34" t="str">
        <f aca="false">IF(ISBLANK(C2979),"",  IF(F2979="RAZÓN SOCIAL","NUEVO_RP",   IF(F2979="NUMERO",      IF(ISNUMBER(VALUE(C2979)),VALUE(C2979),""),   IF(OR(F2979="NSS - NOMBRE",F2979="RP - NOMBRE"),      IF(         AND(           NOT(ISERROR(FIND(" - ",C2979))),           ISERROR(FIND("  ",C2979)),           ISERROR(FIND("–",C2979)),           ISERROR(FIND("—",C2979)),           ISNUMBER(VALUE(LEFT(C2979,FIND(" - ",C2979)-1)))         ),         VALUE(LEFT(C2979,FIND(" - ",C2979)-1)),         ""      ),   ""   )  )))</f>
        <v/>
      </c>
      <c r="H2979" s="34" t="str">
        <f aca="false">B2979 &amp; "|" &amp; E2979 &amp; "|" &amp;(IF(ISBLANK(C2979),"",IFERROR(VALUE(LEFT(TRIM(C2979),FIND(" ",TRIM(C2979)&amp;" ")-1)),"")))</f>
        <v>||</v>
      </c>
      <c r="I2979" s="18" t="n">
        <f aca="false">IF(G2979="",0, IF(COUNTIF($H$6:H2979,H2979)=1,1,0))</f>
        <v>0</v>
      </c>
      <c r="J2979" s="34" t="str">
        <f aca="false">IF( OR( ISBLANK(D2979), C2979=D2979, AND( LEFT(D2979,7)&lt;&gt;"NOMINA ", OR( ISERROR(FIND(" - ",D2979)), NOT(ISNUMBER(VALUE(LEFT(D2979,FIND(" - ",D2979)-1)))) ) ) ), "", B2979 &amp; "|" &amp; E2979 &amp; "|" &amp; (IF(ISBLANK(C2979), "", IFERROR(VALUE(LEFT(TRIM(C2979), FIND(" ", TRIM(C2979)&amp;" ")-1)), ""))) &amp; "|" &amp; D2979 )</f>
        <v/>
      </c>
      <c r="K2979" s="18" t="n">
        <f aca="false">IF(OR(C2979="", J2979="",G2979=""), 0, IF(COUNTIF($J$6:J2979, J2979)=1, 1, 0))</f>
        <v>0</v>
      </c>
      <c r="L2979" s="16" t="str">
        <f aca="false">IF(B2979="Inscripción de nuevo registro patronal",B2979 &amp; "|" &amp; E2979 &amp; "|" &amp; C2979,"")</f>
        <v/>
      </c>
      <c r="M2979" s="18" t="n">
        <f aca="false">IF(OR(C2979="", L2979=""), 0, IF(COUNTIF($L$6:L2979, L2979)=1, 1, 0))</f>
        <v>0</v>
      </c>
    </row>
    <row r="2980" customFormat="false" ht="28.35" hidden="false" customHeight="true" outlineLevel="0" collapsed="false">
      <c r="A2980" s="48" t="str">
        <f aca="false">IF(AND(NOT(ISBLANK(C2980)),NOT(ISBLANK(B2980)),NOT(ISBLANK(E2980))),(_xlfn.AGGREGATE(2,7,A$5:A2980))+1,"")</f>
        <v/>
      </c>
      <c r="B2980" s="49"/>
      <c r="C2980" s="49"/>
      <c r="D2980" s="50"/>
      <c r="E2980" s="51"/>
      <c r="F2980" s="52" t="str">
        <f aca="false">IFERROR(VLOOKUP(B2980,LISTAS!$Q$2:$R$58,2,0),"")</f>
        <v/>
      </c>
      <c r="G2980" s="34" t="str">
        <f aca="false">IF(ISBLANK(C2980),"",  IF(F2980="RAZÓN SOCIAL","NUEVO_RP",   IF(F2980="NUMERO",      IF(ISNUMBER(VALUE(C2980)),VALUE(C2980),""),   IF(OR(F2980="NSS - NOMBRE",F2980="RP - NOMBRE"),      IF(         AND(           NOT(ISERROR(FIND(" - ",C2980))),           ISERROR(FIND("  ",C2980)),           ISERROR(FIND("–",C2980)),           ISERROR(FIND("—",C2980)),           ISNUMBER(VALUE(LEFT(C2980,FIND(" - ",C2980)-1)))         ),         VALUE(LEFT(C2980,FIND(" - ",C2980)-1)),         ""      ),   ""   )  )))</f>
        <v/>
      </c>
      <c r="H2980" s="34" t="str">
        <f aca="false">B2980 &amp; "|" &amp; E2980 &amp; "|" &amp;(IF(ISBLANK(C2980),"",IFERROR(VALUE(LEFT(TRIM(C2980),FIND(" ",TRIM(C2980)&amp;" ")-1)),"")))</f>
        <v>||</v>
      </c>
      <c r="I2980" s="18" t="n">
        <f aca="false">IF(G2980="",0, IF(COUNTIF($H$6:H2980,H2980)=1,1,0))</f>
        <v>0</v>
      </c>
      <c r="J2980" s="34" t="str">
        <f aca="false">IF( OR( ISBLANK(D2980), C2980=D2980, AND( LEFT(D2980,7)&lt;&gt;"NOMINA ", OR( ISERROR(FIND(" - ",D2980)), NOT(ISNUMBER(VALUE(LEFT(D2980,FIND(" - ",D2980)-1)))) ) ) ), "", B2980 &amp; "|" &amp; E2980 &amp; "|" &amp; (IF(ISBLANK(C2980), "", IFERROR(VALUE(LEFT(TRIM(C2980), FIND(" ", TRIM(C2980)&amp;" ")-1)), ""))) &amp; "|" &amp; D2980 )</f>
        <v/>
      </c>
      <c r="K2980" s="18" t="n">
        <f aca="false">IF(OR(C2980="", J2980="",G2980=""), 0, IF(COUNTIF($J$6:J2980, J2980)=1, 1, 0))</f>
        <v>0</v>
      </c>
      <c r="L2980" s="16" t="str">
        <f aca="false">IF(B2980="Inscripción de nuevo registro patronal",B2980 &amp; "|" &amp; E2980 &amp; "|" &amp; C2980,"")</f>
        <v/>
      </c>
      <c r="M2980" s="18" t="n">
        <f aca="false">IF(OR(C2980="", L2980=""), 0, IF(COUNTIF($L$6:L2980, L2980)=1, 1, 0))</f>
        <v>0</v>
      </c>
    </row>
    <row r="2981" customFormat="false" ht="28.35" hidden="false" customHeight="true" outlineLevel="0" collapsed="false">
      <c r="A2981" s="48" t="str">
        <f aca="false">IF(AND(NOT(ISBLANK(C2981)),NOT(ISBLANK(B2981)),NOT(ISBLANK(E2981))),(_xlfn.AGGREGATE(2,7,A$5:A2981))+1,"")</f>
        <v/>
      </c>
      <c r="B2981" s="49"/>
      <c r="C2981" s="49"/>
      <c r="D2981" s="50"/>
      <c r="E2981" s="51"/>
      <c r="F2981" s="52" t="str">
        <f aca="false">IFERROR(VLOOKUP(B2981,LISTAS!$Q$2:$R$58,2,0),"")</f>
        <v/>
      </c>
      <c r="G2981" s="34" t="str">
        <f aca="false">IF(ISBLANK(C2981),"",  IF(F2981="RAZÓN SOCIAL","NUEVO_RP",   IF(F2981="NUMERO",      IF(ISNUMBER(VALUE(C2981)),VALUE(C2981),""),   IF(OR(F2981="NSS - NOMBRE",F2981="RP - NOMBRE"),      IF(         AND(           NOT(ISERROR(FIND(" - ",C2981))),           ISERROR(FIND("  ",C2981)),           ISERROR(FIND("–",C2981)),           ISERROR(FIND("—",C2981)),           ISNUMBER(VALUE(LEFT(C2981,FIND(" - ",C2981)-1)))         ),         VALUE(LEFT(C2981,FIND(" - ",C2981)-1)),         ""      ),   ""   )  )))</f>
        <v/>
      </c>
      <c r="H2981" s="34" t="str">
        <f aca="false">B2981 &amp; "|" &amp; E2981 &amp; "|" &amp;(IF(ISBLANK(C2981),"",IFERROR(VALUE(LEFT(TRIM(C2981),FIND(" ",TRIM(C2981)&amp;" ")-1)),"")))</f>
        <v>||</v>
      </c>
      <c r="I2981" s="18" t="n">
        <f aca="false">IF(G2981="",0, IF(COUNTIF($H$6:H2981,H2981)=1,1,0))</f>
        <v>0</v>
      </c>
      <c r="J2981" s="34" t="str">
        <f aca="false">IF( OR( ISBLANK(D2981), C2981=D2981, AND( LEFT(D2981,7)&lt;&gt;"NOMINA ", OR( ISERROR(FIND(" - ",D2981)), NOT(ISNUMBER(VALUE(LEFT(D2981,FIND(" - ",D2981)-1)))) ) ) ), "", B2981 &amp; "|" &amp; E2981 &amp; "|" &amp; (IF(ISBLANK(C2981), "", IFERROR(VALUE(LEFT(TRIM(C2981), FIND(" ", TRIM(C2981)&amp;" ")-1)), ""))) &amp; "|" &amp; D2981 )</f>
        <v/>
      </c>
      <c r="K2981" s="18" t="n">
        <f aca="false">IF(OR(C2981="", J2981="",G2981=""), 0, IF(COUNTIF($J$6:J2981, J2981)=1, 1, 0))</f>
        <v>0</v>
      </c>
      <c r="L2981" s="16" t="str">
        <f aca="false">IF(B2981="Inscripción de nuevo registro patronal",B2981 &amp; "|" &amp; E2981 &amp; "|" &amp; C2981,"")</f>
        <v/>
      </c>
      <c r="M2981" s="18" t="n">
        <f aca="false">IF(OR(C2981="", L2981=""), 0, IF(COUNTIF($L$6:L2981, L2981)=1, 1, 0))</f>
        <v>0</v>
      </c>
    </row>
    <row r="2982" customFormat="false" ht="28.35" hidden="false" customHeight="true" outlineLevel="0" collapsed="false">
      <c r="A2982" s="48" t="str">
        <f aca="false">IF(AND(NOT(ISBLANK(C2982)),NOT(ISBLANK(B2982)),NOT(ISBLANK(E2982))),(_xlfn.AGGREGATE(2,7,A$5:A2982))+1,"")</f>
        <v/>
      </c>
      <c r="B2982" s="49"/>
      <c r="C2982" s="49"/>
      <c r="D2982" s="50"/>
      <c r="E2982" s="51"/>
      <c r="F2982" s="52" t="str">
        <f aca="false">IFERROR(VLOOKUP(B2982,LISTAS!$Q$2:$R$58,2,0),"")</f>
        <v/>
      </c>
      <c r="G2982" s="34" t="str">
        <f aca="false">IF(ISBLANK(C2982),"",  IF(F2982="RAZÓN SOCIAL","NUEVO_RP",   IF(F2982="NUMERO",      IF(ISNUMBER(VALUE(C2982)),VALUE(C2982),""),   IF(OR(F2982="NSS - NOMBRE",F2982="RP - NOMBRE"),      IF(         AND(           NOT(ISERROR(FIND(" - ",C2982))),           ISERROR(FIND("  ",C2982)),           ISERROR(FIND("–",C2982)),           ISERROR(FIND("—",C2982)),           ISNUMBER(VALUE(LEFT(C2982,FIND(" - ",C2982)-1)))         ),         VALUE(LEFT(C2982,FIND(" - ",C2982)-1)),         ""      ),   ""   )  )))</f>
        <v/>
      </c>
      <c r="H2982" s="34" t="str">
        <f aca="false">B2982 &amp; "|" &amp; E2982 &amp; "|" &amp;(IF(ISBLANK(C2982),"",IFERROR(VALUE(LEFT(TRIM(C2982),FIND(" ",TRIM(C2982)&amp;" ")-1)),"")))</f>
        <v>||</v>
      </c>
      <c r="I2982" s="18" t="n">
        <f aca="false">IF(G2982="",0, IF(COUNTIF($H$6:H2982,H2982)=1,1,0))</f>
        <v>0</v>
      </c>
      <c r="J2982" s="34" t="str">
        <f aca="false">IF( OR( ISBLANK(D2982), C2982=D2982, AND( LEFT(D2982,7)&lt;&gt;"NOMINA ", OR( ISERROR(FIND(" - ",D2982)), NOT(ISNUMBER(VALUE(LEFT(D2982,FIND(" - ",D2982)-1)))) ) ) ), "", B2982 &amp; "|" &amp; E2982 &amp; "|" &amp; (IF(ISBLANK(C2982), "", IFERROR(VALUE(LEFT(TRIM(C2982), FIND(" ", TRIM(C2982)&amp;" ")-1)), ""))) &amp; "|" &amp; D2982 )</f>
        <v/>
      </c>
      <c r="K2982" s="18" t="n">
        <f aca="false">IF(OR(C2982="", J2982="",G2982=""), 0, IF(COUNTIF($J$6:J2982, J2982)=1, 1, 0))</f>
        <v>0</v>
      </c>
      <c r="L2982" s="16" t="str">
        <f aca="false">IF(B2982="Inscripción de nuevo registro patronal",B2982 &amp; "|" &amp; E2982 &amp; "|" &amp; C2982,"")</f>
        <v/>
      </c>
      <c r="M2982" s="18" t="n">
        <f aca="false">IF(OR(C2982="", L2982=""), 0, IF(COUNTIF($L$6:L2982, L2982)=1, 1, 0))</f>
        <v>0</v>
      </c>
    </row>
    <row r="2983" customFormat="false" ht="28.35" hidden="false" customHeight="true" outlineLevel="0" collapsed="false">
      <c r="A2983" s="48" t="str">
        <f aca="false">IF(AND(NOT(ISBLANK(C2983)),NOT(ISBLANK(B2983)),NOT(ISBLANK(E2983))),(_xlfn.AGGREGATE(2,7,A$5:A2983))+1,"")</f>
        <v/>
      </c>
      <c r="B2983" s="49"/>
      <c r="C2983" s="49"/>
      <c r="D2983" s="50"/>
      <c r="E2983" s="51"/>
      <c r="F2983" s="52" t="str">
        <f aca="false">IFERROR(VLOOKUP(B2983,LISTAS!$Q$2:$R$58,2,0),"")</f>
        <v/>
      </c>
      <c r="G2983" s="34" t="str">
        <f aca="false">IF(ISBLANK(C2983),"",  IF(F2983="RAZÓN SOCIAL","NUEVO_RP",   IF(F2983="NUMERO",      IF(ISNUMBER(VALUE(C2983)),VALUE(C2983),""),   IF(OR(F2983="NSS - NOMBRE",F2983="RP - NOMBRE"),      IF(         AND(           NOT(ISERROR(FIND(" - ",C2983))),           ISERROR(FIND("  ",C2983)),           ISERROR(FIND("–",C2983)),           ISERROR(FIND("—",C2983)),           ISNUMBER(VALUE(LEFT(C2983,FIND(" - ",C2983)-1)))         ),         VALUE(LEFT(C2983,FIND(" - ",C2983)-1)),         ""      ),   ""   )  )))</f>
        <v/>
      </c>
      <c r="H2983" s="34" t="str">
        <f aca="false">B2983 &amp; "|" &amp; E2983 &amp; "|" &amp;(IF(ISBLANK(C2983),"",IFERROR(VALUE(LEFT(TRIM(C2983),FIND(" ",TRIM(C2983)&amp;" ")-1)),"")))</f>
        <v>||</v>
      </c>
      <c r="I2983" s="18" t="n">
        <f aca="false">IF(G2983="",0, IF(COUNTIF($H$6:H2983,H2983)=1,1,0))</f>
        <v>0</v>
      </c>
      <c r="J2983" s="34" t="str">
        <f aca="false">IF( OR( ISBLANK(D2983), C2983=D2983, AND( LEFT(D2983,7)&lt;&gt;"NOMINA ", OR( ISERROR(FIND(" - ",D2983)), NOT(ISNUMBER(VALUE(LEFT(D2983,FIND(" - ",D2983)-1)))) ) ) ), "", B2983 &amp; "|" &amp; E2983 &amp; "|" &amp; (IF(ISBLANK(C2983), "", IFERROR(VALUE(LEFT(TRIM(C2983), FIND(" ", TRIM(C2983)&amp;" ")-1)), ""))) &amp; "|" &amp; D2983 )</f>
        <v/>
      </c>
      <c r="K2983" s="18" t="n">
        <f aca="false">IF(OR(C2983="", J2983="",G2983=""), 0, IF(COUNTIF($J$6:J2983, J2983)=1, 1, 0))</f>
        <v>0</v>
      </c>
      <c r="L2983" s="16" t="str">
        <f aca="false">IF(B2983="Inscripción de nuevo registro patronal",B2983 &amp; "|" &amp; E2983 &amp; "|" &amp; C2983,"")</f>
        <v/>
      </c>
      <c r="M2983" s="18" t="n">
        <f aca="false">IF(OR(C2983="", L2983=""), 0, IF(COUNTIF($L$6:L2983, L2983)=1, 1, 0))</f>
        <v>0</v>
      </c>
    </row>
    <row r="2984" customFormat="false" ht="28.35" hidden="false" customHeight="true" outlineLevel="0" collapsed="false">
      <c r="A2984" s="48" t="str">
        <f aca="false">IF(AND(NOT(ISBLANK(C2984)),NOT(ISBLANK(B2984)),NOT(ISBLANK(E2984))),(_xlfn.AGGREGATE(2,7,A$5:A2984))+1,"")</f>
        <v/>
      </c>
      <c r="B2984" s="49"/>
      <c r="C2984" s="49"/>
      <c r="D2984" s="50"/>
      <c r="E2984" s="51"/>
      <c r="F2984" s="52" t="str">
        <f aca="false">IFERROR(VLOOKUP(B2984,LISTAS!$Q$2:$R$58,2,0),"")</f>
        <v/>
      </c>
      <c r="G2984" s="34" t="str">
        <f aca="false">IF(ISBLANK(C2984),"",  IF(F2984="RAZÓN SOCIAL","NUEVO_RP",   IF(F2984="NUMERO",      IF(ISNUMBER(VALUE(C2984)),VALUE(C2984),""),   IF(OR(F2984="NSS - NOMBRE",F2984="RP - NOMBRE"),      IF(         AND(           NOT(ISERROR(FIND(" - ",C2984))),           ISERROR(FIND("  ",C2984)),           ISERROR(FIND("–",C2984)),           ISERROR(FIND("—",C2984)),           ISNUMBER(VALUE(LEFT(C2984,FIND(" - ",C2984)-1)))         ),         VALUE(LEFT(C2984,FIND(" - ",C2984)-1)),         ""      ),   ""   )  )))</f>
        <v/>
      </c>
      <c r="H2984" s="34" t="str">
        <f aca="false">B2984 &amp; "|" &amp; E2984 &amp; "|" &amp;(IF(ISBLANK(C2984),"",IFERROR(VALUE(LEFT(TRIM(C2984),FIND(" ",TRIM(C2984)&amp;" ")-1)),"")))</f>
        <v>||</v>
      </c>
      <c r="I2984" s="18" t="n">
        <f aca="false">IF(G2984="",0, IF(COUNTIF($H$6:H2984,H2984)=1,1,0))</f>
        <v>0</v>
      </c>
      <c r="J2984" s="34" t="str">
        <f aca="false">IF( OR( ISBLANK(D2984), C2984=D2984, AND( LEFT(D2984,7)&lt;&gt;"NOMINA ", OR( ISERROR(FIND(" - ",D2984)), NOT(ISNUMBER(VALUE(LEFT(D2984,FIND(" - ",D2984)-1)))) ) ) ), "", B2984 &amp; "|" &amp; E2984 &amp; "|" &amp; (IF(ISBLANK(C2984), "", IFERROR(VALUE(LEFT(TRIM(C2984), FIND(" ", TRIM(C2984)&amp;" ")-1)), ""))) &amp; "|" &amp; D2984 )</f>
        <v/>
      </c>
      <c r="K2984" s="18" t="n">
        <f aca="false">IF(OR(C2984="", J2984="",G2984=""), 0, IF(COUNTIF($J$6:J2984, J2984)=1, 1, 0))</f>
        <v>0</v>
      </c>
      <c r="L2984" s="16" t="str">
        <f aca="false">IF(B2984="Inscripción de nuevo registro patronal",B2984 &amp; "|" &amp; E2984 &amp; "|" &amp; C2984,"")</f>
        <v/>
      </c>
      <c r="M2984" s="18" t="n">
        <f aca="false">IF(OR(C2984="", L2984=""), 0, IF(COUNTIF($L$6:L2984, L2984)=1, 1, 0))</f>
        <v>0</v>
      </c>
    </row>
    <row r="2985" customFormat="false" ht="28.35" hidden="false" customHeight="true" outlineLevel="0" collapsed="false">
      <c r="A2985" s="48" t="str">
        <f aca="false">IF(AND(NOT(ISBLANK(C2985)),NOT(ISBLANK(B2985)),NOT(ISBLANK(E2985))),(_xlfn.AGGREGATE(2,7,A$5:A2985))+1,"")</f>
        <v/>
      </c>
      <c r="B2985" s="49"/>
      <c r="C2985" s="49"/>
      <c r="D2985" s="50"/>
      <c r="E2985" s="51"/>
      <c r="F2985" s="52" t="str">
        <f aca="false">IFERROR(VLOOKUP(B2985,LISTAS!$Q$2:$R$58,2,0),"")</f>
        <v/>
      </c>
      <c r="G2985" s="34" t="str">
        <f aca="false">IF(ISBLANK(C2985),"",  IF(F2985="RAZÓN SOCIAL","NUEVO_RP",   IF(F2985="NUMERO",      IF(ISNUMBER(VALUE(C2985)),VALUE(C2985),""),   IF(OR(F2985="NSS - NOMBRE",F2985="RP - NOMBRE"),      IF(         AND(           NOT(ISERROR(FIND(" - ",C2985))),           ISERROR(FIND("  ",C2985)),           ISERROR(FIND("–",C2985)),           ISERROR(FIND("—",C2985)),           ISNUMBER(VALUE(LEFT(C2985,FIND(" - ",C2985)-1)))         ),         VALUE(LEFT(C2985,FIND(" - ",C2985)-1)),         ""      ),   ""   )  )))</f>
        <v/>
      </c>
      <c r="H2985" s="34" t="str">
        <f aca="false">B2985 &amp; "|" &amp; E2985 &amp; "|" &amp;(IF(ISBLANK(C2985),"",IFERROR(VALUE(LEFT(TRIM(C2985),FIND(" ",TRIM(C2985)&amp;" ")-1)),"")))</f>
        <v>||</v>
      </c>
      <c r="I2985" s="18" t="n">
        <f aca="false">IF(G2985="",0, IF(COUNTIF($H$6:H2985,H2985)=1,1,0))</f>
        <v>0</v>
      </c>
      <c r="J2985" s="34" t="str">
        <f aca="false">IF( OR( ISBLANK(D2985), C2985=D2985, AND( LEFT(D2985,7)&lt;&gt;"NOMINA ", OR( ISERROR(FIND(" - ",D2985)), NOT(ISNUMBER(VALUE(LEFT(D2985,FIND(" - ",D2985)-1)))) ) ) ), "", B2985 &amp; "|" &amp; E2985 &amp; "|" &amp; (IF(ISBLANK(C2985), "", IFERROR(VALUE(LEFT(TRIM(C2985), FIND(" ", TRIM(C2985)&amp;" ")-1)), ""))) &amp; "|" &amp; D2985 )</f>
        <v/>
      </c>
      <c r="K2985" s="18" t="n">
        <f aca="false">IF(OR(C2985="", J2985="",G2985=""), 0, IF(COUNTIF($J$6:J2985, J2985)=1, 1, 0))</f>
        <v>0</v>
      </c>
      <c r="L2985" s="16" t="str">
        <f aca="false">IF(B2985="Inscripción de nuevo registro patronal",B2985 &amp; "|" &amp; E2985 &amp; "|" &amp; C2985,"")</f>
        <v/>
      </c>
      <c r="M2985" s="18" t="n">
        <f aca="false">IF(OR(C2985="", L2985=""), 0, IF(COUNTIF($L$6:L2985, L2985)=1, 1, 0))</f>
        <v>0</v>
      </c>
    </row>
    <row r="2986" customFormat="false" ht="28.35" hidden="false" customHeight="true" outlineLevel="0" collapsed="false">
      <c r="A2986" s="48" t="str">
        <f aca="false">IF(AND(NOT(ISBLANK(C2986)),NOT(ISBLANK(B2986)),NOT(ISBLANK(E2986))),(_xlfn.AGGREGATE(2,7,A$5:A2986))+1,"")</f>
        <v/>
      </c>
      <c r="B2986" s="49"/>
      <c r="C2986" s="49"/>
      <c r="D2986" s="50"/>
      <c r="E2986" s="51"/>
      <c r="F2986" s="52" t="str">
        <f aca="false">IFERROR(VLOOKUP(B2986,LISTAS!$Q$2:$R$58,2,0),"")</f>
        <v/>
      </c>
      <c r="G2986" s="34" t="str">
        <f aca="false">IF(ISBLANK(C2986),"",  IF(F2986="RAZÓN SOCIAL","NUEVO_RP",   IF(F2986="NUMERO",      IF(ISNUMBER(VALUE(C2986)),VALUE(C2986),""),   IF(OR(F2986="NSS - NOMBRE",F2986="RP - NOMBRE"),      IF(         AND(           NOT(ISERROR(FIND(" - ",C2986))),           ISERROR(FIND("  ",C2986)),           ISERROR(FIND("–",C2986)),           ISERROR(FIND("—",C2986)),           ISNUMBER(VALUE(LEFT(C2986,FIND(" - ",C2986)-1)))         ),         VALUE(LEFT(C2986,FIND(" - ",C2986)-1)),         ""      ),   ""   )  )))</f>
        <v/>
      </c>
      <c r="H2986" s="34" t="str">
        <f aca="false">B2986 &amp; "|" &amp; E2986 &amp; "|" &amp;(IF(ISBLANK(C2986),"",IFERROR(VALUE(LEFT(TRIM(C2986),FIND(" ",TRIM(C2986)&amp;" ")-1)),"")))</f>
        <v>||</v>
      </c>
      <c r="I2986" s="18" t="n">
        <f aca="false">IF(G2986="",0, IF(COUNTIF($H$6:H2986,H2986)=1,1,0))</f>
        <v>0</v>
      </c>
      <c r="J2986" s="34" t="str">
        <f aca="false">IF( OR( ISBLANK(D2986), C2986=D2986, AND( LEFT(D2986,7)&lt;&gt;"NOMINA ", OR( ISERROR(FIND(" - ",D2986)), NOT(ISNUMBER(VALUE(LEFT(D2986,FIND(" - ",D2986)-1)))) ) ) ), "", B2986 &amp; "|" &amp; E2986 &amp; "|" &amp; (IF(ISBLANK(C2986), "", IFERROR(VALUE(LEFT(TRIM(C2986), FIND(" ", TRIM(C2986)&amp;" ")-1)), ""))) &amp; "|" &amp; D2986 )</f>
        <v/>
      </c>
      <c r="K2986" s="18" t="n">
        <f aca="false">IF(OR(C2986="", J2986="",G2986=""), 0, IF(COUNTIF($J$6:J2986, J2986)=1, 1, 0))</f>
        <v>0</v>
      </c>
      <c r="L2986" s="16" t="str">
        <f aca="false">IF(B2986="Inscripción de nuevo registro patronal",B2986 &amp; "|" &amp; E2986 &amp; "|" &amp; C2986,"")</f>
        <v/>
      </c>
      <c r="M2986" s="18" t="n">
        <f aca="false">IF(OR(C2986="", L2986=""), 0, IF(COUNTIF($L$6:L2986, L2986)=1, 1, 0))</f>
        <v>0</v>
      </c>
    </row>
    <row r="2987" customFormat="false" ht="28.35" hidden="false" customHeight="true" outlineLevel="0" collapsed="false">
      <c r="A2987" s="48" t="str">
        <f aca="false">IF(AND(NOT(ISBLANK(C2987)),NOT(ISBLANK(B2987)),NOT(ISBLANK(E2987))),(_xlfn.AGGREGATE(2,7,A$5:A2987))+1,"")</f>
        <v/>
      </c>
      <c r="B2987" s="49"/>
      <c r="C2987" s="49"/>
      <c r="D2987" s="50"/>
      <c r="E2987" s="51"/>
      <c r="F2987" s="52" t="str">
        <f aca="false">IFERROR(VLOOKUP(B2987,LISTAS!$Q$2:$R$58,2,0),"")</f>
        <v/>
      </c>
      <c r="G2987" s="34" t="str">
        <f aca="false">IF(ISBLANK(C2987),"",  IF(F2987="RAZÓN SOCIAL","NUEVO_RP",   IF(F2987="NUMERO",      IF(ISNUMBER(VALUE(C2987)),VALUE(C2987),""),   IF(OR(F2987="NSS - NOMBRE",F2987="RP - NOMBRE"),      IF(         AND(           NOT(ISERROR(FIND(" - ",C2987))),           ISERROR(FIND("  ",C2987)),           ISERROR(FIND("–",C2987)),           ISERROR(FIND("—",C2987)),           ISNUMBER(VALUE(LEFT(C2987,FIND(" - ",C2987)-1)))         ),         VALUE(LEFT(C2987,FIND(" - ",C2987)-1)),         ""      ),   ""   )  )))</f>
        <v/>
      </c>
      <c r="H2987" s="34" t="str">
        <f aca="false">B2987 &amp; "|" &amp; E2987 &amp; "|" &amp;(IF(ISBLANK(C2987),"",IFERROR(VALUE(LEFT(TRIM(C2987),FIND(" ",TRIM(C2987)&amp;" ")-1)),"")))</f>
        <v>||</v>
      </c>
      <c r="I2987" s="18" t="n">
        <f aca="false">IF(G2987="",0, IF(COUNTIF($H$6:H2987,H2987)=1,1,0))</f>
        <v>0</v>
      </c>
      <c r="J2987" s="34" t="str">
        <f aca="false">IF( OR( ISBLANK(D2987), C2987=D2987, AND( LEFT(D2987,7)&lt;&gt;"NOMINA ", OR( ISERROR(FIND(" - ",D2987)), NOT(ISNUMBER(VALUE(LEFT(D2987,FIND(" - ",D2987)-1)))) ) ) ), "", B2987 &amp; "|" &amp; E2987 &amp; "|" &amp; (IF(ISBLANK(C2987), "", IFERROR(VALUE(LEFT(TRIM(C2987), FIND(" ", TRIM(C2987)&amp;" ")-1)), ""))) &amp; "|" &amp; D2987 )</f>
        <v/>
      </c>
      <c r="K2987" s="18" t="n">
        <f aca="false">IF(OR(C2987="", J2987="",G2987=""), 0, IF(COUNTIF($J$6:J2987, J2987)=1, 1, 0))</f>
        <v>0</v>
      </c>
      <c r="L2987" s="16" t="str">
        <f aca="false">IF(B2987="Inscripción de nuevo registro patronal",B2987 &amp; "|" &amp; E2987 &amp; "|" &amp; C2987,"")</f>
        <v/>
      </c>
      <c r="M2987" s="18" t="n">
        <f aca="false">IF(OR(C2987="", L2987=""), 0, IF(COUNTIF($L$6:L2987, L2987)=1, 1, 0))</f>
        <v>0</v>
      </c>
    </row>
    <row r="2988" customFormat="false" ht="28.35" hidden="false" customHeight="true" outlineLevel="0" collapsed="false">
      <c r="A2988" s="48" t="str">
        <f aca="false">IF(AND(NOT(ISBLANK(C2988)),NOT(ISBLANK(B2988)),NOT(ISBLANK(E2988))),(_xlfn.AGGREGATE(2,7,A$5:A2988))+1,"")</f>
        <v/>
      </c>
      <c r="B2988" s="49"/>
      <c r="C2988" s="49"/>
      <c r="D2988" s="50"/>
      <c r="E2988" s="51"/>
      <c r="F2988" s="52" t="str">
        <f aca="false">IFERROR(VLOOKUP(B2988,LISTAS!$Q$2:$R$58,2,0),"")</f>
        <v/>
      </c>
      <c r="G2988" s="34" t="str">
        <f aca="false">IF(ISBLANK(C2988),"",  IF(F2988="RAZÓN SOCIAL","NUEVO_RP",   IF(F2988="NUMERO",      IF(ISNUMBER(VALUE(C2988)),VALUE(C2988),""),   IF(OR(F2988="NSS - NOMBRE",F2988="RP - NOMBRE"),      IF(         AND(           NOT(ISERROR(FIND(" - ",C2988))),           ISERROR(FIND("  ",C2988)),           ISERROR(FIND("–",C2988)),           ISERROR(FIND("—",C2988)),           ISNUMBER(VALUE(LEFT(C2988,FIND(" - ",C2988)-1)))         ),         VALUE(LEFT(C2988,FIND(" - ",C2988)-1)),         ""      ),   ""   )  )))</f>
        <v/>
      </c>
      <c r="H2988" s="34" t="str">
        <f aca="false">B2988 &amp; "|" &amp; E2988 &amp; "|" &amp;(IF(ISBLANK(C2988),"",IFERROR(VALUE(LEFT(TRIM(C2988),FIND(" ",TRIM(C2988)&amp;" ")-1)),"")))</f>
        <v>||</v>
      </c>
      <c r="I2988" s="18" t="n">
        <f aca="false">IF(G2988="",0, IF(COUNTIF($H$6:H2988,H2988)=1,1,0))</f>
        <v>0</v>
      </c>
      <c r="J2988" s="34" t="str">
        <f aca="false">IF( OR( ISBLANK(D2988), C2988=D2988, AND( LEFT(D2988,7)&lt;&gt;"NOMINA ", OR( ISERROR(FIND(" - ",D2988)), NOT(ISNUMBER(VALUE(LEFT(D2988,FIND(" - ",D2988)-1)))) ) ) ), "", B2988 &amp; "|" &amp; E2988 &amp; "|" &amp; (IF(ISBLANK(C2988), "", IFERROR(VALUE(LEFT(TRIM(C2988), FIND(" ", TRIM(C2988)&amp;" ")-1)), ""))) &amp; "|" &amp; D2988 )</f>
        <v/>
      </c>
      <c r="K2988" s="18" t="n">
        <f aca="false">IF(OR(C2988="", J2988="",G2988=""), 0, IF(COUNTIF($J$6:J2988, J2988)=1, 1, 0))</f>
        <v>0</v>
      </c>
      <c r="L2988" s="16" t="str">
        <f aca="false">IF(B2988="Inscripción de nuevo registro patronal",B2988 &amp; "|" &amp; E2988 &amp; "|" &amp; C2988,"")</f>
        <v/>
      </c>
      <c r="M2988" s="18" t="n">
        <f aca="false">IF(OR(C2988="", L2988=""), 0, IF(COUNTIF($L$6:L2988, L2988)=1, 1, 0))</f>
        <v>0</v>
      </c>
    </row>
    <row r="2989" customFormat="false" ht="28.35" hidden="false" customHeight="true" outlineLevel="0" collapsed="false">
      <c r="A2989" s="48" t="str">
        <f aca="false">IF(AND(NOT(ISBLANK(C2989)),NOT(ISBLANK(B2989)),NOT(ISBLANK(E2989))),(_xlfn.AGGREGATE(2,7,A$5:A2989))+1,"")</f>
        <v/>
      </c>
      <c r="B2989" s="49"/>
      <c r="C2989" s="49"/>
      <c r="D2989" s="50"/>
      <c r="E2989" s="51"/>
      <c r="F2989" s="52" t="str">
        <f aca="false">IFERROR(VLOOKUP(B2989,LISTAS!$Q$2:$R$58,2,0),"")</f>
        <v/>
      </c>
      <c r="G2989" s="34" t="str">
        <f aca="false">IF(ISBLANK(C2989),"",  IF(F2989="RAZÓN SOCIAL","NUEVO_RP",   IF(F2989="NUMERO",      IF(ISNUMBER(VALUE(C2989)),VALUE(C2989),""),   IF(OR(F2989="NSS - NOMBRE",F2989="RP - NOMBRE"),      IF(         AND(           NOT(ISERROR(FIND(" - ",C2989))),           ISERROR(FIND("  ",C2989)),           ISERROR(FIND("–",C2989)),           ISERROR(FIND("—",C2989)),           ISNUMBER(VALUE(LEFT(C2989,FIND(" - ",C2989)-1)))         ),         VALUE(LEFT(C2989,FIND(" - ",C2989)-1)),         ""      ),   ""   )  )))</f>
        <v/>
      </c>
      <c r="H2989" s="34" t="str">
        <f aca="false">B2989 &amp; "|" &amp; E2989 &amp; "|" &amp;(IF(ISBLANK(C2989),"",IFERROR(VALUE(LEFT(TRIM(C2989),FIND(" ",TRIM(C2989)&amp;" ")-1)),"")))</f>
        <v>||</v>
      </c>
      <c r="I2989" s="18" t="n">
        <f aca="false">IF(G2989="",0, IF(COUNTIF($H$6:H2989,H2989)=1,1,0))</f>
        <v>0</v>
      </c>
      <c r="J2989" s="34" t="str">
        <f aca="false">IF( OR( ISBLANK(D2989), C2989=D2989, AND( LEFT(D2989,7)&lt;&gt;"NOMINA ", OR( ISERROR(FIND(" - ",D2989)), NOT(ISNUMBER(VALUE(LEFT(D2989,FIND(" - ",D2989)-1)))) ) ) ), "", B2989 &amp; "|" &amp; E2989 &amp; "|" &amp; (IF(ISBLANK(C2989), "", IFERROR(VALUE(LEFT(TRIM(C2989), FIND(" ", TRIM(C2989)&amp;" ")-1)), ""))) &amp; "|" &amp; D2989 )</f>
        <v/>
      </c>
      <c r="K2989" s="18" t="n">
        <f aca="false">IF(OR(C2989="", J2989="",G2989=""), 0, IF(COUNTIF($J$6:J2989, J2989)=1, 1, 0))</f>
        <v>0</v>
      </c>
      <c r="L2989" s="16" t="str">
        <f aca="false">IF(B2989="Inscripción de nuevo registro patronal",B2989 &amp; "|" &amp; E2989 &amp; "|" &amp; C2989,"")</f>
        <v/>
      </c>
      <c r="M2989" s="18" t="n">
        <f aca="false">IF(OR(C2989="", L2989=""), 0, IF(COUNTIF($L$6:L2989, L2989)=1, 1, 0))</f>
        <v>0</v>
      </c>
    </row>
    <row r="2990" customFormat="false" ht="28.35" hidden="false" customHeight="true" outlineLevel="0" collapsed="false">
      <c r="A2990" s="48" t="str">
        <f aca="false">IF(AND(NOT(ISBLANK(C2990)),NOT(ISBLANK(B2990)),NOT(ISBLANK(E2990))),(_xlfn.AGGREGATE(2,7,A$5:A2990))+1,"")</f>
        <v/>
      </c>
      <c r="B2990" s="49"/>
      <c r="C2990" s="49"/>
      <c r="D2990" s="50"/>
      <c r="E2990" s="51"/>
      <c r="F2990" s="52" t="str">
        <f aca="false">IFERROR(VLOOKUP(B2990,LISTAS!$Q$2:$R$58,2,0),"")</f>
        <v/>
      </c>
      <c r="G2990" s="34" t="str">
        <f aca="false">IF(ISBLANK(C2990),"",  IF(F2990="RAZÓN SOCIAL","NUEVO_RP",   IF(F2990="NUMERO",      IF(ISNUMBER(VALUE(C2990)),VALUE(C2990),""),   IF(OR(F2990="NSS - NOMBRE",F2990="RP - NOMBRE"),      IF(         AND(           NOT(ISERROR(FIND(" - ",C2990))),           ISERROR(FIND("  ",C2990)),           ISERROR(FIND("–",C2990)),           ISERROR(FIND("—",C2990)),           ISNUMBER(VALUE(LEFT(C2990,FIND(" - ",C2990)-1)))         ),         VALUE(LEFT(C2990,FIND(" - ",C2990)-1)),         ""      ),   ""   )  )))</f>
        <v/>
      </c>
      <c r="H2990" s="34" t="str">
        <f aca="false">B2990 &amp; "|" &amp; E2990 &amp; "|" &amp;(IF(ISBLANK(C2990),"",IFERROR(VALUE(LEFT(TRIM(C2990),FIND(" ",TRIM(C2990)&amp;" ")-1)),"")))</f>
        <v>||</v>
      </c>
      <c r="I2990" s="18" t="n">
        <f aca="false">IF(G2990="",0, IF(COUNTIF($H$6:H2990,H2990)=1,1,0))</f>
        <v>0</v>
      </c>
      <c r="J2990" s="34" t="str">
        <f aca="false">IF( OR( ISBLANK(D2990), C2990=D2990, AND( LEFT(D2990,7)&lt;&gt;"NOMINA ", OR( ISERROR(FIND(" - ",D2990)), NOT(ISNUMBER(VALUE(LEFT(D2990,FIND(" - ",D2990)-1)))) ) ) ), "", B2990 &amp; "|" &amp; E2990 &amp; "|" &amp; (IF(ISBLANK(C2990), "", IFERROR(VALUE(LEFT(TRIM(C2990), FIND(" ", TRIM(C2990)&amp;" ")-1)), ""))) &amp; "|" &amp; D2990 )</f>
        <v/>
      </c>
      <c r="K2990" s="18" t="n">
        <f aca="false">IF(OR(C2990="", J2990="",G2990=""), 0, IF(COUNTIF($J$6:J2990, J2990)=1, 1, 0))</f>
        <v>0</v>
      </c>
      <c r="L2990" s="16" t="str">
        <f aca="false">IF(B2990="Inscripción de nuevo registro patronal",B2990 &amp; "|" &amp; E2990 &amp; "|" &amp; C2990,"")</f>
        <v/>
      </c>
      <c r="M2990" s="18" t="n">
        <f aca="false">IF(OR(C2990="", L2990=""), 0, IF(COUNTIF($L$6:L2990, L2990)=1, 1, 0))</f>
        <v>0</v>
      </c>
    </row>
    <row r="2991" customFormat="false" ht="28.35" hidden="false" customHeight="true" outlineLevel="0" collapsed="false">
      <c r="A2991" s="48" t="str">
        <f aca="false">IF(AND(NOT(ISBLANK(C2991)),NOT(ISBLANK(B2991)),NOT(ISBLANK(E2991))),(_xlfn.AGGREGATE(2,7,A$5:A2991))+1,"")</f>
        <v/>
      </c>
      <c r="B2991" s="49"/>
      <c r="C2991" s="49"/>
      <c r="D2991" s="50"/>
      <c r="E2991" s="51"/>
      <c r="F2991" s="52" t="str">
        <f aca="false">IFERROR(VLOOKUP(B2991,LISTAS!$Q$2:$R$58,2,0),"")</f>
        <v/>
      </c>
      <c r="G2991" s="34" t="str">
        <f aca="false">IF(ISBLANK(C2991),"",  IF(F2991="RAZÓN SOCIAL","NUEVO_RP",   IF(F2991="NUMERO",      IF(ISNUMBER(VALUE(C2991)),VALUE(C2991),""),   IF(OR(F2991="NSS - NOMBRE",F2991="RP - NOMBRE"),      IF(         AND(           NOT(ISERROR(FIND(" - ",C2991))),           ISERROR(FIND("  ",C2991)),           ISERROR(FIND("–",C2991)),           ISERROR(FIND("—",C2991)),           ISNUMBER(VALUE(LEFT(C2991,FIND(" - ",C2991)-1)))         ),         VALUE(LEFT(C2991,FIND(" - ",C2991)-1)),         ""      ),   ""   )  )))</f>
        <v/>
      </c>
      <c r="H2991" s="34" t="str">
        <f aca="false">B2991 &amp; "|" &amp; E2991 &amp; "|" &amp;(IF(ISBLANK(C2991),"",IFERROR(VALUE(LEFT(TRIM(C2991),FIND(" ",TRIM(C2991)&amp;" ")-1)),"")))</f>
        <v>||</v>
      </c>
      <c r="I2991" s="18" t="n">
        <f aca="false">IF(G2991="",0, IF(COUNTIF($H$6:H2991,H2991)=1,1,0))</f>
        <v>0</v>
      </c>
      <c r="J2991" s="34" t="str">
        <f aca="false">IF( OR( ISBLANK(D2991), C2991=D2991, AND( LEFT(D2991,7)&lt;&gt;"NOMINA ", OR( ISERROR(FIND(" - ",D2991)), NOT(ISNUMBER(VALUE(LEFT(D2991,FIND(" - ",D2991)-1)))) ) ) ), "", B2991 &amp; "|" &amp; E2991 &amp; "|" &amp; (IF(ISBLANK(C2991), "", IFERROR(VALUE(LEFT(TRIM(C2991), FIND(" ", TRIM(C2991)&amp;" ")-1)), ""))) &amp; "|" &amp; D2991 )</f>
        <v/>
      </c>
      <c r="K2991" s="18" t="n">
        <f aca="false">IF(OR(C2991="", J2991="",G2991=""), 0, IF(COUNTIF($J$6:J2991, J2991)=1, 1, 0))</f>
        <v>0</v>
      </c>
      <c r="L2991" s="16" t="str">
        <f aca="false">IF(B2991="Inscripción de nuevo registro patronal",B2991 &amp; "|" &amp; E2991 &amp; "|" &amp; C2991,"")</f>
        <v/>
      </c>
      <c r="M2991" s="18" t="n">
        <f aca="false">IF(OR(C2991="", L2991=""), 0, IF(COUNTIF($L$6:L2991, L2991)=1, 1, 0))</f>
        <v>0</v>
      </c>
    </row>
    <row r="2992" customFormat="false" ht="28.35" hidden="false" customHeight="true" outlineLevel="0" collapsed="false">
      <c r="A2992" s="48" t="str">
        <f aca="false">IF(AND(NOT(ISBLANK(C2992)),NOT(ISBLANK(B2992)),NOT(ISBLANK(E2992))),(_xlfn.AGGREGATE(2,7,A$5:A2992))+1,"")</f>
        <v/>
      </c>
      <c r="B2992" s="49"/>
      <c r="C2992" s="49"/>
      <c r="D2992" s="50"/>
      <c r="E2992" s="51"/>
      <c r="F2992" s="52" t="str">
        <f aca="false">IFERROR(VLOOKUP(B2992,LISTAS!$Q$2:$R$58,2,0),"")</f>
        <v/>
      </c>
      <c r="G2992" s="34" t="str">
        <f aca="false">IF(ISBLANK(C2992),"",  IF(F2992="RAZÓN SOCIAL","NUEVO_RP",   IF(F2992="NUMERO",      IF(ISNUMBER(VALUE(C2992)),VALUE(C2992),""),   IF(OR(F2992="NSS - NOMBRE",F2992="RP - NOMBRE"),      IF(         AND(           NOT(ISERROR(FIND(" - ",C2992))),           ISERROR(FIND("  ",C2992)),           ISERROR(FIND("–",C2992)),           ISERROR(FIND("—",C2992)),           ISNUMBER(VALUE(LEFT(C2992,FIND(" - ",C2992)-1)))         ),         VALUE(LEFT(C2992,FIND(" - ",C2992)-1)),         ""      ),   ""   )  )))</f>
        <v/>
      </c>
      <c r="H2992" s="34" t="str">
        <f aca="false">B2992 &amp; "|" &amp; E2992 &amp; "|" &amp;(IF(ISBLANK(C2992),"",IFERROR(VALUE(LEFT(TRIM(C2992),FIND(" ",TRIM(C2992)&amp;" ")-1)),"")))</f>
        <v>||</v>
      </c>
      <c r="I2992" s="18" t="n">
        <f aca="false">IF(G2992="",0, IF(COUNTIF($H$6:H2992,H2992)=1,1,0))</f>
        <v>0</v>
      </c>
      <c r="J2992" s="34" t="str">
        <f aca="false">IF( OR( ISBLANK(D2992), C2992=D2992, AND( LEFT(D2992,7)&lt;&gt;"NOMINA ", OR( ISERROR(FIND(" - ",D2992)), NOT(ISNUMBER(VALUE(LEFT(D2992,FIND(" - ",D2992)-1)))) ) ) ), "", B2992 &amp; "|" &amp; E2992 &amp; "|" &amp; (IF(ISBLANK(C2992), "", IFERROR(VALUE(LEFT(TRIM(C2992), FIND(" ", TRIM(C2992)&amp;" ")-1)), ""))) &amp; "|" &amp; D2992 )</f>
        <v/>
      </c>
      <c r="K2992" s="18" t="n">
        <f aca="false">IF(OR(C2992="", J2992="",G2992=""), 0, IF(COUNTIF($J$6:J2992, J2992)=1, 1, 0))</f>
        <v>0</v>
      </c>
      <c r="L2992" s="16" t="str">
        <f aca="false">IF(B2992="Inscripción de nuevo registro patronal",B2992 &amp; "|" &amp; E2992 &amp; "|" &amp; C2992,"")</f>
        <v/>
      </c>
      <c r="M2992" s="18" t="n">
        <f aca="false">IF(OR(C2992="", L2992=""), 0, IF(COUNTIF($L$6:L2992, L2992)=1, 1, 0))</f>
        <v>0</v>
      </c>
    </row>
    <row r="2993" customFormat="false" ht="28.35" hidden="false" customHeight="true" outlineLevel="0" collapsed="false">
      <c r="A2993" s="48" t="str">
        <f aca="false">IF(AND(NOT(ISBLANK(C2993)),NOT(ISBLANK(B2993)),NOT(ISBLANK(E2993))),(_xlfn.AGGREGATE(2,7,A$5:A2993))+1,"")</f>
        <v/>
      </c>
      <c r="B2993" s="49"/>
      <c r="C2993" s="49"/>
      <c r="D2993" s="50"/>
      <c r="E2993" s="51"/>
      <c r="F2993" s="52" t="str">
        <f aca="false">IFERROR(VLOOKUP(B2993,LISTAS!$Q$2:$R$58,2,0),"")</f>
        <v/>
      </c>
      <c r="G2993" s="34" t="str">
        <f aca="false">IF(ISBLANK(C2993),"",  IF(F2993="RAZÓN SOCIAL","NUEVO_RP",   IF(F2993="NUMERO",      IF(ISNUMBER(VALUE(C2993)),VALUE(C2993),""),   IF(OR(F2993="NSS - NOMBRE",F2993="RP - NOMBRE"),      IF(         AND(           NOT(ISERROR(FIND(" - ",C2993))),           ISERROR(FIND("  ",C2993)),           ISERROR(FIND("–",C2993)),           ISERROR(FIND("—",C2993)),           ISNUMBER(VALUE(LEFT(C2993,FIND(" - ",C2993)-1)))         ),         VALUE(LEFT(C2993,FIND(" - ",C2993)-1)),         ""      ),   ""   )  )))</f>
        <v/>
      </c>
      <c r="H2993" s="34" t="str">
        <f aca="false">B2993 &amp; "|" &amp; E2993 &amp; "|" &amp;(IF(ISBLANK(C2993),"",IFERROR(VALUE(LEFT(TRIM(C2993),FIND(" ",TRIM(C2993)&amp;" ")-1)),"")))</f>
        <v>||</v>
      </c>
      <c r="I2993" s="18" t="n">
        <f aca="false">IF(G2993="",0, IF(COUNTIF($H$6:H2993,H2993)=1,1,0))</f>
        <v>0</v>
      </c>
      <c r="J2993" s="34" t="str">
        <f aca="false">IF( OR( ISBLANK(D2993), C2993=D2993, AND( LEFT(D2993,7)&lt;&gt;"NOMINA ", OR( ISERROR(FIND(" - ",D2993)), NOT(ISNUMBER(VALUE(LEFT(D2993,FIND(" - ",D2993)-1)))) ) ) ), "", B2993 &amp; "|" &amp; E2993 &amp; "|" &amp; (IF(ISBLANK(C2993), "", IFERROR(VALUE(LEFT(TRIM(C2993), FIND(" ", TRIM(C2993)&amp;" ")-1)), ""))) &amp; "|" &amp; D2993 )</f>
        <v/>
      </c>
      <c r="K2993" s="18" t="n">
        <f aca="false">IF(OR(C2993="", J2993="",G2993=""), 0, IF(COUNTIF($J$6:J2993, J2993)=1, 1, 0))</f>
        <v>0</v>
      </c>
      <c r="L2993" s="16" t="str">
        <f aca="false">IF(B2993="Inscripción de nuevo registro patronal",B2993 &amp; "|" &amp; E2993 &amp; "|" &amp; C2993,"")</f>
        <v/>
      </c>
      <c r="M2993" s="18" t="n">
        <f aca="false">IF(OR(C2993="", L2993=""), 0, IF(COUNTIF($L$6:L2993, L2993)=1, 1, 0))</f>
        <v>0</v>
      </c>
    </row>
    <row r="2994" customFormat="false" ht="28.35" hidden="false" customHeight="true" outlineLevel="0" collapsed="false">
      <c r="A2994" s="48" t="str">
        <f aca="false">IF(AND(NOT(ISBLANK(C2994)),NOT(ISBLANK(B2994)),NOT(ISBLANK(E2994))),(_xlfn.AGGREGATE(2,7,A$5:A2994))+1,"")</f>
        <v/>
      </c>
      <c r="B2994" s="49"/>
      <c r="C2994" s="49"/>
      <c r="D2994" s="50"/>
      <c r="E2994" s="51"/>
      <c r="F2994" s="52" t="str">
        <f aca="false">IFERROR(VLOOKUP(B2994,LISTAS!$Q$2:$R$58,2,0),"")</f>
        <v/>
      </c>
      <c r="G2994" s="34" t="str">
        <f aca="false">IF(ISBLANK(C2994),"",  IF(F2994="RAZÓN SOCIAL","NUEVO_RP",   IF(F2994="NUMERO",      IF(ISNUMBER(VALUE(C2994)),VALUE(C2994),""),   IF(OR(F2994="NSS - NOMBRE",F2994="RP - NOMBRE"),      IF(         AND(           NOT(ISERROR(FIND(" - ",C2994))),           ISERROR(FIND("  ",C2994)),           ISERROR(FIND("–",C2994)),           ISERROR(FIND("—",C2994)),           ISNUMBER(VALUE(LEFT(C2994,FIND(" - ",C2994)-1)))         ),         VALUE(LEFT(C2994,FIND(" - ",C2994)-1)),         ""      ),   ""   )  )))</f>
        <v/>
      </c>
      <c r="H2994" s="34" t="str">
        <f aca="false">B2994 &amp; "|" &amp; E2994 &amp; "|" &amp;(IF(ISBLANK(C2994),"",IFERROR(VALUE(LEFT(TRIM(C2994),FIND(" ",TRIM(C2994)&amp;" ")-1)),"")))</f>
        <v>||</v>
      </c>
      <c r="I2994" s="18" t="n">
        <f aca="false">IF(G2994="",0, IF(COUNTIF($H$6:H2994,H2994)=1,1,0))</f>
        <v>0</v>
      </c>
      <c r="J2994" s="34" t="str">
        <f aca="false">IF( OR( ISBLANK(D2994), C2994=D2994, AND( LEFT(D2994,7)&lt;&gt;"NOMINA ", OR( ISERROR(FIND(" - ",D2994)), NOT(ISNUMBER(VALUE(LEFT(D2994,FIND(" - ",D2994)-1)))) ) ) ), "", B2994 &amp; "|" &amp; E2994 &amp; "|" &amp; (IF(ISBLANK(C2994), "", IFERROR(VALUE(LEFT(TRIM(C2994), FIND(" ", TRIM(C2994)&amp;" ")-1)), ""))) &amp; "|" &amp; D2994 )</f>
        <v/>
      </c>
      <c r="K2994" s="18" t="n">
        <f aca="false">IF(OR(C2994="", J2994="",G2994=""), 0, IF(COUNTIF($J$6:J2994, J2994)=1, 1, 0))</f>
        <v>0</v>
      </c>
      <c r="L2994" s="16" t="str">
        <f aca="false">IF(B2994="Inscripción de nuevo registro patronal",B2994 &amp; "|" &amp; E2994 &amp; "|" &amp; C2994,"")</f>
        <v/>
      </c>
      <c r="M2994" s="18" t="n">
        <f aca="false">IF(OR(C2994="", L2994=""), 0, IF(COUNTIF($L$6:L2994, L2994)=1, 1, 0))</f>
        <v>0</v>
      </c>
    </row>
    <row r="2995" customFormat="false" ht="28.35" hidden="false" customHeight="true" outlineLevel="0" collapsed="false">
      <c r="A2995" s="48" t="str">
        <f aca="false">IF(AND(NOT(ISBLANK(C2995)),NOT(ISBLANK(B2995)),NOT(ISBLANK(E2995))),(_xlfn.AGGREGATE(2,7,A$5:A2995))+1,"")</f>
        <v/>
      </c>
      <c r="B2995" s="49"/>
      <c r="C2995" s="49"/>
      <c r="D2995" s="50"/>
      <c r="E2995" s="51"/>
      <c r="F2995" s="52" t="str">
        <f aca="false">IFERROR(VLOOKUP(B2995,LISTAS!$Q$2:$R$58,2,0),"")</f>
        <v/>
      </c>
      <c r="G2995" s="34" t="str">
        <f aca="false">IF(ISBLANK(C2995),"",  IF(F2995="RAZÓN SOCIAL","NUEVO_RP",   IF(F2995="NUMERO",      IF(ISNUMBER(VALUE(C2995)),VALUE(C2995),""),   IF(OR(F2995="NSS - NOMBRE",F2995="RP - NOMBRE"),      IF(         AND(           NOT(ISERROR(FIND(" - ",C2995))),           ISERROR(FIND("  ",C2995)),           ISERROR(FIND("–",C2995)),           ISERROR(FIND("—",C2995)),           ISNUMBER(VALUE(LEFT(C2995,FIND(" - ",C2995)-1)))         ),         VALUE(LEFT(C2995,FIND(" - ",C2995)-1)),         ""      ),   ""   )  )))</f>
        <v/>
      </c>
      <c r="H2995" s="34" t="str">
        <f aca="false">B2995 &amp; "|" &amp; E2995 &amp; "|" &amp;(IF(ISBLANK(C2995),"",IFERROR(VALUE(LEFT(TRIM(C2995),FIND(" ",TRIM(C2995)&amp;" ")-1)),"")))</f>
        <v>||</v>
      </c>
      <c r="I2995" s="18" t="n">
        <f aca="false">IF(G2995="",0, IF(COUNTIF($H$6:H2995,H2995)=1,1,0))</f>
        <v>0</v>
      </c>
      <c r="J2995" s="34" t="str">
        <f aca="false">IF( OR( ISBLANK(D2995), C2995=D2995, AND( LEFT(D2995,7)&lt;&gt;"NOMINA ", OR( ISERROR(FIND(" - ",D2995)), NOT(ISNUMBER(VALUE(LEFT(D2995,FIND(" - ",D2995)-1)))) ) ) ), "", B2995 &amp; "|" &amp; E2995 &amp; "|" &amp; (IF(ISBLANK(C2995), "", IFERROR(VALUE(LEFT(TRIM(C2995), FIND(" ", TRIM(C2995)&amp;" ")-1)), ""))) &amp; "|" &amp; D2995 )</f>
        <v/>
      </c>
      <c r="K2995" s="18" t="n">
        <f aca="false">IF(OR(C2995="", J2995="",G2995=""), 0, IF(COUNTIF($J$6:J2995, J2995)=1, 1, 0))</f>
        <v>0</v>
      </c>
      <c r="L2995" s="16" t="str">
        <f aca="false">IF(B2995="Inscripción de nuevo registro patronal",B2995 &amp; "|" &amp; E2995 &amp; "|" &amp; C2995,"")</f>
        <v/>
      </c>
      <c r="M2995" s="18" t="n">
        <f aca="false">IF(OR(C2995="", L2995=""), 0, IF(COUNTIF($L$6:L2995, L2995)=1, 1, 0))</f>
        <v>0</v>
      </c>
    </row>
    <row r="2996" customFormat="false" ht="28.35" hidden="false" customHeight="true" outlineLevel="0" collapsed="false">
      <c r="A2996" s="48" t="str">
        <f aca="false">IF(AND(NOT(ISBLANK(C2996)),NOT(ISBLANK(B2996)),NOT(ISBLANK(E2996))),(_xlfn.AGGREGATE(2,7,A$5:A2996))+1,"")</f>
        <v/>
      </c>
      <c r="B2996" s="49"/>
      <c r="C2996" s="49"/>
      <c r="D2996" s="50"/>
      <c r="E2996" s="51"/>
      <c r="F2996" s="52" t="str">
        <f aca="false">IFERROR(VLOOKUP(B2996,LISTAS!$Q$2:$R$58,2,0),"")</f>
        <v/>
      </c>
      <c r="G2996" s="34" t="str">
        <f aca="false">IF(ISBLANK(C2996),"",  IF(F2996="RAZÓN SOCIAL","NUEVO_RP",   IF(F2996="NUMERO",      IF(ISNUMBER(VALUE(C2996)),VALUE(C2996),""),   IF(OR(F2996="NSS - NOMBRE",F2996="RP - NOMBRE"),      IF(         AND(           NOT(ISERROR(FIND(" - ",C2996))),           ISERROR(FIND("  ",C2996)),           ISERROR(FIND("–",C2996)),           ISERROR(FIND("—",C2996)),           ISNUMBER(VALUE(LEFT(C2996,FIND(" - ",C2996)-1)))         ),         VALUE(LEFT(C2996,FIND(" - ",C2996)-1)),         ""      ),   ""   )  )))</f>
        <v/>
      </c>
      <c r="H2996" s="34" t="str">
        <f aca="false">B2996 &amp; "|" &amp; E2996 &amp; "|" &amp;(IF(ISBLANK(C2996),"",IFERROR(VALUE(LEFT(TRIM(C2996),FIND(" ",TRIM(C2996)&amp;" ")-1)),"")))</f>
        <v>||</v>
      </c>
      <c r="I2996" s="18" t="n">
        <f aca="false">IF(G2996="",0, IF(COUNTIF($H$6:H2996,H2996)=1,1,0))</f>
        <v>0</v>
      </c>
      <c r="J2996" s="34" t="str">
        <f aca="false">IF( OR( ISBLANK(D2996), C2996=D2996, AND( LEFT(D2996,7)&lt;&gt;"NOMINA ", OR( ISERROR(FIND(" - ",D2996)), NOT(ISNUMBER(VALUE(LEFT(D2996,FIND(" - ",D2996)-1)))) ) ) ), "", B2996 &amp; "|" &amp; E2996 &amp; "|" &amp; (IF(ISBLANK(C2996), "", IFERROR(VALUE(LEFT(TRIM(C2996), FIND(" ", TRIM(C2996)&amp;" ")-1)), ""))) &amp; "|" &amp; D2996 )</f>
        <v/>
      </c>
      <c r="K2996" s="18" t="n">
        <f aca="false">IF(OR(C2996="", J2996="",G2996=""), 0, IF(COUNTIF($J$6:J2996, J2996)=1, 1, 0))</f>
        <v>0</v>
      </c>
      <c r="L2996" s="16" t="str">
        <f aca="false">IF(B2996="Inscripción de nuevo registro patronal",B2996 &amp; "|" &amp; E2996 &amp; "|" &amp; C2996,"")</f>
        <v/>
      </c>
      <c r="M2996" s="18" t="n">
        <f aca="false">IF(OR(C2996="", L2996=""), 0, IF(COUNTIF($L$6:L2996, L2996)=1, 1, 0))</f>
        <v>0</v>
      </c>
    </row>
    <row r="2997" customFormat="false" ht="28.35" hidden="false" customHeight="true" outlineLevel="0" collapsed="false">
      <c r="A2997" s="48" t="str">
        <f aca="false">IF(AND(NOT(ISBLANK(C2997)),NOT(ISBLANK(B2997)),NOT(ISBLANK(E2997))),(_xlfn.AGGREGATE(2,7,A$5:A2997))+1,"")</f>
        <v/>
      </c>
      <c r="B2997" s="49"/>
      <c r="C2997" s="49"/>
      <c r="D2997" s="50"/>
      <c r="E2997" s="51"/>
      <c r="F2997" s="52" t="str">
        <f aca="false">IFERROR(VLOOKUP(B2997,LISTAS!$Q$2:$R$58,2,0),"")</f>
        <v/>
      </c>
      <c r="G2997" s="34" t="str">
        <f aca="false">IF(ISBLANK(C2997),"",  IF(F2997="RAZÓN SOCIAL","NUEVO_RP",   IF(F2997="NUMERO",      IF(ISNUMBER(VALUE(C2997)),VALUE(C2997),""),   IF(OR(F2997="NSS - NOMBRE",F2997="RP - NOMBRE"),      IF(         AND(           NOT(ISERROR(FIND(" - ",C2997))),           ISERROR(FIND("  ",C2997)),           ISERROR(FIND("–",C2997)),           ISERROR(FIND("—",C2997)),           ISNUMBER(VALUE(LEFT(C2997,FIND(" - ",C2997)-1)))         ),         VALUE(LEFT(C2997,FIND(" - ",C2997)-1)),         ""      ),   ""   )  )))</f>
        <v/>
      </c>
      <c r="H2997" s="34" t="str">
        <f aca="false">B2997 &amp; "|" &amp; E2997 &amp; "|" &amp;(IF(ISBLANK(C2997),"",IFERROR(VALUE(LEFT(TRIM(C2997),FIND(" ",TRIM(C2997)&amp;" ")-1)),"")))</f>
        <v>||</v>
      </c>
      <c r="I2997" s="18" t="n">
        <f aca="false">IF(G2997="",0, IF(COUNTIF($H$6:H2997,H2997)=1,1,0))</f>
        <v>0</v>
      </c>
      <c r="J2997" s="34" t="str">
        <f aca="false">IF( OR( ISBLANK(D2997), C2997=D2997, AND( LEFT(D2997,7)&lt;&gt;"NOMINA ", OR( ISERROR(FIND(" - ",D2997)), NOT(ISNUMBER(VALUE(LEFT(D2997,FIND(" - ",D2997)-1)))) ) ) ), "", B2997 &amp; "|" &amp; E2997 &amp; "|" &amp; (IF(ISBLANK(C2997), "", IFERROR(VALUE(LEFT(TRIM(C2997), FIND(" ", TRIM(C2997)&amp;" ")-1)), ""))) &amp; "|" &amp; D2997 )</f>
        <v/>
      </c>
      <c r="K2997" s="18" t="n">
        <f aca="false">IF(OR(C2997="", J2997="",G2997=""), 0, IF(COUNTIF($J$6:J2997, J2997)=1, 1, 0))</f>
        <v>0</v>
      </c>
      <c r="L2997" s="16" t="str">
        <f aca="false">IF(B2997="Inscripción de nuevo registro patronal",B2997 &amp; "|" &amp; E2997 &amp; "|" &amp; C2997,"")</f>
        <v/>
      </c>
      <c r="M2997" s="18" t="n">
        <f aca="false">IF(OR(C2997="", L2997=""), 0, IF(COUNTIF($L$6:L2997, L2997)=1, 1, 0))</f>
        <v>0</v>
      </c>
    </row>
    <row r="2998" customFormat="false" ht="28.35" hidden="false" customHeight="true" outlineLevel="0" collapsed="false">
      <c r="A2998" s="48" t="str">
        <f aca="false">IF(AND(NOT(ISBLANK(C2998)),NOT(ISBLANK(B2998)),NOT(ISBLANK(E2998))),(_xlfn.AGGREGATE(2,7,A$5:A2998))+1,"")</f>
        <v/>
      </c>
      <c r="B2998" s="49"/>
      <c r="C2998" s="49"/>
      <c r="D2998" s="50"/>
      <c r="E2998" s="51"/>
      <c r="F2998" s="52" t="str">
        <f aca="false">IFERROR(VLOOKUP(B2998,LISTAS!$Q$2:$R$58,2,0),"")</f>
        <v/>
      </c>
      <c r="G2998" s="34" t="str">
        <f aca="false">IF(ISBLANK(C2998),"",  IF(F2998="RAZÓN SOCIAL","NUEVO_RP",   IF(F2998="NUMERO",      IF(ISNUMBER(VALUE(C2998)),VALUE(C2998),""),   IF(OR(F2998="NSS - NOMBRE",F2998="RP - NOMBRE"),      IF(         AND(           NOT(ISERROR(FIND(" - ",C2998))),           ISERROR(FIND("  ",C2998)),           ISERROR(FIND("–",C2998)),           ISERROR(FIND("—",C2998)),           ISNUMBER(VALUE(LEFT(C2998,FIND(" - ",C2998)-1)))         ),         VALUE(LEFT(C2998,FIND(" - ",C2998)-1)),         ""      ),   ""   )  )))</f>
        <v/>
      </c>
      <c r="H2998" s="34" t="str">
        <f aca="false">B2998 &amp; "|" &amp; E2998 &amp; "|" &amp;(IF(ISBLANK(C2998),"",IFERROR(VALUE(LEFT(TRIM(C2998),FIND(" ",TRIM(C2998)&amp;" ")-1)),"")))</f>
        <v>||</v>
      </c>
      <c r="I2998" s="18" t="n">
        <f aca="false">IF(G2998="",0, IF(COUNTIF($H$6:H2998,H2998)=1,1,0))</f>
        <v>0</v>
      </c>
      <c r="J2998" s="34" t="str">
        <f aca="false">IF( OR( ISBLANK(D2998), C2998=D2998, AND( LEFT(D2998,7)&lt;&gt;"NOMINA ", OR( ISERROR(FIND(" - ",D2998)), NOT(ISNUMBER(VALUE(LEFT(D2998,FIND(" - ",D2998)-1)))) ) ) ), "", B2998 &amp; "|" &amp; E2998 &amp; "|" &amp; (IF(ISBLANK(C2998), "", IFERROR(VALUE(LEFT(TRIM(C2998), FIND(" ", TRIM(C2998)&amp;" ")-1)), ""))) &amp; "|" &amp; D2998 )</f>
        <v/>
      </c>
      <c r="K2998" s="18" t="n">
        <f aca="false">IF(OR(C2998="", J2998="",G2998=""), 0, IF(COUNTIF($J$6:J2998, J2998)=1, 1, 0))</f>
        <v>0</v>
      </c>
      <c r="L2998" s="16" t="str">
        <f aca="false">IF(B2998="Inscripción de nuevo registro patronal",B2998 &amp; "|" &amp; E2998 &amp; "|" &amp; C2998,"")</f>
        <v/>
      </c>
      <c r="M2998" s="18" t="n">
        <f aca="false">IF(OR(C2998="", L2998=""), 0, IF(COUNTIF($L$6:L2998, L2998)=1, 1, 0))</f>
        <v>0</v>
      </c>
    </row>
    <row r="2999" customFormat="false" ht="28.35" hidden="false" customHeight="true" outlineLevel="0" collapsed="false">
      <c r="A2999" s="48" t="str">
        <f aca="false">IF(AND(NOT(ISBLANK(C2999)),NOT(ISBLANK(B2999)),NOT(ISBLANK(E2999))),(_xlfn.AGGREGATE(2,7,A$5:A2999))+1,"")</f>
        <v/>
      </c>
      <c r="B2999" s="49"/>
      <c r="C2999" s="49"/>
      <c r="D2999" s="50"/>
      <c r="E2999" s="51"/>
      <c r="F2999" s="52" t="str">
        <f aca="false">IFERROR(VLOOKUP(B2999,LISTAS!$Q$2:$R$58,2,0),"")</f>
        <v/>
      </c>
      <c r="G2999" s="34" t="str">
        <f aca="false">IF(ISBLANK(C2999),"",  IF(F2999="RAZÓN SOCIAL","NUEVO_RP",   IF(F2999="NUMERO",      IF(ISNUMBER(VALUE(C2999)),VALUE(C2999),""),   IF(OR(F2999="NSS - NOMBRE",F2999="RP - NOMBRE"),      IF(         AND(           NOT(ISERROR(FIND(" - ",C2999))),           ISERROR(FIND("  ",C2999)),           ISERROR(FIND("–",C2999)),           ISERROR(FIND("—",C2999)),           ISNUMBER(VALUE(LEFT(C2999,FIND(" - ",C2999)-1)))         ),         VALUE(LEFT(C2999,FIND(" - ",C2999)-1)),         ""      ),   ""   )  )))</f>
        <v/>
      </c>
      <c r="H2999" s="34" t="str">
        <f aca="false">B2999 &amp; "|" &amp; E2999 &amp; "|" &amp;(IF(ISBLANK(C2999),"",IFERROR(VALUE(LEFT(TRIM(C2999),FIND(" ",TRIM(C2999)&amp;" ")-1)),"")))</f>
        <v>||</v>
      </c>
      <c r="I2999" s="18" t="n">
        <f aca="false">IF(G2999="",0, IF(COUNTIF($H$6:H2999,H2999)=1,1,0))</f>
        <v>0</v>
      </c>
      <c r="J2999" s="34" t="str">
        <f aca="false">IF( OR( ISBLANK(D2999), C2999=D2999, AND( LEFT(D2999,7)&lt;&gt;"NOMINA ", OR( ISERROR(FIND(" - ",D2999)), NOT(ISNUMBER(VALUE(LEFT(D2999,FIND(" - ",D2999)-1)))) ) ) ), "", B2999 &amp; "|" &amp; E2999 &amp; "|" &amp; (IF(ISBLANK(C2999), "", IFERROR(VALUE(LEFT(TRIM(C2999), FIND(" ", TRIM(C2999)&amp;" ")-1)), ""))) &amp; "|" &amp; D2999 )</f>
        <v/>
      </c>
      <c r="K2999" s="18" t="n">
        <f aca="false">IF(OR(C2999="", J2999="",G2999=""), 0, IF(COUNTIF($J$6:J2999, J2999)=1, 1, 0))</f>
        <v>0</v>
      </c>
      <c r="L2999" s="16" t="str">
        <f aca="false">IF(B2999="Inscripción de nuevo registro patronal",B2999 &amp; "|" &amp; E2999 &amp; "|" &amp; C2999,"")</f>
        <v/>
      </c>
      <c r="M2999" s="18" t="n">
        <f aca="false">IF(OR(C2999="", L2999=""), 0, IF(COUNTIF($L$6:L2999, L2999)=1, 1, 0))</f>
        <v>0</v>
      </c>
    </row>
    <row r="3000" customFormat="false" ht="28.35" hidden="false" customHeight="true" outlineLevel="0" collapsed="false">
      <c r="A3000" s="48" t="str">
        <f aca="false">IF(AND(NOT(ISBLANK(C3000)),NOT(ISBLANK(B3000)),NOT(ISBLANK(E3000))),(_xlfn.AGGREGATE(2,7,A$5:A3000))+1,"")</f>
        <v/>
      </c>
      <c r="B3000" s="49"/>
      <c r="C3000" s="49"/>
      <c r="D3000" s="50"/>
      <c r="E3000" s="51"/>
      <c r="F3000" s="52" t="str">
        <f aca="false">IFERROR(VLOOKUP(B3000,LISTAS!$Q$2:$R$58,2,0),"")</f>
        <v/>
      </c>
      <c r="G3000" s="34" t="str">
        <f aca="false">IF(ISBLANK(C3000),"",  IF(F3000="RAZÓN SOCIAL","NUEVO_RP",   IF(F3000="NUMERO",      IF(ISNUMBER(VALUE(C3000)),VALUE(C3000),""),   IF(OR(F3000="NSS - NOMBRE",F3000="RP - NOMBRE"),      IF(         AND(           NOT(ISERROR(FIND(" - ",C3000))),           ISERROR(FIND("  ",C3000)),           ISERROR(FIND("–",C3000)),           ISERROR(FIND("—",C3000)),           ISNUMBER(VALUE(LEFT(C3000,FIND(" - ",C3000)-1)))         ),         VALUE(LEFT(C3000,FIND(" - ",C3000)-1)),         ""      ),   ""   )  )))</f>
        <v/>
      </c>
      <c r="H3000" s="34" t="str">
        <f aca="false">B3000 &amp; "|" &amp; E3000 &amp; "|" &amp;(IF(ISBLANK(C3000),"",IFERROR(VALUE(LEFT(TRIM(C3000),FIND(" ",TRIM(C3000)&amp;" ")-1)),"")))</f>
        <v>||</v>
      </c>
      <c r="I3000" s="18" t="n">
        <f aca="false">IF(G3000="",0, IF(COUNTIF($H$6:H3000,H3000)=1,1,0))</f>
        <v>0</v>
      </c>
      <c r="J3000" s="34" t="str">
        <f aca="false">IF( OR( ISBLANK(D3000), C3000=D3000, AND( LEFT(D3000,7)&lt;&gt;"NOMINA ", OR( ISERROR(FIND(" - ",D3000)), NOT(ISNUMBER(VALUE(LEFT(D3000,FIND(" - ",D3000)-1)))) ) ) ), "", B3000 &amp; "|" &amp; E3000 &amp; "|" &amp; (IF(ISBLANK(C3000), "", IFERROR(VALUE(LEFT(TRIM(C3000), FIND(" ", TRIM(C3000)&amp;" ")-1)), ""))) &amp; "|" &amp; D3000 )</f>
        <v/>
      </c>
      <c r="K3000" s="18" t="n">
        <f aca="false">IF(OR(C3000="", J3000="",G3000=""), 0, IF(COUNTIF($J$6:J3000, J3000)=1, 1, 0))</f>
        <v>0</v>
      </c>
      <c r="L3000" s="16" t="str">
        <f aca="false">IF(B3000="Inscripción de nuevo registro patronal",B3000 &amp; "|" &amp; E3000 &amp; "|" &amp; C3000,"")</f>
        <v/>
      </c>
      <c r="M3000" s="18" t="n">
        <f aca="false">IF(OR(C3000="", L3000=""), 0, IF(COUNTIF($L$6:L3000, L3000)=1, 1, 0))</f>
        <v>0</v>
      </c>
    </row>
    <row r="3001" customFormat="false" ht="28.35" hidden="false" customHeight="true" outlineLevel="0" collapsed="false">
      <c r="A3001" s="48" t="str">
        <f aca="false">IF(AND(NOT(ISBLANK(C3001)),NOT(ISBLANK(B3001)),NOT(ISBLANK(E3001))),(_xlfn.AGGREGATE(2,7,A$5:A3001))+1,"")</f>
        <v/>
      </c>
      <c r="B3001" s="49"/>
      <c r="C3001" s="49"/>
      <c r="D3001" s="50"/>
      <c r="E3001" s="51"/>
      <c r="F3001" s="52" t="str">
        <f aca="false">IFERROR(VLOOKUP(B3001,LISTAS!$Q$2:$R$58,2,0),"")</f>
        <v/>
      </c>
      <c r="G3001" s="34" t="str">
        <f aca="false">IF(ISBLANK(C3001),"",  IF(F3001="RAZÓN SOCIAL","NUEVO_RP",   IF(F3001="NUMERO",      IF(ISNUMBER(VALUE(C3001)),VALUE(C3001),""),   IF(OR(F3001="NSS - NOMBRE",F3001="RP - NOMBRE"),      IF(         AND(           NOT(ISERROR(FIND(" - ",C3001))),           ISERROR(FIND("  ",C3001)),           ISERROR(FIND("–",C3001)),           ISERROR(FIND("—",C3001)),           ISNUMBER(VALUE(LEFT(C3001,FIND(" - ",C3001)-1)))         ),         VALUE(LEFT(C3001,FIND(" - ",C3001)-1)),         ""      ),   ""   )  )))</f>
        <v/>
      </c>
      <c r="H3001" s="34" t="str">
        <f aca="false">B3001 &amp; "|" &amp; E3001 &amp; "|" &amp;(IF(ISBLANK(C3001),"",IFERROR(VALUE(LEFT(TRIM(C3001),FIND(" ",TRIM(C3001)&amp;" ")-1)),"")))</f>
        <v>||</v>
      </c>
      <c r="I3001" s="18" t="n">
        <f aca="false">IF(G3001="",0, IF(COUNTIF($H$6:H3001,H3001)=1,1,0))</f>
        <v>0</v>
      </c>
      <c r="J3001" s="34" t="str">
        <f aca="false">IF( OR( ISBLANK(D3001), C3001=D3001, AND( LEFT(D3001,7)&lt;&gt;"NOMINA ", OR( ISERROR(FIND(" - ",D3001)), NOT(ISNUMBER(VALUE(LEFT(D3001,FIND(" - ",D3001)-1)))) ) ) ), "", B3001 &amp; "|" &amp; E3001 &amp; "|" &amp; (IF(ISBLANK(C3001), "", IFERROR(VALUE(LEFT(TRIM(C3001), FIND(" ", TRIM(C3001)&amp;" ")-1)), ""))) &amp; "|" &amp; D3001 )</f>
        <v/>
      </c>
      <c r="K3001" s="18" t="n">
        <f aca="false">IF(OR(C3001="", J3001="",G3001=""), 0, IF(COUNTIF($J$6:J3001, J3001)=1, 1, 0))</f>
        <v>0</v>
      </c>
      <c r="L3001" s="16" t="str">
        <f aca="false">IF(B3001="Inscripción de nuevo registro patronal",B3001 &amp; "|" &amp; E3001 &amp; "|" &amp; C3001,"")</f>
        <v/>
      </c>
      <c r="M3001" s="18" t="n">
        <f aca="false">IF(OR(C3001="", L3001=""), 0, IF(COUNTIF($L$6:L3001, L3001)=1, 1, 0))</f>
        <v>0</v>
      </c>
    </row>
    <row r="3002" customFormat="false" ht="28.35" hidden="false" customHeight="true" outlineLevel="0" collapsed="false">
      <c r="A3002" s="48" t="str">
        <f aca="false">IF(AND(NOT(ISBLANK(C3002)),NOT(ISBLANK(B3002)),NOT(ISBLANK(E3002))),(_xlfn.AGGREGATE(2,7,A$5:A3002))+1,"")</f>
        <v/>
      </c>
      <c r="B3002" s="49"/>
      <c r="C3002" s="49"/>
      <c r="D3002" s="50"/>
      <c r="E3002" s="51"/>
      <c r="F3002" s="52" t="str">
        <f aca="false">IFERROR(VLOOKUP(B3002,LISTAS!$Q$2:$R$58,2,0),"")</f>
        <v/>
      </c>
      <c r="G3002" s="34" t="str">
        <f aca="false">IF(ISBLANK(C3002),"",  IF(F3002="RAZÓN SOCIAL","NUEVO_RP",   IF(F3002="NUMERO",      IF(ISNUMBER(VALUE(C3002)),VALUE(C3002),""),   IF(OR(F3002="NSS - NOMBRE",F3002="RP - NOMBRE"),      IF(         AND(           NOT(ISERROR(FIND(" - ",C3002))),           ISERROR(FIND("  ",C3002)),           ISERROR(FIND("–",C3002)),           ISERROR(FIND("—",C3002)),           ISNUMBER(VALUE(LEFT(C3002,FIND(" - ",C3002)-1)))         ),         VALUE(LEFT(C3002,FIND(" - ",C3002)-1)),         ""      ),   ""   )  )))</f>
        <v/>
      </c>
      <c r="H3002" s="34" t="str">
        <f aca="false">B3002 &amp; "|" &amp; E3002 &amp; "|" &amp;(IF(ISBLANK(C3002),"",IFERROR(VALUE(LEFT(TRIM(C3002),FIND(" ",TRIM(C3002)&amp;" ")-1)),"")))</f>
        <v>||</v>
      </c>
      <c r="I3002" s="18" t="n">
        <f aca="false">IF(G3002="",0, IF(COUNTIF($H$6:H3002,H3002)=1,1,0))</f>
        <v>0</v>
      </c>
      <c r="J3002" s="34" t="str">
        <f aca="false">IF( OR( ISBLANK(D3002), C3002=D3002, AND( LEFT(D3002,7)&lt;&gt;"NOMINA ", OR( ISERROR(FIND(" - ",D3002)), NOT(ISNUMBER(VALUE(LEFT(D3002,FIND(" - ",D3002)-1)))) ) ) ), "", B3002 &amp; "|" &amp; E3002 &amp; "|" &amp; (IF(ISBLANK(C3002), "", IFERROR(VALUE(LEFT(TRIM(C3002), FIND(" ", TRIM(C3002)&amp;" ")-1)), ""))) &amp; "|" &amp; D3002 )</f>
        <v/>
      </c>
      <c r="K3002" s="18" t="n">
        <f aca="false">IF(OR(C3002="", J3002="",G3002=""), 0, IF(COUNTIF($J$6:J3002, J3002)=1, 1, 0))</f>
        <v>0</v>
      </c>
      <c r="L3002" s="16" t="str">
        <f aca="false">IF(B3002="Inscripción de nuevo registro patronal",B3002 &amp; "|" &amp; E3002 &amp; "|" &amp; C3002,"")</f>
        <v/>
      </c>
      <c r="M3002" s="18" t="n">
        <f aca="false">IF(OR(C3002="", L3002=""), 0, IF(COUNTIF($L$6:L3002, L3002)=1, 1, 0))</f>
        <v>0</v>
      </c>
    </row>
    <row r="3003" customFormat="false" ht="28.35" hidden="false" customHeight="true" outlineLevel="0" collapsed="false">
      <c r="A3003" s="48" t="str">
        <f aca="false">IF(AND(NOT(ISBLANK(C3003)),NOT(ISBLANK(B3003)),NOT(ISBLANK(E3003))),(_xlfn.AGGREGATE(2,7,A$5:A3003))+1,"")</f>
        <v/>
      </c>
      <c r="B3003" s="49"/>
      <c r="C3003" s="49"/>
      <c r="D3003" s="50"/>
      <c r="E3003" s="51"/>
      <c r="F3003" s="52" t="str">
        <f aca="false">IFERROR(VLOOKUP(B3003,LISTAS!$Q$2:$R$58,2,0),"")</f>
        <v/>
      </c>
      <c r="G3003" s="34" t="str">
        <f aca="false">IF(ISBLANK(C3003),"",  IF(F3003="RAZÓN SOCIAL","NUEVO_RP",   IF(F3003="NUMERO",      IF(ISNUMBER(VALUE(C3003)),VALUE(C3003),""),   IF(OR(F3003="NSS - NOMBRE",F3003="RP - NOMBRE"),      IF(         AND(           NOT(ISERROR(FIND(" - ",C3003))),           ISERROR(FIND("  ",C3003)),           ISERROR(FIND("–",C3003)),           ISERROR(FIND("—",C3003)),           ISNUMBER(VALUE(LEFT(C3003,FIND(" - ",C3003)-1)))         ),         VALUE(LEFT(C3003,FIND(" - ",C3003)-1)),         ""      ),   ""   )  )))</f>
        <v/>
      </c>
      <c r="H3003" s="34" t="str">
        <f aca="false">B3003 &amp; "|" &amp; E3003 &amp; "|" &amp;(IF(ISBLANK(C3003),"",IFERROR(VALUE(LEFT(TRIM(C3003),FIND(" ",TRIM(C3003)&amp;" ")-1)),"")))</f>
        <v>||</v>
      </c>
      <c r="I3003" s="18" t="n">
        <f aca="false">IF(G3003="",0, IF(COUNTIF($H$6:H3003,H3003)=1,1,0))</f>
        <v>0</v>
      </c>
      <c r="J3003" s="34" t="str">
        <f aca="false">IF( OR( ISBLANK(D3003), C3003=D3003, AND( LEFT(D3003,7)&lt;&gt;"NOMINA ", OR( ISERROR(FIND(" - ",D3003)), NOT(ISNUMBER(VALUE(LEFT(D3003,FIND(" - ",D3003)-1)))) ) ) ), "", B3003 &amp; "|" &amp; E3003 &amp; "|" &amp; (IF(ISBLANK(C3003), "", IFERROR(VALUE(LEFT(TRIM(C3003), FIND(" ", TRIM(C3003)&amp;" ")-1)), ""))) &amp; "|" &amp; D3003 )</f>
        <v/>
      </c>
      <c r="K3003" s="18" t="n">
        <f aca="false">IF(OR(C3003="", J3003="",G3003=""), 0, IF(COUNTIF($J$6:J3003, J3003)=1, 1, 0))</f>
        <v>0</v>
      </c>
      <c r="L3003" s="16" t="str">
        <f aca="false">IF(B3003="Inscripción de nuevo registro patronal",B3003 &amp; "|" &amp; E3003 &amp; "|" &amp; C3003,"")</f>
        <v/>
      </c>
      <c r="M3003" s="18" t="n">
        <f aca="false">IF(OR(C3003="", L3003=""), 0, IF(COUNTIF($L$6:L3003, L3003)=1, 1, 0))</f>
        <v>0</v>
      </c>
    </row>
    <row r="3004" customFormat="false" ht="28.35" hidden="false" customHeight="true" outlineLevel="0" collapsed="false">
      <c r="A3004" s="48" t="str">
        <f aca="false">IF(AND(NOT(ISBLANK(C3004)),NOT(ISBLANK(B3004)),NOT(ISBLANK(E3004))),(_xlfn.AGGREGATE(2,7,A$5:A3004))+1,"")</f>
        <v/>
      </c>
      <c r="B3004" s="49"/>
      <c r="C3004" s="49"/>
      <c r="D3004" s="50"/>
      <c r="E3004" s="51"/>
      <c r="F3004" s="52" t="str">
        <f aca="false">IFERROR(VLOOKUP(B3004,LISTAS!$Q$2:$R$58,2,0),"")</f>
        <v/>
      </c>
      <c r="G3004" s="34" t="str">
        <f aca="false">IF(ISBLANK(C3004),"",  IF(F3004="RAZÓN SOCIAL","NUEVO_RP",   IF(F3004="NUMERO",      IF(ISNUMBER(VALUE(C3004)),VALUE(C3004),""),   IF(OR(F3004="NSS - NOMBRE",F3004="RP - NOMBRE"),      IF(         AND(           NOT(ISERROR(FIND(" - ",C3004))),           ISERROR(FIND("  ",C3004)),           ISERROR(FIND("–",C3004)),           ISERROR(FIND("—",C3004)),           ISNUMBER(VALUE(LEFT(C3004,FIND(" - ",C3004)-1)))         ),         VALUE(LEFT(C3004,FIND(" - ",C3004)-1)),         ""      ),   ""   )  )))</f>
        <v/>
      </c>
      <c r="H3004" s="34" t="str">
        <f aca="false">B3004 &amp; "|" &amp; E3004 &amp; "|" &amp;(IF(ISBLANK(C3004),"",IFERROR(VALUE(LEFT(TRIM(C3004),FIND(" ",TRIM(C3004)&amp;" ")-1)),"")))</f>
        <v>||</v>
      </c>
      <c r="I3004" s="18" t="n">
        <f aca="false">IF(G3004="",0, IF(COUNTIF($H$6:H3004,H3004)=1,1,0))</f>
        <v>0</v>
      </c>
      <c r="J3004" s="34" t="str">
        <f aca="false">IF( OR( ISBLANK(D3004), C3004=D3004, AND( LEFT(D3004,7)&lt;&gt;"NOMINA ", OR( ISERROR(FIND(" - ",D3004)), NOT(ISNUMBER(VALUE(LEFT(D3004,FIND(" - ",D3004)-1)))) ) ) ), "", B3004 &amp; "|" &amp; E3004 &amp; "|" &amp; (IF(ISBLANK(C3004), "", IFERROR(VALUE(LEFT(TRIM(C3004), FIND(" ", TRIM(C3004)&amp;" ")-1)), ""))) &amp; "|" &amp; D3004 )</f>
        <v/>
      </c>
      <c r="K3004" s="18" t="n">
        <f aca="false">IF(OR(C3004="", J3004="",G3004=""), 0, IF(COUNTIF($J$6:J3004, J3004)=1, 1, 0))</f>
        <v>0</v>
      </c>
      <c r="L3004" s="16" t="str">
        <f aca="false">IF(B3004="Inscripción de nuevo registro patronal",B3004 &amp; "|" &amp; E3004 &amp; "|" &amp; C3004,"")</f>
        <v/>
      </c>
      <c r="M3004" s="18" t="n">
        <f aca="false">IF(OR(C3004="", L3004=""), 0, IF(COUNTIF($L$6:L3004, L3004)=1, 1, 0))</f>
        <v>0</v>
      </c>
    </row>
    <row r="3005" customFormat="false" ht="28.35" hidden="false" customHeight="true" outlineLevel="0" collapsed="false">
      <c r="A3005" s="48" t="str">
        <f aca="false">IF(AND(NOT(ISBLANK(C3005)),NOT(ISBLANK(B3005)),NOT(ISBLANK(E3005))),(_xlfn.AGGREGATE(2,7,A$5:A3005))+1,"")</f>
        <v/>
      </c>
      <c r="B3005" s="49"/>
      <c r="C3005" s="49"/>
      <c r="D3005" s="50"/>
      <c r="E3005" s="51"/>
      <c r="F3005" s="52" t="str">
        <f aca="false">IFERROR(VLOOKUP(B3005,LISTAS!$Q$2:$R$58,2,0),"")</f>
        <v/>
      </c>
      <c r="G3005" s="34" t="str">
        <f aca="false">IF(ISBLANK(C3005),"",  IF(F3005="RAZÓN SOCIAL","NUEVO_RP",   IF(F3005="NUMERO",      IF(ISNUMBER(VALUE(C3005)),VALUE(C3005),""),   IF(OR(F3005="NSS - NOMBRE",F3005="RP - NOMBRE"),      IF(         AND(           NOT(ISERROR(FIND(" - ",C3005))),           ISERROR(FIND("  ",C3005)),           ISERROR(FIND("–",C3005)),           ISERROR(FIND("—",C3005)),           ISNUMBER(VALUE(LEFT(C3005,FIND(" - ",C3005)-1)))         ),         VALUE(LEFT(C3005,FIND(" - ",C3005)-1)),         ""      ),   ""   )  )))</f>
        <v/>
      </c>
      <c r="H3005" s="34" t="str">
        <f aca="false">B3005 &amp; "|" &amp; E3005 &amp; "|" &amp;(IF(ISBLANK(C3005),"",IFERROR(VALUE(LEFT(TRIM(C3005),FIND(" ",TRIM(C3005)&amp;" ")-1)),"")))</f>
        <v>||</v>
      </c>
      <c r="I3005" s="18" t="n">
        <f aca="false">IF(G3005="",0, IF(COUNTIF($H$6:H3005,H3005)=1,1,0))</f>
        <v>0</v>
      </c>
      <c r="J3005" s="34" t="str">
        <f aca="false">IF( OR( ISBLANK(D3005), C3005=D3005, AND( LEFT(D3005,7)&lt;&gt;"NOMINA ", OR( ISERROR(FIND(" - ",D3005)), NOT(ISNUMBER(VALUE(LEFT(D3005,FIND(" - ",D3005)-1)))) ) ) ), "", B3005 &amp; "|" &amp; E3005 &amp; "|" &amp; (IF(ISBLANK(C3005), "", IFERROR(VALUE(LEFT(TRIM(C3005), FIND(" ", TRIM(C3005)&amp;" ")-1)), ""))) &amp; "|" &amp; D3005 )</f>
        <v/>
      </c>
      <c r="K3005" s="18" t="n">
        <f aca="false">IF(OR(C3005="", J3005="",G3005=""), 0, IF(COUNTIF($J$6:J3005, J3005)=1, 1, 0))</f>
        <v>0</v>
      </c>
      <c r="L3005" s="16" t="str">
        <f aca="false">IF(B3005="Inscripción de nuevo registro patronal",B3005 &amp; "|" &amp; E3005 &amp; "|" &amp; C3005,"")</f>
        <v/>
      </c>
      <c r="M3005" s="18" t="n">
        <f aca="false">IF(OR(C3005="", L3005=""), 0, IF(COUNTIF($L$6:L3005, L3005)=1, 1, 0))</f>
        <v>0</v>
      </c>
    </row>
    <row r="3006" customFormat="false" ht="28.35" hidden="false" customHeight="true" outlineLevel="0" collapsed="false">
      <c r="A3006" s="48" t="str">
        <f aca="false">IF(AND(NOT(ISBLANK(C3006)),NOT(ISBLANK(B3006)),NOT(ISBLANK(E3006))),(_xlfn.AGGREGATE(2,7,A$5:A3006))+1,"")</f>
        <v/>
      </c>
      <c r="B3006" s="49"/>
      <c r="C3006" s="49"/>
      <c r="D3006" s="50"/>
      <c r="E3006" s="51"/>
      <c r="F3006" s="52" t="str">
        <f aca="false">IFERROR(VLOOKUP(B3006,LISTAS!$Q$2:$R$58,2,0),"")</f>
        <v/>
      </c>
      <c r="G3006" s="34" t="str">
        <f aca="false">IF(ISBLANK(C3006),"",  IF(F3006="RAZÓN SOCIAL","NUEVO_RP",   IF(F3006="NUMERO",      IF(ISNUMBER(VALUE(C3006)),VALUE(C3006),""),   IF(OR(F3006="NSS - NOMBRE",F3006="RP - NOMBRE"),      IF(         AND(           NOT(ISERROR(FIND(" - ",C3006))),           ISERROR(FIND("  ",C3006)),           ISERROR(FIND("–",C3006)),           ISERROR(FIND("—",C3006)),           ISNUMBER(VALUE(LEFT(C3006,FIND(" - ",C3006)-1)))         ),         VALUE(LEFT(C3006,FIND(" - ",C3006)-1)),         ""      ),   ""   )  )))</f>
        <v/>
      </c>
      <c r="H3006" s="34" t="str">
        <f aca="false">B3006 &amp; "|" &amp; E3006 &amp; "|" &amp;(IF(ISBLANK(C3006),"",IFERROR(VALUE(LEFT(TRIM(C3006),FIND(" ",TRIM(C3006)&amp;" ")-1)),"")))</f>
        <v>||</v>
      </c>
      <c r="I3006" s="18" t="n">
        <f aca="false">IF(G3006="",0, IF(COUNTIF($H$6:H3006,H3006)=1,1,0))</f>
        <v>0</v>
      </c>
      <c r="J3006" s="34" t="str">
        <f aca="false">IF( OR( ISBLANK(D3006), C3006=D3006, AND( LEFT(D3006,7)&lt;&gt;"NOMINA ", OR( ISERROR(FIND(" - ",D3006)), NOT(ISNUMBER(VALUE(LEFT(D3006,FIND(" - ",D3006)-1)))) ) ) ), "", B3006 &amp; "|" &amp; E3006 &amp; "|" &amp; (IF(ISBLANK(C3006), "", IFERROR(VALUE(LEFT(TRIM(C3006), FIND(" ", TRIM(C3006)&amp;" ")-1)), ""))) &amp; "|" &amp; D3006 )</f>
        <v/>
      </c>
      <c r="K3006" s="18" t="n">
        <f aca="false">IF(OR(C3006="", J3006="",G3006=""), 0, IF(COUNTIF($J$6:J3006, J3006)=1, 1, 0))</f>
        <v>0</v>
      </c>
      <c r="L3006" s="16" t="str">
        <f aca="false">IF(B3006="Inscripción de nuevo registro patronal",B3006 &amp; "|" &amp; E3006 &amp; "|" &amp; C3006,"")</f>
        <v/>
      </c>
      <c r="M3006" s="18" t="n">
        <f aca="false">IF(OR(C3006="", L3006=""), 0, IF(COUNTIF($L$6:L3006, L3006)=1, 1, 0))</f>
        <v>0</v>
      </c>
    </row>
    <row r="3007" customFormat="false" ht="28.35" hidden="false" customHeight="true" outlineLevel="0" collapsed="false">
      <c r="A3007" s="48" t="str">
        <f aca="false">IF(AND(NOT(ISBLANK(C3007)),NOT(ISBLANK(B3007)),NOT(ISBLANK(E3007))),(_xlfn.AGGREGATE(2,7,A$5:A3007))+1,"")</f>
        <v/>
      </c>
      <c r="B3007" s="49"/>
      <c r="C3007" s="49"/>
      <c r="D3007" s="50"/>
      <c r="E3007" s="51"/>
      <c r="F3007" s="52" t="str">
        <f aca="false">IFERROR(VLOOKUP(B3007,LISTAS!$Q$2:$R$58,2,0),"")</f>
        <v/>
      </c>
      <c r="G3007" s="34" t="str">
        <f aca="false">IF(ISBLANK(C3007),"",  IF(F3007="RAZÓN SOCIAL","NUEVO_RP",   IF(F3007="NUMERO",      IF(ISNUMBER(VALUE(C3007)),VALUE(C3007),""),   IF(OR(F3007="NSS - NOMBRE",F3007="RP - NOMBRE"),      IF(         AND(           NOT(ISERROR(FIND(" - ",C3007))),           ISERROR(FIND("  ",C3007)),           ISERROR(FIND("–",C3007)),           ISERROR(FIND("—",C3007)),           ISNUMBER(VALUE(LEFT(C3007,FIND(" - ",C3007)-1)))         ),         VALUE(LEFT(C3007,FIND(" - ",C3007)-1)),         ""      ),   ""   )  )))</f>
        <v/>
      </c>
      <c r="H3007" s="34" t="str">
        <f aca="false">B3007 &amp; "|" &amp; E3007 &amp; "|" &amp;(IF(ISBLANK(C3007),"",IFERROR(VALUE(LEFT(TRIM(C3007),FIND(" ",TRIM(C3007)&amp;" ")-1)),"")))</f>
        <v>||</v>
      </c>
      <c r="I3007" s="18" t="n">
        <f aca="false">IF(G3007="",0, IF(COUNTIF($H$6:H3007,H3007)=1,1,0))</f>
        <v>0</v>
      </c>
      <c r="J3007" s="34" t="str">
        <f aca="false">IF( OR( ISBLANK(D3007), C3007=D3007, AND( LEFT(D3007,7)&lt;&gt;"NOMINA ", OR( ISERROR(FIND(" - ",D3007)), NOT(ISNUMBER(VALUE(LEFT(D3007,FIND(" - ",D3007)-1)))) ) ) ), "", B3007 &amp; "|" &amp; E3007 &amp; "|" &amp; (IF(ISBLANK(C3007), "", IFERROR(VALUE(LEFT(TRIM(C3007), FIND(" ", TRIM(C3007)&amp;" ")-1)), ""))) &amp; "|" &amp; D3007 )</f>
        <v/>
      </c>
      <c r="K3007" s="18" t="n">
        <f aca="false">IF(OR(C3007="", J3007="",G3007=""), 0, IF(COUNTIF($J$6:J3007, J3007)=1, 1, 0))</f>
        <v>0</v>
      </c>
      <c r="L3007" s="16" t="str">
        <f aca="false">IF(B3007="Inscripción de nuevo registro patronal",B3007 &amp; "|" &amp; E3007 &amp; "|" &amp; C3007,"")</f>
        <v/>
      </c>
      <c r="M3007" s="18" t="n">
        <f aca="false">IF(OR(C3007="", L3007=""), 0, IF(COUNTIF($L$6:L3007, L3007)=1, 1, 0))</f>
        <v>0</v>
      </c>
    </row>
    <row r="3008" customFormat="false" ht="28.35" hidden="false" customHeight="true" outlineLevel="0" collapsed="false">
      <c r="A3008" s="48" t="str">
        <f aca="false">IF(AND(NOT(ISBLANK(C3008)),NOT(ISBLANK(B3008)),NOT(ISBLANK(E3008))),(_xlfn.AGGREGATE(2,7,A$5:A3008))+1,"")</f>
        <v/>
      </c>
      <c r="B3008" s="49"/>
      <c r="C3008" s="49"/>
      <c r="D3008" s="50"/>
      <c r="E3008" s="51"/>
      <c r="F3008" s="52" t="str">
        <f aca="false">IFERROR(VLOOKUP(B3008,LISTAS!$Q$2:$R$58,2,0),"")</f>
        <v/>
      </c>
      <c r="G3008" s="34" t="str">
        <f aca="false">IF(ISBLANK(C3008),"",  IF(F3008="RAZÓN SOCIAL","NUEVO_RP",   IF(F3008="NUMERO",      IF(ISNUMBER(VALUE(C3008)),VALUE(C3008),""),   IF(OR(F3008="NSS - NOMBRE",F3008="RP - NOMBRE"),      IF(         AND(           NOT(ISERROR(FIND(" - ",C3008))),           ISERROR(FIND("  ",C3008)),           ISERROR(FIND("–",C3008)),           ISERROR(FIND("—",C3008)),           ISNUMBER(VALUE(LEFT(C3008,FIND(" - ",C3008)-1)))         ),         VALUE(LEFT(C3008,FIND(" - ",C3008)-1)),         ""      ),   ""   )  )))</f>
        <v/>
      </c>
      <c r="H3008" s="34" t="str">
        <f aca="false">B3008 &amp; "|" &amp; E3008 &amp; "|" &amp;(IF(ISBLANK(C3008),"",IFERROR(VALUE(LEFT(TRIM(C3008),FIND(" ",TRIM(C3008)&amp;" ")-1)),"")))</f>
        <v>||</v>
      </c>
      <c r="I3008" s="18" t="n">
        <f aca="false">IF(G3008="",0, IF(COUNTIF($H$6:H3008,H3008)=1,1,0))</f>
        <v>0</v>
      </c>
      <c r="J3008" s="34" t="str">
        <f aca="false">IF( OR( ISBLANK(D3008), C3008=D3008, AND( LEFT(D3008,7)&lt;&gt;"NOMINA ", OR( ISERROR(FIND(" - ",D3008)), NOT(ISNUMBER(VALUE(LEFT(D3008,FIND(" - ",D3008)-1)))) ) ) ), "", B3008 &amp; "|" &amp; E3008 &amp; "|" &amp; (IF(ISBLANK(C3008), "", IFERROR(VALUE(LEFT(TRIM(C3008), FIND(" ", TRIM(C3008)&amp;" ")-1)), ""))) &amp; "|" &amp; D3008 )</f>
        <v/>
      </c>
      <c r="K3008" s="18" t="n">
        <f aca="false">IF(OR(C3008="", J3008="",G3008=""), 0, IF(COUNTIF($J$6:J3008, J3008)=1, 1, 0))</f>
        <v>0</v>
      </c>
      <c r="L3008" s="16" t="str">
        <f aca="false">IF(B3008="Inscripción de nuevo registro patronal",B3008 &amp; "|" &amp; E3008 &amp; "|" &amp; C3008,"")</f>
        <v/>
      </c>
      <c r="M3008" s="18" t="n">
        <f aca="false">IF(OR(C3008="", L3008=""), 0, IF(COUNTIF($L$6:L3008, L3008)=1, 1, 0))</f>
        <v>0</v>
      </c>
    </row>
    <row r="3009" customFormat="false" ht="28.35" hidden="false" customHeight="true" outlineLevel="0" collapsed="false">
      <c r="A3009" s="48" t="str">
        <f aca="false">IF(AND(NOT(ISBLANK(C3009)),NOT(ISBLANK(B3009)),NOT(ISBLANK(E3009))),(_xlfn.AGGREGATE(2,7,A$5:A3009))+1,"")</f>
        <v/>
      </c>
      <c r="B3009" s="49"/>
      <c r="C3009" s="49"/>
      <c r="D3009" s="50"/>
      <c r="E3009" s="51"/>
      <c r="F3009" s="52" t="str">
        <f aca="false">IFERROR(VLOOKUP(B3009,LISTAS!$Q$2:$R$58,2,0),"")</f>
        <v/>
      </c>
      <c r="G3009" s="34" t="str">
        <f aca="false">IF(ISBLANK(C3009),"",  IF(F3009="RAZÓN SOCIAL","NUEVO_RP",   IF(F3009="NUMERO",      IF(ISNUMBER(VALUE(C3009)),VALUE(C3009),""),   IF(OR(F3009="NSS - NOMBRE",F3009="RP - NOMBRE"),      IF(         AND(           NOT(ISERROR(FIND(" - ",C3009))),           ISERROR(FIND("  ",C3009)),           ISERROR(FIND("–",C3009)),           ISERROR(FIND("—",C3009)),           ISNUMBER(VALUE(LEFT(C3009,FIND(" - ",C3009)-1)))         ),         VALUE(LEFT(C3009,FIND(" - ",C3009)-1)),         ""      ),   ""   )  )))</f>
        <v/>
      </c>
      <c r="H3009" s="34" t="str">
        <f aca="false">B3009 &amp; "|" &amp; E3009 &amp; "|" &amp;(IF(ISBLANK(C3009),"",IFERROR(VALUE(LEFT(TRIM(C3009),FIND(" ",TRIM(C3009)&amp;" ")-1)),"")))</f>
        <v>||</v>
      </c>
      <c r="I3009" s="18" t="n">
        <f aca="false">IF(G3009="",0, IF(COUNTIF($H$6:H3009,H3009)=1,1,0))</f>
        <v>0</v>
      </c>
      <c r="J3009" s="34" t="str">
        <f aca="false">IF( OR( ISBLANK(D3009), C3009=D3009, AND( LEFT(D3009,7)&lt;&gt;"NOMINA ", OR( ISERROR(FIND(" - ",D3009)), NOT(ISNUMBER(VALUE(LEFT(D3009,FIND(" - ",D3009)-1)))) ) ) ), "", B3009 &amp; "|" &amp; E3009 &amp; "|" &amp; (IF(ISBLANK(C3009), "", IFERROR(VALUE(LEFT(TRIM(C3009), FIND(" ", TRIM(C3009)&amp;" ")-1)), ""))) &amp; "|" &amp; D3009 )</f>
        <v/>
      </c>
      <c r="K3009" s="18" t="n">
        <f aca="false">IF(OR(C3009="", J3009="",G3009=""), 0, IF(COUNTIF($J$6:J3009, J3009)=1, 1, 0))</f>
        <v>0</v>
      </c>
      <c r="L3009" s="16" t="str">
        <f aca="false">IF(B3009="Inscripción de nuevo registro patronal",B3009 &amp; "|" &amp; E3009 &amp; "|" &amp; C3009,"")</f>
        <v/>
      </c>
      <c r="M3009" s="18" t="n">
        <f aca="false">IF(OR(C3009="", L3009=""), 0, IF(COUNTIF($L$6:L3009, L3009)=1, 1, 0))</f>
        <v>0</v>
      </c>
    </row>
    <row r="3010" customFormat="false" ht="28.35" hidden="false" customHeight="true" outlineLevel="0" collapsed="false">
      <c r="A3010" s="48" t="str">
        <f aca="false">IF(AND(NOT(ISBLANK(C3010)),NOT(ISBLANK(B3010)),NOT(ISBLANK(E3010))),(_xlfn.AGGREGATE(2,7,A$5:A3010))+1,"")</f>
        <v/>
      </c>
      <c r="B3010" s="49"/>
      <c r="C3010" s="49"/>
      <c r="D3010" s="50"/>
      <c r="E3010" s="51"/>
      <c r="F3010" s="52" t="str">
        <f aca="false">IFERROR(VLOOKUP(B3010,LISTAS!$Q$2:$R$58,2,0),"")</f>
        <v/>
      </c>
      <c r="G3010" s="34" t="str">
        <f aca="false">IF(ISBLANK(C3010),"",  IF(F3010="RAZÓN SOCIAL","NUEVO_RP",   IF(F3010="NUMERO",      IF(ISNUMBER(VALUE(C3010)),VALUE(C3010),""),   IF(OR(F3010="NSS - NOMBRE",F3010="RP - NOMBRE"),      IF(         AND(           NOT(ISERROR(FIND(" - ",C3010))),           ISERROR(FIND("  ",C3010)),           ISERROR(FIND("–",C3010)),           ISERROR(FIND("—",C3010)),           ISNUMBER(VALUE(LEFT(C3010,FIND(" - ",C3010)-1)))         ),         VALUE(LEFT(C3010,FIND(" - ",C3010)-1)),         ""      ),   ""   )  )))</f>
        <v/>
      </c>
      <c r="H3010" s="34" t="str">
        <f aca="false">B3010 &amp; "|" &amp; E3010 &amp; "|" &amp;(IF(ISBLANK(C3010),"",IFERROR(VALUE(LEFT(TRIM(C3010),FIND(" ",TRIM(C3010)&amp;" ")-1)),"")))</f>
        <v>||</v>
      </c>
      <c r="I3010" s="18" t="n">
        <f aca="false">IF(G3010="",0, IF(COUNTIF($H$6:H3010,H3010)=1,1,0))</f>
        <v>0</v>
      </c>
      <c r="J3010" s="34" t="str">
        <f aca="false">IF( OR( ISBLANK(D3010), C3010=D3010, AND( LEFT(D3010,7)&lt;&gt;"NOMINA ", OR( ISERROR(FIND(" - ",D3010)), NOT(ISNUMBER(VALUE(LEFT(D3010,FIND(" - ",D3010)-1)))) ) ) ), "", B3010 &amp; "|" &amp; E3010 &amp; "|" &amp; (IF(ISBLANK(C3010), "", IFERROR(VALUE(LEFT(TRIM(C3010), FIND(" ", TRIM(C3010)&amp;" ")-1)), ""))) &amp; "|" &amp; D3010 )</f>
        <v/>
      </c>
      <c r="K3010" s="18" t="n">
        <f aca="false">IF(OR(C3010="", J3010="",G3010=""), 0, IF(COUNTIF($J$6:J3010, J3010)=1, 1, 0))</f>
        <v>0</v>
      </c>
      <c r="L3010" s="16" t="str">
        <f aca="false">IF(B3010="Inscripción de nuevo registro patronal",B3010 &amp; "|" &amp; E3010 &amp; "|" &amp; C3010,"")</f>
        <v/>
      </c>
      <c r="M3010" s="18" t="n">
        <f aca="false">IF(OR(C3010="", L3010=""), 0, IF(COUNTIF($L$6:L3010, L3010)=1, 1, 0))</f>
        <v>0</v>
      </c>
    </row>
    <row r="3011" customFormat="false" ht="28.35" hidden="false" customHeight="true" outlineLevel="0" collapsed="false">
      <c r="A3011" s="48" t="str">
        <f aca="false">IF(AND(NOT(ISBLANK(C3011)),NOT(ISBLANK(B3011)),NOT(ISBLANK(E3011))),(_xlfn.AGGREGATE(2,7,A$5:A3011))+1,"")</f>
        <v/>
      </c>
      <c r="B3011" s="49"/>
      <c r="C3011" s="49"/>
      <c r="D3011" s="50"/>
      <c r="E3011" s="51"/>
      <c r="F3011" s="52" t="str">
        <f aca="false">IFERROR(VLOOKUP(B3011,LISTAS!$Q$2:$R$58,2,0),"")</f>
        <v/>
      </c>
      <c r="G3011" s="34" t="str">
        <f aca="false">IF(ISBLANK(C3011),"",  IF(F3011="RAZÓN SOCIAL","NUEVO_RP",   IF(F3011="NUMERO",      IF(ISNUMBER(VALUE(C3011)),VALUE(C3011),""),   IF(OR(F3011="NSS - NOMBRE",F3011="RP - NOMBRE"),      IF(         AND(           NOT(ISERROR(FIND(" - ",C3011))),           ISERROR(FIND("  ",C3011)),           ISERROR(FIND("–",C3011)),           ISERROR(FIND("—",C3011)),           ISNUMBER(VALUE(LEFT(C3011,FIND(" - ",C3011)-1)))         ),         VALUE(LEFT(C3011,FIND(" - ",C3011)-1)),         ""      ),   ""   )  )))</f>
        <v/>
      </c>
      <c r="H3011" s="34" t="str">
        <f aca="false">B3011 &amp; "|" &amp; E3011 &amp; "|" &amp;(IF(ISBLANK(C3011),"",IFERROR(VALUE(LEFT(TRIM(C3011),FIND(" ",TRIM(C3011)&amp;" ")-1)),"")))</f>
        <v>||</v>
      </c>
      <c r="I3011" s="18" t="n">
        <f aca="false">IF(G3011="",0, IF(COUNTIF($H$6:H3011,H3011)=1,1,0))</f>
        <v>0</v>
      </c>
      <c r="J3011" s="34" t="str">
        <f aca="false">IF( OR( ISBLANK(D3011), C3011=D3011, AND( LEFT(D3011,7)&lt;&gt;"NOMINA ", OR( ISERROR(FIND(" - ",D3011)), NOT(ISNUMBER(VALUE(LEFT(D3011,FIND(" - ",D3011)-1)))) ) ) ), "", B3011 &amp; "|" &amp; E3011 &amp; "|" &amp; (IF(ISBLANK(C3011), "", IFERROR(VALUE(LEFT(TRIM(C3011), FIND(" ", TRIM(C3011)&amp;" ")-1)), ""))) &amp; "|" &amp; D3011 )</f>
        <v/>
      </c>
      <c r="K3011" s="18" t="n">
        <f aca="false">IF(OR(C3011="", J3011="",G3011=""), 0, IF(COUNTIF($J$6:J3011, J3011)=1, 1, 0))</f>
        <v>0</v>
      </c>
      <c r="L3011" s="16" t="str">
        <f aca="false">IF(B3011="Inscripción de nuevo registro patronal",B3011 &amp; "|" &amp; E3011 &amp; "|" &amp; C3011,"")</f>
        <v/>
      </c>
      <c r="M3011" s="18" t="n">
        <f aca="false">IF(OR(C3011="", L3011=""), 0, IF(COUNTIF($L$6:L3011, L3011)=1, 1, 0))</f>
        <v>0</v>
      </c>
    </row>
    <row r="3012" customFormat="false" ht="28.35" hidden="false" customHeight="true" outlineLevel="0" collapsed="false">
      <c r="A3012" s="48" t="str">
        <f aca="false">IF(AND(NOT(ISBLANK(C3012)),NOT(ISBLANK(B3012)),NOT(ISBLANK(E3012))),(_xlfn.AGGREGATE(2,7,A$5:A3012))+1,"")</f>
        <v/>
      </c>
      <c r="B3012" s="49"/>
      <c r="C3012" s="49"/>
      <c r="D3012" s="50"/>
      <c r="E3012" s="51"/>
      <c r="F3012" s="52" t="str">
        <f aca="false">IFERROR(VLOOKUP(B3012,LISTAS!$Q$2:$R$58,2,0),"")</f>
        <v/>
      </c>
      <c r="G3012" s="34" t="str">
        <f aca="false">IF(ISBLANK(C3012),"",  IF(F3012="RAZÓN SOCIAL","NUEVO_RP",   IF(F3012="NUMERO",      IF(ISNUMBER(VALUE(C3012)),VALUE(C3012),""),   IF(OR(F3012="NSS - NOMBRE",F3012="RP - NOMBRE"),      IF(         AND(           NOT(ISERROR(FIND(" - ",C3012))),           ISERROR(FIND("  ",C3012)),           ISERROR(FIND("–",C3012)),           ISERROR(FIND("—",C3012)),           ISNUMBER(VALUE(LEFT(C3012,FIND(" - ",C3012)-1)))         ),         VALUE(LEFT(C3012,FIND(" - ",C3012)-1)),         ""      ),   ""   )  )))</f>
        <v/>
      </c>
      <c r="H3012" s="34" t="str">
        <f aca="false">B3012 &amp; "|" &amp; E3012 &amp; "|" &amp;(IF(ISBLANK(C3012),"",IFERROR(VALUE(LEFT(TRIM(C3012),FIND(" ",TRIM(C3012)&amp;" ")-1)),"")))</f>
        <v>||</v>
      </c>
      <c r="I3012" s="18" t="n">
        <f aca="false">IF(G3012="",0, IF(COUNTIF($H$6:H3012,H3012)=1,1,0))</f>
        <v>0</v>
      </c>
      <c r="J3012" s="34" t="str">
        <f aca="false">IF( OR( ISBLANK(D3012), C3012=D3012, AND( LEFT(D3012,7)&lt;&gt;"NOMINA ", OR( ISERROR(FIND(" - ",D3012)), NOT(ISNUMBER(VALUE(LEFT(D3012,FIND(" - ",D3012)-1)))) ) ) ), "", B3012 &amp; "|" &amp; E3012 &amp; "|" &amp; (IF(ISBLANK(C3012), "", IFERROR(VALUE(LEFT(TRIM(C3012), FIND(" ", TRIM(C3012)&amp;" ")-1)), ""))) &amp; "|" &amp; D3012 )</f>
        <v/>
      </c>
      <c r="K3012" s="18" t="n">
        <f aca="false">IF(OR(C3012="", J3012="",G3012=""), 0, IF(COUNTIF($J$6:J3012, J3012)=1, 1, 0))</f>
        <v>0</v>
      </c>
      <c r="L3012" s="16" t="str">
        <f aca="false">IF(B3012="Inscripción de nuevo registro patronal",B3012 &amp; "|" &amp; E3012 &amp; "|" &amp; C3012,"")</f>
        <v/>
      </c>
      <c r="M3012" s="18" t="n">
        <f aca="false">IF(OR(C3012="", L3012=""), 0, IF(COUNTIF($L$6:L3012, L3012)=1, 1, 0))</f>
        <v>0</v>
      </c>
    </row>
    <row r="3013" customFormat="false" ht="28.35" hidden="false" customHeight="true" outlineLevel="0" collapsed="false">
      <c r="A3013" s="48" t="str">
        <f aca="false">IF(AND(NOT(ISBLANK(C3013)),NOT(ISBLANK(B3013)),NOT(ISBLANK(E3013))),(_xlfn.AGGREGATE(2,7,A$5:A3013))+1,"")</f>
        <v/>
      </c>
      <c r="B3013" s="49"/>
      <c r="C3013" s="49"/>
      <c r="D3013" s="50"/>
      <c r="E3013" s="51"/>
      <c r="F3013" s="52" t="str">
        <f aca="false">IFERROR(VLOOKUP(B3013,LISTAS!$Q$2:$R$58,2,0),"")</f>
        <v/>
      </c>
      <c r="G3013" s="34" t="str">
        <f aca="false">IF(ISBLANK(C3013),"",  IF(F3013="RAZÓN SOCIAL","NUEVO_RP",   IF(F3013="NUMERO",      IF(ISNUMBER(VALUE(C3013)),VALUE(C3013),""),   IF(OR(F3013="NSS - NOMBRE",F3013="RP - NOMBRE"),      IF(         AND(           NOT(ISERROR(FIND(" - ",C3013))),           ISERROR(FIND("  ",C3013)),           ISERROR(FIND("–",C3013)),           ISERROR(FIND("—",C3013)),           ISNUMBER(VALUE(LEFT(C3013,FIND(" - ",C3013)-1)))         ),         VALUE(LEFT(C3013,FIND(" - ",C3013)-1)),         ""      ),   ""   )  )))</f>
        <v/>
      </c>
      <c r="H3013" s="34" t="str">
        <f aca="false">B3013 &amp; "|" &amp; E3013 &amp; "|" &amp;(IF(ISBLANK(C3013),"",IFERROR(VALUE(LEFT(TRIM(C3013),FIND(" ",TRIM(C3013)&amp;" ")-1)),"")))</f>
        <v>||</v>
      </c>
      <c r="I3013" s="18" t="n">
        <f aca="false">IF(G3013="",0, IF(COUNTIF($H$6:H3013,H3013)=1,1,0))</f>
        <v>0</v>
      </c>
      <c r="J3013" s="34" t="str">
        <f aca="false">IF( OR( ISBLANK(D3013), C3013=D3013, AND( LEFT(D3013,7)&lt;&gt;"NOMINA ", OR( ISERROR(FIND(" - ",D3013)), NOT(ISNUMBER(VALUE(LEFT(D3013,FIND(" - ",D3013)-1)))) ) ) ), "", B3013 &amp; "|" &amp; E3013 &amp; "|" &amp; (IF(ISBLANK(C3013), "", IFERROR(VALUE(LEFT(TRIM(C3013), FIND(" ", TRIM(C3013)&amp;" ")-1)), ""))) &amp; "|" &amp; D3013 )</f>
        <v/>
      </c>
      <c r="K3013" s="18" t="n">
        <f aca="false">IF(OR(C3013="", J3013="",G3013=""), 0, IF(COUNTIF($J$6:J3013, J3013)=1, 1, 0))</f>
        <v>0</v>
      </c>
      <c r="L3013" s="16" t="str">
        <f aca="false">IF(B3013="Inscripción de nuevo registro patronal",B3013 &amp; "|" &amp; E3013 &amp; "|" &amp; C3013,"")</f>
        <v/>
      </c>
      <c r="M3013" s="18" t="n">
        <f aca="false">IF(OR(C3013="", L3013=""), 0, IF(COUNTIF($L$6:L3013, L3013)=1, 1, 0))</f>
        <v>0</v>
      </c>
    </row>
    <row r="3014" customFormat="false" ht="28.35" hidden="false" customHeight="true" outlineLevel="0" collapsed="false">
      <c r="A3014" s="48" t="str">
        <f aca="false">IF(AND(NOT(ISBLANK(C3014)),NOT(ISBLANK(B3014)),NOT(ISBLANK(E3014))),(_xlfn.AGGREGATE(2,7,A$5:A3014))+1,"")</f>
        <v/>
      </c>
      <c r="B3014" s="49"/>
      <c r="C3014" s="49"/>
      <c r="D3014" s="50"/>
      <c r="E3014" s="51"/>
      <c r="F3014" s="52" t="str">
        <f aca="false">IFERROR(VLOOKUP(B3014,LISTAS!$Q$2:$R$58,2,0),"")</f>
        <v/>
      </c>
      <c r="G3014" s="34" t="str">
        <f aca="false">IF(ISBLANK(C3014),"",  IF(F3014="RAZÓN SOCIAL","NUEVO_RP",   IF(F3014="NUMERO",      IF(ISNUMBER(VALUE(C3014)),VALUE(C3014),""),   IF(OR(F3014="NSS - NOMBRE",F3014="RP - NOMBRE"),      IF(         AND(           NOT(ISERROR(FIND(" - ",C3014))),           ISERROR(FIND("  ",C3014)),           ISERROR(FIND("–",C3014)),           ISERROR(FIND("—",C3014)),           ISNUMBER(VALUE(LEFT(C3014,FIND(" - ",C3014)-1)))         ),         VALUE(LEFT(C3014,FIND(" - ",C3014)-1)),         ""      ),   ""   )  )))</f>
        <v/>
      </c>
      <c r="H3014" s="34" t="str">
        <f aca="false">B3014 &amp; "|" &amp; E3014 &amp; "|" &amp;(IF(ISBLANK(C3014),"",IFERROR(VALUE(LEFT(TRIM(C3014),FIND(" ",TRIM(C3014)&amp;" ")-1)),"")))</f>
        <v>||</v>
      </c>
      <c r="I3014" s="18" t="n">
        <f aca="false">IF(G3014="",0, IF(COUNTIF($H$6:H3014,H3014)=1,1,0))</f>
        <v>0</v>
      </c>
      <c r="J3014" s="34" t="str">
        <f aca="false">IF( OR( ISBLANK(D3014), C3014=D3014, AND( LEFT(D3014,7)&lt;&gt;"NOMINA ", OR( ISERROR(FIND(" - ",D3014)), NOT(ISNUMBER(VALUE(LEFT(D3014,FIND(" - ",D3014)-1)))) ) ) ), "", B3014 &amp; "|" &amp; E3014 &amp; "|" &amp; (IF(ISBLANK(C3014), "", IFERROR(VALUE(LEFT(TRIM(C3014), FIND(" ", TRIM(C3014)&amp;" ")-1)), ""))) &amp; "|" &amp; D3014 )</f>
        <v/>
      </c>
      <c r="K3014" s="18" t="n">
        <f aca="false">IF(OR(C3014="", J3014="",G3014=""), 0, IF(COUNTIF($J$6:J3014, J3014)=1, 1, 0))</f>
        <v>0</v>
      </c>
      <c r="L3014" s="16" t="str">
        <f aca="false">IF(B3014="Inscripción de nuevo registro patronal",B3014 &amp; "|" &amp; E3014 &amp; "|" &amp; C3014,"")</f>
        <v/>
      </c>
      <c r="M3014" s="18" t="n">
        <f aca="false">IF(OR(C3014="", L3014=""), 0, IF(COUNTIF($L$6:L3014, L3014)=1, 1, 0))</f>
        <v>0</v>
      </c>
    </row>
    <row r="3015" customFormat="false" ht="28.35" hidden="false" customHeight="true" outlineLevel="0" collapsed="false">
      <c r="A3015" s="48" t="str">
        <f aca="false">IF(AND(NOT(ISBLANK(C3015)),NOT(ISBLANK(B3015)),NOT(ISBLANK(E3015))),(_xlfn.AGGREGATE(2,7,A$5:A3015))+1,"")</f>
        <v/>
      </c>
      <c r="B3015" s="49"/>
      <c r="C3015" s="49"/>
      <c r="D3015" s="50"/>
      <c r="E3015" s="51"/>
      <c r="F3015" s="52" t="str">
        <f aca="false">IFERROR(VLOOKUP(B3015,LISTAS!$Q$2:$R$58,2,0),"")</f>
        <v/>
      </c>
      <c r="G3015" s="34" t="str">
        <f aca="false">IF(ISBLANK(C3015),"",  IF(F3015="RAZÓN SOCIAL","NUEVO_RP",   IF(F3015="NUMERO",      IF(ISNUMBER(VALUE(C3015)),VALUE(C3015),""),   IF(OR(F3015="NSS - NOMBRE",F3015="RP - NOMBRE"),      IF(         AND(           NOT(ISERROR(FIND(" - ",C3015))),           ISERROR(FIND("  ",C3015)),           ISERROR(FIND("–",C3015)),           ISERROR(FIND("—",C3015)),           ISNUMBER(VALUE(LEFT(C3015,FIND(" - ",C3015)-1)))         ),         VALUE(LEFT(C3015,FIND(" - ",C3015)-1)),         ""      ),   ""   )  )))</f>
        <v/>
      </c>
      <c r="H3015" s="34" t="str">
        <f aca="false">B3015 &amp; "|" &amp; E3015 &amp; "|" &amp;(IF(ISBLANK(C3015),"",IFERROR(VALUE(LEFT(TRIM(C3015),FIND(" ",TRIM(C3015)&amp;" ")-1)),"")))</f>
        <v>||</v>
      </c>
      <c r="I3015" s="18" t="n">
        <f aca="false">IF(G3015="",0, IF(COUNTIF($H$6:H3015,H3015)=1,1,0))</f>
        <v>0</v>
      </c>
      <c r="J3015" s="34" t="str">
        <f aca="false">IF( OR( ISBLANK(D3015), C3015=D3015, AND( LEFT(D3015,7)&lt;&gt;"NOMINA ", OR( ISERROR(FIND(" - ",D3015)), NOT(ISNUMBER(VALUE(LEFT(D3015,FIND(" - ",D3015)-1)))) ) ) ), "", B3015 &amp; "|" &amp; E3015 &amp; "|" &amp; (IF(ISBLANK(C3015), "", IFERROR(VALUE(LEFT(TRIM(C3015), FIND(" ", TRIM(C3015)&amp;" ")-1)), ""))) &amp; "|" &amp; D3015 )</f>
        <v/>
      </c>
      <c r="K3015" s="18" t="n">
        <f aca="false">IF(OR(C3015="", J3015="",G3015=""), 0, IF(COUNTIF($J$6:J3015, J3015)=1, 1, 0))</f>
        <v>0</v>
      </c>
      <c r="L3015" s="16" t="str">
        <f aca="false">IF(B3015="Inscripción de nuevo registro patronal",B3015 &amp; "|" &amp; E3015 &amp; "|" &amp; C3015,"")</f>
        <v/>
      </c>
      <c r="M3015" s="18" t="n">
        <f aca="false">IF(OR(C3015="", L3015=""), 0, IF(COUNTIF($L$6:L3015, L3015)=1, 1, 0))</f>
        <v>0</v>
      </c>
    </row>
    <row r="3016" customFormat="false" ht="28.35" hidden="false" customHeight="true" outlineLevel="0" collapsed="false">
      <c r="A3016" s="48" t="str">
        <f aca="false">IF(AND(NOT(ISBLANK(C3016)),NOT(ISBLANK(B3016)),NOT(ISBLANK(E3016))),(_xlfn.AGGREGATE(2,7,A$5:A3016))+1,"")</f>
        <v/>
      </c>
      <c r="B3016" s="49"/>
      <c r="C3016" s="49"/>
      <c r="D3016" s="50"/>
      <c r="E3016" s="51"/>
      <c r="F3016" s="52" t="str">
        <f aca="false">IFERROR(VLOOKUP(B3016,LISTAS!$Q$2:$R$58,2,0),"")</f>
        <v/>
      </c>
      <c r="G3016" s="34" t="str">
        <f aca="false">IF(ISBLANK(C3016),"",  IF(F3016="RAZÓN SOCIAL","NUEVO_RP",   IF(F3016="NUMERO",      IF(ISNUMBER(VALUE(C3016)),VALUE(C3016),""),   IF(OR(F3016="NSS - NOMBRE",F3016="RP - NOMBRE"),      IF(         AND(           NOT(ISERROR(FIND(" - ",C3016))),           ISERROR(FIND("  ",C3016)),           ISERROR(FIND("–",C3016)),           ISERROR(FIND("—",C3016)),           ISNUMBER(VALUE(LEFT(C3016,FIND(" - ",C3016)-1)))         ),         VALUE(LEFT(C3016,FIND(" - ",C3016)-1)),         ""      ),   ""   )  )))</f>
        <v/>
      </c>
      <c r="H3016" s="34" t="str">
        <f aca="false">B3016 &amp; "|" &amp; E3016 &amp; "|" &amp;(IF(ISBLANK(C3016),"",IFERROR(VALUE(LEFT(TRIM(C3016),FIND(" ",TRIM(C3016)&amp;" ")-1)),"")))</f>
        <v>||</v>
      </c>
      <c r="I3016" s="18" t="n">
        <f aca="false">IF(G3016="",0, IF(COUNTIF($H$6:H3016,H3016)=1,1,0))</f>
        <v>0</v>
      </c>
      <c r="J3016" s="34" t="str">
        <f aca="false">IF( OR( ISBLANK(D3016), C3016=D3016, AND( LEFT(D3016,7)&lt;&gt;"NOMINA ", OR( ISERROR(FIND(" - ",D3016)), NOT(ISNUMBER(VALUE(LEFT(D3016,FIND(" - ",D3016)-1)))) ) ) ), "", B3016 &amp; "|" &amp; E3016 &amp; "|" &amp; (IF(ISBLANK(C3016), "", IFERROR(VALUE(LEFT(TRIM(C3016), FIND(" ", TRIM(C3016)&amp;" ")-1)), ""))) &amp; "|" &amp; D3016 )</f>
        <v/>
      </c>
      <c r="K3016" s="18" t="n">
        <f aca="false">IF(OR(C3016="", J3016="",G3016=""), 0, IF(COUNTIF($J$6:J3016, J3016)=1, 1, 0))</f>
        <v>0</v>
      </c>
      <c r="L3016" s="16" t="str">
        <f aca="false">IF(B3016="Inscripción de nuevo registro patronal",B3016 &amp; "|" &amp; E3016 &amp; "|" &amp; C3016,"")</f>
        <v/>
      </c>
      <c r="M3016" s="18" t="n">
        <f aca="false">IF(OR(C3016="", L3016=""), 0, IF(COUNTIF($L$6:L3016, L3016)=1, 1, 0))</f>
        <v>0</v>
      </c>
    </row>
    <row r="3017" customFormat="false" ht="28.35" hidden="false" customHeight="true" outlineLevel="0" collapsed="false">
      <c r="A3017" s="48" t="str">
        <f aca="false">IF(AND(NOT(ISBLANK(C3017)),NOT(ISBLANK(B3017)),NOT(ISBLANK(E3017))),(_xlfn.AGGREGATE(2,7,A$5:A3017))+1,"")</f>
        <v/>
      </c>
      <c r="B3017" s="49"/>
      <c r="C3017" s="49"/>
      <c r="D3017" s="50"/>
      <c r="E3017" s="51"/>
      <c r="F3017" s="52" t="str">
        <f aca="false">IFERROR(VLOOKUP(B3017,LISTAS!$Q$2:$R$58,2,0),"")</f>
        <v/>
      </c>
      <c r="G3017" s="34" t="str">
        <f aca="false">IF(ISBLANK(C3017),"",  IF(F3017="RAZÓN SOCIAL","NUEVO_RP",   IF(F3017="NUMERO",      IF(ISNUMBER(VALUE(C3017)),VALUE(C3017),""),   IF(OR(F3017="NSS - NOMBRE",F3017="RP - NOMBRE"),      IF(         AND(           NOT(ISERROR(FIND(" - ",C3017))),           ISERROR(FIND("  ",C3017)),           ISERROR(FIND("–",C3017)),           ISERROR(FIND("—",C3017)),           ISNUMBER(VALUE(LEFT(C3017,FIND(" - ",C3017)-1)))         ),         VALUE(LEFT(C3017,FIND(" - ",C3017)-1)),         ""      ),   ""   )  )))</f>
        <v/>
      </c>
      <c r="H3017" s="34" t="str">
        <f aca="false">B3017 &amp; "|" &amp; E3017 &amp; "|" &amp;(IF(ISBLANK(C3017),"",IFERROR(VALUE(LEFT(TRIM(C3017),FIND(" ",TRIM(C3017)&amp;" ")-1)),"")))</f>
        <v>||</v>
      </c>
      <c r="I3017" s="18" t="n">
        <f aca="false">IF(G3017="",0, IF(COUNTIF($H$6:H3017,H3017)=1,1,0))</f>
        <v>0</v>
      </c>
      <c r="J3017" s="34" t="str">
        <f aca="false">IF( OR( ISBLANK(D3017), C3017=D3017, AND( LEFT(D3017,7)&lt;&gt;"NOMINA ", OR( ISERROR(FIND(" - ",D3017)), NOT(ISNUMBER(VALUE(LEFT(D3017,FIND(" - ",D3017)-1)))) ) ) ), "", B3017 &amp; "|" &amp; E3017 &amp; "|" &amp; (IF(ISBLANK(C3017), "", IFERROR(VALUE(LEFT(TRIM(C3017), FIND(" ", TRIM(C3017)&amp;" ")-1)), ""))) &amp; "|" &amp; D3017 )</f>
        <v/>
      </c>
      <c r="K3017" s="18" t="n">
        <f aca="false">IF(OR(C3017="", J3017="",G3017=""), 0, IF(COUNTIF($J$6:J3017, J3017)=1, 1, 0))</f>
        <v>0</v>
      </c>
      <c r="L3017" s="16" t="str">
        <f aca="false">IF(B3017="Inscripción de nuevo registro patronal",B3017 &amp; "|" &amp; E3017 &amp; "|" &amp; C3017,"")</f>
        <v/>
      </c>
      <c r="M3017" s="18" t="n">
        <f aca="false">IF(OR(C3017="", L3017=""), 0, IF(COUNTIF($L$6:L3017, L3017)=1, 1, 0))</f>
        <v>0</v>
      </c>
    </row>
    <row r="3018" customFormat="false" ht="28.35" hidden="false" customHeight="true" outlineLevel="0" collapsed="false">
      <c r="A3018" s="48" t="str">
        <f aca="false">IF(AND(NOT(ISBLANK(C3018)),NOT(ISBLANK(B3018)),NOT(ISBLANK(E3018))),(_xlfn.AGGREGATE(2,7,A$5:A3018))+1,"")</f>
        <v/>
      </c>
      <c r="B3018" s="49"/>
      <c r="C3018" s="49"/>
      <c r="D3018" s="50"/>
      <c r="E3018" s="51"/>
      <c r="F3018" s="52" t="str">
        <f aca="false">IFERROR(VLOOKUP(B3018,LISTAS!$Q$2:$R$58,2,0),"")</f>
        <v/>
      </c>
      <c r="G3018" s="34" t="str">
        <f aca="false">IF(ISBLANK(C3018),"",  IF(F3018="RAZÓN SOCIAL","NUEVO_RP",   IF(F3018="NUMERO",      IF(ISNUMBER(VALUE(C3018)),VALUE(C3018),""),   IF(OR(F3018="NSS - NOMBRE",F3018="RP - NOMBRE"),      IF(         AND(           NOT(ISERROR(FIND(" - ",C3018))),           ISERROR(FIND("  ",C3018)),           ISERROR(FIND("–",C3018)),           ISERROR(FIND("—",C3018)),           ISNUMBER(VALUE(LEFT(C3018,FIND(" - ",C3018)-1)))         ),         VALUE(LEFT(C3018,FIND(" - ",C3018)-1)),         ""      ),   ""   )  )))</f>
        <v/>
      </c>
      <c r="H3018" s="34" t="str">
        <f aca="false">B3018 &amp; "|" &amp; E3018 &amp; "|" &amp;(IF(ISBLANK(C3018),"",IFERROR(VALUE(LEFT(TRIM(C3018),FIND(" ",TRIM(C3018)&amp;" ")-1)),"")))</f>
        <v>||</v>
      </c>
      <c r="I3018" s="18" t="n">
        <f aca="false">IF(G3018="",0, IF(COUNTIF($H$6:H3018,H3018)=1,1,0))</f>
        <v>0</v>
      </c>
      <c r="J3018" s="34" t="str">
        <f aca="false">IF( OR( ISBLANK(D3018), C3018=D3018, AND( LEFT(D3018,7)&lt;&gt;"NOMINA ", OR( ISERROR(FIND(" - ",D3018)), NOT(ISNUMBER(VALUE(LEFT(D3018,FIND(" - ",D3018)-1)))) ) ) ), "", B3018 &amp; "|" &amp; E3018 &amp; "|" &amp; (IF(ISBLANK(C3018), "", IFERROR(VALUE(LEFT(TRIM(C3018), FIND(" ", TRIM(C3018)&amp;" ")-1)), ""))) &amp; "|" &amp; D3018 )</f>
        <v/>
      </c>
      <c r="K3018" s="18" t="n">
        <f aca="false">IF(OR(C3018="", J3018="",G3018=""), 0, IF(COUNTIF($J$6:J3018, J3018)=1, 1, 0))</f>
        <v>0</v>
      </c>
      <c r="L3018" s="16" t="str">
        <f aca="false">IF(B3018="Inscripción de nuevo registro patronal",B3018 &amp; "|" &amp; E3018 &amp; "|" &amp; C3018,"")</f>
        <v/>
      </c>
      <c r="M3018" s="18" t="n">
        <f aca="false">IF(OR(C3018="", L3018=""), 0, IF(COUNTIF($L$6:L3018, L3018)=1, 1, 0))</f>
        <v>0</v>
      </c>
    </row>
    <row r="3019" customFormat="false" ht="28.35" hidden="false" customHeight="true" outlineLevel="0" collapsed="false">
      <c r="A3019" s="48" t="str">
        <f aca="false">IF(AND(NOT(ISBLANK(C3019)),NOT(ISBLANK(B3019)),NOT(ISBLANK(E3019))),(_xlfn.AGGREGATE(2,7,A$5:A3019))+1,"")</f>
        <v/>
      </c>
      <c r="B3019" s="49"/>
      <c r="C3019" s="49"/>
      <c r="D3019" s="50"/>
      <c r="E3019" s="51"/>
      <c r="F3019" s="52" t="str">
        <f aca="false">IFERROR(VLOOKUP(B3019,LISTAS!$Q$2:$R$58,2,0),"")</f>
        <v/>
      </c>
      <c r="G3019" s="34" t="str">
        <f aca="false">IF(ISBLANK(C3019),"",  IF(F3019="RAZÓN SOCIAL","NUEVO_RP",   IF(F3019="NUMERO",      IF(ISNUMBER(VALUE(C3019)),VALUE(C3019),""),   IF(OR(F3019="NSS - NOMBRE",F3019="RP - NOMBRE"),      IF(         AND(           NOT(ISERROR(FIND(" - ",C3019))),           ISERROR(FIND("  ",C3019)),           ISERROR(FIND("–",C3019)),           ISERROR(FIND("—",C3019)),           ISNUMBER(VALUE(LEFT(C3019,FIND(" - ",C3019)-1)))         ),         VALUE(LEFT(C3019,FIND(" - ",C3019)-1)),         ""      ),   ""   )  )))</f>
        <v/>
      </c>
      <c r="H3019" s="34" t="str">
        <f aca="false">B3019 &amp; "|" &amp; E3019 &amp; "|" &amp;(IF(ISBLANK(C3019),"",IFERROR(VALUE(LEFT(TRIM(C3019),FIND(" ",TRIM(C3019)&amp;" ")-1)),"")))</f>
        <v>||</v>
      </c>
      <c r="I3019" s="18" t="n">
        <f aca="false">IF(G3019="",0, IF(COUNTIF($H$6:H3019,H3019)=1,1,0))</f>
        <v>0</v>
      </c>
      <c r="J3019" s="34" t="str">
        <f aca="false">IF( OR( ISBLANK(D3019), C3019=D3019, AND( LEFT(D3019,7)&lt;&gt;"NOMINA ", OR( ISERROR(FIND(" - ",D3019)), NOT(ISNUMBER(VALUE(LEFT(D3019,FIND(" - ",D3019)-1)))) ) ) ), "", B3019 &amp; "|" &amp; E3019 &amp; "|" &amp; (IF(ISBLANK(C3019), "", IFERROR(VALUE(LEFT(TRIM(C3019), FIND(" ", TRIM(C3019)&amp;" ")-1)), ""))) &amp; "|" &amp; D3019 )</f>
        <v/>
      </c>
      <c r="K3019" s="18" t="n">
        <f aca="false">IF(OR(C3019="", J3019="",G3019=""), 0, IF(COUNTIF($J$6:J3019, J3019)=1, 1, 0))</f>
        <v>0</v>
      </c>
      <c r="L3019" s="16" t="str">
        <f aca="false">IF(B3019="Inscripción de nuevo registro patronal",B3019 &amp; "|" &amp; E3019 &amp; "|" &amp; C3019,"")</f>
        <v/>
      </c>
      <c r="M3019" s="18" t="n">
        <f aca="false">IF(OR(C3019="", L3019=""), 0, IF(COUNTIF($L$6:L3019, L3019)=1, 1, 0))</f>
        <v>0</v>
      </c>
    </row>
    <row r="3020" customFormat="false" ht="28.35" hidden="false" customHeight="true" outlineLevel="0" collapsed="false">
      <c r="A3020" s="48" t="str">
        <f aca="false">IF(AND(NOT(ISBLANK(C3020)),NOT(ISBLANK(B3020)),NOT(ISBLANK(E3020))),(_xlfn.AGGREGATE(2,7,A$5:A3020))+1,"")</f>
        <v/>
      </c>
      <c r="B3020" s="49"/>
      <c r="C3020" s="49"/>
      <c r="D3020" s="50"/>
      <c r="E3020" s="51"/>
      <c r="F3020" s="52" t="str">
        <f aca="false">IFERROR(VLOOKUP(B3020,LISTAS!$Q$2:$R$58,2,0),"")</f>
        <v/>
      </c>
      <c r="G3020" s="34" t="str">
        <f aca="false">IF(ISBLANK(C3020),"",  IF(F3020="RAZÓN SOCIAL","NUEVO_RP",   IF(F3020="NUMERO",      IF(ISNUMBER(VALUE(C3020)),VALUE(C3020),""),   IF(OR(F3020="NSS - NOMBRE",F3020="RP - NOMBRE"),      IF(         AND(           NOT(ISERROR(FIND(" - ",C3020))),           ISERROR(FIND("  ",C3020)),           ISERROR(FIND("–",C3020)),           ISERROR(FIND("—",C3020)),           ISNUMBER(VALUE(LEFT(C3020,FIND(" - ",C3020)-1)))         ),         VALUE(LEFT(C3020,FIND(" - ",C3020)-1)),         ""      ),   ""   )  )))</f>
        <v/>
      </c>
      <c r="H3020" s="34" t="str">
        <f aca="false">B3020 &amp; "|" &amp; E3020 &amp; "|" &amp;(IF(ISBLANK(C3020),"",IFERROR(VALUE(LEFT(TRIM(C3020),FIND(" ",TRIM(C3020)&amp;" ")-1)),"")))</f>
        <v>||</v>
      </c>
      <c r="I3020" s="18" t="n">
        <f aca="false">IF(G3020="",0, IF(COUNTIF($H$6:H3020,H3020)=1,1,0))</f>
        <v>0</v>
      </c>
      <c r="J3020" s="34" t="str">
        <f aca="false">IF( OR( ISBLANK(D3020), C3020=D3020, AND( LEFT(D3020,7)&lt;&gt;"NOMINA ", OR( ISERROR(FIND(" - ",D3020)), NOT(ISNUMBER(VALUE(LEFT(D3020,FIND(" - ",D3020)-1)))) ) ) ), "", B3020 &amp; "|" &amp; E3020 &amp; "|" &amp; (IF(ISBLANK(C3020), "", IFERROR(VALUE(LEFT(TRIM(C3020), FIND(" ", TRIM(C3020)&amp;" ")-1)), ""))) &amp; "|" &amp; D3020 )</f>
        <v/>
      </c>
      <c r="K3020" s="18" t="n">
        <f aca="false">IF(OR(C3020="", J3020="",G3020=""), 0, IF(COUNTIF($J$6:J3020, J3020)=1, 1, 0))</f>
        <v>0</v>
      </c>
      <c r="L3020" s="16" t="str">
        <f aca="false">IF(B3020="Inscripción de nuevo registro patronal",B3020 &amp; "|" &amp; E3020 &amp; "|" &amp; C3020,"")</f>
        <v/>
      </c>
      <c r="M3020" s="18" t="n">
        <f aca="false">IF(OR(C3020="", L3020=""), 0, IF(COUNTIF($L$6:L3020, L3020)=1, 1, 0))</f>
        <v>0</v>
      </c>
    </row>
    <row r="3021" customFormat="false" ht="28.35" hidden="false" customHeight="true" outlineLevel="0" collapsed="false">
      <c r="A3021" s="48" t="str">
        <f aca="false">IF(AND(NOT(ISBLANK(C3021)),NOT(ISBLANK(B3021)),NOT(ISBLANK(E3021))),(_xlfn.AGGREGATE(2,7,A$5:A3021))+1,"")</f>
        <v/>
      </c>
      <c r="B3021" s="49"/>
      <c r="C3021" s="49"/>
      <c r="D3021" s="50"/>
      <c r="E3021" s="51"/>
      <c r="F3021" s="52" t="str">
        <f aca="false">IFERROR(VLOOKUP(B3021,LISTAS!$Q$2:$R$58,2,0),"")</f>
        <v/>
      </c>
      <c r="G3021" s="34" t="str">
        <f aca="false">IF(ISBLANK(C3021),"",  IF(F3021="RAZÓN SOCIAL","NUEVO_RP",   IF(F3021="NUMERO",      IF(ISNUMBER(VALUE(C3021)),VALUE(C3021),""),   IF(OR(F3021="NSS - NOMBRE",F3021="RP - NOMBRE"),      IF(         AND(           NOT(ISERROR(FIND(" - ",C3021))),           ISERROR(FIND("  ",C3021)),           ISERROR(FIND("–",C3021)),           ISERROR(FIND("—",C3021)),           ISNUMBER(VALUE(LEFT(C3021,FIND(" - ",C3021)-1)))         ),         VALUE(LEFT(C3021,FIND(" - ",C3021)-1)),         ""      ),   ""   )  )))</f>
        <v/>
      </c>
      <c r="H3021" s="34" t="str">
        <f aca="false">B3021 &amp; "|" &amp; E3021 &amp; "|" &amp;(IF(ISBLANK(C3021),"",IFERROR(VALUE(LEFT(TRIM(C3021),FIND(" ",TRIM(C3021)&amp;" ")-1)),"")))</f>
        <v>||</v>
      </c>
      <c r="I3021" s="18" t="n">
        <f aca="false">IF(G3021="",0, IF(COUNTIF($H$6:H3021,H3021)=1,1,0))</f>
        <v>0</v>
      </c>
      <c r="J3021" s="34" t="str">
        <f aca="false">IF( OR( ISBLANK(D3021), C3021=D3021, AND( LEFT(D3021,7)&lt;&gt;"NOMINA ", OR( ISERROR(FIND(" - ",D3021)), NOT(ISNUMBER(VALUE(LEFT(D3021,FIND(" - ",D3021)-1)))) ) ) ), "", B3021 &amp; "|" &amp; E3021 &amp; "|" &amp; (IF(ISBLANK(C3021), "", IFERROR(VALUE(LEFT(TRIM(C3021), FIND(" ", TRIM(C3021)&amp;" ")-1)), ""))) &amp; "|" &amp; D3021 )</f>
        <v/>
      </c>
      <c r="K3021" s="18" t="n">
        <f aca="false">IF(OR(C3021="", J3021="",G3021=""), 0, IF(COUNTIF($J$6:J3021, J3021)=1, 1, 0))</f>
        <v>0</v>
      </c>
      <c r="L3021" s="16" t="str">
        <f aca="false">IF(B3021="Inscripción de nuevo registro patronal",B3021 &amp; "|" &amp; E3021 &amp; "|" &amp; C3021,"")</f>
        <v/>
      </c>
      <c r="M3021" s="18" t="n">
        <f aca="false">IF(OR(C3021="", L3021=""), 0, IF(COUNTIF($L$6:L3021, L3021)=1, 1, 0))</f>
        <v>0</v>
      </c>
    </row>
    <row r="3022" customFormat="false" ht="28.35" hidden="false" customHeight="true" outlineLevel="0" collapsed="false">
      <c r="A3022" s="48" t="str">
        <f aca="false">IF(AND(NOT(ISBLANK(C3022)),NOT(ISBLANK(B3022)),NOT(ISBLANK(E3022))),(_xlfn.AGGREGATE(2,7,A$5:A3022))+1,"")</f>
        <v/>
      </c>
      <c r="B3022" s="49"/>
      <c r="C3022" s="49"/>
      <c r="D3022" s="50"/>
      <c r="E3022" s="51"/>
      <c r="F3022" s="52" t="str">
        <f aca="false">IFERROR(VLOOKUP(B3022,LISTAS!$Q$2:$R$58,2,0),"")</f>
        <v/>
      </c>
      <c r="G3022" s="34" t="str">
        <f aca="false">IF(ISBLANK(C3022),"",  IF(F3022="RAZÓN SOCIAL","NUEVO_RP",   IF(F3022="NUMERO",      IF(ISNUMBER(VALUE(C3022)),VALUE(C3022),""),   IF(OR(F3022="NSS - NOMBRE",F3022="RP - NOMBRE"),      IF(         AND(           NOT(ISERROR(FIND(" - ",C3022))),           ISERROR(FIND("  ",C3022)),           ISERROR(FIND("–",C3022)),           ISERROR(FIND("—",C3022)),           ISNUMBER(VALUE(LEFT(C3022,FIND(" - ",C3022)-1)))         ),         VALUE(LEFT(C3022,FIND(" - ",C3022)-1)),         ""      ),   ""   )  )))</f>
        <v/>
      </c>
      <c r="H3022" s="34" t="str">
        <f aca="false">B3022 &amp; "|" &amp; E3022 &amp; "|" &amp;(IF(ISBLANK(C3022),"",IFERROR(VALUE(LEFT(TRIM(C3022),FIND(" ",TRIM(C3022)&amp;" ")-1)),"")))</f>
        <v>||</v>
      </c>
      <c r="I3022" s="18" t="n">
        <f aca="false">IF(G3022="",0, IF(COUNTIF($H$6:H3022,H3022)=1,1,0))</f>
        <v>0</v>
      </c>
      <c r="J3022" s="34" t="str">
        <f aca="false">IF( OR( ISBLANK(D3022), C3022=D3022, AND( LEFT(D3022,7)&lt;&gt;"NOMINA ", OR( ISERROR(FIND(" - ",D3022)), NOT(ISNUMBER(VALUE(LEFT(D3022,FIND(" - ",D3022)-1)))) ) ) ), "", B3022 &amp; "|" &amp; E3022 &amp; "|" &amp; (IF(ISBLANK(C3022), "", IFERROR(VALUE(LEFT(TRIM(C3022), FIND(" ", TRIM(C3022)&amp;" ")-1)), ""))) &amp; "|" &amp; D3022 )</f>
        <v/>
      </c>
      <c r="K3022" s="18" t="n">
        <f aca="false">IF(OR(C3022="", J3022="",G3022=""), 0, IF(COUNTIF($J$6:J3022, J3022)=1, 1, 0))</f>
        <v>0</v>
      </c>
      <c r="L3022" s="16" t="str">
        <f aca="false">IF(B3022="Inscripción de nuevo registro patronal",B3022 &amp; "|" &amp; E3022 &amp; "|" &amp; C3022,"")</f>
        <v/>
      </c>
      <c r="M3022" s="18" t="n">
        <f aca="false">IF(OR(C3022="", L3022=""), 0, IF(COUNTIF($L$6:L3022, L3022)=1, 1, 0))</f>
        <v>0</v>
      </c>
    </row>
    <row r="3023" customFormat="false" ht="28.35" hidden="false" customHeight="true" outlineLevel="0" collapsed="false">
      <c r="A3023" s="48" t="str">
        <f aca="false">IF(AND(NOT(ISBLANK(C3023)),NOT(ISBLANK(B3023)),NOT(ISBLANK(E3023))),(_xlfn.AGGREGATE(2,7,A$5:A3023))+1,"")</f>
        <v/>
      </c>
      <c r="B3023" s="49"/>
      <c r="C3023" s="49"/>
      <c r="D3023" s="50"/>
      <c r="E3023" s="51"/>
      <c r="F3023" s="52" t="str">
        <f aca="false">IFERROR(VLOOKUP(B3023,LISTAS!$Q$2:$R$58,2,0),"")</f>
        <v/>
      </c>
      <c r="G3023" s="34" t="str">
        <f aca="false">IF(ISBLANK(C3023),"",  IF(F3023="RAZÓN SOCIAL","NUEVO_RP",   IF(F3023="NUMERO",      IF(ISNUMBER(VALUE(C3023)),VALUE(C3023),""),   IF(OR(F3023="NSS - NOMBRE",F3023="RP - NOMBRE"),      IF(         AND(           NOT(ISERROR(FIND(" - ",C3023))),           ISERROR(FIND("  ",C3023)),           ISERROR(FIND("–",C3023)),           ISERROR(FIND("—",C3023)),           ISNUMBER(VALUE(LEFT(C3023,FIND(" - ",C3023)-1)))         ),         VALUE(LEFT(C3023,FIND(" - ",C3023)-1)),         ""      ),   ""   )  )))</f>
        <v/>
      </c>
      <c r="H3023" s="34" t="str">
        <f aca="false">B3023 &amp; "|" &amp; E3023 &amp; "|" &amp;(IF(ISBLANK(C3023),"",IFERROR(VALUE(LEFT(TRIM(C3023),FIND(" ",TRIM(C3023)&amp;" ")-1)),"")))</f>
        <v>||</v>
      </c>
      <c r="I3023" s="18" t="n">
        <f aca="false">IF(G3023="",0, IF(COUNTIF($H$6:H3023,H3023)=1,1,0))</f>
        <v>0</v>
      </c>
      <c r="J3023" s="34" t="str">
        <f aca="false">IF( OR( ISBLANK(D3023), C3023=D3023, AND( LEFT(D3023,7)&lt;&gt;"NOMINA ", OR( ISERROR(FIND(" - ",D3023)), NOT(ISNUMBER(VALUE(LEFT(D3023,FIND(" - ",D3023)-1)))) ) ) ), "", B3023 &amp; "|" &amp; E3023 &amp; "|" &amp; (IF(ISBLANK(C3023), "", IFERROR(VALUE(LEFT(TRIM(C3023), FIND(" ", TRIM(C3023)&amp;" ")-1)), ""))) &amp; "|" &amp; D3023 )</f>
        <v/>
      </c>
      <c r="K3023" s="18" t="n">
        <f aca="false">IF(OR(C3023="", J3023="",G3023=""), 0, IF(COUNTIF($J$6:J3023, J3023)=1, 1, 0))</f>
        <v>0</v>
      </c>
      <c r="L3023" s="16" t="str">
        <f aca="false">IF(B3023="Inscripción de nuevo registro patronal",B3023 &amp; "|" &amp; E3023 &amp; "|" &amp; C3023,"")</f>
        <v/>
      </c>
      <c r="M3023" s="18" t="n">
        <f aca="false">IF(OR(C3023="", L3023=""), 0, IF(COUNTIF($L$6:L3023, L3023)=1, 1, 0))</f>
        <v>0</v>
      </c>
    </row>
    <row r="3024" customFormat="false" ht="28.35" hidden="false" customHeight="true" outlineLevel="0" collapsed="false">
      <c r="A3024" s="48" t="str">
        <f aca="false">IF(AND(NOT(ISBLANK(C3024)),NOT(ISBLANK(B3024)),NOT(ISBLANK(E3024))),(_xlfn.AGGREGATE(2,7,A$5:A3024))+1,"")</f>
        <v/>
      </c>
      <c r="B3024" s="49"/>
      <c r="C3024" s="49"/>
      <c r="D3024" s="50"/>
      <c r="E3024" s="51"/>
      <c r="F3024" s="52" t="str">
        <f aca="false">IFERROR(VLOOKUP(B3024,LISTAS!$Q$2:$R$58,2,0),"")</f>
        <v/>
      </c>
      <c r="G3024" s="34" t="str">
        <f aca="false">IF(ISBLANK(C3024),"",  IF(F3024="RAZÓN SOCIAL","NUEVO_RP",   IF(F3024="NUMERO",      IF(ISNUMBER(VALUE(C3024)),VALUE(C3024),""),   IF(OR(F3024="NSS - NOMBRE",F3024="RP - NOMBRE"),      IF(         AND(           NOT(ISERROR(FIND(" - ",C3024))),           ISERROR(FIND("  ",C3024)),           ISERROR(FIND("–",C3024)),           ISERROR(FIND("—",C3024)),           ISNUMBER(VALUE(LEFT(C3024,FIND(" - ",C3024)-1)))         ),         VALUE(LEFT(C3024,FIND(" - ",C3024)-1)),         ""      ),   ""   )  )))</f>
        <v/>
      </c>
      <c r="H3024" s="34" t="str">
        <f aca="false">B3024 &amp; "|" &amp; E3024 &amp; "|" &amp;(IF(ISBLANK(C3024),"",IFERROR(VALUE(LEFT(TRIM(C3024),FIND(" ",TRIM(C3024)&amp;" ")-1)),"")))</f>
        <v>||</v>
      </c>
      <c r="I3024" s="18" t="n">
        <f aca="false">IF(G3024="",0, IF(COUNTIF($H$6:H3024,H3024)=1,1,0))</f>
        <v>0</v>
      </c>
      <c r="J3024" s="34" t="str">
        <f aca="false">IF( OR( ISBLANK(D3024), C3024=D3024, AND( LEFT(D3024,7)&lt;&gt;"NOMINA ", OR( ISERROR(FIND(" - ",D3024)), NOT(ISNUMBER(VALUE(LEFT(D3024,FIND(" - ",D3024)-1)))) ) ) ), "", B3024 &amp; "|" &amp; E3024 &amp; "|" &amp; (IF(ISBLANK(C3024), "", IFERROR(VALUE(LEFT(TRIM(C3024), FIND(" ", TRIM(C3024)&amp;" ")-1)), ""))) &amp; "|" &amp; D3024 )</f>
        <v/>
      </c>
      <c r="K3024" s="18" t="n">
        <f aca="false">IF(OR(C3024="", J3024="",G3024=""), 0, IF(COUNTIF($J$6:J3024, J3024)=1, 1, 0))</f>
        <v>0</v>
      </c>
      <c r="L3024" s="16" t="str">
        <f aca="false">IF(B3024="Inscripción de nuevo registro patronal",B3024 &amp; "|" &amp; E3024 &amp; "|" &amp; C3024,"")</f>
        <v/>
      </c>
      <c r="M3024" s="18" t="n">
        <f aca="false">IF(OR(C3024="", L3024=""), 0, IF(COUNTIF($L$6:L3024, L3024)=1, 1, 0))</f>
        <v>0</v>
      </c>
    </row>
    <row r="3025" customFormat="false" ht="28.35" hidden="false" customHeight="true" outlineLevel="0" collapsed="false">
      <c r="A3025" s="48" t="str">
        <f aca="false">IF(AND(NOT(ISBLANK(C3025)),NOT(ISBLANK(B3025)),NOT(ISBLANK(E3025))),(_xlfn.AGGREGATE(2,7,A$5:A3025))+1,"")</f>
        <v/>
      </c>
      <c r="B3025" s="49"/>
      <c r="C3025" s="49"/>
      <c r="D3025" s="50"/>
      <c r="E3025" s="51"/>
      <c r="F3025" s="52" t="str">
        <f aca="false">IFERROR(VLOOKUP(B3025,LISTAS!$Q$2:$R$58,2,0),"")</f>
        <v/>
      </c>
      <c r="G3025" s="34" t="str">
        <f aca="false">IF(ISBLANK(C3025),"",  IF(F3025="RAZÓN SOCIAL","NUEVO_RP",   IF(F3025="NUMERO",      IF(ISNUMBER(VALUE(C3025)),VALUE(C3025),""),   IF(OR(F3025="NSS - NOMBRE",F3025="RP - NOMBRE"),      IF(         AND(           NOT(ISERROR(FIND(" - ",C3025))),           ISERROR(FIND("  ",C3025)),           ISERROR(FIND("–",C3025)),           ISERROR(FIND("—",C3025)),           ISNUMBER(VALUE(LEFT(C3025,FIND(" - ",C3025)-1)))         ),         VALUE(LEFT(C3025,FIND(" - ",C3025)-1)),         ""      ),   ""   )  )))</f>
        <v/>
      </c>
      <c r="H3025" s="34" t="str">
        <f aca="false">B3025 &amp; "|" &amp; E3025 &amp; "|" &amp;(IF(ISBLANK(C3025),"",IFERROR(VALUE(LEFT(TRIM(C3025),FIND(" ",TRIM(C3025)&amp;" ")-1)),"")))</f>
        <v>||</v>
      </c>
      <c r="I3025" s="18" t="n">
        <f aca="false">IF(G3025="",0, IF(COUNTIF($H$6:H3025,H3025)=1,1,0))</f>
        <v>0</v>
      </c>
      <c r="J3025" s="34" t="str">
        <f aca="false">IF( OR( ISBLANK(D3025), C3025=D3025, AND( LEFT(D3025,7)&lt;&gt;"NOMINA ", OR( ISERROR(FIND(" - ",D3025)), NOT(ISNUMBER(VALUE(LEFT(D3025,FIND(" - ",D3025)-1)))) ) ) ), "", B3025 &amp; "|" &amp; E3025 &amp; "|" &amp; (IF(ISBLANK(C3025), "", IFERROR(VALUE(LEFT(TRIM(C3025), FIND(" ", TRIM(C3025)&amp;" ")-1)), ""))) &amp; "|" &amp; D3025 )</f>
        <v/>
      </c>
      <c r="K3025" s="18" t="n">
        <f aca="false">IF(OR(C3025="", J3025="",G3025=""), 0, IF(COUNTIF($J$6:J3025, J3025)=1, 1, 0))</f>
        <v>0</v>
      </c>
      <c r="L3025" s="16" t="str">
        <f aca="false">IF(B3025="Inscripción de nuevo registro patronal",B3025 &amp; "|" &amp; E3025 &amp; "|" &amp; C3025,"")</f>
        <v/>
      </c>
      <c r="M3025" s="18" t="n">
        <f aca="false">IF(OR(C3025="", L3025=""), 0, IF(COUNTIF($L$6:L3025, L3025)=1, 1, 0))</f>
        <v>0</v>
      </c>
    </row>
    <row r="3026" customFormat="false" ht="28.35" hidden="false" customHeight="true" outlineLevel="0" collapsed="false">
      <c r="A3026" s="48" t="str">
        <f aca="false">IF(AND(NOT(ISBLANK(C3026)),NOT(ISBLANK(B3026)),NOT(ISBLANK(E3026))),(_xlfn.AGGREGATE(2,7,A$5:A3026))+1,"")</f>
        <v/>
      </c>
      <c r="B3026" s="49"/>
      <c r="C3026" s="49"/>
      <c r="D3026" s="50"/>
      <c r="E3026" s="51"/>
      <c r="F3026" s="52" t="str">
        <f aca="false">IFERROR(VLOOKUP(B3026,LISTAS!$Q$2:$R$58,2,0),"")</f>
        <v/>
      </c>
      <c r="G3026" s="34" t="str">
        <f aca="false">IF(ISBLANK(C3026),"",  IF(F3026="RAZÓN SOCIAL","NUEVO_RP",   IF(F3026="NUMERO",      IF(ISNUMBER(VALUE(C3026)),VALUE(C3026),""),   IF(OR(F3026="NSS - NOMBRE",F3026="RP - NOMBRE"),      IF(         AND(           NOT(ISERROR(FIND(" - ",C3026))),           ISERROR(FIND("  ",C3026)),           ISERROR(FIND("–",C3026)),           ISERROR(FIND("—",C3026)),           ISNUMBER(VALUE(LEFT(C3026,FIND(" - ",C3026)-1)))         ),         VALUE(LEFT(C3026,FIND(" - ",C3026)-1)),         ""      ),   ""   )  )))</f>
        <v/>
      </c>
      <c r="H3026" s="34" t="str">
        <f aca="false">B3026 &amp; "|" &amp; E3026 &amp; "|" &amp;(IF(ISBLANK(C3026),"",IFERROR(VALUE(LEFT(TRIM(C3026),FIND(" ",TRIM(C3026)&amp;" ")-1)),"")))</f>
        <v>||</v>
      </c>
      <c r="I3026" s="18" t="n">
        <f aca="false">IF(G3026="",0, IF(COUNTIF($H$6:H3026,H3026)=1,1,0))</f>
        <v>0</v>
      </c>
      <c r="J3026" s="34" t="str">
        <f aca="false">IF( OR( ISBLANK(D3026), C3026=D3026, AND( LEFT(D3026,7)&lt;&gt;"NOMINA ", OR( ISERROR(FIND(" - ",D3026)), NOT(ISNUMBER(VALUE(LEFT(D3026,FIND(" - ",D3026)-1)))) ) ) ), "", B3026 &amp; "|" &amp; E3026 &amp; "|" &amp; (IF(ISBLANK(C3026), "", IFERROR(VALUE(LEFT(TRIM(C3026), FIND(" ", TRIM(C3026)&amp;" ")-1)), ""))) &amp; "|" &amp; D3026 )</f>
        <v/>
      </c>
      <c r="K3026" s="18" t="n">
        <f aca="false">IF(OR(C3026="", J3026="",G3026=""), 0, IF(COUNTIF($J$6:J3026, J3026)=1, 1, 0))</f>
        <v>0</v>
      </c>
      <c r="L3026" s="16" t="str">
        <f aca="false">IF(B3026="Inscripción de nuevo registro patronal",B3026 &amp; "|" &amp; E3026 &amp; "|" &amp; C3026,"")</f>
        <v/>
      </c>
      <c r="M3026" s="18" t="n">
        <f aca="false">IF(OR(C3026="", L3026=""), 0, IF(COUNTIF($L$6:L3026, L3026)=1, 1, 0))</f>
        <v>0</v>
      </c>
    </row>
    <row r="3027" customFormat="false" ht="28.35" hidden="false" customHeight="true" outlineLevel="0" collapsed="false">
      <c r="A3027" s="48" t="str">
        <f aca="false">IF(AND(NOT(ISBLANK(C3027)),NOT(ISBLANK(B3027)),NOT(ISBLANK(E3027))),(_xlfn.AGGREGATE(2,7,A$5:A3027))+1,"")</f>
        <v/>
      </c>
      <c r="B3027" s="49"/>
      <c r="C3027" s="49"/>
      <c r="D3027" s="50"/>
      <c r="E3027" s="51"/>
      <c r="F3027" s="52" t="str">
        <f aca="false">IFERROR(VLOOKUP(B3027,LISTAS!$Q$2:$R$58,2,0),"")</f>
        <v/>
      </c>
      <c r="G3027" s="34" t="str">
        <f aca="false">IF(ISBLANK(C3027),"",  IF(F3027="RAZÓN SOCIAL","NUEVO_RP",   IF(F3027="NUMERO",      IF(ISNUMBER(VALUE(C3027)),VALUE(C3027),""),   IF(OR(F3027="NSS - NOMBRE",F3027="RP - NOMBRE"),      IF(         AND(           NOT(ISERROR(FIND(" - ",C3027))),           ISERROR(FIND("  ",C3027)),           ISERROR(FIND("–",C3027)),           ISERROR(FIND("—",C3027)),           ISNUMBER(VALUE(LEFT(C3027,FIND(" - ",C3027)-1)))         ),         VALUE(LEFT(C3027,FIND(" - ",C3027)-1)),         ""      ),   ""   )  )))</f>
        <v/>
      </c>
      <c r="H3027" s="34" t="str">
        <f aca="false">B3027 &amp; "|" &amp; E3027 &amp; "|" &amp;(IF(ISBLANK(C3027),"",IFERROR(VALUE(LEFT(TRIM(C3027),FIND(" ",TRIM(C3027)&amp;" ")-1)),"")))</f>
        <v>||</v>
      </c>
      <c r="I3027" s="18" t="n">
        <f aca="false">IF(G3027="",0, IF(COUNTIF($H$6:H3027,H3027)=1,1,0))</f>
        <v>0</v>
      </c>
      <c r="J3027" s="34" t="str">
        <f aca="false">IF( OR( ISBLANK(D3027), C3027=D3027, AND( LEFT(D3027,7)&lt;&gt;"NOMINA ", OR( ISERROR(FIND(" - ",D3027)), NOT(ISNUMBER(VALUE(LEFT(D3027,FIND(" - ",D3027)-1)))) ) ) ), "", B3027 &amp; "|" &amp; E3027 &amp; "|" &amp; (IF(ISBLANK(C3027), "", IFERROR(VALUE(LEFT(TRIM(C3027), FIND(" ", TRIM(C3027)&amp;" ")-1)), ""))) &amp; "|" &amp; D3027 )</f>
        <v/>
      </c>
      <c r="K3027" s="18" t="n">
        <f aca="false">IF(OR(C3027="", J3027="",G3027=""), 0, IF(COUNTIF($J$6:J3027, J3027)=1, 1, 0))</f>
        <v>0</v>
      </c>
      <c r="L3027" s="16" t="str">
        <f aca="false">IF(B3027="Inscripción de nuevo registro patronal",B3027 &amp; "|" &amp; E3027 &amp; "|" &amp; C3027,"")</f>
        <v/>
      </c>
      <c r="M3027" s="18" t="n">
        <f aca="false">IF(OR(C3027="", L3027=""), 0, IF(COUNTIF($L$6:L3027, L3027)=1, 1, 0))</f>
        <v>0</v>
      </c>
    </row>
    <row r="3028" customFormat="false" ht="28.35" hidden="false" customHeight="true" outlineLevel="0" collapsed="false">
      <c r="A3028" s="48" t="str">
        <f aca="false">IF(AND(NOT(ISBLANK(C3028)),NOT(ISBLANK(B3028)),NOT(ISBLANK(E3028))),(_xlfn.AGGREGATE(2,7,A$5:A3028))+1,"")</f>
        <v/>
      </c>
      <c r="B3028" s="49"/>
      <c r="C3028" s="49"/>
      <c r="D3028" s="50"/>
      <c r="E3028" s="51"/>
      <c r="F3028" s="52" t="str">
        <f aca="false">IFERROR(VLOOKUP(B3028,LISTAS!$Q$2:$R$58,2,0),"")</f>
        <v/>
      </c>
      <c r="G3028" s="34" t="str">
        <f aca="false">IF(ISBLANK(C3028),"",  IF(F3028="RAZÓN SOCIAL","NUEVO_RP",   IF(F3028="NUMERO",      IF(ISNUMBER(VALUE(C3028)),VALUE(C3028),""),   IF(OR(F3028="NSS - NOMBRE",F3028="RP - NOMBRE"),      IF(         AND(           NOT(ISERROR(FIND(" - ",C3028))),           ISERROR(FIND("  ",C3028)),           ISERROR(FIND("–",C3028)),           ISERROR(FIND("—",C3028)),           ISNUMBER(VALUE(LEFT(C3028,FIND(" - ",C3028)-1)))         ),         VALUE(LEFT(C3028,FIND(" - ",C3028)-1)),         ""      ),   ""   )  )))</f>
        <v/>
      </c>
      <c r="H3028" s="34" t="str">
        <f aca="false">B3028 &amp; "|" &amp; E3028 &amp; "|" &amp;(IF(ISBLANK(C3028),"",IFERROR(VALUE(LEFT(TRIM(C3028),FIND(" ",TRIM(C3028)&amp;" ")-1)),"")))</f>
        <v>||</v>
      </c>
      <c r="I3028" s="18" t="n">
        <f aca="false">IF(G3028="",0, IF(COUNTIF($H$6:H3028,H3028)=1,1,0))</f>
        <v>0</v>
      </c>
      <c r="J3028" s="34" t="str">
        <f aca="false">IF( OR( ISBLANK(D3028), C3028=D3028, AND( LEFT(D3028,7)&lt;&gt;"NOMINA ", OR( ISERROR(FIND(" - ",D3028)), NOT(ISNUMBER(VALUE(LEFT(D3028,FIND(" - ",D3028)-1)))) ) ) ), "", B3028 &amp; "|" &amp; E3028 &amp; "|" &amp; (IF(ISBLANK(C3028), "", IFERROR(VALUE(LEFT(TRIM(C3028), FIND(" ", TRIM(C3028)&amp;" ")-1)), ""))) &amp; "|" &amp; D3028 )</f>
        <v/>
      </c>
      <c r="K3028" s="18" t="n">
        <f aca="false">IF(OR(C3028="", J3028="",G3028=""), 0, IF(COUNTIF($J$6:J3028, J3028)=1, 1, 0))</f>
        <v>0</v>
      </c>
      <c r="L3028" s="16" t="str">
        <f aca="false">IF(B3028="Inscripción de nuevo registro patronal",B3028 &amp; "|" &amp; E3028 &amp; "|" &amp; C3028,"")</f>
        <v/>
      </c>
      <c r="M3028" s="18" t="n">
        <f aca="false">IF(OR(C3028="", L3028=""), 0, IF(COUNTIF($L$6:L3028, L3028)=1, 1, 0))</f>
        <v>0</v>
      </c>
    </row>
    <row r="3029" customFormat="false" ht="28.35" hidden="false" customHeight="true" outlineLevel="0" collapsed="false">
      <c r="A3029" s="48" t="str">
        <f aca="false">IF(AND(NOT(ISBLANK(C3029)),NOT(ISBLANK(B3029)),NOT(ISBLANK(E3029))),(_xlfn.AGGREGATE(2,7,A$5:A3029))+1,"")</f>
        <v/>
      </c>
      <c r="B3029" s="49"/>
      <c r="C3029" s="49"/>
      <c r="D3029" s="50"/>
      <c r="E3029" s="51"/>
      <c r="F3029" s="52" t="str">
        <f aca="false">IFERROR(VLOOKUP(B3029,LISTAS!$Q$2:$R$58,2,0),"")</f>
        <v/>
      </c>
      <c r="G3029" s="34" t="str">
        <f aca="false">IF(ISBLANK(C3029),"",  IF(F3029="RAZÓN SOCIAL","NUEVO_RP",   IF(F3029="NUMERO",      IF(ISNUMBER(VALUE(C3029)),VALUE(C3029),""),   IF(OR(F3029="NSS - NOMBRE",F3029="RP - NOMBRE"),      IF(         AND(           NOT(ISERROR(FIND(" - ",C3029))),           ISERROR(FIND("  ",C3029)),           ISERROR(FIND("–",C3029)),           ISERROR(FIND("—",C3029)),           ISNUMBER(VALUE(LEFT(C3029,FIND(" - ",C3029)-1)))         ),         VALUE(LEFT(C3029,FIND(" - ",C3029)-1)),         ""      ),   ""   )  )))</f>
        <v/>
      </c>
      <c r="H3029" s="34" t="str">
        <f aca="false">B3029 &amp; "|" &amp; E3029 &amp; "|" &amp;(IF(ISBLANK(C3029),"",IFERROR(VALUE(LEFT(TRIM(C3029),FIND(" ",TRIM(C3029)&amp;" ")-1)),"")))</f>
        <v>||</v>
      </c>
      <c r="I3029" s="18" t="n">
        <f aca="false">IF(G3029="",0, IF(COUNTIF($H$6:H3029,H3029)=1,1,0))</f>
        <v>0</v>
      </c>
      <c r="J3029" s="34" t="str">
        <f aca="false">IF( OR( ISBLANK(D3029), C3029=D3029, AND( LEFT(D3029,7)&lt;&gt;"NOMINA ", OR( ISERROR(FIND(" - ",D3029)), NOT(ISNUMBER(VALUE(LEFT(D3029,FIND(" - ",D3029)-1)))) ) ) ), "", B3029 &amp; "|" &amp; E3029 &amp; "|" &amp; (IF(ISBLANK(C3029), "", IFERROR(VALUE(LEFT(TRIM(C3029), FIND(" ", TRIM(C3029)&amp;" ")-1)), ""))) &amp; "|" &amp; D3029 )</f>
        <v/>
      </c>
      <c r="K3029" s="18" t="n">
        <f aca="false">IF(OR(C3029="", J3029="",G3029=""), 0, IF(COUNTIF($J$6:J3029, J3029)=1, 1, 0))</f>
        <v>0</v>
      </c>
      <c r="L3029" s="16" t="str">
        <f aca="false">IF(B3029="Inscripción de nuevo registro patronal",B3029 &amp; "|" &amp; E3029 &amp; "|" &amp; C3029,"")</f>
        <v/>
      </c>
      <c r="M3029" s="18" t="n">
        <f aca="false">IF(OR(C3029="", L3029=""), 0, IF(COUNTIF($L$6:L3029, L3029)=1, 1, 0))</f>
        <v>0</v>
      </c>
    </row>
    <row r="3030" customFormat="false" ht="28.35" hidden="false" customHeight="true" outlineLevel="0" collapsed="false">
      <c r="A3030" s="48" t="str">
        <f aca="false">IF(AND(NOT(ISBLANK(C3030)),NOT(ISBLANK(B3030)),NOT(ISBLANK(E3030))),(_xlfn.AGGREGATE(2,7,A$5:A3030))+1,"")</f>
        <v/>
      </c>
      <c r="B3030" s="49"/>
      <c r="C3030" s="49"/>
      <c r="D3030" s="50"/>
      <c r="E3030" s="51"/>
      <c r="F3030" s="52" t="str">
        <f aca="false">IFERROR(VLOOKUP(B3030,LISTAS!$Q$2:$R$58,2,0),"")</f>
        <v/>
      </c>
      <c r="G3030" s="34" t="str">
        <f aca="false">IF(ISBLANK(C3030),"",  IF(F3030="RAZÓN SOCIAL","NUEVO_RP",   IF(F3030="NUMERO",      IF(ISNUMBER(VALUE(C3030)),VALUE(C3030),""),   IF(OR(F3030="NSS - NOMBRE",F3030="RP - NOMBRE"),      IF(         AND(           NOT(ISERROR(FIND(" - ",C3030))),           ISERROR(FIND("  ",C3030)),           ISERROR(FIND("–",C3030)),           ISERROR(FIND("—",C3030)),           ISNUMBER(VALUE(LEFT(C3030,FIND(" - ",C3030)-1)))         ),         VALUE(LEFT(C3030,FIND(" - ",C3030)-1)),         ""      ),   ""   )  )))</f>
        <v/>
      </c>
      <c r="H3030" s="34" t="str">
        <f aca="false">B3030 &amp; "|" &amp; E3030 &amp; "|" &amp;(IF(ISBLANK(C3030),"",IFERROR(VALUE(LEFT(TRIM(C3030),FIND(" ",TRIM(C3030)&amp;" ")-1)),"")))</f>
        <v>||</v>
      </c>
      <c r="I3030" s="18" t="n">
        <f aca="false">IF(G3030="",0, IF(COUNTIF($H$6:H3030,H3030)=1,1,0))</f>
        <v>0</v>
      </c>
      <c r="J3030" s="34" t="str">
        <f aca="false">IF( OR( ISBLANK(D3030), C3030=D3030, AND( LEFT(D3030,7)&lt;&gt;"NOMINA ", OR( ISERROR(FIND(" - ",D3030)), NOT(ISNUMBER(VALUE(LEFT(D3030,FIND(" - ",D3030)-1)))) ) ) ), "", B3030 &amp; "|" &amp; E3030 &amp; "|" &amp; (IF(ISBLANK(C3030), "", IFERROR(VALUE(LEFT(TRIM(C3030), FIND(" ", TRIM(C3030)&amp;" ")-1)), ""))) &amp; "|" &amp; D3030 )</f>
        <v/>
      </c>
      <c r="K3030" s="18" t="n">
        <f aca="false">IF(OR(C3030="", J3030="",G3030=""), 0, IF(COUNTIF($J$6:J3030, J3030)=1, 1, 0))</f>
        <v>0</v>
      </c>
      <c r="L3030" s="16" t="str">
        <f aca="false">IF(B3030="Inscripción de nuevo registro patronal",B3030 &amp; "|" &amp; E3030 &amp; "|" &amp; C3030,"")</f>
        <v/>
      </c>
      <c r="M3030" s="18" t="n">
        <f aca="false">IF(OR(C3030="", L3030=""), 0, IF(COUNTIF($L$6:L3030, L3030)=1, 1, 0))</f>
        <v>0</v>
      </c>
    </row>
    <row r="3031" customFormat="false" ht="28.35" hidden="false" customHeight="true" outlineLevel="0" collapsed="false">
      <c r="A3031" s="48" t="str">
        <f aca="false">IF(AND(NOT(ISBLANK(C3031)),NOT(ISBLANK(B3031)),NOT(ISBLANK(E3031))),(_xlfn.AGGREGATE(2,7,A$5:A3031))+1,"")</f>
        <v/>
      </c>
      <c r="B3031" s="49"/>
      <c r="C3031" s="49"/>
      <c r="D3031" s="50"/>
      <c r="E3031" s="51"/>
      <c r="F3031" s="52" t="str">
        <f aca="false">IFERROR(VLOOKUP(B3031,LISTAS!$Q$2:$R$58,2,0),"")</f>
        <v/>
      </c>
      <c r="G3031" s="34" t="str">
        <f aca="false">IF(ISBLANK(C3031),"",  IF(F3031="RAZÓN SOCIAL","NUEVO_RP",   IF(F3031="NUMERO",      IF(ISNUMBER(VALUE(C3031)),VALUE(C3031),""),   IF(OR(F3031="NSS - NOMBRE",F3031="RP - NOMBRE"),      IF(         AND(           NOT(ISERROR(FIND(" - ",C3031))),           ISERROR(FIND("  ",C3031)),           ISERROR(FIND("–",C3031)),           ISERROR(FIND("—",C3031)),           ISNUMBER(VALUE(LEFT(C3031,FIND(" - ",C3031)-1)))         ),         VALUE(LEFT(C3031,FIND(" - ",C3031)-1)),         ""      ),   ""   )  )))</f>
        <v/>
      </c>
      <c r="H3031" s="34" t="str">
        <f aca="false">B3031 &amp; "|" &amp; E3031 &amp; "|" &amp;(IF(ISBLANK(C3031),"",IFERROR(VALUE(LEFT(TRIM(C3031),FIND(" ",TRIM(C3031)&amp;" ")-1)),"")))</f>
        <v>||</v>
      </c>
      <c r="I3031" s="18" t="n">
        <f aca="false">IF(G3031="",0, IF(COUNTIF($H$6:H3031,H3031)=1,1,0))</f>
        <v>0</v>
      </c>
      <c r="J3031" s="34" t="str">
        <f aca="false">IF( OR( ISBLANK(D3031), C3031=D3031, AND( LEFT(D3031,7)&lt;&gt;"NOMINA ", OR( ISERROR(FIND(" - ",D3031)), NOT(ISNUMBER(VALUE(LEFT(D3031,FIND(" - ",D3031)-1)))) ) ) ), "", B3031 &amp; "|" &amp; E3031 &amp; "|" &amp; (IF(ISBLANK(C3031), "", IFERROR(VALUE(LEFT(TRIM(C3031), FIND(" ", TRIM(C3031)&amp;" ")-1)), ""))) &amp; "|" &amp; D3031 )</f>
        <v/>
      </c>
      <c r="K3031" s="18" t="n">
        <f aca="false">IF(OR(C3031="", J3031="",G3031=""), 0, IF(COUNTIF($J$6:J3031, J3031)=1, 1, 0))</f>
        <v>0</v>
      </c>
      <c r="L3031" s="16" t="str">
        <f aca="false">IF(B3031="Inscripción de nuevo registro patronal",B3031 &amp; "|" &amp; E3031 &amp; "|" &amp; C3031,"")</f>
        <v/>
      </c>
      <c r="M3031" s="18" t="n">
        <f aca="false">IF(OR(C3031="", L3031=""), 0, IF(COUNTIF($L$6:L3031, L3031)=1, 1, 0))</f>
        <v>0</v>
      </c>
    </row>
    <row r="3032" customFormat="false" ht="28.35" hidden="false" customHeight="true" outlineLevel="0" collapsed="false">
      <c r="A3032" s="48" t="str">
        <f aca="false">IF(AND(NOT(ISBLANK(C3032)),NOT(ISBLANK(B3032)),NOT(ISBLANK(E3032))),(_xlfn.AGGREGATE(2,7,A$5:A3032))+1,"")</f>
        <v/>
      </c>
      <c r="B3032" s="49"/>
      <c r="C3032" s="49"/>
      <c r="D3032" s="50"/>
      <c r="E3032" s="51"/>
      <c r="F3032" s="52" t="str">
        <f aca="false">IFERROR(VLOOKUP(B3032,LISTAS!$Q$2:$R$58,2,0),"")</f>
        <v/>
      </c>
      <c r="G3032" s="34" t="str">
        <f aca="false">IF(ISBLANK(C3032),"",  IF(F3032="RAZÓN SOCIAL","NUEVO_RP",   IF(F3032="NUMERO",      IF(ISNUMBER(VALUE(C3032)),VALUE(C3032),""),   IF(OR(F3032="NSS - NOMBRE",F3032="RP - NOMBRE"),      IF(         AND(           NOT(ISERROR(FIND(" - ",C3032))),           ISERROR(FIND("  ",C3032)),           ISERROR(FIND("–",C3032)),           ISERROR(FIND("—",C3032)),           ISNUMBER(VALUE(LEFT(C3032,FIND(" - ",C3032)-1)))         ),         VALUE(LEFT(C3032,FIND(" - ",C3032)-1)),         ""      ),   ""   )  )))</f>
        <v/>
      </c>
      <c r="H3032" s="34" t="str">
        <f aca="false">B3032 &amp; "|" &amp; E3032 &amp; "|" &amp;(IF(ISBLANK(C3032),"",IFERROR(VALUE(LEFT(TRIM(C3032),FIND(" ",TRIM(C3032)&amp;" ")-1)),"")))</f>
        <v>||</v>
      </c>
      <c r="I3032" s="18" t="n">
        <f aca="false">IF(G3032="",0, IF(COUNTIF($H$6:H3032,H3032)=1,1,0))</f>
        <v>0</v>
      </c>
      <c r="J3032" s="34" t="str">
        <f aca="false">IF( OR( ISBLANK(D3032), C3032=D3032, AND( LEFT(D3032,7)&lt;&gt;"NOMINA ", OR( ISERROR(FIND(" - ",D3032)), NOT(ISNUMBER(VALUE(LEFT(D3032,FIND(" - ",D3032)-1)))) ) ) ), "", B3032 &amp; "|" &amp; E3032 &amp; "|" &amp; (IF(ISBLANK(C3032), "", IFERROR(VALUE(LEFT(TRIM(C3032), FIND(" ", TRIM(C3032)&amp;" ")-1)), ""))) &amp; "|" &amp; D3032 )</f>
        <v/>
      </c>
      <c r="K3032" s="18" t="n">
        <f aca="false">IF(OR(C3032="", J3032="",G3032=""), 0, IF(COUNTIF($J$6:J3032, J3032)=1, 1, 0))</f>
        <v>0</v>
      </c>
      <c r="L3032" s="16" t="str">
        <f aca="false">IF(B3032="Inscripción de nuevo registro patronal",B3032 &amp; "|" &amp; E3032 &amp; "|" &amp; C3032,"")</f>
        <v/>
      </c>
      <c r="M3032" s="18" t="n">
        <f aca="false">IF(OR(C3032="", L3032=""), 0, IF(COUNTIF($L$6:L3032, L3032)=1, 1, 0))</f>
        <v>0</v>
      </c>
    </row>
    <row r="3033" customFormat="false" ht="28.35" hidden="false" customHeight="true" outlineLevel="0" collapsed="false">
      <c r="A3033" s="48" t="str">
        <f aca="false">IF(AND(NOT(ISBLANK(C3033)),NOT(ISBLANK(B3033)),NOT(ISBLANK(E3033))),(_xlfn.AGGREGATE(2,7,A$5:A3033))+1,"")</f>
        <v/>
      </c>
      <c r="B3033" s="49"/>
      <c r="C3033" s="49"/>
      <c r="D3033" s="50"/>
      <c r="E3033" s="51"/>
      <c r="F3033" s="52" t="str">
        <f aca="false">IFERROR(VLOOKUP(B3033,LISTAS!$Q$2:$R$58,2,0),"")</f>
        <v/>
      </c>
      <c r="G3033" s="34" t="str">
        <f aca="false">IF(ISBLANK(C3033),"",  IF(F3033="RAZÓN SOCIAL","NUEVO_RP",   IF(F3033="NUMERO",      IF(ISNUMBER(VALUE(C3033)),VALUE(C3033),""),   IF(OR(F3033="NSS - NOMBRE",F3033="RP - NOMBRE"),      IF(         AND(           NOT(ISERROR(FIND(" - ",C3033))),           ISERROR(FIND("  ",C3033)),           ISERROR(FIND("–",C3033)),           ISERROR(FIND("—",C3033)),           ISNUMBER(VALUE(LEFT(C3033,FIND(" - ",C3033)-1)))         ),         VALUE(LEFT(C3033,FIND(" - ",C3033)-1)),         ""      ),   ""   )  )))</f>
        <v/>
      </c>
      <c r="H3033" s="34" t="str">
        <f aca="false">B3033 &amp; "|" &amp; E3033 &amp; "|" &amp;(IF(ISBLANK(C3033),"",IFERROR(VALUE(LEFT(TRIM(C3033),FIND(" ",TRIM(C3033)&amp;" ")-1)),"")))</f>
        <v>||</v>
      </c>
      <c r="I3033" s="18" t="n">
        <f aca="false">IF(G3033="",0, IF(COUNTIF($H$6:H3033,H3033)=1,1,0))</f>
        <v>0</v>
      </c>
      <c r="J3033" s="34" t="str">
        <f aca="false">IF( OR( ISBLANK(D3033), C3033=D3033, AND( LEFT(D3033,7)&lt;&gt;"NOMINA ", OR( ISERROR(FIND(" - ",D3033)), NOT(ISNUMBER(VALUE(LEFT(D3033,FIND(" - ",D3033)-1)))) ) ) ), "", B3033 &amp; "|" &amp; E3033 &amp; "|" &amp; (IF(ISBLANK(C3033), "", IFERROR(VALUE(LEFT(TRIM(C3033), FIND(" ", TRIM(C3033)&amp;" ")-1)), ""))) &amp; "|" &amp; D3033 )</f>
        <v/>
      </c>
      <c r="K3033" s="18" t="n">
        <f aca="false">IF(OR(C3033="", J3033="",G3033=""), 0, IF(COUNTIF($J$6:J3033, J3033)=1, 1, 0))</f>
        <v>0</v>
      </c>
      <c r="L3033" s="16" t="str">
        <f aca="false">IF(B3033="Inscripción de nuevo registro patronal",B3033 &amp; "|" &amp; E3033 &amp; "|" &amp; C3033,"")</f>
        <v/>
      </c>
      <c r="M3033" s="18" t="n">
        <f aca="false">IF(OR(C3033="", L3033=""), 0, IF(COUNTIF($L$6:L3033, L3033)=1, 1, 0))</f>
        <v>0</v>
      </c>
    </row>
    <row r="3034" customFormat="false" ht="28.35" hidden="false" customHeight="true" outlineLevel="0" collapsed="false">
      <c r="A3034" s="48" t="str">
        <f aca="false">IF(AND(NOT(ISBLANK(C3034)),NOT(ISBLANK(B3034)),NOT(ISBLANK(E3034))),(_xlfn.AGGREGATE(2,7,A$5:A3034))+1,"")</f>
        <v/>
      </c>
      <c r="B3034" s="49"/>
      <c r="C3034" s="49"/>
      <c r="D3034" s="50"/>
      <c r="E3034" s="51"/>
      <c r="F3034" s="52" t="str">
        <f aca="false">IFERROR(VLOOKUP(B3034,LISTAS!$Q$2:$R$58,2,0),"")</f>
        <v/>
      </c>
      <c r="G3034" s="34" t="str">
        <f aca="false">IF(ISBLANK(C3034),"",  IF(F3034="RAZÓN SOCIAL","NUEVO_RP",   IF(F3034="NUMERO",      IF(ISNUMBER(VALUE(C3034)),VALUE(C3034),""),   IF(OR(F3034="NSS - NOMBRE",F3034="RP - NOMBRE"),      IF(         AND(           NOT(ISERROR(FIND(" - ",C3034))),           ISERROR(FIND("  ",C3034)),           ISERROR(FIND("–",C3034)),           ISERROR(FIND("—",C3034)),           ISNUMBER(VALUE(LEFT(C3034,FIND(" - ",C3034)-1)))         ),         VALUE(LEFT(C3034,FIND(" - ",C3034)-1)),         ""      ),   ""   )  )))</f>
        <v/>
      </c>
      <c r="H3034" s="34" t="str">
        <f aca="false">B3034 &amp; "|" &amp; E3034 &amp; "|" &amp;(IF(ISBLANK(C3034),"",IFERROR(VALUE(LEFT(TRIM(C3034),FIND(" ",TRIM(C3034)&amp;" ")-1)),"")))</f>
        <v>||</v>
      </c>
      <c r="I3034" s="18" t="n">
        <f aca="false">IF(G3034="",0, IF(COUNTIF($H$6:H3034,H3034)=1,1,0))</f>
        <v>0</v>
      </c>
      <c r="J3034" s="34" t="str">
        <f aca="false">IF( OR( ISBLANK(D3034), C3034=D3034, AND( LEFT(D3034,7)&lt;&gt;"NOMINA ", OR( ISERROR(FIND(" - ",D3034)), NOT(ISNUMBER(VALUE(LEFT(D3034,FIND(" - ",D3034)-1)))) ) ) ), "", B3034 &amp; "|" &amp; E3034 &amp; "|" &amp; (IF(ISBLANK(C3034), "", IFERROR(VALUE(LEFT(TRIM(C3034), FIND(" ", TRIM(C3034)&amp;" ")-1)), ""))) &amp; "|" &amp; D3034 )</f>
        <v/>
      </c>
      <c r="K3034" s="18" t="n">
        <f aca="false">IF(OR(C3034="", J3034="",G3034=""), 0, IF(COUNTIF($J$6:J3034, J3034)=1, 1, 0))</f>
        <v>0</v>
      </c>
      <c r="L3034" s="16" t="str">
        <f aca="false">IF(B3034="Inscripción de nuevo registro patronal",B3034 &amp; "|" &amp; E3034 &amp; "|" &amp; C3034,"")</f>
        <v/>
      </c>
      <c r="M3034" s="18" t="n">
        <f aca="false">IF(OR(C3034="", L3034=""), 0, IF(COUNTIF($L$6:L3034, L3034)=1, 1, 0))</f>
        <v>0</v>
      </c>
    </row>
    <row r="3035" customFormat="false" ht="28.35" hidden="false" customHeight="true" outlineLevel="0" collapsed="false">
      <c r="A3035" s="48" t="str">
        <f aca="false">IF(AND(NOT(ISBLANK(C3035)),NOT(ISBLANK(B3035)),NOT(ISBLANK(E3035))),(_xlfn.AGGREGATE(2,7,A$5:A3035))+1,"")</f>
        <v/>
      </c>
      <c r="B3035" s="49"/>
      <c r="C3035" s="49"/>
      <c r="D3035" s="50"/>
      <c r="E3035" s="51"/>
      <c r="F3035" s="52" t="str">
        <f aca="false">IFERROR(VLOOKUP(B3035,LISTAS!$Q$2:$R$58,2,0),"")</f>
        <v/>
      </c>
      <c r="G3035" s="34" t="str">
        <f aca="false">IF(ISBLANK(C3035),"",  IF(F3035="RAZÓN SOCIAL","NUEVO_RP",   IF(F3035="NUMERO",      IF(ISNUMBER(VALUE(C3035)),VALUE(C3035),""),   IF(OR(F3035="NSS - NOMBRE",F3035="RP - NOMBRE"),      IF(         AND(           NOT(ISERROR(FIND(" - ",C3035))),           ISERROR(FIND("  ",C3035)),           ISERROR(FIND("–",C3035)),           ISERROR(FIND("—",C3035)),           ISNUMBER(VALUE(LEFT(C3035,FIND(" - ",C3035)-1)))         ),         VALUE(LEFT(C3035,FIND(" - ",C3035)-1)),         ""      ),   ""   )  )))</f>
        <v/>
      </c>
      <c r="H3035" s="34" t="str">
        <f aca="false">B3035 &amp; "|" &amp; E3035 &amp; "|" &amp;(IF(ISBLANK(C3035),"",IFERROR(VALUE(LEFT(TRIM(C3035),FIND(" ",TRIM(C3035)&amp;" ")-1)),"")))</f>
        <v>||</v>
      </c>
      <c r="I3035" s="18" t="n">
        <f aca="false">IF(G3035="",0, IF(COUNTIF($H$6:H3035,H3035)=1,1,0))</f>
        <v>0</v>
      </c>
      <c r="J3035" s="34" t="str">
        <f aca="false">IF( OR( ISBLANK(D3035), C3035=D3035, AND( LEFT(D3035,7)&lt;&gt;"NOMINA ", OR( ISERROR(FIND(" - ",D3035)), NOT(ISNUMBER(VALUE(LEFT(D3035,FIND(" - ",D3035)-1)))) ) ) ), "", B3035 &amp; "|" &amp; E3035 &amp; "|" &amp; (IF(ISBLANK(C3035), "", IFERROR(VALUE(LEFT(TRIM(C3035), FIND(" ", TRIM(C3035)&amp;" ")-1)), ""))) &amp; "|" &amp; D3035 )</f>
        <v/>
      </c>
      <c r="K3035" s="18" t="n">
        <f aca="false">IF(OR(C3035="", J3035="",G3035=""), 0, IF(COUNTIF($J$6:J3035, J3035)=1, 1, 0))</f>
        <v>0</v>
      </c>
      <c r="L3035" s="16" t="str">
        <f aca="false">IF(B3035="Inscripción de nuevo registro patronal",B3035 &amp; "|" &amp; E3035 &amp; "|" &amp; C3035,"")</f>
        <v/>
      </c>
      <c r="M3035" s="18" t="n">
        <f aca="false">IF(OR(C3035="", L3035=""), 0, IF(COUNTIF($L$6:L3035, L3035)=1, 1, 0))</f>
        <v>0</v>
      </c>
    </row>
    <row r="3036" customFormat="false" ht="28.35" hidden="false" customHeight="true" outlineLevel="0" collapsed="false">
      <c r="A3036" s="48" t="str">
        <f aca="false">IF(AND(NOT(ISBLANK(C3036)),NOT(ISBLANK(B3036)),NOT(ISBLANK(E3036))),(_xlfn.AGGREGATE(2,7,A$5:A3036))+1,"")</f>
        <v/>
      </c>
      <c r="B3036" s="49"/>
      <c r="C3036" s="49"/>
      <c r="D3036" s="50"/>
      <c r="E3036" s="51"/>
      <c r="F3036" s="52" t="str">
        <f aca="false">IFERROR(VLOOKUP(B3036,LISTAS!$Q$2:$R$58,2,0),"")</f>
        <v/>
      </c>
      <c r="G3036" s="34" t="str">
        <f aca="false">IF(ISBLANK(C3036),"",  IF(F3036="RAZÓN SOCIAL","NUEVO_RP",   IF(F3036="NUMERO",      IF(ISNUMBER(VALUE(C3036)),VALUE(C3036),""),   IF(OR(F3036="NSS - NOMBRE",F3036="RP - NOMBRE"),      IF(         AND(           NOT(ISERROR(FIND(" - ",C3036))),           ISERROR(FIND("  ",C3036)),           ISERROR(FIND("–",C3036)),           ISERROR(FIND("—",C3036)),           ISNUMBER(VALUE(LEFT(C3036,FIND(" - ",C3036)-1)))         ),         VALUE(LEFT(C3036,FIND(" - ",C3036)-1)),         ""      ),   ""   )  )))</f>
        <v/>
      </c>
      <c r="H3036" s="34" t="str">
        <f aca="false">B3036 &amp; "|" &amp; E3036 &amp; "|" &amp;(IF(ISBLANK(C3036),"",IFERROR(VALUE(LEFT(TRIM(C3036),FIND(" ",TRIM(C3036)&amp;" ")-1)),"")))</f>
        <v>||</v>
      </c>
      <c r="I3036" s="18" t="n">
        <f aca="false">IF(G3036="",0, IF(COUNTIF($H$6:H3036,H3036)=1,1,0))</f>
        <v>0</v>
      </c>
      <c r="J3036" s="34" t="str">
        <f aca="false">IF( OR( ISBLANK(D3036), C3036=D3036, AND( LEFT(D3036,7)&lt;&gt;"NOMINA ", OR( ISERROR(FIND(" - ",D3036)), NOT(ISNUMBER(VALUE(LEFT(D3036,FIND(" - ",D3036)-1)))) ) ) ), "", B3036 &amp; "|" &amp; E3036 &amp; "|" &amp; (IF(ISBLANK(C3036), "", IFERROR(VALUE(LEFT(TRIM(C3036), FIND(" ", TRIM(C3036)&amp;" ")-1)), ""))) &amp; "|" &amp; D3036 )</f>
        <v/>
      </c>
      <c r="K3036" s="18" t="n">
        <f aca="false">IF(OR(C3036="", J3036="",G3036=""), 0, IF(COUNTIF($J$6:J3036, J3036)=1, 1, 0))</f>
        <v>0</v>
      </c>
      <c r="L3036" s="16" t="str">
        <f aca="false">IF(B3036="Inscripción de nuevo registro patronal",B3036 &amp; "|" &amp; E3036 &amp; "|" &amp; C3036,"")</f>
        <v/>
      </c>
      <c r="M3036" s="18" t="n">
        <f aca="false">IF(OR(C3036="", L3036=""), 0, IF(COUNTIF($L$6:L3036, L3036)=1, 1, 0))</f>
        <v>0</v>
      </c>
    </row>
    <row r="3037" customFormat="false" ht="28.35" hidden="false" customHeight="true" outlineLevel="0" collapsed="false">
      <c r="A3037" s="48" t="str">
        <f aca="false">IF(AND(NOT(ISBLANK(C3037)),NOT(ISBLANK(B3037)),NOT(ISBLANK(E3037))),(_xlfn.AGGREGATE(2,7,A$5:A3037))+1,"")</f>
        <v/>
      </c>
      <c r="B3037" s="49"/>
      <c r="C3037" s="49"/>
      <c r="D3037" s="50"/>
      <c r="E3037" s="51"/>
      <c r="F3037" s="52" t="str">
        <f aca="false">IFERROR(VLOOKUP(B3037,LISTAS!$Q$2:$R$58,2,0),"")</f>
        <v/>
      </c>
      <c r="G3037" s="34" t="str">
        <f aca="false">IF(ISBLANK(C3037),"",  IF(F3037="RAZÓN SOCIAL","NUEVO_RP",   IF(F3037="NUMERO",      IF(ISNUMBER(VALUE(C3037)),VALUE(C3037),""),   IF(OR(F3037="NSS - NOMBRE",F3037="RP - NOMBRE"),      IF(         AND(           NOT(ISERROR(FIND(" - ",C3037))),           ISERROR(FIND("  ",C3037)),           ISERROR(FIND("–",C3037)),           ISERROR(FIND("—",C3037)),           ISNUMBER(VALUE(LEFT(C3037,FIND(" - ",C3037)-1)))         ),         VALUE(LEFT(C3037,FIND(" - ",C3037)-1)),         ""      ),   ""   )  )))</f>
        <v/>
      </c>
      <c r="H3037" s="34" t="str">
        <f aca="false">B3037 &amp; "|" &amp; E3037 &amp; "|" &amp;(IF(ISBLANK(C3037),"",IFERROR(VALUE(LEFT(TRIM(C3037),FIND(" ",TRIM(C3037)&amp;" ")-1)),"")))</f>
        <v>||</v>
      </c>
      <c r="I3037" s="18" t="n">
        <f aca="false">IF(G3037="",0, IF(COUNTIF($H$6:H3037,H3037)=1,1,0))</f>
        <v>0</v>
      </c>
      <c r="J3037" s="34" t="str">
        <f aca="false">IF( OR( ISBLANK(D3037), C3037=D3037, AND( LEFT(D3037,7)&lt;&gt;"NOMINA ", OR( ISERROR(FIND(" - ",D3037)), NOT(ISNUMBER(VALUE(LEFT(D3037,FIND(" - ",D3037)-1)))) ) ) ), "", B3037 &amp; "|" &amp; E3037 &amp; "|" &amp; (IF(ISBLANK(C3037), "", IFERROR(VALUE(LEFT(TRIM(C3037), FIND(" ", TRIM(C3037)&amp;" ")-1)), ""))) &amp; "|" &amp; D3037 )</f>
        <v/>
      </c>
      <c r="K3037" s="18" t="n">
        <f aca="false">IF(OR(C3037="", J3037="",G3037=""), 0, IF(COUNTIF($J$6:J3037, J3037)=1, 1, 0))</f>
        <v>0</v>
      </c>
      <c r="L3037" s="16" t="str">
        <f aca="false">IF(B3037="Inscripción de nuevo registro patronal",B3037 &amp; "|" &amp; E3037 &amp; "|" &amp; C3037,"")</f>
        <v/>
      </c>
      <c r="M3037" s="18" t="n">
        <f aca="false">IF(OR(C3037="", L3037=""), 0, IF(COUNTIF($L$6:L3037, L3037)=1, 1, 0))</f>
        <v>0</v>
      </c>
    </row>
    <row r="3038" customFormat="false" ht="28.35" hidden="false" customHeight="true" outlineLevel="0" collapsed="false">
      <c r="A3038" s="48" t="str">
        <f aca="false">IF(AND(NOT(ISBLANK(C3038)),NOT(ISBLANK(B3038)),NOT(ISBLANK(E3038))),(_xlfn.AGGREGATE(2,7,A$5:A3038))+1,"")</f>
        <v/>
      </c>
      <c r="B3038" s="49"/>
      <c r="C3038" s="49"/>
      <c r="D3038" s="50"/>
      <c r="E3038" s="51"/>
      <c r="F3038" s="52" t="str">
        <f aca="false">IFERROR(VLOOKUP(B3038,LISTAS!$Q$2:$R$58,2,0),"")</f>
        <v/>
      </c>
      <c r="G3038" s="34" t="str">
        <f aca="false">IF(ISBLANK(C3038),"",  IF(F3038="RAZÓN SOCIAL","NUEVO_RP",   IF(F3038="NUMERO",      IF(ISNUMBER(VALUE(C3038)),VALUE(C3038),""),   IF(OR(F3038="NSS - NOMBRE",F3038="RP - NOMBRE"),      IF(         AND(           NOT(ISERROR(FIND(" - ",C3038))),           ISERROR(FIND("  ",C3038)),           ISERROR(FIND("–",C3038)),           ISERROR(FIND("—",C3038)),           ISNUMBER(VALUE(LEFT(C3038,FIND(" - ",C3038)-1)))         ),         VALUE(LEFT(C3038,FIND(" - ",C3038)-1)),         ""      ),   ""   )  )))</f>
        <v/>
      </c>
      <c r="H3038" s="34" t="str">
        <f aca="false">B3038 &amp; "|" &amp; E3038 &amp; "|" &amp;(IF(ISBLANK(C3038),"",IFERROR(VALUE(LEFT(TRIM(C3038),FIND(" ",TRIM(C3038)&amp;" ")-1)),"")))</f>
        <v>||</v>
      </c>
      <c r="I3038" s="18" t="n">
        <f aca="false">IF(G3038="",0, IF(COUNTIF($H$6:H3038,H3038)=1,1,0))</f>
        <v>0</v>
      </c>
      <c r="J3038" s="34" t="str">
        <f aca="false">IF( OR( ISBLANK(D3038), C3038=D3038, AND( LEFT(D3038,7)&lt;&gt;"NOMINA ", OR( ISERROR(FIND(" - ",D3038)), NOT(ISNUMBER(VALUE(LEFT(D3038,FIND(" - ",D3038)-1)))) ) ) ), "", B3038 &amp; "|" &amp; E3038 &amp; "|" &amp; (IF(ISBLANK(C3038), "", IFERROR(VALUE(LEFT(TRIM(C3038), FIND(" ", TRIM(C3038)&amp;" ")-1)), ""))) &amp; "|" &amp; D3038 )</f>
        <v/>
      </c>
      <c r="K3038" s="18" t="n">
        <f aca="false">IF(OR(C3038="", J3038="",G3038=""), 0, IF(COUNTIF($J$6:J3038, J3038)=1, 1, 0))</f>
        <v>0</v>
      </c>
      <c r="L3038" s="16" t="str">
        <f aca="false">IF(B3038="Inscripción de nuevo registro patronal",B3038 &amp; "|" &amp; E3038 &amp; "|" &amp; C3038,"")</f>
        <v/>
      </c>
      <c r="M3038" s="18" t="n">
        <f aca="false">IF(OR(C3038="", L3038=""), 0, IF(COUNTIF($L$6:L3038, L3038)=1, 1, 0))</f>
        <v>0</v>
      </c>
    </row>
    <row r="3039" customFormat="false" ht="28.35" hidden="false" customHeight="true" outlineLevel="0" collapsed="false">
      <c r="A3039" s="48" t="str">
        <f aca="false">IF(AND(NOT(ISBLANK(C3039)),NOT(ISBLANK(B3039)),NOT(ISBLANK(E3039))),(_xlfn.AGGREGATE(2,7,A$5:A3039))+1,"")</f>
        <v/>
      </c>
      <c r="B3039" s="49"/>
      <c r="C3039" s="49"/>
      <c r="D3039" s="50"/>
      <c r="E3039" s="51"/>
      <c r="F3039" s="52" t="str">
        <f aca="false">IFERROR(VLOOKUP(B3039,LISTAS!$Q$2:$R$58,2,0),"")</f>
        <v/>
      </c>
      <c r="G3039" s="34" t="str">
        <f aca="false">IF(ISBLANK(C3039),"",  IF(F3039="RAZÓN SOCIAL","NUEVO_RP",   IF(F3039="NUMERO",      IF(ISNUMBER(VALUE(C3039)),VALUE(C3039),""),   IF(OR(F3039="NSS - NOMBRE",F3039="RP - NOMBRE"),      IF(         AND(           NOT(ISERROR(FIND(" - ",C3039))),           ISERROR(FIND("  ",C3039)),           ISERROR(FIND("–",C3039)),           ISERROR(FIND("—",C3039)),           ISNUMBER(VALUE(LEFT(C3039,FIND(" - ",C3039)-1)))         ),         VALUE(LEFT(C3039,FIND(" - ",C3039)-1)),         ""      ),   ""   )  )))</f>
        <v/>
      </c>
      <c r="H3039" s="34" t="str">
        <f aca="false">B3039 &amp; "|" &amp; E3039 &amp; "|" &amp;(IF(ISBLANK(C3039),"",IFERROR(VALUE(LEFT(TRIM(C3039),FIND(" ",TRIM(C3039)&amp;" ")-1)),"")))</f>
        <v>||</v>
      </c>
      <c r="I3039" s="18" t="n">
        <f aca="false">IF(G3039="",0, IF(COUNTIF($H$6:H3039,H3039)=1,1,0))</f>
        <v>0</v>
      </c>
      <c r="J3039" s="34" t="str">
        <f aca="false">IF( OR( ISBLANK(D3039), C3039=D3039, AND( LEFT(D3039,7)&lt;&gt;"NOMINA ", OR( ISERROR(FIND(" - ",D3039)), NOT(ISNUMBER(VALUE(LEFT(D3039,FIND(" - ",D3039)-1)))) ) ) ), "", B3039 &amp; "|" &amp; E3039 &amp; "|" &amp; (IF(ISBLANK(C3039), "", IFERROR(VALUE(LEFT(TRIM(C3039), FIND(" ", TRIM(C3039)&amp;" ")-1)), ""))) &amp; "|" &amp; D3039 )</f>
        <v/>
      </c>
      <c r="K3039" s="18" t="n">
        <f aca="false">IF(OR(C3039="", J3039="",G3039=""), 0, IF(COUNTIF($J$6:J3039, J3039)=1, 1, 0))</f>
        <v>0</v>
      </c>
      <c r="L3039" s="16" t="str">
        <f aca="false">IF(B3039="Inscripción de nuevo registro patronal",B3039 &amp; "|" &amp; E3039 &amp; "|" &amp; C3039,"")</f>
        <v/>
      </c>
      <c r="M3039" s="18" t="n">
        <f aca="false">IF(OR(C3039="", L3039=""), 0, IF(COUNTIF($L$6:L3039, L3039)=1, 1, 0))</f>
        <v>0</v>
      </c>
    </row>
    <row r="3040" customFormat="false" ht="28.35" hidden="false" customHeight="true" outlineLevel="0" collapsed="false">
      <c r="A3040" s="48" t="str">
        <f aca="false">IF(AND(NOT(ISBLANK(C3040)),NOT(ISBLANK(B3040)),NOT(ISBLANK(E3040))),(_xlfn.AGGREGATE(2,7,A$5:A3040))+1,"")</f>
        <v/>
      </c>
      <c r="B3040" s="49"/>
      <c r="C3040" s="49"/>
      <c r="D3040" s="50"/>
      <c r="E3040" s="51"/>
      <c r="F3040" s="52" t="str">
        <f aca="false">IFERROR(VLOOKUP(B3040,LISTAS!$Q$2:$R$58,2,0),"")</f>
        <v/>
      </c>
      <c r="G3040" s="34" t="str">
        <f aca="false">IF(ISBLANK(C3040),"",  IF(F3040="RAZÓN SOCIAL","NUEVO_RP",   IF(F3040="NUMERO",      IF(ISNUMBER(VALUE(C3040)),VALUE(C3040),""),   IF(OR(F3040="NSS - NOMBRE",F3040="RP - NOMBRE"),      IF(         AND(           NOT(ISERROR(FIND(" - ",C3040))),           ISERROR(FIND("  ",C3040)),           ISERROR(FIND("–",C3040)),           ISERROR(FIND("—",C3040)),           ISNUMBER(VALUE(LEFT(C3040,FIND(" - ",C3040)-1)))         ),         VALUE(LEFT(C3040,FIND(" - ",C3040)-1)),         ""      ),   ""   )  )))</f>
        <v/>
      </c>
      <c r="H3040" s="34" t="str">
        <f aca="false">B3040 &amp; "|" &amp; E3040 &amp; "|" &amp;(IF(ISBLANK(C3040),"",IFERROR(VALUE(LEFT(TRIM(C3040),FIND(" ",TRIM(C3040)&amp;" ")-1)),"")))</f>
        <v>||</v>
      </c>
      <c r="I3040" s="18" t="n">
        <f aca="false">IF(G3040="",0, IF(COUNTIF($H$6:H3040,H3040)=1,1,0))</f>
        <v>0</v>
      </c>
      <c r="J3040" s="34" t="str">
        <f aca="false">IF( OR( ISBLANK(D3040), C3040=D3040, AND( LEFT(D3040,7)&lt;&gt;"NOMINA ", OR( ISERROR(FIND(" - ",D3040)), NOT(ISNUMBER(VALUE(LEFT(D3040,FIND(" - ",D3040)-1)))) ) ) ), "", B3040 &amp; "|" &amp; E3040 &amp; "|" &amp; (IF(ISBLANK(C3040), "", IFERROR(VALUE(LEFT(TRIM(C3040), FIND(" ", TRIM(C3040)&amp;" ")-1)), ""))) &amp; "|" &amp; D3040 )</f>
        <v/>
      </c>
      <c r="K3040" s="18" t="n">
        <f aca="false">IF(OR(C3040="", J3040="",G3040=""), 0, IF(COUNTIF($J$6:J3040, J3040)=1, 1, 0))</f>
        <v>0</v>
      </c>
      <c r="L3040" s="16" t="str">
        <f aca="false">IF(B3040="Inscripción de nuevo registro patronal",B3040 &amp; "|" &amp; E3040 &amp; "|" &amp; C3040,"")</f>
        <v/>
      </c>
      <c r="M3040" s="18" t="n">
        <f aca="false">IF(OR(C3040="", L3040=""), 0, IF(COUNTIF($L$6:L3040, L3040)=1, 1, 0))</f>
        <v>0</v>
      </c>
    </row>
    <row r="3041" customFormat="false" ht="28.35" hidden="false" customHeight="true" outlineLevel="0" collapsed="false">
      <c r="A3041" s="48" t="str">
        <f aca="false">IF(AND(NOT(ISBLANK(C3041)),NOT(ISBLANK(B3041)),NOT(ISBLANK(E3041))),(_xlfn.AGGREGATE(2,7,A$5:A3041))+1,"")</f>
        <v/>
      </c>
      <c r="B3041" s="49"/>
      <c r="C3041" s="49"/>
      <c r="D3041" s="50"/>
      <c r="E3041" s="51"/>
      <c r="F3041" s="52" t="str">
        <f aca="false">IFERROR(VLOOKUP(B3041,LISTAS!$Q$2:$R$58,2,0),"")</f>
        <v/>
      </c>
      <c r="G3041" s="34" t="str">
        <f aca="false">IF(ISBLANK(C3041),"",  IF(F3041="RAZÓN SOCIAL","NUEVO_RP",   IF(F3041="NUMERO",      IF(ISNUMBER(VALUE(C3041)),VALUE(C3041),""),   IF(OR(F3041="NSS - NOMBRE",F3041="RP - NOMBRE"),      IF(         AND(           NOT(ISERROR(FIND(" - ",C3041))),           ISERROR(FIND("  ",C3041)),           ISERROR(FIND("–",C3041)),           ISERROR(FIND("—",C3041)),           ISNUMBER(VALUE(LEFT(C3041,FIND(" - ",C3041)-1)))         ),         VALUE(LEFT(C3041,FIND(" - ",C3041)-1)),         ""      ),   ""   )  )))</f>
        <v/>
      </c>
      <c r="H3041" s="34" t="str">
        <f aca="false">B3041 &amp; "|" &amp; E3041 &amp; "|" &amp;(IF(ISBLANK(C3041),"",IFERROR(VALUE(LEFT(TRIM(C3041),FIND(" ",TRIM(C3041)&amp;" ")-1)),"")))</f>
        <v>||</v>
      </c>
      <c r="I3041" s="18" t="n">
        <f aca="false">IF(G3041="",0, IF(COUNTIF($H$6:H3041,H3041)=1,1,0))</f>
        <v>0</v>
      </c>
      <c r="J3041" s="34" t="str">
        <f aca="false">IF( OR( ISBLANK(D3041), C3041=D3041, AND( LEFT(D3041,7)&lt;&gt;"NOMINA ", OR( ISERROR(FIND(" - ",D3041)), NOT(ISNUMBER(VALUE(LEFT(D3041,FIND(" - ",D3041)-1)))) ) ) ), "", B3041 &amp; "|" &amp; E3041 &amp; "|" &amp; (IF(ISBLANK(C3041), "", IFERROR(VALUE(LEFT(TRIM(C3041), FIND(" ", TRIM(C3041)&amp;" ")-1)), ""))) &amp; "|" &amp; D3041 )</f>
        <v/>
      </c>
      <c r="K3041" s="18" t="n">
        <f aca="false">IF(OR(C3041="", J3041="",G3041=""), 0, IF(COUNTIF($J$6:J3041, J3041)=1, 1, 0))</f>
        <v>0</v>
      </c>
      <c r="L3041" s="16" t="str">
        <f aca="false">IF(B3041="Inscripción de nuevo registro patronal",B3041 &amp; "|" &amp; E3041 &amp; "|" &amp; C3041,"")</f>
        <v/>
      </c>
      <c r="M3041" s="18" t="n">
        <f aca="false">IF(OR(C3041="", L3041=""), 0, IF(COUNTIF($L$6:L3041, L3041)=1, 1, 0))</f>
        <v>0</v>
      </c>
    </row>
    <row r="3042" customFormat="false" ht="28.35" hidden="false" customHeight="true" outlineLevel="0" collapsed="false">
      <c r="A3042" s="48" t="str">
        <f aca="false">IF(AND(NOT(ISBLANK(C3042)),NOT(ISBLANK(B3042)),NOT(ISBLANK(E3042))),(_xlfn.AGGREGATE(2,7,A$5:A3042))+1,"")</f>
        <v/>
      </c>
      <c r="B3042" s="49"/>
      <c r="C3042" s="49"/>
      <c r="D3042" s="50"/>
      <c r="E3042" s="51"/>
      <c r="F3042" s="52" t="str">
        <f aca="false">IFERROR(VLOOKUP(B3042,LISTAS!$Q$2:$R$58,2,0),"")</f>
        <v/>
      </c>
      <c r="G3042" s="34" t="str">
        <f aca="false">IF(ISBLANK(C3042),"",  IF(F3042="RAZÓN SOCIAL","NUEVO_RP",   IF(F3042="NUMERO",      IF(ISNUMBER(VALUE(C3042)),VALUE(C3042),""),   IF(OR(F3042="NSS - NOMBRE",F3042="RP - NOMBRE"),      IF(         AND(           NOT(ISERROR(FIND(" - ",C3042))),           ISERROR(FIND("  ",C3042)),           ISERROR(FIND("–",C3042)),           ISERROR(FIND("—",C3042)),           ISNUMBER(VALUE(LEFT(C3042,FIND(" - ",C3042)-1)))         ),         VALUE(LEFT(C3042,FIND(" - ",C3042)-1)),         ""      ),   ""   )  )))</f>
        <v/>
      </c>
      <c r="H3042" s="34" t="str">
        <f aca="false">B3042 &amp; "|" &amp; E3042 &amp; "|" &amp;(IF(ISBLANK(C3042),"",IFERROR(VALUE(LEFT(TRIM(C3042),FIND(" ",TRIM(C3042)&amp;" ")-1)),"")))</f>
        <v>||</v>
      </c>
      <c r="I3042" s="18" t="n">
        <f aca="false">IF(G3042="",0, IF(COUNTIF($H$6:H3042,H3042)=1,1,0))</f>
        <v>0</v>
      </c>
      <c r="J3042" s="34" t="str">
        <f aca="false">IF( OR( ISBLANK(D3042), C3042=D3042, AND( LEFT(D3042,7)&lt;&gt;"NOMINA ", OR( ISERROR(FIND(" - ",D3042)), NOT(ISNUMBER(VALUE(LEFT(D3042,FIND(" - ",D3042)-1)))) ) ) ), "", B3042 &amp; "|" &amp; E3042 &amp; "|" &amp; (IF(ISBLANK(C3042), "", IFERROR(VALUE(LEFT(TRIM(C3042), FIND(" ", TRIM(C3042)&amp;" ")-1)), ""))) &amp; "|" &amp; D3042 )</f>
        <v/>
      </c>
      <c r="K3042" s="18" t="n">
        <f aca="false">IF(OR(C3042="", J3042="",G3042=""), 0, IF(COUNTIF($J$6:J3042, J3042)=1, 1, 0))</f>
        <v>0</v>
      </c>
      <c r="L3042" s="16" t="str">
        <f aca="false">IF(B3042="Inscripción de nuevo registro patronal",B3042 &amp; "|" &amp; E3042 &amp; "|" &amp; C3042,"")</f>
        <v/>
      </c>
      <c r="M3042" s="18" t="n">
        <f aca="false">IF(OR(C3042="", L3042=""), 0, IF(COUNTIF($L$6:L3042, L3042)=1, 1, 0))</f>
        <v>0</v>
      </c>
    </row>
    <row r="3043" customFormat="false" ht="28.35" hidden="false" customHeight="true" outlineLevel="0" collapsed="false">
      <c r="A3043" s="48" t="str">
        <f aca="false">IF(AND(NOT(ISBLANK(C3043)),NOT(ISBLANK(B3043)),NOT(ISBLANK(E3043))),(_xlfn.AGGREGATE(2,7,A$5:A3043))+1,"")</f>
        <v/>
      </c>
      <c r="B3043" s="49"/>
      <c r="C3043" s="49"/>
      <c r="D3043" s="50"/>
      <c r="E3043" s="51"/>
      <c r="F3043" s="52" t="str">
        <f aca="false">IFERROR(VLOOKUP(B3043,LISTAS!$Q$2:$R$58,2,0),"")</f>
        <v/>
      </c>
      <c r="G3043" s="34" t="str">
        <f aca="false">IF(ISBLANK(C3043),"",  IF(F3043="RAZÓN SOCIAL","NUEVO_RP",   IF(F3043="NUMERO",      IF(ISNUMBER(VALUE(C3043)),VALUE(C3043),""),   IF(OR(F3043="NSS - NOMBRE",F3043="RP - NOMBRE"),      IF(         AND(           NOT(ISERROR(FIND(" - ",C3043))),           ISERROR(FIND("  ",C3043)),           ISERROR(FIND("–",C3043)),           ISERROR(FIND("—",C3043)),           ISNUMBER(VALUE(LEFT(C3043,FIND(" - ",C3043)-1)))         ),         VALUE(LEFT(C3043,FIND(" - ",C3043)-1)),         ""      ),   ""   )  )))</f>
        <v/>
      </c>
      <c r="H3043" s="34" t="str">
        <f aca="false">B3043 &amp; "|" &amp; E3043 &amp; "|" &amp;(IF(ISBLANK(C3043),"",IFERROR(VALUE(LEFT(TRIM(C3043),FIND(" ",TRIM(C3043)&amp;" ")-1)),"")))</f>
        <v>||</v>
      </c>
      <c r="I3043" s="18" t="n">
        <f aca="false">IF(G3043="",0, IF(COUNTIF($H$6:H3043,H3043)=1,1,0))</f>
        <v>0</v>
      </c>
      <c r="J3043" s="34" t="str">
        <f aca="false">IF( OR( ISBLANK(D3043), C3043=D3043, AND( LEFT(D3043,7)&lt;&gt;"NOMINA ", OR( ISERROR(FIND(" - ",D3043)), NOT(ISNUMBER(VALUE(LEFT(D3043,FIND(" - ",D3043)-1)))) ) ) ), "", B3043 &amp; "|" &amp; E3043 &amp; "|" &amp; (IF(ISBLANK(C3043), "", IFERROR(VALUE(LEFT(TRIM(C3043), FIND(" ", TRIM(C3043)&amp;" ")-1)), ""))) &amp; "|" &amp; D3043 )</f>
        <v/>
      </c>
      <c r="K3043" s="18" t="n">
        <f aca="false">IF(OR(C3043="", J3043="",G3043=""), 0, IF(COUNTIF($J$6:J3043, J3043)=1, 1, 0))</f>
        <v>0</v>
      </c>
      <c r="L3043" s="16" t="str">
        <f aca="false">IF(B3043="Inscripción de nuevo registro patronal",B3043 &amp; "|" &amp; E3043 &amp; "|" &amp; C3043,"")</f>
        <v/>
      </c>
      <c r="M3043" s="18" t="n">
        <f aca="false">IF(OR(C3043="", L3043=""), 0, IF(COUNTIF($L$6:L3043, L3043)=1, 1, 0))</f>
        <v>0</v>
      </c>
    </row>
    <row r="3044" customFormat="false" ht="28.35" hidden="false" customHeight="true" outlineLevel="0" collapsed="false">
      <c r="A3044" s="48" t="str">
        <f aca="false">IF(AND(NOT(ISBLANK(C3044)),NOT(ISBLANK(B3044)),NOT(ISBLANK(E3044))),(_xlfn.AGGREGATE(2,7,A$5:A3044))+1,"")</f>
        <v/>
      </c>
      <c r="B3044" s="49"/>
      <c r="C3044" s="49"/>
      <c r="D3044" s="50"/>
      <c r="E3044" s="51"/>
      <c r="F3044" s="52" t="str">
        <f aca="false">IFERROR(VLOOKUP(B3044,LISTAS!$Q$2:$R$58,2,0),"")</f>
        <v/>
      </c>
      <c r="G3044" s="34" t="str">
        <f aca="false">IF(ISBLANK(C3044),"",  IF(F3044="RAZÓN SOCIAL","NUEVO_RP",   IF(F3044="NUMERO",      IF(ISNUMBER(VALUE(C3044)),VALUE(C3044),""),   IF(OR(F3044="NSS - NOMBRE",F3044="RP - NOMBRE"),      IF(         AND(           NOT(ISERROR(FIND(" - ",C3044))),           ISERROR(FIND("  ",C3044)),           ISERROR(FIND("–",C3044)),           ISERROR(FIND("—",C3044)),           ISNUMBER(VALUE(LEFT(C3044,FIND(" - ",C3044)-1)))         ),         VALUE(LEFT(C3044,FIND(" - ",C3044)-1)),         ""      ),   ""   )  )))</f>
        <v/>
      </c>
      <c r="H3044" s="34" t="str">
        <f aca="false">B3044 &amp; "|" &amp; E3044 &amp; "|" &amp;(IF(ISBLANK(C3044),"",IFERROR(VALUE(LEFT(TRIM(C3044),FIND(" ",TRIM(C3044)&amp;" ")-1)),"")))</f>
        <v>||</v>
      </c>
      <c r="I3044" s="18" t="n">
        <f aca="false">IF(G3044="",0, IF(COUNTIF($H$6:H3044,H3044)=1,1,0))</f>
        <v>0</v>
      </c>
      <c r="J3044" s="34" t="str">
        <f aca="false">IF( OR( ISBLANK(D3044), C3044=D3044, AND( LEFT(D3044,7)&lt;&gt;"NOMINA ", OR( ISERROR(FIND(" - ",D3044)), NOT(ISNUMBER(VALUE(LEFT(D3044,FIND(" - ",D3044)-1)))) ) ) ), "", B3044 &amp; "|" &amp; E3044 &amp; "|" &amp; (IF(ISBLANK(C3044), "", IFERROR(VALUE(LEFT(TRIM(C3044), FIND(" ", TRIM(C3044)&amp;" ")-1)), ""))) &amp; "|" &amp; D3044 )</f>
        <v/>
      </c>
      <c r="K3044" s="18" t="n">
        <f aca="false">IF(OR(C3044="", J3044="",G3044=""), 0, IF(COUNTIF($J$6:J3044, J3044)=1, 1, 0))</f>
        <v>0</v>
      </c>
      <c r="L3044" s="16" t="str">
        <f aca="false">IF(B3044="Inscripción de nuevo registro patronal",B3044 &amp; "|" &amp; E3044 &amp; "|" &amp; C3044,"")</f>
        <v/>
      </c>
      <c r="M3044" s="18" t="n">
        <f aca="false">IF(OR(C3044="", L3044=""), 0, IF(COUNTIF($L$6:L3044, L3044)=1, 1, 0))</f>
        <v>0</v>
      </c>
    </row>
    <row r="3045" customFormat="false" ht="28.35" hidden="false" customHeight="true" outlineLevel="0" collapsed="false">
      <c r="A3045" s="48" t="str">
        <f aca="false">IF(AND(NOT(ISBLANK(C3045)),NOT(ISBLANK(B3045)),NOT(ISBLANK(E3045))),(_xlfn.AGGREGATE(2,7,A$5:A3045))+1,"")</f>
        <v/>
      </c>
      <c r="B3045" s="49"/>
      <c r="C3045" s="49"/>
      <c r="D3045" s="50"/>
      <c r="E3045" s="51"/>
      <c r="F3045" s="52" t="str">
        <f aca="false">IFERROR(VLOOKUP(B3045,LISTAS!$Q$2:$R$58,2,0),"")</f>
        <v/>
      </c>
      <c r="G3045" s="34" t="str">
        <f aca="false">IF(ISBLANK(C3045),"",  IF(F3045="RAZÓN SOCIAL","NUEVO_RP",   IF(F3045="NUMERO",      IF(ISNUMBER(VALUE(C3045)),VALUE(C3045),""),   IF(OR(F3045="NSS - NOMBRE",F3045="RP - NOMBRE"),      IF(         AND(           NOT(ISERROR(FIND(" - ",C3045))),           ISERROR(FIND("  ",C3045)),           ISERROR(FIND("–",C3045)),           ISERROR(FIND("—",C3045)),           ISNUMBER(VALUE(LEFT(C3045,FIND(" - ",C3045)-1)))         ),         VALUE(LEFT(C3045,FIND(" - ",C3045)-1)),         ""      ),   ""   )  )))</f>
        <v/>
      </c>
      <c r="H3045" s="34" t="str">
        <f aca="false">B3045 &amp; "|" &amp; E3045 &amp; "|" &amp;(IF(ISBLANK(C3045),"",IFERROR(VALUE(LEFT(TRIM(C3045),FIND(" ",TRIM(C3045)&amp;" ")-1)),"")))</f>
        <v>||</v>
      </c>
      <c r="I3045" s="18" t="n">
        <f aca="false">IF(G3045="",0, IF(COUNTIF($H$6:H3045,H3045)=1,1,0))</f>
        <v>0</v>
      </c>
      <c r="J3045" s="34" t="str">
        <f aca="false">IF( OR( ISBLANK(D3045), C3045=D3045, AND( LEFT(D3045,7)&lt;&gt;"NOMINA ", OR( ISERROR(FIND(" - ",D3045)), NOT(ISNUMBER(VALUE(LEFT(D3045,FIND(" - ",D3045)-1)))) ) ) ), "", B3045 &amp; "|" &amp; E3045 &amp; "|" &amp; (IF(ISBLANK(C3045), "", IFERROR(VALUE(LEFT(TRIM(C3045), FIND(" ", TRIM(C3045)&amp;" ")-1)), ""))) &amp; "|" &amp; D3045 )</f>
        <v/>
      </c>
      <c r="K3045" s="18" t="n">
        <f aca="false">IF(OR(C3045="", J3045="",G3045=""), 0, IF(COUNTIF($J$6:J3045, J3045)=1, 1, 0))</f>
        <v>0</v>
      </c>
      <c r="L3045" s="16" t="str">
        <f aca="false">IF(B3045="Inscripción de nuevo registro patronal",B3045 &amp; "|" &amp; E3045 &amp; "|" &amp; C3045,"")</f>
        <v/>
      </c>
      <c r="M3045" s="18" t="n">
        <f aca="false">IF(OR(C3045="", L3045=""), 0, IF(COUNTIF($L$6:L3045, L3045)=1, 1, 0))</f>
        <v>0</v>
      </c>
    </row>
    <row r="3046" customFormat="false" ht="28.35" hidden="false" customHeight="true" outlineLevel="0" collapsed="false">
      <c r="A3046" s="48" t="str">
        <f aca="false">IF(AND(NOT(ISBLANK(C3046)),NOT(ISBLANK(B3046)),NOT(ISBLANK(E3046))),(_xlfn.AGGREGATE(2,7,A$5:A3046))+1,"")</f>
        <v/>
      </c>
      <c r="B3046" s="49"/>
      <c r="C3046" s="49"/>
      <c r="D3046" s="50"/>
      <c r="E3046" s="51"/>
      <c r="F3046" s="52" t="str">
        <f aca="false">IFERROR(VLOOKUP(B3046,LISTAS!$Q$2:$R$58,2,0),"")</f>
        <v/>
      </c>
      <c r="G3046" s="34" t="str">
        <f aca="false">IF(ISBLANK(C3046),"",  IF(F3046="RAZÓN SOCIAL","NUEVO_RP",   IF(F3046="NUMERO",      IF(ISNUMBER(VALUE(C3046)),VALUE(C3046),""),   IF(OR(F3046="NSS - NOMBRE",F3046="RP - NOMBRE"),      IF(         AND(           NOT(ISERROR(FIND(" - ",C3046))),           ISERROR(FIND("  ",C3046)),           ISERROR(FIND("–",C3046)),           ISERROR(FIND("—",C3046)),           ISNUMBER(VALUE(LEFT(C3046,FIND(" - ",C3046)-1)))         ),         VALUE(LEFT(C3046,FIND(" - ",C3046)-1)),         ""      ),   ""   )  )))</f>
        <v/>
      </c>
      <c r="H3046" s="34" t="str">
        <f aca="false">B3046 &amp; "|" &amp; E3046 &amp; "|" &amp;(IF(ISBLANK(C3046),"",IFERROR(VALUE(LEFT(TRIM(C3046),FIND(" ",TRIM(C3046)&amp;" ")-1)),"")))</f>
        <v>||</v>
      </c>
      <c r="I3046" s="18" t="n">
        <f aca="false">IF(G3046="",0, IF(COUNTIF($H$6:H3046,H3046)=1,1,0))</f>
        <v>0</v>
      </c>
      <c r="J3046" s="34" t="str">
        <f aca="false">IF( OR( ISBLANK(D3046), C3046=D3046, AND( LEFT(D3046,7)&lt;&gt;"NOMINA ", OR( ISERROR(FIND(" - ",D3046)), NOT(ISNUMBER(VALUE(LEFT(D3046,FIND(" - ",D3046)-1)))) ) ) ), "", B3046 &amp; "|" &amp; E3046 &amp; "|" &amp; (IF(ISBLANK(C3046), "", IFERROR(VALUE(LEFT(TRIM(C3046), FIND(" ", TRIM(C3046)&amp;" ")-1)), ""))) &amp; "|" &amp; D3046 )</f>
        <v/>
      </c>
      <c r="K3046" s="18" t="n">
        <f aca="false">IF(OR(C3046="", J3046="",G3046=""), 0, IF(COUNTIF($J$6:J3046, J3046)=1, 1, 0))</f>
        <v>0</v>
      </c>
      <c r="L3046" s="16" t="str">
        <f aca="false">IF(B3046="Inscripción de nuevo registro patronal",B3046 &amp; "|" &amp; E3046 &amp; "|" &amp; C3046,"")</f>
        <v/>
      </c>
      <c r="M3046" s="18" t="n">
        <f aca="false">IF(OR(C3046="", L3046=""), 0, IF(COUNTIF($L$6:L3046, L3046)=1, 1, 0))</f>
        <v>0</v>
      </c>
    </row>
    <row r="3047" customFormat="false" ht="28.35" hidden="false" customHeight="true" outlineLevel="0" collapsed="false">
      <c r="A3047" s="48" t="str">
        <f aca="false">IF(AND(NOT(ISBLANK(C3047)),NOT(ISBLANK(B3047)),NOT(ISBLANK(E3047))),(_xlfn.AGGREGATE(2,7,A$5:A3047))+1,"")</f>
        <v/>
      </c>
      <c r="B3047" s="49"/>
      <c r="C3047" s="49"/>
      <c r="D3047" s="50"/>
      <c r="E3047" s="51"/>
      <c r="F3047" s="52" t="str">
        <f aca="false">IFERROR(VLOOKUP(B3047,LISTAS!$Q$2:$R$58,2,0),"")</f>
        <v/>
      </c>
      <c r="G3047" s="34" t="str">
        <f aca="false">IF(ISBLANK(C3047),"",  IF(F3047="RAZÓN SOCIAL","NUEVO_RP",   IF(F3047="NUMERO",      IF(ISNUMBER(VALUE(C3047)),VALUE(C3047),""),   IF(OR(F3047="NSS - NOMBRE",F3047="RP - NOMBRE"),      IF(         AND(           NOT(ISERROR(FIND(" - ",C3047))),           ISERROR(FIND("  ",C3047)),           ISERROR(FIND("–",C3047)),           ISERROR(FIND("—",C3047)),           ISNUMBER(VALUE(LEFT(C3047,FIND(" - ",C3047)-1)))         ),         VALUE(LEFT(C3047,FIND(" - ",C3047)-1)),         ""      ),   ""   )  )))</f>
        <v/>
      </c>
      <c r="H3047" s="34" t="str">
        <f aca="false">B3047 &amp; "|" &amp; E3047 &amp; "|" &amp;(IF(ISBLANK(C3047),"",IFERROR(VALUE(LEFT(TRIM(C3047),FIND(" ",TRIM(C3047)&amp;" ")-1)),"")))</f>
        <v>||</v>
      </c>
      <c r="I3047" s="18" t="n">
        <f aca="false">IF(G3047="",0, IF(COUNTIF($H$6:H3047,H3047)=1,1,0))</f>
        <v>0</v>
      </c>
      <c r="J3047" s="34" t="str">
        <f aca="false">IF( OR( ISBLANK(D3047), C3047=D3047, AND( LEFT(D3047,7)&lt;&gt;"NOMINA ", OR( ISERROR(FIND(" - ",D3047)), NOT(ISNUMBER(VALUE(LEFT(D3047,FIND(" - ",D3047)-1)))) ) ) ), "", B3047 &amp; "|" &amp; E3047 &amp; "|" &amp; (IF(ISBLANK(C3047), "", IFERROR(VALUE(LEFT(TRIM(C3047), FIND(" ", TRIM(C3047)&amp;" ")-1)), ""))) &amp; "|" &amp; D3047 )</f>
        <v/>
      </c>
      <c r="K3047" s="18" t="n">
        <f aca="false">IF(OR(C3047="", J3047="",G3047=""), 0, IF(COUNTIF($J$6:J3047, J3047)=1, 1, 0))</f>
        <v>0</v>
      </c>
      <c r="L3047" s="16" t="str">
        <f aca="false">IF(B3047="Inscripción de nuevo registro patronal",B3047 &amp; "|" &amp; E3047 &amp; "|" &amp; C3047,"")</f>
        <v/>
      </c>
      <c r="M3047" s="18" t="n">
        <f aca="false">IF(OR(C3047="", L3047=""), 0, IF(COUNTIF($L$6:L3047, L3047)=1, 1, 0))</f>
        <v>0</v>
      </c>
    </row>
    <row r="3048" customFormat="false" ht="28.35" hidden="false" customHeight="true" outlineLevel="0" collapsed="false">
      <c r="A3048" s="48" t="str">
        <f aca="false">IF(AND(NOT(ISBLANK(C3048)),NOT(ISBLANK(B3048)),NOT(ISBLANK(E3048))),(_xlfn.AGGREGATE(2,7,A$5:A3048))+1,"")</f>
        <v/>
      </c>
      <c r="B3048" s="49"/>
      <c r="C3048" s="49"/>
      <c r="D3048" s="50"/>
      <c r="E3048" s="51"/>
      <c r="F3048" s="52" t="str">
        <f aca="false">IFERROR(VLOOKUP(B3048,LISTAS!$Q$2:$R$58,2,0),"")</f>
        <v/>
      </c>
      <c r="G3048" s="34" t="str">
        <f aca="false">IF(ISBLANK(C3048),"",  IF(F3048="RAZÓN SOCIAL","NUEVO_RP",   IF(F3048="NUMERO",      IF(ISNUMBER(VALUE(C3048)),VALUE(C3048),""),   IF(OR(F3048="NSS - NOMBRE",F3048="RP - NOMBRE"),      IF(         AND(           NOT(ISERROR(FIND(" - ",C3048))),           ISERROR(FIND("  ",C3048)),           ISERROR(FIND("–",C3048)),           ISERROR(FIND("—",C3048)),           ISNUMBER(VALUE(LEFT(C3048,FIND(" - ",C3048)-1)))         ),         VALUE(LEFT(C3048,FIND(" - ",C3048)-1)),         ""      ),   ""   )  )))</f>
        <v/>
      </c>
      <c r="H3048" s="34" t="str">
        <f aca="false">B3048 &amp; "|" &amp; E3048 &amp; "|" &amp;(IF(ISBLANK(C3048),"",IFERROR(VALUE(LEFT(TRIM(C3048),FIND(" ",TRIM(C3048)&amp;" ")-1)),"")))</f>
        <v>||</v>
      </c>
      <c r="I3048" s="18" t="n">
        <f aca="false">IF(G3048="",0, IF(COUNTIF($H$6:H3048,H3048)=1,1,0))</f>
        <v>0</v>
      </c>
      <c r="J3048" s="34" t="str">
        <f aca="false">IF( OR( ISBLANK(D3048), C3048=D3048, AND( LEFT(D3048,7)&lt;&gt;"NOMINA ", OR( ISERROR(FIND(" - ",D3048)), NOT(ISNUMBER(VALUE(LEFT(D3048,FIND(" - ",D3048)-1)))) ) ) ), "", B3048 &amp; "|" &amp; E3048 &amp; "|" &amp; (IF(ISBLANK(C3048), "", IFERROR(VALUE(LEFT(TRIM(C3048), FIND(" ", TRIM(C3048)&amp;" ")-1)), ""))) &amp; "|" &amp; D3048 )</f>
        <v/>
      </c>
      <c r="K3048" s="18" t="n">
        <f aca="false">IF(OR(C3048="", J3048="",G3048=""), 0, IF(COUNTIF($J$6:J3048, J3048)=1, 1, 0))</f>
        <v>0</v>
      </c>
      <c r="L3048" s="16" t="str">
        <f aca="false">IF(B3048="Inscripción de nuevo registro patronal",B3048 &amp; "|" &amp; E3048 &amp; "|" &amp; C3048,"")</f>
        <v/>
      </c>
      <c r="M3048" s="18" t="n">
        <f aca="false">IF(OR(C3048="", L3048=""), 0, IF(COUNTIF($L$6:L3048, L3048)=1, 1, 0))</f>
        <v>0</v>
      </c>
    </row>
    <row r="3049" customFormat="false" ht="28.35" hidden="false" customHeight="true" outlineLevel="0" collapsed="false">
      <c r="A3049" s="48" t="str">
        <f aca="false">IF(AND(NOT(ISBLANK(C3049)),NOT(ISBLANK(B3049)),NOT(ISBLANK(E3049))),(_xlfn.AGGREGATE(2,7,A$5:A3049))+1,"")</f>
        <v/>
      </c>
      <c r="B3049" s="49"/>
      <c r="C3049" s="49"/>
      <c r="D3049" s="50"/>
      <c r="E3049" s="51"/>
      <c r="F3049" s="52" t="str">
        <f aca="false">IFERROR(VLOOKUP(B3049,LISTAS!$Q$2:$R$58,2,0),"")</f>
        <v/>
      </c>
      <c r="G3049" s="34" t="str">
        <f aca="false">IF(ISBLANK(C3049),"",  IF(F3049="RAZÓN SOCIAL","NUEVO_RP",   IF(F3049="NUMERO",      IF(ISNUMBER(VALUE(C3049)),VALUE(C3049),""),   IF(OR(F3049="NSS - NOMBRE",F3049="RP - NOMBRE"),      IF(         AND(           NOT(ISERROR(FIND(" - ",C3049))),           ISERROR(FIND("  ",C3049)),           ISERROR(FIND("–",C3049)),           ISERROR(FIND("—",C3049)),           ISNUMBER(VALUE(LEFT(C3049,FIND(" - ",C3049)-1)))         ),         VALUE(LEFT(C3049,FIND(" - ",C3049)-1)),         ""      ),   ""   )  )))</f>
        <v/>
      </c>
      <c r="H3049" s="34" t="str">
        <f aca="false">B3049 &amp; "|" &amp; E3049 &amp; "|" &amp;(IF(ISBLANK(C3049),"",IFERROR(VALUE(LEFT(TRIM(C3049),FIND(" ",TRIM(C3049)&amp;" ")-1)),"")))</f>
        <v>||</v>
      </c>
      <c r="I3049" s="18" t="n">
        <f aca="false">IF(G3049="",0, IF(COUNTIF($H$6:H3049,H3049)=1,1,0))</f>
        <v>0</v>
      </c>
      <c r="J3049" s="34" t="str">
        <f aca="false">IF( OR( ISBLANK(D3049), C3049=D3049, AND( LEFT(D3049,7)&lt;&gt;"NOMINA ", OR( ISERROR(FIND(" - ",D3049)), NOT(ISNUMBER(VALUE(LEFT(D3049,FIND(" - ",D3049)-1)))) ) ) ), "", B3049 &amp; "|" &amp; E3049 &amp; "|" &amp; (IF(ISBLANK(C3049), "", IFERROR(VALUE(LEFT(TRIM(C3049), FIND(" ", TRIM(C3049)&amp;" ")-1)), ""))) &amp; "|" &amp; D3049 )</f>
        <v/>
      </c>
      <c r="K3049" s="18" t="n">
        <f aca="false">IF(OR(C3049="", J3049="",G3049=""), 0, IF(COUNTIF($J$6:J3049, J3049)=1, 1, 0))</f>
        <v>0</v>
      </c>
      <c r="L3049" s="16" t="str">
        <f aca="false">IF(B3049="Inscripción de nuevo registro patronal",B3049 &amp; "|" &amp; E3049 &amp; "|" &amp; C3049,"")</f>
        <v/>
      </c>
      <c r="M3049" s="18" t="n">
        <f aca="false">IF(OR(C3049="", L3049=""), 0, IF(COUNTIF($L$6:L3049, L3049)=1, 1, 0))</f>
        <v>0</v>
      </c>
    </row>
    <row r="3050" customFormat="false" ht="28.35" hidden="false" customHeight="true" outlineLevel="0" collapsed="false">
      <c r="A3050" s="48" t="str">
        <f aca="false">IF(AND(NOT(ISBLANK(C3050)),NOT(ISBLANK(B3050)),NOT(ISBLANK(E3050))),(_xlfn.AGGREGATE(2,7,A$5:A3050))+1,"")</f>
        <v/>
      </c>
      <c r="B3050" s="49"/>
      <c r="C3050" s="49"/>
      <c r="D3050" s="50"/>
      <c r="E3050" s="51"/>
      <c r="F3050" s="52" t="str">
        <f aca="false">IFERROR(VLOOKUP(B3050,LISTAS!$Q$2:$R$58,2,0),"")</f>
        <v/>
      </c>
      <c r="G3050" s="34" t="str">
        <f aca="false">IF(ISBLANK(C3050),"",  IF(F3050="RAZÓN SOCIAL","NUEVO_RP",   IF(F3050="NUMERO",      IF(ISNUMBER(VALUE(C3050)),VALUE(C3050),""),   IF(OR(F3050="NSS - NOMBRE",F3050="RP - NOMBRE"),      IF(         AND(           NOT(ISERROR(FIND(" - ",C3050))),           ISERROR(FIND("  ",C3050)),           ISERROR(FIND("–",C3050)),           ISERROR(FIND("—",C3050)),           ISNUMBER(VALUE(LEFT(C3050,FIND(" - ",C3050)-1)))         ),         VALUE(LEFT(C3050,FIND(" - ",C3050)-1)),         ""      ),   ""   )  )))</f>
        <v/>
      </c>
      <c r="H3050" s="34" t="str">
        <f aca="false">B3050 &amp; "|" &amp; E3050 &amp; "|" &amp;(IF(ISBLANK(C3050),"",IFERROR(VALUE(LEFT(TRIM(C3050),FIND(" ",TRIM(C3050)&amp;" ")-1)),"")))</f>
        <v>||</v>
      </c>
      <c r="I3050" s="18" t="n">
        <f aca="false">IF(G3050="",0, IF(COUNTIF($H$6:H3050,H3050)=1,1,0))</f>
        <v>0</v>
      </c>
      <c r="J3050" s="34" t="str">
        <f aca="false">IF( OR( ISBLANK(D3050), C3050=D3050, AND( LEFT(D3050,7)&lt;&gt;"NOMINA ", OR( ISERROR(FIND(" - ",D3050)), NOT(ISNUMBER(VALUE(LEFT(D3050,FIND(" - ",D3050)-1)))) ) ) ), "", B3050 &amp; "|" &amp; E3050 &amp; "|" &amp; (IF(ISBLANK(C3050), "", IFERROR(VALUE(LEFT(TRIM(C3050), FIND(" ", TRIM(C3050)&amp;" ")-1)), ""))) &amp; "|" &amp; D3050 )</f>
        <v/>
      </c>
      <c r="K3050" s="18" t="n">
        <f aca="false">IF(OR(C3050="", J3050="",G3050=""), 0, IF(COUNTIF($J$6:J3050, J3050)=1, 1, 0))</f>
        <v>0</v>
      </c>
      <c r="L3050" s="16" t="str">
        <f aca="false">IF(B3050="Inscripción de nuevo registro patronal",B3050 &amp; "|" &amp; E3050 &amp; "|" &amp; C3050,"")</f>
        <v/>
      </c>
      <c r="M3050" s="18" t="n">
        <f aca="false">IF(OR(C3050="", L3050=""), 0, IF(COUNTIF($L$6:L3050, L3050)=1, 1, 0))</f>
        <v>0</v>
      </c>
    </row>
    <row r="3051" customFormat="false" ht="28.35" hidden="false" customHeight="true" outlineLevel="0" collapsed="false">
      <c r="A3051" s="48" t="str">
        <f aca="false">IF(AND(NOT(ISBLANK(C3051)),NOT(ISBLANK(B3051)),NOT(ISBLANK(E3051))),(_xlfn.AGGREGATE(2,7,A$5:A3051))+1,"")</f>
        <v/>
      </c>
      <c r="B3051" s="49"/>
      <c r="C3051" s="49"/>
      <c r="D3051" s="50"/>
      <c r="E3051" s="51"/>
      <c r="F3051" s="52" t="str">
        <f aca="false">IFERROR(VLOOKUP(B3051,LISTAS!$Q$2:$R$58,2,0),"")</f>
        <v/>
      </c>
      <c r="G3051" s="34" t="str">
        <f aca="false">IF(ISBLANK(C3051),"",  IF(F3051="RAZÓN SOCIAL","NUEVO_RP",   IF(F3051="NUMERO",      IF(ISNUMBER(VALUE(C3051)),VALUE(C3051),""),   IF(OR(F3051="NSS - NOMBRE",F3051="RP - NOMBRE"),      IF(         AND(           NOT(ISERROR(FIND(" - ",C3051))),           ISERROR(FIND("  ",C3051)),           ISERROR(FIND("–",C3051)),           ISERROR(FIND("—",C3051)),           ISNUMBER(VALUE(LEFT(C3051,FIND(" - ",C3051)-1)))         ),         VALUE(LEFT(C3051,FIND(" - ",C3051)-1)),         ""      ),   ""   )  )))</f>
        <v/>
      </c>
      <c r="H3051" s="34" t="str">
        <f aca="false">B3051 &amp; "|" &amp; E3051 &amp; "|" &amp;(IF(ISBLANK(C3051),"",IFERROR(VALUE(LEFT(TRIM(C3051),FIND(" ",TRIM(C3051)&amp;" ")-1)),"")))</f>
        <v>||</v>
      </c>
      <c r="I3051" s="18" t="n">
        <f aca="false">IF(G3051="",0, IF(COUNTIF($H$6:H3051,H3051)=1,1,0))</f>
        <v>0</v>
      </c>
      <c r="J3051" s="34" t="str">
        <f aca="false">IF( OR( ISBLANK(D3051), C3051=D3051, AND( LEFT(D3051,7)&lt;&gt;"NOMINA ", OR( ISERROR(FIND(" - ",D3051)), NOT(ISNUMBER(VALUE(LEFT(D3051,FIND(" - ",D3051)-1)))) ) ) ), "", B3051 &amp; "|" &amp; E3051 &amp; "|" &amp; (IF(ISBLANK(C3051), "", IFERROR(VALUE(LEFT(TRIM(C3051), FIND(" ", TRIM(C3051)&amp;" ")-1)), ""))) &amp; "|" &amp; D3051 )</f>
        <v/>
      </c>
      <c r="K3051" s="18" t="n">
        <f aca="false">IF(OR(C3051="", J3051="",G3051=""), 0, IF(COUNTIF($J$6:J3051, J3051)=1, 1, 0))</f>
        <v>0</v>
      </c>
      <c r="L3051" s="16" t="str">
        <f aca="false">IF(B3051="Inscripción de nuevo registro patronal",B3051 &amp; "|" &amp; E3051 &amp; "|" &amp; C3051,"")</f>
        <v/>
      </c>
      <c r="M3051" s="18" t="n">
        <f aca="false">IF(OR(C3051="", L3051=""), 0, IF(COUNTIF($L$6:L3051, L3051)=1, 1, 0))</f>
        <v>0</v>
      </c>
    </row>
    <row r="3052" customFormat="false" ht="28.35" hidden="false" customHeight="true" outlineLevel="0" collapsed="false">
      <c r="A3052" s="48" t="str">
        <f aca="false">IF(AND(NOT(ISBLANK(C3052)),NOT(ISBLANK(B3052)),NOT(ISBLANK(E3052))),(_xlfn.AGGREGATE(2,7,A$5:A3052))+1,"")</f>
        <v/>
      </c>
      <c r="B3052" s="49"/>
      <c r="C3052" s="49"/>
      <c r="D3052" s="50"/>
      <c r="E3052" s="51"/>
      <c r="F3052" s="52" t="str">
        <f aca="false">IFERROR(VLOOKUP(B3052,LISTAS!$Q$2:$R$58,2,0),"")</f>
        <v/>
      </c>
      <c r="G3052" s="34" t="str">
        <f aca="false">IF(ISBLANK(C3052),"",  IF(F3052="RAZÓN SOCIAL","NUEVO_RP",   IF(F3052="NUMERO",      IF(ISNUMBER(VALUE(C3052)),VALUE(C3052),""),   IF(OR(F3052="NSS - NOMBRE",F3052="RP - NOMBRE"),      IF(         AND(           NOT(ISERROR(FIND(" - ",C3052))),           ISERROR(FIND("  ",C3052)),           ISERROR(FIND("–",C3052)),           ISERROR(FIND("—",C3052)),           ISNUMBER(VALUE(LEFT(C3052,FIND(" - ",C3052)-1)))         ),         VALUE(LEFT(C3052,FIND(" - ",C3052)-1)),         ""      ),   ""   )  )))</f>
        <v/>
      </c>
      <c r="H3052" s="34" t="str">
        <f aca="false">B3052 &amp; "|" &amp; E3052 &amp; "|" &amp;(IF(ISBLANK(C3052),"",IFERROR(VALUE(LEFT(TRIM(C3052),FIND(" ",TRIM(C3052)&amp;" ")-1)),"")))</f>
        <v>||</v>
      </c>
      <c r="I3052" s="18" t="n">
        <f aca="false">IF(G3052="",0, IF(COUNTIF($H$6:H3052,H3052)=1,1,0))</f>
        <v>0</v>
      </c>
      <c r="J3052" s="34" t="str">
        <f aca="false">IF( OR( ISBLANK(D3052), C3052=D3052, AND( LEFT(D3052,7)&lt;&gt;"NOMINA ", OR( ISERROR(FIND(" - ",D3052)), NOT(ISNUMBER(VALUE(LEFT(D3052,FIND(" - ",D3052)-1)))) ) ) ), "", B3052 &amp; "|" &amp; E3052 &amp; "|" &amp; (IF(ISBLANK(C3052), "", IFERROR(VALUE(LEFT(TRIM(C3052), FIND(" ", TRIM(C3052)&amp;" ")-1)), ""))) &amp; "|" &amp; D3052 )</f>
        <v/>
      </c>
      <c r="K3052" s="18" t="n">
        <f aca="false">IF(OR(C3052="", J3052="",G3052=""), 0, IF(COUNTIF($J$6:J3052, J3052)=1, 1, 0))</f>
        <v>0</v>
      </c>
      <c r="L3052" s="16" t="str">
        <f aca="false">IF(B3052="Inscripción de nuevo registro patronal",B3052 &amp; "|" &amp; E3052 &amp; "|" &amp; C3052,"")</f>
        <v/>
      </c>
      <c r="M3052" s="18" t="n">
        <f aca="false">IF(OR(C3052="", L3052=""), 0, IF(COUNTIF($L$6:L3052, L3052)=1, 1, 0))</f>
        <v>0</v>
      </c>
    </row>
    <row r="3053" customFormat="false" ht="28.35" hidden="false" customHeight="true" outlineLevel="0" collapsed="false">
      <c r="A3053" s="48" t="str">
        <f aca="false">IF(AND(NOT(ISBLANK(C3053)),NOT(ISBLANK(B3053)),NOT(ISBLANK(E3053))),(_xlfn.AGGREGATE(2,7,A$5:A3053))+1,"")</f>
        <v/>
      </c>
      <c r="B3053" s="49"/>
      <c r="C3053" s="49"/>
      <c r="D3053" s="50"/>
      <c r="E3053" s="51"/>
      <c r="F3053" s="52" t="str">
        <f aca="false">IFERROR(VLOOKUP(B3053,LISTAS!$Q$2:$R$58,2,0),"")</f>
        <v/>
      </c>
      <c r="G3053" s="34" t="str">
        <f aca="false">IF(ISBLANK(C3053),"",  IF(F3053="RAZÓN SOCIAL","NUEVO_RP",   IF(F3053="NUMERO",      IF(ISNUMBER(VALUE(C3053)),VALUE(C3053),""),   IF(OR(F3053="NSS - NOMBRE",F3053="RP - NOMBRE"),      IF(         AND(           NOT(ISERROR(FIND(" - ",C3053))),           ISERROR(FIND("  ",C3053)),           ISERROR(FIND("–",C3053)),           ISERROR(FIND("—",C3053)),           ISNUMBER(VALUE(LEFT(C3053,FIND(" - ",C3053)-1)))         ),         VALUE(LEFT(C3053,FIND(" - ",C3053)-1)),         ""      ),   ""   )  )))</f>
        <v/>
      </c>
      <c r="H3053" s="34" t="str">
        <f aca="false">B3053 &amp; "|" &amp; E3053 &amp; "|" &amp;(IF(ISBLANK(C3053),"",IFERROR(VALUE(LEFT(TRIM(C3053),FIND(" ",TRIM(C3053)&amp;" ")-1)),"")))</f>
        <v>||</v>
      </c>
      <c r="I3053" s="18" t="n">
        <f aca="false">IF(G3053="",0, IF(COUNTIF($H$6:H3053,H3053)=1,1,0))</f>
        <v>0</v>
      </c>
      <c r="J3053" s="34" t="str">
        <f aca="false">IF( OR( ISBLANK(D3053), C3053=D3053, AND( LEFT(D3053,7)&lt;&gt;"NOMINA ", OR( ISERROR(FIND(" - ",D3053)), NOT(ISNUMBER(VALUE(LEFT(D3053,FIND(" - ",D3053)-1)))) ) ) ), "", B3053 &amp; "|" &amp; E3053 &amp; "|" &amp; (IF(ISBLANK(C3053), "", IFERROR(VALUE(LEFT(TRIM(C3053), FIND(" ", TRIM(C3053)&amp;" ")-1)), ""))) &amp; "|" &amp; D3053 )</f>
        <v/>
      </c>
      <c r="K3053" s="18" t="n">
        <f aca="false">IF(OR(C3053="", J3053="",G3053=""), 0, IF(COUNTIF($J$6:J3053, J3053)=1, 1, 0))</f>
        <v>0</v>
      </c>
      <c r="L3053" s="16" t="str">
        <f aca="false">IF(B3053="Inscripción de nuevo registro patronal",B3053 &amp; "|" &amp; E3053 &amp; "|" &amp; C3053,"")</f>
        <v/>
      </c>
      <c r="M3053" s="18" t="n">
        <f aca="false">IF(OR(C3053="", L3053=""), 0, IF(COUNTIF($L$6:L3053, L3053)=1, 1, 0))</f>
        <v>0</v>
      </c>
    </row>
    <row r="3054" customFormat="false" ht="28.35" hidden="false" customHeight="true" outlineLevel="0" collapsed="false">
      <c r="A3054" s="48" t="str">
        <f aca="false">IF(AND(NOT(ISBLANK(C3054)),NOT(ISBLANK(B3054)),NOT(ISBLANK(E3054))),(_xlfn.AGGREGATE(2,7,A$5:A3054))+1,"")</f>
        <v/>
      </c>
      <c r="B3054" s="49"/>
      <c r="C3054" s="49"/>
      <c r="D3054" s="50"/>
      <c r="E3054" s="51"/>
      <c r="F3054" s="52" t="str">
        <f aca="false">IFERROR(VLOOKUP(B3054,LISTAS!$Q$2:$R$58,2,0),"")</f>
        <v/>
      </c>
      <c r="G3054" s="34" t="str">
        <f aca="false">IF(ISBLANK(C3054),"",  IF(F3054="RAZÓN SOCIAL","NUEVO_RP",   IF(F3054="NUMERO",      IF(ISNUMBER(VALUE(C3054)),VALUE(C3054),""),   IF(OR(F3054="NSS - NOMBRE",F3054="RP - NOMBRE"),      IF(         AND(           NOT(ISERROR(FIND(" - ",C3054))),           ISERROR(FIND("  ",C3054)),           ISERROR(FIND("–",C3054)),           ISERROR(FIND("—",C3054)),           ISNUMBER(VALUE(LEFT(C3054,FIND(" - ",C3054)-1)))         ),         VALUE(LEFT(C3054,FIND(" - ",C3054)-1)),         ""      ),   ""   )  )))</f>
        <v/>
      </c>
      <c r="H3054" s="34" t="str">
        <f aca="false">B3054 &amp; "|" &amp; E3054 &amp; "|" &amp;(IF(ISBLANK(C3054),"",IFERROR(VALUE(LEFT(TRIM(C3054),FIND(" ",TRIM(C3054)&amp;" ")-1)),"")))</f>
        <v>||</v>
      </c>
      <c r="I3054" s="18" t="n">
        <f aca="false">IF(G3054="",0, IF(COUNTIF($H$6:H3054,H3054)=1,1,0))</f>
        <v>0</v>
      </c>
      <c r="J3054" s="34" t="str">
        <f aca="false">IF( OR( ISBLANK(D3054), C3054=D3054, AND( LEFT(D3054,7)&lt;&gt;"NOMINA ", OR( ISERROR(FIND(" - ",D3054)), NOT(ISNUMBER(VALUE(LEFT(D3054,FIND(" - ",D3054)-1)))) ) ) ), "", B3054 &amp; "|" &amp; E3054 &amp; "|" &amp; (IF(ISBLANK(C3054), "", IFERROR(VALUE(LEFT(TRIM(C3054), FIND(" ", TRIM(C3054)&amp;" ")-1)), ""))) &amp; "|" &amp; D3054 )</f>
        <v/>
      </c>
      <c r="K3054" s="18" t="n">
        <f aca="false">IF(OR(C3054="", J3054="",G3054=""), 0, IF(COUNTIF($J$6:J3054, J3054)=1, 1, 0))</f>
        <v>0</v>
      </c>
      <c r="L3054" s="16" t="str">
        <f aca="false">IF(B3054="Inscripción de nuevo registro patronal",B3054 &amp; "|" &amp; E3054 &amp; "|" &amp; C3054,"")</f>
        <v/>
      </c>
      <c r="M3054" s="18" t="n">
        <f aca="false">IF(OR(C3054="", L3054=""), 0, IF(COUNTIF($L$6:L3054, L3054)=1, 1, 0))</f>
        <v>0</v>
      </c>
    </row>
    <row r="3055" customFormat="false" ht="28.35" hidden="false" customHeight="true" outlineLevel="0" collapsed="false">
      <c r="A3055" s="48" t="str">
        <f aca="false">IF(AND(NOT(ISBLANK(C3055)),NOT(ISBLANK(B3055)),NOT(ISBLANK(E3055))),(_xlfn.AGGREGATE(2,7,A$5:A3055))+1,"")</f>
        <v/>
      </c>
      <c r="B3055" s="49"/>
      <c r="C3055" s="49"/>
      <c r="D3055" s="50"/>
      <c r="E3055" s="51"/>
      <c r="F3055" s="52" t="str">
        <f aca="false">IFERROR(VLOOKUP(B3055,LISTAS!$Q$2:$R$58,2,0),"")</f>
        <v/>
      </c>
      <c r="G3055" s="34" t="str">
        <f aca="false">IF(ISBLANK(C3055),"",  IF(F3055="RAZÓN SOCIAL","NUEVO_RP",   IF(F3055="NUMERO",      IF(ISNUMBER(VALUE(C3055)),VALUE(C3055),""),   IF(OR(F3055="NSS - NOMBRE",F3055="RP - NOMBRE"),      IF(         AND(           NOT(ISERROR(FIND(" - ",C3055))),           ISERROR(FIND("  ",C3055)),           ISERROR(FIND("–",C3055)),           ISERROR(FIND("—",C3055)),           ISNUMBER(VALUE(LEFT(C3055,FIND(" - ",C3055)-1)))         ),         VALUE(LEFT(C3055,FIND(" - ",C3055)-1)),         ""      ),   ""   )  )))</f>
        <v/>
      </c>
      <c r="H3055" s="34" t="str">
        <f aca="false">B3055 &amp; "|" &amp; E3055 &amp; "|" &amp;(IF(ISBLANK(C3055),"",IFERROR(VALUE(LEFT(TRIM(C3055),FIND(" ",TRIM(C3055)&amp;" ")-1)),"")))</f>
        <v>||</v>
      </c>
      <c r="I3055" s="18" t="n">
        <f aca="false">IF(G3055="",0, IF(COUNTIF($H$6:H3055,H3055)=1,1,0))</f>
        <v>0</v>
      </c>
      <c r="J3055" s="34" t="str">
        <f aca="false">IF( OR( ISBLANK(D3055), C3055=D3055, AND( LEFT(D3055,7)&lt;&gt;"NOMINA ", OR( ISERROR(FIND(" - ",D3055)), NOT(ISNUMBER(VALUE(LEFT(D3055,FIND(" - ",D3055)-1)))) ) ) ), "", B3055 &amp; "|" &amp; E3055 &amp; "|" &amp; (IF(ISBLANK(C3055), "", IFERROR(VALUE(LEFT(TRIM(C3055), FIND(" ", TRIM(C3055)&amp;" ")-1)), ""))) &amp; "|" &amp; D3055 )</f>
        <v/>
      </c>
      <c r="K3055" s="18" t="n">
        <f aca="false">IF(OR(C3055="", J3055="",G3055=""), 0, IF(COUNTIF($J$6:J3055, J3055)=1, 1, 0))</f>
        <v>0</v>
      </c>
      <c r="L3055" s="16" t="str">
        <f aca="false">IF(B3055="Inscripción de nuevo registro patronal",B3055 &amp; "|" &amp; E3055 &amp; "|" &amp; C3055,"")</f>
        <v/>
      </c>
      <c r="M3055" s="18" t="n">
        <f aca="false">IF(OR(C3055="", L3055=""), 0, IF(COUNTIF($L$6:L3055, L3055)=1, 1, 0))</f>
        <v>0</v>
      </c>
    </row>
    <row r="3056" customFormat="false" ht="28.35" hidden="false" customHeight="true" outlineLevel="0" collapsed="false">
      <c r="A3056" s="48" t="str">
        <f aca="false">IF(AND(NOT(ISBLANK(C3056)),NOT(ISBLANK(B3056)),NOT(ISBLANK(E3056))),(_xlfn.AGGREGATE(2,7,A$5:A3056))+1,"")</f>
        <v/>
      </c>
      <c r="B3056" s="49"/>
      <c r="C3056" s="49"/>
      <c r="D3056" s="50"/>
      <c r="E3056" s="51"/>
      <c r="F3056" s="52" t="str">
        <f aca="false">IFERROR(VLOOKUP(B3056,LISTAS!$Q$2:$R$58,2,0),"")</f>
        <v/>
      </c>
      <c r="G3056" s="34" t="str">
        <f aca="false">IF(ISBLANK(C3056),"",  IF(F3056="RAZÓN SOCIAL","NUEVO_RP",   IF(F3056="NUMERO",      IF(ISNUMBER(VALUE(C3056)),VALUE(C3056),""),   IF(OR(F3056="NSS - NOMBRE",F3056="RP - NOMBRE"),      IF(         AND(           NOT(ISERROR(FIND(" - ",C3056))),           ISERROR(FIND("  ",C3056)),           ISERROR(FIND("–",C3056)),           ISERROR(FIND("—",C3056)),           ISNUMBER(VALUE(LEFT(C3056,FIND(" - ",C3056)-1)))         ),         VALUE(LEFT(C3056,FIND(" - ",C3056)-1)),         ""      ),   ""   )  )))</f>
        <v/>
      </c>
      <c r="H3056" s="34" t="str">
        <f aca="false">B3056 &amp; "|" &amp; E3056 &amp; "|" &amp;(IF(ISBLANK(C3056),"",IFERROR(VALUE(LEFT(TRIM(C3056),FIND(" ",TRIM(C3056)&amp;" ")-1)),"")))</f>
        <v>||</v>
      </c>
      <c r="I3056" s="18" t="n">
        <f aca="false">IF(G3056="",0, IF(COUNTIF($H$6:H3056,H3056)=1,1,0))</f>
        <v>0</v>
      </c>
      <c r="J3056" s="34" t="str">
        <f aca="false">IF( OR( ISBLANK(D3056), C3056=D3056, AND( LEFT(D3056,7)&lt;&gt;"NOMINA ", OR( ISERROR(FIND(" - ",D3056)), NOT(ISNUMBER(VALUE(LEFT(D3056,FIND(" - ",D3056)-1)))) ) ) ), "", B3056 &amp; "|" &amp; E3056 &amp; "|" &amp; (IF(ISBLANK(C3056), "", IFERROR(VALUE(LEFT(TRIM(C3056), FIND(" ", TRIM(C3056)&amp;" ")-1)), ""))) &amp; "|" &amp; D3056 )</f>
        <v/>
      </c>
      <c r="K3056" s="18" t="n">
        <f aca="false">IF(OR(C3056="", J3056="",G3056=""), 0, IF(COUNTIF($J$6:J3056, J3056)=1, 1, 0))</f>
        <v>0</v>
      </c>
      <c r="L3056" s="16" t="str">
        <f aca="false">IF(B3056="Inscripción de nuevo registro patronal",B3056 &amp; "|" &amp; E3056 &amp; "|" &amp; C3056,"")</f>
        <v/>
      </c>
      <c r="M3056" s="18" t="n">
        <f aca="false">IF(OR(C3056="", L3056=""), 0, IF(COUNTIF($L$6:L3056, L3056)=1, 1, 0))</f>
        <v>0</v>
      </c>
    </row>
    <row r="3057" customFormat="false" ht="28.35" hidden="false" customHeight="true" outlineLevel="0" collapsed="false">
      <c r="A3057" s="48" t="str">
        <f aca="false">IF(AND(NOT(ISBLANK(C3057)),NOT(ISBLANK(B3057)),NOT(ISBLANK(E3057))),(_xlfn.AGGREGATE(2,7,A$5:A3057))+1,"")</f>
        <v/>
      </c>
      <c r="B3057" s="49"/>
      <c r="C3057" s="49"/>
      <c r="D3057" s="50"/>
      <c r="E3057" s="51"/>
      <c r="F3057" s="52" t="str">
        <f aca="false">IFERROR(VLOOKUP(B3057,LISTAS!$Q$2:$R$58,2,0),"")</f>
        <v/>
      </c>
      <c r="G3057" s="34" t="str">
        <f aca="false">IF(ISBLANK(C3057),"",  IF(F3057="RAZÓN SOCIAL","NUEVO_RP",   IF(F3057="NUMERO",      IF(ISNUMBER(VALUE(C3057)),VALUE(C3057),""),   IF(OR(F3057="NSS - NOMBRE",F3057="RP - NOMBRE"),      IF(         AND(           NOT(ISERROR(FIND(" - ",C3057))),           ISERROR(FIND("  ",C3057)),           ISERROR(FIND("–",C3057)),           ISERROR(FIND("—",C3057)),           ISNUMBER(VALUE(LEFT(C3057,FIND(" - ",C3057)-1)))         ),         VALUE(LEFT(C3057,FIND(" - ",C3057)-1)),         ""      ),   ""   )  )))</f>
        <v/>
      </c>
      <c r="H3057" s="34" t="str">
        <f aca="false">B3057 &amp; "|" &amp; E3057 &amp; "|" &amp;(IF(ISBLANK(C3057),"",IFERROR(VALUE(LEFT(TRIM(C3057),FIND(" ",TRIM(C3057)&amp;" ")-1)),"")))</f>
        <v>||</v>
      </c>
      <c r="I3057" s="18" t="n">
        <f aca="false">IF(G3057="",0, IF(COUNTIF($H$6:H3057,H3057)=1,1,0))</f>
        <v>0</v>
      </c>
      <c r="J3057" s="34" t="str">
        <f aca="false">IF( OR( ISBLANK(D3057), C3057=D3057, AND( LEFT(D3057,7)&lt;&gt;"NOMINA ", OR( ISERROR(FIND(" - ",D3057)), NOT(ISNUMBER(VALUE(LEFT(D3057,FIND(" - ",D3057)-1)))) ) ) ), "", B3057 &amp; "|" &amp; E3057 &amp; "|" &amp; (IF(ISBLANK(C3057), "", IFERROR(VALUE(LEFT(TRIM(C3057), FIND(" ", TRIM(C3057)&amp;" ")-1)), ""))) &amp; "|" &amp; D3057 )</f>
        <v/>
      </c>
      <c r="K3057" s="18" t="n">
        <f aca="false">IF(OR(C3057="", J3057="",G3057=""), 0, IF(COUNTIF($J$6:J3057, J3057)=1, 1, 0))</f>
        <v>0</v>
      </c>
      <c r="L3057" s="16" t="str">
        <f aca="false">IF(B3057="Inscripción de nuevo registro patronal",B3057 &amp; "|" &amp; E3057 &amp; "|" &amp; C3057,"")</f>
        <v/>
      </c>
      <c r="M3057" s="18" t="n">
        <f aca="false">IF(OR(C3057="", L3057=""), 0, IF(COUNTIF($L$6:L3057, L3057)=1, 1, 0))</f>
        <v>0</v>
      </c>
    </row>
    <row r="3058" customFormat="false" ht="28.35" hidden="false" customHeight="true" outlineLevel="0" collapsed="false">
      <c r="A3058" s="48" t="str">
        <f aca="false">IF(AND(NOT(ISBLANK(C3058)),NOT(ISBLANK(B3058)),NOT(ISBLANK(E3058))),(_xlfn.AGGREGATE(2,7,A$5:A3058))+1,"")</f>
        <v/>
      </c>
      <c r="B3058" s="49"/>
      <c r="C3058" s="49"/>
      <c r="D3058" s="50"/>
      <c r="E3058" s="51"/>
      <c r="F3058" s="52" t="str">
        <f aca="false">IFERROR(VLOOKUP(B3058,LISTAS!$Q$2:$R$58,2,0),"")</f>
        <v/>
      </c>
      <c r="G3058" s="34" t="str">
        <f aca="false">IF(ISBLANK(C3058),"",  IF(F3058="RAZÓN SOCIAL","NUEVO_RP",   IF(F3058="NUMERO",      IF(ISNUMBER(VALUE(C3058)),VALUE(C3058),""),   IF(OR(F3058="NSS - NOMBRE",F3058="RP - NOMBRE"),      IF(         AND(           NOT(ISERROR(FIND(" - ",C3058))),           ISERROR(FIND("  ",C3058)),           ISERROR(FIND("–",C3058)),           ISERROR(FIND("—",C3058)),           ISNUMBER(VALUE(LEFT(C3058,FIND(" - ",C3058)-1)))         ),         VALUE(LEFT(C3058,FIND(" - ",C3058)-1)),         ""      ),   ""   )  )))</f>
        <v/>
      </c>
      <c r="H3058" s="34" t="str">
        <f aca="false">B3058 &amp; "|" &amp; E3058 &amp; "|" &amp;(IF(ISBLANK(C3058),"",IFERROR(VALUE(LEFT(TRIM(C3058),FIND(" ",TRIM(C3058)&amp;" ")-1)),"")))</f>
        <v>||</v>
      </c>
      <c r="I3058" s="18" t="n">
        <f aca="false">IF(G3058="",0, IF(COUNTIF($H$6:H3058,H3058)=1,1,0))</f>
        <v>0</v>
      </c>
      <c r="J3058" s="34" t="str">
        <f aca="false">IF( OR( ISBLANK(D3058), C3058=D3058, AND( LEFT(D3058,7)&lt;&gt;"NOMINA ", OR( ISERROR(FIND(" - ",D3058)), NOT(ISNUMBER(VALUE(LEFT(D3058,FIND(" - ",D3058)-1)))) ) ) ), "", B3058 &amp; "|" &amp; E3058 &amp; "|" &amp; (IF(ISBLANK(C3058), "", IFERROR(VALUE(LEFT(TRIM(C3058), FIND(" ", TRIM(C3058)&amp;" ")-1)), ""))) &amp; "|" &amp; D3058 )</f>
        <v/>
      </c>
      <c r="K3058" s="18" t="n">
        <f aca="false">IF(OR(C3058="", J3058="",G3058=""), 0, IF(COUNTIF($J$6:J3058, J3058)=1, 1, 0))</f>
        <v>0</v>
      </c>
      <c r="L3058" s="16" t="str">
        <f aca="false">IF(B3058="Inscripción de nuevo registro patronal",B3058 &amp; "|" &amp; E3058 &amp; "|" &amp; C3058,"")</f>
        <v/>
      </c>
      <c r="M3058" s="18" t="n">
        <f aca="false">IF(OR(C3058="", L3058=""), 0, IF(COUNTIF($L$6:L3058, L3058)=1, 1, 0))</f>
        <v>0</v>
      </c>
    </row>
    <row r="3059" customFormat="false" ht="28.35" hidden="false" customHeight="true" outlineLevel="0" collapsed="false">
      <c r="A3059" s="48" t="str">
        <f aca="false">IF(AND(NOT(ISBLANK(C3059)),NOT(ISBLANK(B3059)),NOT(ISBLANK(E3059))),(_xlfn.AGGREGATE(2,7,A$5:A3059))+1,"")</f>
        <v/>
      </c>
      <c r="B3059" s="49"/>
      <c r="C3059" s="49"/>
      <c r="D3059" s="50"/>
      <c r="E3059" s="51"/>
      <c r="F3059" s="52" t="str">
        <f aca="false">IFERROR(VLOOKUP(B3059,LISTAS!$Q$2:$R$58,2,0),"")</f>
        <v/>
      </c>
      <c r="G3059" s="34" t="str">
        <f aca="false">IF(ISBLANK(C3059),"",  IF(F3059="RAZÓN SOCIAL","NUEVO_RP",   IF(F3059="NUMERO",      IF(ISNUMBER(VALUE(C3059)),VALUE(C3059),""),   IF(OR(F3059="NSS - NOMBRE",F3059="RP - NOMBRE"),      IF(         AND(           NOT(ISERROR(FIND(" - ",C3059))),           ISERROR(FIND("  ",C3059)),           ISERROR(FIND("–",C3059)),           ISERROR(FIND("—",C3059)),           ISNUMBER(VALUE(LEFT(C3059,FIND(" - ",C3059)-1)))         ),         VALUE(LEFT(C3059,FIND(" - ",C3059)-1)),         ""      ),   ""   )  )))</f>
        <v/>
      </c>
      <c r="H3059" s="34" t="str">
        <f aca="false">B3059 &amp; "|" &amp; E3059 &amp; "|" &amp;(IF(ISBLANK(C3059),"",IFERROR(VALUE(LEFT(TRIM(C3059),FIND(" ",TRIM(C3059)&amp;" ")-1)),"")))</f>
        <v>||</v>
      </c>
      <c r="I3059" s="18" t="n">
        <f aca="false">IF(G3059="",0, IF(COUNTIF($H$6:H3059,H3059)=1,1,0))</f>
        <v>0</v>
      </c>
      <c r="J3059" s="34" t="str">
        <f aca="false">IF( OR( ISBLANK(D3059), C3059=D3059, AND( LEFT(D3059,7)&lt;&gt;"NOMINA ", OR( ISERROR(FIND(" - ",D3059)), NOT(ISNUMBER(VALUE(LEFT(D3059,FIND(" - ",D3059)-1)))) ) ) ), "", B3059 &amp; "|" &amp; E3059 &amp; "|" &amp; (IF(ISBLANK(C3059), "", IFERROR(VALUE(LEFT(TRIM(C3059), FIND(" ", TRIM(C3059)&amp;" ")-1)), ""))) &amp; "|" &amp; D3059 )</f>
        <v/>
      </c>
      <c r="K3059" s="18" t="n">
        <f aca="false">IF(OR(C3059="", J3059="",G3059=""), 0, IF(COUNTIF($J$6:J3059, J3059)=1, 1, 0))</f>
        <v>0</v>
      </c>
      <c r="L3059" s="16" t="str">
        <f aca="false">IF(B3059="Inscripción de nuevo registro patronal",B3059 &amp; "|" &amp; E3059 &amp; "|" &amp; C3059,"")</f>
        <v/>
      </c>
      <c r="M3059" s="18" t="n">
        <f aca="false">IF(OR(C3059="", L3059=""), 0, IF(COUNTIF($L$6:L3059, L3059)=1, 1, 0))</f>
        <v>0</v>
      </c>
    </row>
    <row r="3060" customFormat="false" ht="28.35" hidden="false" customHeight="true" outlineLevel="0" collapsed="false">
      <c r="A3060" s="48" t="str">
        <f aca="false">IF(AND(NOT(ISBLANK(C3060)),NOT(ISBLANK(B3060)),NOT(ISBLANK(E3060))),(_xlfn.AGGREGATE(2,7,A$5:A3060))+1,"")</f>
        <v/>
      </c>
      <c r="B3060" s="49"/>
      <c r="C3060" s="49"/>
      <c r="D3060" s="50"/>
      <c r="E3060" s="51"/>
      <c r="F3060" s="52" t="str">
        <f aca="false">IFERROR(VLOOKUP(B3060,LISTAS!$Q$2:$R$58,2,0),"")</f>
        <v/>
      </c>
      <c r="G3060" s="34" t="str">
        <f aca="false">IF(ISBLANK(C3060),"",  IF(F3060="RAZÓN SOCIAL","NUEVO_RP",   IF(F3060="NUMERO",      IF(ISNUMBER(VALUE(C3060)),VALUE(C3060),""),   IF(OR(F3060="NSS - NOMBRE",F3060="RP - NOMBRE"),      IF(         AND(           NOT(ISERROR(FIND(" - ",C3060))),           ISERROR(FIND("  ",C3060)),           ISERROR(FIND("–",C3060)),           ISERROR(FIND("—",C3060)),           ISNUMBER(VALUE(LEFT(C3060,FIND(" - ",C3060)-1)))         ),         VALUE(LEFT(C3060,FIND(" - ",C3060)-1)),         ""      ),   ""   )  )))</f>
        <v/>
      </c>
      <c r="H3060" s="34" t="str">
        <f aca="false">B3060 &amp; "|" &amp; E3060 &amp; "|" &amp;(IF(ISBLANK(C3060),"",IFERROR(VALUE(LEFT(TRIM(C3060),FIND(" ",TRIM(C3060)&amp;" ")-1)),"")))</f>
        <v>||</v>
      </c>
      <c r="I3060" s="18" t="n">
        <f aca="false">IF(G3060="",0, IF(COUNTIF($H$6:H3060,H3060)=1,1,0))</f>
        <v>0</v>
      </c>
      <c r="J3060" s="34" t="str">
        <f aca="false">IF( OR( ISBLANK(D3060), C3060=D3060, AND( LEFT(D3060,7)&lt;&gt;"NOMINA ", OR( ISERROR(FIND(" - ",D3060)), NOT(ISNUMBER(VALUE(LEFT(D3060,FIND(" - ",D3060)-1)))) ) ) ), "", B3060 &amp; "|" &amp; E3060 &amp; "|" &amp; (IF(ISBLANK(C3060), "", IFERROR(VALUE(LEFT(TRIM(C3060), FIND(" ", TRIM(C3060)&amp;" ")-1)), ""))) &amp; "|" &amp; D3060 )</f>
        <v/>
      </c>
      <c r="K3060" s="18" t="n">
        <f aca="false">IF(OR(C3060="", J3060="",G3060=""), 0, IF(COUNTIF($J$6:J3060, J3060)=1, 1, 0))</f>
        <v>0</v>
      </c>
      <c r="L3060" s="16" t="str">
        <f aca="false">IF(B3060="Inscripción de nuevo registro patronal",B3060 &amp; "|" &amp; E3060 &amp; "|" &amp; C3060,"")</f>
        <v/>
      </c>
      <c r="M3060" s="18" t="n">
        <f aca="false">IF(OR(C3060="", L3060=""), 0, IF(COUNTIF($L$6:L3060, L3060)=1, 1, 0))</f>
        <v>0</v>
      </c>
    </row>
    <row r="3061" customFormat="false" ht="28.35" hidden="false" customHeight="true" outlineLevel="0" collapsed="false">
      <c r="A3061" s="48" t="str">
        <f aca="false">IF(AND(NOT(ISBLANK(C3061)),NOT(ISBLANK(B3061)),NOT(ISBLANK(E3061))),(_xlfn.AGGREGATE(2,7,A$5:A3061))+1,"")</f>
        <v/>
      </c>
      <c r="B3061" s="49"/>
      <c r="C3061" s="49"/>
      <c r="D3061" s="50"/>
      <c r="E3061" s="51"/>
      <c r="F3061" s="52" t="str">
        <f aca="false">IFERROR(VLOOKUP(B3061,LISTAS!$Q$2:$R$58,2,0),"")</f>
        <v/>
      </c>
      <c r="G3061" s="34" t="str">
        <f aca="false">IF(ISBLANK(C3061),"",  IF(F3061="RAZÓN SOCIAL","NUEVO_RP",   IF(F3061="NUMERO",      IF(ISNUMBER(VALUE(C3061)),VALUE(C3061),""),   IF(OR(F3061="NSS - NOMBRE",F3061="RP - NOMBRE"),      IF(         AND(           NOT(ISERROR(FIND(" - ",C3061))),           ISERROR(FIND("  ",C3061)),           ISERROR(FIND("–",C3061)),           ISERROR(FIND("—",C3061)),           ISNUMBER(VALUE(LEFT(C3061,FIND(" - ",C3061)-1)))         ),         VALUE(LEFT(C3061,FIND(" - ",C3061)-1)),         ""      ),   ""   )  )))</f>
        <v/>
      </c>
      <c r="H3061" s="34" t="str">
        <f aca="false">B3061 &amp; "|" &amp; E3061 &amp; "|" &amp;(IF(ISBLANK(C3061),"",IFERROR(VALUE(LEFT(TRIM(C3061),FIND(" ",TRIM(C3061)&amp;" ")-1)),"")))</f>
        <v>||</v>
      </c>
      <c r="I3061" s="18" t="n">
        <f aca="false">IF(G3061="",0, IF(COUNTIF($H$6:H3061,H3061)=1,1,0))</f>
        <v>0</v>
      </c>
      <c r="J3061" s="34" t="str">
        <f aca="false">IF( OR( ISBLANK(D3061), C3061=D3061, AND( LEFT(D3061,7)&lt;&gt;"NOMINA ", OR( ISERROR(FIND(" - ",D3061)), NOT(ISNUMBER(VALUE(LEFT(D3061,FIND(" - ",D3061)-1)))) ) ) ), "", B3061 &amp; "|" &amp; E3061 &amp; "|" &amp; (IF(ISBLANK(C3061), "", IFERROR(VALUE(LEFT(TRIM(C3061), FIND(" ", TRIM(C3061)&amp;" ")-1)), ""))) &amp; "|" &amp; D3061 )</f>
        <v/>
      </c>
      <c r="K3061" s="18" t="n">
        <f aca="false">IF(OR(C3061="", J3061="",G3061=""), 0, IF(COUNTIF($J$6:J3061, J3061)=1, 1, 0))</f>
        <v>0</v>
      </c>
      <c r="L3061" s="16" t="str">
        <f aca="false">IF(B3061="Inscripción de nuevo registro patronal",B3061 &amp; "|" &amp; E3061 &amp; "|" &amp; C3061,"")</f>
        <v/>
      </c>
      <c r="M3061" s="18" t="n">
        <f aca="false">IF(OR(C3061="", L3061=""), 0, IF(COUNTIF($L$6:L3061, L3061)=1, 1, 0))</f>
        <v>0</v>
      </c>
    </row>
    <row r="3062" customFormat="false" ht="28.35" hidden="false" customHeight="true" outlineLevel="0" collapsed="false">
      <c r="A3062" s="48" t="str">
        <f aca="false">IF(AND(NOT(ISBLANK(C3062)),NOT(ISBLANK(B3062)),NOT(ISBLANK(E3062))),(_xlfn.AGGREGATE(2,7,A$5:A3062))+1,"")</f>
        <v/>
      </c>
      <c r="B3062" s="49"/>
      <c r="C3062" s="49"/>
      <c r="D3062" s="50"/>
      <c r="E3062" s="51"/>
      <c r="F3062" s="52" t="str">
        <f aca="false">IFERROR(VLOOKUP(B3062,LISTAS!$Q$2:$R$58,2,0),"")</f>
        <v/>
      </c>
      <c r="G3062" s="34" t="str">
        <f aca="false">IF(ISBLANK(C3062),"",  IF(F3062="RAZÓN SOCIAL","NUEVO_RP",   IF(F3062="NUMERO",      IF(ISNUMBER(VALUE(C3062)),VALUE(C3062),""),   IF(OR(F3062="NSS - NOMBRE",F3062="RP - NOMBRE"),      IF(         AND(           NOT(ISERROR(FIND(" - ",C3062))),           ISERROR(FIND("  ",C3062)),           ISERROR(FIND("–",C3062)),           ISERROR(FIND("—",C3062)),           ISNUMBER(VALUE(LEFT(C3062,FIND(" - ",C3062)-1)))         ),         VALUE(LEFT(C3062,FIND(" - ",C3062)-1)),         ""      ),   ""   )  )))</f>
        <v/>
      </c>
      <c r="H3062" s="34" t="str">
        <f aca="false">B3062 &amp; "|" &amp; E3062 &amp; "|" &amp;(IF(ISBLANK(C3062),"",IFERROR(VALUE(LEFT(TRIM(C3062),FIND(" ",TRIM(C3062)&amp;" ")-1)),"")))</f>
        <v>||</v>
      </c>
      <c r="I3062" s="18" t="n">
        <f aca="false">IF(G3062="",0, IF(COUNTIF($H$6:H3062,H3062)=1,1,0))</f>
        <v>0</v>
      </c>
      <c r="J3062" s="34" t="str">
        <f aca="false">IF( OR( ISBLANK(D3062), C3062=D3062, AND( LEFT(D3062,7)&lt;&gt;"NOMINA ", OR( ISERROR(FIND(" - ",D3062)), NOT(ISNUMBER(VALUE(LEFT(D3062,FIND(" - ",D3062)-1)))) ) ) ), "", B3062 &amp; "|" &amp; E3062 &amp; "|" &amp; (IF(ISBLANK(C3062), "", IFERROR(VALUE(LEFT(TRIM(C3062), FIND(" ", TRIM(C3062)&amp;" ")-1)), ""))) &amp; "|" &amp; D3062 )</f>
        <v/>
      </c>
      <c r="K3062" s="18" t="n">
        <f aca="false">IF(OR(C3062="", J3062="",G3062=""), 0, IF(COUNTIF($J$6:J3062, J3062)=1, 1, 0))</f>
        <v>0</v>
      </c>
      <c r="L3062" s="16" t="str">
        <f aca="false">IF(B3062="Inscripción de nuevo registro patronal",B3062 &amp; "|" &amp; E3062 &amp; "|" &amp; C3062,"")</f>
        <v/>
      </c>
      <c r="M3062" s="18" t="n">
        <f aca="false">IF(OR(C3062="", L3062=""), 0, IF(COUNTIF($L$6:L3062, L3062)=1, 1, 0))</f>
        <v>0</v>
      </c>
    </row>
    <row r="3063" customFormat="false" ht="28.35" hidden="false" customHeight="true" outlineLevel="0" collapsed="false">
      <c r="A3063" s="48" t="str">
        <f aca="false">IF(AND(NOT(ISBLANK(C3063)),NOT(ISBLANK(B3063)),NOT(ISBLANK(E3063))),(_xlfn.AGGREGATE(2,7,A$5:A3063))+1,"")</f>
        <v/>
      </c>
      <c r="B3063" s="49"/>
      <c r="C3063" s="49"/>
      <c r="D3063" s="50"/>
      <c r="E3063" s="51"/>
      <c r="F3063" s="52" t="str">
        <f aca="false">IFERROR(VLOOKUP(B3063,LISTAS!$Q$2:$R$58,2,0),"")</f>
        <v/>
      </c>
      <c r="G3063" s="34" t="str">
        <f aca="false">IF(ISBLANK(C3063),"",  IF(F3063="RAZÓN SOCIAL","NUEVO_RP",   IF(F3063="NUMERO",      IF(ISNUMBER(VALUE(C3063)),VALUE(C3063),""),   IF(OR(F3063="NSS - NOMBRE",F3063="RP - NOMBRE"),      IF(         AND(           NOT(ISERROR(FIND(" - ",C3063))),           ISERROR(FIND("  ",C3063)),           ISERROR(FIND("–",C3063)),           ISERROR(FIND("—",C3063)),           ISNUMBER(VALUE(LEFT(C3063,FIND(" - ",C3063)-1)))         ),         VALUE(LEFT(C3063,FIND(" - ",C3063)-1)),         ""      ),   ""   )  )))</f>
        <v/>
      </c>
      <c r="H3063" s="34" t="str">
        <f aca="false">B3063 &amp; "|" &amp; E3063 &amp; "|" &amp;(IF(ISBLANK(C3063),"",IFERROR(VALUE(LEFT(TRIM(C3063),FIND(" ",TRIM(C3063)&amp;" ")-1)),"")))</f>
        <v>||</v>
      </c>
      <c r="I3063" s="18" t="n">
        <f aca="false">IF(G3063="",0, IF(COUNTIF($H$6:H3063,H3063)=1,1,0))</f>
        <v>0</v>
      </c>
      <c r="J3063" s="34" t="str">
        <f aca="false">IF( OR( ISBLANK(D3063), C3063=D3063, AND( LEFT(D3063,7)&lt;&gt;"NOMINA ", OR( ISERROR(FIND(" - ",D3063)), NOT(ISNUMBER(VALUE(LEFT(D3063,FIND(" - ",D3063)-1)))) ) ) ), "", B3063 &amp; "|" &amp; E3063 &amp; "|" &amp; (IF(ISBLANK(C3063), "", IFERROR(VALUE(LEFT(TRIM(C3063), FIND(" ", TRIM(C3063)&amp;" ")-1)), ""))) &amp; "|" &amp; D3063 )</f>
        <v/>
      </c>
      <c r="K3063" s="18" t="n">
        <f aca="false">IF(OR(C3063="", J3063="",G3063=""), 0, IF(COUNTIF($J$6:J3063, J3063)=1, 1, 0))</f>
        <v>0</v>
      </c>
      <c r="L3063" s="16" t="str">
        <f aca="false">IF(B3063="Inscripción de nuevo registro patronal",B3063 &amp; "|" &amp; E3063 &amp; "|" &amp; C3063,"")</f>
        <v/>
      </c>
      <c r="M3063" s="18" t="n">
        <f aca="false">IF(OR(C3063="", L3063=""), 0, IF(COUNTIF($L$6:L3063, L3063)=1, 1, 0))</f>
        <v>0</v>
      </c>
    </row>
    <row r="3064" customFormat="false" ht="28.35" hidden="false" customHeight="true" outlineLevel="0" collapsed="false">
      <c r="A3064" s="48" t="str">
        <f aca="false">IF(AND(NOT(ISBLANK(C3064)),NOT(ISBLANK(B3064)),NOT(ISBLANK(E3064))),(_xlfn.AGGREGATE(2,7,A$5:A3064))+1,"")</f>
        <v/>
      </c>
      <c r="B3064" s="49"/>
      <c r="C3064" s="49"/>
      <c r="D3064" s="50"/>
      <c r="E3064" s="51"/>
      <c r="F3064" s="52" t="str">
        <f aca="false">IFERROR(VLOOKUP(B3064,LISTAS!$Q$2:$R$58,2,0),"")</f>
        <v/>
      </c>
      <c r="G3064" s="34" t="str">
        <f aca="false">IF(ISBLANK(C3064),"",  IF(F3064="RAZÓN SOCIAL","NUEVO_RP",   IF(F3064="NUMERO",      IF(ISNUMBER(VALUE(C3064)),VALUE(C3064),""),   IF(OR(F3064="NSS - NOMBRE",F3064="RP - NOMBRE"),      IF(         AND(           NOT(ISERROR(FIND(" - ",C3064))),           ISERROR(FIND("  ",C3064)),           ISERROR(FIND("–",C3064)),           ISERROR(FIND("—",C3064)),           ISNUMBER(VALUE(LEFT(C3064,FIND(" - ",C3064)-1)))         ),         VALUE(LEFT(C3064,FIND(" - ",C3064)-1)),         ""      ),   ""   )  )))</f>
        <v/>
      </c>
      <c r="H3064" s="34" t="str">
        <f aca="false">B3064 &amp; "|" &amp; E3064 &amp; "|" &amp;(IF(ISBLANK(C3064),"",IFERROR(VALUE(LEFT(TRIM(C3064),FIND(" ",TRIM(C3064)&amp;" ")-1)),"")))</f>
        <v>||</v>
      </c>
      <c r="I3064" s="18" t="n">
        <f aca="false">IF(G3064="",0, IF(COUNTIF($H$6:H3064,H3064)=1,1,0))</f>
        <v>0</v>
      </c>
      <c r="J3064" s="34" t="str">
        <f aca="false">IF( OR( ISBLANK(D3064), C3064=D3064, AND( LEFT(D3064,7)&lt;&gt;"NOMINA ", OR( ISERROR(FIND(" - ",D3064)), NOT(ISNUMBER(VALUE(LEFT(D3064,FIND(" - ",D3064)-1)))) ) ) ), "", B3064 &amp; "|" &amp; E3064 &amp; "|" &amp; (IF(ISBLANK(C3064), "", IFERROR(VALUE(LEFT(TRIM(C3064), FIND(" ", TRIM(C3064)&amp;" ")-1)), ""))) &amp; "|" &amp; D3064 )</f>
        <v/>
      </c>
      <c r="K3064" s="18" t="n">
        <f aca="false">IF(OR(C3064="", J3064="",G3064=""), 0, IF(COUNTIF($J$6:J3064, J3064)=1, 1, 0))</f>
        <v>0</v>
      </c>
      <c r="L3064" s="16" t="str">
        <f aca="false">IF(B3064="Inscripción de nuevo registro patronal",B3064 &amp; "|" &amp; E3064 &amp; "|" &amp; C3064,"")</f>
        <v/>
      </c>
      <c r="M3064" s="18" t="n">
        <f aca="false">IF(OR(C3064="", L3064=""), 0, IF(COUNTIF($L$6:L3064, L3064)=1, 1, 0))</f>
        <v>0</v>
      </c>
    </row>
    <row r="3065" customFormat="false" ht="28.35" hidden="false" customHeight="true" outlineLevel="0" collapsed="false">
      <c r="A3065" s="48" t="str">
        <f aca="false">IF(AND(NOT(ISBLANK(C3065)),NOT(ISBLANK(B3065)),NOT(ISBLANK(E3065))),(_xlfn.AGGREGATE(2,7,A$5:A3065))+1,"")</f>
        <v/>
      </c>
      <c r="B3065" s="49"/>
      <c r="C3065" s="49"/>
      <c r="D3065" s="50"/>
      <c r="E3065" s="51"/>
      <c r="F3065" s="52" t="str">
        <f aca="false">IFERROR(VLOOKUP(B3065,LISTAS!$Q$2:$R$58,2,0),"")</f>
        <v/>
      </c>
      <c r="G3065" s="34" t="str">
        <f aca="false">IF(ISBLANK(C3065),"",  IF(F3065="RAZÓN SOCIAL","NUEVO_RP",   IF(F3065="NUMERO",      IF(ISNUMBER(VALUE(C3065)),VALUE(C3065),""),   IF(OR(F3065="NSS - NOMBRE",F3065="RP - NOMBRE"),      IF(         AND(           NOT(ISERROR(FIND(" - ",C3065))),           ISERROR(FIND("  ",C3065)),           ISERROR(FIND("–",C3065)),           ISERROR(FIND("—",C3065)),           ISNUMBER(VALUE(LEFT(C3065,FIND(" - ",C3065)-1)))         ),         VALUE(LEFT(C3065,FIND(" - ",C3065)-1)),         ""      ),   ""   )  )))</f>
        <v/>
      </c>
      <c r="H3065" s="34" t="str">
        <f aca="false">B3065 &amp; "|" &amp; E3065 &amp; "|" &amp;(IF(ISBLANK(C3065),"",IFERROR(VALUE(LEFT(TRIM(C3065),FIND(" ",TRIM(C3065)&amp;" ")-1)),"")))</f>
        <v>||</v>
      </c>
      <c r="I3065" s="18" t="n">
        <f aca="false">IF(G3065="",0, IF(COUNTIF($H$6:H3065,H3065)=1,1,0))</f>
        <v>0</v>
      </c>
      <c r="J3065" s="34" t="str">
        <f aca="false">IF( OR( ISBLANK(D3065), C3065=D3065, AND( LEFT(D3065,7)&lt;&gt;"NOMINA ", OR( ISERROR(FIND(" - ",D3065)), NOT(ISNUMBER(VALUE(LEFT(D3065,FIND(" - ",D3065)-1)))) ) ) ), "", B3065 &amp; "|" &amp; E3065 &amp; "|" &amp; (IF(ISBLANK(C3065), "", IFERROR(VALUE(LEFT(TRIM(C3065), FIND(" ", TRIM(C3065)&amp;" ")-1)), ""))) &amp; "|" &amp; D3065 )</f>
        <v/>
      </c>
      <c r="K3065" s="18" t="n">
        <f aca="false">IF(OR(C3065="", J3065="",G3065=""), 0, IF(COUNTIF($J$6:J3065, J3065)=1, 1, 0))</f>
        <v>0</v>
      </c>
      <c r="L3065" s="16" t="str">
        <f aca="false">IF(B3065="Inscripción de nuevo registro patronal",B3065 &amp; "|" &amp; E3065 &amp; "|" &amp; C3065,"")</f>
        <v/>
      </c>
      <c r="M3065" s="18" t="n">
        <f aca="false">IF(OR(C3065="", L3065=""), 0, IF(COUNTIF($L$6:L3065, L3065)=1, 1, 0))</f>
        <v>0</v>
      </c>
    </row>
    <row r="3066" customFormat="false" ht="28.35" hidden="false" customHeight="true" outlineLevel="0" collapsed="false">
      <c r="A3066" s="48" t="str">
        <f aca="false">IF(AND(NOT(ISBLANK(C3066)),NOT(ISBLANK(B3066)),NOT(ISBLANK(E3066))),(_xlfn.AGGREGATE(2,7,A$5:A3066))+1,"")</f>
        <v/>
      </c>
      <c r="B3066" s="49"/>
      <c r="C3066" s="49"/>
      <c r="D3066" s="50"/>
      <c r="E3066" s="51"/>
      <c r="F3066" s="52" t="str">
        <f aca="false">IFERROR(VLOOKUP(B3066,LISTAS!$Q$2:$R$58,2,0),"")</f>
        <v/>
      </c>
      <c r="G3066" s="34" t="str">
        <f aca="false">IF(ISBLANK(C3066),"",  IF(F3066="RAZÓN SOCIAL","NUEVO_RP",   IF(F3066="NUMERO",      IF(ISNUMBER(VALUE(C3066)),VALUE(C3066),""),   IF(OR(F3066="NSS - NOMBRE",F3066="RP - NOMBRE"),      IF(         AND(           NOT(ISERROR(FIND(" - ",C3066))),           ISERROR(FIND("  ",C3066)),           ISERROR(FIND("–",C3066)),           ISERROR(FIND("—",C3066)),           ISNUMBER(VALUE(LEFT(C3066,FIND(" - ",C3066)-1)))         ),         VALUE(LEFT(C3066,FIND(" - ",C3066)-1)),         ""      ),   ""   )  )))</f>
        <v/>
      </c>
      <c r="H3066" s="34" t="str">
        <f aca="false">B3066 &amp; "|" &amp; E3066 &amp; "|" &amp;(IF(ISBLANK(C3066),"",IFERROR(VALUE(LEFT(TRIM(C3066),FIND(" ",TRIM(C3066)&amp;" ")-1)),"")))</f>
        <v>||</v>
      </c>
      <c r="I3066" s="18" t="n">
        <f aca="false">IF(G3066="",0, IF(COUNTIF($H$6:H3066,H3066)=1,1,0))</f>
        <v>0</v>
      </c>
      <c r="J3066" s="34" t="str">
        <f aca="false">IF( OR( ISBLANK(D3066), C3066=D3066, AND( LEFT(D3066,7)&lt;&gt;"NOMINA ", OR( ISERROR(FIND(" - ",D3066)), NOT(ISNUMBER(VALUE(LEFT(D3066,FIND(" - ",D3066)-1)))) ) ) ), "", B3066 &amp; "|" &amp; E3066 &amp; "|" &amp; (IF(ISBLANK(C3066), "", IFERROR(VALUE(LEFT(TRIM(C3066), FIND(" ", TRIM(C3066)&amp;" ")-1)), ""))) &amp; "|" &amp; D3066 )</f>
        <v/>
      </c>
      <c r="K3066" s="18" t="n">
        <f aca="false">IF(OR(C3066="", J3066="",G3066=""), 0, IF(COUNTIF($J$6:J3066, J3066)=1, 1, 0))</f>
        <v>0</v>
      </c>
      <c r="L3066" s="16" t="str">
        <f aca="false">IF(B3066="Inscripción de nuevo registro patronal",B3066 &amp; "|" &amp; E3066 &amp; "|" &amp; C3066,"")</f>
        <v/>
      </c>
      <c r="M3066" s="18" t="n">
        <f aca="false">IF(OR(C3066="", L3066=""), 0, IF(COUNTIF($L$6:L3066, L3066)=1, 1, 0))</f>
        <v>0</v>
      </c>
    </row>
    <row r="3067" customFormat="false" ht="28.35" hidden="false" customHeight="true" outlineLevel="0" collapsed="false">
      <c r="A3067" s="48" t="str">
        <f aca="false">IF(AND(NOT(ISBLANK(C3067)),NOT(ISBLANK(B3067)),NOT(ISBLANK(E3067))),(_xlfn.AGGREGATE(2,7,A$5:A3067))+1,"")</f>
        <v/>
      </c>
      <c r="B3067" s="49"/>
      <c r="C3067" s="49"/>
      <c r="D3067" s="50"/>
      <c r="E3067" s="51"/>
      <c r="F3067" s="52" t="str">
        <f aca="false">IFERROR(VLOOKUP(B3067,LISTAS!$Q$2:$R$58,2,0),"")</f>
        <v/>
      </c>
      <c r="G3067" s="34" t="str">
        <f aca="false">IF(ISBLANK(C3067),"",  IF(F3067="RAZÓN SOCIAL","NUEVO_RP",   IF(F3067="NUMERO",      IF(ISNUMBER(VALUE(C3067)),VALUE(C3067),""),   IF(OR(F3067="NSS - NOMBRE",F3067="RP - NOMBRE"),      IF(         AND(           NOT(ISERROR(FIND(" - ",C3067))),           ISERROR(FIND("  ",C3067)),           ISERROR(FIND("–",C3067)),           ISERROR(FIND("—",C3067)),           ISNUMBER(VALUE(LEFT(C3067,FIND(" - ",C3067)-1)))         ),         VALUE(LEFT(C3067,FIND(" - ",C3067)-1)),         ""      ),   ""   )  )))</f>
        <v/>
      </c>
      <c r="H3067" s="34" t="str">
        <f aca="false">B3067 &amp; "|" &amp; E3067 &amp; "|" &amp;(IF(ISBLANK(C3067),"",IFERROR(VALUE(LEFT(TRIM(C3067),FIND(" ",TRIM(C3067)&amp;" ")-1)),"")))</f>
        <v>||</v>
      </c>
      <c r="I3067" s="18" t="n">
        <f aca="false">IF(G3067="",0, IF(COUNTIF($H$6:H3067,H3067)=1,1,0))</f>
        <v>0</v>
      </c>
      <c r="J3067" s="34" t="str">
        <f aca="false">IF( OR( ISBLANK(D3067), C3067=D3067, AND( LEFT(D3067,7)&lt;&gt;"NOMINA ", OR( ISERROR(FIND(" - ",D3067)), NOT(ISNUMBER(VALUE(LEFT(D3067,FIND(" - ",D3067)-1)))) ) ) ), "", B3067 &amp; "|" &amp; E3067 &amp; "|" &amp; (IF(ISBLANK(C3067), "", IFERROR(VALUE(LEFT(TRIM(C3067), FIND(" ", TRIM(C3067)&amp;" ")-1)), ""))) &amp; "|" &amp; D3067 )</f>
        <v/>
      </c>
      <c r="K3067" s="18" t="n">
        <f aca="false">IF(OR(C3067="", J3067="",G3067=""), 0, IF(COUNTIF($J$6:J3067, J3067)=1, 1, 0))</f>
        <v>0</v>
      </c>
      <c r="L3067" s="16" t="str">
        <f aca="false">IF(B3067="Inscripción de nuevo registro patronal",B3067 &amp; "|" &amp; E3067 &amp; "|" &amp; C3067,"")</f>
        <v/>
      </c>
      <c r="M3067" s="18" t="n">
        <f aca="false">IF(OR(C3067="", L3067=""), 0, IF(COUNTIF($L$6:L3067, L3067)=1, 1, 0))</f>
        <v>0</v>
      </c>
    </row>
    <row r="3068" customFormat="false" ht="28.35" hidden="false" customHeight="true" outlineLevel="0" collapsed="false">
      <c r="A3068" s="48" t="str">
        <f aca="false">IF(AND(NOT(ISBLANK(C3068)),NOT(ISBLANK(B3068)),NOT(ISBLANK(E3068))),(_xlfn.AGGREGATE(2,7,A$5:A3068))+1,"")</f>
        <v/>
      </c>
      <c r="B3068" s="49"/>
      <c r="C3068" s="49"/>
      <c r="D3068" s="50"/>
      <c r="E3068" s="51"/>
      <c r="F3068" s="52" t="str">
        <f aca="false">IFERROR(VLOOKUP(B3068,LISTAS!$Q$2:$R$58,2,0),"")</f>
        <v/>
      </c>
      <c r="G3068" s="34" t="str">
        <f aca="false">IF(ISBLANK(C3068),"",  IF(F3068="RAZÓN SOCIAL","NUEVO_RP",   IF(F3068="NUMERO",      IF(ISNUMBER(VALUE(C3068)),VALUE(C3068),""),   IF(OR(F3068="NSS - NOMBRE",F3068="RP - NOMBRE"),      IF(         AND(           NOT(ISERROR(FIND(" - ",C3068))),           ISERROR(FIND("  ",C3068)),           ISERROR(FIND("–",C3068)),           ISERROR(FIND("—",C3068)),           ISNUMBER(VALUE(LEFT(C3068,FIND(" - ",C3068)-1)))         ),         VALUE(LEFT(C3068,FIND(" - ",C3068)-1)),         ""      ),   ""   )  )))</f>
        <v/>
      </c>
      <c r="H3068" s="34" t="str">
        <f aca="false">B3068 &amp; "|" &amp; E3068 &amp; "|" &amp;(IF(ISBLANK(C3068),"",IFERROR(VALUE(LEFT(TRIM(C3068),FIND(" ",TRIM(C3068)&amp;" ")-1)),"")))</f>
        <v>||</v>
      </c>
      <c r="I3068" s="18" t="n">
        <f aca="false">IF(G3068="",0, IF(COUNTIF($H$6:H3068,H3068)=1,1,0))</f>
        <v>0</v>
      </c>
      <c r="J3068" s="34" t="str">
        <f aca="false">IF( OR( ISBLANK(D3068), C3068=D3068, AND( LEFT(D3068,7)&lt;&gt;"NOMINA ", OR( ISERROR(FIND(" - ",D3068)), NOT(ISNUMBER(VALUE(LEFT(D3068,FIND(" - ",D3068)-1)))) ) ) ), "", B3068 &amp; "|" &amp; E3068 &amp; "|" &amp; (IF(ISBLANK(C3068), "", IFERROR(VALUE(LEFT(TRIM(C3068), FIND(" ", TRIM(C3068)&amp;" ")-1)), ""))) &amp; "|" &amp; D3068 )</f>
        <v/>
      </c>
      <c r="K3068" s="18" t="n">
        <f aca="false">IF(OR(C3068="", J3068="",G3068=""), 0, IF(COUNTIF($J$6:J3068, J3068)=1, 1, 0))</f>
        <v>0</v>
      </c>
      <c r="L3068" s="16" t="str">
        <f aca="false">IF(B3068="Inscripción de nuevo registro patronal",B3068 &amp; "|" &amp; E3068 &amp; "|" &amp; C3068,"")</f>
        <v/>
      </c>
      <c r="M3068" s="18" t="n">
        <f aca="false">IF(OR(C3068="", L3068=""), 0, IF(COUNTIF($L$6:L3068, L3068)=1, 1, 0))</f>
        <v>0</v>
      </c>
    </row>
    <row r="3069" customFormat="false" ht="28.35" hidden="false" customHeight="true" outlineLevel="0" collapsed="false">
      <c r="A3069" s="48" t="str">
        <f aca="false">IF(AND(NOT(ISBLANK(C3069)),NOT(ISBLANK(B3069)),NOT(ISBLANK(E3069))),(_xlfn.AGGREGATE(2,7,A$5:A3069))+1,"")</f>
        <v/>
      </c>
      <c r="B3069" s="49"/>
      <c r="C3069" s="49"/>
      <c r="D3069" s="50"/>
      <c r="E3069" s="51"/>
      <c r="F3069" s="52" t="str">
        <f aca="false">IFERROR(VLOOKUP(B3069,LISTAS!$Q$2:$R$58,2,0),"")</f>
        <v/>
      </c>
      <c r="G3069" s="34" t="str">
        <f aca="false">IF(ISBLANK(C3069),"",  IF(F3069="RAZÓN SOCIAL","NUEVO_RP",   IF(F3069="NUMERO",      IF(ISNUMBER(VALUE(C3069)),VALUE(C3069),""),   IF(OR(F3069="NSS - NOMBRE",F3069="RP - NOMBRE"),      IF(         AND(           NOT(ISERROR(FIND(" - ",C3069))),           ISERROR(FIND("  ",C3069)),           ISERROR(FIND("–",C3069)),           ISERROR(FIND("—",C3069)),           ISNUMBER(VALUE(LEFT(C3069,FIND(" - ",C3069)-1)))         ),         VALUE(LEFT(C3069,FIND(" - ",C3069)-1)),         ""      ),   ""   )  )))</f>
        <v/>
      </c>
      <c r="H3069" s="34" t="str">
        <f aca="false">B3069 &amp; "|" &amp; E3069 &amp; "|" &amp;(IF(ISBLANK(C3069),"",IFERROR(VALUE(LEFT(TRIM(C3069),FIND(" ",TRIM(C3069)&amp;" ")-1)),"")))</f>
        <v>||</v>
      </c>
      <c r="I3069" s="18" t="n">
        <f aca="false">IF(G3069="",0, IF(COUNTIF($H$6:H3069,H3069)=1,1,0))</f>
        <v>0</v>
      </c>
      <c r="J3069" s="34" t="str">
        <f aca="false">IF( OR( ISBLANK(D3069), C3069=D3069, AND( LEFT(D3069,7)&lt;&gt;"NOMINA ", OR( ISERROR(FIND(" - ",D3069)), NOT(ISNUMBER(VALUE(LEFT(D3069,FIND(" - ",D3069)-1)))) ) ) ), "", B3069 &amp; "|" &amp; E3069 &amp; "|" &amp; (IF(ISBLANK(C3069), "", IFERROR(VALUE(LEFT(TRIM(C3069), FIND(" ", TRIM(C3069)&amp;" ")-1)), ""))) &amp; "|" &amp; D3069 )</f>
        <v/>
      </c>
      <c r="K3069" s="18" t="n">
        <f aca="false">IF(OR(C3069="", J3069="",G3069=""), 0, IF(COUNTIF($J$6:J3069, J3069)=1, 1, 0))</f>
        <v>0</v>
      </c>
      <c r="L3069" s="16" t="str">
        <f aca="false">IF(B3069="Inscripción de nuevo registro patronal",B3069 &amp; "|" &amp; E3069 &amp; "|" &amp; C3069,"")</f>
        <v/>
      </c>
      <c r="M3069" s="18" t="n">
        <f aca="false">IF(OR(C3069="", L3069=""), 0, IF(COUNTIF($L$6:L3069, L3069)=1, 1, 0))</f>
        <v>0</v>
      </c>
    </row>
    <row r="3070" customFormat="false" ht="28.35" hidden="false" customHeight="true" outlineLevel="0" collapsed="false">
      <c r="A3070" s="48" t="str">
        <f aca="false">IF(AND(NOT(ISBLANK(C3070)),NOT(ISBLANK(B3070)),NOT(ISBLANK(E3070))),(_xlfn.AGGREGATE(2,7,A$5:A3070))+1,"")</f>
        <v/>
      </c>
      <c r="B3070" s="49"/>
      <c r="C3070" s="49"/>
      <c r="D3070" s="50"/>
      <c r="E3070" s="51"/>
      <c r="F3070" s="52" t="str">
        <f aca="false">IFERROR(VLOOKUP(B3070,LISTAS!$Q$2:$R$58,2,0),"")</f>
        <v/>
      </c>
      <c r="G3070" s="34" t="str">
        <f aca="false">IF(ISBLANK(C3070),"",  IF(F3070="RAZÓN SOCIAL","NUEVO_RP",   IF(F3070="NUMERO",      IF(ISNUMBER(VALUE(C3070)),VALUE(C3070),""),   IF(OR(F3070="NSS - NOMBRE",F3070="RP - NOMBRE"),      IF(         AND(           NOT(ISERROR(FIND(" - ",C3070))),           ISERROR(FIND("  ",C3070)),           ISERROR(FIND("–",C3070)),           ISERROR(FIND("—",C3070)),           ISNUMBER(VALUE(LEFT(C3070,FIND(" - ",C3070)-1)))         ),         VALUE(LEFT(C3070,FIND(" - ",C3070)-1)),         ""      ),   ""   )  )))</f>
        <v/>
      </c>
      <c r="H3070" s="34" t="str">
        <f aca="false">B3070 &amp; "|" &amp; E3070 &amp; "|" &amp;(IF(ISBLANK(C3070),"",IFERROR(VALUE(LEFT(TRIM(C3070),FIND(" ",TRIM(C3070)&amp;" ")-1)),"")))</f>
        <v>||</v>
      </c>
      <c r="I3070" s="18" t="n">
        <f aca="false">IF(G3070="",0, IF(COUNTIF($H$6:H3070,H3070)=1,1,0))</f>
        <v>0</v>
      </c>
      <c r="J3070" s="34" t="str">
        <f aca="false">IF( OR( ISBLANK(D3070), C3070=D3070, AND( LEFT(D3070,7)&lt;&gt;"NOMINA ", OR( ISERROR(FIND(" - ",D3070)), NOT(ISNUMBER(VALUE(LEFT(D3070,FIND(" - ",D3070)-1)))) ) ) ), "", B3070 &amp; "|" &amp; E3070 &amp; "|" &amp; (IF(ISBLANK(C3070), "", IFERROR(VALUE(LEFT(TRIM(C3070), FIND(" ", TRIM(C3070)&amp;" ")-1)), ""))) &amp; "|" &amp; D3070 )</f>
        <v/>
      </c>
      <c r="K3070" s="18" t="n">
        <f aca="false">IF(OR(C3070="", J3070="",G3070=""), 0, IF(COUNTIF($J$6:J3070, J3070)=1, 1, 0))</f>
        <v>0</v>
      </c>
      <c r="L3070" s="16" t="str">
        <f aca="false">IF(B3070="Inscripción de nuevo registro patronal",B3070 &amp; "|" &amp; E3070 &amp; "|" &amp; C3070,"")</f>
        <v/>
      </c>
      <c r="M3070" s="18" t="n">
        <f aca="false">IF(OR(C3070="", L3070=""), 0, IF(COUNTIF($L$6:L3070, L3070)=1, 1, 0))</f>
        <v>0</v>
      </c>
    </row>
    <row r="3071" customFormat="false" ht="28.35" hidden="false" customHeight="true" outlineLevel="0" collapsed="false">
      <c r="A3071" s="48" t="str">
        <f aca="false">IF(AND(NOT(ISBLANK(C3071)),NOT(ISBLANK(B3071)),NOT(ISBLANK(E3071))),(_xlfn.AGGREGATE(2,7,A$5:A3071))+1,"")</f>
        <v/>
      </c>
      <c r="B3071" s="49"/>
      <c r="C3071" s="49"/>
      <c r="D3071" s="50"/>
      <c r="E3071" s="51"/>
      <c r="F3071" s="52" t="str">
        <f aca="false">IFERROR(VLOOKUP(B3071,LISTAS!$Q$2:$R$58,2,0),"")</f>
        <v/>
      </c>
      <c r="G3071" s="34" t="str">
        <f aca="false">IF(ISBLANK(C3071),"",  IF(F3071="RAZÓN SOCIAL","NUEVO_RP",   IF(F3071="NUMERO",      IF(ISNUMBER(VALUE(C3071)),VALUE(C3071),""),   IF(OR(F3071="NSS - NOMBRE",F3071="RP - NOMBRE"),      IF(         AND(           NOT(ISERROR(FIND(" - ",C3071))),           ISERROR(FIND("  ",C3071)),           ISERROR(FIND("–",C3071)),           ISERROR(FIND("—",C3071)),           ISNUMBER(VALUE(LEFT(C3071,FIND(" - ",C3071)-1)))         ),         VALUE(LEFT(C3071,FIND(" - ",C3071)-1)),         ""      ),   ""   )  )))</f>
        <v/>
      </c>
      <c r="H3071" s="34" t="str">
        <f aca="false">B3071 &amp; "|" &amp; E3071 &amp; "|" &amp;(IF(ISBLANK(C3071),"",IFERROR(VALUE(LEFT(TRIM(C3071),FIND(" ",TRIM(C3071)&amp;" ")-1)),"")))</f>
        <v>||</v>
      </c>
      <c r="I3071" s="18" t="n">
        <f aca="false">IF(G3071="",0, IF(COUNTIF($H$6:H3071,H3071)=1,1,0))</f>
        <v>0</v>
      </c>
      <c r="J3071" s="34" t="str">
        <f aca="false">IF( OR( ISBLANK(D3071), C3071=D3071, AND( LEFT(D3071,7)&lt;&gt;"NOMINA ", OR( ISERROR(FIND(" - ",D3071)), NOT(ISNUMBER(VALUE(LEFT(D3071,FIND(" - ",D3071)-1)))) ) ) ), "", B3071 &amp; "|" &amp; E3071 &amp; "|" &amp; (IF(ISBLANK(C3071), "", IFERROR(VALUE(LEFT(TRIM(C3071), FIND(" ", TRIM(C3071)&amp;" ")-1)), ""))) &amp; "|" &amp; D3071 )</f>
        <v/>
      </c>
      <c r="K3071" s="18" t="n">
        <f aca="false">IF(OR(C3071="", J3071="",G3071=""), 0, IF(COUNTIF($J$6:J3071, J3071)=1, 1, 0))</f>
        <v>0</v>
      </c>
      <c r="L3071" s="16" t="str">
        <f aca="false">IF(B3071="Inscripción de nuevo registro patronal",B3071 &amp; "|" &amp; E3071 &amp; "|" &amp; C3071,"")</f>
        <v/>
      </c>
      <c r="M3071" s="18" t="n">
        <f aca="false">IF(OR(C3071="", L3071=""), 0, IF(COUNTIF($L$6:L3071, L3071)=1, 1, 0))</f>
        <v>0</v>
      </c>
    </row>
    <row r="3072" customFormat="false" ht="28.35" hidden="false" customHeight="true" outlineLevel="0" collapsed="false">
      <c r="A3072" s="48" t="str">
        <f aca="false">IF(AND(NOT(ISBLANK(C3072)),NOT(ISBLANK(B3072)),NOT(ISBLANK(E3072))),(_xlfn.AGGREGATE(2,7,A$5:A3072))+1,"")</f>
        <v/>
      </c>
      <c r="B3072" s="49"/>
      <c r="C3072" s="49"/>
      <c r="D3072" s="50"/>
      <c r="E3072" s="51"/>
      <c r="F3072" s="52" t="str">
        <f aca="false">IFERROR(VLOOKUP(B3072,LISTAS!$Q$2:$R$58,2,0),"")</f>
        <v/>
      </c>
      <c r="G3072" s="34" t="str">
        <f aca="false">IF(ISBLANK(C3072),"",  IF(F3072="RAZÓN SOCIAL","NUEVO_RP",   IF(F3072="NUMERO",      IF(ISNUMBER(VALUE(C3072)),VALUE(C3072),""),   IF(OR(F3072="NSS - NOMBRE",F3072="RP - NOMBRE"),      IF(         AND(           NOT(ISERROR(FIND(" - ",C3072))),           ISERROR(FIND("  ",C3072)),           ISERROR(FIND("–",C3072)),           ISERROR(FIND("—",C3072)),           ISNUMBER(VALUE(LEFT(C3072,FIND(" - ",C3072)-1)))         ),         VALUE(LEFT(C3072,FIND(" - ",C3072)-1)),         ""      ),   ""   )  )))</f>
        <v/>
      </c>
      <c r="H3072" s="34" t="str">
        <f aca="false">B3072 &amp; "|" &amp; E3072 &amp; "|" &amp;(IF(ISBLANK(C3072),"",IFERROR(VALUE(LEFT(TRIM(C3072),FIND(" ",TRIM(C3072)&amp;" ")-1)),"")))</f>
        <v>||</v>
      </c>
      <c r="I3072" s="18" t="n">
        <f aca="false">IF(G3072="",0, IF(COUNTIF($H$6:H3072,H3072)=1,1,0))</f>
        <v>0</v>
      </c>
      <c r="J3072" s="34" t="str">
        <f aca="false">IF( OR( ISBLANK(D3072), C3072=D3072, AND( LEFT(D3072,7)&lt;&gt;"NOMINA ", OR( ISERROR(FIND(" - ",D3072)), NOT(ISNUMBER(VALUE(LEFT(D3072,FIND(" - ",D3072)-1)))) ) ) ), "", B3072 &amp; "|" &amp; E3072 &amp; "|" &amp; (IF(ISBLANK(C3072), "", IFERROR(VALUE(LEFT(TRIM(C3072), FIND(" ", TRIM(C3072)&amp;" ")-1)), ""))) &amp; "|" &amp; D3072 )</f>
        <v/>
      </c>
      <c r="K3072" s="18" t="n">
        <f aca="false">IF(OR(C3072="", J3072="",G3072=""), 0, IF(COUNTIF($J$6:J3072, J3072)=1, 1, 0))</f>
        <v>0</v>
      </c>
      <c r="L3072" s="16" t="str">
        <f aca="false">IF(B3072="Inscripción de nuevo registro patronal",B3072 &amp; "|" &amp; E3072 &amp; "|" &amp; C3072,"")</f>
        <v/>
      </c>
      <c r="M3072" s="18" t="n">
        <f aca="false">IF(OR(C3072="", L3072=""), 0, IF(COUNTIF($L$6:L3072, L3072)=1, 1, 0))</f>
        <v>0</v>
      </c>
    </row>
    <row r="3073" customFormat="false" ht="28.35" hidden="false" customHeight="true" outlineLevel="0" collapsed="false">
      <c r="A3073" s="48" t="str">
        <f aca="false">IF(AND(NOT(ISBLANK(C3073)),NOT(ISBLANK(B3073)),NOT(ISBLANK(E3073))),(_xlfn.AGGREGATE(2,7,A$5:A3073))+1,"")</f>
        <v/>
      </c>
      <c r="B3073" s="49"/>
      <c r="C3073" s="49"/>
      <c r="D3073" s="50"/>
      <c r="E3073" s="51"/>
      <c r="F3073" s="52" t="str">
        <f aca="false">IFERROR(VLOOKUP(B3073,LISTAS!$Q$2:$R$58,2,0),"")</f>
        <v/>
      </c>
      <c r="G3073" s="34" t="str">
        <f aca="false">IF(ISBLANK(C3073),"",  IF(F3073="RAZÓN SOCIAL","NUEVO_RP",   IF(F3073="NUMERO",      IF(ISNUMBER(VALUE(C3073)),VALUE(C3073),""),   IF(OR(F3073="NSS - NOMBRE",F3073="RP - NOMBRE"),      IF(         AND(           NOT(ISERROR(FIND(" - ",C3073))),           ISERROR(FIND("  ",C3073)),           ISERROR(FIND("–",C3073)),           ISERROR(FIND("—",C3073)),           ISNUMBER(VALUE(LEFT(C3073,FIND(" - ",C3073)-1)))         ),         VALUE(LEFT(C3073,FIND(" - ",C3073)-1)),         ""      ),   ""   )  )))</f>
        <v/>
      </c>
      <c r="H3073" s="34" t="str">
        <f aca="false">B3073 &amp; "|" &amp; E3073 &amp; "|" &amp;(IF(ISBLANK(C3073),"",IFERROR(VALUE(LEFT(TRIM(C3073),FIND(" ",TRIM(C3073)&amp;" ")-1)),"")))</f>
        <v>||</v>
      </c>
      <c r="I3073" s="18" t="n">
        <f aca="false">IF(G3073="",0, IF(COUNTIF($H$6:H3073,H3073)=1,1,0))</f>
        <v>0</v>
      </c>
      <c r="J3073" s="34" t="str">
        <f aca="false">IF( OR( ISBLANK(D3073), C3073=D3073, AND( LEFT(D3073,7)&lt;&gt;"NOMINA ", OR( ISERROR(FIND(" - ",D3073)), NOT(ISNUMBER(VALUE(LEFT(D3073,FIND(" - ",D3073)-1)))) ) ) ), "", B3073 &amp; "|" &amp; E3073 &amp; "|" &amp; (IF(ISBLANK(C3073), "", IFERROR(VALUE(LEFT(TRIM(C3073), FIND(" ", TRIM(C3073)&amp;" ")-1)), ""))) &amp; "|" &amp; D3073 )</f>
        <v/>
      </c>
      <c r="K3073" s="18" t="n">
        <f aca="false">IF(OR(C3073="", J3073="",G3073=""), 0, IF(COUNTIF($J$6:J3073, J3073)=1, 1, 0))</f>
        <v>0</v>
      </c>
      <c r="L3073" s="16" t="str">
        <f aca="false">IF(B3073="Inscripción de nuevo registro patronal",B3073 &amp; "|" &amp; E3073 &amp; "|" &amp; C3073,"")</f>
        <v/>
      </c>
      <c r="M3073" s="18" t="n">
        <f aca="false">IF(OR(C3073="", L3073=""), 0, IF(COUNTIF($L$6:L3073, L3073)=1, 1, 0))</f>
        <v>0</v>
      </c>
    </row>
    <row r="3074" customFormat="false" ht="28.35" hidden="false" customHeight="true" outlineLevel="0" collapsed="false">
      <c r="A3074" s="48" t="str">
        <f aca="false">IF(AND(NOT(ISBLANK(C3074)),NOT(ISBLANK(B3074)),NOT(ISBLANK(E3074))),(_xlfn.AGGREGATE(2,7,A$5:A3074))+1,"")</f>
        <v/>
      </c>
      <c r="B3074" s="49"/>
      <c r="C3074" s="49"/>
      <c r="D3074" s="50"/>
      <c r="E3074" s="51"/>
      <c r="F3074" s="52" t="str">
        <f aca="false">IFERROR(VLOOKUP(B3074,LISTAS!$Q$2:$R$58,2,0),"")</f>
        <v/>
      </c>
      <c r="G3074" s="34" t="str">
        <f aca="false">IF(ISBLANK(C3074),"",  IF(F3074="RAZÓN SOCIAL","NUEVO_RP",   IF(F3074="NUMERO",      IF(ISNUMBER(VALUE(C3074)),VALUE(C3074),""),   IF(OR(F3074="NSS - NOMBRE",F3074="RP - NOMBRE"),      IF(         AND(           NOT(ISERROR(FIND(" - ",C3074))),           ISERROR(FIND("  ",C3074)),           ISERROR(FIND("–",C3074)),           ISERROR(FIND("—",C3074)),           ISNUMBER(VALUE(LEFT(C3074,FIND(" - ",C3074)-1)))         ),         VALUE(LEFT(C3074,FIND(" - ",C3074)-1)),         ""      ),   ""   )  )))</f>
        <v/>
      </c>
      <c r="H3074" s="34" t="str">
        <f aca="false">B3074 &amp; "|" &amp; E3074 &amp; "|" &amp;(IF(ISBLANK(C3074),"",IFERROR(VALUE(LEFT(TRIM(C3074),FIND(" ",TRIM(C3074)&amp;" ")-1)),"")))</f>
        <v>||</v>
      </c>
      <c r="I3074" s="18" t="n">
        <f aca="false">IF(G3074="",0, IF(COUNTIF($H$6:H3074,H3074)=1,1,0))</f>
        <v>0</v>
      </c>
      <c r="J3074" s="34" t="str">
        <f aca="false">IF( OR( ISBLANK(D3074), C3074=D3074, AND( LEFT(D3074,7)&lt;&gt;"NOMINA ", OR( ISERROR(FIND(" - ",D3074)), NOT(ISNUMBER(VALUE(LEFT(D3074,FIND(" - ",D3074)-1)))) ) ) ), "", B3074 &amp; "|" &amp; E3074 &amp; "|" &amp; (IF(ISBLANK(C3074), "", IFERROR(VALUE(LEFT(TRIM(C3074), FIND(" ", TRIM(C3074)&amp;" ")-1)), ""))) &amp; "|" &amp; D3074 )</f>
        <v/>
      </c>
      <c r="K3074" s="18" t="n">
        <f aca="false">IF(OR(C3074="", J3074="",G3074=""), 0, IF(COUNTIF($J$6:J3074, J3074)=1, 1, 0))</f>
        <v>0</v>
      </c>
      <c r="L3074" s="16" t="str">
        <f aca="false">IF(B3074="Inscripción de nuevo registro patronal",B3074 &amp; "|" &amp; E3074 &amp; "|" &amp; C3074,"")</f>
        <v/>
      </c>
      <c r="M3074" s="18" t="n">
        <f aca="false">IF(OR(C3074="", L3074=""), 0, IF(COUNTIF($L$6:L3074, L3074)=1, 1, 0))</f>
        <v>0</v>
      </c>
    </row>
    <row r="3075" customFormat="false" ht="28.35" hidden="false" customHeight="true" outlineLevel="0" collapsed="false">
      <c r="A3075" s="48" t="str">
        <f aca="false">IF(AND(NOT(ISBLANK(C3075)),NOT(ISBLANK(B3075)),NOT(ISBLANK(E3075))),(_xlfn.AGGREGATE(2,7,A$5:A3075))+1,"")</f>
        <v/>
      </c>
      <c r="B3075" s="49"/>
      <c r="C3075" s="49"/>
      <c r="D3075" s="50"/>
      <c r="E3075" s="51"/>
      <c r="F3075" s="52" t="str">
        <f aca="false">IFERROR(VLOOKUP(B3075,LISTAS!$Q$2:$R$58,2,0),"")</f>
        <v/>
      </c>
      <c r="G3075" s="34" t="str">
        <f aca="false">IF(ISBLANK(C3075),"",  IF(F3075="RAZÓN SOCIAL","NUEVO_RP",   IF(F3075="NUMERO",      IF(ISNUMBER(VALUE(C3075)),VALUE(C3075),""),   IF(OR(F3075="NSS - NOMBRE",F3075="RP - NOMBRE"),      IF(         AND(           NOT(ISERROR(FIND(" - ",C3075))),           ISERROR(FIND("  ",C3075)),           ISERROR(FIND("–",C3075)),           ISERROR(FIND("—",C3075)),           ISNUMBER(VALUE(LEFT(C3075,FIND(" - ",C3075)-1)))         ),         VALUE(LEFT(C3075,FIND(" - ",C3075)-1)),         ""      ),   ""   )  )))</f>
        <v/>
      </c>
      <c r="H3075" s="34" t="str">
        <f aca="false">B3075 &amp; "|" &amp; E3075 &amp; "|" &amp;(IF(ISBLANK(C3075),"",IFERROR(VALUE(LEFT(TRIM(C3075),FIND(" ",TRIM(C3075)&amp;" ")-1)),"")))</f>
        <v>||</v>
      </c>
      <c r="I3075" s="18" t="n">
        <f aca="false">IF(G3075="",0, IF(COUNTIF($H$6:H3075,H3075)=1,1,0))</f>
        <v>0</v>
      </c>
      <c r="J3075" s="34" t="str">
        <f aca="false">IF( OR( ISBLANK(D3075), C3075=D3075, AND( LEFT(D3075,7)&lt;&gt;"NOMINA ", OR( ISERROR(FIND(" - ",D3075)), NOT(ISNUMBER(VALUE(LEFT(D3075,FIND(" - ",D3075)-1)))) ) ) ), "", B3075 &amp; "|" &amp; E3075 &amp; "|" &amp; (IF(ISBLANK(C3075), "", IFERROR(VALUE(LEFT(TRIM(C3075), FIND(" ", TRIM(C3075)&amp;" ")-1)), ""))) &amp; "|" &amp; D3075 )</f>
        <v/>
      </c>
      <c r="K3075" s="18" t="n">
        <f aca="false">IF(OR(C3075="", J3075="",G3075=""), 0, IF(COUNTIF($J$6:J3075, J3075)=1, 1, 0))</f>
        <v>0</v>
      </c>
      <c r="L3075" s="16" t="str">
        <f aca="false">IF(B3075="Inscripción de nuevo registro patronal",B3075 &amp; "|" &amp; E3075 &amp; "|" &amp; C3075,"")</f>
        <v/>
      </c>
      <c r="M3075" s="18" t="n">
        <f aca="false">IF(OR(C3075="", L3075=""), 0, IF(COUNTIF($L$6:L3075, L3075)=1, 1, 0))</f>
        <v>0</v>
      </c>
    </row>
    <row r="3076" customFormat="false" ht="28.35" hidden="false" customHeight="true" outlineLevel="0" collapsed="false">
      <c r="A3076" s="48" t="str">
        <f aca="false">IF(AND(NOT(ISBLANK(C3076)),NOT(ISBLANK(B3076)),NOT(ISBLANK(E3076))),(_xlfn.AGGREGATE(2,7,A$5:A3076))+1,"")</f>
        <v/>
      </c>
      <c r="B3076" s="49"/>
      <c r="C3076" s="49"/>
      <c r="D3076" s="50"/>
      <c r="E3076" s="51"/>
      <c r="F3076" s="52" t="str">
        <f aca="false">IFERROR(VLOOKUP(B3076,LISTAS!$Q$2:$R$58,2,0),"")</f>
        <v/>
      </c>
      <c r="G3076" s="34" t="str">
        <f aca="false">IF(ISBLANK(C3076),"",  IF(F3076="RAZÓN SOCIAL","NUEVO_RP",   IF(F3076="NUMERO",      IF(ISNUMBER(VALUE(C3076)),VALUE(C3076),""),   IF(OR(F3076="NSS - NOMBRE",F3076="RP - NOMBRE"),      IF(         AND(           NOT(ISERROR(FIND(" - ",C3076))),           ISERROR(FIND("  ",C3076)),           ISERROR(FIND("–",C3076)),           ISERROR(FIND("—",C3076)),           ISNUMBER(VALUE(LEFT(C3076,FIND(" - ",C3076)-1)))         ),         VALUE(LEFT(C3076,FIND(" - ",C3076)-1)),         ""      ),   ""   )  )))</f>
        <v/>
      </c>
      <c r="H3076" s="34" t="str">
        <f aca="false">B3076 &amp; "|" &amp; E3076 &amp; "|" &amp;(IF(ISBLANK(C3076),"",IFERROR(VALUE(LEFT(TRIM(C3076),FIND(" ",TRIM(C3076)&amp;" ")-1)),"")))</f>
        <v>||</v>
      </c>
      <c r="I3076" s="18" t="n">
        <f aca="false">IF(G3076="",0, IF(COUNTIF($H$6:H3076,H3076)=1,1,0))</f>
        <v>0</v>
      </c>
      <c r="J3076" s="34" t="str">
        <f aca="false">IF( OR( ISBLANK(D3076), C3076=D3076, AND( LEFT(D3076,7)&lt;&gt;"NOMINA ", OR( ISERROR(FIND(" - ",D3076)), NOT(ISNUMBER(VALUE(LEFT(D3076,FIND(" - ",D3076)-1)))) ) ) ), "", B3076 &amp; "|" &amp; E3076 &amp; "|" &amp; (IF(ISBLANK(C3076), "", IFERROR(VALUE(LEFT(TRIM(C3076), FIND(" ", TRIM(C3076)&amp;" ")-1)), ""))) &amp; "|" &amp; D3076 )</f>
        <v/>
      </c>
      <c r="K3076" s="18" t="n">
        <f aca="false">IF(OR(C3076="", J3076="",G3076=""), 0, IF(COUNTIF($J$6:J3076, J3076)=1, 1, 0))</f>
        <v>0</v>
      </c>
      <c r="L3076" s="16" t="str">
        <f aca="false">IF(B3076="Inscripción de nuevo registro patronal",B3076 &amp; "|" &amp; E3076 &amp; "|" &amp; C3076,"")</f>
        <v/>
      </c>
      <c r="M3076" s="18" t="n">
        <f aca="false">IF(OR(C3076="", L3076=""), 0, IF(COUNTIF($L$6:L3076, L3076)=1, 1, 0))</f>
        <v>0</v>
      </c>
    </row>
    <row r="3077" customFormat="false" ht="28.35" hidden="false" customHeight="true" outlineLevel="0" collapsed="false">
      <c r="A3077" s="48" t="str">
        <f aca="false">IF(AND(NOT(ISBLANK(C3077)),NOT(ISBLANK(B3077)),NOT(ISBLANK(E3077))),(_xlfn.AGGREGATE(2,7,A$5:A3077))+1,"")</f>
        <v/>
      </c>
      <c r="B3077" s="49"/>
      <c r="C3077" s="49"/>
      <c r="D3077" s="50"/>
      <c r="E3077" s="51"/>
      <c r="F3077" s="52" t="str">
        <f aca="false">IFERROR(VLOOKUP(B3077,LISTAS!$Q$2:$R$58,2,0),"")</f>
        <v/>
      </c>
      <c r="G3077" s="34" t="str">
        <f aca="false">IF(ISBLANK(C3077),"",  IF(F3077="RAZÓN SOCIAL","NUEVO_RP",   IF(F3077="NUMERO",      IF(ISNUMBER(VALUE(C3077)),VALUE(C3077),""),   IF(OR(F3077="NSS - NOMBRE",F3077="RP - NOMBRE"),      IF(         AND(           NOT(ISERROR(FIND(" - ",C3077))),           ISERROR(FIND("  ",C3077)),           ISERROR(FIND("–",C3077)),           ISERROR(FIND("—",C3077)),           ISNUMBER(VALUE(LEFT(C3077,FIND(" - ",C3077)-1)))         ),         VALUE(LEFT(C3077,FIND(" - ",C3077)-1)),         ""      ),   ""   )  )))</f>
        <v/>
      </c>
      <c r="H3077" s="34" t="str">
        <f aca="false">B3077 &amp; "|" &amp; E3077 &amp; "|" &amp;(IF(ISBLANK(C3077),"",IFERROR(VALUE(LEFT(TRIM(C3077),FIND(" ",TRIM(C3077)&amp;" ")-1)),"")))</f>
        <v>||</v>
      </c>
      <c r="I3077" s="18" t="n">
        <f aca="false">IF(G3077="",0, IF(COUNTIF($H$6:H3077,H3077)=1,1,0))</f>
        <v>0</v>
      </c>
      <c r="J3077" s="34" t="str">
        <f aca="false">IF( OR( ISBLANK(D3077), C3077=D3077, AND( LEFT(D3077,7)&lt;&gt;"NOMINA ", OR( ISERROR(FIND(" - ",D3077)), NOT(ISNUMBER(VALUE(LEFT(D3077,FIND(" - ",D3077)-1)))) ) ) ), "", B3077 &amp; "|" &amp; E3077 &amp; "|" &amp; (IF(ISBLANK(C3077), "", IFERROR(VALUE(LEFT(TRIM(C3077), FIND(" ", TRIM(C3077)&amp;" ")-1)), ""))) &amp; "|" &amp; D3077 )</f>
        <v/>
      </c>
      <c r="K3077" s="18" t="n">
        <f aca="false">IF(OR(C3077="", J3077="",G3077=""), 0, IF(COUNTIF($J$6:J3077, J3077)=1, 1, 0))</f>
        <v>0</v>
      </c>
      <c r="L3077" s="16" t="str">
        <f aca="false">IF(B3077="Inscripción de nuevo registro patronal",B3077 &amp; "|" &amp; E3077 &amp; "|" &amp; C3077,"")</f>
        <v/>
      </c>
      <c r="M3077" s="18" t="n">
        <f aca="false">IF(OR(C3077="", L3077=""), 0, IF(COUNTIF($L$6:L3077, L3077)=1, 1, 0))</f>
        <v>0</v>
      </c>
    </row>
    <row r="3078" customFormat="false" ht="28.35" hidden="false" customHeight="true" outlineLevel="0" collapsed="false">
      <c r="A3078" s="48" t="str">
        <f aca="false">IF(AND(NOT(ISBLANK(C3078)),NOT(ISBLANK(B3078)),NOT(ISBLANK(E3078))),(_xlfn.AGGREGATE(2,7,A$5:A3078))+1,"")</f>
        <v/>
      </c>
      <c r="B3078" s="49"/>
      <c r="C3078" s="49"/>
      <c r="D3078" s="50"/>
      <c r="E3078" s="51"/>
      <c r="F3078" s="52" t="str">
        <f aca="false">IFERROR(VLOOKUP(B3078,LISTAS!$Q$2:$R$58,2,0),"")</f>
        <v/>
      </c>
      <c r="G3078" s="34" t="str">
        <f aca="false">IF(ISBLANK(C3078),"",  IF(F3078="RAZÓN SOCIAL","NUEVO_RP",   IF(F3078="NUMERO",      IF(ISNUMBER(VALUE(C3078)),VALUE(C3078),""),   IF(OR(F3078="NSS - NOMBRE",F3078="RP - NOMBRE"),      IF(         AND(           NOT(ISERROR(FIND(" - ",C3078))),           ISERROR(FIND("  ",C3078)),           ISERROR(FIND("–",C3078)),           ISERROR(FIND("—",C3078)),           ISNUMBER(VALUE(LEFT(C3078,FIND(" - ",C3078)-1)))         ),         VALUE(LEFT(C3078,FIND(" - ",C3078)-1)),         ""      ),   ""   )  )))</f>
        <v/>
      </c>
      <c r="H3078" s="34" t="str">
        <f aca="false">B3078 &amp; "|" &amp; E3078 &amp; "|" &amp;(IF(ISBLANK(C3078),"",IFERROR(VALUE(LEFT(TRIM(C3078),FIND(" ",TRIM(C3078)&amp;" ")-1)),"")))</f>
        <v>||</v>
      </c>
      <c r="I3078" s="18" t="n">
        <f aca="false">IF(G3078="",0, IF(COUNTIF($H$6:H3078,H3078)=1,1,0))</f>
        <v>0</v>
      </c>
      <c r="J3078" s="34" t="str">
        <f aca="false">IF( OR( ISBLANK(D3078), C3078=D3078, AND( LEFT(D3078,7)&lt;&gt;"NOMINA ", OR( ISERROR(FIND(" - ",D3078)), NOT(ISNUMBER(VALUE(LEFT(D3078,FIND(" - ",D3078)-1)))) ) ) ), "", B3078 &amp; "|" &amp; E3078 &amp; "|" &amp; (IF(ISBLANK(C3078), "", IFERROR(VALUE(LEFT(TRIM(C3078), FIND(" ", TRIM(C3078)&amp;" ")-1)), ""))) &amp; "|" &amp; D3078 )</f>
        <v/>
      </c>
      <c r="K3078" s="18" t="n">
        <f aca="false">IF(OR(C3078="", J3078="",G3078=""), 0, IF(COUNTIF($J$6:J3078, J3078)=1, 1, 0))</f>
        <v>0</v>
      </c>
      <c r="L3078" s="16" t="str">
        <f aca="false">IF(B3078="Inscripción de nuevo registro patronal",B3078 &amp; "|" &amp; E3078 &amp; "|" &amp; C3078,"")</f>
        <v/>
      </c>
      <c r="M3078" s="18" t="n">
        <f aca="false">IF(OR(C3078="", L3078=""), 0, IF(COUNTIF($L$6:L3078, L3078)=1, 1, 0))</f>
        <v>0</v>
      </c>
    </row>
    <row r="3079" customFormat="false" ht="28.35" hidden="false" customHeight="true" outlineLevel="0" collapsed="false">
      <c r="A3079" s="48" t="str">
        <f aca="false">IF(AND(NOT(ISBLANK(C3079)),NOT(ISBLANK(B3079)),NOT(ISBLANK(E3079))),(_xlfn.AGGREGATE(2,7,A$5:A3079))+1,"")</f>
        <v/>
      </c>
      <c r="B3079" s="49"/>
      <c r="C3079" s="49"/>
      <c r="D3079" s="50"/>
      <c r="E3079" s="51"/>
      <c r="F3079" s="52" t="str">
        <f aca="false">IFERROR(VLOOKUP(B3079,LISTAS!$Q$2:$R$58,2,0),"")</f>
        <v/>
      </c>
      <c r="G3079" s="34" t="str">
        <f aca="false">IF(ISBLANK(C3079),"",  IF(F3079="RAZÓN SOCIAL","NUEVO_RP",   IF(F3079="NUMERO",      IF(ISNUMBER(VALUE(C3079)),VALUE(C3079),""),   IF(OR(F3079="NSS - NOMBRE",F3079="RP - NOMBRE"),      IF(         AND(           NOT(ISERROR(FIND(" - ",C3079))),           ISERROR(FIND("  ",C3079)),           ISERROR(FIND("–",C3079)),           ISERROR(FIND("—",C3079)),           ISNUMBER(VALUE(LEFT(C3079,FIND(" - ",C3079)-1)))         ),         VALUE(LEFT(C3079,FIND(" - ",C3079)-1)),         ""      ),   ""   )  )))</f>
        <v/>
      </c>
      <c r="H3079" s="34" t="str">
        <f aca="false">B3079 &amp; "|" &amp; E3079 &amp; "|" &amp;(IF(ISBLANK(C3079),"",IFERROR(VALUE(LEFT(TRIM(C3079),FIND(" ",TRIM(C3079)&amp;" ")-1)),"")))</f>
        <v>||</v>
      </c>
      <c r="I3079" s="18" t="n">
        <f aca="false">IF(G3079="",0, IF(COUNTIF($H$6:H3079,H3079)=1,1,0))</f>
        <v>0</v>
      </c>
      <c r="J3079" s="34" t="str">
        <f aca="false">IF( OR( ISBLANK(D3079), C3079=D3079, AND( LEFT(D3079,7)&lt;&gt;"NOMINA ", OR( ISERROR(FIND(" - ",D3079)), NOT(ISNUMBER(VALUE(LEFT(D3079,FIND(" - ",D3079)-1)))) ) ) ), "", B3079 &amp; "|" &amp; E3079 &amp; "|" &amp; (IF(ISBLANK(C3079), "", IFERROR(VALUE(LEFT(TRIM(C3079), FIND(" ", TRIM(C3079)&amp;" ")-1)), ""))) &amp; "|" &amp; D3079 )</f>
        <v/>
      </c>
      <c r="K3079" s="18" t="n">
        <f aca="false">IF(OR(C3079="", J3079="",G3079=""), 0, IF(COUNTIF($J$6:J3079, J3079)=1, 1, 0))</f>
        <v>0</v>
      </c>
      <c r="L3079" s="16" t="str">
        <f aca="false">IF(B3079="Inscripción de nuevo registro patronal",B3079 &amp; "|" &amp; E3079 &amp; "|" &amp; C3079,"")</f>
        <v/>
      </c>
      <c r="M3079" s="18" t="n">
        <f aca="false">IF(OR(C3079="", L3079=""), 0, IF(COUNTIF($L$6:L3079, L3079)=1, 1, 0))</f>
        <v>0</v>
      </c>
    </row>
    <row r="3080" customFormat="false" ht="28.35" hidden="false" customHeight="true" outlineLevel="0" collapsed="false">
      <c r="A3080" s="48" t="str">
        <f aca="false">IF(AND(NOT(ISBLANK(C3080)),NOT(ISBLANK(B3080)),NOT(ISBLANK(E3080))),(_xlfn.AGGREGATE(2,7,A$5:A3080))+1,"")</f>
        <v/>
      </c>
      <c r="B3080" s="49"/>
      <c r="C3080" s="49"/>
      <c r="D3080" s="50"/>
      <c r="E3080" s="51"/>
      <c r="F3080" s="52" t="str">
        <f aca="false">IFERROR(VLOOKUP(B3080,LISTAS!$Q$2:$R$58,2,0),"")</f>
        <v/>
      </c>
      <c r="G3080" s="34" t="str">
        <f aca="false">IF(ISBLANK(C3080),"",  IF(F3080="RAZÓN SOCIAL","NUEVO_RP",   IF(F3080="NUMERO",      IF(ISNUMBER(VALUE(C3080)),VALUE(C3080),""),   IF(OR(F3080="NSS - NOMBRE",F3080="RP - NOMBRE"),      IF(         AND(           NOT(ISERROR(FIND(" - ",C3080))),           ISERROR(FIND("  ",C3080)),           ISERROR(FIND("–",C3080)),           ISERROR(FIND("—",C3080)),           ISNUMBER(VALUE(LEFT(C3080,FIND(" - ",C3080)-1)))         ),         VALUE(LEFT(C3080,FIND(" - ",C3080)-1)),         ""      ),   ""   )  )))</f>
        <v/>
      </c>
      <c r="H3080" s="34" t="str">
        <f aca="false">B3080 &amp; "|" &amp; E3080 &amp; "|" &amp;(IF(ISBLANK(C3080),"",IFERROR(VALUE(LEFT(TRIM(C3080),FIND(" ",TRIM(C3080)&amp;" ")-1)),"")))</f>
        <v>||</v>
      </c>
      <c r="I3080" s="18" t="n">
        <f aca="false">IF(G3080="",0, IF(COUNTIF($H$6:H3080,H3080)=1,1,0))</f>
        <v>0</v>
      </c>
      <c r="J3080" s="34" t="str">
        <f aca="false">IF( OR( ISBLANK(D3080), C3080=D3080, AND( LEFT(D3080,7)&lt;&gt;"NOMINA ", OR( ISERROR(FIND(" - ",D3080)), NOT(ISNUMBER(VALUE(LEFT(D3080,FIND(" - ",D3080)-1)))) ) ) ), "", B3080 &amp; "|" &amp; E3080 &amp; "|" &amp; (IF(ISBLANK(C3080), "", IFERROR(VALUE(LEFT(TRIM(C3080), FIND(" ", TRIM(C3080)&amp;" ")-1)), ""))) &amp; "|" &amp; D3080 )</f>
        <v/>
      </c>
      <c r="K3080" s="18" t="n">
        <f aca="false">IF(OR(C3080="", J3080="",G3080=""), 0, IF(COUNTIF($J$6:J3080, J3080)=1, 1, 0))</f>
        <v>0</v>
      </c>
      <c r="L3080" s="16" t="str">
        <f aca="false">IF(B3080="Inscripción de nuevo registro patronal",B3080 &amp; "|" &amp; E3080 &amp; "|" &amp; C3080,"")</f>
        <v/>
      </c>
      <c r="M3080" s="18" t="n">
        <f aca="false">IF(OR(C3080="", L3080=""), 0, IF(COUNTIF($L$6:L3080, L3080)=1, 1, 0))</f>
        <v>0</v>
      </c>
    </row>
    <row r="3081" customFormat="false" ht="28.35" hidden="false" customHeight="true" outlineLevel="0" collapsed="false">
      <c r="A3081" s="48" t="str">
        <f aca="false">IF(AND(NOT(ISBLANK(C3081)),NOT(ISBLANK(B3081)),NOT(ISBLANK(E3081))),(_xlfn.AGGREGATE(2,7,A$5:A3081))+1,"")</f>
        <v/>
      </c>
      <c r="B3081" s="49"/>
      <c r="C3081" s="49"/>
      <c r="D3081" s="50"/>
      <c r="E3081" s="51"/>
      <c r="F3081" s="52" t="str">
        <f aca="false">IFERROR(VLOOKUP(B3081,LISTAS!$Q$2:$R$58,2,0),"")</f>
        <v/>
      </c>
      <c r="G3081" s="34" t="str">
        <f aca="false">IF(ISBLANK(C3081),"",  IF(F3081="RAZÓN SOCIAL","NUEVO_RP",   IF(F3081="NUMERO",      IF(ISNUMBER(VALUE(C3081)),VALUE(C3081),""),   IF(OR(F3081="NSS - NOMBRE",F3081="RP - NOMBRE"),      IF(         AND(           NOT(ISERROR(FIND(" - ",C3081))),           ISERROR(FIND("  ",C3081)),           ISERROR(FIND("–",C3081)),           ISERROR(FIND("—",C3081)),           ISNUMBER(VALUE(LEFT(C3081,FIND(" - ",C3081)-1)))         ),         VALUE(LEFT(C3081,FIND(" - ",C3081)-1)),         ""      ),   ""   )  )))</f>
        <v/>
      </c>
      <c r="H3081" s="34" t="str">
        <f aca="false">B3081 &amp; "|" &amp; E3081 &amp; "|" &amp;(IF(ISBLANK(C3081),"",IFERROR(VALUE(LEFT(TRIM(C3081),FIND(" ",TRIM(C3081)&amp;" ")-1)),"")))</f>
        <v>||</v>
      </c>
      <c r="I3081" s="18" t="n">
        <f aca="false">IF(G3081="",0, IF(COUNTIF($H$6:H3081,H3081)=1,1,0))</f>
        <v>0</v>
      </c>
      <c r="J3081" s="34" t="str">
        <f aca="false">IF( OR( ISBLANK(D3081), C3081=D3081, AND( LEFT(D3081,7)&lt;&gt;"NOMINA ", OR( ISERROR(FIND(" - ",D3081)), NOT(ISNUMBER(VALUE(LEFT(D3081,FIND(" - ",D3081)-1)))) ) ) ), "", B3081 &amp; "|" &amp; E3081 &amp; "|" &amp; (IF(ISBLANK(C3081), "", IFERROR(VALUE(LEFT(TRIM(C3081), FIND(" ", TRIM(C3081)&amp;" ")-1)), ""))) &amp; "|" &amp; D3081 )</f>
        <v/>
      </c>
      <c r="K3081" s="18" t="n">
        <f aca="false">IF(OR(C3081="", J3081="",G3081=""), 0, IF(COUNTIF($J$6:J3081, J3081)=1, 1, 0))</f>
        <v>0</v>
      </c>
      <c r="L3081" s="16" t="str">
        <f aca="false">IF(B3081="Inscripción de nuevo registro patronal",B3081 &amp; "|" &amp; E3081 &amp; "|" &amp; C3081,"")</f>
        <v/>
      </c>
      <c r="M3081" s="18" t="n">
        <f aca="false">IF(OR(C3081="", L3081=""), 0, IF(COUNTIF($L$6:L3081, L3081)=1, 1, 0))</f>
        <v>0</v>
      </c>
    </row>
    <row r="3082" customFormat="false" ht="28.35" hidden="false" customHeight="true" outlineLevel="0" collapsed="false">
      <c r="A3082" s="48" t="str">
        <f aca="false">IF(AND(NOT(ISBLANK(C3082)),NOT(ISBLANK(B3082)),NOT(ISBLANK(E3082))),(_xlfn.AGGREGATE(2,7,A$5:A3082))+1,"")</f>
        <v/>
      </c>
      <c r="B3082" s="49"/>
      <c r="C3082" s="49"/>
      <c r="D3082" s="50"/>
      <c r="E3082" s="51"/>
      <c r="F3082" s="52" t="str">
        <f aca="false">IFERROR(VLOOKUP(B3082,LISTAS!$Q$2:$R$58,2,0),"")</f>
        <v/>
      </c>
      <c r="G3082" s="34" t="str">
        <f aca="false">IF(ISBLANK(C3082),"",  IF(F3082="RAZÓN SOCIAL","NUEVO_RP",   IF(F3082="NUMERO",      IF(ISNUMBER(VALUE(C3082)),VALUE(C3082),""),   IF(OR(F3082="NSS - NOMBRE",F3082="RP - NOMBRE"),      IF(         AND(           NOT(ISERROR(FIND(" - ",C3082))),           ISERROR(FIND("  ",C3082)),           ISERROR(FIND("–",C3082)),           ISERROR(FIND("—",C3082)),           ISNUMBER(VALUE(LEFT(C3082,FIND(" - ",C3082)-1)))         ),         VALUE(LEFT(C3082,FIND(" - ",C3082)-1)),         ""      ),   ""   )  )))</f>
        <v/>
      </c>
      <c r="H3082" s="34" t="str">
        <f aca="false">B3082 &amp; "|" &amp; E3082 &amp; "|" &amp;(IF(ISBLANK(C3082),"",IFERROR(VALUE(LEFT(TRIM(C3082),FIND(" ",TRIM(C3082)&amp;" ")-1)),"")))</f>
        <v>||</v>
      </c>
      <c r="I3082" s="18" t="n">
        <f aca="false">IF(G3082="",0, IF(COUNTIF($H$6:H3082,H3082)=1,1,0))</f>
        <v>0</v>
      </c>
      <c r="J3082" s="34" t="str">
        <f aca="false">IF( OR( ISBLANK(D3082), C3082=D3082, AND( LEFT(D3082,7)&lt;&gt;"NOMINA ", OR( ISERROR(FIND(" - ",D3082)), NOT(ISNUMBER(VALUE(LEFT(D3082,FIND(" - ",D3082)-1)))) ) ) ), "", B3082 &amp; "|" &amp; E3082 &amp; "|" &amp; (IF(ISBLANK(C3082), "", IFERROR(VALUE(LEFT(TRIM(C3082), FIND(" ", TRIM(C3082)&amp;" ")-1)), ""))) &amp; "|" &amp; D3082 )</f>
        <v/>
      </c>
      <c r="K3082" s="18" t="n">
        <f aca="false">IF(OR(C3082="", J3082="",G3082=""), 0, IF(COUNTIF($J$6:J3082, J3082)=1, 1, 0))</f>
        <v>0</v>
      </c>
      <c r="L3082" s="16" t="str">
        <f aca="false">IF(B3082="Inscripción de nuevo registro patronal",B3082 &amp; "|" &amp; E3082 &amp; "|" &amp; C3082,"")</f>
        <v/>
      </c>
      <c r="M3082" s="18" t="n">
        <f aca="false">IF(OR(C3082="", L3082=""), 0, IF(COUNTIF($L$6:L3082, L3082)=1, 1, 0))</f>
        <v>0</v>
      </c>
    </row>
    <row r="3083" customFormat="false" ht="28.35" hidden="false" customHeight="true" outlineLevel="0" collapsed="false">
      <c r="A3083" s="48" t="str">
        <f aca="false">IF(AND(NOT(ISBLANK(C3083)),NOT(ISBLANK(B3083)),NOT(ISBLANK(E3083))),(_xlfn.AGGREGATE(2,7,A$5:A3083))+1,"")</f>
        <v/>
      </c>
      <c r="B3083" s="49"/>
      <c r="C3083" s="49"/>
      <c r="D3083" s="50"/>
      <c r="E3083" s="51"/>
      <c r="F3083" s="52" t="str">
        <f aca="false">IFERROR(VLOOKUP(B3083,LISTAS!$Q$2:$R$58,2,0),"")</f>
        <v/>
      </c>
      <c r="G3083" s="34" t="str">
        <f aca="false">IF(ISBLANK(C3083),"",  IF(F3083="RAZÓN SOCIAL","NUEVO_RP",   IF(F3083="NUMERO",      IF(ISNUMBER(VALUE(C3083)),VALUE(C3083),""),   IF(OR(F3083="NSS - NOMBRE",F3083="RP - NOMBRE"),      IF(         AND(           NOT(ISERROR(FIND(" - ",C3083))),           ISERROR(FIND("  ",C3083)),           ISERROR(FIND("–",C3083)),           ISERROR(FIND("—",C3083)),           ISNUMBER(VALUE(LEFT(C3083,FIND(" - ",C3083)-1)))         ),         VALUE(LEFT(C3083,FIND(" - ",C3083)-1)),         ""      ),   ""   )  )))</f>
        <v/>
      </c>
      <c r="H3083" s="34" t="str">
        <f aca="false">B3083 &amp; "|" &amp; E3083 &amp; "|" &amp;(IF(ISBLANK(C3083),"",IFERROR(VALUE(LEFT(TRIM(C3083),FIND(" ",TRIM(C3083)&amp;" ")-1)),"")))</f>
        <v>||</v>
      </c>
      <c r="I3083" s="18" t="n">
        <f aca="false">IF(G3083="",0, IF(COUNTIF($H$6:H3083,H3083)=1,1,0))</f>
        <v>0</v>
      </c>
      <c r="J3083" s="34" t="str">
        <f aca="false">IF( OR( ISBLANK(D3083), C3083=D3083, AND( LEFT(D3083,7)&lt;&gt;"NOMINA ", OR( ISERROR(FIND(" - ",D3083)), NOT(ISNUMBER(VALUE(LEFT(D3083,FIND(" - ",D3083)-1)))) ) ) ), "", B3083 &amp; "|" &amp; E3083 &amp; "|" &amp; (IF(ISBLANK(C3083), "", IFERROR(VALUE(LEFT(TRIM(C3083), FIND(" ", TRIM(C3083)&amp;" ")-1)), ""))) &amp; "|" &amp; D3083 )</f>
        <v/>
      </c>
      <c r="K3083" s="18" t="n">
        <f aca="false">IF(OR(C3083="", J3083="",G3083=""), 0, IF(COUNTIF($J$6:J3083, J3083)=1, 1, 0))</f>
        <v>0</v>
      </c>
      <c r="L3083" s="16" t="str">
        <f aca="false">IF(B3083="Inscripción de nuevo registro patronal",B3083 &amp; "|" &amp; E3083 &amp; "|" &amp; C3083,"")</f>
        <v/>
      </c>
      <c r="M3083" s="18" t="n">
        <f aca="false">IF(OR(C3083="", L3083=""), 0, IF(COUNTIF($L$6:L3083, L3083)=1, 1, 0))</f>
        <v>0</v>
      </c>
    </row>
    <row r="3084" customFormat="false" ht="28.35" hidden="false" customHeight="true" outlineLevel="0" collapsed="false">
      <c r="A3084" s="48" t="str">
        <f aca="false">IF(AND(NOT(ISBLANK(C3084)),NOT(ISBLANK(B3084)),NOT(ISBLANK(E3084))),(_xlfn.AGGREGATE(2,7,A$5:A3084))+1,"")</f>
        <v/>
      </c>
      <c r="B3084" s="49"/>
      <c r="C3084" s="49"/>
      <c r="D3084" s="50"/>
      <c r="E3084" s="51"/>
      <c r="F3084" s="52" t="str">
        <f aca="false">IFERROR(VLOOKUP(B3084,LISTAS!$Q$2:$R$58,2,0),"")</f>
        <v/>
      </c>
      <c r="G3084" s="34" t="str">
        <f aca="false">IF(ISBLANK(C3084),"",  IF(F3084="RAZÓN SOCIAL","NUEVO_RP",   IF(F3084="NUMERO",      IF(ISNUMBER(VALUE(C3084)),VALUE(C3084),""),   IF(OR(F3084="NSS - NOMBRE",F3084="RP - NOMBRE"),      IF(         AND(           NOT(ISERROR(FIND(" - ",C3084))),           ISERROR(FIND("  ",C3084)),           ISERROR(FIND("–",C3084)),           ISERROR(FIND("—",C3084)),           ISNUMBER(VALUE(LEFT(C3084,FIND(" - ",C3084)-1)))         ),         VALUE(LEFT(C3084,FIND(" - ",C3084)-1)),         ""      ),   ""   )  )))</f>
        <v/>
      </c>
      <c r="H3084" s="34" t="str">
        <f aca="false">B3084 &amp; "|" &amp; E3084 &amp; "|" &amp;(IF(ISBLANK(C3084),"",IFERROR(VALUE(LEFT(TRIM(C3084),FIND(" ",TRIM(C3084)&amp;" ")-1)),"")))</f>
        <v>||</v>
      </c>
      <c r="I3084" s="18" t="n">
        <f aca="false">IF(G3084="",0, IF(COUNTIF($H$6:H3084,H3084)=1,1,0))</f>
        <v>0</v>
      </c>
      <c r="J3084" s="34" t="str">
        <f aca="false">IF( OR( ISBLANK(D3084), C3084=D3084, AND( LEFT(D3084,7)&lt;&gt;"NOMINA ", OR( ISERROR(FIND(" - ",D3084)), NOT(ISNUMBER(VALUE(LEFT(D3084,FIND(" - ",D3084)-1)))) ) ) ), "", B3084 &amp; "|" &amp; E3084 &amp; "|" &amp; (IF(ISBLANK(C3084), "", IFERROR(VALUE(LEFT(TRIM(C3084), FIND(" ", TRIM(C3084)&amp;" ")-1)), ""))) &amp; "|" &amp; D3084 )</f>
        <v/>
      </c>
      <c r="K3084" s="18" t="n">
        <f aca="false">IF(OR(C3084="", J3084="",G3084=""), 0, IF(COUNTIF($J$6:J3084, J3084)=1, 1, 0))</f>
        <v>0</v>
      </c>
      <c r="L3084" s="16" t="str">
        <f aca="false">IF(B3084="Inscripción de nuevo registro patronal",B3084 &amp; "|" &amp; E3084 &amp; "|" &amp; C3084,"")</f>
        <v/>
      </c>
      <c r="M3084" s="18" t="n">
        <f aca="false">IF(OR(C3084="", L3084=""), 0, IF(COUNTIF($L$6:L3084, L3084)=1, 1, 0))</f>
        <v>0</v>
      </c>
    </row>
    <row r="3085" customFormat="false" ht="28.35" hidden="false" customHeight="true" outlineLevel="0" collapsed="false">
      <c r="A3085" s="48" t="str">
        <f aca="false">IF(AND(NOT(ISBLANK(C3085)),NOT(ISBLANK(B3085)),NOT(ISBLANK(E3085))),(_xlfn.AGGREGATE(2,7,A$5:A3085))+1,"")</f>
        <v/>
      </c>
      <c r="B3085" s="49"/>
      <c r="C3085" s="49"/>
      <c r="D3085" s="50"/>
      <c r="E3085" s="51"/>
      <c r="F3085" s="52" t="str">
        <f aca="false">IFERROR(VLOOKUP(B3085,LISTAS!$Q$2:$R$58,2,0),"")</f>
        <v/>
      </c>
      <c r="G3085" s="34" t="str">
        <f aca="false">IF(ISBLANK(C3085),"",  IF(F3085="RAZÓN SOCIAL","NUEVO_RP",   IF(F3085="NUMERO",      IF(ISNUMBER(VALUE(C3085)),VALUE(C3085),""),   IF(OR(F3085="NSS - NOMBRE",F3085="RP - NOMBRE"),      IF(         AND(           NOT(ISERROR(FIND(" - ",C3085))),           ISERROR(FIND("  ",C3085)),           ISERROR(FIND("–",C3085)),           ISERROR(FIND("—",C3085)),           ISNUMBER(VALUE(LEFT(C3085,FIND(" - ",C3085)-1)))         ),         VALUE(LEFT(C3085,FIND(" - ",C3085)-1)),         ""      ),   ""   )  )))</f>
        <v/>
      </c>
      <c r="H3085" s="34" t="str">
        <f aca="false">B3085 &amp; "|" &amp; E3085 &amp; "|" &amp;(IF(ISBLANK(C3085),"",IFERROR(VALUE(LEFT(TRIM(C3085),FIND(" ",TRIM(C3085)&amp;" ")-1)),"")))</f>
        <v>||</v>
      </c>
      <c r="I3085" s="18" t="n">
        <f aca="false">IF(G3085="",0, IF(COUNTIF($H$6:H3085,H3085)=1,1,0))</f>
        <v>0</v>
      </c>
      <c r="J3085" s="34" t="str">
        <f aca="false">IF( OR( ISBLANK(D3085), C3085=D3085, AND( LEFT(D3085,7)&lt;&gt;"NOMINA ", OR( ISERROR(FIND(" - ",D3085)), NOT(ISNUMBER(VALUE(LEFT(D3085,FIND(" - ",D3085)-1)))) ) ) ), "", B3085 &amp; "|" &amp; E3085 &amp; "|" &amp; (IF(ISBLANK(C3085), "", IFERROR(VALUE(LEFT(TRIM(C3085), FIND(" ", TRIM(C3085)&amp;" ")-1)), ""))) &amp; "|" &amp; D3085 )</f>
        <v/>
      </c>
      <c r="K3085" s="18" t="n">
        <f aca="false">IF(OR(C3085="", J3085="",G3085=""), 0, IF(COUNTIF($J$6:J3085, J3085)=1, 1, 0))</f>
        <v>0</v>
      </c>
      <c r="L3085" s="16" t="str">
        <f aca="false">IF(B3085="Inscripción de nuevo registro patronal",B3085 &amp; "|" &amp; E3085 &amp; "|" &amp; C3085,"")</f>
        <v/>
      </c>
      <c r="M3085" s="18" t="n">
        <f aca="false">IF(OR(C3085="", L3085=""), 0, IF(COUNTIF($L$6:L3085, L3085)=1, 1, 0))</f>
        <v>0</v>
      </c>
    </row>
    <row r="3086" customFormat="false" ht="28.35" hidden="false" customHeight="true" outlineLevel="0" collapsed="false">
      <c r="A3086" s="48" t="str">
        <f aca="false">IF(AND(NOT(ISBLANK(C3086)),NOT(ISBLANK(B3086)),NOT(ISBLANK(E3086))),(_xlfn.AGGREGATE(2,7,A$5:A3086))+1,"")</f>
        <v/>
      </c>
      <c r="B3086" s="49"/>
      <c r="C3086" s="49"/>
      <c r="D3086" s="50"/>
      <c r="E3086" s="51"/>
      <c r="F3086" s="52" t="str">
        <f aca="false">IFERROR(VLOOKUP(B3086,LISTAS!$Q$2:$R$58,2,0),"")</f>
        <v/>
      </c>
      <c r="G3086" s="34" t="str">
        <f aca="false">IF(ISBLANK(C3086),"",  IF(F3086="RAZÓN SOCIAL","NUEVO_RP",   IF(F3086="NUMERO",      IF(ISNUMBER(VALUE(C3086)),VALUE(C3086),""),   IF(OR(F3086="NSS - NOMBRE",F3086="RP - NOMBRE"),      IF(         AND(           NOT(ISERROR(FIND(" - ",C3086))),           ISERROR(FIND("  ",C3086)),           ISERROR(FIND("–",C3086)),           ISERROR(FIND("—",C3086)),           ISNUMBER(VALUE(LEFT(C3086,FIND(" - ",C3086)-1)))         ),         VALUE(LEFT(C3086,FIND(" - ",C3086)-1)),         ""      ),   ""   )  )))</f>
        <v/>
      </c>
      <c r="H3086" s="34" t="str">
        <f aca="false">B3086 &amp; "|" &amp; E3086 &amp; "|" &amp;(IF(ISBLANK(C3086),"",IFERROR(VALUE(LEFT(TRIM(C3086),FIND(" ",TRIM(C3086)&amp;" ")-1)),"")))</f>
        <v>||</v>
      </c>
      <c r="I3086" s="18" t="n">
        <f aca="false">IF(G3086="",0, IF(COUNTIF($H$6:H3086,H3086)=1,1,0))</f>
        <v>0</v>
      </c>
      <c r="J3086" s="34" t="str">
        <f aca="false">IF( OR( ISBLANK(D3086), C3086=D3086, AND( LEFT(D3086,7)&lt;&gt;"NOMINA ", OR( ISERROR(FIND(" - ",D3086)), NOT(ISNUMBER(VALUE(LEFT(D3086,FIND(" - ",D3086)-1)))) ) ) ), "", B3086 &amp; "|" &amp; E3086 &amp; "|" &amp; (IF(ISBLANK(C3086), "", IFERROR(VALUE(LEFT(TRIM(C3086), FIND(" ", TRIM(C3086)&amp;" ")-1)), ""))) &amp; "|" &amp; D3086 )</f>
        <v/>
      </c>
      <c r="K3086" s="18" t="n">
        <f aca="false">IF(OR(C3086="", J3086="",G3086=""), 0, IF(COUNTIF($J$6:J3086, J3086)=1, 1, 0))</f>
        <v>0</v>
      </c>
      <c r="L3086" s="16" t="str">
        <f aca="false">IF(B3086="Inscripción de nuevo registro patronal",B3086 &amp; "|" &amp; E3086 &amp; "|" &amp; C3086,"")</f>
        <v/>
      </c>
      <c r="M3086" s="18" t="n">
        <f aca="false">IF(OR(C3086="", L3086=""), 0, IF(COUNTIF($L$6:L3086, L3086)=1, 1, 0))</f>
        <v>0</v>
      </c>
    </row>
    <row r="3087" customFormat="false" ht="28.35" hidden="false" customHeight="true" outlineLevel="0" collapsed="false">
      <c r="A3087" s="48" t="str">
        <f aca="false">IF(AND(NOT(ISBLANK(C3087)),NOT(ISBLANK(B3087)),NOT(ISBLANK(E3087))),(_xlfn.AGGREGATE(2,7,A$5:A3087))+1,"")</f>
        <v/>
      </c>
      <c r="B3087" s="49"/>
      <c r="C3087" s="49"/>
      <c r="D3087" s="50"/>
      <c r="E3087" s="51"/>
      <c r="F3087" s="52" t="str">
        <f aca="false">IFERROR(VLOOKUP(B3087,LISTAS!$Q$2:$R$58,2,0),"")</f>
        <v/>
      </c>
      <c r="G3087" s="34" t="str">
        <f aca="false">IF(ISBLANK(C3087),"",  IF(F3087="RAZÓN SOCIAL","NUEVO_RP",   IF(F3087="NUMERO",      IF(ISNUMBER(VALUE(C3087)),VALUE(C3087),""),   IF(OR(F3087="NSS - NOMBRE",F3087="RP - NOMBRE"),      IF(         AND(           NOT(ISERROR(FIND(" - ",C3087))),           ISERROR(FIND("  ",C3087)),           ISERROR(FIND("–",C3087)),           ISERROR(FIND("—",C3087)),           ISNUMBER(VALUE(LEFT(C3087,FIND(" - ",C3087)-1)))         ),         VALUE(LEFT(C3087,FIND(" - ",C3087)-1)),         ""      ),   ""   )  )))</f>
        <v/>
      </c>
      <c r="H3087" s="34" t="str">
        <f aca="false">B3087 &amp; "|" &amp; E3087 &amp; "|" &amp;(IF(ISBLANK(C3087),"",IFERROR(VALUE(LEFT(TRIM(C3087),FIND(" ",TRIM(C3087)&amp;" ")-1)),"")))</f>
        <v>||</v>
      </c>
      <c r="I3087" s="18" t="n">
        <f aca="false">IF(G3087="",0, IF(COUNTIF($H$6:H3087,H3087)=1,1,0))</f>
        <v>0</v>
      </c>
      <c r="J3087" s="34" t="str">
        <f aca="false">IF( OR( ISBLANK(D3087), C3087=D3087, AND( LEFT(D3087,7)&lt;&gt;"NOMINA ", OR( ISERROR(FIND(" - ",D3087)), NOT(ISNUMBER(VALUE(LEFT(D3087,FIND(" - ",D3087)-1)))) ) ) ), "", B3087 &amp; "|" &amp; E3087 &amp; "|" &amp; (IF(ISBLANK(C3087), "", IFERROR(VALUE(LEFT(TRIM(C3087), FIND(" ", TRIM(C3087)&amp;" ")-1)), ""))) &amp; "|" &amp; D3087 )</f>
        <v/>
      </c>
      <c r="K3087" s="18" t="n">
        <f aca="false">IF(OR(C3087="", J3087="",G3087=""), 0, IF(COUNTIF($J$6:J3087, J3087)=1, 1, 0))</f>
        <v>0</v>
      </c>
      <c r="L3087" s="16" t="str">
        <f aca="false">IF(B3087="Inscripción de nuevo registro patronal",B3087 &amp; "|" &amp; E3087 &amp; "|" &amp; C3087,"")</f>
        <v/>
      </c>
      <c r="M3087" s="18" t="n">
        <f aca="false">IF(OR(C3087="", L3087=""), 0, IF(COUNTIF($L$6:L3087, L3087)=1, 1, 0))</f>
        <v>0</v>
      </c>
    </row>
    <row r="3088" customFormat="false" ht="28.35" hidden="false" customHeight="true" outlineLevel="0" collapsed="false">
      <c r="A3088" s="48" t="str">
        <f aca="false">IF(AND(NOT(ISBLANK(C3088)),NOT(ISBLANK(B3088)),NOT(ISBLANK(E3088))),(_xlfn.AGGREGATE(2,7,A$5:A3088))+1,"")</f>
        <v/>
      </c>
      <c r="B3088" s="49"/>
      <c r="C3088" s="49"/>
      <c r="D3088" s="50"/>
      <c r="E3088" s="51"/>
      <c r="F3088" s="52" t="str">
        <f aca="false">IFERROR(VLOOKUP(B3088,LISTAS!$Q$2:$R$58,2,0),"")</f>
        <v/>
      </c>
      <c r="G3088" s="34" t="str">
        <f aca="false">IF(ISBLANK(C3088),"",  IF(F3088="RAZÓN SOCIAL","NUEVO_RP",   IF(F3088="NUMERO",      IF(ISNUMBER(VALUE(C3088)),VALUE(C3088),""),   IF(OR(F3088="NSS - NOMBRE",F3088="RP - NOMBRE"),      IF(         AND(           NOT(ISERROR(FIND(" - ",C3088))),           ISERROR(FIND("  ",C3088)),           ISERROR(FIND("–",C3088)),           ISERROR(FIND("—",C3088)),           ISNUMBER(VALUE(LEFT(C3088,FIND(" - ",C3088)-1)))         ),         VALUE(LEFT(C3088,FIND(" - ",C3088)-1)),         ""      ),   ""   )  )))</f>
        <v/>
      </c>
      <c r="H3088" s="34" t="str">
        <f aca="false">B3088 &amp; "|" &amp; E3088 &amp; "|" &amp;(IF(ISBLANK(C3088),"",IFERROR(VALUE(LEFT(TRIM(C3088),FIND(" ",TRIM(C3088)&amp;" ")-1)),"")))</f>
        <v>||</v>
      </c>
      <c r="I3088" s="18" t="n">
        <f aca="false">IF(G3088="",0, IF(COUNTIF($H$6:H3088,H3088)=1,1,0))</f>
        <v>0</v>
      </c>
      <c r="J3088" s="34" t="str">
        <f aca="false">IF( OR( ISBLANK(D3088), C3088=D3088, AND( LEFT(D3088,7)&lt;&gt;"NOMINA ", OR( ISERROR(FIND(" - ",D3088)), NOT(ISNUMBER(VALUE(LEFT(D3088,FIND(" - ",D3088)-1)))) ) ) ), "", B3088 &amp; "|" &amp; E3088 &amp; "|" &amp; (IF(ISBLANK(C3088), "", IFERROR(VALUE(LEFT(TRIM(C3088), FIND(" ", TRIM(C3088)&amp;" ")-1)), ""))) &amp; "|" &amp; D3088 )</f>
        <v/>
      </c>
      <c r="K3088" s="18" t="n">
        <f aca="false">IF(OR(C3088="", J3088="",G3088=""), 0, IF(COUNTIF($J$6:J3088, J3088)=1, 1, 0))</f>
        <v>0</v>
      </c>
      <c r="L3088" s="16" t="str">
        <f aca="false">IF(B3088="Inscripción de nuevo registro patronal",B3088 &amp; "|" &amp; E3088 &amp; "|" &amp; C3088,"")</f>
        <v/>
      </c>
      <c r="M3088" s="18" t="n">
        <f aca="false">IF(OR(C3088="", L3088=""), 0, IF(COUNTIF($L$6:L3088, L3088)=1, 1, 0))</f>
        <v>0</v>
      </c>
    </row>
    <row r="3089" customFormat="false" ht="28.35" hidden="false" customHeight="true" outlineLevel="0" collapsed="false">
      <c r="A3089" s="48" t="str">
        <f aca="false">IF(AND(NOT(ISBLANK(C3089)),NOT(ISBLANK(B3089)),NOT(ISBLANK(E3089))),(_xlfn.AGGREGATE(2,7,A$5:A3089))+1,"")</f>
        <v/>
      </c>
      <c r="B3089" s="49"/>
      <c r="C3089" s="49"/>
      <c r="D3089" s="50"/>
      <c r="E3089" s="51"/>
      <c r="F3089" s="52" t="str">
        <f aca="false">IFERROR(VLOOKUP(B3089,LISTAS!$Q$2:$R$58,2,0),"")</f>
        <v/>
      </c>
      <c r="G3089" s="34" t="str">
        <f aca="false">IF(ISBLANK(C3089),"",  IF(F3089="RAZÓN SOCIAL","NUEVO_RP",   IF(F3089="NUMERO",      IF(ISNUMBER(VALUE(C3089)),VALUE(C3089),""),   IF(OR(F3089="NSS - NOMBRE",F3089="RP - NOMBRE"),      IF(         AND(           NOT(ISERROR(FIND(" - ",C3089))),           ISERROR(FIND("  ",C3089)),           ISERROR(FIND("–",C3089)),           ISERROR(FIND("—",C3089)),           ISNUMBER(VALUE(LEFT(C3089,FIND(" - ",C3089)-1)))         ),         VALUE(LEFT(C3089,FIND(" - ",C3089)-1)),         ""      ),   ""   )  )))</f>
        <v/>
      </c>
      <c r="H3089" s="34" t="str">
        <f aca="false">B3089 &amp; "|" &amp; E3089 &amp; "|" &amp;(IF(ISBLANK(C3089),"",IFERROR(VALUE(LEFT(TRIM(C3089),FIND(" ",TRIM(C3089)&amp;" ")-1)),"")))</f>
        <v>||</v>
      </c>
      <c r="I3089" s="18" t="n">
        <f aca="false">IF(G3089="",0, IF(COUNTIF($H$6:H3089,H3089)=1,1,0))</f>
        <v>0</v>
      </c>
      <c r="J3089" s="34" t="str">
        <f aca="false">IF( OR( ISBLANK(D3089), C3089=D3089, AND( LEFT(D3089,7)&lt;&gt;"NOMINA ", OR( ISERROR(FIND(" - ",D3089)), NOT(ISNUMBER(VALUE(LEFT(D3089,FIND(" - ",D3089)-1)))) ) ) ), "", B3089 &amp; "|" &amp; E3089 &amp; "|" &amp; (IF(ISBLANK(C3089), "", IFERROR(VALUE(LEFT(TRIM(C3089), FIND(" ", TRIM(C3089)&amp;" ")-1)), ""))) &amp; "|" &amp; D3089 )</f>
        <v/>
      </c>
      <c r="K3089" s="18" t="n">
        <f aca="false">IF(OR(C3089="", J3089="",G3089=""), 0, IF(COUNTIF($J$6:J3089, J3089)=1, 1, 0))</f>
        <v>0</v>
      </c>
      <c r="L3089" s="16" t="str">
        <f aca="false">IF(B3089="Inscripción de nuevo registro patronal",B3089 &amp; "|" &amp; E3089 &amp; "|" &amp; C3089,"")</f>
        <v/>
      </c>
      <c r="M3089" s="18" t="n">
        <f aca="false">IF(OR(C3089="", L3089=""), 0, IF(COUNTIF($L$6:L3089, L3089)=1, 1, 0))</f>
        <v>0</v>
      </c>
    </row>
    <row r="3090" customFormat="false" ht="28.35" hidden="false" customHeight="true" outlineLevel="0" collapsed="false">
      <c r="A3090" s="48" t="str">
        <f aca="false">IF(AND(NOT(ISBLANK(C3090)),NOT(ISBLANK(B3090)),NOT(ISBLANK(E3090))),(_xlfn.AGGREGATE(2,7,A$5:A3090))+1,"")</f>
        <v/>
      </c>
      <c r="B3090" s="49"/>
      <c r="C3090" s="49"/>
      <c r="D3090" s="50"/>
      <c r="E3090" s="51"/>
      <c r="F3090" s="52" t="str">
        <f aca="false">IFERROR(VLOOKUP(B3090,LISTAS!$Q$2:$R$58,2,0),"")</f>
        <v/>
      </c>
      <c r="G3090" s="34" t="str">
        <f aca="false">IF(ISBLANK(C3090),"",  IF(F3090="RAZÓN SOCIAL","NUEVO_RP",   IF(F3090="NUMERO",      IF(ISNUMBER(VALUE(C3090)),VALUE(C3090),""),   IF(OR(F3090="NSS - NOMBRE",F3090="RP - NOMBRE"),      IF(         AND(           NOT(ISERROR(FIND(" - ",C3090))),           ISERROR(FIND("  ",C3090)),           ISERROR(FIND("–",C3090)),           ISERROR(FIND("—",C3090)),           ISNUMBER(VALUE(LEFT(C3090,FIND(" - ",C3090)-1)))         ),         VALUE(LEFT(C3090,FIND(" - ",C3090)-1)),         ""      ),   ""   )  )))</f>
        <v/>
      </c>
      <c r="H3090" s="34" t="str">
        <f aca="false">B3090 &amp; "|" &amp; E3090 &amp; "|" &amp;(IF(ISBLANK(C3090),"",IFERROR(VALUE(LEFT(TRIM(C3090),FIND(" ",TRIM(C3090)&amp;" ")-1)),"")))</f>
        <v>||</v>
      </c>
      <c r="I3090" s="18" t="n">
        <f aca="false">IF(G3090="",0, IF(COUNTIF($H$6:H3090,H3090)=1,1,0))</f>
        <v>0</v>
      </c>
      <c r="J3090" s="34" t="str">
        <f aca="false">IF( OR( ISBLANK(D3090), C3090=D3090, AND( LEFT(D3090,7)&lt;&gt;"NOMINA ", OR( ISERROR(FIND(" - ",D3090)), NOT(ISNUMBER(VALUE(LEFT(D3090,FIND(" - ",D3090)-1)))) ) ) ), "", B3090 &amp; "|" &amp; E3090 &amp; "|" &amp; (IF(ISBLANK(C3090), "", IFERROR(VALUE(LEFT(TRIM(C3090), FIND(" ", TRIM(C3090)&amp;" ")-1)), ""))) &amp; "|" &amp; D3090 )</f>
        <v/>
      </c>
      <c r="K3090" s="18" t="n">
        <f aca="false">IF(OR(C3090="", J3090="",G3090=""), 0, IF(COUNTIF($J$6:J3090, J3090)=1, 1, 0))</f>
        <v>0</v>
      </c>
      <c r="L3090" s="16" t="str">
        <f aca="false">IF(B3090="Inscripción de nuevo registro patronal",B3090 &amp; "|" &amp; E3090 &amp; "|" &amp; C3090,"")</f>
        <v/>
      </c>
      <c r="M3090" s="18" t="n">
        <f aca="false">IF(OR(C3090="", L3090=""), 0, IF(COUNTIF($L$6:L3090, L3090)=1, 1, 0))</f>
        <v>0</v>
      </c>
    </row>
    <row r="3091" customFormat="false" ht="28.35" hidden="false" customHeight="true" outlineLevel="0" collapsed="false">
      <c r="A3091" s="48" t="str">
        <f aca="false">IF(AND(NOT(ISBLANK(C3091)),NOT(ISBLANK(B3091)),NOT(ISBLANK(E3091))),(_xlfn.AGGREGATE(2,7,A$5:A3091))+1,"")</f>
        <v/>
      </c>
      <c r="B3091" s="49"/>
      <c r="C3091" s="49"/>
      <c r="D3091" s="50"/>
      <c r="E3091" s="51"/>
      <c r="F3091" s="52" t="str">
        <f aca="false">IFERROR(VLOOKUP(B3091,LISTAS!$Q$2:$R$58,2,0),"")</f>
        <v/>
      </c>
      <c r="G3091" s="34" t="str">
        <f aca="false">IF(ISBLANK(C3091),"",  IF(F3091="RAZÓN SOCIAL","NUEVO_RP",   IF(F3091="NUMERO",      IF(ISNUMBER(VALUE(C3091)),VALUE(C3091),""),   IF(OR(F3091="NSS - NOMBRE",F3091="RP - NOMBRE"),      IF(         AND(           NOT(ISERROR(FIND(" - ",C3091))),           ISERROR(FIND("  ",C3091)),           ISERROR(FIND("–",C3091)),           ISERROR(FIND("—",C3091)),           ISNUMBER(VALUE(LEFT(C3091,FIND(" - ",C3091)-1)))         ),         VALUE(LEFT(C3091,FIND(" - ",C3091)-1)),         ""      ),   ""   )  )))</f>
        <v/>
      </c>
      <c r="H3091" s="34" t="str">
        <f aca="false">B3091 &amp; "|" &amp; E3091 &amp; "|" &amp;(IF(ISBLANK(C3091),"",IFERROR(VALUE(LEFT(TRIM(C3091),FIND(" ",TRIM(C3091)&amp;" ")-1)),"")))</f>
        <v>||</v>
      </c>
      <c r="I3091" s="18" t="n">
        <f aca="false">IF(G3091="",0, IF(COUNTIF($H$6:H3091,H3091)=1,1,0))</f>
        <v>0</v>
      </c>
      <c r="J3091" s="34" t="str">
        <f aca="false">IF( OR( ISBLANK(D3091), C3091=D3091, AND( LEFT(D3091,7)&lt;&gt;"NOMINA ", OR( ISERROR(FIND(" - ",D3091)), NOT(ISNUMBER(VALUE(LEFT(D3091,FIND(" - ",D3091)-1)))) ) ) ), "", B3091 &amp; "|" &amp; E3091 &amp; "|" &amp; (IF(ISBLANK(C3091), "", IFERROR(VALUE(LEFT(TRIM(C3091), FIND(" ", TRIM(C3091)&amp;" ")-1)), ""))) &amp; "|" &amp; D3091 )</f>
        <v/>
      </c>
      <c r="K3091" s="18" t="n">
        <f aca="false">IF(OR(C3091="", J3091="",G3091=""), 0, IF(COUNTIF($J$6:J3091, J3091)=1, 1, 0))</f>
        <v>0</v>
      </c>
      <c r="L3091" s="16" t="str">
        <f aca="false">IF(B3091="Inscripción de nuevo registro patronal",B3091 &amp; "|" &amp; E3091 &amp; "|" &amp; C3091,"")</f>
        <v/>
      </c>
      <c r="M3091" s="18" t="n">
        <f aca="false">IF(OR(C3091="", L3091=""), 0, IF(COUNTIF($L$6:L3091, L3091)=1, 1, 0))</f>
        <v>0</v>
      </c>
    </row>
    <row r="3092" customFormat="false" ht="28.35" hidden="false" customHeight="true" outlineLevel="0" collapsed="false">
      <c r="A3092" s="48" t="str">
        <f aca="false">IF(AND(NOT(ISBLANK(C3092)),NOT(ISBLANK(B3092)),NOT(ISBLANK(E3092))),(_xlfn.AGGREGATE(2,7,A$5:A3092))+1,"")</f>
        <v/>
      </c>
      <c r="B3092" s="49"/>
      <c r="C3092" s="49"/>
      <c r="D3092" s="50"/>
      <c r="E3092" s="51"/>
      <c r="F3092" s="52" t="str">
        <f aca="false">IFERROR(VLOOKUP(B3092,LISTAS!$Q$2:$R$58,2,0),"")</f>
        <v/>
      </c>
      <c r="G3092" s="34" t="str">
        <f aca="false">IF(ISBLANK(C3092),"",  IF(F3092="RAZÓN SOCIAL","NUEVO_RP",   IF(F3092="NUMERO",      IF(ISNUMBER(VALUE(C3092)),VALUE(C3092),""),   IF(OR(F3092="NSS - NOMBRE",F3092="RP - NOMBRE"),      IF(         AND(           NOT(ISERROR(FIND(" - ",C3092))),           ISERROR(FIND("  ",C3092)),           ISERROR(FIND("–",C3092)),           ISERROR(FIND("—",C3092)),           ISNUMBER(VALUE(LEFT(C3092,FIND(" - ",C3092)-1)))         ),         VALUE(LEFT(C3092,FIND(" - ",C3092)-1)),         ""      ),   ""   )  )))</f>
        <v/>
      </c>
      <c r="H3092" s="34" t="str">
        <f aca="false">B3092 &amp; "|" &amp; E3092 &amp; "|" &amp;(IF(ISBLANK(C3092),"",IFERROR(VALUE(LEFT(TRIM(C3092),FIND(" ",TRIM(C3092)&amp;" ")-1)),"")))</f>
        <v>||</v>
      </c>
      <c r="I3092" s="18" t="n">
        <f aca="false">IF(G3092="",0, IF(COUNTIF($H$6:H3092,H3092)=1,1,0))</f>
        <v>0</v>
      </c>
      <c r="J3092" s="34" t="str">
        <f aca="false">IF( OR( ISBLANK(D3092), C3092=D3092, AND( LEFT(D3092,7)&lt;&gt;"NOMINA ", OR( ISERROR(FIND(" - ",D3092)), NOT(ISNUMBER(VALUE(LEFT(D3092,FIND(" - ",D3092)-1)))) ) ) ), "", B3092 &amp; "|" &amp; E3092 &amp; "|" &amp; (IF(ISBLANK(C3092), "", IFERROR(VALUE(LEFT(TRIM(C3092), FIND(" ", TRIM(C3092)&amp;" ")-1)), ""))) &amp; "|" &amp; D3092 )</f>
        <v/>
      </c>
      <c r="K3092" s="18" t="n">
        <f aca="false">IF(OR(C3092="", J3092="",G3092=""), 0, IF(COUNTIF($J$6:J3092, J3092)=1, 1, 0))</f>
        <v>0</v>
      </c>
      <c r="L3092" s="16" t="str">
        <f aca="false">IF(B3092="Inscripción de nuevo registro patronal",B3092 &amp; "|" &amp; E3092 &amp; "|" &amp; C3092,"")</f>
        <v/>
      </c>
      <c r="M3092" s="18" t="n">
        <f aca="false">IF(OR(C3092="", L3092=""), 0, IF(COUNTIF($L$6:L3092, L3092)=1, 1, 0))</f>
        <v>0</v>
      </c>
    </row>
    <row r="3093" customFormat="false" ht="28.35" hidden="false" customHeight="true" outlineLevel="0" collapsed="false">
      <c r="A3093" s="48" t="str">
        <f aca="false">IF(AND(NOT(ISBLANK(C3093)),NOT(ISBLANK(B3093)),NOT(ISBLANK(E3093))),(_xlfn.AGGREGATE(2,7,A$5:A3093))+1,"")</f>
        <v/>
      </c>
      <c r="B3093" s="49"/>
      <c r="C3093" s="49"/>
      <c r="D3093" s="50"/>
      <c r="E3093" s="51"/>
      <c r="F3093" s="52" t="str">
        <f aca="false">IFERROR(VLOOKUP(B3093,LISTAS!$Q$2:$R$58,2,0),"")</f>
        <v/>
      </c>
      <c r="G3093" s="34" t="str">
        <f aca="false">IF(ISBLANK(C3093),"",  IF(F3093="RAZÓN SOCIAL","NUEVO_RP",   IF(F3093="NUMERO",      IF(ISNUMBER(VALUE(C3093)),VALUE(C3093),""),   IF(OR(F3093="NSS - NOMBRE",F3093="RP - NOMBRE"),      IF(         AND(           NOT(ISERROR(FIND(" - ",C3093))),           ISERROR(FIND("  ",C3093)),           ISERROR(FIND("–",C3093)),           ISERROR(FIND("—",C3093)),           ISNUMBER(VALUE(LEFT(C3093,FIND(" - ",C3093)-1)))         ),         VALUE(LEFT(C3093,FIND(" - ",C3093)-1)),         ""      ),   ""   )  )))</f>
        <v/>
      </c>
      <c r="H3093" s="34" t="str">
        <f aca="false">B3093 &amp; "|" &amp; E3093 &amp; "|" &amp;(IF(ISBLANK(C3093),"",IFERROR(VALUE(LEFT(TRIM(C3093),FIND(" ",TRIM(C3093)&amp;" ")-1)),"")))</f>
        <v>||</v>
      </c>
      <c r="I3093" s="18" t="n">
        <f aca="false">IF(G3093="",0, IF(COUNTIF($H$6:H3093,H3093)=1,1,0))</f>
        <v>0</v>
      </c>
      <c r="J3093" s="34" t="str">
        <f aca="false">IF( OR( ISBLANK(D3093), C3093=D3093, AND( LEFT(D3093,7)&lt;&gt;"NOMINA ", OR( ISERROR(FIND(" - ",D3093)), NOT(ISNUMBER(VALUE(LEFT(D3093,FIND(" - ",D3093)-1)))) ) ) ), "", B3093 &amp; "|" &amp; E3093 &amp; "|" &amp; (IF(ISBLANK(C3093), "", IFERROR(VALUE(LEFT(TRIM(C3093), FIND(" ", TRIM(C3093)&amp;" ")-1)), ""))) &amp; "|" &amp; D3093 )</f>
        <v/>
      </c>
      <c r="K3093" s="18" t="n">
        <f aca="false">IF(OR(C3093="", J3093="",G3093=""), 0, IF(COUNTIF($J$6:J3093, J3093)=1, 1, 0))</f>
        <v>0</v>
      </c>
      <c r="L3093" s="16" t="str">
        <f aca="false">IF(B3093="Inscripción de nuevo registro patronal",B3093 &amp; "|" &amp; E3093 &amp; "|" &amp; C3093,"")</f>
        <v/>
      </c>
      <c r="M3093" s="18" t="n">
        <f aca="false">IF(OR(C3093="", L3093=""), 0, IF(COUNTIF($L$6:L3093, L3093)=1, 1, 0))</f>
        <v>0</v>
      </c>
    </row>
    <row r="3094" customFormat="false" ht="28.35" hidden="false" customHeight="true" outlineLevel="0" collapsed="false">
      <c r="A3094" s="48" t="str">
        <f aca="false">IF(AND(NOT(ISBLANK(C3094)),NOT(ISBLANK(B3094)),NOT(ISBLANK(E3094))),(_xlfn.AGGREGATE(2,7,A$5:A3094))+1,"")</f>
        <v/>
      </c>
      <c r="B3094" s="49"/>
      <c r="C3094" s="49"/>
      <c r="D3094" s="50"/>
      <c r="E3094" s="51"/>
      <c r="F3094" s="52" t="str">
        <f aca="false">IFERROR(VLOOKUP(B3094,LISTAS!$Q$2:$R$58,2,0),"")</f>
        <v/>
      </c>
      <c r="G3094" s="34" t="str">
        <f aca="false">IF(ISBLANK(C3094),"",  IF(F3094="RAZÓN SOCIAL","NUEVO_RP",   IF(F3094="NUMERO",      IF(ISNUMBER(VALUE(C3094)),VALUE(C3094),""),   IF(OR(F3094="NSS - NOMBRE",F3094="RP - NOMBRE"),      IF(         AND(           NOT(ISERROR(FIND(" - ",C3094))),           ISERROR(FIND("  ",C3094)),           ISERROR(FIND("–",C3094)),           ISERROR(FIND("—",C3094)),           ISNUMBER(VALUE(LEFT(C3094,FIND(" - ",C3094)-1)))         ),         VALUE(LEFT(C3094,FIND(" - ",C3094)-1)),         ""      ),   ""   )  )))</f>
        <v/>
      </c>
      <c r="H3094" s="34" t="str">
        <f aca="false">B3094 &amp; "|" &amp; E3094 &amp; "|" &amp;(IF(ISBLANK(C3094),"",IFERROR(VALUE(LEFT(TRIM(C3094),FIND(" ",TRIM(C3094)&amp;" ")-1)),"")))</f>
        <v>||</v>
      </c>
      <c r="I3094" s="18" t="n">
        <f aca="false">IF(G3094="",0, IF(COUNTIF($H$6:H3094,H3094)=1,1,0))</f>
        <v>0</v>
      </c>
      <c r="J3094" s="34" t="str">
        <f aca="false">IF( OR( ISBLANK(D3094), C3094=D3094, AND( LEFT(D3094,7)&lt;&gt;"NOMINA ", OR( ISERROR(FIND(" - ",D3094)), NOT(ISNUMBER(VALUE(LEFT(D3094,FIND(" - ",D3094)-1)))) ) ) ), "", B3094 &amp; "|" &amp; E3094 &amp; "|" &amp; (IF(ISBLANK(C3094), "", IFERROR(VALUE(LEFT(TRIM(C3094), FIND(" ", TRIM(C3094)&amp;" ")-1)), ""))) &amp; "|" &amp; D3094 )</f>
        <v/>
      </c>
      <c r="K3094" s="18" t="n">
        <f aca="false">IF(OR(C3094="", J3094="",G3094=""), 0, IF(COUNTIF($J$6:J3094, J3094)=1, 1, 0))</f>
        <v>0</v>
      </c>
      <c r="L3094" s="16" t="str">
        <f aca="false">IF(B3094="Inscripción de nuevo registro patronal",B3094 &amp; "|" &amp; E3094 &amp; "|" &amp; C3094,"")</f>
        <v/>
      </c>
      <c r="M3094" s="18" t="n">
        <f aca="false">IF(OR(C3094="", L3094=""), 0, IF(COUNTIF($L$6:L3094, L3094)=1, 1, 0))</f>
        <v>0</v>
      </c>
    </row>
    <row r="3095" customFormat="false" ht="28.35" hidden="false" customHeight="true" outlineLevel="0" collapsed="false">
      <c r="A3095" s="48" t="str">
        <f aca="false">IF(AND(NOT(ISBLANK(C3095)),NOT(ISBLANK(B3095)),NOT(ISBLANK(E3095))),(_xlfn.AGGREGATE(2,7,A$5:A3095))+1,"")</f>
        <v/>
      </c>
      <c r="B3095" s="49"/>
      <c r="C3095" s="49"/>
      <c r="D3095" s="50"/>
      <c r="E3095" s="51"/>
      <c r="F3095" s="52" t="str">
        <f aca="false">IFERROR(VLOOKUP(B3095,LISTAS!$Q$2:$R$58,2,0),"")</f>
        <v/>
      </c>
      <c r="G3095" s="34" t="str">
        <f aca="false">IF(ISBLANK(C3095),"",  IF(F3095="RAZÓN SOCIAL","NUEVO_RP",   IF(F3095="NUMERO",      IF(ISNUMBER(VALUE(C3095)),VALUE(C3095),""),   IF(OR(F3095="NSS - NOMBRE",F3095="RP - NOMBRE"),      IF(         AND(           NOT(ISERROR(FIND(" - ",C3095))),           ISERROR(FIND("  ",C3095)),           ISERROR(FIND("–",C3095)),           ISERROR(FIND("—",C3095)),           ISNUMBER(VALUE(LEFT(C3095,FIND(" - ",C3095)-1)))         ),         VALUE(LEFT(C3095,FIND(" - ",C3095)-1)),         ""      ),   ""   )  )))</f>
        <v/>
      </c>
      <c r="H3095" s="34" t="str">
        <f aca="false">B3095 &amp; "|" &amp; E3095 &amp; "|" &amp;(IF(ISBLANK(C3095),"",IFERROR(VALUE(LEFT(TRIM(C3095),FIND(" ",TRIM(C3095)&amp;" ")-1)),"")))</f>
        <v>||</v>
      </c>
      <c r="I3095" s="18" t="n">
        <f aca="false">IF(G3095="",0, IF(COUNTIF($H$6:H3095,H3095)=1,1,0))</f>
        <v>0</v>
      </c>
      <c r="J3095" s="34" t="str">
        <f aca="false">IF( OR( ISBLANK(D3095), C3095=D3095, AND( LEFT(D3095,7)&lt;&gt;"NOMINA ", OR( ISERROR(FIND(" - ",D3095)), NOT(ISNUMBER(VALUE(LEFT(D3095,FIND(" - ",D3095)-1)))) ) ) ), "", B3095 &amp; "|" &amp; E3095 &amp; "|" &amp; (IF(ISBLANK(C3095), "", IFERROR(VALUE(LEFT(TRIM(C3095), FIND(" ", TRIM(C3095)&amp;" ")-1)), ""))) &amp; "|" &amp; D3095 )</f>
        <v/>
      </c>
      <c r="K3095" s="18" t="n">
        <f aca="false">IF(OR(C3095="", J3095="",G3095=""), 0, IF(COUNTIF($J$6:J3095, J3095)=1, 1, 0))</f>
        <v>0</v>
      </c>
      <c r="L3095" s="16" t="str">
        <f aca="false">IF(B3095="Inscripción de nuevo registro patronal",B3095 &amp; "|" &amp; E3095 &amp; "|" &amp; C3095,"")</f>
        <v/>
      </c>
      <c r="M3095" s="18" t="n">
        <f aca="false">IF(OR(C3095="", L3095=""), 0, IF(COUNTIF($L$6:L3095, L3095)=1, 1, 0))</f>
        <v>0</v>
      </c>
    </row>
    <row r="3096" customFormat="false" ht="28.35" hidden="false" customHeight="true" outlineLevel="0" collapsed="false">
      <c r="A3096" s="48" t="str">
        <f aca="false">IF(AND(NOT(ISBLANK(C3096)),NOT(ISBLANK(B3096)),NOT(ISBLANK(E3096))),(_xlfn.AGGREGATE(2,7,A$5:A3096))+1,"")</f>
        <v/>
      </c>
      <c r="B3096" s="49"/>
      <c r="C3096" s="49"/>
      <c r="D3096" s="50"/>
      <c r="E3096" s="51"/>
      <c r="F3096" s="52" t="str">
        <f aca="false">IFERROR(VLOOKUP(B3096,LISTAS!$Q$2:$R$58,2,0),"")</f>
        <v/>
      </c>
      <c r="G3096" s="34" t="str">
        <f aca="false">IF(ISBLANK(C3096),"",  IF(F3096="RAZÓN SOCIAL","NUEVO_RP",   IF(F3096="NUMERO",      IF(ISNUMBER(VALUE(C3096)),VALUE(C3096),""),   IF(OR(F3096="NSS - NOMBRE",F3096="RP - NOMBRE"),      IF(         AND(           NOT(ISERROR(FIND(" - ",C3096))),           ISERROR(FIND("  ",C3096)),           ISERROR(FIND("–",C3096)),           ISERROR(FIND("—",C3096)),           ISNUMBER(VALUE(LEFT(C3096,FIND(" - ",C3096)-1)))         ),         VALUE(LEFT(C3096,FIND(" - ",C3096)-1)),         ""      ),   ""   )  )))</f>
        <v/>
      </c>
      <c r="H3096" s="34" t="str">
        <f aca="false">B3096 &amp; "|" &amp; E3096 &amp; "|" &amp;(IF(ISBLANK(C3096),"",IFERROR(VALUE(LEFT(TRIM(C3096),FIND(" ",TRIM(C3096)&amp;" ")-1)),"")))</f>
        <v>||</v>
      </c>
      <c r="I3096" s="18" t="n">
        <f aca="false">IF(G3096="",0, IF(COUNTIF($H$6:H3096,H3096)=1,1,0))</f>
        <v>0</v>
      </c>
      <c r="J3096" s="34" t="str">
        <f aca="false">IF( OR( ISBLANK(D3096), C3096=D3096, AND( LEFT(D3096,7)&lt;&gt;"NOMINA ", OR( ISERROR(FIND(" - ",D3096)), NOT(ISNUMBER(VALUE(LEFT(D3096,FIND(" - ",D3096)-1)))) ) ) ), "", B3096 &amp; "|" &amp; E3096 &amp; "|" &amp; (IF(ISBLANK(C3096), "", IFERROR(VALUE(LEFT(TRIM(C3096), FIND(" ", TRIM(C3096)&amp;" ")-1)), ""))) &amp; "|" &amp; D3096 )</f>
        <v/>
      </c>
      <c r="K3096" s="18" t="n">
        <f aca="false">IF(OR(C3096="", J3096="",G3096=""), 0, IF(COUNTIF($J$6:J3096, J3096)=1, 1, 0))</f>
        <v>0</v>
      </c>
      <c r="L3096" s="16" t="str">
        <f aca="false">IF(B3096="Inscripción de nuevo registro patronal",B3096 &amp; "|" &amp; E3096 &amp; "|" &amp; C3096,"")</f>
        <v/>
      </c>
      <c r="M3096" s="18" t="n">
        <f aca="false">IF(OR(C3096="", L3096=""), 0, IF(COUNTIF($L$6:L3096, L3096)=1, 1, 0))</f>
        <v>0</v>
      </c>
    </row>
    <row r="3097" customFormat="false" ht="28.35" hidden="false" customHeight="true" outlineLevel="0" collapsed="false">
      <c r="A3097" s="48" t="str">
        <f aca="false">IF(AND(NOT(ISBLANK(C3097)),NOT(ISBLANK(B3097)),NOT(ISBLANK(E3097))),(_xlfn.AGGREGATE(2,7,A$5:A3097))+1,"")</f>
        <v/>
      </c>
      <c r="B3097" s="49"/>
      <c r="C3097" s="49"/>
      <c r="D3097" s="50"/>
      <c r="E3097" s="51"/>
      <c r="F3097" s="52" t="str">
        <f aca="false">IFERROR(VLOOKUP(B3097,LISTAS!$Q$2:$R$58,2,0),"")</f>
        <v/>
      </c>
      <c r="G3097" s="34" t="str">
        <f aca="false">IF(ISBLANK(C3097),"",  IF(F3097="RAZÓN SOCIAL","NUEVO_RP",   IF(F3097="NUMERO",      IF(ISNUMBER(VALUE(C3097)),VALUE(C3097),""),   IF(OR(F3097="NSS - NOMBRE",F3097="RP - NOMBRE"),      IF(         AND(           NOT(ISERROR(FIND(" - ",C3097))),           ISERROR(FIND("  ",C3097)),           ISERROR(FIND("–",C3097)),           ISERROR(FIND("—",C3097)),           ISNUMBER(VALUE(LEFT(C3097,FIND(" - ",C3097)-1)))         ),         VALUE(LEFT(C3097,FIND(" - ",C3097)-1)),         ""      ),   ""   )  )))</f>
        <v/>
      </c>
      <c r="H3097" s="34" t="str">
        <f aca="false">B3097 &amp; "|" &amp; E3097 &amp; "|" &amp;(IF(ISBLANK(C3097),"",IFERROR(VALUE(LEFT(TRIM(C3097),FIND(" ",TRIM(C3097)&amp;" ")-1)),"")))</f>
        <v>||</v>
      </c>
      <c r="I3097" s="18" t="n">
        <f aca="false">IF(G3097="",0, IF(COUNTIF($H$6:H3097,H3097)=1,1,0))</f>
        <v>0</v>
      </c>
      <c r="J3097" s="34" t="str">
        <f aca="false">IF( OR( ISBLANK(D3097), C3097=D3097, AND( LEFT(D3097,7)&lt;&gt;"NOMINA ", OR( ISERROR(FIND(" - ",D3097)), NOT(ISNUMBER(VALUE(LEFT(D3097,FIND(" - ",D3097)-1)))) ) ) ), "", B3097 &amp; "|" &amp; E3097 &amp; "|" &amp; (IF(ISBLANK(C3097), "", IFERROR(VALUE(LEFT(TRIM(C3097), FIND(" ", TRIM(C3097)&amp;" ")-1)), ""))) &amp; "|" &amp; D3097 )</f>
        <v/>
      </c>
      <c r="K3097" s="18" t="n">
        <f aca="false">IF(OR(C3097="", J3097="",G3097=""), 0, IF(COUNTIF($J$6:J3097, J3097)=1, 1, 0))</f>
        <v>0</v>
      </c>
      <c r="L3097" s="16" t="str">
        <f aca="false">IF(B3097="Inscripción de nuevo registro patronal",B3097 &amp; "|" &amp; E3097 &amp; "|" &amp; C3097,"")</f>
        <v/>
      </c>
      <c r="M3097" s="18" t="n">
        <f aca="false">IF(OR(C3097="", L3097=""), 0, IF(COUNTIF($L$6:L3097, L3097)=1, 1, 0))</f>
        <v>0</v>
      </c>
    </row>
    <row r="3098" customFormat="false" ht="28.35" hidden="false" customHeight="true" outlineLevel="0" collapsed="false">
      <c r="A3098" s="48" t="str">
        <f aca="false">IF(AND(NOT(ISBLANK(C3098)),NOT(ISBLANK(B3098)),NOT(ISBLANK(E3098))),(_xlfn.AGGREGATE(2,7,A$5:A3098))+1,"")</f>
        <v/>
      </c>
      <c r="B3098" s="49"/>
      <c r="C3098" s="49"/>
      <c r="D3098" s="50"/>
      <c r="E3098" s="51"/>
      <c r="F3098" s="52" t="str">
        <f aca="false">IFERROR(VLOOKUP(B3098,LISTAS!$Q$2:$R$58,2,0),"")</f>
        <v/>
      </c>
      <c r="G3098" s="34" t="str">
        <f aca="false">IF(ISBLANK(C3098),"",  IF(F3098="RAZÓN SOCIAL","NUEVO_RP",   IF(F3098="NUMERO",      IF(ISNUMBER(VALUE(C3098)),VALUE(C3098),""),   IF(OR(F3098="NSS - NOMBRE",F3098="RP - NOMBRE"),      IF(         AND(           NOT(ISERROR(FIND(" - ",C3098))),           ISERROR(FIND("  ",C3098)),           ISERROR(FIND("–",C3098)),           ISERROR(FIND("—",C3098)),           ISNUMBER(VALUE(LEFT(C3098,FIND(" - ",C3098)-1)))         ),         VALUE(LEFT(C3098,FIND(" - ",C3098)-1)),         ""      ),   ""   )  )))</f>
        <v/>
      </c>
      <c r="H3098" s="34" t="str">
        <f aca="false">B3098 &amp; "|" &amp; E3098 &amp; "|" &amp;(IF(ISBLANK(C3098),"",IFERROR(VALUE(LEFT(TRIM(C3098),FIND(" ",TRIM(C3098)&amp;" ")-1)),"")))</f>
        <v>||</v>
      </c>
      <c r="I3098" s="18" t="n">
        <f aca="false">IF(G3098="",0, IF(COUNTIF($H$6:H3098,H3098)=1,1,0))</f>
        <v>0</v>
      </c>
      <c r="J3098" s="34" t="str">
        <f aca="false">IF( OR( ISBLANK(D3098), C3098=D3098, AND( LEFT(D3098,7)&lt;&gt;"NOMINA ", OR( ISERROR(FIND(" - ",D3098)), NOT(ISNUMBER(VALUE(LEFT(D3098,FIND(" - ",D3098)-1)))) ) ) ), "", B3098 &amp; "|" &amp; E3098 &amp; "|" &amp; (IF(ISBLANK(C3098), "", IFERROR(VALUE(LEFT(TRIM(C3098), FIND(" ", TRIM(C3098)&amp;" ")-1)), ""))) &amp; "|" &amp; D3098 )</f>
        <v/>
      </c>
      <c r="K3098" s="18" t="n">
        <f aca="false">IF(OR(C3098="", J3098="",G3098=""), 0, IF(COUNTIF($J$6:J3098, J3098)=1, 1, 0))</f>
        <v>0</v>
      </c>
      <c r="L3098" s="16" t="str">
        <f aca="false">IF(B3098="Inscripción de nuevo registro patronal",B3098 &amp; "|" &amp; E3098 &amp; "|" &amp; C3098,"")</f>
        <v/>
      </c>
      <c r="M3098" s="18" t="n">
        <f aca="false">IF(OR(C3098="", L3098=""), 0, IF(COUNTIF($L$6:L3098, L3098)=1, 1, 0))</f>
        <v>0</v>
      </c>
    </row>
    <row r="3099" customFormat="false" ht="28.35" hidden="false" customHeight="true" outlineLevel="0" collapsed="false">
      <c r="A3099" s="48" t="str">
        <f aca="false">IF(AND(NOT(ISBLANK(C3099)),NOT(ISBLANK(B3099)),NOT(ISBLANK(E3099))),(_xlfn.AGGREGATE(2,7,A$5:A3099))+1,"")</f>
        <v/>
      </c>
      <c r="B3099" s="49"/>
      <c r="C3099" s="49"/>
      <c r="D3099" s="50"/>
      <c r="E3099" s="51"/>
      <c r="F3099" s="52" t="str">
        <f aca="false">IFERROR(VLOOKUP(B3099,LISTAS!$Q$2:$R$58,2,0),"")</f>
        <v/>
      </c>
      <c r="G3099" s="34" t="str">
        <f aca="false">IF(ISBLANK(C3099),"",  IF(F3099="RAZÓN SOCIAL","NUEVO_RP",   IF(F3099="NUMERO",      IF(ISNUMBER(VALUE(C3099)),VALUE(C3099),""),   IF(OR(F3099="NSS - NOMBRE",F3099="RP - NOMBRE"),      IF(         AND(           NOT(ISERROR(FIND(" - ",C3099))),           ISERROR(FIND("  ",C3099)),           ISERROR(FIND("–",C3099)),           ISERROR(FIND("—",C3099)),           ISNUMBER(VALUE(LEFT(C3099,FIND(" - ",C3099)-1)))         ),         VALUE(LEFT(C3099,FIND(" - ",C3099)-1)),         ""      ),   ""   )  )))</f>
        <v/>
      </c>
      <c r="H3099" s="34" t="str">
        <f aca="false">B3099 &amp; "|" &amp; E3099 &amp; "|" &amp;(IF(ISBLANK(C3099),"",IFERROR(VALUE(LEFT(TRIM(C3099),FIND(" ",TRIM(C3099)&amp;" ")-1)),"")))</f>
        <v>||</v>
      </c>
      <c r="I3099" s="18" t="n">
        <f aca="false">IF(G3099="",0, IF(COUNTIF($H$6:H3099,H3099)=1,1,0))</f>
        <v>0</v>
      </c>
      <c r="J3099" s="34" t="str">
        <f aca="false">IF( OR( ISBLANK(D3099), C3099=D3099, AND( LEFT(D3099,7)&lt;&gt;"NOMINA ", OR( ISERROR(FIND(" - ",D3099)), NOT(ISNUMBER(VALUE(LEFT(D3099,FIND(" - ",D3099)-1)))) ) ) ), "", B3099 &amp; "|" &amp; E3099 &amp; "|" &amp; (IF(ISBLANK(C3099), "", IFERROR(VALUE(LEFT(TRIM(C3099), FIND(" ", TRIM(C3099)&amp;" ")-1)), ""))) &amp; "|" &amp; D3099 )</f>
        <v/>
      </c>
      <c r="K3099" s="18" t="n">
        <f aca="false">IF(OR(C3099="", J3099="",G3099=""), 0, IF(COUNTIF($J$6:J3099, J3099)=1, 1, 0))</f>
        <v>0</v>
      </c>
      <c r="L3099" s="16" t="str">
        <f aca="false">IF(B3099="Inscripción de nuevo registro patronal",B3099 &amp; "|" &amp; E3099 &amp; "|" &amp; C3099,"")</f>
        <v/>
      </c>
      <c r="M3099" s="18" t="n">
        <f aca="false">IF(OR(C3099="", L3099=""), 0, IF(COUNTIF($L$6:L3099, L3099)=1, 1, 0))</f>
        <v>0</v>
      </c>
    </row>
    <row r="3100" customFormat="false" ht="28.35" hidden="false" customHeight="true" outlineLevel="0" collapsed="false">
      <c r="A3100" s="48" t="str">
        <f aca="false">IF(AND(NOT(ISBLANK(C3100)),NOT(ISBLANK(B3100)),NOT(ISBLANK(E3100))),(_xlfn.AGGREGATE(2,7,A$5:A3100))+1,"")</f>
        <v/>
      </c>
      <c r="B3100" s="49"/>
      <c r="C3100" s="49"/>
      <c r="D3100" s="50"/>
      <c r="E3100" s="51"/>
      <c r="F3100" s="52" t="str">
        <f aca="false">IFERROR(VLOOKUP(B3100,LISTAS!$Q$2:$R$58,2,0),"")</f>
        <v/>
      </c>
      <c r="G3100" s="34" t="str">
        <f aca="false">IF(ISBLANK(C3100),"",  IF(F3100="RAZÓN SOCIAL","NUEVO_RP",   IF(F3100="NUMERO",      IF(ISNUMBER(VALUE(C3100)),VALUE(C3100),""),   IF(OR(F3100="NSS - NOMBRE",F3100="RP - NOMBRE"),      IF(         AND(           NOT(ISERROR(FIND(" - ",C3100))),           ISERROR(FIND("  ",C3100)),           ISERROR(FIND("–",C3100)),           ISERROR(FIND("—",C3100)),           ISNUMBER(VALUE(LEFT(C3100,FIND(" - ",C3100)-1)))         ),         VALUE(LEFT(C3100,FIND(" - ",C3100)-1)),         ""      ),   ""   )  )))</f>
        <v/>
      </c>
      <c r="H3100" s="34" t="str">
        <f aca="false">B3100 &amp; "|" &amp; E3100 &amp; "|" &amp;(IF(ISBLANK(C3100),"",IFERROR(VALUE(LEFT(TRIM(C3100),FIND(" ",TRIM(C3100)&amp;" ")-1)),"")))</f>
        <v>||</v>
      </c>
      <c r="I3100" s="18" t="n">
        <f aca="false">IF(G3100="",0, IF(COUNTIF($H$6:H3100,H3100)=1,1,0))</f>
        <v>0</v>
      </c>
      <c r="J3100" s="34" t="str">
        <f aca="false">IF( OR( ISBLANK(D3100), C3100=D3100, AND( LEFT(D3100,7)&lt;&gt;"NOMINA ", OR( ISERROR(FIND(" - ",D3100)), NOT(ISNUMBER(VALUE(LEFT(D3100,FIND(" - ",D3100)-1)))) ) ) ), "", B3100 &amp; "|" &amp; E3100 &amp; "|" &amp; (IF(ISBLANK(C3100), "", IFERROR(VALUE(LEFT(TRIM(C3100), FIND(" ", TRIM(C3100)&amp;" ")-1)), ""))) &amp; "|" &amp; D3100 )</f>
        <v/>
      </c>
      <c r="K3100" s="18" t="n">
        <f aca="false">IF(OR(C3100="", J3100="",G3100=""), 0, IF(COUNTIF($J$6:J3100, J3100)=1, 1, 0))</f>
        <v>0</v>
      </c>
      <c r="L3100" s="16" t="str">
        <f aca="false">IF(B3100="Inscripción de nuevo registro patronal",B3100 &amp; "|" &amp; E3100 &amp; "|" &amp; C3100,"")</f>
        <v/>
      </c>
      <c r="M3100" s="18" t="n">
        <f aca="false">IF(OR(C3100="", L3100=""), 0, IF(COUNTIF($L$6:L3100, L3100)=1, 1, 0))</f>
        <v>0</v>
      </c>
    </row>
    <row r="3101" customFormat="false" ht="28.35" hidden="false" customHeight="true" outlineLevel="0" collapsed="false">
      <c r="A3101" s="48" t="str">
        <f aca="false">IF(AND(NOT(ISBLANK(C3101)),NOT(ISBLANK(B3101)),NOT(ISBLANK(E3101))),(_xlfn.AGGREGATE(2,7,A$5:A3101))+1,"")</f>
        <v/>
      </c>
      <c r="B3101" s="49"/>
      <c r="C3101" s="49"/>
      <c r="D3101" s="50"/>
      <c r="E3101" s="51"/>
      <c r="F3101" s="52" t="str">
        <f aca="false">IFERROR(VLOOKUP(B3101,LISTAS!$Q$2:$R$58,2,0),"")</f>
        <v/>
      </c>
      <c r="G3101" s="34" t="str">
        <f aca="false">IF(ISBLANK(C3101),"",  IF(F3101="RAZÓN SOCIAL","NUEVO_RP",   IF(F3101="NUMERO",      IF(ISNUMBER(VALUE(C3101)),VALUE(C3101),""),   IF(OR(F3101="NSS - NOMBRE",F3101="RP - NOMBRE"),      IF(         AND(           NOT(ISERROR(FIND(" - ",C3101))),           ISERROR(FIND("  ",C3101)),           ISERROR(FIND("–",C3101)),           ISERROR(FIND("—",C3101)),           ISNUMBER(VALUE(LEFT(C3101,FIND(" - ",C3101)-1)))         ),         VALUE(LEFT(C3101,FIND(" - ",C3101)-1)),         ""      ),   ""   )  )))</f>
        <v/>
      </c>
      <c r="H3101" s="34" t="str">
        <f aca="false">B3101 &amp; "|" &amp; E3101 &amp; "|" &amp;(IF(ISBLANK(C3101),"",IFERROR(VALUE(LEFT(TRIM(C3101),FIND(" ",TRIM(C3101)&amp;" ")-1)),"")))</f>
        <v>||</v>
      </c>
      <c r="I3101" s="18" t="n">
        <f aca="false">IF(G3101="",0, IF(COUNTIF($H$6:H3101,H3101)=1,1,0))</f>
        <v>0</v>
      </c>
      <c r="J3101" s="34" t="str">
        <f aca="false">IF( OR( ISBLANK(D3101), C3101=D3101, AND( LEFT(D3101,7)&lt;&gt;"NOMINA ", OR( ISERROR(FIND(" - ",D3101)), NOT(ISNUMBER(VALUE(LEFT(D3101,FIND(" - ",D3101)-1)))) ) ) ), "", B3101 &amp; "|" &amp; E3101 &amp; "|" &amp; (IF(ISBLANK(C3101), "", IFERROR(VALUE(LEFT(TRIM(C3101), FIND(" ", TRIM(C3101)&amp;" ")-1)), ""))) &amp; "|" &amp; D3101 )</f>
        <v/>
      </c>
      <c r="K3101" s="18" t="n">
        <f aca="false">IF(OR(C3101="", J3101="",G3101=""), 0, IF(COUNTIF($J$6:J3101, J3101)=1, 1, 0))</f>
        <v>0</v>
      </c>
      <c r="L3101" s="16" t="str">
        <f aca="false">IF(B3101="Inscripción de nuevo registro patronal",B3101 &amp; "|" &amp; E3101 &amp; "|" &amp; C3101,"")</f>
        <v/>
      </c>
      <c r="M3101" s="18" t="n">
        <f aca="false">IF(OR(C3101="", L3101=""), 0, IF(COUNTIF($L$6:L3101, L3101)=1, 1, 0))</f>
        <v>0</v>
      </c>
    </row>
    <row r="3102" customFormat="false" ht="28.35" hidden="false" customHeight="true" outlineLevel="0" collapsed="false">
      <c r="A3102" s="48" t="str">
        <f aca="false">IF(AND(NOT(ISBLANK(C3102)),NOT(ISBLANK(B3102)),NOT(ISBLANK(E3102))),(_xlfn.AGGREGATE(2,7,A$5:A3102))+1,"")</f>
        <v/>
      </c>
      <c r="B3102" s="49"/>
      <c r="C3102" s="49"/>
      <c r="D3102" s="50"/>
      <c r="E3102" s="51"/>
      <c r="F3102" s="52" t="str">
        <f aca="false">IFERROR(VLOOKUP(B3102,LISTAS!$Q$2:$R$58,2,0),"")</f>
        <v/>
      </c>
      <c r="G3102" s="34" t="str">
        <f aca="false">IF(ISBLANK(C3102),"",  IF(F3102="RAZÓN SOCIAL","NUEVO_RP",   IF(F3102="NUMERO",      IF(ISNUMBER(VALUE(C3102)),VALUE(C3102),""),   IF(OR(F3102="NSS - NOMBRE",F3102="RP - NOMBRE"),      IF(         AND(           NOT(ISERROR(FIND(" - ",C3102))),           ISERROR(FIND("  ",C3102)),           ISERROR(FIND("–",C3102)),           ISERROR(FIND("—",C3102)),           ISNUMBER(VALUE(LEFT(C3102,FIND(" - ",C3102)-1)))         ),         VALUE(LEFT(C3102,FIND(" - ",C3102)-1)),         ""      ),   ""   )  )))</f>
        <v/>
      </c>
      <c r="H3102" s="34" t="str">
        <f aca="false">B3102 &amp; "|" &amp; E3102 &amp; "|" &amp;(IF(ISBLANK(C3102),"",IFERROR(VALUE(LEFT(TRIM(C3102),FIND(" ",TRIM(C3102)&amp;" ")-1)),"")))</f>
        <v>||</v>
      </c>
      <c r="I3102" s="18" t="n">
        <f aca="false">IF(G3102="",0, IF(COUNTIF($H$6:H3102,H3102)=1,1,0))</f>
        <v>0</v>
      </c>
      <c r="J3102" s="34" t="str">
        <f aca="false">IF( OR( ISBLANK(D3102), C3102=D3102, AND( LEFT(D3102,7)&lt;&gt;"NOMINA ", OR( ISERROR(FIND(" - ",D3102)), NOT(ISNUMBER(VALUE(LEFT(D3102,FIND(" - ",D3102)-1)))) ) ) ), "", B3102 &amp; "|" &amp; E3102 &amp; "|" &amp; (IF(ISBLANK(C3102), "", IFERROR(VALUE(LEFT(TRIM(C3102), FIND(" ", TRIM(C3102)&amp;" ")-1)), ""))) &amp; "|" &amp; D3102 )</f>
        <v/>
      </c>
      <c r="K3102" s="18" t="n">
        <f aca="false">IF(OR(C3102="", J3102="",G3102=""), 0, IF(COUNTIF($J$6:J3102, J3102)=1, 1, 0))</f>
        <v>0</v>
      </c>
      <c r="L3102" s="16" t="str">
        <f aca="false">IF(B3102="Inscripción de nuevo registro patronal",B3102 &amp; "|" &amp; E3102 &amp; "|" &amp; C3102,"")</f>
        <v/>
      </c>
      <c r="M3102" s="18" t="n">
        <f aca="false">IF(OR(C3102="", L3102=""), 0, IF(COUNTIF($L$6:L3102, L3102)=1, 1, 0))</f>
        <v>0</v>
      </c>
    </row>
    <row r="3103" customFormat="false" ht="28.35" hidden="false" customHeight="true" outlineLevel="0" collapsed="false">
      <c r="A3103" s="48" t="str">
        <f aca="false">IF(AND(NOT(ISBLANK(C3103)),NOT(ISBLANK(B3103)),NOT(ISBLANK(E3103))),(_xlfn.AGGREGATE(2,7,A$5:A3103))+1,"")</f>
        <v/>
      </c>
      <c r="B3103" s="49"/>
      <c r="C3103" s="49"/>
      <c r="D3103" s="50"/>
      <c r="E3103" s="51"/>
      <c r="F3103" s="52" t="str">
        <f aca="false">IFERROR(VLOOKUP(B3103,LISTAS!$Q$2:$R$58,2,0),"")</f>
        <v/>
      </c>
      <c r="G3103" s="34" t="str">
        <f aca="false">IF(ISBLANK(C3103),"",  IF(F3103="RAZÓN SOCIAL","NUEVO_RP",   IF(F3103="NUMERO",      IF(ISNUMBER(VALUE(C3103)),VALUE(C3103),""),   IF(OR(F3103="NSS - NOMBRE",F3103="RP - NOMBRE"),      IF(         AND(           NOT(ISERROR(FIND(" - ",C3103))),           ISERROR(FIND("  ",C3103)),           ISERROR(FIND("–",C3103)),           ISERROR(FIND("—",C3103)),           ISNUMBER(VALUE(LEFT(C3103,FIND(" - ",C3103)-1)))         ),         VALUE(LEFT(C3103,FIND(" - ",C3103)-1)),         ""      ),   ""   )  )))</f>
        <v/>
      </c>
      <c r="H3103" s="34" t="str">
        <f aca="false">B3103 &amp; "|" &amp; E3103 &amp; "|" &amp;(IF(ISBLANK(C3103),"",IFERROR(VALUE(LEFT(TRIM(C3103),FIND(" ",TRIM(C3103)&amp;" ")-1)),"")))</f>
        <v>||</v>
      </c>
      <c r="I3103" s="18" t="n">
        <f aca="false">IF(G3103="",0, IF(COUNTIF($H$6:H3103,H3103)=1,1,0))</f>
        <v>0</v>
      </c>
      <c r="J3103" s="34" t="str">
        <f aca="false">IF( OR( ISBLANK(D3103), C3103=D3103, AND( LEFT(D3103,7)&lt;&gt;"NOMINA ", OR( ISERROR(FIND(" - ",D3103)), NOT(ISNUMBER(VALUE(LEFT(D3103,FIND(" - ",D3103)-1)))) ) ) ), "", B3103 &amp; "|" &amp; E3103 &amp; "|" &amp; (IF(ISBLANK(C3103), "", IFERROR(VALUE(LEFT(TRIM(C3103), FIND(" ", TRIM(C3103)&amp;" ")-1)), ""))) &amp; "|" &amp; D3103 )</f>
        <v/>
      </c>
      <c r="K3103" s="18" t="n">
        <f aca="false">IF(OR(C3103="", J3103="",G3103=""), 0, IF(COUNTIF($J$6:J3103, J3103)=1, 1, 0))</f>
        <v>0</v>
      </c>
      <c r="L3103" s="16" t="str">
        <f aca="false">IF(B3103="Inscripción de nuevo registro patronal",B3103 &amp; "|" &amp; E3103 &amp; "|" &amp; C3103,"")</f>
        <v/>
      </c>
      <c r="M3103" s="18" t="n">
        <f aca="false">IF(OR(C3103="", L3103=""), 0, IF(COUNTIF($L$6:L3103, L3103)=1, 1, 0))</f>
        <v>0</v>
      </c>
    </row>
    <row r="3104" customFormat="false" ht="28.35" hidden="false" customHeight="true" outlineLevel="0" collapsed="false">
      <c r="A3104" s="48" t="str">
        <f aca="false">IF(AND(NOT(ISBLANK(C3104)),NOT(ISBLANK(B3104)),NOT(ISBLANK(E3104))),(_xlfn.AGGREGATE(2,7,A$5:A3104))+1,"")</f>
        <v/>
      </c>
      <c r="B3104" s="49"/>
      <c r="C3104" s="49"/>
      <c r="D3104" s="50"/>
      <c r="E3104" s="51"/>
      <c r="F3104" s="52" t="str">
        <f aca="false">IFERROR(VLOOKUP(B3104,LISTAS!$Q$2:$R$58,2,0),"")</f>
        <v/>
      </c>
      <c r="G3104" s="34" t="str">
        <f aca="false">IF(ISBLANK(C3104),"",  IF(F3104="RAZÓN SOCIAL","NUEVO_RP",   IF(F3104="NUMERO",      IF(ISNUMBER(VALUE(C3104)),VALUE(C3104),""),   IF(OR(F3104="NSS - NOMBRE",F3104="RP - NOMBRE"),      IF(         AND(           NOT(ISERROR(FIND(" - ",C3104))),           ISERROR(FIND("  ",C3104)),           ISERROR(FIND("–",C3104)),           ISERROR(FIND("—",C3104)),           ISNUMBER(VALUE(LEFT(C3104,FIND(" - ",C3104)-1)))         ),         VALUE(LEFT(C3104,FIND(" - ",C3104)-1)),         ""      ),   ""   )  )))</f>
        <v/>
      </c>
      <c r="H3104" s="34" t="str">
        <f aca="false">B3104 &amp; "|" &amp; E3104 &amp; "|" &amp;(IF(ISBLANK(C3104),"",IFERROR(VALUE(LEFT(TRIM(C3104),FIND(" ",TRIM(C3104)&amp;" ")-1)),"")))</f>
        <v>||</v>
      </c>
      <c r="I3104" s="18" t="n">
        <f aca="false">IF(G3104="",0, IF(COUNTIF($H$6:H3104,H3104)=1,1,0))</f>
        <v>0</v>
      </c>
      <c r="J3104" s="34" t="str">
        <f aca="false">IF( OR( ISBLANK(D3104), C3104=D3104, AND( LEFT(D3104,7)&lt;&gt;"NOMINA ", OR( ISERROR(FIND(" - ",D3104)), NOT(ISNUMBER(VALUE(LEFT(D3104,FIND(" - ",D3104)-1)))) ) ) ), "", B3104 &amp; "|" &amp; E3104 &amp; "|" &amp; (IF(ISBLANK(C3104), "", IFERROR(VALUE(LEFT(TRIM(C3104), FIND(" ", TRIM(C3104)&amp;" ")-1)), ""))) &amp; "|" &amp; D3104 )</f>
        <v/>
      </c>
      <c r="K3104" s="18" t="n">
        <f aca="false">IF(OR(C3104="", J3104="",G3104=""), 0, IF(COUNTIF($J$6:J3104, J3104)=1, 1, 0))</f>
        <v>0</v>
      </c>
      <c r="L3104" s="16" t="str">
        <f aca="false">IF(B3104="Inscripción de nuevo registro patronal",B3104 &amp; "|" &amp; E3104 &amp; "|" &amp; C3104,"")</f>
        <v/>
      </c>
      <c r="M3104" s="18" t="n">
        <f aca="false">IF(OR(C3104="", L3104=""), 0, IF(COUNTIF($L$6:L3104, L3104)=1, 1, 0))</f>
        <v>0</v>
      </c>
    </row>
    <row r="3105" customFormat="false" ht="28.35" hidden="false" customHeight="true" outlineLevel="0" collapsed="false">
      <c r="A3105" s="48" t="str">
        <f aca="false">IF(AND(NOT(ISBLANK(C3105)),NOT(ISBLANK(B3105)),NOT(ISBLANK(E3105))),(_xlfn.AGGREGATE(2,7,A$5:A3105))+1,"")</f>
        <v/>
      </c>
      <c r="B3105" s="49"/>
      <c r="C3105" s="49"/>
      <c r="D3105" s="50"/>
      <c r="E3105" s="51"/>
      <c r="F3105" s="52" t="str">
        <f aca="false">IFERROR(VLOOKUP(B3105,LISTAS!$Q$2:$R$58,2,0),"")</f>
        <v/>
      </c>
      <c r="G3105" s="34" t="str">
        <f aca="false">IF(ISBLANK(C3105),"",  IF(F3105="RAZÓN SOCIAL","NUEVO_RP",   IF(F3105="NUMERO",      IF(ISNUMBER(VALUE(C3105)),VALUE(C3105),""),   IF(OR(F3105="NSS - NOMBRE",F3105="RP - NOMBRE"),      IF(         AND(           NOT(ISERROR(FIND(" - ",C3105))),           ISERROR(FIND("  ",C3105)),           ISERROR(FIND("–",C3105)),           ISERROR(FIND("—",C3105)),           ISNUMBER(VALUE(LEFT(C3105,FIND(" - ",C3105)-1)))         ),         VALUE(LEFT(C3105,FIND(" - ",C3105)-1)),         ""      ),   ""   )  )))</f>
        <v/>
      </c>
      <c r="H3105" s="34" t="str">
        <f aca="false">B3105 &amp; "|" &amp; E3105 &amp; "|" &amp;(IF(ISBLANK(C3105),"",IFERROR(VALUE(LEFT(TRIM(C3105),FIND(" ",TRIM(C3105)&amp;" ")-1)),"")))</f>
        <v>||</v>
      </c>
      <c r="I3105" s="18" t="n">
        <f aca="false">IF(G3105="",0, IF(COUNTIF($H$6:H3105,H3105)=1,1,0))</f>
        <v>0</v>
      </c>
      <c r="J3105" s="34" t="str">
        <f aca="false">IF( OR( ISBLANK(D3105), C3105=D3105, AND( LEFT(D3105,7)&lt;&gt;"NOMINA ", OR( ISERROR(FIND(" - ",D3105)), NOT(ISNUMBER(VALUE(LEFT(D3105,FIND(" - ",D3105)-1)))) ) ) ), "", B3105 &amp; "|" &amp; E3105 &amp; "|" &amp; (IF(ISBLANK(C3105), "", IFERROR(VALUE(LEFT(TRIM(C3105), FIND(" ", TRIM(C3105)&amp;" ")-1)), ""))) &amp; "|" &amp; D3105 )</f>
        <v/>
      </c>
      <c r="K3105" s="18" t="n">
        <f aca="false">IF(OR(C3105="", J3105="",G3105=""), 0, IF(COUNTIF($J$6:J3105, J3105)=1, 1, 0))</f>
        <v>0</v>
      </c>
      <c r="L3105" s="16" t="str">
        <f aca="false">IF(B3105="Inscripción de nuevo registro patronal",B3105 &amp; "|" &amp; E3105 &amp; "|" &amp; C3105,"")</f>
        <v/>
      </c>
      <c r="M3105" s="18" t="n">
        <f aca="false">IF(OR(C3105="", L3105=""), 0, IF(COUNTIF($L$6:L3105, L3105)=1, 1, 0))</f>
        <v>0</v>
      </c>
    </row>
    <row r="3106" customFormat="false" ht="28.35" hidden="false" customHeight="true" outlineLevel="0" collapsed="false">
      <c r="A3106" s="48" t="str">
        <f aca="false">IF(AND(NOT(ISBLANK(C3106)),NOT(ISBLANK(B3106)),NOT(ISBLANK(E3106))),(_xlfn.AGGREGATE(2,7,A$5:A3106))+1,"")</f>
        <v/>
      </c>
      <c r="B3106" s="49"/>
      <c r="C3106" s="49"/>
      <c r="D3106" s="50"/>
      <c r="E3106" s="51"/>
      <c r="F3106" s="52" t="str">
        <f aca="false">IFERROR(VLOOKUP(B3106,LISTAS!$Q$2:$R$58,2,0),"")</f>
        <v/>
      </c>
      <c r="G3106" s="34" t="str">
        <f aca="false">IF(ISBLANK(C3106),"",  IF(F3106="RAZÓN SOCIAL","NUEVO_RP",   IF(F3106="NUMERO",      IF(ISNUMBER(VALUE(C3106)),VALUE(C3106),""),   IF(OR(F3106="NSS - NOMBRE",F3106="RP - NOMBRE"),      IF(         AND(           NOT(ISERROR(FIND(" - ",C3106))),           ISERROR(FIND("  ",C3106)),           ISERROR(FIND("–",C3106)),           ISERROR(FIND("—",C3106)),           ISNUMBER(VALUE(LEFT(C3106,FIND(" - ",C3106)-1)))         ),         VALUE(LEFT(C3106,FIND(" - ",C3106)-1)),         ""      ),   ""   )  )))</f>
        <v/>
      </c>
      <c r="H3106" s="34" t="str">
        <f aca="false">B3106 &amp; "|" &amp; E3106 &amp; "|" &amp;(IF(ISBLANK(C3106),"",IFERROR(VALUE(LEFT(TRIM(C3106),FIND(" ",TRIM(C3106)&amp;" ")-1)),"")))</f>
        <v>||</v>
      </c>
      <c r="I3106" s="18" t="n">
        <f aca="false">IF(G3106="",0, IF(COUNTIF($H$6:H3106,H3106)=1,1,0))</f>
        <v>0</v>
      </c>
      <c r="J3106" s="34" t="str">
        <f aca="false">IF( OR( ISBLANK(D3106), C3106=D3106, AND( LEFT(D3106,7)&lt;&gt;"NOMINA ", OR( ISERROR(FIND(" - ",D3106)), NOT(ISNUMBER(VALUE(LEFT(D3106,FIND(" - ",D3106)-1)))) ) ) ), "", B3106 &amp; "|" &amp; E3106 &amp; "|" &amp; (IF(ISBLANK(C3106), "", IFERROR(VALUE(LEFT(TRIM(C3106), FIND(" ", TRIM(C3106)&amp;" ")-1)), ""))) &amp; "|" &amp; D3106 )</f>
        <v/>
      </c>
      <c r="K3106" s="18" t="n">
        <f aca="false">IF(OR(C3106="", J3106="",G3106=""), 0, IF(COUNTIF($J$6:J3106, J3106)=1, 1, 0))</f>
        <v>0</v>
      </c>
      <c r="L3106" s="16" t="str">
        <f aca="false">IF(B3106="Inscripción de nuevo registro patronal",B3106 &amp; "|" &amp; E3106 &amp; "|" &amp; C3106,"")</f>
        <v/>
      </c>
      <c r="M3106" s="18" t="n">
        <f aca="false">IF(OR(C3106="", L3106=""), 0, IF(COUNTIF($L$6:L3106, L3106)=1, 1, 0))</f>
        <v>0</v>
      </c>
    </row>
    <row r="3107" customFormat="false" ht="28.35" hidden="false" customHeight="true" outlineLevel="0" collapsed="false">
      <c r="A3107" s="48" t="str">
        <f aca="false">IF(AND(NOT(ISBLANK(C3107)),NOT(ISBLANK(B3107)),NOT(ISBLANK(E3107))),(_xlfn.AGGREGATE(2,7,A$5:A3107))+1,"")</f>
        <v/>
      </c>
      <c r="B3107" s="49"/>
      <c r="C3107" s="49"/>
      <c r="D3107" s="50"/>
      <c r="E3107" s="51"/>
      <c r="F3107" s="52" t="str">
        <f aca="false">IFERROR(VLOOKUP(B3107,LISTAS!$Q$2:$R$58,2,0),"")</f>
        <v/>
      </c>
      <c r="G3107" s="34" t="str">
        <f aca="false">IF(ISBLANK(C3107),"",  IF(F3107="RAZÓN SOCIAL","NUEVO_RP",   IF(F3107="NUMERO",      IF(ISNUMBER(VALUE(C3107)),VALUE(C3107),""),   IF(OR(F3107="NSS - NOMBRE",F3107="RP - NOMBRE"),      IF(         AND(           NOT(ISERROR(FIND(" - ",C3107))),           ISERROR(FIND("  ",C3107)),           ISERROR(FIND("–",C3107)),           ISERROR(FIND("—",C3107)),           ISNUMBER(VALUE(LEFT(C3107,FIND(" - ",C3107)-1)))         ),         VALUE(LEFT(C3107,FIND(" - ",C3107)-1)),         ""      ),   ""   )  )))</f>
        <v/>
      </c>
      <c r="H3107" s="34" t="str">
        <f aca="false">B3107 &amp; "|" &amp; E3107 &amp; "|" &amp;(IF(ISBLANK(C3107),"",IFERROR(VALUE(LEFT(TRIM(C3107),FIND(" ",TRIM(C3107)&amp;" ")-1)),"")))</f>
        <v>||</v>
      </c>
      <c r="I3107" s="18" t="n">
        <f aca="false">IF(G3107="",0, IF(COUNTIF($H$6:H3107,H3107)=1,1,0))</f>
        <v>0</v>
      </c>
      <c r="J3107" s="34" t="str">
        <f aca="false">IF( OR( ISBLANK(D3107), C3107=D3107, AND( LEFT(D3107,7)&lt;&gt;"NOMINA ", OR( ISERROR(FIND(" - ",D3107)), NOT(ISNUMBER(VALUE(LEFT(D3107,FIND(" - ",D3107)-1)))) ) ) ), "", B3107 &amp; "|" &amp; E3107 &amp; "|" &amp; (IF(ISBLANK(C3107), "", IFERROR(VALUE(LEFT(TRIM(C3107), FIND(" ", TRIM(C3107)&amp;" ")-1)), ""))) &amp; "|" &amp; D3107 )</f>
        <v/>
      </c>
      <c r="K3107" s="18" t="n">
        <f aca="false">IF(OR(C3107="", J3107="",G3107=""), 0, IF(COUNTIF($J$6:J3107, J3107)=1, 1, 0))</f>
        <v>0</v>
      </c>
      <c r="L3107" s="16" t="str">
        <f aca="false">IF(B3107="Inscripción de nuevo registro patronal",B3107 &amp; "|" &amp; E3107 &amp; "|" &amp; C3107,"")</f>
        <v/>
      </c>
      <c r="M3107" s="18" t="n">
        <f aca="false">IF(OR(C3107="", L3107=""), 0, IF(COUNTIF($L$6:L3107, L3107)=1, 1, 0))</f>
        <v>0</v>
      </c>
    </row>
    <row r="3108" customFormat="false" ht="28.35" hidden="false" customHeight="true" outlineLevel="0" collapsed="false">
      <c r="A3108" s="48" t="str">
        <f aca="false">IF(AND(NOT(ISBLANK(C3108)),NOT(ISBLANK(B3108)),NOT(ISBLANK(E3108))),(_xlfn.AGGREGATE(2,7,A$5:A3108))+1,"")</f>
        <v/>
      </c>
      <c r="B3108" s="49"/>
      <c r="C3108" s="49"/>
      <c r="D3108" s="50"/>
      <c r="E3108" s="51"/>
      <c r="F3108" s="52" t="str">
        <f aca="false">IFERROR(VLOOKUP(B3108,LISTAS!$Q$2:$R$58,2,0),"")</f>
        <v/>
      </c>
      <c r="G3108" s="34" t="str">
        <f aca="false">IF(ISBLANK(C3108),"",  IF(F3108="RAZÓN SOCIAL","NUEVO_RP",   IF(F3108="NUMERO",      IF(ISNUMBER(VALUE(C3108)),VALUE(C3108),""),   IF(OR(F3108="NSS - NOMBRE",F3108="RP - NOMBRE"),      IF(         AND(           NOT(ISERROR(FIND(" - ",C3108))),           ISERROR(FIND("  ",C3108)),           ISERROR(FIND("–",C3108)),           ISERROR(FIND("—",C3108)),           ISNUMBER(VALUE(LEFT(C3108,FIND(" - ",C3108)-1)))         ),         VALUE(LEFT(C3108,FIND(" - ",C3108)-1)),         ""      ),   ""   )  )))</f>
        <v/>
      </c>
      <c r="H3108" s="34" t="str">
        <f aca="false">B3108 &amp; "|" &amp; E3108 &amp; "|" &amp;(IF(ISBLANK(C3108),"",IFERROR(VALUE(LEFT(TRIM(C3108),FIND(" ",TRIM(C3108)&amp;" ")-1)),"")))</f>
        <v>||</v>
      </c>
      <c r="I3108" s="18" t="n">
        <f aca="false">IF(G3108="",0, IF(COUNTIF($H$6:H3108,H3108)=1,1,0))</f>
        <v>0</v>
      </c>
      <c r="J3108" s="34" t="str">
        <f aca="false">IF( OR( ISBLANK(D3108), C3108=D3108, AND( LEFT(D3108,7)&lt;&gt;"NOMINA ", OR( ISERROR(FIND(" - ",D3108)), NOT(ISNUMBER(VALUE(LEFT(D3108,FIND(" - ",D3108)-1)))) ) ) ), "", B3108 &amp; "|" &amp; E3108 &amp; "|" &amp; (IF(ISBLANK(C3108), "", IFERROR(VALUE(LEFT(TRIM(C3108), FIND(" ", TRIM(C3108)&amp;" ")-1)), ""))) &amp; "|" &amp; D3108 )</f>
        <v/>
      </c>
      <c r="K3108" s="18" t="n">
        <f aca="false">IF(OR(C3108="", J3108="",G3108=""), 0, IF(COUNTIF($J$6:J3108, J3108)=1, 1, 0))</f>
        <v>0</v>
      </c>
      <c r="L3108" s="16" t="str">
        <f aca="false">IF(B3108="Inscripción de nuevo registro patronal",B3108 &amp; "|" &amp; E3108 &amp; "|" &amp; C3108,"")</f>
        <v/>
      </c>
      <c r="M3108" s="18" t="n">
        <f aca="false">IF(OR(C3108="", L3108=""), 0, IF(COUNTIF($L$6:L3108, L3108)=1, 1, 0))</f>
        <v>0</v>
      </c>
    </row>
    <row r="3109" customFormat="false" ht="28.35" hidden="false" customHeight="true" outlineLevel="0" collapsed="false">
      <c r="A3109" s="48" t="str">
        <f aca="false">IF(AND(NOT(ISBLANK(C3109)),NOT(ISBLANK(B3109)),NOT(ISBLANK(E3109))),(_xlfn.AGGREGATE(2,7,A$5:A3109))+1,"")</f>
        <v/>
      </c>
      <c r="B3109" s="49"/>
      <c r="C3109" s="49"/>
      <c r="D3109" s="50"/>
      <c r="E3109" s="51"/>
      <c r="F3109" s="52" t="str">
        <f aca="false">IFERROR(VLOOKUP(B3109,LISTAS!$Q$2:$R$58,2,0),"")</f>
        <v/>
      </c>
      <c r="G3109" s="34" t="str">
        <f aca="false">IF(ISBLANK(C3109),"",  IF(F3109="RAZÓN SOCIAL","NUEVO_RP",   IF(F3109="NUMERO",      IF(ISNUMBER(VALUE(C3109)),VALUE(C3109),""),   IF(OR(F3109="NSS - NOMBRE",F3109="RP - NOMBRE"),      IF(         AND(           NOT(ISERROR(FIND(" - ",C3109))),           ISERROR(FIND("  ",C3109)),           ISERROR(FIND("–",C3109)),           ISERROR(FIND("—",C3109)),           ISNUMBER(VALUE(LEFT(C3109,FIND(" - ",C3109)-1)))         ),         VALUE(LEFT(C3109,FIND(" - ",C3109)-1)),         ""      ),   ""   )  )))</f>
        <v/>
      </c>
      <c r="H3109" s="34" t="str">
        <f aca="false">B3109 &amp; "|" &amp; E3109 &amp; "|" &amp;(IF(ISBLANK(C3109),"",IFERROR(VALUE(LEFT(TRIM(C3109),FIND(" ",TRIM(C3109)&amp;" ")-1)),"")))</f>
        <v>||</v>
      </c>
      <c r="I3109" s="18" t="n">
        <f aca="false">IF(G3109="",0, IF(COUNTIF($H$6:H3109,H3109)=1,1,0))</f>
        <v>0</v>
      </c>
      <c r="J3109" s="34" t="str">
        <f aca="false">IF( OR( ISBLANK(D3109), C3109=D3109, AND( LEFT(D3109,7)&lt;&gt;"NOMINA ", OR( ISERROR(FIND(" - ",D3109)), NOT(ISNUMBER(VALUE(LEFT(D3109,FIND(" - ",D3109)-1)))) ) ) ), "", B3109 &amp; "|" &amp; E3109 &amp; "|" &amp; (IF(ISBLANK(C3109), "", IFERROR(VALUE(LEFT(TRIM(C3109), FIND(" ", TRIM(C3109)&amp;" ")-1)), ""))) &amp; "|" &amp; D3109 )</f>
        <v/>
      </c>
      <c r="K3109" s="18" t="n">
        <f aca="false">IF(OR(C3109="", J3109="",G3109=""), 0, IF(COUNTIF($J$6:J3109, J3109)=1, 1, 0))</f>
        <v>0</v>
      </c>
      <c r="L3109" s="16" t="str">
        <f aca="false">IF(B3109="Inscripción de nuevo registro patronal",B3109 &amp; "|" &amp; E3109 &amp; "|" &amp; C3109,"")</f>
        <v/>
      </c>
      <c r="M3109" s="18" t="n">
        <f aca="false">IF(OR(C3109="", L3109=""), 0, IF(COUNTIF($L$6:L3109, L3109)=1, 1, 0))</f>
        <v>0</v>
      </c>
    </row>
    <row r="3110" customFormat="false" ht="28.35" hidden="false" customHeight="true" outlineLevel="0" collapsed="false">
      <c r="A3110" s="48" t="str">
        <f aca="false">IF(AND(NOT(ISBLANK(C3110)),NOT(ISBLANK(B3110)),NOT(ISBLANK(E3110))),(_xlfn.AGGREGATE(2,7,A$5:A3110))+1,"")</f>
        <v/>
      </c>
      <c r="B3110" s="49"/>
      <c r="C3110" s="49"/>
      <c r="D3110" s="50"/>
      <c r="E3110" s="51"/>
      <c r="F3110" s="52" t="str">
        <f aca="false">IFERROR(VLOOKUP(B3110,LISTAS!$Q$2:$R$58,2,0),"")</f>
        <v/>
      </c>
      <c r="G3110" s="34" t="str">
        <f aca="false">IF(ISBLANK(C3110),"",  IF(F3110="RAZÓN SOCIAL","NUEVO_RP",   IF(F3110="NUMERO",      IF(ISNUMBER(VALUE(C3110)),VALUE(C3110),""),   IF(OR(F3110="NSS - NOMBRE",F3110="RP - NOMBRE"),      IF(         AND(           NOT(ISERROR(FIND(" - ",C3110))),           ISERROR(FIND("  ",C3110)),           ISERROR(FIND("–",C3110)),           ISERROR(FIND("—",C3110)),           ISNUMBER(VALUE(LEFT(C3110,FIND(" - ",C3110)-1)))         ),         VALUE(LEFT(C3110,FIND(" - ",C3110)-1)),         ""      ),   ""   )  )))</f>
        <v/>
      </c>
      <c r="H3110" s="34" t="str">
        <f aca="false">B3110 &amp; "|" &amp; E3110 &amp; "|" &amp;(IF(ISBLANK(C3110),"",IFERROR(VALUE(LEFT(TRIM(C3110),FIND(" ",TRIM(C3110)&amp;" ")-1)),"")))</f>
        <v>||</v>
      </c>
      <c r="I3110" s="18" t="n">
        <f aca="false">IF(G3110="",0, IF(COUNTIF($H$6:H3110,H3110)=1,1,0))</f>
        <v>0</v>
      </c>
      <c r="J3110" s="34" t="str">
        <f aca="false">IF( OR( ISBLANK(D3110), C3110=D3110, AND( LEFT(D3110,7)&lt;&gt;"NOMINA ", OR( ISERROR(FIND(" - ",D3110)), NOT(ISNUMBER(VALUE(LEFT(D3110,FIND(" - ",D3110)-1)))) ) ) ), "", B3110 &amp; "|" &amp; E3110 &amp; "|" &amp; (IF(ISBLANK(C3110), "", IFERROR(VALUE(LEFT(TRIM(C3110), FIND(" ", TRIM(C3110)&amp;" ")-1)), ""))) &amp; "|" &amp; D3110 )</f>
        <v/>
      </c>
      <c r="K3110" s="18" t="n">
        <f aca="false">IF(OR(C3110="", J3110="",G3110=""), 0, IF(COUNTIF($J$6:J3110, J3110)=1, 1, 0))</f>
        <v>0</v>
      </c>
      <c r="L3110" s="16" t="str">
        <f aca="false">IF(B3110="Inscripción de nuevo registro patronal",B3110 &amp; "|" &amp; E3110 &amp; "|" &amp; C3110,"")</f>
        <v/>
      </c>
      <c r="M3110" s="18" t="n">
        <f aca="false">IF(OR(C3110="", L3110=""), 0, IF(COUNTIF($L$6:L3110, L3110)=1, 1, 0))</f>
        <v>0</v>
      </c>
    </row>
    <row r="3111" customFormat="false" ht="28.35" hidden="false" customHeight="true" outlineLevel="0" collapsed="false">
      <c r="A3111" s="48" t="str">
        <f aca="false">IF(AND(NOT(ISBLANK(C3111)),NOT(ISBLANK(B3111)),NOT(ISBLANK(E3111))),(_xlfn.AGGREGATE(2,7,A$5:A3111))+1,"")</f>
        <v/>
      </c>
      <c r="B3111" s="49"/>
      <c r="C3111" s="49"/>
      <c r="D3111" s="50"/>
      <c r="E3111" s="51"/>
      <c r="F3111" s="52" t="str">
        <f aca="false">IFERROR(VLOOKUP(B3111,LISTAS!$Q$2:$R$58,2,0),"")</f>
        <v/>
      </c>
      <c r="G3111" s="34" t="str">
        <f aca="false">IF(ISBLANK(C3111),"",  IF(F3111="RAZÓN SOCIAL","NUEVO_RP",   IF(F3111="NUMERO",      IF(ISNUMBER(VALUE(C3111)),VALUE(C3111),""),   IF(OR(F3111="NSS - NOMBRE",F3111="RP - NOMBRE"),      IF(         AND(           NOT(ISERROR(FIND(" - ",C3111))),           ISERROR(FIND("  ",C3111)),           ISERROR(FIND("–",C3111)),           ISERROR(FIND("—",C3111)),           ISNUMBER(VALUE(LEFT(C3111,FIND(" - ",C3111)-1)))         ),         VALUE(LEFT(C3111,FIND(" - ",C3111)-1)),         ""      ),   ""   )  )))</f>
        <v/>
      </c>
      <c r="H3111" s="34" t="str">
        <f aca="false">B3111 &amp; "|" &amp; E3111 &amp; "|" &amp;(IF(ISBLANK(C3111),"",IFERROR(VALUE(LEFT(TRIM(C3111),FIND(" ",TRIM(C3111)&amp;" ")-1)),"")))</f>
        <v>||</v>
      </c>
      <c r="I3111" s="18" t="n">
        <f aca="false">IF(G3111="",0, IF(COUNTIF($H$6:H3111,H3111)=1,1,0))</f>
        <v>0</v>
      </c>
      <c r="J3111" s="34" t="str">
        <f aca="false">IF( OR( ISBLANK(D3111), C3111=D3111, AND( LEFT(D3111,7)&lt;&gt;"NOMINA ", OR( ISERROR(FIND(" - ",D3111)), NOT(ISNUMBER(VALUE(LEFT(D3111,FIND(" - ",D3111)-1)))) ) ) ), "", B3111 &amp; "|" &amp; E3111 &amp; "|" &amp; (IF(ISBLANK(C3111), "", IFERROR(VALUE(LEFT(TRIM(C3111), FIND(" ", TRIM(C3111)&amp;" ")-1)), ""))) &amp; "|" &amp; D3111 )</f>
        <v/>
      </c>
      <c r="K3111" s="18" t="n">
        <f aca="false">IF(OR(C3111="", J3111="",G3111=""), 0, IF(COUNTIF($J$6:J3111, J3111)=1, 1, 0))</f>
        <v>0</v>
      </c>
      <c r="L3111" s="16" t="str">
        <f aca="false">IF(B3111="Inscripción de nuevo registro patronal",B3111 &amp; "|" &amp; E3111 &amp; "|" &amp; C3111,"")</f>
        <v/>
      </c>
      <c r="M3111" s="18" t="n">
        <f aca="false">IF(OR(C3111="", L3111=""), 0, IF(COUNTIF($L$6:L3111, L3111)=1, 1, 0))</f>
        <v>0</v>
      </c>
    </row>
    <row r="3112" customFormat="false" ht="28.35" hidden="false" customHeight="true" outlineLevel="0" collapsed="false">
      <c r="A3112" s="48" t="str">
        <f aca="false">IF(AND(NOT(ISBLANK(C3112)),NOT(ISBLANK(B3112)),NOT(ISBLANK(E3112))),(_xlfn.AGGREGATE(2,7,A$5:A3112))+1,"")</f>
        <v/>
      </c>
      <c r="B3112" s="49"/>
      <c r="C3112" s="49"/>
      <c r="D3112" s="50"/>
      <c r="E3112" s="51"/>
      <c r="F3112" s="52" t="str">
        <f aca="false">IFERROR(VLOOKUP(B3112,LISTAS!$Q$2:$R$58,2,0),"")</f>
        <v/>
      </c>
      <c r="G3112" s="34" t="str">
        <f aca="false">IF(ISBLANK(C3112),"",  IF(F3112="RAZÓN SOCIAL","NUEVO_RP",   IF(F3112="NUMERO",      IF(ISNUMBER(VALUE(C3112)),VALUE(C3112),""),   IF(OR(F3112="NSS - NOMBRE",F3112="RP - NOMBRE"),      IF(         AND(           NOT(ISERROR(FIND(" - ",C3112))),           ISERROR(FIND("  ",C3112)),           ISERROR(FIND("–",C3112)),           ISERROR(FIND("—",C3112)),           ISNUMBER(VALUE(LEFT(C3112,FIND(" - ",C3112)-1)))         ),         VALUE(LEFT(C3112,FIND(" - ",C3112)-1)),         ""      ),   ""   )  )))</f>
        <v/>
      </c>
      <c r="H3112" s="34" t="str">
        <f aca="false">B3112 &amp; "|" &amp; E3112 &amp; "|" &amp;(IF(ISBLANK(C3112),"",IFERROR(VALUE(LEFT(TRIM(C3112),FIND(" ",TRIM(C3112)&amp;" ")-1)),"")))</f>
        <v>||</v>
      </c>
      <c r="I3112" s="18" t="n">
        <f aca="false">IF(G3112="",0, IF(COUNTIF($H$6:H3112,H3112)=1,1,0))</f>
        <v>0</v>
      </c>
      <c r="J3112" s="34" t="str">
        <f aca="false">IF( OR( ISBLANK(D3112), C3112=D3112, AND( LEFT(D3112,7)&lt;&gt;"NOMINA ", OR( ISERROR(FIND(" - ",D3112)), NOT(ISNUMBER(VALUE(LEFT(D3112,FIND(" - ",D3112)-1)))) ) ) ), "", B3112 &amp; "|" &amp; E3112 &amp; "|" &amp; (IF(ISBLANK(C3112), "", IFERROR(VALUE(LEFT(TRIM(C3112), FIND(" ", TRIM(C3112)&amp;" ")-1)), ""))) &amp; "|" &amp; D3112 )</f>
        <v/>
      </c>
      <c r="K3112" s="18" t="n">
        <f aca="false">IF(OR(C3112="", J3112="",G3112=""), 0, IF(COUNTIF($J$6:J3112, J3112)=1, 1, 0))</f>
        <v>0</v>
      </c>
      <c r="L3112" s="16" t="str">
        <f aca="false">IF(B3112="Inscripción de nuevo registro patronal",B3112 &amp; "|" &amp; E3112 &amp; "|" &amp; C3112,"")</f>
        <v/>
      </c>
      <c r="M3112" s="18" t="n">
        <f aca="false">IF(OR(C3112="", L3112=""), 0, IF(COUNTIF($L$6:L3112, L3112)=1, 1, 0))</f>
        <v>0</v>
      </c>
    </row>
    <row r="3113" customFormat="false" ht="28.35" hidden="false" customHeight="true" outlineLevel="0" collapsed="false">
      <c r="A3113" s="48" t="str">
        <f aca="false">IF(AND(NOT(ISBLANK(C3113)),NOT(ISBLANK(B3113)),NOT(ISBLANK(E3113))),(_xlfn.AGGREGATE(2,7,A$5:A3113))+1,"")</f>
        <v/>
      </c>
      <c r="B3113" s="49"/>
      <c r="C3113" s="49"/>
      <c r="D3113" s="50"/>
      <c r="E3113" s="51"/>
      <c r="F3113" s="52" t="str">
        <f aca="false">IFERROR(VLOOKUP(B3113,LISTAS!$Q$2:$R$58,2,0),"")</f>
        <v/>
      </c>
      <c r="G3113" s="34" t="str">
        <f aca="false">IF(ISBLANK(C3113),"",  IF(F3113="RAZÓN SOCIAL","NUEVO_RP",   IF(F3113="NUMERO",      IF(ISNUMBER(VALUE(C3113)),VALUE(C3113),""),   IF(OR(F3113="NSS - NOMBRE",F3113="RP - NOMBRE"),      IF(         AND(           NOT(ISERROR(FIND(" - ",C3113))),           ISERROR(FIND("  ",C3113)),           ISERROR(FIND("–",C3113)),           ISERROR(FIND("—",C3113)),           ISNUMBER(VALUE(LEFT(C3113,FIND(" - ",C3113)-1)))         ),         VALUE(LEFT(C3113,FIND(" - ",C3113)-1)),         ""      ),   ""   )  )))</f>
        <v/>
      </c>
      <c r="H3113" s="34" t="str">
        <f aca="false">B3113 &amp; "|" &amp; E3113 &amp; "|" &amp;(IF(ISBLANK(C3113),"",IFERROR(VALUE(LEFT(TRIM(C3113),FIND(" ",TRIM(C3113)&amp;" ")-1)),"")))</f>
        <v>||</v>
      </c>
      <c r="I3113" s="18" t="n">
        <f aca="false">IF(G3113="",0, IF(COUNTIF($H$6:H3113,H3113)=1,1,0))</f>
        <v>0</v>
      </c>
      <c r="J3113" s="34" t="str">
        <f aca="false">IF( OR( ISBLANK(D3113), C3113=D3113, AND( LEFT(D3113,7)&lt;&gt;"NOMINA ", OR( ISERROR(FIND(" - ",D3113)), NOT(ISNUMBER(VALUE(LEFT(D3113,FIND(" - ",D3113)-1)))) ) ) ), "", B3113 &amp; "|" &amp; E3113 &amp; "|" &amp; (IF(ISBLANK(C3113), "", IFERROR(VALUE(LEFT(TRIM(C3113), FIND(" ", TRIM(C3113)&amp;" ")-1)), ""))) &amp; "|" &amp; D3113 )</f>
        <v/>
      </c>
      <c r="K3113" s="18" t="n">
        <f aca="false">IF(OR(C3113="", J3113="",G3113=""), 0, IF(COUNTIF($J$6:J3113, J3113)=1, 1, 0))</f>
        <v>0</v>
      </c>
      <c r="L3113" s="16" t="str">
        <f aca="false">IF(B3113="Inscripción de nuevo registro patronal",B3113 &amp; "|" &amp; E3113 &amp; "|" &amp; C3113,"")</f>
        <v/>
      </c>
      <c r="M3113" s="18" t="n">
        <f aca="false">IF(OR(C3113="", L3113=""), 0, IF(COUNTIF($L$6:L3113, L3113)=1, 1, 0))</f>
        <v>0</v>
      </c>
    </row>
    <row r="3114" customFormat="false" ht="28.35" hidden="false" customHeight="true" outlineLevel="0" collapsed="false">
      <c r="A3114" s="48" t="str">
        <f aca="false">IF(AND(NOT(ISBLANK(C3114)),NOT(ISBLANK(B3114)),NOT(ISBLANK(E3114))),(_xlfn.AGGREGATE(2,7,A$5:A3114))+1,"")</f>
        <v/>
      </c>
      <c r="B3114" s="49"/>
      <c r="C3114" s="49"/>
      <c r="D3114" s="50"/>
      <c r="E3114" s="51"/>
      <c r="F3114" s="52" t="str">
        <f aca="false">IFERROR(VLOOKUP(B3114,LISTAS!$Q$2:$R$58,2,0),"")</f>
        <v/>
      </c>
      <c r="G3114" s="34" t="str">
        <f aca="false">IF(ISBLANK(C3114),"",  IF(F3114="RAZÓN SOCIAL","NUEVO_RP",   IF(F3114="NUMERO",      IF(ISNUMBER(VALUE(C3114)),VALUE(C3114),""),   IF(OR(F3114="NSS - NOMBRE",F3114="RP - NOMBRE"),      IF(         AND(           NOT(ISERROR(FIND(" - ",C3114))),           ISERROR(FIND("  ",C3114)),           ISERROR(FIND("–",C3114)),           ISERROR(FIND("—",C3114)),           ISNUMBER(VALUE(LEFT(C3114,FIND(" - ",C3114)-1)))         ),         VALUE(LEFT(C3114,FIND(" - ",C3114)-1)),         ""      ),   ""   )  )))</f>
        <v/>
      </c>
      <c r="H3114" s="34" t="str">
        <f aca="false">B3114 &amp; "|" &amp; E3114 &amp; "|" &amp;(IF(ISBLANK(C3114),"",IFERROR(VALUE(LEFT(TRIM(C3114),FIND(" ",TRIM(C3114)&amp;" ")-1)),"")))</f>
        <v>||</v>
      </c>
      <c r="I3114" s="18" t="n">
        <f aca="false">IF(G3114="",0, IF(COUNTIF($H$6:H3114,H3114)=1,1,0))</f>
        <v>0</v>
      </c>
      <c r="J3114" s="34" t="str">
        <f aca="false">IF( OR( ISBLANK(D3114), C3114=D3114, AND( LEFT(D3114,7)&lt;&gt;"NOMINA ", OR( ISERROR(FIND(" - ",D3114)), NOT(ISNUMBER(VALUE(LEFT(D3114,FIND(" - ",D3114)-1)))) ) ) ), "", B3114 &amp; "|" &amp; E3114 &amp; "|" &amp; (IF(ISBLANK(C3114), "", IFERROR(VALUE(LEFT(TRIM(C3114), FIND(" ", TRIM(C3114)&amp;" ")-1)), ""))) &amp; "|" &amp; D3114 )</f>
        <v/>
      </c>
      <c r="K3114" s="18" t="n">
        <f aca="false">IF(OR(C3114="", J3114="",G3114=""), 0, IF(COUNTIF($J$6:J3114, J3114)=1, 1, 0))</f>
        <v>0</v>
      </c>
      <c r="L3114" s="16" t="str">
        <f aca="false">IF(B3114="Inscripción de nuevo registro patronal",B3114 &amp; "|" &amp; E3114 &amp; "|" &amp; C3114,"")</f>
        <v/>
      </c>
      <c r="M3114" s="18" t="n">
        <f aca="false">IF(OR(C3114="", L3114=""), 0, IF(COUNTIF($L$6:L3114, L3114)=1, 1, 0))</f>
        <v>0</v>
      </c>
    </row>
    <row r="3115" customFormat="false" ht="28.35" hidden="false" customHeight="true" outlineLevel="0" collapsed="false">
      <c r="A3115" s="48" t="str">
        <f aca="false">IF(AND(NOT(ISBLANK(C3115)),NOT(ISBLANK(B3115)),NOT(ISBLANK(E3115))),(_xlfn.AGGREGATE(2,7,A$5:A3115))+1,"")</f>
        <v/>
      </c>
      <c r="B3115" s="49"/>
      <c r="C3115" s="49"/>
      <c r="D3115" s="50"/>
      <c r="E3115" s="51"/>
      <c r="F3115" s="52" t="str">
        <f aca="false">IFERROR(VLOOKUP(B3115,LISTAS!$Q$2:$R$58,2,0),"")</f>
        <v/>
      </c>
      <c r="G3115" s="34" t="str">
        <f aca="false">IF(ISBLANK(C3115),"",  IF(F3115="RAZÓN SOCIAL","NUEVO_RP",   IF(F3115="NUMERO",      IF(ISNUMBER(VALUE(C3115)),VALUE(C3115),""),   IF(OR(F3115="NSS - NOMBRE",F3115="RP - NOMBRE"),      IF(         AND(           NOT(ISERROR(FIND(" - ",C3115))),           ISERROR(FIND("  ",C3115)),           ISERROR(FIND("–",C3115)),           ISERROR(FIND("—",C3115)),           ISNUMBER(VALUE(LEFT(C3115,FIND(" - ",C3115)-1)))         ),         VALUE(LEFT(C3115,FIND(" - ",C3115)-1)),         ""      ),   ""   )  )))</f>
        <v/>
      </c>
      <c r="H3115" s="34" t="str">
        <f aca="false">B3115 &amp; "|" &amp; E3115 &amp; "|" &amp;(IF(ISBLANK(C3115),"",IFERROR(VALUE(LEFT(TRIM(C3115),FIND(" ",TRIM(C3115)&amp;" ")-1)),"")))</f>
        <v>||</v>
      </c>
      <c r="I3115" s="18" t="n">
        <f aca="false">IF(G3115="",0, IF(COUNTIF($H$6:H3115,H3115)=1,1,0))</f>
        <v>0</v>
      </c>
      <c r="J3115" s="34" t="str">
        <f aca="false">IF( OR( ISBLANK(D3115), C3115=D3115, AND( LEFT(D3115,7)&lt;&gt;"NOMINA ", OR( ISERROR(FIND(" - ",D3115)), NOT(ISNUMBER(VALUE(LEFT(D3115,FIND(" - ",D3115)-1)))) ) ) ), "", B3115 &amp; "|" &amp; E3115 &amp; "|" &amp; (IF(ISBLANK(C3115), "", IFERROR(VALUE(LEFT(TRIM(C3115), FIND(" ", TRIM(C3115)&amp;" ")-1)), ""))) &amp; "|" &amp; D3115 )</f>
        <v/>
      </c>
      <c r="K3115" s="18" t="n">
        <f aca="false">IF(OR(C3115="", J3115="",G3115=""), 0, IF(COUNTIF($J$6:J3115, J3115)=1, 1, 0))</f>
        <v>0</v>
      </c>
      <c r="L3115" s="16" t="str">
        <f aca="false">IF(B3115="Inscripción de nuevo registro patronal",B3115 &amp; "|" &amp; E3115 &amp; "|" &amp; C3115,"")</f>
        <v/>
      </c>
      <c r="M3115" s="18" t="n">
        <f aca="false">IF(OR(C3115="", L3115=""), 0, IF(COUNTIF($L$6:L3115, L3115)=1, 1, 0))</f>
        <v>0</v>
      </c>
    </row>
    <row r="3116" customFormat="false" ht="28.35" hidden="false" customHeight="true" outlineLevel="0" collapsed="false">
      <c r="A3116" s="48" t="str">
        <f aca="false">IF(AND(NOT(ISBLANK(C3116)),NOT(ISBLANK(B3116)),NOT(ISBLANK(E3116))),(_xlfn.AGGREGATE(2,7,A$5:A3116))+1,"")</f>
        <v/>
      </c>
      <c r="B3116" s="49"/>
      <c r="C3116" s="49"/>
      <c r="D3116" s="50"/>
      <c r="E3116" s="51"/>
      <c r="F3116" s="52" t="str">
        <f aca="false">IFERROR(VLOOKUP(B3116,LISTAS!$Q$2:$R$58,2,0),"")</f>
        <v/>
      </c>
      <c r="G3116" s="34" t="str">
        <f aca="false">IF(ISBLANK(C3116),"",  IF(F3116="RAZÓN SOCIAL","NUEVO_RP",   IF(F3116="NUMERO",      IF(ISNUMBER(VALUE(C3116)),VALUE(C3116),""),   IF(OR(F3116="NSS - NOMBRE",F3116="RP - NOMBRE"),      IF(         AND(           NOT(ISERROR(FIND(" - ",C3116))),           ISERROR(FIND("  ",C3116)),           ISERROR(FIND("–",C3116)),           ISERROR(FIND("—",C3116)),           ISNUMBER(VALUE(LEFT(C3116,FIND(" - ",C3116)-1)))         ),         VALUE(LEFT(C3116,FIND(" - ",C3116)-1)),         ""      ),   ""   )  )))</f>
        <v/>
      </c>
      <c r="H3116" s="34" t="str">
        <f aca="false">B3116 &amp; "|" &amp; E3116 &amp; "|" &amp;(IF(ISBLANK(C3116),"",IFERROR(VALUE(LEFT(TRIM(C3116),FIND(" ",TRIM(C3116)&amp;" ")-1)),"")))</f>
        <v>||</v>
      </c>
      <c r="I3116" s="18" t="n">
        <f aca="false">IF(G3116="",0, IF(COUNTIF($H$6:H3116,H3116)=1,1,0))</f>
        <v>0</v>
      </c>
      <c r="J3116" s="34" t="str">
        <f aca="false">IF( OR( ISBLANK(D3116), C3116=D3116, AND( LEFT(D3116,7)&lt;&gt;"NOMINA ", OR( ISERROR(FIND(" - ",D3116)), NOT(ISNUMBER(VALUE(LEFT(D3116,FIND(" - ",D3116)-1)))) ) ) ), "", B3116 &amp; "|" &amp; E3116 &amp; "|" &amp; (IF(ISBLANK(C3116), "", IFERROR(VALUE(LEFT(TRIM(C3116), FIND(" ", TRIM(C3116)&amp;" ")-1)), ""))) &amp; "|" &amp; D3116 )</f>
        <v/>
      </c>
      <c r="K3116" s="18" t="n">
        <f aca="false">IF(OR(C3116="", J3116="",G3116=""), 0, IF(COUNTIF($J$6:J3116, J3116)=1, 1, 0))</f>
        <v>0</v>
      </c>
      <c r="L3116" s="16" t="str">
        <f aca="false">IF(B3116="Inscripción de nuevo registro patronal",B3116 &amp; "|" &amp; E3116 &amp; "|" &amp; C3116,"")</f>
        <v/>
      </c>
      <c r="M3116" s="18" t="n">
        <f aca="false">IF(OR(C3116="", L3116=""), 0, IF(COUNTIF($L$6:L3116, L3116)=1, 1, 0))</f>
        <v>0</v>
      </c>
    </row>
    <row r="3117" customFormat="false" ht="28.35" hidden="false" customHeight="true" outlineLevel="0" collapsed="false">
      <c r="A3117" s="48" t="str">
        <f aca="false">IF(AND(NOT(ISBLANK(C3117)),NOT(ISBLANK(B3117)),NOT(ISBLANK(E3117))),(_xlfn.AGGREGATE(2,7,A$5:A3117))+1,"")</f>
        <v/>
      </c>
      <c r="B3117" s="49"/>
      <c r="C3117" s="49"/>
      <c r="D3117" s="50"/>
      <c r="E3117" s="51"/>
      <c r="F3117" s="52" t="str">
        <f aca="false">IFERROR(VLOOKUP(B3117,LISTAS!$Q$2:$R$58,2,0),"")</f>
        <v/>
      </c>
      <c r="G3117" s="34" t="str">
        <f aca="false">IF(ISBLANK(C3117),"",  IF(F3117="RAZÓN SOCIAL","NUEVO_RP",   IF(F3117="NUMERO",      IF(ISNUMBER(VALUE(C3117)),VALUE(C3117),""),   IF(OR(F3117="NSS - NOMBRE",F3117="RP - NOMBRE"),      IF(         AND(           NOT(ISERROR(FIND(" - ",C3117))),           ISERROR(FIND("  ",C3117)),           ISERROR(FIND("–",C3117)),           ISERROR(FIND("—",C3117)),           ISNUMBER(VALUE(LEFT(C3117,FIND(" - ",C3117)-1)))         ),         VALUE(LEFT(C3117,FIND(" - ",C3117)-1)),         ""      ),   ""   )  )))</f>
        <v/>
      </c>
      <c r="H3117" s="34" t="str">
        <f aca="false">B3117 &amp; "|" &amp; E3117 &amp; "|" &amp;(IF(ISBLANK(C3117),"",IFERROR(VALUE(LEFT(TRIM(C3117),FIND(" ",TRIM(C3117)&amp;" ")-1)),"")))</f>
        <v>||</v>
      </c>
      <c r="I3117" s="18" t="n">
        <f aca="false">IF(G3117="",0, IF(COUNTIF($H$6:H3117,H3117)=1,1,0))</f>
        <v>0</v>
      </c>
      <c r="J3117" s="34" t="str">
        <f aca="false">IF( OR( ISBLANK(D3117), C3117=D3117, AND( LEFT(D3117,7)&lt;&gt;"NOMINA ", OR( ISERROR(FIND(" - ",D3117)), NOT(ISNUMBER(VALUE(LEFT(D3117,FIND(" - ",D3117)-1)))) ) ) ), "", B3117 &amp; "|" &amp; E3117 &amp; "|" &amp; (IF(ISBLANK(C3117), "", IFERROR(VALUE(LEFT(TRIM(C3117), FIND(" ", TRIM(C3117)&amp;" ")-1)), ""))) &amp; "|" &amp; D3117 )</f>
        <v/>
      </c>
      <c r="K3117" s="18" t="n">
        <f aca="false">IF(OR(C3117="", J3117="",G3117=""), 0, IF(COUNTIF($J$6:J3117, J3117)=1, 1, 0))</f>
        <v>0</v>
      </c>
      <c r="L3117" s="16" t="str">
        <f aca="false">IF(B3117="Inscripción de nuevo registro patronal",B3117 &amp; "|" &amp; E3117 &amp; "|" &amp; C3117,"")</f>
        <v/>
      </c>
      <c r="M3117" s="18" t="n">
        <f aca="false">IF(OR(C3117="", L3117=""), 0, IF(COUNTIF($L$6:L3117, L3117)=1, 1, 0))</f>
        <v>0</v>
      </c>
    </row>
    <row r="3118" customFormat="false" ht="28.35" hidden="false" customHeight="true" outlineLevel="0" collapsed="false">
      <c r="A3118" s="48" t="str">
        <f aca="false">IF(AND(NOT(ISBLANK(C3118)),NOT(ISBLANK(B3118)),NOT(ISBLANK(E3118))),(_xlfn.AGGREGATE(2,7,A$5:A3118))+1,"")</f>
        <v/>
      </c>
      <c r="B3118" s="49"/>
      <c r="C3118" s="49"/>
      <c r="D3118" s="50"/>
      <c r="E3118" s="51"/>
      <c r="F3118" s="52" t="str">
        <f aca="false">IFERROR(VLOOKUP(B3118,LISTAS!$Q$2:$R$58,2,0),"")</f>
        <v/>
      </c>
      <c r="G3118" s="34" t="str">
        <f aca="false">IF(ISBLANK(C3118),"",  IF(F3118="RAZÓN SOCIAL","NUEVO_RP",   IF(F3118="NUMERO",      IF(ISNUMBER(VALUE(C3118)),VALUE(C3118),""),   IF(OR(F3118="NSS - NOMBRE",F3118="RP - NOMBRE"),      IF(         AND(           NOT(ISERROR(FIND(" - ",C3118))),           ISERROR(FIND("  ",C3118)),           ISERROR(FIND("–",C3118)),           ISERROR(FIND("—",C3118)),           ISNUMBER(VALUE(LEFT(C3118,FIND(" - ",C3118)-1)))         ),         VALUE(LEFT(C3118,FIND(" - ",C3118)-1)),         ""      ),   ""   )  )))</f>
        <v/>
      </c>
      <c r="H3118" s="34" t="str">
        <f aca="false">B3118 &amp; "|" &amp; E3118 &amp; "|" &amp;(IF(ISBLANK(C3118),"",IFERROR(VALUE(LEFT(TRIM(C3118),FIND(" ",TRIM(C3118)&amp;" ")-1)),"")))</f>
        <v>||</v>
      </c>
      <c r="I3118" s="18" t="n">
        <f aca="false">IF(G3118="",0, IF(COUNTIF($H$6:H3118,H3118)=1,1,0))</f>
        <v>0</v>
      </c>
      <c r="J3118" s="34" t="str">
        <f aca="false">IF( OR( ISBLANK(D3118), C3118=D3118, AND( LEFT(D3118,7)&lt;&gt;"NOMINA ", OR( ISERROR(FIND(" - ",D3118)), NOT(ISNUMBER(VALUE(LEFT(D3118,FIND(" - ",D3118)-1)))) ) ) ), "", B3118 &amp; "|" &amp; E3118 &amp; "|" &amp; (IF(ISBLANK(C3118), "", IFERROR(VALUE(LEFT(TRIM(C3118), FIND(" ", TRIM(C3118)&amp;" ")-1)), ""))) &amp; "|" &amp; D3118 )</f>
        <v/>
      </c>
      <c r="K3118" s="18" t="n">
        <f aca="false">IF(OR(C3118="", J3118="",G3118=""), 0, IF(COUNTIF($J$6:J3118, J3118)=1, 1, 0))</f>
        <v>0</v>
      </c>
      <c r="L3118" s="16" t="str">
        <f aca="false">IF(B3118="Inscripción de nuevo registro patronal",B3118 &amp; "|" &amp; E3118 &amp; "|" &amp; C3118,"")</f>
        <v/>
      </c>
      <c r="M3118" s="18" t="n">
        <f aca="false">IF(OR(C3118="", L3118=""), 0, IF(COUNTIF($L$6:L3118, L3118)=1, 1, 0))</f>
        <v>0</v>
      </c>
    </row>
    <row r="3119" customFormat="false" ht="28.35" hidden="false" customHeight="true" outlineLevel="0" collapsed="false">
      <c r="A3119" s="48" t="str">
        <f aca="false">IF(AND(NOT(ISBLANK(C3119)),NOT(ISBLANK(B3119)),NOT(ISBLANK(E3119))),(_xlfn.AGGREGATE(2,7,A$5:A3119))+1,"")</f>
        <v/>
      </c>
      <c r="B3119" s="49"/>
      <c r="C3119" s="49"/>
      <c r="D3119" s="50"/>
      <c r="E3119" s="51"/>
      <c r="F3119" s="52" t="str">
        <f aca="false">IFERROR(VLOOKUP(B3119,LISTAS!$Q$2:$R$58,2,0),"")</f>
        <v/>
      </c>
      <c r="G3119" s="34" t="str">
        <f aca="false">IF(ISBLANK(C3119),"",  IF(F3119="RAZÓN SOCIAL","NUEVO_RP",   IF(F3119="NUMERO",      IF(ISNUMBER(VALUE(C3119)),VALUE(C3119),""),   IF(OR(F3119="NSS - NOMBRE",F3119="RP - NOMBRE"),      IF(         AND(           NOT(ISERROR(FIND(" - ",C3119))),           ISERROR(FIND("  ",C3119)),           ISERROR(FIND("–",C3119)),           ISERROR(FIND("—",C3119)),           ISNUMBER(VALUE(LEFT(C3119,FIND(" - ",C3119)-1)))         ),         VALUE(LEFT(C3119,FIND(" - ",C3119)-1)),         ""      ),   ""   )  )))</f>
        <v/>
      </c>
      <c r="H3119" s="34" t="str">
        <f aca="false">B3119 &amp; "|" &amp; E3119 &amp; "|" &amp;(IF(ISBLANK(C3119),"",IFERROR(VALUE(LEFT(TRIM(C3119),FIND(" ",TRIM(C3119)&amp;" ")-1)),"")))</f>
        <v>||</v>
      </c>
      <c r="I3119" s="18" t="n">
        <f aca="false">IF(G3119="",0, IF(COUNTIF($H$6:H3119,H3119)=1,1,0))</f>
        <v>0</v>
      </c>
      <c r="J3119" s="34" t="str">
        <f aca="false">IF( OR( ISBLANK(D3119), C3119=D3119, AND( LEFT(D3119,7)&lt;&gt;"NOMINA ", OR( ISERROR(FIND(" - ",D3119)), NOT(ISNUMBER(VALUE(LEFT(D3119,FIND(" - ",D3119)-1)))) ) ) ), "", B3119 &amp; "|" &amp; E3119 &amp; "|" &amp; (IF(ISBLANK(C3119), "", IFERROR(VALUE(LEFT(TRIM(C3119), FIND(" ", TRIM(C3119)&amp;" ")-1)), ""))) &amp; "|" &amp; D3119 )</f>
        <v/>
      </c>
      <c r="K3119" s="18" t="n">
        <f aca="false">IF(OR(C3119="", J3119="",G3119=""), 0, IF(COUNTIF($J$6:J3119, J3119)=1, 1, 0))</f>
        <v>0</v>
      </c>
      <c r="L3119" s="16" t="str">
        <f aca="false">IF(B3119="Inscripción de nuevo registro patronal",B3119 &amp; "|" &amp; E3119 &amp; "|" &amp; C3119,"")</f>
        <v/>
      </c>
      <c r="M3119" s="18" t="n">
        <f aca="false">IF(OR(C3119="", L3119=""), 0, IF(COUNTIF($L$6:L3119, L3119)=1, 1, 0))</f>
        <v>0</v>
      </c>
    </row>
    <row r="3120" customFormat="false" ht="28.35" hidden="false" customHeight="true" outlineLevel="0" collapsed="false">
      <c r="A3120" s="48" t="str">
        <f aca="false">IF(AND(NOT(ISBLANK(C3120)),NOT(ISBLANK(B3120)),NOT(ISBLANK(E3120))),(_xlfn.AGGREGATE(2,7,A$5:A3120))+1,"")</f>
        <v/>
      </c>
      <c r="B3120" s="49"/>
      <c r="C3120" s="49"/>
      <c r="D3120" s="50"/>
      <c r="E3120" s="51"/>
      <c r="F3120" s="52" t="str">
        <f aca="false">IFERROR(VLOOKUP(B3120,LISTAS!$Q$2:$R$58,2,0),"")</f>
        <v/>
      </c>
      <c r="G3120" s="34" t="str">
        <f aca="false">IF(ISBLANK(C3120),"",  IF(F3120="RAZÓN SOCIAL","NUEVO_RP",   IF(F3120="NUMERO",      IF(ISNUMBER(VALUE(C3120)),VALUE(C3120),""),   IF(OR(F3120="NSS - NOMBRE",F3120="RP - NOMBRE"),      IF(         AND(           NOT(ISERROR(FIND(" - ",C3120))),           ISERROR(FIND("  ",C3120)),           ISERROR(FIND("–",C3120)),           ISERROR(FIND("—",C3120)),           ISNUMBER(VALUE(LEFT(C3120,FIND(" - ",C3120)-1)))         ),         VALUE(LEFT(C3120,FIND(" - ",C3120)-1)),         ""      ),   ""   )  )))</f>
        <v/>
      </c>
      <c r="H3120" s="34" t="str">
        <f aca="false">B3120 &amp; "|" &amp; E3120 &amp; "|" &amp;(IF(ISBLANK(C3120),"",IFERROR(VALUE(LEFT(TRIM(C3120),FIND(" ",TRIM(C3120)&amp;" ")-1)),"")))</f>
        <v>||</v>
      </c>
      <c r="I3120" s="18" t="n">
        <f aca="false">IF(G3120="",0, IF(COUNTIF($H$6:H3120,H3120)=1,1,0))</f>
        <v>0</v>
      </c>
      <c r="J3120" s="34" t="str">
        <f aca="false">IF( OR( ISBLANK(D3120), C3120=D3120, AND( LEFT(D3120,7)&lt;&gt;"NOMINA ", OR( ISERROR(FIND(" - ",D3120)), NOT(ISNUMBER(VALUE(LEFT(D3120,FIND(" - ",D3120)-1)))) ) ) ), "", B3120 &amp; "|" &amp; E3120 &amp; "|" &amp; (IF(ISBLANK(C3120), "", IFERROR(VALUE(LEFT(TRIM(C3120), FIND(" ", TRIM(C3120)&amp;" ")-1)), ""))) &amp; "|" &amp; D3120 )</f>
        <v/>
      </c>
      <c r="K3120" s="18" t="n">
        <f aca="false">IF(OR(C3120="", J3120="",G3120=""), 0, IF(COUNTIF($J$6:J3120, J3120)=1, 1, 0))</f>
        <v>0</v>
      </c>
      <c r="L3120" s="16" t="str">
        <f aca="false">IF(B3120="Inscripción de nuevo registro patronal",B3120 &amp; "|" &amp; E3120 &amp; "|" &amp; C3120,"")</f>
        <v/>
      </c>
      <c r="M3120" s="18" t="n">
        <f aca="false">IF(OR(C3120="", L3120=""), 0, IF(COUNTIF($L$6:L3120, L3120)=1, 1, 0))</f>
        <v>0</v>
      </c>
    </row>
    <row r="3121" customFormat="false" ht="28.35" hidden="false" customHeight="true" outlineLevel="0" collapsed="false">
      <c r="A3121" s="48" t="str">
        <f aca="false">IF(AND(NOT(ISBLANK(C3121)),NOT(ISBLANK(B3121)),NOT(ISBLANK(E3121))),(_xlfn.AGGREGATE(2,7,A$5:A3121))+1,"")</f>
        <v/>
      </c>
      <c r="B3121" s="49"/>
      <c r="C3121" s="49"/>
      <c r="D3121" s="50"/>
      <c r="E3121" s="51"/>
      <c r="F3121" s="52" t="str">
        <f aca="false">IFERROR(VLOOKUP(B3121,LISTAS!$Q$2:$R$58,2,0),"")</f>
        <v/>
      </c>
      <c r="G3121" s="34" t="str">
        <f aca="false">IF(ISBLANK(C3121),"",  IF(F3121="RAZÓN SOCIAL","NUEVO_RP",   IF(F3121="NUMERO",      IF(ISNUMBER(VALUE(C3121)),VALUE(C3121),""),   IF(OR(F3121="NSS - NOMBRE",F3121="RP - NOMBRE"),      IF(         AND(           NOT(ISERROR(FIND(" - ",C3121))),           ISERROR(FIND("  ",C3121)),           ISERROR(FIND("–",C3121)),           ISERROR(FIND("—",C3121)),           ISNUMBER(VALUE(LEFT(C3121,FIND(" - ",C3121)-1)))         ),         VALUE(LEFT(C3121,FIND(" - ",C3121)-1)),         ""      ),   ""   )  )))</f>
        <v/>
      </c>
      <c r="H3121" s="34" t="str">
        <f aca="false">B3121 &amp; "|" &amp; E3121 &amp; "|" &amp;(IF(ISBLANK(C3121),"",IFERROR(VALUE(LEFT(TRIM(C3121),FIND(" ",TRIM(C3121)&amp;" ")-1)),"")))</f>
        <v>||</v>
      </c>
      <c r="I3121" s="18" t="n">
        <f aca="false">IF(G3121="",0, IF(COUNTIF($H$6:H3121,H3121)=1,1,0))</f>
        <v>0</v>
      </c>
      <c r="J3121" s="34" t="str">
        <f aca="false">IF( OR( ISBLANK(D3121), C3121=D3121, AND( LEFT(D3121,7)&lt;&gt;"NOMINA ", OR( ISERROR(FIND(" - ",D3121)), NOT(ISNUMBER(VALUE(LEFT(D3121,FIND(" - ",D3121)-1)))) ) ) ), "", B3121 &amp; "|" &amp; E3121 &amp; "|" &amp; (IF(ISBLANK(C3121), "", IFERROR(VALUE(LEFT(TRIM(C3121), FIND(" ", TRIM(C3121)&amp;" ")-1)), ""))) &amp; "|" &amp; D3121 )</f>
        <v/>
      </c>
      <c r="K3121" s="18" t="n">
        <f aca="false">IF(OR(C3121="", J3121="",G3121=""), 0, IF(COUNTIF($J$6:J3121, J3121)=1, 1, 0))</f>
        <v>0</v>
      </c>
      <c r="L3121" s="16" t="str">
        <f aca="false">IF(B3121="Inscripción de nuevo registro patronal",B3121 &amp; "|" &amp; E3121 &amp; "|" &amp; C3121,"")</f>
        <v/>
      </c>
      <c r="M3121" s="18" t="n">
        <f aca="false">IF(OR(C3121="", L3121=""), 0, IF(COUNTIF($L$6:L3121, L3121)=1, 1, 0))</f>
        <v>0</v>
      </c>
    </row>
    <row r="3122" customFormat="false" ht="28.35" hidden="false" customHeight="true" outlineLevel="0" collapsed="false">
      <c r="A3122" s="48" t="str">
        <f aca="false">IF(AND(NOT(ISBLANK(C3122)),NOT(ISBLANK(B3122)),NOT(ISBLANK(E3122))),(_xlfn.AGGREGATE(2,7,A$5:A3122))+1,"")</f>
        <v/>
      </c>
      <c r="B3122" s="49"/>
      <c r="C3122" s="49"/>
      <c r="D3122" s="50"/>
      <c r="E3122" s="51"/>
      <c r="F3122" s="52" t="str">
        <f aca="false">IFERROR(VLOOKUP(B3122,LISTAS!$Q$2:$R$58,2,0),"")</f>
        <v/>
      </c>
      <c r="G3122" s="34" t="str">
        <f aca="false">IF(ISBLANK(C3122),"",  IF(F3122="RAZÓN SOCIAL","NUEVO_RP",   IF(F3122="NUMERO",      IF(ISNUMBER(VALUE(C3122)),VALUE(C3122),""),   IF(OR(F3122="NSS - NOMBRE",F3122="RP - NOMBRE"),      IF(         AND(           NOT(ISERROR(FIND(" - ",C3122))),           ISERROR(FIND("  ",C3122)),           ISERROR(FIND("–",C3122)),           ISERROR(FIND("—",C3122)),           ISNUMBER(VALUE(LEFT(C3122,FIND(" - ",C3122)-1)))         ),         VALUE(LEFT(C3122,FIND(" - ",C3122)-1)),         ""      ),   ""   )  )))</f>
        <v/>
      </c>
      <c r="H3122" s="34" t="str">
        <f aca="false">B3122 &amp; "|" &amp; E3122 &amp; "|" &amp;(IF(ISBLANK(C3122),"",IFERROR(VALUE(LEFT(TRIM(C3122),FIND(" ",TRIM(C3122)&amp;" ")-1)),"")))</f>
        <v>||</v>
      </c>
      <c r="I3122" s="18" t="n">
        <f aca="false">IF(G3122="",0, IF(COUNTIF($H$6:H3122,H3122)=1,1,0))</f>
        <v>0</v>
      </c>
      <c r="J3122" s="34" t="str">
        <f aca="false">IF( OR( ISBLANK(D3122), C3122=D3122, AND( LEFT(D3122,7)&lt;&gt;"NOMINA ", OR( ISERROR(FIND(" - ",D3122)), NOT(ISNUMBER(VALUE(LEFT(D3122,FIND(" - ",D3122)-1)))) ) ) ), "", B3122 &amp; "|" &amp; E3122 &amp; "|" &amp; (IF(ISBLANK(C3122), "", IFERROR(VALUE(LEFT(TRIM(C3122), FIND(" ", TRIM(C3122)&amp;" ")-1)), ""))) &amp; "|" &amp; D3122 )</f>
        <v/>
      </c>
      <c r="K3122" s="18" t="n">
        <f aca="false">IF(OR(C3122="", J3122="",G3122=""), 0, IF(COUNTIF($J$6:J3122, J3122)=1, 1, 0))</f>
        <v>0</v>
      </c>
      <c r="L3122" s="16" t="str">
        <f aca="false">IF(B3122="Inscripción de nuevo registro patronal",B3122 &amp; "|" &amp; E3122 &amp; "|" &amp; C3122,"")</f>
        <v/>
      </c>
      <c r="M3122" s="18" t="n">
        <f aca="false">IF(OR(C3122="", L3122=""), 0, IF(COUNTIF($L$6:L3122, L3122)=1, 1, 0))</f>
        <v>0</v>
      </c>
    </row>
    <row r="3123" customFormat="false" ht="28.35" hidden="false" customHeight="true" outlineLevel="0" collapsed="false">
      <c r="A3123" s="48" t="str">
        <f aca="false">IF(AND(NOT(ISBLANK(C3123)),NOT(ISBLANK(B3123)),NOT(ISBLANK(E3123))),(_xlfn.AGGREGATE(2,7,A$5:A3123))+1,"")</f>
        <v/>
      </c>
      <c r="B3123" s="49"/>
      <c r="C3123" s="49"/>
      <c r="D3123" s="50"/>
      <c r="E3123" s="51"/>
      <c r="F3123" s="52" t="str">
        <f aca="false">IFERROR(VLOOKUP(B3123,LISTAS!$Q$2:$R$58,2,0),"")</f>
        <v/>
      </c>
      <c r="G3123" s="34" t="str">
        <f aca="false">IF(ISBLANK(C3123),"",  IF(F3123="RAZÓN SOCIAL","NUEVO_RP",   IF(F3123="NUMERO",      IF(ISNUMBER(VALUE(C3123)),VALUE(C3123),""),   IF(OR(F3123="NSS - NOMBRE",F3123="RP - NOMBRE"),      IF(         AND(           NOT(ISERROR(FIND(" - ",C3123))),           ISERROR(FIND("  ",C3123)),           ISERROR(FIND("–",C3123)),           ISERROR(FIND("—",C3123)),           ISNUMBER(VALUE(LEFT(C3123,FIND(" - ",C3123)-1)))         ),         VALUE(LEFT(C3123,FIND(" - ",C3123)-1)),         ""      ),   ""   )  )))</f>
        <v/>
      </c>
      <c r="H3123" s="34" t="str">
        <f aca="false">B3123 &amp; "|" &amp; E3123 &amp; "|" &amp;(IF(ISBLANK(C3123),"",IFERROR(VALUE(LEFT(TRIM(C3123),FIND(" ",TRIM(C3123)&amp;" ")-1)),"")))</f>
        <v>||</v>
      </c>
      <c r="I3123" s="18" t="n">
        <f aca="false">IF(G3123="",0, IF(COUNTIF($H$6:H3123,H3123)=1,1,0))</f>
        <v>0</v>
      </c>
      <c r="J3123" s="34" t="str">
        <f aca="false">IF( OR( ISBLANK(D3123), C3123=D3123, AND( LEFT(D3123,7)&lt;&gt;"NOMINA ", OR( ISERROR(FIND(" - ",D3123)), NOT(ISNUMBER(VALUE(LEFT(D3123,FIND(" - ",D3123)-1)))) ) ) ), "", B3123 &amp; "|" &amp; E3123 &amp; "|" &amp; (IF(ISBLANK(C3123), "", IFERROR(VALUE(LEFT(TRIM(C3123), FIND(" ", TRIM(C3123)&amp;" ")-1)), ""))) &amp; "|" &amp; D3123 )</f>
        <v/>
      </c>
      <c r="K3123" s="18" t="n">
        <f aca="false">IF(OR(C3123="", J3123="",G3123=""), 0, IF(COUNTIF($J$6:J3123, J3123)=1, 1, 0))</f>
        <v>0</v>
      </c>
      <c r="L3123" s="16" t="str">
        <f aca="false">IF(B3123="Inscripción de nuevo registro patronal",B3123 &amp; "|" &amp; E3123 &amp; "|" &amp; C3123,"")</f>
        <v/>
      </c>
      <c r="M3123" s="18" t="n">
        <f aca="false">IF(OR(C3123="", L3123=""), 0, IF(COUNTIF($L$6:L3123, L3123)=1, 1, 0))</f>
        <v>0</v>
      </c>
    </row>
    <row r="3124" customFormat="false" ht="28.35" hidden="false" customHeight="true" outlineLevel="0" collapsed="false">
      <c r="A3124" s="48" t="str">
        <f aca="false">IF(AND(NOT(ISBLANK(C3124)),NOT(ISBLANK(B3124)),NOT(ISBLANK(E3124))),(_xlfn.AGGREGATE(2,7,A$5:A3124))+1,"")</f>
        <v/>
      </c>
      <c r="B3124" s="49"/>
      <c r="C3124" s="49"/>
      <c r="D3124" s="50"/>
      <c r="E3124" s="51"/>
      <c r="F3124" s="52" t="str">
        <f aca="false">IFERROR(VLOOKUP(B3124,LISTAS!$Q$2:$R$58,2,0),"")</f>
        <v/>
      </c>
      <c r="G3124" s="34" t="str">
        <f aca="false">IF(ISBLANK(C3124),"",  IF(F3124="RAZÓN SOCIAL","NUEVO_RP",   IF(F3124="NUMERO",      IF(ISNUMBER(VALUE(C3124)),VALUE(C3124),""),   IF(OR(F3124="NSS - NOMBRE",F3124="RP - NOMBRE"),      IF(         AND(           NOT(ISERROR(FIND(" - ",C3124))),           ISERROR(FIND("  ",C3124)),           ISERROR(FIND("–",C3124)),           ISERROR(FIND("—",C3124)),           ISNUMBER(VALUE(LEFT(C3124,FIND(" - ",C3124)-1)))         ),         VALUE(LEFT(C3124,FIND(" - ",C3124)-1)),         ""      ),   ""   )  )))</f>
        <v/>
      </c>
      <c r="H3124" s="34" t="str">
        <f aca="false">B3124 &amp; "|" &amp; E3124 &amp; "|" &amp;(IF(ISBLANK(C3124),"",IFERROR(VALUE(LEFT(TRIM(C3124),FIND(" ",TRIM(C3124)&amp;" ")-1)),"")))</f>
        <v>||</v>
      </c>
      <c r="I3124" s="18" t="n">
        <f aca="false">IF(G3124="",0, IF(COUNTIF($H$6:H3124,H3124)=1,1,0))</f>
        <v>0</v>
      </c>
      <c r="J3124" s="34" t="str">
        <f aca="false">IF( OR( ISBLANK(D3124), C3124=D3124, AND( LEFT(D3124,7)&lt;&gt;"NOMINA ", OR( ISERROR(FIND(" - ",D3124)), NOT(ISNUMBER(VALUE(LEFT(D3124,FIND(" - ",D3124)-1)))) ) ) ), "", B3124 &amp; "|" &amp; E3124 &amp; "|" &amp; (IF(ISBLANK(C3124), "", IFERROR(VALUE(LEFT(TRIM(C3124), FIND(" ", TRIM(C3124)&amp;" ")-1)), ""))) &amp; "|" &amp; D3124 )</f>
        <v/>
      </c>
      <c r="K3124" s="18" t="n">
        <f aca="false">IF(OR(C3124="", J3124="",G3124=""), 0, IF(COUNTIF($J$6:J3124, J3124)=1, 1, 0))</f>
        <v>0</v>
      </c>
      <c r="L3124" s="16" t="str">
        <f aca="false">IF(B3124="Inscripción de nuevo registro patronal",B3124 &amp; "|" &amp; E3124 &amp; "|" &amp; C3124,"")</f>
        <v/>
      </c>
      <c r="M3124" s="18" t="n">
        <f aca="false">IF(OR(C3124="", L3124=""), 0, IF(COUNTIF($L$6:L3124, L3124)=1, 1, 0))</f>
        <v>0</v>
      </c>
    </row>
    <row r="3125" customFormat="false" ht="28.35" hidden="false" customHeight="true" outlineLevel="0" collapsed="false">
      <c r="A3125" s="48" t="str">
        <f aca="false">IF(AND(NOT(ISBLANK(C3125)),NOT(ISBLANK(B3125)),NOT(ISBLANK(E3125))),(_xlfn.AGGREGATE(2,7,A$5:A3125))+1,"")</f>
        <v/>
      </c>
      <c r="B3125" s="49"/>
      <c r="C3125" s="49"/>
      <c r="D3125" s="50"/>
      <c r="E3125" s="51"/>
      <c r="F3125" s="52" t="str">
        <f aca="false">IFERROR(VLOOKUP(B3125,LISTAS!$Q$2:$R$58,2,0),"")</f>
        <v/>
      </c>
      <c r="G3125" s="34" t="str">
        <f aca="false">IF(ISBLANK(C3125),"",  IF(F3125="RAZÓN SOCIAL","NUEVO_RP",   IF(F3125="NUMERO",      IF(ISNUMBER(VALUE(C3125)),VALUE(C3125),""),   IF(OR(F3125="NSS - NOMBRE",F3125="RP - NOMBRE"),      IF(         AND(           NOT(ISERROR(FIND(" - ",C3125))),           ISERROR(FIND("  ",C3125)),           ISERROR(FIND("–",C3125)),           ISERROR(FIND("—",C3125)),           ISNUMBER(VALUE(LEFT(C3125,FIND(" - ",C3125)-1)))         ),         VALUE(LEFT(C3125,FIND(" - ",C3125)-1)),         ""      ),   ""   )  )))</f>
        <v/>
      </c>
      <c r="H3125" s="34" t="str">
        <f aca="false">B3125 &amp; "|" &amp; E3125 &amp; "|" &amp;(IF(ISBLANK(C3125),"",IFERROR(VALUE(LEFT(TRIM(C3125),FIND(" ",TRIM(C3125)&amp;" ")-1)),"")))</f>
        <v>||</v>
      </c>
      <c r="I3125" s="18" t="n">
        <f aca="false">IF(G3125="",0, IF(COUNTIF($H$6:H3125,H3125)=1,1,0))</f>
        <v>0</v>
      </c>
      <c r="J3125" s="34" t="str">
        <f aca="false">IF( OR( ISBLANK(D3125), C3125=D3125, AND( LEFT(D3125,7)&lt;&gt;"NOMINA ", OR( ISERROR(FIND(" - ",D3125)), NOT(ISNUMBER(VALUE(LEFT(D3125,FIND(" - ",D3125)-1)))) ) ) ), "", B3125 &amp; "|" &amp; E3125 &amp; "|" &amp; (IF(ISBLANK(C3125), "", IFERROR(VALUE(LEFT(TRIM(C3125), FIND(" ", TRIM(C3125)&amp;" ")-1)), ""))) &amp; "|" &amp; D3125 )</f>
        <v/>
      </c>
      <c r="K3125" s="18" t="n">
        <f aca="false">IF(OR(C3125="", J3125="",G3125=""), 0, IF(COUNTIF($J$6:J3125, J3125)=1, 1, 0))</f>
        <v>0</v>
      </c>
      <c r="L3125" s="16" t="str">
        <f aca="false">IF(B3125="Inscripción de nuevo registro patronal",B3125 &amp; "|" &amp; E3125 &amp; "|" &amp; C3125,"")</f>
        <v/>
      </c>
      <c r="M3125" s="18" t="n">
        <f aca="false">IF(OR(C3125="", L3125=""), 0, IF(COUNTIF($L$6:L3125, L3125)=1, 1, 0))</f>
        <v>0</v>
      </c>
    </row>
    <row r="3126" customFormat="false" ht="28.35" hidden="false" customHeight="true" outlineLevel="0" collapsed="false">
      <c r="A3126" s="48" t="str">
        <f aca="false">IF(AND(NOT(ISBLANK(C3126)),NOT(ISBLANK(B3126)),NOT(ISBLANK(E3126))),(_xlfn.AGGREGATE(2,7,A$5:A3126))+1,"")</f>
        <v/>
      </c>
      <c r="B3126" s="49"/>
      <c r="C3126" s="49"/>
      <c r="D3126" s="50"/>
      <c r="E3126" s="51"/>
      <c r="F3126" s="52" t="str">
        <f aca="false">IFERROR(VLOOKUP(B3126,LISTAS!$Q$2:$R$58,2,0),"")</f>
        <v/>
      </c>
      <c r="G3126" s="34" t="str">
        <f aca="false">IF(ISBLANK(C3126),"",  IF(F3126="RAZÓN SOCIAL","NUEVO_RP",   IF(F3126="NUMERO",      IF(ISNUMBER(VALUE(C3126)),VALUE(C3126),""),   IF(OR(F3126="NSS - NOMBRE",F3126="RP - NOMBRE"),      IF(         AND(           NOT(ISERROR(FIND(" - ",C3126))),           ISERROR(FIND("  ",C3126)),           ISERROR(FIND("–",C3126)),           ISERROR(FIND("—",C3126)),           ISNUMBER(VALUE(LEFT(C3126,FIND(" - ",C3126)-1)))         ),         VALUE(LEFT(C3126,FIND(" - ",C3126)-1)),         ""      ),   ""   )  )))</f>
        <v/>
      </c>
      <c r="H3126" s="34" t="str">
        <f aca="false">B3126 &amp; "|" &amp; E3126 &amp; "|" &amp;(IF(ISBLANK(C3126),"",IFERROR(VALUE(LEFT(TRIM(C3126),FIND(" ",TRIM(C3126)&amp;" ")-1)),"")))</f>
        <v>||</v>
      </c>
      <c r="I3126" s="18" t="n">
        <f aca="false">IF(G3126="",0, IF(COUNTIF($H$6:H3126,H3126)=1,1,0))</f>
        <v>0</v>
      </c>
      <c r="J3126" s="34" t="str">
        <f aca="false">IF( OR( ISBLANK(D3126), C3126=D3126, AND( LEFT(D3126,7)&lt;&gt;"NOMINA ", OR( ISERROR(FIND(" - ",D3126)), NOT(ISNUMBER(VALUE(LEFT(D3126,FIND(" - ",D3126)-1)))) ) ) ), "", B3126 &amp; "|" &amp; E3126 &amp; "|" &amp; (IF(ISBLANK(C3126), "", IFERROR(VALUE(LEFT(TRIM(C3126), FIND(" ", TRIM(C3126)&amp;" ")-1)), ""))) &amp; "|" &amp; D3126 )</f>
        <v/>
      </c>
      <c r="K3126" s="18" t="n">
        <f aca="false">IF(OR(C3126="", J3126="",G3126=""), 0, IF(COUNTIF($J$6:J3126, J3126)=1, 1, 0))</f>
        <v>0</v>
      </c>
      <c r="L3126" s="16" t="str">
        <f aca="false">IF(B3126="Inscripción de nuevo registro patronal",B3126 &amp; "|" &amp; E3126 &amp; "|" &amp; C3126,"")</f>
        <v/>
      </c>
      <c r="M3126" s="18" t="n">
        <f aca="false">IF(OR(C3126="", L3126=""), 0, IF(COUNTIF($L$6:L3126, L3126)=1, 1, 0))</f>
        <v>0</v>
      </c>
    </row>
    <row r="3127" customFormat="false" ht="28.35" hidden="false" customHeight="true" outlineLevel="0" collapsed="false">
      <c r="A3127" s="48" t="str">
        <f aca="false">IF(AND(NOT(ISBLANK(C3127)),NOT(ISBLANK(B3127)),NOT(ISBLANK(E3127))),(_xlfn.AGGREGATE(2,7,A$5:A3127))+1,"")</f>
        <v/>
      </c>
      <c r="B3127" s="49"/>
      <c r="C3127" s="49"/>
      <c r="D3127" s="50"/>
      <c r="E3127" s="51"/>
      <c r="F3127" s="52" t="str">
        <f aca="false">IFERROR(VLOOKUP(B3127,LISTAS!$Q$2:$R$58,2,0),"")</f>
        <v/>
      </c>
      <c r="G3127" s="34" t="str">
        <f aca="false">IF(ISBLANK(C3127),"",  IF(F3127="RAZÓN SOCIAL","NUEVO_RP",   IF(F3127="NUMERO",      IF(ISNUMBER(VALUE(C3127)),VALUE(C3127),""),   IF(OR(F3127="NSS - NOMBRE",F3127="RP - NOMBRE"),      IF(         AND(           NOT(ISERROR(FIND(" - ",C3127))),           ISERROR(FIND("  ",C3127)),           ISERROR(FIND("–",C3127)),           ISERROR(FIND("—",C3127)),           ISNUMBER(VALUE(LEFT(C3127,FIND(" - ",C3127)-1)))         ),         VALUE(LEFT(C3127,FIND(" - ",C3127)-1)),         ""      ),   ""   )  )))</f>
        <v/>
      </c>
      <c r="H3127" s="34" t="str">
        <f aca="false">B3127 &amp; "|" &amp; E3127 &amp; "|" &amp;(IF(ISBLANK(C3127),"",IFERROR(VALUE(LEFT(TRIM(C3127),FIND(" ",TRIM(C3127)&amp;" ")-1)),"")))</f>
        <v>||</v>
      </c>
      <c r="I3127" s="18" t="n">
        <f aca="false">IF(G3127="",0, IF(COUNTIF($H$6:H3127,H3127)=1,1,0))</f>
        <v>0</v>
      </c>
      <c r="J3127" s="34" t="str">
        <f aca="false">IF( OR( ISBLANK(D3127), C3127=D3127, AND( LEFT(D3127,7)&lt;&gt;"NOMINA ", OR( ISERROR(FIND(" - ",D3127)), NOT(ISNUMBER(VALUE(LEFT(D3127,FIND(" - ",D3127)-1)))) ) ) ), "", B3127 &amp; "|" &amp; E3127 &amp; "|" &amp; (IF(ISBLANK(C3127), "", IFERROR(VALUE(LEFT(TRIM(C3127), FIND(" ", TRIM(C3127)&amp;" ")-1)), ""))) &amp; "|" &amp; D3127 )</f>
        <v/>
      </c>
      <c r="K3127" s="18" t="n">
        <f aca="false">IF(OR(C3127="", J3127="",G3127=""), 0, IF(COUNTIF($J$6:J3127, J3127)=1, 1, 0))</f>
        <v>0</v>
      </c>
      <c r="L3127" s="16" t="str">
        <f aca="false">IF(B3127="Inscripción de nuevo registro patronal",B3127 &amp; "|" &amp; E3127 &amp; "|" &amp; C3127,"")</f>
        <v/>
      </c>
      <c r="M3127" s="18" t="n">
        <f aca="false">IF(OR(C3127="", L3127=""), 0, IF(COUNTIF($L$6:L3127, L3127)=1, 1, 0))</f>
        <v>0</v>
      </c>
    </row>
    <row r="3128" customFormat="false" ht="28.35" hidden="false" customHeight="true" outlineLevel="0" collapsed="false">
      <c r="A3128" s="48" t="str">
        <f aca="false">IF(AND(NOT(ISBLANK(C3128)),NOT(ISBLANK(B3128)),NOT(ISBLANK(E3128))),(_xlfn.AGGREGATE(2,7,A$5:A3128))+1,"")</f>
        <v/>
      </c>
      <c r="B3128" s="49"/>
      <c r="C3128" s="49"/>
      <c r="D3128" s="50"/>
      <c r="E3128" s="51"/>
      <c r="F3128" s="52" t="str">
        <f aca="false">IFERROR(VLOOKUP(B3128,LISTAS!$Q$2:$R$58,2,0),"")</f>
        <v/>
      </c>
      <c r="G3128" s="34" t="str">
        <f aca="false">IF(ISBLANK(C3128),"",  IF(F3128="RAZÓN SOCIAL","NUEVO_RP",   IF(F3128="NUMERO",      IF(ISNUMBER(VALUE(C3128)),VALUE(C3128),""),   IF(OR(F3128="NSS - NOMBRE",F3128="RP - NOMBRE"),      IF(         AND(           NOT(ISERROR(FIND(" - ",C3128))),           ISERROR(FIND("  ",C3128)),           ISERROR(FIND("–",C3128)),           ISERROR(FIND("—",C3128)),           ISNUMBER(VALUE(LEFT(C3128,FIND(" - ",C3128)-1)))         ),         VALUE(LEFT(C3128,FIND(" - ",C3128)-1)),         ""      ),   ""   )  )))</f>
        <v/>
      </c>
      <c r="H3128" s="34" t="str">
        <f aca="false">B3128 &amp; "|" &amp; E3128 &amp; "|" &amp;(IF(ISBLANK(C3128),"",IFERROR(VALUE(LEFT(TRIM(C3128),FIND(" ",TRIM(C3128)&amp;" ")-1)),"")))</f>
        <v>||</v>
      </c>
      <c r="I3128" s="18" t="n">
        <f aca="false">IF(G3128="",0, IF(COUNTIF($H$6:H3128,H3128)=1,1,0))</f>
        <v>0</v>
      </c>
      <c r="J3128" s="34" t="str">
        <f aca="false">IF( OR( ISBLANK(D3128), C3128=D3128, AND( LEFT(D3128,7)&lt;&gt;"NOMINA ", OR( ISERROR(FIND(" - ",D3128)), NOT(ISNUMBER(VALUE(LEFT(D3128,FIND(" - ",D3128)-1)))) ) ) ), "", B3128 &amp; "|" &amp; E3128 &amp; "|" &amp; (IF(ISBLANK(C3128), "", IFERROR(VALUE(LEFT(TRIM(C3128), FIND(" ", TRIM(C3128)&amp;" ")-1)), ""))) &amp; "|" &amp; D3128 )</f>
        <v/>
      </c>
      <c r="K3128" s="18" t="n">
        <f aca="false">IF(OR(C3128="", J3128="",G3128=""), 0, IF(COUNTIF($J$6:J3128, J3128)=1, 1, 0))</f>
        <v>0</v>
      </c>
      <c r="L3128" s="16" t="str">
        <f aca="false">IF(B3128="Inscripción de nuevo registro patronal",B3128 &amp; "|" &amp; E3128 &amp; "|" &amp; C3128,"")</f>
        <v/>
      </c>
      <c r="M3128" s="18" t="n">
        <f aca="false">IF(OR(C3128="", L3128=""), 0, IF(COUNTIF($L$6:L3128, L3128)=1, 1, 0))</f>
        <v>0</v>
      </c>
    </row>
    <row r="3129" customFormat="false" ht="28.35" hidden="false" customHeight="true" outlineLevel="0" collapsed="false">
      <c r="A3129" s="48" t="str">
        <f aca="false">IF(AND(NOT(ISBLANK(C3129)),NOT(ISBLANK(B3129)),NOT(ISBLANK(E3129))),(_xlfn.AGGREGATE(2,7,A$5:A3129))+1,"")</f>
        <v/>
      </c>
      <c r="B3129" s="49"/>
      <c r="C3129" s="49"/>
      <c r="D3129" s="50"/>
      <c r="E3129" s="51"/>
      <c r="F3129" s="52" t="str">
        <f aca="false">IFERROR(VLOOKUP(B3129,LISTAS!$Q$2:$R$58,2,0),"")</f>
        <v/>
      </c>
      <c r="G3129" s="34" t="str">
        <f aca="false">IF(ISBLANK(C3129),"",  IF(F3129="RAZÓN SOCIAL","NUEVO_RP",   IF(F3129="NUMERO",      IF(ISNUMBER(VALUE(C3129)),VALUE(C3129),""),   IF(OR(F3129="NSS - NOMBRE",F3129="RP - NOMBRE"),      IF(         AND(           NOT(ISERROR(FIND(" - ",C3129))),           ISERROR(FIND("  ",C3129)),           ISERROR(FIND("–",C3129)),           ISERROR(FIND("—",C3129)),           ISNUMBER(VALUE(LEFT(C3129,FIND(" - ",C3129)-1)))         ),         VALUE(LEFT(C3129,FIND(" - ",C3129)-1)),         ""      ),   ""   )  )))</f>
        <v/>
      </c>
      <c r="H3129" s="34" t="str">
        <f aca="false">B3129 &amp; "|" &amp; E3129 &amp; "|" &amp;(IF(ISBLANK(C3129),"",IFERROR(VALUE(LEFT(TRIM(C3129),FIND(" ",TRIM(C3129)&amp;" ")-1)),"")))</f>
        <v>||</v>
      </c>
      <c r="I3129" s="18" t="n">
        <f aca="false">IF(G3129="",0, IF(COUNTIF($H$6:H3129,H3129)=1,1,0))</f>
        <v>0</v>
      </c>
      <c r="J3129" s="34" t="str">
        <f aca="false">IF( OR( ISBLANK(D3129), C3129=D3129, AND( LEFT(D3129,7)&lt;&gt;"NOMINA ", OR( ISERROR(FIND(" - ",D3129)), NOT(ISNUMBER(VALUE(LEFT(D3129,FIND(" - ",D3129)-1)))) ) ) ), "", B3129 &amp; "|" &amp; E3129 &amp; "|" &amp; (IF(ISBLANK(C3129), "", IFERROR(VALUE(LEFT(TRIM(C3129), FIND(" ", TRIM(C3129)&amp;" ")-1)), ""))) &amp; "|" &amp; D3129 )</f>
        <v/>
      </c>
      <c r="K3129" s="18" t="n">
        <f aca="false">IF(OR(C3129="", J3129="",G3129=""), 0, IF(COUNTIF($J$6:J3129, J3129)=1, 1, 0))</f>
        <v>0</v>
      </c>
      <c r="L3129" s="16" t="str">
        <f aca="false">IF(B3129="Inscripción de nuevo registro patronal",B3129 &amp; "|" &amp; E3129 &amp; "|" &amp; C3129,"")</f>
        <v/>
      </c>
      <c r="M3129" s="18" t="n">
        <f aca="false">IF(OR(C3129="", L3129=""), 0, IF(COUNTIF($L$6:L3129, L3129)=1, 1, 0))</f>
        <v>0</v>
      </c>
    </row>
    <row r="3130" customFormat="false" ht="28.35" hidden="false" customHeight="true" outlineLevel="0" collapsed="false">
      <c r="A3130" s="48" t="str">
        <f aca="false">IF(AND(NOT(ISBLANK(C3130)),NOT(ISBLANK(B3130)),NOT(ISBLANK(E3130))),(_xlfn.AGGREGATE(2,7,A$5:A3130))+1,"")</f>
        <v/>
      </c>
      <c r="B3130" s="49"/>
      <c r="C3130" s="49"/>
      <c r="D3130" s="50"/>
      <c r="E3130" s="51"/>
      <c r="F3130" s="52" t="str">
        <f aca="false">IFERROR(VLOOKUP(B3130,LISTAS!$Q$2:$R$58,2,0),"")</f>
        <v/>
      </c>
      <c r="G3130" s="34" t="str">
        <f aca="false">IF(ISBLANK(C3130),"",  IF(F3130="RAZÓN SOCIAL","NUEVO_RP",   IF(F3130="NUMERO",      IF(ISNUMBER(VALUE(C3130)),VALUE(C3130),""),   IF(OR(F3130="NSS - NOMBRE",F3130="RP - NOMBRE"),      IF(         AND(           NOT(ISERROR(FIND(" - ",C3130))),           ISERROR(FIND("  ",C3130)),           ISERROR(FIND("–",C3130)),           ISERROR(FIND("—",C3130)),           ISNUMBER(VALUE(LEFT(C3130,FIND(" - ",C3130)-1)))         ),         VALUE(LEFT(C3130,FIND(" - ",C3130)-1)),         ""      ),   ""   )  )))</f>
        <v/>
      </c>
      <c r="H3130" s="34" t="str">
        <f aca="false">B3130 &amp; "|" &amp; E3130 &amp; "|" &amp;(IF(ISBLANK(C3130),"",IFERROR(VALUE(LEFT(TRIM(C3130),FIND(" ",TRIM(C3130)&amp;" ")-1)),"")))</f>
        <v>||</v>
      </c>
      <c r="I3130" s="18" t="n">
        <f aca="false">IF(G3130="",0, IF(COUNTIF($H$6:H3130,H3130)=1,1,0))</f>
        <v>0</v>
      </c>
      <c r="J3130" s="34" t="str">
        <f aca="false">IF( OR( ISBLANK(D3130), C3130=D3130, AND( LEFT(D3130,7)&lt;&gt;"NOMINA ", OR( ISERROR(FIND(" - ",D3130)), NOT(ISNUMBER(VALUE(LEFT(D3130,FIND(" - ",D3130)-1)))) ) ) ), "", B3130 &amp; "|" &amp; E3130 &amp; "|" &amp; (IF(ISBLANK(C3130), "", IFERROR(VALUE(LEFT(TRIM(C3130), FIND(" ", TRIM(C3130)&amp;" ")-1)), ""))) &amp; "|" &amp; D3130 )</f>
        <v/>
      </c>
      <c r="K3130" s="18" t="n">
        <f aca="false">IF(OR(C3130="", J3130="",G3130=""), 0, IF(COUNTIF($J$6:J3130, J3130)=1, 1, 0))</f>
        <v>0</v>
      </c>
      <c r="L3130" s="16" t="str">
        <f aca="false">IF(B3130="Inscripción de nuevo registro patronal",B3130 &amp; "|" &amp; E3130 &amp; "|" &amp; C3130,"")</f>
        <v/>
      </c>
      <c r="M3130" s="18" t="n">
        <f aca="false">IF(OR(C3130="", L3130=""), 0, IF(COUNTIF($L$6:L3130, L3130)=1, 1, 0))</f>
        <v>0</v>
      </c>
    </row>
    <row r="3131" customFormat="false" ht="28.35" hidden="false" customHeight="true" outlineLevel="0" collapsed="false">
      <c r="A3131" s="48" t="str">
        <f aca="false">IF(AND(NOT(ISBLANK(C3131)),NOT(ISBLANK(B3131)),NOT(ISBLANK(E3131))),(_xlfn.AGGREGATE(2,7,A$5:A3131))+1,"")</f>
        <v/>
      </c>
      <c r="B3131" s="49"/>
      <c r="C3131" s="49"/>
      <c r="D3131" s="50"/>
      <c r="E3131" s="51"/>
      <c r="F3131" s="52" t="str">
        <f aca="false">IFERROR(VLOOKUP(B3131,LISTAS!$Q$2:$R$58,2,0),"")</f>
        <v/>
      </c>
      <c r="G3131" s="34" t="str">
        <f aca="false">IF(ISBLANK(C3131),"",  IF(F3131="RAZÓN SOCIAL","NUEVO_RP",   IF(F3131="NUMERO",      IF(ISNUMBER(VALUE(C3131)),VALUE(C3131),""),   IF(OR(F3131="NSS - NOMBRE",F3131="RP - NOMBRE"),      IF(         AND(           NOT(ISERROR(FIND(" - ",C3131))),           ISERROR(FIND("  ",C3131)),           ISERROR(FIND("–",C3131)),           ISERROR(FIND("—",C3131)),           ISNUMBER(VALUE(LEFT(C3131,FIND(" - ",C3131)-1)))         ),         VALUE(LEFT(C3131,FIND(" - ",C3131)-1)),         ""      ),   ""   )  )))</f>
        <v/>
      </c>
      <c r="H3131" s="34" t="str">
        <f aca="false">B3131 &amp; "|" &amp; E3131 &amp; "|" &amp;(IF(ISBLANK(C3131),"",IFERROR(VALUE(LEFT(TRIM(C3131),FIND(" ",TRIM(C3131)&amp;" ")-1)),"")))</f>
        <v>||</v>
      </c>
      <c r="I3131" s="18" t="n">
        <f aca="false">IF(G3131="",0, IF(COUNTIF($H$6:H3131,H3131)=1,1,0))</f>
        <v>0</v>
      </c>
      <c r="J3131" s="34" t="str">
        <f aca="false">IF( OR( ISBLANK(D3131), C3131=D3131, AND( LEFT(D3131,7)&lt;&gt;"NOMINA ", OR( ISERROR(FIND(" - ",D3131)), NOT(ISNUMBER(VALUE(LEFT(D3131,FIND(" - ",D3131)-1)))) ) ) ), "", B3131 &amp; "|" &amp; E3131 &amp; "|" &amp; (IF(ISBLANK(C3131), "", IFERROR(VALUE(LEFT(TRIM(C3131), FIND(" ", TRIM(C3131)&amp;" ")-1)), ""))) &amp; "|" &amp; D3131 )</f>
        <v/>
      </c>
      <c r="K3131" s="18" t="n">
        <f aca="false">IF(OR(C3131="", J3131="",G3131=""), 0, IF(COUNTIF($J$6:J3131, J3131)=1, 1, 0))</f>
        <v>0</v>
      </c>
      <c r="L3131" s="16" t="str">
        <f aca="false">IF(B3131="Inscripción de nuevo registro patronal",B3131 &amp; "|" &amp; E3131 &amp; "|" &amp; C3131,"")</f>
        <v/>
      </c>
      <c r="M3131" s="18" t="n">
        <f aca="false">IF(OR(C3131="", L3131=""), 0, IF(COUNTIF($L$6:L3131, L3131)=1, 1, 0))</f>
        <v>0</v>
      </c>
    </row>
    <row r="3132" customFormat="false" ht="28.35" hidden="false" customHeight="true" outlineLevel="0" collapsed="false">
      <c r="A3132" s="48" t="str">
        <f aca="false">IF(AND(NOT(ISBLANK(C3132)),NOT(ISBLANK(B3132)),NOT(ISBLANK(E3132))),(_xlfn.AGGREGATE(2,7,A$5:A3132))+1,"")</f>
        <v/>
      </c>
      <c r="B3132" s="49"/>
      <c r="C3132" s="49"/>
      <c r="D3132" s="50"/>
      <c r="E3132" s="51"/>
      <c r="F3132" s="52" t="str">
        <f aca="false">IFERROR(VLOOKUP(B3132,LISTAS!$Q$2:$R$58,2,0),"")</f>
        <v/>
      </c>
      <c r="G3132" s="34" t="str">
        <f aca="false">IF(ISBLANK(C3132),"",  IF(F3132="RAZÓN SOCIAL","NUEVO_RP",   IF(F3132="NUMERO",      IF(ISNUMBER(VALUE(C3132)),VALUE(C3132),""),   IF(OR(F3132="NSS - NOMBRE",F3132="RP - NOMBRE"),      IF(         AND(           NOT(ISERROR(FIND(" - ",C3132))),           ISERROR(FIND("  ",C3132)),           ISERROR(FIND("–",C3132)),           ISERROR(FIND("—",C3132)),           ISNUMBER(VALUE(LEFT(C3132,FIND(" - ",C3132)-1)))         ),         VALUE(LEFT(C3132,FIND(" - ",C3132)-1)),         ""      ),   ""   )  )))</f>
        <v/>
      </c>
      <c r="H3132" s="34" t="str">
        <f aca="false">B3132 &amp; "|" &amp; E3132 &amp; "|" &amp;(IF(ISBLANK(C3132),"",IFERROR(VALUE(LEFT(TRIM(C3132),FIND(" ",TRIM(C3132)&amp;" ")-1)),"")))</f>
        <v>||</v>
      </c>
      <c r="I3132" s="18" t="n">
        <f aca="false">IF(G3132="",0, IF(COUNTIF($H$6:H3132,H3132)=1,1,0))</f>
        <v>0</v>
      </c>
      <c r="J3132" s="34" t="str">
        <f aca="false">IF( OR( ISBLANK(D3132), C3132=D3132, AND( LEFT(D3132,7)&lt;&gt;"NOMINA ", OR( ISERROR(FIND(" - ",D3132)), NOT(ISNUMBER(VALUE(LEFT(D3132,FIND(" - ",D3132)-1)))) ) ) ), "", B3132 &amp; "|" &amp; E3132 &amp; "|" &amp; (IF(ISBLANK(C3132), "", IFERROR(VALUE(LEFT(TRIM(C3132), FIND(" ", TRIM(C3132)&amp;" ")-1)), ""))) &amp; "|" &amp; D3132 )</f>
        <v/>
      </c>
      <c r="K3132" s="18" t="n">
        <f aca="false">IF(OR(C3132="", J3132="",G3132=""), 0, IF(COUNTIF($J$6:J3132, J3132)=1, 1, 0))</f>
        <v>0</v>
      </c>
      <c r="L3132" s="16" t="str">
        <f aca="false">IF(B3132="Inscripción de nuevo registro patronal",B3132 &amp; "|" &amp; E3132 &amp; "|" &amp; C3132,"")</f>
        <v/>
      </c>
      <c r="M3132" s="18" t="n">
        <f aca="false">IF(OR(C3132="", L3132=""), 0, IF(COUNTIF($L$6:L3132, L3132)=1, 1, 0))</f>
        <v>0</v>
      </c>
    </row>
    <row r="3133" customFormat="false" ht="28.35" hidden="false" customHeight="true" outlineLevel="0" collapsed="false">
      <c r="A3133" s="48" t="str">
        <f aca="false">IF(AND(NOT(ISBLANK(C3133)),NOT(ISBLANK(B3133)),NOT(ISBLANK(E3133))),(_xlfn.AGGREGATE(2,7,A$5:A3133))+1,"")</f>
        <v/>
      </c>
      <c r="B3133" s="49"/>
      <c r="C3133" s="49"/>
      <c r="D3133" s="50"/>
      <c r="E3133" s="51"/>
      <c r="F3133" s="52" t="str">
        <f aca="false">IFERROR(VLOOKUP(B3133,LISTAS!$Q$2:$R$58,2,0),"")</f>
        <v/>
      </c>
      <c r="G3133" s="34" t="str">
        <f aca="false">IF(ISBLANK(C3133),"",  IF(F3133="RAZÓN SOCIAL","NUEVO_RP",   IF(F3133="NUMERO",      IF(ISNUMBER(VALUE(C3133)),VALUE(C3133),""),   IF(OR(F3133="NSS - NOMBRE",F3133="RP - NOMBRE"),      IF(         AND(           NOT(ISERROR(FIND(" - ",C3133))),           ISERROR(FIND("  ",C3133)),           ISERROR(FIND("–",C3133)),           ISERROR(FIND("—",C3133)),           ISNUMBER(VALUE(LEFT(C3133,FIND(" - ",C3133)-1)))         ),         VALUE(LEFT(C3133,FIND(" - ",C3133)-1)),         ""      ),   ""   )  )))</f>
        <v/>
      </c>
      <c r="H3133" s="34" t="str">
        <f aca="false">B3133 &amp; "|" &amp; E3133 &amp; "|" &amp;(IF(ISBLANK(C3133),"",IFERROR(VALUE(LEFT(TRIM(C3133),FIND(" ",TRIM(C3133)&amp;" ")-1)),"")))</f>
        <v>||</v>
      </c>
      <c r="I3133" s="18" t="n">
        <f aca="false">IF(G3133="",0, IF(COUNTIF($H$6:H3133,H3133)=1,1,0))</f>
        <v>0</v>
      </c>
      <c r="J3133" s="34" t="str">
        <f aca="false">IF( OR( ISBLANK(D3133), C3133=D3133, AND( LEFT(D3133,7)&lt;&gt;"NOMINA ", OR( ISERROR(FIND(" - ",D3133)), NOT(ISNUMBER(VALUE(LEFT(D3133,FIND(" - ",D3133)-1)))) ) ) ), "", B3133 &amp; "|" &amp; E3133 &amp; "|" &amp; (IF(ISBLANK(C3133), "", IFERROR(VALUE(LEFT(TRIM(C3133), FIND(" ", TRIM(C3133)&amp;" ")-1)), ""))) &amp; "|" &amp; D3133 )</f>
        <v/>
      </c>
      <c r="K3133" s="18" t="n">
        <f aca="false">IF(OR(C3133="", J3133="",G3133=""), 0, IF(COUNTIF($J$6:J3133, J3133)=1, 1, 0))</f>
        <v>0</v>
      </c>
      <c r="L3133" s="16" t="str">
        <f aca="false">IF(B3133="Inscripción de nuevo registro patronal",B3133 &amp; "|" &amp; E3133 &amp; "|" &amp; C3133,"")</f>
        <v/>
      </c>
      <c r="M3133" s="18" t="n">
        <f aca="false">IF(OR(C3133="", L3133=""), 0, IF(COUNTIF($L$6:L3133, L3133)=1, 1, 0))</f>
        <v>0</v>
      </c>
    </row>
    <row r="3134" customFormat="false" ht="28.35" hidden="false" customHeight="true" outlineLevel="0" collapsed="false">
      <c r="A3134" s="48" t="str">
        <f aca="false">IF(AND(NOT(ISBLANK(C3134)),NOT(ISBLANK(B3134)),NOT(ISBLANK(E3134))),(_xlfn.AGGREGATE(2,7,A$5:A3134))+1,"")</f>
        <v/>
      </c>
      <c r="B3134" s="49"/>
      <c r="C3134" s="49"/>
      <c r="D3134" s="50"/>
      <c r="E3134" s="51"/>
      <c r="F3134" s="52" t="str">
        <f aca="false">IFERROR(VLOOKUP(B3134,LISTAS!$Q$2:$R$58,2,0),"")</f>
        <v/>
      </c>
      <c r="G3134" s="34" t="str">
        <f aca="false">IF(ISBLANK(C3134),"",  IF(F3134="RAZÓN SOCIAL","NUEVO_RP",   IF(F3134="NUMERO",      IF(ISNUMBER(VALUE(C3134)),VALUE(C3134),""),   IF(OR(F3134="NSS - NOMBRE",F3134="RP - NOMBRE"),      IF(         AND(           NOT(ISERROR(FIND(" - ",C3134))),           ISERROR(FIND("  ",C3134)),           ISERROR(FIND("–",C3134)),           ISERROR(FIND("—",C3134)),           ISNUMBER(VALUE(LEFT(C3134,FIND(" - ",C3134)-1)))         ),         VALUE(LEFT(C3134,FIND(" - ",C3134)-1)),         ""      ),   ""   )  )))</f>
        <v/>
      </c>
      <c r="H3134" s="34" t="str">
        <f aca="false">B3134 &amp; "|" &amp; E3134 &amp; "|" &amp;(IF(ISBLANK(C3134),"",IFERROR(VALUE(LEFT(TRIM(C3134),FIND(" ",TRIM(C3134)&amp;" ")-1)),"")))</f>
        <v>||</v>
      </c>
      <c r="I3134" s="18" t="n">
        <f aca="false">IF(G3134="",0, IF(COUNTIF($H$6:H3134,H3134)=1,1,0))</f>
        <v>0</v>
      </c>
      <c r="J3134" s="34" t="str">
        <f aca="false">IF( OR( ISBLANK(D3134), C3134=D3134, AND( LEFT(D3134,7)&lt;&gt;"NOMINA ", OR( ISERROR(FIND(" - ",D3134)), NOT(ISNUMBER(VALUE(LEFT(D3134,FIND(" - ",D3134)-1)))) ) ) ), "", B3134 &amp; "|" &amp; E3134 &amp; "|" &amp; (IF(ISBLANK(C3134), "", IFERROR(VALUE(LEFT(TRIM(C3134), FIND(" ", TRIM(C3134)&amp;" ")-1)), ""))) &amp; "|" &amp; D3134 )</f>
        <v/>
      </c>
      <c r="K3134" s="18" t="n">
        <f aca="false">IF(OR(C3134="", J3134="",G3134=""), 0, IF(COUNTIF($J$6:J3134, J3134)=1, 1, 0))</f>
        <v>0</v>
      </c>
      <c r="L3134" s="16" t="str">
        <f aca="false">IF(B3134="Inscripción de nuevo registro patronal",B3134 &amp; "|" &amp; E3134 &amp; "|" &amp; C3134,"")</f>
        <v/>
      </c>
      <c r="M3134" s="18" t="n">
        <f aca="false">IF(OR(C3134="", L3134=""), 0, IF(COUNTIF($L$6:L3134, L3134)=1, 1, 0))</f>
        <v>0</v>
      </c>
    </row>
    <row r="3135" customFormat="false" ht="28.35" hidden="false" customHeight="true" outlineLevel="0" collapsed="false">
      <c r="A3135" s="48" t="str">
        <f aca="false">IF(AND(NOT(ISBLANK(C3135)),NOT(ISBLANK(B3135)),NOT(ISBLANK(E3135))),(_xlfn.AGGREGATE(2,7,A$5:A3135))+1,"")</f>
        <v/>
      </c>
      <c r="B3135" s="49"/>
      <c r="C3135" s="49"/>
      <c r="D3135" s="50"/>
      <c r="E3135" s="51"/>
      <c r="F3135" s="52" t="str">
        <f aca="false">IFERROR(VLOOKUP(B3135,LISTAS!$Q$2:$R$58,2,0),"")</f>
        <v/>
      </c>
      <c r="G3135" s="34" t="str">
        <f aca="false">IF(ISBLANK(C3135),"",  IF(F3135="RAZÓN SOCIAL","NUEVO_RP",   IF(F3135="NUMERO",      IF(ISNUMBER(VALUE(C3135)),VALUE(C3135),""),   IF(OR(F3135="NSS - NOMBRE",F3135="RP - NOMBRE"),      IF(         AND(           NOT(ISERROR(FIND(" - ",C3135))),           ISERROR(FIND("  ",C3135)),           ISERROR(FIND("–",C3135)),           ISERROR(FIND("—",C3135)),           ISNUMBER(VALUE(LEFT(C3135,FIND(" - ",C3135)-1)))         ),         VALUE(LEFT(C3135,FIND(" - ",C3135)-1)),         ""      ),   ""   )  )))</f>
        <v/>
      </c>
      <c r="H3135" s="34" t="str">
        <f aca="false">B3135 &amp; "|" &amp; E3135 &amp; "|" &amp;(IF(ISBLANK(C3135),"",IFERROR(VALUE(LEFT(TRIM(C3135),FIND(" ",TRIM(C3135)&amp;" ")-1)),"")))</f>
        <v>||</v>
      </c>
      <c r="I3135" s="18" t="n">
        <f aca="false">IF(G3135="",0, IF(COUNTIF($H$6:H3135,H3135)=1,1,0))</f>
        <v>0</v>
      </c>
      <c r="J3135" s="34" t="str">
        <f aca="false">IF( OR( ISBLANK(D3135), C3135=D3135, AND( LEFT(D3135,7)&lt;&gt;"NOMINA ", OR( ISERROR(FIND(" - ",D3135)), NOT(ISNUMBER(VALUE(LEFT(D3135,FIND(" - ",D3135)-1)))) ) ) ), "", B3135 &amp; "|" &amp; E3135 &amp; "|" &amp; (IF(ISBLANK(C3135), "", IFERROR(VALUE(LEFT(TRIM(C3135), FIND(" ", TRIM(C3135)&amp;" ")-1)), ""))) &amp; "|" &amp; D3135 )</f>
        <v/>
      </c>
      <c r="K3135" s="18" t="n">
        <f aca="false">IF(OR(C3135="", J3135="",G3135=""), 0, IF(COUNTIF($J$6:J3135, J3135)=1, 1, 0))</f>
        <v>0</v>
      </c>
      <c r="L3135" s="16" t="str">
        <f aca="false">IF(B3135="Inscripción de nuevo registro patronal",B3135 &amp; "|" &amp; E3135 &amp; "|" &amp; C3135,"")</f>
        <v/>
      </c>
      <c r="M3135" s="18" t="n">
        <f aca="false">IF(OR(C3135="", L3135=""), 0, IF(COUNTIF($L$6:L3135, L3135)=1, 1, 0))</f>
        <v>0</v>
      </c>
    </row>
    <row r="3136" customFormat="false" ht="28.35" hidden="false" customHeight="true" outlineLevel="0" collapsed="false">
      <c r="A3136" s="48" t="str">
        <f aca="false">IF(AND(NOT(ISBLANK(C3136)),NOT(ISBLANK(B3136)),NOT(ISBLANK(E3136))),(_xlfn.AGGREGATE(2,7,A$5:A3136))+1,"")</f>
        <v/>
      </c>
      <c r="B3136" s="49"/>
      <c r="C3136" s="49"/>
      <c r="D3136" s="50"/>
      <c r="E3136" s="51"/>
      <c r="F3136" s="52" t="str">
        <f aca="false">IFERROR(VLOOKUP(B3136,LISTAS!$Q$2:$R$58,2,0),"")</f>
        <v/>
      </c>
      <c r="G3136" s="34" t="str">
        <f aca="false">IF(ISBLANK(C3136),"",  IF(F3136="RAZÓN SOCIAL","NUEVO_RP",   IF(F3136="NUMERO",      IF(ISNUMBER(VALUE(C3136)),VALUE(C3136),""),   IF(OR(F3136="NSS - NOMBRE",F3136="RP - NOMBRE"),      IF(         AND(           NOT(ISERROR(FIND(" - ",C3136))),           ISERROR(FIND("  ",C3136)),           ISERROR(FIND("–",C3136)),           ISERROR(FIND("—",C3136)),           ISNUMBER(VALUE(LEFT(C3136,FIND(" - ",C3136)-1)))         ),         VALUE(LEFT(C3136,FIND(" - ",C3136)-1)),         ""      ),   ""   )  )))</f>
        <v/>
      </c>
      <c r="H3136" s="34" t="str">
        <f aca="false">B3136 &amp; "|" &amp; E3136 &amp; "|" &amp;(IF(ISBLANK(C3136),"",IFERROR(VALUE(LEFT(TRIM(C3136),FIND(" ",TRIM(C3136)&amp;" ")-1)),"")))</f>
        <v>||</v>
      </c>
      <c r="I3136" s="18" t="n">
        <f aca="false">IF(G3136="",0, IF(COUNTIF($H$6:H3136,H3136)=1,1,0))</f>
        <v>0</v>
      </c>
      <c r="J3136" s="34" t="str">
        <f aca="false">IF( OR( ISBLANK(D3136), C3136=D3136, AND( LEFT(D3136,7)&lt;&gt;"NOMINA ", OR( ISERROR(FIND(" - ",D3136)), NOT(ISNUMBER(VALUE(LEFT(D3136,FIND(" - ",D3136)-1)))) ) ) ), "", B3136 &amp; "|" &amp; E3136 &amp; "|" &amp; (IF(ISBLANK(C3136), "", IFERROR(VALUE(LEFT(TRIM(C3136), FIND(" ", TRIM(C3136)&amp;" ")-1)), ""))) &amp; "|" &amp; D3136 )</f>
        <v/>
      </c>
      <c r="K3136" s="18" t="n">
        <f aca="false">IF(OR(C3136="", J3136="",G3136=""), 0, IF(COUNTIF($J$6:J3136, J3136)=1, 1, 0))</f>
        <v>0</v>
      </c>
      <c r="L3136" s="16" t="str">
        <f aca="false">IF(B3136="Inscripción de nuevo registro patronal",B3136 &amp; "|" &amp; E3136 &amp; "|" &amp; C3136,"")</f>
        <v/>
      </c>
      <c r="M3136" s="18" t="n">
        <f aca="false">IF(OR(C3136="", L3136=""), 0, IF(COUNTIF($L$6:L3136, L3136)=1, 1, 0))</f>
        <v>0</v>
      </c>
    </row>
    <row r="3137" customFormat="false" ht="28.35" hidden="false" customHeight="true" outlineLevel="0" collapsed="false">
      <c r="A3137" s="48" t="str">
        <f aca="false">IF(AND(NOT(ISBLANK(C3137)),NOT(ISBLANK(B3137)),NOT(ISBLANK(E3137))),(_xlfn.AGGREGATE(2,7,A$5:A3137))+1,"")</f>
        <v/>
      </c>
      <c r="B3137" s="49"/>
      <c r="C3137" s="49"/>
      <c r="D3137" s="50"/>
      <c r="E3137" s="51"/>
      <c r="F3137" s="52" t="str">
        <f aca="false">IFERROR(VLOOKUP(B3137,LISTAS!$Q$2:$R$58,2,0),"")</f>
        <v/>
      </c>
      <c r="G3137" s="34" t="str">
        <f aca="false">IF(ISBLANK(C3137),"",  IF(F3137="RAZÓN SOCIAL","NUEVO_RP",   IF(F3137="NUMERO",      IF(ISNUMBER(VALUE(C3137)),VALUE(C3137),""),   IF(OR(F3137="NSS - NOMBRE",F3137="RP - NOMBRE"),      IF(         AND(           NOT(ISERROR(FIND(" - ",C3137))),           ISERROR(FIND("  ",C3137)),           ISERROR(FIND("–",C3137)),           ISERROR(FIND("—",C3137)),           ISNUMBER(VALUE(LEFT(C3137,FIND(" - ",C3137)-1)))         ),         VALUE(LEFT(C3137,FIND(" - ",C3137)-1)),         ""      ),   ""   )  )))</f>
        <v/>
      </c>
      <c r="H3137" s="34" t="str">
        <f aca="false">B3137 &amp; "|" &amp; E3137 &amp; "|" &amp;(IF(ISBLANK(C3137),"",IFERROR(VALUE(LEFT(TRIM(C3137),FIND(" ",TRIM(C3137)&amp;" ")-1)),"")))</f>
        <v>||</v>
      </c>
      <c r="I3137" s="18" t="n">
        <f aca="false">IF(G3137="",0, IF(COUNTIF($H$6:H3137,H3137)=1,1,0))</f>
        <v>0</v>
      </c>
      <c r="J3137" s="34" t="str">
        <f aca="false">IF( OR( ISBLANK(D3137), C3137=D3137, AND( LEFT(D3137,7)&lt;&gt;"NOMINA ", OR( ISERROR(FIND(" - ",D3137)), NOT(ISNUMBER(VALUE(LEFT(D3137,FIND(" - ",D3137)-1)))) ) ) ), "", B3137 &amp; "|" &amp; E3137 &amp; "|" &amp; (IF(ISBLANK(C3137), "", IFERROR(VALUE(LEFT(TRIM(C3137), FIND(" ", TRIM(C3137)&amp;" ")-1)), ""))) &amp; "|" &amp; D3137 )</f>
        <v/>
      </c>
      <c r="K3137" s="18" t="n">
        <f aca="false">IF(OR(C3137="", J3137="",G3137=""), 0, IF(COUNTIF($J$6:J3137, J3137)=1, 1, 0))</f>
        <v>0</v>
      </c>
      <c r="L3137" s="16" t="str">
        <f aca="false">IF(B3137="Inscripción de nuevo registro patronal",B3137 &amp; "|" &amp; E3137 &amp; "|" &amp; C3137,"")</f>
        <v/>
      </c>
      <c r="M3137" s="18" t="n">
        <f aca="false">IF(OR(C3137="", L3137=""), 0, IF(COUNTIF($L$6:L3137, L3137)=1, 1, 0))</f>
        <v>0</v>
      </c>
    </row>
    <row r="3138" customFormat="false" ht="28.35" hidden="false" customHeight="true" outlineLevel="0" collapsed="false">
      <c r="A3138" s="48" t="str">
        <f aca="false">IF(AND(NOT(ISBLANK(C3138)),NOT(ISBLANK(B3138)),NOT(ISBLANK(E3138))),(_xlfn.AGGREGATE(2,7,A$5:A3138))+1,"")</f>
        <v/>
      </c>
      <c r="B3138" s="49"/>
      <c r="C3138" s="49"/>
      <c r="D3138" s="50"/>
      <c r="E3138" s="51"/>
      <c r="F3138" s="52" t="str">
        <f aca="false">IFERROR(VLOOKUP(B3138,LISTAS!$Q$2:$R$58,2,0),"")</f>
        <v/>
      </c>
      <c r="G3138" s="34" t="str">
        <f aca="false">IF(ISBLANK(C3138),"",  IF(F3138="RAZÓN SOCIAL","NUEVO_RP",   IF(F3138="NUMERO",      IF(ISNUMBER(VALUE(C3138)),VALUE(C3138),""),   IF(OR(F3138="NSS - NOMBRE",F3138="RP - NOMBRE"),      IF(         AND(           NOT(ISERROR(FIND(" - ",C3138))),           ISERROR(FIND("  ",C3138)),           ISERROR(FIND("–",C3138)),           ISERROR(FIND("—",C3138)),           ISNUMBER(VALUE(LEFT(C3138,FIND(" - ",C3138)-1)))         ),         VALUE(LEFT(C3138,FIND(" - ",C3138)-1)),         ""      ),   ""   )  )))</f>
        <v/>
      </c>
      <c r="H3138" s="34" t="str">
        <f aca="false">B3138 &amp; "|" &amp; E3138 &amp; "|" &amp;(IF(ISBLANK(C3138),"",IFERROR(VALUE(LEFT(TRIM(C3138),FIND(" ",TRIM(C3138)&amp;" ")-1)),"")))</f>
        <v>||</v>
      </c>
      <c r="I3138" s="18" t="n">
        <f aca="false">IF(G3138="",0, IF(COUNTIF($H$6:H3138,H3138)=1,1,0))</f>
        <v>0</v>
      </c>
      <c r="J3138" s="34" t="str">
        <f aca="false">IF( OR( ISBLANK(D3138), C3138=D3138, AND( LEFT(D3138,7)&lt;&gt;"NOMINA ", OR( ISERROR(FIND(" - ",D3138)), NOT(ISNUMBER(VALUE(LEFT(D3138,FIND(" - ",D3138)-1)))) ) ) ), "", B3138 &amp; "|" &amp; E3138 &amp; "|" &amp; (IF(ISBLANK(C3138), "", IFERROR(VALUE(LEFT(TRIM(C3138), FIND(" ", TRIM(C3138)&amp;" ")-1)), ""))) &amp; "|" &amp; D3138 )</f>
        <v/>
      </c>
      <c r="K3138" s="18" t="n">
        <f aca="false">IF(OR(C3138="", J3138="",G3138=""), 0, IF(COUNTIF($J$6:J3138, J3138)=1, 1, 0))</f>
        <v>0</v>
      </c>
      <c r="L3138" s="16" t="str">
        <f aca="false">IF(B3138="Inscripción de nuevo registro patronal",B3138 &amp; "|" &amp; E3138 &amp; "|" &amp; C3138,"")</f>
        <v/>
      </c>
      <c r="M3138" s="18" t="n">
        <f aca="false">IF(OR(C3138="", L3138=""), 0, IF(COUNTIF($L$6:L3138, L3138)=1, 1, 0))</f>
        <v>0</v>
      </c>
    </row>
    <row r="3139" customFormat="false" ht="28.35" hidden="false" customHeight="true" outlineLevel="0" collapsed="false">
      <c r="A3139" s="48" t="str">
        <f aca="false">IF(AND(NOT(ISBLANK(C3139)),NOT(ISBLANK(B3139)),NOT(ISBLANK(E3139))),(_xlfn.AGGREGATE(2,7,A$5:A3139))+1,"")</f>
        <v/>
      </c>
      <c r="B3139" s="49"/>
      <c r="C3139" s="49"/>
      <c r="D3139" s="50"/>
      <c r="E3139" s="51"/>
      <c r="F3139" s="52" t="str">
        <f aca="false">IFERROR(VLOOKUP(B3139,LISTAS!$Q$2:$R$58,2,0),"")</f>
        <v/>
      </c>
      <c r="G3139" s="34" t="str">
        <f aca="false">IF(ISBLANK(C3139),"",  IF(F3139="RAZÓN SOCIAL","NUEVO_RP",   IF(F3139="NUMERO",      IF(ISNUMBER(VALUE(C3139)),VALUE(C3139),""),   IF(OR(F3139="NSS - NOMBRE",F3139="RP - NOMBRE"),      IF(         AND(           NOT(ISERROR(FIND(" - ",C3139))),           ISERROR(FIND("  ",C3139)),           ISERROR(FIND("–",C3139)),           ISERROR(FIND("—",C3139)),           ISNUMBER(VALUE(LEFT(C3139,FIND(" - ",C3139)-1)))         ),         VALUE(LEFT(C3139,FIND(" - ",C3139)-1)),         ""      ),   ""   )  )))</f>
        <v/>
      </c>
      <c r="H3139" s="34" t="str">
        <f aca="false">B3139 &amp; "|" &amp; E3139 &amp; "|" &amp;(IF(ISBLANK(C3139),"",IFERROR(VALUE(LEFT(TRIM(C3139),FIND(" ",TRIM(C3139)&amp;" ")-1)),"")))</f>
        <v>||</v>
      </c>
      <c r="I3139" s="18" t="n">
        <f aca="false">IF(G3139="",0, IF(COUNTIF($H$6:H3139,H3139)=1,1,0))</f>
        <v>0</v>
      </c>
      <c r="J3139" s="34" t="str">
        <f aca="false">IF( OR( ISBLANK(D3139), C3139=D3139, AND( LEFT(D3139,7)&lt;&gt;"NOMINA ", OR( ISERROR(FIND(" - ",D3139)), NOT(ISNUMBER(VALUE(LEFT(D3139,FIND(" - ",D3139)-1)))) ) ) ), "", B3139 &amp; "|" &amp; E3139 &amp; "|" &amp; (IF(ISBLANK(C3139), "", IFERROR(VALUE(LEFT(TRIM(C3139), FIND(" ", TRIM(C3139)&amp;" ")-1)), ""))) &amp; "|" &amp; D3139 )</f>
        <v/>
      </c>
      <c r="K3139" s="18" t="n">
        <f aca="false">IF(OR(C3139="", J3139="",G3139=""), 0, IF(COUNTIF($J$6:J3139, J3139)=1, 1, 0))</f>
        <v>0</v>
      </c>
      <c r="L3139" s="16" t="str">
        <f aca="false">IF(B3139="Inscripción de nuevo registro patronal",B3139 &amp; "|" &amp; E3139 &amp; "|" &amp; C3139,"")</f>
        <v/>
      </c>
      <c r="M3139" s="18" t="n">
        <f aca="false">IF(OR(C3139="", L3139=""), 0, IF(COUNTIF($L$6:L3139, L3139)=1, 1, 0))</f>
        <v>0</v>
      </c>
    </row>
    <row r="3140" customFormat="false" ht="28.35" hidden="false" customHeight="true" outlineLevel="0" collapsed="false">
      <c r="A3140" s="48" t="str">
        <f aca="false">IF(AND(NOT(ISBLANK(C3140)),NOT(ISBLANK(B3140)),NOT(ISBLANK(E3140))),(_xlfn.AGGREGATE(2,7,A$5:A3140))+1,"")</f>
        <v/>
      </c>
      <c r="B3140" s="49"/>
      <c r="C3140" s="49"/>
      <c r="D3140" s="50"/>
      <c r="E3140" s="51"/>
      <c r="F3140" s="52" t="str">
        <f aca="false">IFERROR(VLOOKUP(B3140,LISTAS!$Q$2:$R$58,2,0),"")</f>
        <v/>
      </c>
      <c r="G3140" s="34" t="str">
        <f aca="false">IF(ISBLANK(C3140),"",  IF(F3140="RAZÓN SOCIAL","NUEVO_RP",   IF(F3140="NUMERO",      IF(ISNUMBER(VALUE(C3140)),VALUE(C3140),""),   IF(OR(F3140="NSS - NOMBRE",F3140="RP - NOMBRE"),      IF(         AND(           NOT(ISERROR(FIND(" - ",C3140))),           ISERROR(FIND("  ",C3140)),           ISERROR(FIND("–",C3140)),           ISERROR(FIND("—",C3140)),           ISNUMBER(VALUE(LEFT(C3140,FIND(" - ",C3140)-1)))         ),         VALUE(LEFT(C3140,FIND(" - ",C3140)-1)),         ""      ),   ""   )  )))</f>
        <v/>
      </c>
      <c r="H3140" s="34" t="str">
        <f aca="false">B3140 &amp; "|" &amp; E3140 &amp; "|" &amp;(IF(ISBLANK(C3140),"",IFERROR(VALUE(LEFT(TRIM(C3140),FIND(" ",TRIM(C3140)&amp;" ")-1)),"")))</f>
        <v>||</v>
      </c>
      <c r="I3140" s="18" t="n">
        <f aca="false">IF(G3140="",0, IF(COUNTIF($H$6:H3140,H3140)=1,1,0))</f>
        <v>0</v>
      </c>
      <c r="J3140" s="34" t="str">
        <f aca="false">IF( OR( ISBLANK(D3140), C3140=D3140, AND( LEFT(D3140,7)&lt;&gt;"NOMINA ", OR( ISERROR(FIND(" - ",D3140)), NOT(ISNUMBER(VALUE(LEFT(D3140,FIND(" - ",D3140)-1)))) ) ) ), "", B3140 &amp; "|" &amp; E3140 &amp; "|" &amp; (IF(ISBLANK(C3140), "", IFERROR(VALUE(LEFT(TRIM(C3140), FIND(" ", TRIM(C3140)&amp;" ")-1)), ""))) &amp; "|" &amp; D3140 )</f>
        <v/>
      </c>
      <c r="K3140" s="18" t="n">
        <f aca="false">IF(OR(C3140="", J3140="",G3140=""), 0, IF(COUNTIF($J$6:J3140, J3140)=1, 1, 0))</f>
        <v>0</v>
      </c>
      <c r="L3140" s="16" t="str">
        <f aca="false">IF(B3140="Inscripción de nuevo registro patronal",B3140 &amp; "|" &amp; E3140 &amp; "|" &amp; C3140,"")</f>
        <v/>
      </c>
      <c r="M3140" s="18" t="n">
        <f aca="false">IF(OR(C3140="", L3140=""), 0, IF(COUNTIF($L$6:L3140, L3140)=1, 1, 0))</f>
        <v>0</v>
      </c>
    </row>
    <row r="3141" customFormat="false" ht="28.35" hidden="false" customHeight="true" outlineLevel="0" collapsed="false">
      <c r="A3141" s="48" t="str">
        <f aca="false">IF(AND(NOT(ISBLANK(C3141)),NOT(ISBLANK(B3141)),NOT(ISBLANK(E3141))),(_xlfn.AGGREGATE(2,7,A$5:A3141))+1,"")</f>
        <v/>
      </c>
      <c r="B3141" s="49"/>
      <c r="C3141" s="49"/>
      <c r="D3141" s="50"/>
      <c r="E3141" s="51"/>
      <c r="F3141" s="52" t="str">
        <f aca="false">IFERROR(VLOOKUP(B3141,LISTAS!$Q$2:$R$58,2,0),"")</f>
        <v/>
      </c>
      <c r="G3141" s="34" t="str">
        <f aca="false">IF(ISBLANK(C3141),"",  IF(F3141="RAZÓN SOCIAL","NUEVO_RP",   IF(F3141="NUMERO",      IF(ISNUMBER(VALUE(C3141)),VALUE(C3141),""),   IF(OR(F3141="NSS - NOMBRE",F3141="RP - NOMBRE"),      IF(         AND(           NOT(ISERROR(FIND(" - ",C3141))),           ISERROR(FIND("  ",C3141)),           ISERROR(FIND("–",C3141)),           ISERROR(FIND("—",C3141)),           ISNUMBER(VALUE(LEFT(C3141,FIND(" - ",C3141)-1)))         ),         VALUE(LEFT(C3141,FIND(" - ",C3141)-1)),         ""      ),   ""   )  )))</f>
        <v/>
      </c>
      <c r="H3141" s="34" t="str">
        <f aca="false">B3141 &amp; "|" &amp; E3141 &amp; "|" &amp;(IF(ISBLANK(C3141),"",IFERROR(VALUE(LEFT(TRIM(C3141),FIND(" ",TRIM(C3141)&amp;" ")-1)),"")))</f>
        <v>||</v>
      </c>
      <c r="I3141" s="18" t="n">
        <f aca="false">IF(G3141="",0, IF(COUNTIF($H$6:H3141,H3141)=1,1,0))</f>
        <v>0</v>
      </c>
      <c r="J3141" s="34" t="str">
        <f aca="false">IF( OR( ISBLANK(D3141), C3141=D3141, AND( LEFT(D3141,7)&lt;&gt;"NOMINA ", OR( ISERROR(FIND(" - ",D3141)), NOT(ISNUMBER(VALUE(LEFT(D3141,FIND(" - ",D3141)-1)))) ) ) ), "", B3141 &amp; "|" &amp; E3141 &amp; "|" &amp; (IF(ISBLANK(C3141), "", IFERROR(VALUE(LEFT(TRIM(C3141), FIND(" ", TRIM(C3141)&amp;" ")-1)), ""))) &amp; "|" &amp; D3141 )</f>
        <v/>
      </c>
      <c r="K3141" s="18" t="n">
        <f aca="false">IF(OR(C3141="", J3141="",G3141=""), 0, IF(COUNTIF($J$6:J3141, J3141)=1, 1, 0))</f>
        <v>0</v>
      </c>
      <c r="L3141" s="16" t="str">
        <f aca="false">IF(B3141="Inscripción de nuevo registro patronal",B3141 &amp; "|" &amp; E3141 &amp; "|" &amp; C3141,"")</f>
        <v/>
      </c>
      <c r="M3141" s="18" t="n">
        <f aca="false">IF(OR(C3141="", L3141=""), 0, IF(COUNTIF($L$6:L3141, L3141)=1, 1, 0))</f>
        <v>0</v>
      </c>
    </row>
    <row r="3142" customFormat="false" ht="28.35" hidden="false" customHeight="true" outlineLevel="0" collapsed="false">
      <c r="A3142" s="48" t="str">
        <f aca="false">IF(AND(NOT(ISBLANK(C3142)),NOT(ISBLANK(B3142)),NOT(ISBLANK(E3142))),(_xlfn.AGGREGATE(2,7,A$5:A3142))+1,"")</f>
        <v/>
      </c>
      <c r="B3142" s="49"/>
      <c r="C3142" s="49"/>
      <c r="D3142" s="50"/>
      <c r="E3142" s="51"/>
      <c r="F3142" s="52" t="str">
        <f aca="false">IFERROR(VLOOKUP(B3142,LISTAS!$Q$2:$R$58,2,0),"")</f>
        <v/>
      </c>
      <c r="G3142" s="34" t="str">
        <f aca="false">IF(ISBLANK(C3142),"",  IF(F3142="RAZÓN SOCIAL","NUEVO_RP",   IF(F3142="NUMERO",      IF(ISNUMBER(VALUE(C3142)),VALUE(C3142),""),   IF(OR(F3142="NSS - NOMBRE",F3142="RP - NOMBRE"),      IF(         AND(           NOT(ISERROR(FIND(" - ",C3142))),           ISERROR(FIND("  ",C3142)),           ISERROR(FIND("–",C3142)),           ISERROR(FIND("—",C3142)),           ISNUMBER(VALUE(LEFT(C3142,FIND(" - ",C3142)-1)))         ),         VALUE(LEFT(C3142,FIND(" - ",C3142)-1)),         ""      ),   ""   )  )))</f>
        <v/>
      </c>
      <c r="H3142" s="34" t="str">
        <f aca="false">B3142 &amp; "|" &amp; E3142 &amp; "|" &amp;(IF(ISBLANK(C3142),"",IFERROR(VALUE(LEFT(TRIM(C3142),FIND(" ",TRIM(C3142)&amp;" ")-1)),"")))</f>
        <v>||</v>
      </c>
      <c r="I3142" s="18" t="n">
        <f aca="false">IF(G3142="",0, IF(COUNTIF($H$6:H3142,H3142)=1,1,0))</f>
        <v>0</v>
      </c>
      <c r="J3142" s="34" t="str">
        <f aca="false">IF( OR( ISBLANK(D3142), C3142=D3142, AND( LEFT(D3142,7)&lt;&gt;"NOMINA ", OR( ISERROR(FIND(" - ",D3142)), NOT(ISNUMBER(VALUE(LEFT(D3142,FIND(" - ",D3142)-1)))) ) ) ), "", B3142 &amp; "|" &amp; E3142 &amp; "|" &amp; (IF(ISBLANK(C3142), "", IFERROR(VALUE(LEFT(TRIM(C3142), FIND(" ", TRIM(C3142)&amp;" ")-1)), ""))) &amp; "|" &amp; D3142 )</f>
        <v/>
      </c>
      <c r="K3142" s="18" t="n">
        <f aca="false">IF(OR(C3142="", J3142="",G3142=""), 0, IF(COUNTIF($J$6:J3142, J3142)=1, 1, 0))</f>
        <v>0</v>
      </c>
      <c r="L3142" s="16" t="str">
        <f aca="false">IF(B3142="Inscripción de nuevo registro patronal",B3142 &amp; "|" &amp; E3142 &amp; "|" &amp; C3142,"")</f>
        <v/>
      </c>
      <c r="M3142" s="18" t="n">
        <f aca="false">IF(OR(C3142="", L3142=""), 0, IF(COUNTIF($L$6:L3142, L3142)=1, 1, 0))</f>
        <v>0</v>
      </c>
    </row>
    <row r="3143" customFormat="false" ht="28.35" hidden="false" customHeight="true" outlineLevel="0" collapsed="false">
      <c r="A3143" s="48" t="str">
        <f aca="false">IF(AND(NOT(ISBLANK(C3143)),NOT(ISBLANK(B3143)),NOT(ISBLANK(E3143))),(_xlfn.AGGREGATE(2,7,A$5:A3143))+1,"")</f>
        <v/>
      </c>
      <c r="B3143" s="49"/>
      <c r="C3143" s="49"/>
      <c r="D3143" s="50"/>
      <c r="E3143" s="51"/>
      <c r="F3143" s="52" t="str">
        <f aca="false">IFERROR(VLOOKUP(B3143,LISTAS!$Q$2:$R$58,2,0),"")</f>
        <v/>
      </c>
      <c r="G3143" s="34" t="str">
        <f aca="false">IF(ISBLANK(C3143),"",  IF(F3143="RAZÓN SOCIAL","NUEVO_RP",   IF(F3143="NUMERO",      IF(ISNUMBER(VALUE(C3143)),VALUE(C3143),""),   IF(OR(F3143="NSS - NOMBRE",F3143="RP - NOMBRE"),      IF(         AND(           NOT(ISERROR(FIND(" - ",C3143))),           ISERROR(FIND("  ",C3143)),           ISERROR(FIND("–",C3143)),           ISERROR(FIND("—",C3143)),           ISNUMBER(VALUE(LEFT(C3143,FIND(" - ",C3143)-1)))         ),         VALUE(LEFT(C3143,FIND(" - ",C3143)-1)),         ""      ),   ""   )  )))</f>
        <v/>
      </c>
      <c r="H3143" s="34" t="str">
        <f aca="false">B3143 &amp; "|" &amp; E3143 &amp; "|" &amp;(IF(ISBLANK(C3143),"",IFERROR(VALUE(LEFT(TRIM(C3143),FIND(" ",TRIM(C3143)&amp;" ")-1)),"")))</f>
        <v>||</v>
      </c>
      <c r="I3143" s="18" t="n">
        <f aca="false">IF(G3143="",0, IF(COUNTIF($H$6:H3143,H3143)=1,1,0))</f>
        <v>0</v>
      </c>
      <c r="J3143" s="34" t="str">
        <f aca="false">IF( OR( ISBLANK(D3143), C3143=D3143, AND( LEFT(D3143,7)&lt;&gt;"NOMINA ", OR( ISERROR(FIND(" - ",D3143)), NOT(ISNUMBER(VALUE(LEFT(D3143,FIND(" - ",D3143)-1)))) ) ) ), "", B3143 &amp; "|" &amp; E3143 &amp; "|" &amp; (IF(ISBLANK(C3143), "", IFERROR(VALUE(LEFT(TRIM(C3143), FIND(" ", TRIM(C3143)&amp;" ")-1)), ""))) &amp; "|" &amp; D3143 )</f>
        <v/>
      </c>
      <c r="K3143" s="18" t="n">
        <f aca="false">IF(OR(C3143="", J3143="",G3143=""), 0, IF(COUNTIF($J$6:J3143, J3143)=1, 1, 0))</f>
        <v>0</v>
      </c>
      <c r="L3143" s="16" t="str">
        <f aca="false">IF(B3143="Inscripción de nuevo registro patronal",B3143 &amp; "|" &amp; E3143 &amp; "|" &amp; C3143,"")</f>
        <v/>
      </c>
      <c r="M3143" s="18" t="n">
        <f aca="false">IF(OR(C3143="", L3143=""), 0, IF(COUNTIF($L$6:L3143, L3143)=1, 1, 0))</f>
        <v>0</v>
      </c>
    </row>
    <row r="3144" customFormat="false" ht="28.35" hidden="false" customHeight="true" outlineLevel="0" collapsed="false">
      <c r="A3144" s="48" t="str">
        <f aca="false">IF(AND(NOT(ISBLANK(C3144)),NOT(ISBLANK(B3144)),NOT(ISBLANK(E3144))),(_xlfn.AGGREGATE(2,7,A$5:A3144))+1,"")</f>
        <v/>
      </c>
      <c r="B3144" s="49"/>
      <c r="C3144" s="49"/>
      <c r="D3144" s="50"/>
      <c r="E3144" s="51"/>
      <c r="F3144" s="52" t="str">
        <f aca="false">IFERROR(VLOOKUP(B3144,LISTAS!$Q$2:$R$58,2,0),"")</f>
        <v/>
      </c>
      <c r="G3144" s="34" t="str">
        <f aca="false">IF(ISBLANK(C3144),"",  IF(F3144="RAZÓN SOCIAL","NUEVO_RP",   IF(F3144="NUMERO",      IF(ISNUMBER(VALUE(C3144)),VALUE(C3144),""),   IF(OR(F3144="NSS - NOMBRE",F3144="RP - NOMBRE"),      IF(         AND(           NOT(ISERROR(FIND(" - ",C3144))),           ISERROR(FIND("  ",C3144)),           ISERROR(FIND("–",C3144)),           ISERROR(FIND("—",C3144)),           ISNUMBER(VALUE(LEFT(C3144,FIND(" - ",C3144)-1)))         ),         VALUE(LEFT(C3144,FIND(" - ",C3144)-1)),         ""      ),   ""   )  )))</f>
        <v/>
      </c>
      <c r="H3144" s="34" t="str">
        <f aca="false">B3144 &amp; "|" &amp; E3144 &amp; "|" &amp;(IF(ISBLANK(C3144),"",IFERROR(VALUE(LEFT(TRIM(C3144),FIND(" ",TRIM(C3144)&amp;" ")-1)),"")))</f>
        <v>||</v>
      </c>
      <c r="I3144" s="18" t="n">
        <f aca="false">IF(G3144="",0, IF(COUNTIF($H$6:H3144,H3144)=1,1,0))</f>
        <v>0</v>
      </c>
      <c r="J3144" s="34" t="str">
        <f aca="false">IF( OR( ISBLANK(D3144), C3144=D3144, AND( LEFT(D3144,7)&lt;&gt;"NOMINA ", OR( ISERROR(FIND(" - ",D3144)), NOT(ISNUMBER(VALUE(LEFT(D3144,FIND(" - ",D3144)-1)))) ) ) ), "", B3144 &amp; "|" &amp; E3144 &amp; "|" &amp; (IF(ISBLANK(C3144), "", IFERROR(VALUE(LEFT(TRIM(C3144), FIND(" ", TRIM(C3144)&amp;" ")-1)), ""))) &amp; "|" &amp; D3144 )</f>
        <v/>
      </c>
      <c r="K3144" s="18" t="n">
        <f aca="false">IF(OR(C3144="", J3144="",G3144=""), 0, IF(COUNTIF($J$6:J3144, J3144)=1, 1, 0))</f>
        <v>0</v>
      </c>
      <c r="L3144" s="16" t="str">
        <f aca="false">IF(B3144="Inscripción de nuevo registro patronal",B3144 &amp; "|" &amp; E3144 &amp; "|" &amp; C3144,"")</f>
        <v/>
      </c>
      <c r="M3144" s="18" t="n">
        <f aca="false">IF(OR(C3144="", L3144=""), 0, IF(COUNTIF($L$6:L3144, L3144)=1, 1, 0))</f>
        <v>0</v>
      </c>
    </row>
    <row r="3145" customFormat="false" ht="28.35" hidden="false" customHeight="true" outlineLevel="0" collapsed="false">
      <c r="A3145" s="48" t="str">
        <f aca="false">IF(AND(NOT(ISBLANK(C3145)),NOT(ISBLANK(B3145)),NOT(ISBLANK(E3145))),(_xlfn.AGGREGATE(2,7,A$5:A3145))+1,"")</f>
        <v/>
      </c>
      <c r="B3145" s="49"/>
      <c r="C3145" s="49"/>
      <c r="D3145" s="50"/>
      <c r="E3145" s="51"/>
      <c r="F3145" s="52" t="str">
        <f aca="false">IFERROR(VLOOKUP(B3145,LISTAS!$Q$2:$R$58,2,0),"")</f>
        <v/>
      </c>
      <c r="G3145" s="34" t="str">
        <f aca="false">IF(ISBLANK(C3145),"",  IF(F3145="RAZÓN SOCIAL","NUEVO_RP",   IF(F3145="NUMERO",      IF(ISNUMBER(VALUE(C3145)),VALUE(C3145),""),   IF(OR(F3145="NSS - NOMBRE",F3145="RP - NOMBRE"),      IF(         AND(           NOT(ISERROR(FIND(" - ",C3145))),           ISERROR(FIND("  ",C3145)),           ISERROR(FIND("–",C3145)),           ISERROR(FIND("—",C3145)),           ISNUMBER(VALUE(LEFT(C3145,FIND(" - ",C3145)-1)))         ),         VALUE(LEFT(C3145,FIND(" - ",C3145)-1)),         ""      ),   ""   )  )))</f>
        <v/>
      </c>
      <c r="H3145" s="34" t="str">
        <f aca="false">B3145 &amp; "|" &amp; E3145 &amp; "|" &amp;(IF(ISBLANK(C3145),"",IFERROR(VALUE(LEFT(TRIM(C3145),FIND(" ",TRIM(C3145)&amp;" ")-1)),"")))</f>
        <v>||</v>
      </c>
      <c r="I3145" s="18" t="n">
        <f aca="false">IF(G3145="",0, IF(COUNTIF($H$6:H3145,H3145)=1,1,0))</f>
        <v>0</v>
      </c>
      <c r="J3145" s="34" t="str">
        <f aca="false">IF( OR( ISBLANK(D3145), C3145=D3145, AND( LEFT(D3145,7)&lt;&gt;"NOMINA ", OR( ISERROR(FIND(" - ",D3145)), NOT(ISNUMBER(VALUE(LEFT(D3145,FIND(" - ",D3145)-1)))) ) ) ), "", B3145 &amp; "|" &amp; E3145 &amp; "|" &amp; (IF(ISBLANK(C3145), "", IFERROR(VALUE(LEFT(TRIM(C3145), FIND(" ", TRIM(C3145)&amp;" ")-1)), ""))) &amp; "|" &amp; D3145 )</f>
        <v/>
      </c>
      <c r="K3145" s="18" t="n">
        <f aca="false">IF(OR(C3145="", J3145="",G3145=""), 0, IF(COUNTIF($J$6:J3145, J3145)=1, 1, 0))</f>
        <v>0</v>
      </c>
      <c r="L3145" s="16" t="str">
        <f aca="false">IF(B3145="Inscripción de nuevo registro patronal",B3145 &amp; "|" &amp; E3145 &amp; "|" &amp; C3145,"")</f>
        <v/>
      </c>
      <c r="M3145" s="18" t="n">
        <f aca="false">IF(OR(C3145="", L3145=""), 0, IF(COUNTIF($L$6:L3145, L3145)=1, 1, 0))</f>
        <v>0</v>
      </c>
    </row>
    <row r="3146" customFormat="false" ht="28.35" hidden="false" customHeight="true" outlineLevel="0" collapsed="false">
      <c r="A3146" s="48" t="str">
        <f aca="false">IF(AND(NOT(ISBLANK(C3146)),NOT(ISBLANK(B3146)),NOT(ISBLANK(E3146))),(_xlfn.AGGREGATE(2,7,A$5:A3146))+1,"")</f>
        <v/>
      </c>
      <c r="B3146" s="49"/>
      <c r="C3146" s="49"/>
      <c r="D3146" s="50"/>
      <c r="E3146" s="51"/>
      <c r="F3146" s="52" t="str">
        <f aca="false">IFERROR(VLOOKUP(B3146,LISTAS!$Q$2:$R$58,2,0),"")</f>
        <v/>
      </c>
      <c r="G3146" s="34" t="str">
        <f aca="false">IF(ISBLANK(C3146),"",  IF(F3146="RAZÓN SOCIAL","NUEVO_RP",   IF(F3146="NUMERO",      IF(ISNUMBER(VALUE(C3146)),VALUE(C3146),""),   IF(OR(F3146="NSS - NOMBRE",F3146="RP - NOMBRE"),      IF(         AND(           NOT(ISERROR(FIND(" - ",C3146))),           ISERROR(FIND("  ",C3146)),           ISERROR(FIND("–",C3146)),           ISERROR(FIND("—",C3146)),           ISNUMBER(VALUE(LEFT(C3146,FIND(" - ",C3146)-1)))         ),         VALUE(LEFT(C3146,FIND(" - ",C3146)-1)),         ""      ),   ""   )  )))</f>
        <v/>
      </c>
      <c r="H3146" s="34" t="str">
        <f aca="false">B3146 &amp; "|" &amp; E3146 &amp; "|" &amp;(IF(ISBLANK(C3146),"",IFERROR(VALUE(LEFT(TRIM(C3146),FIND(" ",TRIM(C3146)&amp;" ")-1)),"")))</f>
        <v>||</v>
      </c>
      <c r="I3146" s="18" t="n">
        <f aca="false">IF(G3146="",0, IF(COUNTIF($H$6:H3146,H3146)=1,1,0))</f>
        <v>0</v>
      </c>
      <c r="J3146" s="34" t="str">
        <f aca="false">IF( OR( ISBLANK(D3146), C3146=D3146, AND( LEFT(D3146,7)&lt;&gt;"NOMINA ", OR( ISERROR(FIND(" - ",D3146)), NOT(ISNUMBER(VALUE(LEFT(D3146,FIND(" - ",D3146)-1)))) ) ) ), "", B3146 &amp; "|" &amp; E3146 &amp; "|" &amp; (IF(ISBLANK(C3146), "", IFERROR(VALUE(LEFT(TRIM(C3146), FIND(" ", TRIM(C3146)&amp;" ")-1)), ""))) &amp; "|" &amp; D3146 )</f>
        <v/>
      </c>
      <c r="K3146" s="18" t="n">
        <f aca="false">IF(OR(C3146="", J3146="",G3146=""), 0, IF(COUNTIF($J$6:J3146, J3146)=1, 1, 0))</f>
        <v>0</v>
      </c>
      <c r="L3146" s="16" t="str">
        <f aca="false">IF(B3146="Inscripción de nuevo registro patronal",B3146 &amp; "|" &amp; E3146 &amp; "|" &amp; C3146,"")</f>
        <v/>
      </c>
      <c r="M3146" s="18" t="n">
        <f aca="false">IF(OR(C3146="", L3146=""), 0, IF(COUNTIF($L$6:L3146, L3146)=1, 1, 0))</f>
        <v>0</v>
      </c>
    </row>
    <row r="3147" customFormat="false" ht="28.35" hidden="false" customHeight="true" outlineLevel="0" collapsed="false">
      <c r="A3147" s="48" t="str">
        <f aca="false">IF(AND(NOT(ISBLANK(C3147)),NOT(ISBLANK(B3147)),NOT(ISBLANK(E3147))),(_xlfn.AGGREGATE(2,7,A$5:A3147))+1,"")</f>
        <v/>
      </c>
      <c r="B3147" s="49"/>
      <c r="C3147" s="49"/>
      <c r="D3147" s="50"/>
      <c r="E3147" s="51"/>
      <c r="F3147" s="52" t="str">
        <f aca="false">IFERROR(VLOOKUP(B3147,LISTAS!$Q$2:$R$58,2,0),"")</f>
        <v/>
      </c>
      <c r="G3147" s="34" t="str">
        <f aca="false">IF(ISBLANK(C3147),"",  IF(F3147="RAZÓN SOCIAL","NUEVO_RP",   IF(F3147="NUMERO",      IF(ISNUMBER(VALUE(C3147)),VALUE(C3147),""),   IF(OR(F3147="NSS - NOMBRE",F3147="RP - NOMBRE"),      IF(         AND(           NOT(ISERROR(FIND(" - ",C3147))),           ISERROR(FIND("  ",C3147)),           ISERROR(FIND("–",C3147)),           ISERROR(FIND("—",C3147)),           ISNUMBER(VALUE(LEFT(C3147,FIND(" - ",C3147)-1)))         ),         VALUE(LEFT(C3147,FIND(" - ",C3147)-1)),         ""      ),   ""   )  )))</f>
        <v/>
      </c>
      <c r="H3147" s="34" t="str">
        <f aca="false">B3147 &amp; "|" &amp; E3147 &amp; "|" &amp;(IF(ISBLANK(C3147),"",IFERROR(VALUE(LEFT(TRIM(C3147),FIND(" ",TRIM(C3147)&amp;" ")-1)),"")))</f>
        <v>||</v>
      </c>
      <c r="I3147" s="18" t="n">
        <f aca="false">IF(G3147="",0, IF(COUNTIF($H$6:H3147,H3147)=1,1,0))</f>
        <v>0</v>
      </c>
      <c r="J3147" s="34" t="str">
        <f aca="false">IF( OR( ISBLANK(D3147), C3147=D3147, AND( LEFT(D3147,7)&lt;&gt;"NOMINA ", OR( ISERROR(FIND(" - ",D3147)), NOT(ISNUMBER(VALUE(LEFT(D3147,FIND(" - ",D3147)-1)))) ) ) ), "", B3147 &amp; "|" &amp; E3147 &amp; "|" &amp; (IF(ISBLANK(C3147), "", IFERROR(VALUE(LEFT(TRIM(C3147), FIND(" ", TRIM(C3147)&amp;" ")-1)), ""))) &amp; "|" &amp; D3147 )</f>
        <v/>
      </c>
      <c r="K3147" s="18" t="n">
        <f aca="false">IF(OR(C3147="", J3147="",G3147=""), 0, IF(COUNTIF($J$6:J3147, J3147)=1, 1, 0))</f>
        <v>0</v>
      </c>
      <c r="L3147" s="16" t="str">
        <f aca="false">IF(B3147="Inscripción de nuevo registro patronal",B3147 &amp; "|" &amp; E3147 &amp; "|" &amp; C3147,"")</f>
        <v/>
      </c>
      <c r="M3147" s="18" t="n">
        <f aca="false">IF(OR(C3147="", L3147=""), 0, IF(COUNTIF($L$6:L3147, L3147)=1, 1, 0))</f>
        <v>0</v>
      </c>
    </row>
    <row r="3148" customFormat="false" ht="28.35" hidden="false" customHeight="true" outlineLevel="0" collapsed="false">
      <c r="A3148" s="48" t="str">
        <f aca="false">IF(AND(NOT(ISBLANK(C3148)),NOT(ISBLANK(B3148)),NOT(ISBLANK(E3148))),(_xlfn.AGGREGATE(2,7,A$5:A3148))+1,"")</f>
        <v/>
      </c>
      <c r="B3148" s="49"/>
      <c r="C3148" s="49"/>
      <c r="D3148" s="50"/>
      <c r="E3148" s="51"/>
      <c r="F3148" s="52" t="str">
        <f aca="false">IFERROR(VLOOKUP(B3148,LISTAS!$Q$2:$R$58,2,0),"")</f>
        <v/>
      </c>
      <c r="G3148" s="34" t="str">
        <f aca="false">IF(ISBLANK(C3148),"",  IF(F3148="RAZÓN SOCIAL","NUEVO_RP",   IF(F3148="NUMERO",      IF(ISNUMBER(VALUE(C3148)),VALUE(C3148),""),   IF(OR(F3148="NSS - NOMBRE",F3148="RP - NOMBRE"),      IF(         AND(           NOT(ISERROR(FIND(" - ",C3148))),           ISERROR(FIND("  ",C3148)),           ISERROR(FIND("–",C3148)),           ISERROR(FIND("—",C3148)),           ISNUMBER(VALUE(LEFT(C3148,FIND(" - ",C3148)-1)))         ),         VALUE(LEFT(C3148,FIND(" - ",C3148)-1)),         ""      ),   ""   )  )))</f>
        <v/>
      </c>
      <c r="H3148" s="34" t="str">
        <f aca="false">B3148 &amp; "|" &amp; E3148 &amp; "|" &amp;(IF(ISBLANK(C3148),"",IFERROR(VALUE(LEFT(TRIM(C3148),FIND(" ",TRIM(C3148)&amp;" ")-1)),"")))</f>
        <v>||</v>
      </c>
      <c r="I3148" s="18" t="n">
        <f aca="false">IF(G3148="",0, IF(COUNTIF($H$6:H3148,H3148)=1,1,0))</f>
        <v>0</v>
      </c>
      <c r="J3148" s="34" t="str">
        <f aca="false">IF( OR( ISBLANK(D3148), C3148=D3148, AND( LEFT(D3148,7)&lt;&gt;"NOMINA ", OR( ISERROR(FIND(" - ",D3148)), NOT(ISNUMBER(VALUE(LEFT(D3148,FIND(" - ",D3148)-1)))) ) ) ), "", B3148 &amp; "|" &amp; E3148 &amp; "|" &amp; (IF(ISBLANK(C3148), "", IFERROR(VALUE(LEFT(TRIM(C3148), FIND(" ", TRIM(C3148)&amp;" ")-1)), ""))) &amp; "|" &amp; D3148 )</f>
        <v/>
      </c>
      <c r="K3148" s="18" t="n">
        <f aca="false">IF(OR(C3148="", J3148="",G3148=""), 0, IF(COUNTIF($J$6:J3148, J3148)=1, 1, 0))</f>
        <v>0</v>
      </c>
      <c r="L3148" s="16" t="str">
        <f aca="false">IF(B3148="Inscripción de nuevo registro patronal",B3148 &amp; "|" &amp; E3148 &amp; "|" &amp; C3148,"")</f>
        <v/>
      </c>
      <c r="M3148" s="18" t="n">
        <f aca="false">IF(OR(C3148="", L3148=""), 0, IF(COUNTIF($L$6:L3148, L3148)=1, 1, 0))</f>
        <v>0</v>
      </c>
    </row>
    <row r="3149" customFormat="false" ht="28.35" hidden="false" customHeight="true" outlineLevel="0" collapsed="false">
      <c r="A3149" s="48" t="str">
        <f aca="false">IF(AND(NOT(ISBLANK(C3149)),NOT(ISBLANK(B3149)),NOT(ISBLANK(E3149))),(_xlfn.AGGREGATE(2,7,A$5:A3149))+1,"")</f>
        <v/>
      </c>
      <c r="B3149" s="49"/>
      <c r="C3149" s="49"/>
      <c r="D3149" s="50"/>
      <c r="E3149" s="51"/>
      <c r="F3149" s="52" t="str">
        <f aca="false">IFERROR(VLOOKUP(B3149,LISTAS!$Q$2:$R$58,2,0),"")</f>
        <v/>
      </c>
      <c r="G3149" s="34" t="str">
        <f aca="false">IF(ISBLANK(C3149),"",  IF(F3149="RAZÓN SOCIAL","NUEVO_RP",   IF(F3149="NUMERO",      IF(ISNUMBER(VALUE(C3149)),VALUE(C3149),""),   IF(OR(F3149="NSS - NOMBRE",F3149="RP - NOMBRE"),      IF(         AND(           NOT(ISERROR(FIND(" - ",C3149))),           ISERROR(FIND("  ",C3149)),           ISERROR(FIND("–",C3149)),           ISERROR(FIND("—",C3149)),           ISNUMBER(VALUE(LEFT(C3149,FIND(" - ",C3149)-1)))         ),         VALUE(LEFT(C3149,FIND(" - ",C3149)-1)),         ""      ),   ""   )  )))</f>
        <v/>
      </c>
      <c r="H3149" s="34" t="str">
        <f aca="false">B3149 &amp; "|" &amp; E3149 &amp; "|" &amp;(IF(ISBLANK(C3149),"",IFERROR(VALUE(LEFT(TRIM(C3149),FIND(" ",TRIM(C3149)&amp;" ")-1)),"")))</f>
        <v>||</v>
      </c>
      <c r="I3149" s="18" t="n">
        <f aca="false">IF(G3149="",0, IF(COUNTIF($H$6:H3149,H3149)=1,1,0))</f>
        <v>0</v>
      </c>
      <c r="J3149" s="34" t="str">
        <f aca="false">IF( OR( ISBLANK(D3149), C3149=D3149, AND( LEFT(D3149,7)&lt;&gt;"NOMINA ", OR( ISERROR(FIND(" - ",D3149)), NOT(ISNUMBER(VALUE(LEFT(D3149,FIND(" - ",D3149)-1)))) ) ) ), "", B3149 &amp; "|" &amp; E3149 &amp; "|" &amp; (IF(ISBLANK(C3149), "", IFERROR(VALUE(LEFT(TRIM(C3149), FIND(" ", TRIM(C3149)&amp;" ")-1)), ""))) &amp; "|" &amp; D3149 )</f>
        <v/>
      </c>
      <c r="K3149" s="18" t="n">
        <f aca="false">IF(OR(C3149="", J3149="",G3149=""), 0, IF(COUNTIF($J$6:J3149, J3149)=1, 1, 0))</f>
        <v>0</v>
      </c>
      <c r="L3149" s="16" t="str">
        <f aca="false">IF(B3149="Inscripción de nuevo registro patronal",B3149 &amp; "|" &amp; E3149 &amp; "|" &amp; C3149,"")</f>
        <v/>
      </c>
      <c r="M3149" s="18" t="n">
        <f aca="false">IF(OR(C3149="", L3149=""), 0, IF(COUNTIF($L$6:L3149, L3149)=1, 1, 0))</f>
        <v>0</v>
      </c>
    </row>
    <row r="3150" customFormat="false" ht="28.35" hidden="false" customHeight="true" outlineLevel="0" collapsed="false">
      <c r="A3150" s="48" t="str">
        <f aca="false">IF(AND(NOT(ISBLANK(C3150)),NOT(ISBLANK(B3150)),NOT(ISBLANK(E3150))),(_xlfn.AGGREGATE(2,7,A$5:A3150))+1,"")</f>
        <v/>
      </c>
      <c r="B3150" s="49"/>
      <c r="C3150" s="49"/>
      <c r="D3150" s="50"/>
      <c r="E3150" s="51"/>
      <c r="F3150" s="52" t="str">
        <f aca="false">IFERROR(VLOOKUP(B3150,LISTAS!$Q$2:$R$58,2,0),"")</f>
        <v/>
      </c>
      <c r="G3150" s="34" t="str">
        <f aca="false">IF(ISBLANK(C3150),"",  IF(F3150="RAZÓN SOCIAL","NUEVO_RP",   IF(F3150="NUMERO",      IF(ISNUMBER(VALUE(C3150)),VALUE(C3150),""),   IF(OR(F3150="NSS - NOMBRE",F3150="RP - NOMBRE"),      IF(         AND(           NOT(ISERROR(FIND(" - ",C3150))),           ISERROR(FIND("  ",C3150)),           ISERROR(FIND("–",C3150)),           ISERROR(FIND("—",C3150)),           ISNUMBER(VALUE(LEFT(C3150,FIND(" - ",C3150)-1)))         ),         VALUE(LEFT(C3150,FIND(" - ",C3150)-1)),         ""      ),   ""   )  )))</f>
        <v/>
      </c>
      <c r="H3150" s="34" t="str">
        <f aca="false">B3150 &amp; "|" &amp; E3150 &amp; "|" &amp;(IF(ISBLANK(C3150),"",IFERROR(VALUE(LEFT(TRIM(C3150),FIND(" ",TRIM(C3150)&amp;" ")-1)),"")))</f>
        <v>||</v>
      </c>
      <c r="I3150" s="18" t="n">
        <f aca="false">IF(G3150="",0, IF(COUNTIF($H$6:H3150,H3150)=1,1,0))</f>
        <v>0</v>
      </c>
      <c r="J3150" s="34" t="str">
        <f aca="false">IF( OR( ISBLANK(D3150), C3150=D3150, AND( LEFT(D3150,7)&lt;&gt;"NOMINA ", OR( ISERROR(FIND(" - ",D3150)), NOT(ISNUMBER(VALUE(LEFT(D3150,FIND(" - ",D3150)-1)))) ) ) ), "", B3150 &amp; "|" &amp; E3150 &amp; "|" &amp; (IF(ISBLANK(C3150), "", IFERROR(VALUE(LEFT(TRIM(C3150), FIND(" ", TRIM(C3150)&amp;" ")-1)), ""))) &amp; "|" &amp; D3150 )</f>
        <v/>
      </c>
      <c r="K3150" s="18" t="n">
        <f aca="false">IF(OR(C3150="", J3150="",G3150=""), 0, IF(COUNTIF($J$6:J3150, J3150)=1, 1, 0))</f>
        <v>0</v>
      </c>
      <c r="L3150" s="16" t="str">
        <f aca="false">IF(B3150="Inscripción de nuevo registro patronal",B3150 &amp; "|" &amp; E3150 &amp; "|" &amp; C3150,"")</f>
        <v/>
      </c>
      <c r="M3150" s="18" t="n">
        <f aca="false">IF(OR(C3150="", L3150=""), 0, IF(COUNTIF($L$6:L3150, L3150)=1, 1, 0))</f>
        <v>0</v>
      </c>
    </row>
    <row r="3151" customFormat="false" ht="28.35" hidden="false" customHeight="true" outlineLevel="0" collapsed="false">
      <c r="A3151" s="48" t="str">
        <f aca="false">IF(AND(NOT(ISBLANK(C3151)),NOT(ISBLANK(B3151)),NOT(ISBLANK(E3151))),(_xlfn.AGGREGATE(2,7,A$5:A3151))+1,"")</f>
        <v/>
      </c>
      <c r="B3151" s="49"/>
      <c r="C3151" s="49"/>
      <c r="D3151" s="50"/>
      <c r="E3151" s="51"/>
      <c r="F3151" s="52" t="str">
        <f aca="false">IFERROR(VLOOKUP(B3151,LISTAS!$Q$2:$R$58,2,0),"")</f>
        <v/>
      </c>
      <c r="G3151" s="34" t="str">
        <f aca="false">IF(ISBLANK(C3151),"",  IF(F3151="RAZÓN SOCIAL","NUEVO_RP",   IF(F3151="NUMERO",      IF(ISNUMBER(VALUE(C3151)),VALUE(C3151),""),   IF(OR(F3151="NSS - NOMBRE",F3151="RP - NOMBRE"),      IF(         AND(           NOT(ISERROR(FIND(" - ",C3151))),           ISERROR(FIND("  ",C3151)),           ISERROR(FIND("–",C3151)),           ISERROR(FIND("—",C3151)),           ISNUMBER(VALUE(LEFT(C3151,FIND(" - ",C3151)-1)))         ),         VALUE(LEFT(C3151,FIND(" - ",C3151)-1)),         ""      ),   ""   )  )))</f>
        <v/>
      </c>
      <c r="H3151" s="34" t="str">
        <f aca="false">B3151 &amp; "|" &amp; E3151 &amp; "|" &amp;(IF(ISBLANK(C3151),"",IFERROR(VALUE(LEFT(TRIM(C3151),FIND(" ",TRIM(C3151)&amp;" ")-1)),"")))</f>
        <v>||</v>
      </c>
      <c r="I3151" s="18" t="n">
        <f aca="false">IF(G3151="",0, IF(COUNTIF($H$6:H3151,H3151)=1,1,0))</f>
        <v>0</v>
      </c>
      <c r="J3151" s="34" t="str">
        <f aca="false">IF( OR( ISBLANK(D3151), C3151=D3151, AND( LEFT(D3151,7)&lt;&gt;"NOMINA ", OR( ISERROR(FIND(" - ",D3151)), NOT(ISNUMBER(VALUE(LEFT(D3151,FIND(" - ",D3151)-1)))) ) ) ), "", B3151 &amp; "|" &amp; E3151 &amp; "|" &amp; (IF(ISBLANK(C3151), "", IFERROR(VALUE(LEFT(TRIM(C3151), FIND(" ", TRIM(C3151)&amp;" ")-1)), ""))) &amp; "|" &amp; D3151 )</f>
        <v/>
      </c>
      <c r="K3151" s="18" t="n">
        <f aca="false">IF(OR(C3151="", J3151="",G3151=""), 0, IF(COUNTIF($J$6:J3151, J3151)=1, 1, 0))</f>
        <v>0</v>
      </c>
      <c r="L3151" s="16" t="str">
        <f aca="false">IF(B3151="Inscripción de nuevo registro patronal",B3151 &amp; "|" &amp; E3151 &amp; "|" &amp; C3151,"")</f>
        <v/>
      </c>
      <c r="M3151" s="18" t="n">
        <f aca="false">IF(OR(C3151="", L3151=""), 0, IF(COUNTIF($L$6:L3151, L3151)=1, 1, 0))</f>
        <v>0</v>
      </c>
    </row>
    <row r="3152" customFormat="false" ht="28.35" hidden="false" customHeight="true" outlineLevel="0" collapsed="false">
      <c r="A3152" s="48" t="str">
        <f aca="false">IF(AND(NOT(ISBLANK(C3152)),NOT(ISBLANK(B3152)),NOT(ISBLANK(E3152))),(_xlfn.AGGREGATE(2,7,A$5:A3152))+1,"")</f>
        <v/>
      </c>
      <c r="B3152" s="49"/>
      <c r="C3152" s="49"/>
      <c r="D3152" s="50"/>
      <c r="E3152" s="51"/>
      <c r="F3152" s="52" t="str">
        <f aca="false">IFERROR(VLOOKUP(B3152,LISTAS!$Q$2:$R$58,2,0),"")</f>
        <v/>
      </c>
      <c r="G3152" s="34" t="str">
        <f aca="false">IF(ISBLANK(C3152),"",  IF(F3152="RAZÓN SOCIAL","NUEVO_RP",   IF(F3152="NUMERO",      IF(ISNUMBER(VALUE(C3152)),VALUE(C3152),""),   IF(OR(F3152="NSS - NOMBRE",F3152="RP - NOMBRE"),      IF(         AND(           NOT(ISERROR(FIND(" - ",C3152))),           ISERROR(FIND("  ",C3152)),           ISERROR(FIND("–",C3152)),           ISERROR(FIND("—",C3152)),           ISNUMBER(VALUE(LEFT(C3152,FIND(" - ",C3152)-1)))         ),         VALUE(LEFT(C3152,FIND(" - ",C3152)-1)),         ""      ),   ""   )  )))</f>
        <v/>
      </c>
      <c r="H3152" s="34" t="str">
        <f aca="false">B3152 &amp; "|" &amp; E3152 &amp; "|" &amp;(IF(ISBLANK(C3152),"",IFERROR(VALUE(LEFT(TRIM(C3152),FIND(" ",TRIM(C3152)&amp;" ")-1)),"")))</f>
        <v>||</v>
      </c>
      <c r="I3152" s="18" t="n">
        <f aca="false">IF(G3152="",0, IF(COUNTIF($H$6:H3152,H3152)=1,1,0))</f>
        <v>0</v>
      </c>
      <c r="J3152" s="34" t="str">
        <f aca="false">IF( OR( ISBLANK(D3152), C3152=D3152, AND( LEFT(D3152,7)&lt;&gt;"NOMINA ", OR( ISERROR(FIND(" - ",D3152)), NOT(ISNUMBER(VALUE(LEFT(D3152,FIND(" - ",D3152)-1)))) ) ) ), "", B3152 &amp; "|" &amp; E3152 &amp; "|" &amp; (IF(ISBLANK(C3152), "", IFERROR(VALUE(LEFT(TRIM(C3152), FIND(" ", TRIM(C3152)&amp;" ")-1)), ""))) &amp; "|" &amp; D3152 )</f>
        <v/>
      </c>
      <c r="K3152" s="18" t="n">
        <f aca="false">IF(OR(C3152="", J3152="",G3152=""), 0, IF(COUNTIF($J$6:J3152, J3152)=1, 1, 0))</f>
        <v>0</v>
      </c>
      <c r="L3152" s="16" t="str">
        <f aca="false">IF(B3152="Inscripción de nuevo registro patronal",B3152 &amp; "|" &amp; E3152 &amp; "|" &amp; C3152,"")</f>
        <v/>
      </c>
      <c r="M3152" s="18" t="n">
        <f aca="false">IF(OR(C3152="", L3152=""), 0, IF(COUNTIF($L$6:L3152, L3152)=1, 1, 0))</f>
        <v>0</v>
      </c>
    </row>
    <row r="3153" customFormat="false" ht="28.35" hidden="false" customHeight="true" outlineLevel="0" collapsed="false">
      <c r="A3153" s="48" t="str">
        <f aca="false">IF(AND(NOT(ISBLANK(C3153)),NOT(ISBLANK(B3153)),NOT(ISBLANK(E3153))),(_xlfn.AGGREGATE(2,7,A$5:A3153))+1,"")</f>
        <v/>
      </c>
      <c r="B3153" s="49"/>
      <c r="C3153" s="49"/>
      <c r="D3153" s="50"/>
      <c r="E3153" s="51"/>
      <c r="F3153" s="52" t="str">
        <f aca="false">IFERROR(VLOOKUP(B3153,LISTAS!$Q$2:$R$58,2,0),"")</f>
        <v/>
      </c>
      <c r="G3153" s="34" t="str">
        <f aca="false">IF(ISBLANK(C3153),"",  IF(F3153="RAZÓN SOCIAL","NUEVO_RP",   IF(F3153="NUMERO",      IF(ISNUMBER(VALUE(C3153)),VALUE(C3153),""),   IF(OR(F3153="NSS - NOMBRE",F3153="RP - NOMBRE"),      IF(         AND(           NOT(ISERROR(FIND(" - ",C3153))),           ISERROR(FIND("  ",C3153)),           ISERROR(FIND("–",C3153)),           ISERROR(FIND("—",C3153)),           ISNUMBER(VALUE(LEFT(C3153,FIND(" - ",C3153)-1)))         ),         VALUE(LEFT(C3153,FIND(" - ",C3153)-1)),         ""      ),   ""   )  )))</f>
        <v/>
      </c>
      <c r="H3153" s="34" t="str">
        <f aca="false">B3153 &amp; "|" &amp; E3153 &amp; "|" &amp;(IF(ISBLANK(C3153),"",IFERROR(VALUE(LEFT(TRIM(C3153),FIND(" ",TRIM(C3153)&amp;" ")-1)),"")))</f>
        <v>||</v>
      </c>
      <c r="I3153" s="18" t="n">
        <f aca="false">IF(G3153="",0, IF(COUNTIF($H$6:H3153,H3153)=1,1,0))</f>
        <v>0</v>
      </c>
      <c r="J3153" s="34" t="str">
        <f aca="false">IF( OR( ISBLANK(D3153), C3153=D3153, AND( LEFT(D3153,7)&lt;&gt;"NOMINA ", OR( ISERROR(FIND(" - ",D3153)), NOT(ISNUMBER(VALUE(LEFT(D3153,FIND(" - ",D3153)-1)))) ) ) ), "", B3153 &amp; "|" &amp; E3153 &amp; "|" &amp; (IF(ISBLANK(C3153), "", IFERROR(VALUE(LEFT(TRIM(C3153), FIND(" ", TRIM(C3153)&amp;" ")-1)), ""))) &amp; "|" &amp; D3153 )</f>
        <v/>
      </c>
      <c r="K3153" s="18" t="n">
        <f aca="false">IF(OR(C3153="", J3153="",G3153=""), 0, IF(COUNTIF($J$6:J3153, J3153)=1, 1, 0))</f>
        <v>0</v>
      </c>
      <c r="L3153" s="16" t="str">
        <f aca="false">IF(B3153="Inscripción de nuevo registro patronal",B3153 &amp; "|" &amp; E3153 &amp; "|" &amp; C3153,"")</f>
        <v/>
      </c>
      <c r="M3153" s="18" t="n">
        <f aca="false">IF(OR(C3153="", L3153=""), 0, IF(COUNTIF($L$6:L3153, L3153)=1, 1, 0))</f>
        <v>0</v>
      </c>
    </row>
    <row r="3154" customFormat="false" ht="28.35" hidden="false" customHeight="true" outlineLevel="0" collapsed="false">
      <c r="A3154" s="48" t="str">
        <f aca="false">IF(AND(NOT(ISBLANK(C3154)),NOT(ISBLANK(B3154)),NOT(ISBLANK(E3154))),(_xlfn.AGGREGATE(2,7,A$5:A3154))+1,"")</f>
        <v/>
      </c>
      <c r="B3154" s="49"/>
      <c r="C3154" s="49"/>
      <c r="D3154" s="50"/>
      <c r="E3154" s="51"/>
      <c r="F3154" s="52" t="str">
        <f aca="false">IFERROR(VLOOKUP(B3154,LISTAS!$Q$2:$R$58,2,0),"")</f>
        <v/>
      </c>
      <c r="G3154" s="34" t="str">
        <f aca="false">IF(ISBLANK(C3154),"",  IF(F3154="RAZÓN SOCIAL","NUEVO_RP",   IF(F3154="NUMERO",      IF(ISNUMBER(VALUE(C3154)),VALUE(C3154),""),   IF(OR(F3154="NSS - NOMBRE",F3154="RP - NOMBRE"),      IF(         AND(           NOT(ISERROR(FIND(" - ",C3154))),           ISERROR(FIND("  ",C3154)),           ISERROR(FIND("–",C3154)),           ISERROR(FIND("—",C3154)),           ISNUMBER(VALUE(LEFT(C3154,FIND(" - ",C3154)-1)))         ),         VALUE(LEFT(C3154,FIND(" - ",C3154)-1)),         ""      ),   ""   )  )))</f>
        <v/>
      </c>
      <c r="H3154" s="34" t="str">
        <f aca="false">B3154 &amp; "|" &amp; E3154 &amp; "|" &amp;(IF(ISBLANK(C3154),"",IFERROR(VALUE(LEFT(TRIM(C3154),FIND(" ",TRIM(C3154)&amp;" ")-1)),"")))</f>
        <v>||</v>
      </c>
      <c r="I3154" s="18" t="n">
        <f aca="false">IF(G3154="",0, IF(COUNTIF($H$6:H3154,H3154)=1,1,0))</f>
        <v>0</v>
      </c>
      <c r="J3154" s="34" t="str">
        <f aca="false">IF( OR( ISBLANK(D3154), C3154=D3154, AND( LEFT(D3154,7)&lt;&gt;"NOMINA ", OR( ISERROR(FIND(" - ",D3154)), NOT(ISNUMBER(VALUE(LEFT(D3154,FIND(" - ",D3154)-1)))) ) ) ), "", B3154 &amp; "|" &amp; E3154 &amp; "|" &amp; (IF(ISBLANK(C3154), "", IFERROR(VALUE(LEFT(TRIM(C3154), FIND(" ", TRIM(C3154)&amp;" ")-1)), ""))) &amp; "|" &amp; D3154 )</f>
        <v/>
      </c>
      <c r="K3154" s="18" t="n">
        <f aca="false">IF(OR(C3154="", J3154="",G3154=""), 0, IF(COUNTIF($J$6:J3154, J3154)=1, 1, 0))</f>
        <v>0</v>
      </c>
      <c r="L3154" s="16" t="str">
        <f aca="false">IF(B3154="Inscripción de nuevo registro patronal",B3154 &amp; "|" &amp; E3154 &amp; "|" &amp; C3154,"")</f>
        <v/>
      </c>
      <c r="M3154" s="18" t="n">
        <f aca="false">IF(OR(C3154="", L3154=""), 0, IF(COUNTIF($L$6:L3154, L3154)=1, 1, 0))</f>
        <v>0</v>
      </c>
    </row>
    <row r="3155" customFormat="false" ht="28.35" hidden="false" customHeight="true" outlineLevel="0" collapsed="false">
      <c r="A3155" s="48" t="str">
        <f aca="false">IF(AND(NOT(ISBLANK(C3155)),NOT(ISBLANK(B3155)),NOT(ISBLANK(E3155))),(_xlfn.AGGREGATE(2,7,A$5:A3155))+1,"")</f>
        <v/>
      </c>
      <c r="B3155" s="49"/>
      <c r="C3155" s="49"/>
      <c r="D3155" s="50"/>
      <c r="E3155" s="51"/>
      <c r="F3155" s="52" t="str">
        <f aca="false">IFERROR(VLOOKUP(B3155,LISTAS!$Q$2:$R$58,2,0),"")</f>
        <v/>
      </c>
      <c r="G3155" s="34" t="str">
        <f aca="false">IF(ISBLANK(C3155),"",  IF(F3155="RAZÓN SOCIAL","NUEVO_RP",   IF(F3155="NUMERO",      IF(ISNUMBER(VALUE(C3155)),VALUE(C3155),""),   IF(OR(F3155="NSS - NOMBRE",F3155="RP - NOMBRE"),      IF(         AND(           NOT(ISERROR(FIND(" - ",C3155))),           ISERROR(FIND("  ",C3155)),           ISERROR(FIND("–",C3155)),           ISERROR(FIND("—",C3155)),           ISNUMBER(VALUE(LEFT(C3155,FIND(" - ",C3155)-1)))         ),         VALUE(LEFT(C3155,FIND(" - ",C3155)-1)),         ""      ),   ""   )  )))</f>
        <v/>
      </c>
      <c r="H3155" s="34" t="str">
        <f aca="false">B3155 &amp; "|" &amp; E3155 &amp; "|" &amp;(IF(ISBLANK(C3155),"",IFERROR(VALUE(LEFT(TRIM(C3155),FIND(" ",TRIM(C3155)&amp;" ")-1)),"")))</f>
        <v>||</v>
      </c>
      <c r="I3155" s="18" t="n">
        <f aca="false">IF(G3155="",0, IF(COUNTIF($H$6:H3155,H3155)=1,1,0))</f>
        <v>0</v>
      </c>
      <c r="J3155" s="34" t="str">
        <f aca="false">IF( OR( ISBLANK(D3155), C3155=D3155, AND( LEFT(D3155,7)&lt;&gt;"NOMINA ", OR( ISERROR(FIND(" - ",D3155)), NOT(ISNUMBER(VALUE(LEFT(D3155,FIND(" - ",D3155)-1)))) ) ) ), "", B3155 &amp; "|" &amp; E3155 &amp; "|" &amp; (IF(ISBLANK(C3155), "", IFERROR(VALUE(LEFT(TRIM(C3155), FIND(" ", TRIM(C3155)&amp;" ")-1)), ""))) &amp; "|" &amp; D3155 )</f>
        <v/>
      </c>
      <c r="K3155" s="18" t="n">
        <f aca="false">IF(OR(C3155="", J3155="",G3155=""), 0, IF(COUNTIF($J$6:J3155, J3155)=1, 1, 0))</f>
        <v>0</v>
      </c>
      <c r="L3155" s="16" t="str">
        <f aca="false">IF(B3155="Inscripción de nuevo registro patronal",B3155 &amp; "|" &amp; E3155 &amp; "|" &amp; C3155,"")</f>
        <v/>
      </c>
      <c r="M3155" s="18" t="n">
        <f aca="false">IF(OR(C3155="", L3155=""), 0, IF(COUNTIF($L$6:L3155, L3155)=1, 1, 0))</f>
        <v>0</v>
      </c>
    </row>
    <row r="3156" customFormat="false" ht="28.35" hidden="false" customHeight="true" outlineLevel="0" collapsed="false">
      <c r="A3156" s="48" t="str">
        <f aca="false">IF(AND(NOT(ISBLANK(C3156)),NOT(ISBLANK(B3156)),NOT(ISBLANK(E3156))),(_xlfn.AGGREGATE(2,7,A$5:A3156))+1,"")</f>
        <v/>
      </c>
      <c r="B3156" s="49"/>
      <c r="C3156" s="49"/>
      <c r="D3156" s="50"/>
      <c r="E3156" s="51"/>
      <c r="F3156" s="52" t="str">
        <f aca="false">IFERROR(VLOOKUP(B3156,LISTAS!$Q$2:$R$58,2,0),"")</f>
        <v/>
      </c>
      <c r="G3156" s="34" t="str">
        <f aca="false">IF(ISBLANK(C3156),"",  IF(F3156="RAZÓN SOCIAL","NUEVO_RP",   IF(F3156="NUMERO",      IF(ISNUMBER(VALUE(C3156)),VALUE(C3156),""),   IF(OR(F3156="NSS - NOMBRE",F3156="RP - NOMBRE"),      IF(         AND(           NOT(ISERROR(FIND(" - ",C3156))),           ISERROR(FIND("  ",C3156)),           ISERROR(FIND("–",C3156)),           ISERROR(FIND("—",C3156)),           ISNUMBER(VALUE(LEFT(C3156,FIND(" - ",C3156)-1)))         ),         VALUE(LEFT(C3156,FIND(" - ",C3156)-1)),         ""      ),   ""   )  )))</f>
        <v/>
      </c>
      <c r="H3156" s="34" t="str">
        <f aca="false">B3156 &amp; "|" &amp; E3156 &amp; "|" &amp;(IF(ISBLANK(C3156),"",IFERROR(VALUE(LEFT(TRIM(C3156),FIND(" ",TRIM(C3156)&amp;" ")-1)),"")))</f>
        <v>||</v>
      </c>
      <c r="I3156" s="18" t="n">
        <f aca="false">IF(G3156="",0, IF(COUNTIF($H$6:H3156,H3156)=1,1,0))</f>
        <v>0</v>
      </c>
      <c r="J3156" s="34" t="str">
        <f aca="false">IF( OR( ISBLANK(D3156), C3156=D3156, AND( LEFT(D3156,7)&lt;&gt;"NOMINA ", OR( ISERROR(FIND(" - ",D3156)), NOT(ISNUMBER(VALUE(LEFT(D3156,FIND(" - ",D3156)-1)))) ) ) ), "", B3156 &amp; "|" &amp; E3156 &amp; "|" &amp; (IF(ISBLANK(C3156), "", IFERROR(VALUE(LEFT(TRIM(C3156), FIND(" ", TRIM(C3156)&amp;" ")-1)), ""))) &amp; "|" &amp; D3156 )</f>
        <v/>
      </c>
      <c r="K3156" s="18" t="n">
        <f aca="false">IF(OR(C3156="", J3156="",G3156=""), 0, IF(COUNTIF($J$6:J3156, J3156)=1, 1, 0))</f>
        <v>0</v>
      </c>
      <c r="L3156" s="16" t="str">
        <f aca="false">IF(B3156="Inscripción de nuevo registro patronal",B3156 &amp; "|" &amp; E3156 &amp; "|" &amp; C3156,"")</f>
        <v/>
      </c>
      <c r="M3156" s="18" t="n">
        <f aca="false">IF(OR(C3156="", L3156=""), 0, IF(COUNTIF($L$6:L3156, L3156)=1, 1, 0))</f>
        <v>0</v>
      </c>
    </row>
    <row r="3157" customFormat="false" ht="28.35" hidden="false" customHeight="true" outlineLevel="0" collapsed="false">
      <c r="A3157" s="48" t="str">
        <f aca="false">IF(AND(NOT(ISBLANK(C3157)),NOT(ISBLANK(B3157)),NOT(ISBLANK(E3157))),(_xlfn.AGGREGATE(2,7,A$5:A3157))+1,"")</f>
        <v/>
      </c>
      <c r="B3157" s="49"/>
      <c r="C3157" s="49"/>
      <c r="D3157" s="50"/>
      <c r="E3157" s="51"/>
      <c r="F3157" s="52" t="str">
        <f aca="false">IFERROR(VLOOKUP(B3157,LISTAS!$Q$2:$R$58,2,0),"")</f>
        <v/>
      </c>
      <c r="G3157" s="34" t="str">
        <f aca="false">IF(ISBLANK(C3157),"",  IF(F3157="RAZÓN SOCIAL","NUEVO_RP",   IF(F3157="NUMERO",      IF(ISNUMBER(VALUE(C3157)),VALUE(C3157),""),   IF(OR(F3157="NSS - NOMBRE",F3157="RP - NOMBRE"),      IF(         AND(           NOT(ISERROR(FIND(" - ",C3157))),           ISERROR(FIND("  ",C3157)),           ISERROR(FIND("–",C3157)),           ISERROR(FIND("—",C3157)),           ISNUMBER(VALUE(LEFT(C3157,FIND(" - ",C3157)-1)))         ),         VALUE(LEFT(C3157,FIND(" - ",C3157)-1)),         ""      ),   ""   )  )))</f>
        <v/>
      </c>
      <c r="H3157" s="34" t="str">
        <f aca="false">B3157 &amp; "|" &amp; E3157 &amp; "|" &amp;(IF(ISBLANK(C3157),"",IFERROR(VALUE(LEFT(TRIM(C3157),FIND(" ",TRIM(C3157)&amp;" ")-1)),"")))</f>
        <v>||</v>
      </c>
      <c r="I3157" s="18" t="n">
        <f aca="false">IF(G3157="",0, IF(COUNTIF($H$6:H3157,H3157)=1,1,0))</f>
        <v>0</v>
      </c>
      <c r="J3157" s="34" t="str">
        <f aca="false">IF( OR( ISBLANK(D3157), C3157=D3157, AND( LEFT(D3157,7)&lt;&gt;"NOMINA ", OR( ISERROR(FIND(" - ",D3157)), NOT(ISNUMBER(VALUE(LEFT(D3157,FIND(" - ",D3157)-1)))) ) ) ), "", B3157 &amp; "|" &amp; E3157 &amp; "|" &amp; (IF(ISBLANK(C3157), "", IFERROR(VALUE(LEFT(TRIM(C3157), FIND(" ", TRIM(C3157)&amp;" ")-1)), ""))) &amp; "|" &amp; D3157 )</f>
        <v/>
      </c>
      <c r="K3157" s="18" t="n">
        <f aca="false">IF(OR(C3157="", J3157="",G3157=""), 0, IF(COUNTIF($J$6:J3157, J3157)=1, 1, 0))</f>
        <v>0</v>
      </c>
      <c r="L3157" s="16" t="str">
        <f aca="false">IF(B3157="Inscripción de nuevo registro patronal",B3157 &amp; "|" &amp; E3157 &amp; "|" &amp; C3157,"")</f>
        <v/>
      </c>
      <c r="M3157" s="18" t="n">
        <f aca="false">IF(OR(C3157="", L3157=""), 0, IF(COUNTIF($L$6:L3157, L3157)=1, 1, 0))</f>
        <v>0</v>
      </c>
    </row>
    <row r="3158" customFormat="false" ht="28.35" hidden="false" customHeight="true" outlineLevel="0" collapsed="false">
      <c r="A3158" s="48" t="str">
        <f aca="false">IF(AND(NOT(ISBLANK(C3158)),NOT(ISBLANK(B3158)),NOT(ISBLANK(E3158))),(_xlfn.AGGREGATE(2,7,A$5:A3158))+1,"")</f>
        <v/>
      </c>
      <c r="B3158" s="49"/>
      <c r="C3158" s="49"/>
      <c r="D3158" s="50"/>
      <c r="E3158" s="51"/>
      <c r="F3158" s="52" t="str">
        <f aca="false">IFERROR(VLOOKUP(B3158,LISTAS!$Q$2:$R$58,2,0),"")</f>
        <v/>
      </c>
      <c r="G3158" s="34" t="str">
        <f aca="false">IF(ISBLANK(C3158),"",  IF(F3158="RAZÓN SOCIAL","NUEVO_RP",   IF(F3158="NUMERO",      IF(ISNUMBER(VALUE(C3158)),VALUE(C3158),""),   IF(OR(F3158="NSS - NOMBRE",F3158="RP - NOMBRE"),      IF(         AND(           NOT(ISERROR(FIND(" - ",C3158))),           ISERROR(FIND("  ",C3158)),           ISERROR(FIND("–",C3158)),           ISERROR(FIND("—",C3158)),           ISNUMBER(VALUE(LEFT(C3158,FIND(" - ",C3158)-1)))         ),         VALUE(LEFT(C3158,FIND(" - ",C3158)-1)),         ""      ),   ""   )  )))</f>
        <v/>
      </c>
      <c r="H3158" s="34" t="str">
        <f aca="false">B3158 &amp; "|" &amp; E3158 &amp; "|" &amp;(IF(ISBLANK(C3158),"",IFERROR(VALUE(LEFT(TRIM(C3158),FIND(" ",TRIM(C3158)&amp;" ")-1)),"")))</f>
        <v>||</v>
      </c>
      <c r="I3158" s="18" t="n">
        <f aca="false">IF(G3158="",0, IF(COUNTIF($H$6:H3158,H3158)=1,1,0))</f>
        <v>0</v>
      </c>
      <c r="J3158" s="34" t="str">
        <f aca="false">IF( OR( ISBLANK(D3158), C3158=D3158, AND( LEFT(D3158,7)&lt;&gt;"NOMINA ", OR( ISERROR(FIND(" - ",D3158)), NOT(ISNUMBER(VALUE(LEFT(D3158,FIND(" - ",D3158)-1)))) ) ) ), "", B3158 &amp; "|" &amp; E3158 &amp; "|" &amp; (IF(ISBLANK(C3158), "", IFERROR(VALUE(LEFT(TRIM(C3158), FIND(" ", TRIM(C3158)&amp;" ")-1)), ""))) &amp; "|" &amp; D3158 )</f>
        <v/>
      </c>
      <c r="K3158" s="18" t="n">
        <f aca="false">IF(OR(C3158="", J3158="",G3158=""), 0, IF(COUNTIF($J$6:J3158, J3158)=1, 1, 0))</f>
        <v>0</v>
      </c>
      <c r="L3158" s="16" t="str">
        <f aca="false">IF(B3158="Inscripción de nuevo registro patronal",B3158 &amp; "|" &amp; E3158 &amp; "|" &amp; C3158,"")</f>
        <v/>
      </c>
      <c r="M3158" s="18" t="n">
        <f aca="false">IF(OR(C3158="", L3158=""), 0, IF(COUNTIF($L$6:L3158, L3158)=1, 1, 0))</f>
        <v>0</v>
      </c>
    </row>
    <row r="3159" customFormat="false" ht="28.35" hidden="false" customHeight="true" outlineLevel="0" collapsed="false">
      <c r="A3159" s="48" t="str">
        <f aca="false">IF(AND(NOT(ISBLANK(C3159)),NOT(ISBLANK(B3159)),NOT(ISBLANK(E3159))),(_xlfn.AGGREGATE(2,7,A$5:A3159))+1,"")</f>
        <v/>
      </c>
      <c r="B3159" s="49"/>
      <c r="C3159" s="49"/>
      <c r="D3159" s="50"/>
      <c r="E3159" s="51"/>
      <c r="F3159" s="52" t="str">
        <f aca="false">IFERROR(VLOOKUP(B3159,LISTAS!$Q$2:$R$58,2,0),"")</f>
        <v/>
      </c>
      <c r="G3159" s="34" t="str">
        <f aca="false">IF(ISBLANK(C3159),"",  IF(F3159="RAZÓN SOCIAL","NUEVO_RP",   IF(F3159="NUMERO",      IF(ISNUMBER(VALUE(C3159)),VALUE(C3159),""),   IF(OR(F3159="NSS - NOMBRE",F3159="RP - NOMBRE"),      IF(         AND(           NOT(ISERROR(FIND(" - ",C3159))),           ISERROR(FIND("  ",C3159)),           ISERROR(FIND("–",C3159)),           ISERROR(FIND("—",C3159)),           ISNUMBER(VALUE(LEFT(C3159,FIND(" - ",C3159)-1)))         ),         VALUE(LEFT(C3159,FIND(" - ",C3159)-1)),         ""      ),   ""   )  )))</f>
        <v/>
      </c>
      <c r="H3159" s="34" t="str">
        <f aca="false">B3159 &amp; "|" &amp; E3159 &amp; "|" &amp;(IF(ISBLANK(C3159),"",IFERROR(VALUE(LEFT(TRIM(C3159),FIND(" ",TRIM(C3159)&amp;" ")-1)),"")))</f>
        <v>||</v>
      </c>
      <c r="I3159" s="18" t="n">
        <f aca="false">IF(G3159="",0, IF(COUNTIF($H$6:H3159,H3159)=1,1,0))</f>
        <v>0</v>
      </c>
      <c r="J3159" s="34" t="str">
        <f aca="false">IF( OR( ISBLANK(D3159), C3159=D3159, AND( LEFT(D3159,7)&lt;&gt;"NOMINA ", OR( ISERROR(FIND(" - ",D3159)), NOT(ISNUMBER(VALUE(LEFT(D3159,FIND(" - ",D3159)-1)))) ) ) ), "", B3159 &amp; "|" &amp; E3159 &amp; "|" &amp; (IF(ISBLANK(C3159), "", IFERROR(VALUE(LEFT(TRIM(C3159), FIND(" ", TRIM(C3159)&amp;" ")-1)), ""))) &amp; "|" &amp; D3159 )</f>
        <v/>
      </c>
      <c r="K3159" s="18" t="n">
        <f aca="false">IF(OR(C3159="", J3159="",G3159=""), 0, IF(COUNTIF($J$6:J3159, J3159)=1, 1, 0))</f>
        <v>0</v>
      </c>
      <c r="L3159" s="16" t="str">
        <f aca="false">IF(B3159="Inscripción de nuevo registro patronal",B3159 &amp; "|" &amp; E3159 &amp; "|" &amp; C3159,"")</f>
        <v/>
      </c>
      <c r="M3159" s="18" t="n">
        <f aca="false">IF(OR(C3159="", L3159=""), 0, IF(COUNTIF($L$6:L3159, L3159)=1, 1, 0))</f>
        <v>0</v>
      </c>
    </row>
    <row r="3160" customFormat="false" ht="28.35" hidden="false" customHeight="true" outlineLevel="0" collapsed="false">
      <c r="A3160" s="48" t="str">
        <f aca="false">IF(AND(NOT(ISBLANK(C3160)),NOT(ISBLANK(B3160)),NOT(ISBLANK(E3160))),(_xlfn.AGGREGATE(2,7,A$5:A3160))+1,"")</f>
        <v/>
      </c>
      <c r="B3160" s="49"/>
      <c r="C3160" s="49"/>
      <c r="D3160" s="50"/>
      <c r="E3160" s="51"/>
      <c r="F3160" s="52" t="str">
        <f aca="false">IFERROR(VLOOKUP(B3160,LISTAS!$Q$2:$R$58,2,0),"")</f>
        <v/>
      </c>
      <c r="G3160" s="34" t="str">
        <f aca="false">IF(ISBLANK(C3160),"",  IF(F3160="RAZÓN SOCIAL","NUEVO_RP",   IF(F3160="NUMERO",      IF(ISNUMBER(VALUE(C3160)),VALUE(C3160),""),   IF(OR(F3160="NSS - NOMBRE",F3160="RP - NOMBRE"),      IF(         AND(           NOT(ISERROR(FIND(" - ",C3160))),           ISERROR(FIND("  ",C3160)),           ISERROR(FIND("–",C3160)),           ISERROR(FIND("—",C3160)),           ISNUMBER(VALUE(LEFT(C3160,FIND(" - ",C3160)-1)))         ),         VALUE(LEFT(C3160,FIND(" - ",C3160)-1)),         ""      ),   ""   )  )))</f>
        <v/>
      </c>
      <c r="H3160" s="34" t="str">
        <f aca="false">B3160 &amp; "|" &amp; E3160 &amp; "|" &amp;(IF(ISBLANK(C3160),"",IFERROR(VALUE(LEFT(TRIM(C3160),FIND(" ",TRIM(C3160)&amp;" ")-1)),"")))</f>
        <v>||</v>
      </c>
      <c r="I3160" s="18" t="n">
        <f aca="false">IF(G3160="",0, IF(COUNTIF($H$6:H3160,H3160)=1,1,0))</f>
        <v>0</v>
      </c>
      <c r="J3160" s="34" t="str">
        <f aca="false">IF( OR( ISBLANK(D3160), C3160=D3160, AND( LEFT(D3160,7)&lt;&gt;"NOMINA ", OR( ISERROR(FIND(" - ",D3160)), NOT(ISNUMBER(VALUE(LEFT(D3160,FIND(" - ",D3160)-1)))) ) ) ), "", B3160 &amp; "|" &amp; E3160 &amp; "|" &amp; (IF(ISBLANK(C3160), "", IFERROR(VALUE(LEFT(TRIM(C3160), FIND(" ", TRIM(C3160)&amp;" ")-1)), ""))) &amp; "|" &amp; D3160 )</f>
        <v/>
      </c>
      <c r="K3160" s="18" t="n">
        <f aca="false">IF(OR(C3160="", J3160="",G3160=""), 0, IF(COUNTIF($J$6:J3160, J3160)=1, 1, 0))</f>
        <v>0</v>
      </c>
      <c r="L3160" s="16" t="str">
        <f aca="false">IF(B3160="Inscripción de nuevo registro patronal",B3160 &amp; "|" &amp; E3160 &amp; "|" &amp; C3160,"")</f>
        <v/>
      </c>
      <c r="M3160" s="18" t="n">
        <f aca="false">IF(OR(C3160="", L3160=""), 0, IF(COUNTIF($L$6:L3160, L3160)=1, 1, 0))</f>
        <v>0</v>
      </c>
    </row>
    <row r="3161" customFormat="false" ht="28.35" hidden="false" customHeight="true" outlineLevel="0" collapsed="false">
      <c r="A3161" s="48" t="str">
        <f aca="false">IF(AND(NOT(ISBLANK(C3161)),NOT(ISBLANK(B3161)),NOT(ISBLANK(E3161))),(_xlfn.AGGREGATE(2,7,A$5:A3161))+1,"")</f>
        <v/>
      </c>
      <c r="B3161" s="49"/>
      <c r="C3161" s="49"/>
      <c r="D3161" s="50"/>
      <c r="E3161" s="51"/>
      <c r="F3161" s="52" t="str">
        <f aca="false">IFERROR(VLOOKUP(B3161,LISTAS!$Q$2:$R$58,2,0),"")</f>
        <v/>
      </c>
      <c r="G3161" s="34" t="str">
        <f aca="false">IF(ISBLANK(C3161),"",  IF(F3161="RAZÓN SOCIAL","NUEVO_RP",   IF(F3161="NUMERO",      IF(ISNUMBER(VALUE(C3161)),VALUE(C3161),""),   IF(OR(F3161="NSS - NOMBRE",F3161="RP - NOMBRE"),      IF(         AND(           NOT(ISERROR(FIND(" - ",C3161))),           ISERROR(FIND("  ",C3161)),           ISERROR(FIND("–",C3161)),           ISERROR(FIND("—",C3161)),           ISNUMBER(VALUE(LEFT(C3161,FIND(" - ",C3161)-1)))         ),         VALUE(LEFT(C3161,FIND(" - ",C3161)-1)),         ""      ),   ""   )  )))</f>
        <v/>
      </c>
      <c r="H3161" s="34" t="str">
        <f aca="false">B3161 &amp; "|" &amp; E3161 &amp; "|" &amp;(IF(ISBLANK(C3161),"",IFERROR(VALUE(LEFT(TRIM(C3161),FIND(" ",TRIM(C3161)&amp;" ")-1)),"")))</f>
        <v>||</v>
      </c>
      <c r="I3161" s="18" t="n">
        <f aca="false">IF(G3161="",0, IF(COUNTIF($H$6:H3161,H3161)=1,1,0))</f>
        <v>0</v>
      </c>
      <c r="J3161" s="34" t="str">
        <f aca="false">IF( OR( ISBLANK(D3161), C3161=D3161, AND( LEFT(D3161,7)&lt;&gt;"NOMINA ", OR( ISERROR(FIND(" - ",D3161)), NOT(ISNUMBER(VALUE(LEFT(D3161,FIND(" - ",D3161)-1)))) ) ) ), "", B3161 &amp; "|" &amp; E3161 &amp; "|" &amp; (IF(ISBLANK(C3161), "", IFERROR(VALUE(LEFT(TRIM(C3161), FIND(" ", TRIM(C3161)&amp;" ")-1)), ""))) &amp; "|" &amp; D3161 )</f>
        <v/>
      </c>
      <c r="K3161" s="18" t="n">
        <f aca="false">IF(OR(C3161="", J3161="",G3161=""), 0, IF(COUNTIF($J$6:J3161, J3161)=1, 1, 0))</f>
        <v>0</v>
      </c>
      <c r="L3161" s="16" t="str">
        <f aca="false">IF(B3161="Inscripción de nuevo registro patronal",B3161 &amp; "|" &amp; E3161 &amp; "|" &amp; C3161,"")</f>
        <v/>
      </c>
      <c r="M3161" s="18" t="n">
        <f aca="false">IF(OR(C3161="", L3161=""), 0, IF(COUNTIF($L$6:L3161, L3161)=1, 1, 0))</f>
        <v>0</v>
      </c>
    </row>
    <row r="3162" customFormat="false" ht="28.35" hidden="false" customHeight="true" outlineLevel="0" collapsed="false">
      <c r="A3162" s="48" t="str">
        <f aca="false">IF(AND(NOT(ISBLANK(C3162)),NOT(ISBLANK(B3162)),NOT(ISBLANK(E3162))),(_xlfn.AGGREGATE(2,7,A$5:A3162))+1,"")</f>
        <v/>
      </c>
      <c r="B3162" s="49"/>
      <c r="C3162" s="49"/>
      <c r="D3162" s="50"/>
      <c r="E3162" s="51"/>
      <c r="F3162" s="52" t="str">
        <f aca="false">IFERROR(VLOOKUP(B3162,LISTAS!$Q$2:$R$58,2,0),"")</f>
        <v/>
      </c>
      <c r="G3162" s="34" t="str">
        <f aca="false">IF(ISBLANK(C3162),"",  IF(F3162="RAZÓN SOCIAL","NUEVO_RP",   IF(F3162="NUMERO",      IF(ISNUMBER(VALUE(C3162)),VALUE(C3162),""),   IF(OR(F3162="NSS - NOMBRE",F3162="RP - NOMBRE"),      IF(         AND(           NOT(ISERROR(FIND(" - ",C3162))),           ISERROR(FIND("  ",C3162)),           ISERROR(FIND("–",C3162)),           ISERROR(FIND("—",C3162)),           ISNUMBER(VALUE(LEFT(C3162,FIND(" - ",C3162)-1)))         ),         VALUE(LEFT(C3162,FIND(" - ",C3162)-1)),         ""      ),   ""   )  )))</f>
        <v/>
      </c>
      <c r="H3162" s="34" t="str">
        <f aca="false">B3162 &amp; "|" &amp; E3162 &amp; "|" &amp;(IF(ISBLANK(C3162),"",IFERROR(VALUE(LEFT(TRIM(C3162),FIND(" ",TRIM(C3162)&amp;" ")-1)),"")))</f>
        <v>||</v>
      </c>
      <c r="I3162" s="18" t="n">
        <f aca="false">IF(G3162="",0, IF(COUNTIF($H$6:H3162,H3162)=1,1,0))</f>
        <v>0</v>
      </c>
      <c r="J3162" s="34" t="str">
        <f aca="false">IF( OR( ISBLANK(D3162), C3162=D3162, AND( LEFT(D3162,7)&lt;&gt;"NOMINA ", OR( ISERROR(FIND(" - ",D3162)), NOT(ISNUMBER(VALUE(LEFT(D3162,FIND(" - ",D3162)-1)))) ) ) ), "", B3162 &amp; "|" &amp; E3162 &amp; "|" &amp; (IF(ISBLANK(C3162), "", IFERROR(VALUE(LEFT(TRIM(C3162), FIND(" ", TRIM(C3162)&amp;" ")-1)), ""))) &amp; "|" &amp; D3162 )</f>
        <v/>
      </c>
      <c r="K3162" s="18" t="n">
        <f aca="false">IF(OR(C3162="", J3162="",G3162=""), 0, IF(COUNTIF($J$6:J3162, J3162)=1, 1, 0))</f>
        <v>0</v>
      </c>
      <c r="L3162" s="16" t="str">
        <f aca="false">IF(B3162="Inscripción de nuevo registro patronal",B3162 &amp; "|" &amp; E3162 &amp; "|" &amp; C3162,"")</f>
        <v/>
      </c>
      <c r="M3162" s="18" t="n">
        <f aca="false">IF(OR(C3162="", L3162=""), 0, IF(COUNTIF($L$6:L3162, L3162)=1, 1, 0))</f>
        <v>0</v>
      </c>
    </row>
    <row r="3163" customFormat="false" ht="28.35" hidden="false" customHeight="true" outlineLevel="0" collapsed="false">
      <c r="A3163" s="48" t="str">
        <f aca="false">IF(AND(NOT(ISBLANK(C3163)),NOT(ISBLANK(B3163)),NOT(ISBLANK(E3163))),(_xlfn.AGGREGATE(2,7,A$5:A3163))+1,"")</f>
        <v/>
      </c>
      <c r="B3163" s="49"/>
      <c r="C3163" s="49"/>
      <c r="D3163" s="50"/>
      <c r="E3163" s="51"/>
      <c r="F3163" s="52" t="str">
        <f aca="false">IFERROR(VLOOKUP(B3163,LISTAS!$Q$2:$R$58,2,0),"")</f>
        <v/>
      </c>
      <c r="G3163" s="34" t="str">
        <f aca="false">IF(ISBLANK(C3163),"",  IF(F3163="RAZÓN SOCIAL","NUEVO_RP",   IF(F3163="NUMERO",      IF(ISNUMBER(VALUE(C3163)),VALUE(C3163),""),   IF(OR(F3163="NSS - NOMBRE",F3163="RP - NOMBRE"),      IF(         AND(           NOT(ISERROR(FIND(" - ",C3163))),           ISERROR(FIND("  ",C3163)),           ISERROR(FIND("–",C3163)),           ISERROR(FIND("—",C3163)),           ISNUMBER(VALUE(LEFT(C3163,FIND(" - ",C3163)-1)))         ),         VALUE(LEFT(C3163,FIND(" - ",C3163)-1)),         ""      ),   ""   )  )))</f>
        <v/>
      </c>
      <c r="H3163" s="34" t="str">
        <f aca="false">B3163 &amp; "|" &amp; E3163 &amp; "|" &amp;(IF(ISBLANK(C3163),"",IFERROR(VALUE(LEFT(TRIM(C3163),FIND(" ",TRIM(C3163)&amp;" ")-1)),"")))</f>
        <v>||</v>
      </c>
      <c r="I3163" s="18" t="n">
        <f aca="false">IF(G3163="",0, IF(COUNTIF($H$6:H3163,H3163)=1,1,0))</f>
        <v>0</v>
      </c>
      <c r="J3163" s="34" t="str">
        <f aca="false">IF( OR( ISBLANK(D3163), C3163=D3163, AND( LEFT(D3163,7)&lt;&gt;"NOMINA ", OR( ISERROR(FIND(" - ",D3163)), NOT(ISNUMBER(VALUE(LEFT(D3163,FIND(" - ",D3163)-1)))) ) ) ), "", B3163 &amp; "|" &amp; E3163 &amp; "|" &amp; (IF(ISBLANK(C3163), "", IFERROR(VALUE(LEFT(TRIM(C3163), FIND(" ", TRIM(C3163)&amp;" ")-1)), ""))) &amp; "|" &amp; D3163 )</f>
        <v/>
      </c>
      <c r="K3163" s="18" t="n">
        <f aca="false">IF(OR(C3163="", J3163="",G3163=""), 0, IF(COUNTIF($J$6:J3163, J3163)=1, 1, 0))</f>
        <v>0</v>
      </c>
      <c r="L3163" s="16" t="str">
        <f aca="false">IF(B3163="Inscripción de nuevo registro patronal",B3163 &amp; "|" &amp; E3163 &amp; "|" &amp; C3163,"")</f>
        <v/>
      </c>
      <c r="M3163" s="18" t="n">
        <f aca="false">IF(OR(C3163="", L3163=""), 0, IF(COUNTIF($L$6:L3163, L3163)=1, 1, 0))</f>
        <v>0</v>
      </c>
    </row>
    <row r="3164" customFormat="false" ht="28.35" hidden="false" customHeight="true" outlineLevel="0" collapsed="false">
      <c r="A3164" s="48" t="str">
        <f aca="false">IF(AND(NOT(ISBLANK(C3164)),NOT(ISBLANK(B3164)),NOT(ISBLANK(E3164))),(_xlfn.AGGREGATE(2,7,A$5:A3164))+1,"")</f>
        <v/>
      </c>
      <c r="B3164" s="49"/>
      <c r="C3164" s="49"/>
      <c r="D3164" s="50"/>
      <c r="E3164" s="51"/>
      <c r="F3164" s="52" t="str">
        <f aca="false">IFERROR(VLOOKUP(B3164,LISTAS!$Q$2:$R$58,2,0),"")</f>
        <v/>
      </c>
      <c r="G3164" s="34" t="str">
        <f aca="false">IF(ISBLANK(C3164),"",  IF(F3164="RAZÓN SOCIAL","NUEVO_RP",   IF(F3164="NUMERO",      IF(ISNUMBER(VALUE(C3164)),VALUE(C3164),""),   IF(OR(F3164="NSS - NOMBRE",F3164="RP - NOMBRE"),      IF(         AND(           NOT(ISERROR(FIND(" - ",C3164))),           ISERROR(FIND("  ",C3164)),           ISERROR(FIND("–",C3164)),           ISERROR(FIND("—",C3164)),           ISNUMBER(VALUE(LEFT(C3164,FIND(" - ",C3164)-1)))         ),         VALUE(LEFT(C3164,FIND(" - ",C3164)-1)),         ""      ),   ""   )  )))</f>
        <v/>
      </c>
      <c r="H3164" s="34" t="str">
        <f aca="false">B3164 &amp; "|" &amp; E3164 &amp; "|" &amp;(IF(ISBLANK(C3164),"",IFERROR(VALUE(LEFT(TRIM(C3164),FIND(" ",TRIM(C3164)&amp;" ")-1)),"")))</f>
        <v>||</v>
      </c>
      <c r="I3164" s="18" t="n">
        <f aca="false">IF(G3164="",0, IF(COUNTIF($H$6:H3164,H3164)=1,1,0))</f>
        <v>0</v>
      </c>
      <c r="J3164" s="34" t="str">
        <f aca="false">IF( OR( ISBLANK(D3164), C3164=D3164, AND( LEFT(D3164,7)&lt;&gt;"NOMINA ", OR( ISERROR(FIND(" - ",D3164)), NOT(ISNUMBER(VALUE(LEFT(D3164,FIND(" - ",D3164)-1)))) ) ) ), "", B3164 &amp; "|" &amp; E3164 &amp; "|" &amp; (IF(ISBLANK(C3164), "", IFERROR(VALUE(LEFT(TRIM(C3164), FIND(" ", TRIM(C3164)&amp;" ")-1)), ""))) &amp; "|" &amp; D3164 )</f>
        <v/>
      </c>
      <c r="K3164" s="18" t="n">
        <f aca="false">IF(OR(C3164="", J3164="",G3164=""), 0, IF(COUNTIF($J$6:J3164, J3164)=1, 1, 0))</f>
        <v>0</v>
      </c>
      <c r="L3164" s="16" t="str">
        <f aca="false">IF(B3164="Inscripción de nuevo registro patronal",B3164 &amp; "|" &amp; E3164 &amp; "|" &amp; C3164,"")</f>
        <v/>
      </c>
      <c r="M3164" s="18" t="n">
        <f aca="false">IF(OR(C3164="", L3164=""), 0, IF(COUNTIF($L$6:L3164, L3164)=1, 1, 0))</f>
        <v>0</v>
      </c>
    </row>
    <row r="3165" customFormat="false" ht="28.35" hidden="false" customHeight="true" outlineLevel="0" collapsed="false">
      <c r="A3165" s="48" t="str">
        <f aca="false">IF(AND(NOT(ISBLANK(C3165)),NOT(ISBLANK(B3165)),NOT(ISBLANK(E3165))),(_xlfn.AGGREGATE(2,7,A$5:A3165))+1,"")</f>
        <v/>
      </c>
      <c r="B3165" s="49"/>
      <c r="C3165" s="49"/>
      <c r="D3165" s="50"/>
      <c r="E3165" s="51"/>
      <c r="F3165" s="52" t="str">
        <f aca="false">IFERROR(VLOOKUP(B3165,LISTAS!$Q$2:$R$58,2,0),"")</f>
        <v/>
      </c>
      <c r="G3165" s="34" t="str">
        <f aca="false">IF(ISBLANK(C3165),"",  IF(F3165="RAZÓN SOCIAL","NUEVO_RP",   IF(F3165="NUMERO",      IF(ISNUMBER(VALUE(C3165)),VALUE(C3165),""),   IF(OR(F3165="NSS - NOMBRE",F3165="RP - NOMBRE"),      IF(         AND(           NOT(ISERROR(FIND(" - ",C3165))),           ISERROR(FIND("  ",C3165)),           ISERROR(FIND("–",C3165)),           ISERROR(FIND("—",C3165)),           ISNUMBER(VALUE(LEFT(C3165,FIND(" - ",C3165)-1)))         ),         VALUE(LEFT(C3165,FIND(" - ",C3165)-1)),         ""      ),   ""   )  )))</f>
        <v/>
      </c>
      <c r="H3165" s="34" t="str">
        <f aca="false">B3165 &amp; "|" &amp; E3165 &amp; "|" &amp;(IF(ISBLANK(C3165),"",IFERROR(VALUE(LEFT(TRIM(C3165),FIND(" ",TRIM(C3165)&amp;" ")-1)),"")))</f>
        <v>||</v>
      </c>
      <c r="I3165" s="18" t="n">
        <f aca="false">IF(G3165="",0, IF(COUNTIF($H$6:H3165,H3165)=1,1,0))</f>
        <v>0</v>
      </c>
      <c r="J3165" s="34" t="str">
        <f aca="false">IF( OR( ISBLANK(D3165), C3165=D3165, AND( LEFT(D3165,7)&lt;&gt;"NOMINA ", OR( ISERROR(FIND(" - ",D3165)), NOT(ISNUMBER(VALUE(LEFT(D3165,FIND(" - ",D3165)-1)))) ) ) ), "", B3165 &amp; "|" &amp; E3165 &amp; "|" &amp; (IF(ISBLANK(C3165), "", IFERROR(VALUE(LEFT(TRIM(C3165), FIND(" ", TRIM(C3165)&amp;" ")-1)), ""))) &amp; "|" &amp; D3165 )</f>
        <v/>
      </c>
      <c r="K3165" s="18" t="n">
        <f aca="false">IF(OR(C3165="", J3165="",G3165=""), 0, IF(COUNTIF($J$6:J3165, J3165)=1, 1, 0))</f>
        <v>0</v>
      </c>
      <c r="L3165" s="16" t="str">
        <f aca="false">IF(B3165="Inscripción de nuevo registro patronal",B3165 &amp; "|" &amp; E3165 &amp; "|" &amp; C3165,"")</f>
        <v/>
      </c>
      <c r="M3165" s="18" t="n">
        <f aca="false">IF(OR(C3165="", L3165=""), 0, IF(COUNTIF($L$6:L3165, L3165)=1, 1, 0))</f>
        <v>0</v>
      </c>
    </row>
    <row r="3166" customFormat="false" ht="28.35" hidden="false" customHeight="true" outlineLevel="0" collapsed="false">
      <c r="A3166" s="48" t="str">
        <f aca="false">IF(AND(NOT(ISBLANK(C3166)),NOT(ISBLANK(B3166)),NOT(ISBLANK(E3166))),(_xlfn.AGGREGATE(2,7,A$5:A3166))+1,"")</f>
        <v/>
      </c>
      <c r="B3166" s="49"/>
      <c r="C3166" s="49"/>
      <c r="D3166" s="50"/>
      <c r="E3166" s="51"/>
      <c r="F3166" s="52" t="str">
        <f aca="false">IFERROR(VLOOKUP(B3166,LISTAS!$Q$2:$R$58,2,0),"")</f>
        <v/>
      </c>
      <c r="G3166" s="34" t="str">
        <f aca="false">IF(ISBLANK(C3166),"",  IF(F3166="RAZÓN SOCIAL","NUEVO_RP",   IF(F3166="NUMERO",      IF(ISNUMBER(VALUE(C3166)),VALUE(C3166),""),   IF(OR(F3166="NSS - NOMBRE",F3166="RP - NOMBRE"),      IF(         AND(           NOT(ISERROR(FIND(" - ",C3166))),           ISERROR(FIND("  ",C3166)),           ISERROR(FIND("–",C3166)),           ISERROR(FIND("—",C3166)),           ISNUMBER(VALUE(LEFT(C3166,FIND(" - ",C3166)-1)))         ),         VALUE(LEFT(C3166,FIND(" - ",C3166)-1)),         ""      ),   ""   )  )))</f>
        <v/>
      </c>
      <c r="H3166" s="34" t="str">
        <f aca="false">B3166 &amp; "|" &amp; E3166 &amp; "|" &amp;(IF(ISBLANK(C3166),"",IFERROR(VALUE(LEFT(TRIM(C3166),FIND(" ",TRIM(C3166)&amp;" ")-1)),"")))</f>
        <v>||</v>
      </c>
      <c r="I3166" s="18" t="n">
        <f aca="false">IF(G3166="",0, IF(COUNTIF($H$6:H3166,H3166)=1,1,0))</f>
        <v>0</v>
      </c>
      <c r="J3166" s="34" t="str">
        <f aca="false">IF( OR( ISBLANK(D3166), C3166=D3166, AND( LEFT(D3166,7)&lt;&gt;"NOMINA ", OR( ISERROR(FIND(" - ",D3166)), NOT(ISNUMBER(VALUE(LEFT(D3166,FIND(" - ",D3166)-1)))) ) ) ), "", B3166 &amp; "|" &amp; E3166 &amp; "|" &amp; (IF(ISBLANK(C3166), "", IFERROR(VALUE(LEFT(TRIM(C3166), FIND(" ", TRIM(C3166)&amp;" ")-1)), ""))) &amp; "|" &amp; D3166 )</f>
        <v/>
      </c>
      <c r="K3166" s="18" t="n">
        <f aca="false">IF(OR(C3166="", J3166="",G3166=""), 0, IF(COUNTIF($J$6:J3166, J3166)=1, 1, 0))</f>
        <v>0</v>
      </c>
      <c r="L3166" s="16" t="str">
        <f aca="false">IF(B3166="Inscripción de nuevo registro patronal",B3166 &amp; "|" &amp; E3166 &amp; "|" &amp; C3166,"")</f>
        <v/>
      </c>
      <c r="M3166" s="18" t="n">
        <f aca="false">IF(OR(C3166="", L3166=""), 0, IF(COUNTIF($L$6:L3166, L3166)=1, 1, 0))</f>
        <v>0</v>
      </c>
    </row>
    <row r="3167" customFormat="false" ht="28.35" hidden="false" customHeight="true" outlineLevel="0" collapsed="false">
      <c r="A3167" s="48" t="str">
        <f aca="false">IF(AND(NOT(ISBLANK(C3167)),NOT(ISBLANK(B3167)),NOT(ISBLANK(E3167))),(_xlfn.AGGREGATE(2,7,A$5:A3167))+1,"")</f>
        <v/>
      </c>
      <c r="B3167" s="49"/>
      <c r="C3167" s="49"/>
      <c r="D3167" s="50"/>
      <c r="E3167" s="51"/>
      <c r="F3167" s="52" t="str">
        <f aca="false">IFERROR(VLOOKUP(B3167,LISTAS!$Q$2:$R$58,2,0),"")</f>
        <v/>
      </c>
      <c r="G3167" s="34" t="str">
        <f aca="false">IF(ISBLANK(C3167),"",  IF(F3167="RAZÓN SOCIAL","NUEVO_RP",   IF(F3167="NUMERO",      IF(ISNUMBER(VALUE(C3167)),VALUE(C3167),""),   IF(OR(F3167="NSS - NOMBRE",F3167="RP - NOMBRE"),      IF(         AND(           NOT(ISERROR(FIND(" - ",C3167))),           ISERROR(FIND("  ",C3167)),           ISERROR(FIND("–",C3167)),           ISERROR(FIND("—",C3167)),           ISNUMBER(VALUE(LEFT(C3167,FIND(" - ",C3167)-1)))         ),         VALUE(LEFT(C3167,FIND(" - ",C3167)-1)),         ""      ),   ""   )  )))</f>
        <v/>
      </c>
      <c r="H3167" s="34" t="str">
        <f aca="false">B3167 &amp; "|" &amp; E3167 &amp; "|" &amp;(IF(ISBLANK(C3167),"",IFERROR(VALUE(LEFT(TRIM(C3167),FIND(" ",TRIM(C3167)&amp;" ")-1)),"")))</f>
        <v>||</v>
      </c>
      <c r="I3167" s="18" t="n">
        <f aca="false">IF(G3167="",0, IF(COUNTIF($H$6:H3167,H3167)=1,1,0))</f>
        <v>0</v>
      </c>
      <c r="J3167" s="34" t="str">
        <f aca="false">IF( OR( ISBLANK(D3167), C3167=D3167, AND( LEFT(D3167,7)&lt;&gt;"NOMINA ", OR( ISERROR(FIND(" - ",D3167)), NOT(ISNUMBER(VALUE(LEFT(D3167,FIND(" - ",D3167)-1)))) ) ) ), "", B3167 &amp; "|" &amp; E3167 &amp; "|" &amp; (IF(ISBLANK(C3167), "", IFERROR(VALUE(LEFT(TRIM(C3167), FIND(" ", TRIM(C3167)&amp;" ")-1)), ""))) &amp; "|" &amp; D3167 )</f>
        <v/>
      </c>
      <c r="K3167" s="18" t="n">
        <f aca="false">IF(OR(C3167="", J3167="",G3167=""), 0, IF(COUNTIF($J$6:J3167, J3167)=1, 1, 0))</f>
        <v>0</v>
      </c>
      <c r="L3167" s="16" t="str">
        <f aca="false">IF(B3167="Inscripción de nuevo registro patronal",B3167 &amp; "|" &amp; E3167 &amp; "|" &amp; C3167,"")</f>
        <v/>
      </c>
      <c r="M3167" s="18" t="n">
        <f aca="false">IF(OR(C3167="", L3167=""), 0, IF(COUNTIF($L$6:L3167, L3167)=1, 1, 0))</f>
        <v>0</v>
      </c>
    </row>
    <row r="3168" customFormat="false" ht="28.35" hidden="false" customHeight="true" outlineLevel="0" collapsed="false">
      <c r="A3168" s="48" t="str">
        <f aca="false">IF(AND(NOT(ISBLANK(C3168)),NOT(ISBLANK(B3168)),NOT(ISBLANK(E3168))),(_xlfn.AGGREGATE(2,7,A$5:A3168))+1,"")</f>
        <v/>
      </c>
      <c r="B3168" s="49"/>
      <c r="C3168" s="49"/>
      <c r="D3168" s="50"/>
      <c r="E3168" s="51"/>
      <c r="F3168" s="52" t="str">
        <f aca="false">IFERROR(VLOOKUP(B3168,LISTAS!$Q$2:$R$58,2,0),"")</f>
        <v/>
      </c>
      <c r="G3168" s="34" t="str">
        <f aca="false">IF(ISBLANK(C3168),"",  IF(F3168="RAZÓN SOCIAL","NUEVO_RP",   IF(F3168="NUMERO",      IF(ISNUMBER(VALUE(C3168)),VALUE(C3168),""),   IF(OR(F3168="NSS - NOMBRE",F3168="RP - NOMBRE"),      IF(         AND(           NOT(ISERROR(FIND(" - ",C3168))),           ISERROR(FIND("  ",C3168)),           ISERROR(FIND("–",C3168)),           ISERROR(FIND("—",C3168)),           ISNUMBER(VALUE(LEFT(C3168,FIND(" - ",C3168)-1)))         ),         VALUE(LEFT(C3168,FIND(" - ",C3168)-1)),         ""      ),   ""   )  )))</f>
        <v/>
      </c>
      <c r="H3168" s="34" t="str">
        <f aca="false">B3168 &amp; "|" &amp; E3168 &amp; "|" &amp;(IF(ISBLANK(C3168),"",IFERROR(VALUE(LEFT(TRIM(C3168),FIND(" ",TRIM(C3168)&amp;" ")-1)),"")))</f>
        <v>||</v>
      </c>
      <c r="I3168" s="18" t="n">
        <f aca="false">IF(G3168="",0, IF(COUNTIF($H$6:H3168,H3168)=1,1,0))</f>
        <v>0</v>
      </c>
      <c r="J3168" s="34" t="str">
        <f aca="false">IF( OR( ISBLANK(D3168), C3168=D3168, AND( LEFT(D3168,7)&lt;&gt;"NOMINA ", OR( ISERROR(FIND(" - ",D3168)), NOT(ISNUMBER(VALUE(LEFT(D3168,FIND(" - ",D3168)-1)))) ) ) ), "", B3168 &amp; "|" &amp; E3168 &amp; "|" &amp; (IF(ISBLANK(C3168), "", IFERROR(VALUE(LEFT(TRIM(C3168), FIND(" ", TRIM(C3168)&amp;" ")-1)), ""))) &amp; "|" &amp; D3168 )</f>
        <v/>
      </c>
      <c r="K3168" s="18" t="n">
        <f aca="false">IF(OR(C3168="", J3168="",G3168=""), 0, IF(COUNTIF($J$6:J3168, J3168)=1, 1, 0))</f>
        <v>0</v>
      </c>
      <c r="L3168" s="16" t="str">
        <f aca="false">IF(B3168="Inscripción de nuevo registro patronal",B3168 &amp; "|" &amp; E3168 &amp; "|" &amp; C3168,"")</f>
        <v/>
      </c>
      <c r="M3168" s="18" t="n">
        <f aca="false">IF(OR(C3168="", L3168=""), 0, IF(COUNTIF($L$6:L3168, L3168)=1, 1, 0))</f>
        <v>0</v>
      </c>
    </row>
    <row r="3169" customFormat="false" ht="28.35" hidden="false" customHeight="true" outlineLevel="0" collapsed="false">
      <c r="A3169" s="48" t="str">
        <f aca="false">IF(AND(NOT(ISBLANK(C3169)),NOT(ISBLANK(B3169)),NOT(ISBLANK(E3169))),(_xlfn.AGGREGATE(2,7,A$5:A3169))+1,"")</f>
        <v/>
      </c>
      <c r="B3169" s="49"/>
      <c r="C3169" s="49"/>
      <c r="D3169" s="50"/>
      <c r="E3169" s="51"/>
      <c r="F3169" s="52" t="str">
        <f aca="false">IFERROR(VLOOKUP(B3169,LISTAS!$Q$2:$R$58,2,0),"")</f>
        <v/>
      </c>
      <c r="G3169" s="34" t="str">
        <f aca="false">IF(ISBLANK(C3169),"",  IF(F3169="RAZÓN SOCIAL","NUEVO_RP",   IF(F3169="NUMERO",      IF(ISNUMBER(VALUE(C3169)),VALUE(C3169),""),   IF(OR(F3169="NSS - NOMBRE",F3169="RP - NOMBRE"),      IF(         AND(           NOT(ISERROR(FIND(" - ",C3169))),           ISERROR(FIND("  ",C3169)),           ISERROR(FIND("–",C3169)),           ISERROR(FIND("—",C3169)),           ISNUMBER(VALUE(LEFT(C3169,FIND(" - ",C3169)-1)))         ),         VALUE(LEFT(C3169,FIND(" - ",C3169)-1)),         ""      ),   ""   )  )))</f>
        <v/>
      </c>
      <c r="H3169" s="34" t="str">
        <f aca="false">B3169 &amp; "|" &amp; E3169 &amp; "|" &amp;(IF(ISBLANK(C3169),"",IFERROR(VALUE(LEFT(TRIM(C3169),FIND(" ",TRIM(C3169)&amp;" ")-1)),"")))</f>
        <v>||</v>
      </c>
      <c r="I3169" s="18" t="n">
        <f aca="false">IF(G3169="",0, IF(COUNTIF($H$6:H3169,H3169)=1,1,0))</f>
        <v>0</v>
      </c>
      <c r="J3169" s="34" t="str">
        <f aca="false">IF( OR( ISBLANK(D3169), C3169=D3169, AND( LEFT(D3169,7)&lt;&gt;"NOMINA ", OR( ISERROR(FIND(" - ",D3169)), NOT(ISNUMBER(VALUE(LEFT(D3169,FIND(" - ",D3169)-1)))) ) ) ), "", B3169 &amp; "|" &amp; E3169 &amp; "|" &amp; (IF(ISBLANK(C3169), "", IFERROR(VALUE(LEFT(TRIM(C3169), FIND(" ", TRIM(C3169)&amp;" ")-1)), ""))) &amp; "|" &amp; D3169 )</f>
        <v/>
      </c>
      <c r="K3169" s="18" t="n">
        <f aca="false">IF(OR(C3169="", J3169="",G3169=""), 0, IF(COUNTIF($J$6:J3169, J3169)=1, 1, 0))</f>
        <v>0</v>
      </c>
      <c r="L3169" s="16" t="str">
        <f aca="false">IF(B3169="Inscripción de nuevo registro patronal",B3169 &amp; "|" &amp; E3169 &amp; "|" &amp; C3169,"")</f>
        <v/>
      </c>
      <c r="M3169" s="18" t="n">
        <f aca="false">IF(OR(C3169="", L3169=""), 0, IF(COUNTIF($L$6:L3169, L3169)=1, 1, 0))</f>
        <v>0</v>
      </c>
    </row>
    <row r="3170" customFormat="false" ht="28.35" hidden="false" customHeight="true" outlineLevel="0" collapsed="false">
      <c r="A3170" s="48" t="str">
        <f aca="false">IF(AND(NOT(ISBLANK(C3170)),NOT(ISBLANK(B3170)),NOT(ISBLANK(E3170))),(_xlfn.AGGREGATE(2,7,A$5:A3170))+1,"")</f>
        <v/>
      </c>
      <c r="B3170" s="49"/>
      <c r="C3170" s="49"/>
      <c r="D3170" s="50"/>
      <c r="E3170" s="51"/>
      <c r="F3170" s="52" t="str">
        <f aca="false">IFERROR(VLOOKUP(B3170,LISTAS!$Q$2:$R$58,2,0),"")</f>
        <v/>
      </c>
      <c r="G3170" s="34" t="str">
        <f aca="false">IF(ISBLANK(C3170),"",  IF(F3170="RAZÓN SOCIAL","NUEVO_RP",   IF(F3170="NUMERO",      IF(ISNUMBER(VALUE(C3170)),VALUE(C3170),""),   IF(OR(F3170="NSS - NOMBRE",F3170="RP - NOMBRE"),      IF(         AND(           NOT(ISERROR(FIND(" - ",C3170))),           ISERROR(FIND("  ",C3170)),           ISERROR(FIND("–",C3170)),           ISERROR(FIND("—",C3170)),           ISNUMBER(VALUE(LEFT(C3170,FIND(" - ",C3170)-1)))         ),         VALUE(LEFT(C3170,FIND(" - ",C3170)-1)),         ""      ),   ""   )  )))</f>
        <v/>
      </c>
      <c r="H3170" s="34" t="str">
        <f aca="false">B3170 &amp; "|" &amp; E3170 &amp; "|" &amp;(IF(ISBLANK(C3170),"",IFERROR(VALUE(LEFT(TRIM(C3170),FIND(" ",TRIM(C3170)&amp;" ")-1)),"")))</f>
        <v>||</v>
      </c>
      <c r="I3170" s="18" t="n">
        <f aca="false">IF(G3170="",0, IF(COUNTIF($H$6:H3170,H3170)=1,1,0))</f>
        <v>0</v>
      </c>
      <c r="J3170" s="34" t="str">
        <f aca="false">IF( OR( ISBLANK(D3170), C3170=D3170, AND( LEFT(D3170,7)&lt;&gt;"NOMINA ", OR( ISERROR(FIND(" - ",D3170)), NOT(ISNUMBER(VALUE(LEFT(D3170,FIND(" - ",D3170)-1)))) ) ) ), "", B3170 &amp; "|" &amp; E3170 &amp; "|" &amp; (IF(ISBLANK(C3170), "", IFERROR(VALUE(LEFT(TRIM(C3170), FIND(" ", TRIM(C3170)&amp;" ")-1)), ""))) &amp; "|" &amp; D3170 )</f>
        <v/>
      </c>
      <c r="K3170" s="18" t="n">
        <f aca="false">IF(OR(C3170="", J3170="",G3170=""), 0, IF(COUNTIF($J$6:J3170, J3170)=1, 1, 0))</f>
        <v>0</v>
      </c>
      <c r="L3170" s="16" t="str">
        <f aca="false">IF(B3170="Inscripción de nuevo registro patronal",B3170 &amp; "|" &amp; E3170 &amp; "|" &amp; C3170,"")</f>
        <v/>
      </c>
      <c r="M3170" s="18" t="n">
        <f aca="false">IF(OR(C3170="", L3170=""), 0, IF(COUNTIF($L$6:L3170, L3170)=1, 1, 0))</f>
        <v>0</v>
      </c>
    </row>
    <row r="3171" customFormat="false" ht="28.35" hidden="false" customHeight="true" outlineLevel="0" collapsed="false">
      <c r="A3171" s="48" t="str">
        <f aca="false">IF(AND(NOT(ISBLANK(C3171)),NOT(ISBLANK(B3171)),NOT(ISBLANK(E3171))),(_xlfn.AGGREGATE(2,7,A$5:A3171))+1,"")</f>
        <v/>
      </c>
      <c r="B3171" s="49"/>
      <c r="C3171" s="49"/>
      <c r="D3171" s="50"/>
      <c r="E3171" s="51"/>
      <c r="F3171" s="52" t="str">
        <f aca="false">IFERROR(VLOOKUP(B3171,LISTAS!$Q$2:$R$58,2,0),"")</f>
        <v/>
      </c>
      <c r="G3171" s="34" t="str">
        <f aca="false">IF(ISBLANK(C3171),"",  IF(F3171="RAZÓN SOCIAL","NUEVO_RP",   IF(F3171="NUMERO",      IF(ISNUMBER(VALUE(C3171)),VALUE(C3171),""),   IF(OR(F3171="NSS - NOMBRE",F3171="RP - NOMBRE"),      IF(         AND(           NOT(ISERROR(FIND(" - ",C3171))),           ISERROR(FIND("  ",C3171)),           ISERROR(FIND("–",C3171)),           ISERROR(FIND("—",C3171)),           ISNUMBER(VALUE(LEFT(C3171,FIND(" - ",C3171)-1)))         ),         VALUE(LEFT(C3171,FIND(" - ",C3171)-1)),         ""      ),   ""   )  )))</f>
        <v/>
      </c>
      <c r="H3171" s="34" t="str">
        <f aca="false">B3171 &amp; "|" &amp; E3171 &amp; "|" &amp;(IF(ISBLANK(C3171),"",IFERROR(VALUE(LEFT(TRIM(C3171),FIND(" ",TRIM(C3171)&amp;" ")-1)),"")))</f>
        <v>||</v>
      </c>
      <c r="I3171" s="18" t="n">
        <f aca="false">IF(G3171="",0, IF(COUNTIF($H$6:H3171,H3171)=1,1,0))</f>
        <v>0</v>
      </c>
      <c r="J3171" s="34" t="str">
        <f aca="false">IF( OR( ISBLANK(D3171), C3171=D3171, AND( LEFT(D3171,7)&lt;&gt;"NOMINA ", OR( ISERROR(FIND(" - ",D3171)), NOT(ISNUMBER(VALUE(LEFT(D3171,FIND(" - ",D3171)-1)))) ) ) ), "", B3171 &amp; "|" &amp; E3171 &amp; "|" &amp; (IF(ISBLANK(C3171), "", IFERROR(VALUE(LEFT(TRIM(C3171), FIND(" ", TRIM(C3171)&amp;" ")-1)), ""))) &amp; "|" &amp; D3171 )</f>
        <v/>
      </c>
      <c r="K3171" s="18" t="n">
        <f aca="false">IF(OR(C3171="", J3171="",G3171=""), 0, IF(COUNTIF($J$6:J3171, J3171)=1, 1, 0))</f>
        <v>0</v>
      </c>
      <c r="L3171" s="16" t="str">
        <f aca="false">IF(B3171="Inscripción de nuevo registro patronal",B3171 &amp; "|" &amp; E3171 &amp; "|" &amp; C3171,"")</f>
        <v/>
      </c>
      <c r="M3171" s="18" t="n">
        <f aca="false">IF(OR(C3171="", L3171=""), 0, IF(COUNTIF($L$6:L3171, L3171)=1, 1, 0))</f>
        <v>0</v>
      </c>
    </row>
    <row r="3172" customFormat="false" ht="28.35" hidden="false" customHeight="true" outlineLevel="0" collapsed="false">
      <c r="A3172" s="48" t="str">
        <f aca="false">IF(AND(NOT(ISBLANK(C3172)),NOT(ISBLANK(B3172)),NOT(ISBLANK(E3172))),(_xlfn.AGGREGATE(2,7,A$5:A3172))+1,"")</f>
        <v/>
      </c>
      <c r="B3172" s="49"/>
      <c r="C3172" s="49"/>
      <c r="D3172" s="50"/>
      <c r="E3172" s="51"/>
      <c r="F3172" s="52" t="str">
        <f aca="false">IFERROR(VLOOKUP(B3172,LISTAS!$Q$2:$R$58,2,0),"")</f>
        <v/>
      </c>
      <c r="G3172" s="34" t="str">
        <f aca="false">IF(ISBLANK(C3172),"",  IF(F3172="RAZÓN SOCIAL","NUEVO_RP",   IF(F3172="NUMERO",      IF(ISNUMBER(VALUE(C3172)),VALUE(C3172),""),   IF(OR(F3172="NSS - NOMBRE",F3172="RP - NOMBRE"),      IF(         AND(           NOT(ISERROR(FIND(" - ",C3172))),           ISERROR(FIND("  ",C3172)),           ISERROR(FIND("–",C3172)),           ISERROR(FIND("—",C3172)),           ISNUMBER(VALUE(LEFT(C3172,FIND(" - ",C3172)-1)))         ),         VALUE(LEFT(C3172,FIND(" - ",C3172)-1)),         ""      ),   ""   )  )))</f>
        <v/>
      </c>
      <c r="H3172" s="34" t="str">
        <f aca="false">B3172 &amp; "|" &amp; E3172 &amp; "|" &amp;(IF(ISBLANK(C3172),"",IFERROR(VALUE(LEFT(TRIM(C3172),FIND(" ",TRIM(C3172)&amp;" ")-1)),"")))</f>
        <v>||</v>
      </c>
      <c r="I3172" s="18" t="n">
        <f aca="false">IF(G3172="",0, IF(COUNTIF($H$6:H3172,H3172)=1,1,0))</f>
        <v>0</v>
      </c>
      <c r="J3172" s="34" t="str">
        <f aca="false">IF( OR( ISBLANK(D3172), C3172=D3172, AND( LEFT(D3172,7)&lt;&gt;"NOMINA ", OR( ISERROR(FIND(" - ",D3172)), NOT(ISNUMBER(VALUE(LEFT(D3172,FIND(" - ",D3172)-1)))) ) ) ), "", B3172 &amp; "|" &amp; E3172 &amp; "|" &amp; (IF(ISBLANK(C3172), "", IFERROR(VALUE(LEFT(TRIM(C3172), FIND(" ", TRIM(C3172)&amp;" ")-1)), ""))) &amp; "|" &amp; D3172 )</f>
        <v/>
      </c>
      <c r="K3172" s="18" t="n">
        <f aca="false">IF(OR(C3172="", J3172="",G3172=""), 0, IF(COUNTIF($J$6:J3172, J3172)=1, 1, 0))</f>
        <v>0</v>
      </c>
      <c r="L3172" s="16" t="str">
        <f aca="false">IF(B3172="Inscripción de nuevo registro patronal",B3172 &amp; "|" &amp; E3172 &amp; "|" &amp; C3172,"")</f>
        <v/>
      </c>
      <c r="M3172" s="18" t="n">
        <f aca="false">IF(OR(C3172="", L3172=""), 0, IF(COUNTIF($L$6:L3172, L3172)=1, 1, 0))</f>
        <v>0</v>
      </c>
    </row>
    <row r="3173" customFormat="false" ht="28.35" hidden="false" customHeight="true" outlineLevel="0" collapsed="false">
      <c r="A3173" s="48" t="str">
        <f aca="false">IF(AND(NOT(ISBLANK(C3173)),NOT(ISBLANK(B3173)),NOT(ISBLANK(E3173))),(_xlfn.AGGREGATE(2,7,A$5:A3173))+1,"")</f>
        <v/>
      </c>
      <c r="B3173" s="49"/>
      <c r="C3173" s="49"/>
      <c r="D3173" s="50"/>
      <c r="E3173" s="51"/>
      <c r="F3173" s="52" t="str">
        <f aca="false">IFERROR(VLOOKUP(B3173,LISTAS!$Q$2:$R$58,2,0),"")</f>
        <v/>
      </c>
      <c r="G3173" s="34" t="str">
        <f aca="false">IF(ISBLANK(C3173),"",  IF(F3173="RAZÓN SOCIAL","NUEVO_RP",   IF(F3173="NUMERO",      IF(ISNUMBER(VALUE(C3173)),VALUE(C3173),""),   IF(OR(F3173="NSS - NOMBRE",F3173="RP - NOMBRE"),      IF(         AND(           NOT(ISERROR(FIND(" - ",C3173))),           ISERROR(FIND("  ",C3173)),           ISERROR(FIND("–",C3173)),           ISERROR(FIND("—",C3173)),           ISNUMBER(VALUE(LEFT(C3173,FIND(" - ",C3173)-1)))         ),         VALUE(LEFT(C3173,FIND(" - ",C3173)-1)),         ""      ),   ""   )  )))</f>
        <v/>
      </c>
      <c r="H3173" s="34" t="str">
        <f aca="false">B3173 &amp; "|" &amp; E3173 &amp; "|" &amp;(IF(ISBLANK(C3173),"",IFERROR(VALUE(LEFT(TRIM(C3173),FIND(" ",TRIM(C3173)&amp;" ")-1)),"")))</f>
        <v>||</v>
      </c>
      <c r="I3173" s="18" t="n">
        <f aca="false">IF(G3173="",0, IF(COUNTIF($H$6:H3173,H3173)=1,1,0))</f>
        <v>0</v>
      </c>
      <c r="J3173" s="34" t="str">
        <f aca="false">IF( OR( ISBLANK(D3173), C3173=D3173, AND( LEFT(D3173,7)&lt;&gt;"NOMINA ", OR( ISERROR(FIND(" - ",D3173)), NOT(ISNUMBER(VALUE(LEFT(D3173,FIND(" - ",D3173)-1)))) ) ) ), "", B3173 &amp; "|" &amp; E3173 &amp; "|" &amp; (IF(ISBLANK(C3173), "", IFERROR(VALUE(LEFT(TRIM(C3173), FIND(" ", TRIM(C3173)&amp;" ")-1)), ""))) &amp; "|" &amp; D3173 )</f>
        <v/>
      </c>
      <c r="K3173" s="18" t="n">
        <f aca="false">IF(OR(C3173="", J3173="",G3173=""), 0, IF(COUNTIF($J$6:J3173, J3173)=1, 1, 0))</f>
        <v>0</v>
      </c>
      <c r="L3173" s="16" t="str">
        <f aca="false">IF(B3173="Inscripción de nuevo registro patronal",B3173 &amp; "|" &amp; E3173 &amp; "|" &amp; C3173,"")</f>
        <v/>
      </c>
      <c r="M3173" s="18" t="n">
        <f aca="false">IF(OR(C3173="", L3173=""), 0, IF(COUNTIF($L$6:L3173, L3173)=1, 1, 0))</f>
        <v>0</v>
      </c>
    </row>
    <row r="3174" customFormat="false" ht="28.35" hidden="false" customHeight="true" outlineLevel="0" collapsed="false">
      <c r="A3174" s="48" t="str">
        <f aca="false">IF(AND(NOT(ISBLANK(C3174)),NOT(ISBLANK(B3174)),NOT(ISBLANK(E3174))),(_xlfn.AGGREGATE(2,7,A$5:A3174))+1,"")</f>
        <v/>
      </c>
      <c r="B3174" s="49"/>
      <c r="C3174" s="49"/>
      <c r="D3174" s="50"/>
      <c r="E3174" s="51"/>
      <c r="F3174" s="52" t="str">
        <f aca="false">IFERROR(VLOOKUP(B3174,LISTAS!$Q$2:$R$58,2,0),"")</f>
        <v/>
      </c>
      <c r="G3174" s="34" t="str">
        <f aca="false">IF(ISBLANK(C3174),"",  IF(F3174="RAZÓN SOCIAL","NUEVO_RP",   IF(F3174="NUMERO",      IF(ISNUMBER(VALUE(C3174)),VALUE(C3174),""),   IF(OR(F3174="NSS - NOMBRE",F3174="RP - NOMBRE"),      IF(         AND(           NOT(ISERROR(FIND(" - ",C3174))),           ISERROR(FIND("  ",C3174)),           ISERROR(FIND("–",C3174)),           ISERROR(FIND("—",C3174)),           ISNUMBER(VALUE(LEFT(C3174,FIND(" - ",C3174)-1)))         ),         VALUE(LEFT(C3174,FIND(" - ",C3174)-1)),         ""      ),   ""   )  )))</f>
        <v/>
      </c>
      <c r="H3174" s="34" t="str">
        <f aca="false">B3174 &amp; "|" &amp; E3174 &amp; "|" &amp;(IF(ISBLANK(C3174),"",IFERROR(VALUE(LEFT(TRIM(C3174),FIND(" ",TRIM(C3174)&amp;" ")-1)),"")))</f>
        <v>||</v>
      </c>
      <c r="I3174" s="18" t="n">
        <f aca="false">IF(G3174="",0, IF(COUNTIF($H$6:H3174,H3174)=1,1,0))</f>
        <v>0</v>
      </c>
      <c r="J3174" s="34" t="str">
        <f aca="false">IF( OR( ISBLANK(D3174), C3174=D3174, AND( LEFT(D3174,7)&lt;&gt;"NOMINA ", OR( ISERROR(FIND(" - ",D3174)), NOT(ISNUMBER(VALUE(LEFT(D3174,FIND(" - ",D3174)-1)))) ) ) ), "", B3174 &amp; "|" &amp; E3174 &amp; "|" &amp; (IF(ISBLANK(C3174), "", IFERROR(VALUE(LEFT(TRIM(C3174), FIND(" ", TRIM(C3174)&amp;" ")-1)), ""))) &amp; "|" &amp; D3174 )</f>
        <v/>
      </c>
      <c r="K3174" s="18" t="n">
        <f aca="false">IF(OR(C3174="", J3174="",G3174=""), 0, IF(COUNTIF($J$6:J3174, J3174)=1, 1, 0))</f>
        <v>0</v>
      </c>
      <c r="L3174" s="16" t="str">
        <f aca="false">IF(B3174="Inscripción de nuevo registro patronal",B3174 &amp; "|" &amp; E3174 &amp; "|" &amp; C3174,"")</f>
        <v/>
      </c>
      <c r="M3174" s="18" t="n">
        <f aca="false">IF(OR(C3174="", L3174=""), 0, IF(COUNTIF($L$6:L3174, L3174)=1, 1, 0))</f>
        <v>0</v>
      </c>
    </row>
    <row r="3175" customFormat="false" ht="28.35" hidden="false" customHeight="true" outlineLevel="0" collapsed="false">
      <c r="A3175" s="48" t="str">
        <f aca="false">IF(AND(NOT(ISBLANK(C3175)),NOT(ISBLANK(B3175)),NOT(ISBLANK(E3175))),(_xlfn.AGGREGATE(2,7,A$5:A3175))+1,"")</f>
        <v/>
      </c>
      <c r="B3175" s="49"/>
      <c r="C3175" s="49"/>
      <c r="D3175" s="50"/>
      <c r="E3175" s="51"/>
      <c r="F3175" s="52" t="str">
        <f aca="false">IFERROR(VLOOKUP(B3175,LISTAS!$Q$2:$R$58,2,0),"")</f>
        <v/>
      </c>
      <c r="G3175" s="34" t="str">
        <f aca="false">IF(ISBLANK(C3175),"",  IF(F3175="RAZÓN SOCIAL","NUEVO_RP",   IF(F3175="NUMERO",      IF(ISNUMBER(VALUE(C3175)),VALUE(C3175),""),   IF(OR(F3175="NSS - NOMBRE",F3175="RP - NOMBRE"),      IF(         AND(           NOT(ISERROR(FIND(" - ",C3175))),           ISERROR(FIND("  ",C3175)),           ISERROR(FIND("–",C3175)),           ISERROR(FIND("—",C3175)),           ISNUMBER(VALUE(LEFT(C3175,FIND(" - ",C3175)-1)))         ),         VALUE(LEFT(C3175,FIND(" - ",C3175)-1)),         ""      ),   ""   )  )))</f>
        <v/>
      </c>
      <c r="H3175" s="34" t="str">
        <f aca="false">B3175 &amp; "|" &amp; E3175 &amp; "|" &amp;(IF(ISBLANK(C3175),"",IFERROR(VALUE(LEFT(TRIM(C3175),FIND(" ",TRIM(C3175)&amp;" ")-1)),"")))</f>
        <v>||</v>
      </c>
      <c r="I3175" s="18" t="n">
        <f aca="false">IF(G3175="",0, IF(COUNTIF($H$6:H3175,H3175)=1,1,0))</f>
        <v>0</v>
      </c>
      <c r="J3175" s="34" t="str">
        <f aca="false">IF( OR( ISBLANK(D3175), C3175=D3175, AND( LEFT(D3175,7)&lt;&gt;"NOMINA ", OR( ISERROR(FIND(" - ",D3175)), NOT(ISNUMBER(VALUE(LEFT(D3175,FIND(" - ",D3175)-1)))) ) ) ), "", B3175 &amp; "|" &amp; E3175 &amp; "|" &amp; (IF(ISBLANK(C3175), "", IFERROR(VALUE(LEFT(TRIM(C3175), FIND(" ", TRIM(C3175)&amp;" ")-1)), ""))) &amp; "|" &amp; D3175 )</f>
        <v/>
      </c>
      <c r="K3175" s="18" t="n">
        <f aca="false">IF(OR(C3175="", J3175="",G3175=""), 0, IF(COUNTIF($J$6:J3175, J3175)=1, 1, 0))</f>
        <v>0</v>
      </c>
      <c r="L3175" s="16" t="str">
        <f aca="false">IF(B3175="Inscripción de nuevo registro patronal",B3175 &amp; "|" &amp; E3175 &amp; "|" &amp; C3175,"")</f>
        <v/>
      </c>
      <c r="M3175" s="18" t="n">
        <f aca="false">IF(OR(C3175="", L3175=""), 0, IF(COUNTIF($L$6:L3175, L3175)=1, 1, 0))</f>
        <v>0</v>
      </c>
    </row>
    <row r="3176" customFormat="false" ht="28.35" hidden="false" customHeight="true" outlineLevel="0" collapsed="false">
      <c r="A3176" s="48" t="str">
        <f aca="false">IF(AND(NOT(ISBLANK(C3176)),NOT(ISBLANK(B3176)),NOT(ISBLANK(E3176))),(_xlfn.AGGREGATE(2,7,A$5:A3176))+1,"")</f>
        <v/>
      </c>
      <c r="B3176" s="49"/>
      <c r="C3176" s="49"/>
      <c r="D3176" s="50"/>
      <c r="E3176" s="51"/>
      <c r="F3176" s="52" t="str">
        <f aca="false">IFERROR(VLOOKUP(B3176,LISTAS!$Q$2:$R$58,2,0),"")</f>
        <v/>
      </c>
      <c r="G3176" s="34" t="str">
        <f aca="false">IF(ISBLANK(C3176),"",  IF(F3176="RAZÓN SOCIAL","NUEVO_RP",   IF(F3176="NUMERO",      IF(ISNUMBER(VALUE(C3176)),VALUE(C3176),""),   IF(OR(F3176="NSS - NOMBRE",F3176="RP - NOMBRE"),      IF(         AND(           NOT(ISERROR(FIND(" - ",C3176))),           ISERROR(FIND("  ",C3176)),           ISERROR(FIND("–",C3176)),           ISERROR(FIND("—",C3176)),           ISNUMBER(VALUE(LEFT(C3176,FIND(" - ",C3176)-1)))         ),         VALUE(LEFT(C3176,FIND(" - ",C3176)-1)),         ""      ),   ""   )  )))</f>
        <v/>
      </c>
      <c r="H3176" s="34" t="str">
        <f aca="false">B3176 &amp; "|" &amp; E3176 &amp; "|" &amp;(IF(ISBLANK(C3176),"",IFERROR(VALUE(LEFT(TRIM(C3176),FIND(" ",TRIM(C3176)&amp;" ")-1)),"")))</f>
        <v>||</v>
      </c>
      <c r="I3176" s="18" t="n">
        <f aca="false">IF(G3176="",0, IF(COUNTIF($H$6:H3176,H3176)=1,1,0))</f>
        <v>0</v>
      </c>
      <c r="J3176" s="34" t="str">
        <f aca="false">IF( OR( ISBLANK(D3176), C3176=D3176, AND( LEFT(D3176,7)&lt;&gt;"NOMINA ", OR( ISERROR(FIND(" - ",D3176)), NOT(ISNUMBER(VALUE(LEFT(D3176,FIND(" - ",D3176)-1)))) ) ) ), "", B3176 &amp; "|" &amp; E3176 &amp; "|" &amp; (IF(ISBLANK(C3176), "", IFERROR(VALUE(LEFT(TRIM(C3176), FIND(" ", TRIM(C3176)&amp;" ")-1)), ""))) &amp; "|" &amp; D3176 )</f>
        <v/>
      </c>
      <c r="K3176" s="18" t="n">
        <f aca="false">IF(OR(C3176="", J3176="",G3176=""), 0, IF(COUNTIF($J$6:J3176, J3176)=1, 1, 0))</f>
        <v>0</v>
      </c>
      <c r="L3176" s="16" t="str">
        <f aca="false">IF(B3176="Inscripción de nuevo registro patronal",B3176 &amp; "|" &amp; E3176 &amp; "|" &amp; C3176,"")</f>
        <v/>
      </c>
      <c r="M3176" s="18" t="n">
        <f aca="false">IF(OR(C3176="", L3176=""), 0, IF(COUNTIF($L$6:L3176, L3176)=1, 1, 0))</f>
        <v>0</v>
      </c>
    </row>
    <row r="3177" customFormat="false" ht="28.35" hidden="false" customHeight="true" outlineLevel="0" collapsed="false">
      <c r="A3177" s="48" t="str">
        <f aca="false">IF(AND(NOT(ISBLANK(C3177)),NOT(ISBLANK(B3177)),NOT(ISBLANK(E3177))),(_xlfn.AGGREGATE(2,7,A$5:A3177))+1,"")</f>
        <v/>
      </c>
      <c r="B3177" s="49"/>
      <c r="C3177" s="49"/>
      <c r="D3177" s="50"/>
      <c r="E3177" s="51"/>
      <c r="F3177" s="52" t="str">
        <f aca="false">IFERROR(VLOOKUP(B3177,LISTAS!$Q$2:$R$58,2,0),"")</f>
        <v/>
      </c>
      <c r="G3177" s="34" t="str">
        <f aca="false">IF(ISBLANK(C3177),"",  IF(F3177="RAZÓN SOCIAL","NUEVO_RP",   IF(F3177="NUMERO",      IF(ISNUMBER(VALUE(C3177)),VALUE(C3177),""),   IF(OR(F3177="NSS - NOMBRE",F3177="RP - NOMBRE"),      IF(         AND(           NOT(ISERROR(FIND(" - ",C3177))),           ISERROR(FIND("  ",C3177)),           ISERROR(FIND("–",C3177)),           ISERROR(FIND("—",C3177)),           ISNUMBER(VALUE(LEFT(C3177,FIND(" - ",C3177)-1)))         ),         VALUE(LEFT(C3177,FIND(" - ",C3177)-1)),         ""      ),   ""   )  )))</f>
        <v/>
      </c>
      <c r="H3177" s="34" t="str">
        <f aca="false">B3177 &amp; "|" &amp; E3177 &amp; "|" &amp;(IF(ISBLANK(C3177),"",IFERROR(VALUE(LEFT(TRIM(C3177),FIND(" ",TRIM(C3177)&amp;" ")-1)),"")))</f>
        <v>||</v>
      </c>
      <c r="I3177" s="18" t="n">
        <f aca="false">IF(G3177="",0, IF(COUNTIF($H$6:H3177,H3177)=1,1,0))</f>
        <v>0</v>
      </c>
      <c r="J3177" s="34" t="str">
        <f aca="false">IF( OR( ISBLANK(D3177), C3177=D3177, AND( LEFT(D3177,7)&lt;&gt;"NOMINA ", OR( ISERROR(FIND(" - ",D3177)), NOT(ISNUMBER(VALUE(LEFT(D3177,FIND(" - ",D3177)-1)))) ) ) ), "", B3177 &amp; "|" &amp; E3177 &amp; "|" &amp; (IF(ISBLANK(C3177), "", IFERROR(VALUE(LEFT(TRIM(C3177), FIND(" ", TRIM(C3177)&amp;" ")-1)), ""))) &amp; "|" &amp; D3177 )</f>
        <v/>
      </c>
      <c r="K3177" s="18" t="n">
        <f aca="false">IF(OR(C3177="", J3177="",G3177=""), 0, IF(COUNTIF($J$6:J3177, J3177)=1, 1, 0))</f>
        <v>0</v>
      </c>
      <c r="L3177" s="16" t="str">
        <f aca="false">IF(B3177="Inscripción de nuevo registro patronal",B3177 &amp; "|" &amp; E3177 &amp; "|" &amp; C3177,"")</f>
        <v/>
      </c>
      <c r="M3177" s="18" t="n">
        <f aca="false">IF(OR(C3177="", L3177=""), 0, IF(COUNTIF($L$6:L3177, L3177)=1, 1, 0))</f>
        <v>0</v>
      </c>
    </row>
    <row r="3178" customFormat="false" ht="28.35" hidden="false" customHeight="true" outlineLevel="0" collapsed="false">
      <c r="A3178" s="48" t="str">
        <f aca="false">IF(AND(NOT(ISBLANK(C3178)),NOT(ISBLANK(B3178)),NOT(ISBLANK(E3178))),(_xlfn.AGGREGATE(2,7,A$5:A3178))+1,"")</f>
        <v/>
      </c>
      <c r="B3178" s="49"/>
      <c r="C3178" s="49"/>
      <c r="D3178" s="50"/>
      <c r="E3178" s="51"/>
      <c r="F3178" s="52" t="str">
        <f aca="false">IFERROR(VLOOKUP(B3178,LISTAS!$Q$2:$R$58,2,0),"")</f>
        <v/>
      </c>
      <c r="G3178" s="34" t="str">
        <f aca="false">IF(ISBLANK(C3178),"",  IF(F3178="RAZÓN SOCIAL","NUEVO_RP",   IF(F3178="NUMERO",      IF(ISNUMBER(VALUE(C3178)),VALUE(C3178),""),   IF(OR(F3178="NSS - NOMBRE",F3178="RP - NOMBRE"),      IF(         AND(           NOT(ISERROR(FIND(" - ",C3178))),           ISERROR(FIND("  ",C3178)),           ISERROR(FIND("–",C3178)),           ISERROR(FIND("—",C3178)),           ISNUMBER(VALUE(LEFT(C3178,FIND(" - ",C3178)-1)))         ),         VALUE(LEFT(C3178,FIND(" - ",C3178)-1)),         ""      ),   ""   )  )))</f>
        <v/>
      </c>
      <c r="H3178" s="34" t="str">
        <f aca="false">B3178 &amp; "|" &amp; E3178 &amp; "|" &amp;(IF(ISBLANK(C3178),"",IFERROR(VALUE(LEFT(TRIM(C3178),FIND(" ",TRIM(C3178)&amp;" ")-1)),"")))</f>
        <v>||</v>
      </c>
      <c r="I3178" s="18" t="n">
        <f aca="false">IF(G3178="",0, IF(COUNTIF($H$6:H3178,H3178)=1,1,0))</f>
        <v>0</v>
      </c>
      <c r="J3178" s="34" t="str">
        <f aca="false">IF( OR( ISBLANK(D3178), C3178=D3178, AND( LEFT(D3178,7)&lt;&gt;"NOMINA ", OR( ISERROR(FIND(" - ",D3178)), NOT(ISNUMBER(VALUE(LEFT(D3178,FIND(" - ",D3178)-1)))) ) ) ), "", B3178 &amp; "|" &amp; E3178 &amp; "|" &amp; (IF(ISBLANK(C3178), "", IFERROR(VALUE(LEFT(TRIM(C3178), FIND(" ", TRIM(C3178)&amp;" ")-1)), ""))) &amp; "|" &amp; D3178 )</f>
        <v/>
      </c>
      <c r="K3178" s="18" t="n">
        <f aca="false">IF(OR(C3178="", J3178="",G3178=""), 0, IF(COUNTIF($J$6:J3178, J3178)=1, 1, 0))</f>
        <v>0</v>
      </c>
      <c r="L3178" s="16" t="str">
        <f aca="false">IF(B3178="Inscripción de nuevo registro patronal",B3178 &amp; "|" &amp; E3178 &amp; "|" &amp; C3178,"")</f>
        <v/>
      </c>
      <c r="M3178" s="18" t="n">
        <f aca="false">IF(OR(C3178="", L3178=""), 0, IF(COUNTIF($L$6:L3178, L3178)=1, 1, 0))</f>
        <v>0</v>
      </c>
    </row>
    <row r="3179" customFormat="false" ht="28.35" hidden="false" customHeight="true" outlineLevel="0" collapsed="false">
      <c r="A3179" s="48" t="str">
        <f aca="false">IF(AND(NOT(ISBLANK(C3179)),NOT(ISBLANK(B3179)),NOT(ISBLANK(E3179))),(_xlfn.AGGREGATE(2,7,A$5:A3179))+1,"")</f>
        <v/>
      </c>
      <c r="B3179" s="49"/>
      <c r="C3179" s="49"/>
      <c r="D3179" s="50"/>
      <c r="E3179" s="51"/>
      <c r="F3179" s="52" t="str">
        <f aca="false">IFERROR(VLOOKUP(B3179,LISTAS!$Q$2:$R$58,2,0),"")</f>
        <v/>
      </c>
      <c r="G3179" s="34" t="str">
        <f aca="false">IF(ISBLANK(C3179),"",  IF(F3179="RAZÓN SOCIAL","NUEVO_RP",   IF(F3179="NUMERO",      IF(ISNUMBER(VALUE(C3179)),VALUE(C3179),""),   IF(OR(F3179="NSS - NOMBRE",F3179="RP - NOMBRE"),      IF(         AND(           NOT(ISERROR(FIND(" - ",C3179))),           ISERROR(FIND("  ",C3179)),           ISERROR(FIND("–",C3179)),           ISERROR(FIND("—",C3179)),           ISNUMBER(VALUE(LEFT(C3179,FIND(" - ",C3179)-1)))         ),         VALUE(LEFT(C3179,FIND(" - ",C3179)-1)),         ""      ),   ""   )  )))</f>
        <v/>
      </c>
      <c r="H3179" s="34" t="str">
        <f aca="false">B3179 &amp; "|" &amp; E3179 &amp; "|" &amp;(IF(ISBLANK(C3179),"",IFERROR(VALUE(LEFT(TRIM(C3179),FIND(" ",TRIM(C3179)&amp;" ")-1)),"")))</f>
        <v>||</v>
      </c>
      <c r="I3179" s="18" t="n">
        <f aca="false">IF(G3179="",0, IF(COUNTIF($H$6:H3179,H3179)=1,1,0))</f>
        <v>0</v>
      </c>
      <c r="J3179" s="34" t="str">
        <f aca="false">IF( OR( ISBLANK(D3179), C3179=D3179, AND( LEFT(D3179,7)&lt;&gt;"NOMINA ", OR( ISERROR(FIND(" - ",D3179)), NOT(ISNUMBER(VALUE(LEFT(D3179,FIND(" - ",D3179)-1)))) ) ) ), "", B3179 &amp; "|" &amp; E3179 &amp; "|" &amp; (IF(ISBLANK(C3179), "", IFERROR(VALUE(LEFT(TRIM(C3179), FIND(" ", TRIM(C3179)&amp;" ")-1)), ""))) &amp; "|" &amp; D3179 )</f>
        <v/>
      </c>
      <c r="K3179" s="18" t="n">
        <f aca="false">IF(OR(C3179="", J3179="",G3179=""), 0, IF(COUNTIF($J$6:J3179, J3179)=1, 1, 0))</f>
        <v>0</v>
      </c>
      <c r="L3179" s="16" t="str">
        <f aca="false">IF(B3179="Inscripción de nuevo registro patronal",B3179 &amp; "|" &amp; E3179 &amp; "|" &amp; C3179,"")</f>
        <v/>
      </c>
      <c r="M3179" s="18" t="n">
        <f aca="false">IF(OR(C3179="", L3179=""), 0, IF(COUNTIF($L$6:L3179, L3179)=1, 1, 0))</f>
        <v>0</v>
      </c>
    </row>
    <row r="3180" customFormat="false" ht="28.35" hidden="false" customHeight="true" outlineLevel="0" collapsed="false">
      <c r="A3180" s="48" t="str">
        <f aca="false">IF(AND(NOT(ISBLANK(C3180)),NOT(ISBLANK(B3180)),NOT(ISBLANK(E3180))),(_xlfn.AGGREGATE(2,7,A$5:A3180))+1,"")</f>
        <v/>
      </c>
      <c r="B3180" s="49"/>
      <c r="C3180" s="49"/>
      <c r="D3180" s="50"/>
      <c r="E3180" s="51"/>
      <c r="F3180" s="52" t="str">
        <f aca="false">IFERROR(VLOOKUP(B3180,LISTAS!$Q$2:$R$58,2,0),"")</f>
        <v/>
      </c>
      <c r="G3180" s="34" t="str">
        <f aca="false">IF(ISBLANK(C3180),"",  IF(F3180="RAZÓN SOCIAL","NUEVO_RP",   IF(F3180="NUMERO",      IF(ISNUMBER(VALUE(C3180)),VALUE(C3180),""),   IF(OR(F3180="NSS - NOMBRE",F3180="RP - NOMBRE"),      IF(         AND(           NOT(ISERROR(FIND(" - ",C3180))),           ISERROR(FIND("  ",C3180)),           ISERROR(FIND("–",C3180)),           ISERROR(FIND("—",C3180)),           ISNUMBER(VALUE(LEFT(C3180,FIND(" - ",C3180)-1)))         ),         VALUE(LEFT(C3180,FIND(" - ",C3180)-1)),         ""      ),   ""   )  )))</f>
        <v/>
      </c>
      <c r="H3180" s="34" t="str">
        <f aca="false">B3180 &amp; "|" &amp; E3180 &amp; "|" &amp;(IF(ISBLANK(C3180),"",IFERROR(VALUE(LEFT(TRIM(C3180),FIND(" ",TRIM(C3180)&amp;" ")-1)),"")))</f>
        <v>||</v>
      </c>
      <c r="I3180" s="18" t="n">
        <f aca="false">IF(G3180="",0, IF(COUNTIF($H$6:H3180,H3180)=1,1,0))</f>
        <v>0</v>
      </c>
      <c r="J3180" s="34" t="str">
        <f aca="false">IF( OR( ISBLANK(D3180), C3180=D3180, AND( LEFT(D3180,7)&lt;&gt;"NOMINA ", OR( ISERROR(FIND(" - ",D3180)), NOT(ISNUMBER(VALUE(LEFT(D3180,FIND(" - ",D3180)-1)))) ) ) ), "", B3180 &amp; "|" &amp; E3180 &amp; "|" &amp; (IF(ISBLANK(C3180), "", IFERROR(VALUE(LEFT(TRIM(C3180), FIND(" ", TRIM(C3180)&amp;" ")-1)), ""))) &amp; "|" &amp; D3180 )</f>
        <v/>
      </c>
      <c r="K3180" s="18" t="n">
        <f aca="false">IF(OR(C3180="", J3180="",G3180=""), 0, IF(COUNTIF($J$6:J3180, J3180)=1, 1, 0))</f>
        <v>0</v>
      </c>
      <c r="L3180" s="16" t="str">
        <f aca="false">IF(B3180="Inscripción de nuevo registro patronal",B3180 &amp; "|" &amp; E3180 &amp; "|" &amp; C3180,"")</f>
        <v/>
      </c>
      <c r="M3180" s="18" t="n">
        <f aca="false">IF(OR(C3180="", L3180=""), 0, IF(COUNTIF($L$6:L3180, L3180)=1, 1, 0))</f>
        <v>0</v>
      </c>
    </row>
    <row r="3181" customFormat="false" ht="28.35" hidden="false" customHeight="true" outlineLevel="0" collapsed="false">
      <c r="A3181" s="48" t="str">
        <f aca="false">IF(AND(NOT(ISBLANK(C3181)),NOT(ISBLANK(B3181)),NOT(ISBLANK(E3181))),(_xlfn.AGGREGATE(2,7,A$5:A3181))+1,"")</f>
        <v/>
      </c>
      <c r="B3181" s="49"/>
      <c r="C3181" s="49"/>
      <c r="D3181" s="50"/>
      <c r="E3181" s="51"/>
      <c r="F3181" s="52" t="str">
        <f aca="false">IFERROR(VLOOKUP(B3181,LISTAS!$Q$2:$R$58,2,0),"")</f>
        <v/>
      </c>
      <c r="G3181" s="34" t="str">
        <f aca="false">IF(ISBLANK(C3181),"",  IF(F3181="RAZÓN SOCIAL","NUEVO_RP",   IF(F3181="NUMERO",      IF(ISNUMBER(VALUE(C3181)),VALUE(C3181),""),   IF(OR(F3181="NSS - NOMBRE",F3181="RP - NOMBRE"),      IF(         AND(           NOT(ISERROR(FIND(" - ",C3181))),           ISERROR(FIND("  ",C3181)),           ISERROR(FIND("–",C3181)),           ISERROR(FIND("—",C3181)),           ISNUMBER(VALUE(LEFT(C3181,FIND(" - ",C3181)-1)))         ),         VALUE(LEFT(C3181,FIND(" - ",C3181)-1)),         ""      ),   ""   )  )))</f>
        <v/>
      </c>
      <c r="H3181" s="34" t="str">
        <f aca="false">B3181 &amp; "|" &amp; E3181 &amp; "|" &amp;(IF(ISBLANK(C3181),"",IFERROR(VALUE(LEFT(TRIM(C3181),FIND(" ",TRIM(C3181)&amp;" ")-1)),"")))</f>
        <v>||</v>
      </c>
      <c r="I3181" s="18" t="n">
        <f aca="false">IF(G3181="",0, IF(COUNTIF($H$6:H3181,H3181)=1,1,0))</f>
        <v>0</v>
      </c>
      <c r="J3181" s="34" t="str">
        <f aca="false">IF( OR( ISBLANK(D3181), C3181=D3181, AND( LEFT(D3181,7)&lt;&gt;"NOMINA ", OR( ISERROR(FIND(" - ",D3181)), NOT(ISNUMBER(VALUE(LEFT(D3181,FIND(" - ",D3181)-1)))) ) ) ), "", B3181 &amp; "|" &amp; E3181 &amp; "|" &amp; (IF(ISBLANK(C3181), "", IFERROR(VALUE(LEFT(TRIM(C3181), FIND(" ", TRIM(C3181)&amp;" ")-1)), ""))) &amp; "|" &amp; D3181 )</f>
        <v/>
      </c>
      <c r="K3181" s="18" t="n">
        <f aca="false">IF(OR(C3181="", J3181="",G3181=""), 0, IF(COUNTIF($J$6:J3181, J3181)=1, 1, 0))</f>
        <v>0</v>
      </c>
      <c r="L3181" s="16" t="str">
        <f aca="false">IF(B3181="Inscripción de nuevo registro patronal",B3181 &amp; "|" &amp; E3181 &amp; "|" &amp; C3181,"")</f>
        <v/>
      </c>
      <c r="M3181" s="18" t="n">
        <f aca="false">IF(OR(C3181="", L3181=""), 0, IF(COUNTIF($L$6:L3181, L3181)=1, 1, 0))</f>
        <v>0</v>
      </c>
    </row>
    <row r="3182" customFormat="false" ht="28.35" hidden="false" customHeight="true" outlineLevel="0" collapsed="false">
      <c r="A3182" s="48" t="str">
        <f aca="false">IF(AND(NOT(ISBLANK(C3182)),NOT(ISBLANK(B3182)),NOT(ISBLANK(E3182))),(_xlfn.AGGREGATE(2,7,A$5:A3182))+1,"")</f>
        <v/>
      </c>
      <c r="B3182" s="49"/>
      <c r="C3182" s="49"/>
      <c r="D3182" s="50"/>
      <c r="E3182" s="51"/>
      <c r="F3182" s="52" t="str">
        <f aca="false">IFERROR(VLOOKUP(B3182,LISTAS!$Q$2:$R$58,2,0),"")</f>
        <v/>
      </c>
      <c r="G3182" s="34" t="str">
        <f aca="false">IF(ISBLANK(C3182),"",  IF(F3182="RAZÓN SOCIAL","NUEVO_RP",   IF(F3182="NUMERO",      IF(ISNUMBER(VALUE(C3182)),VALUE(C3182),""),   IF(OR(F3182="NSS - NOMBRE",F3182="RP - NOMBRE"),      IF(         AND(           NOT(ISERROR(FIND(" - ",C3182))),           ISERROR(FIND("  ",C3182)),           ISERROR(FIND("–",C3182)),           ISERROR(FIND("—",C3182)),           ISNUMBER(VALUE(LEFT(C3182,FIND(" - ",C3182)-1)))         ),         VALUE(LEFT(C3182,FIND(" - ",C3182)-1)),         ""      ),   ""   )  )))</f>
        <v/>
      </c>
      <c r="H3182" s="34" t="str">
        <f aca="false">B3182 &amp; "|" &amp; E3182 &amp; "|" &amp;(IF(ISBLANK(C3182),"",IFERROR(VALUE(LEFT(TRIM(C3182),FIND(" ",TRIM(C3182)&amp;" ")-1)),"")))</f>
        <v>||</v>
      </c>
      <c r="I3182" s="18" t="n">
        <f aca="false">IF(G3182="",0, IF(COUNTIF($H$6:H3182,H3182)=1,1,0))</f>
        <v>0</v>
      </c>
      <c r="J3182" s="34" t="str">
        <f aca="false">IF( OR( ISBLANK(D3182), C3182=D3182, AND( LEFT(D3182,7)&lt;&gt;"NOMINA ", OR( ISERROR(FIND(" - ",D3182)), NOT(ISNUMBER(VALUE(LEFT(D3182,FIND(" - ",D3182)-1)))) ) ) ), "", B3182 &amp; "|" &amp; E3182 &amp; "|" &amp; (IF(ISBLANK(C3182), "", IFERROR(VALUE(LEFT(TRIM(C3182), FIND(" ", TRIM(C3182)&amp;" ")-1)), ""))) &amp; "|" &amp; D3182 )</f>
        <v/>
      </c>
      <c r="K3182" s="18" t="n">
        <f aca="false">IF(OR(C3182="", J3182="",G3182=""), 0, IF(COUNTIF($J$6:J3182, J3182)=1, 1, 0))</f>
        <v>0</v>
      </c>
      <c r="L3182" s="16" t="str">
        <f aca="false">IF(B3182="Inscripción de nuevo registro patronal",B3182 &amp; "|" &amp; E3182 &amp; "|" &amp; C3182,"")</f>
        <v/>
      </c>
      <c r="M3182" s="18" t="n">
        <f aca="false">IF(OR(C3182="", L3182=""), 0, IF(COUNTIF($L$6:L3182, L3182)=1, 1, 0))</f>
        <v>0</v>
      </c>
    </row>
    <row r="3183" customFormat="false" ht="28.35" hidden="false" customHeight="true" outlineLevel="0" collapsed="false">
      <c r="A3183" s="48" t="str">
        <f aca="false">IF(AND(NOT(ISBLANK(C3183)),NOT(ISBLANK(B3183)),NOT(ISBLANK(E3183))),(_xlfn.AGGREGATE(2,7,A$5:A3183))+1,"")</f>
        <v/>
      </c>
      <c r="B3183" s="49"/>
      <c r="C3183" s="49"/>
      <c r="D3183" s="50"/>
      <c r="E3183" s="51"/>
      <c r="F3183" s="52" t="str">
        <f aca="false">IFERROR(VLOOKUP(B3183,LISTAS!$Q$2:$R$58,2,0),"")</f>
        <v/>
      </c>
      <c r="G3183" s="34" t="str">
        <f aca="false">IF(ISBLANK(C3183),"",  IF(F3183="RAZÓN SOCIAL","NUEVO_RP",   IF(F3183="NUMERO",      IF(ISNUMBER(VALUE(C3183)),VALUE(C3183),""),   IF(OR(F3183="NSS - NOMBRE",F3183="RP - NOMBRE"),      IF(         AND(           NOT(ISERROR(FIND(" - ",C3183))),           ISERROR(FIND("  ",C3183)),           ISERROR(FIND("–",C3183)),           ISERROR(FIND("—",C3183)),           ISNUMBER(VALUE(LEFT(C3183,FIND(" - ",C3183)-1)))         ),         VALUE(LEFT(C3183,FIND(" - ",C3183)-1)),         ""      ),   ""   )  )))</f>
        <v/>
      </c>
      <c r="H3183" s="34" t="str">
        <f aca="false">B3183 &amp; "|" &amp; E3183 &amp; "|" &amp;(IF(ISBLANK(C3183),"",IFERROR(VALUE(LEFT(TRIM(C3183),FIND(" ",TRIM(C3183)&amp;" ")-1)),"")))</f>
        <v>||</v>
      </c>
      <c r="I3183" s="18" t="n">
        <f aca="false">IF(G3183="",0, IF(COUNTIF($H$6:H3183,H3183)=1,1,0))</f>
        <v>0</v>
      </c>
      <c r="J3183" s="34" t="str">
        <f aca="false">IF( OR( ISBLANK(D3183), C3183=D3183, AND( LEFT(D3183,7)&lt;&gt;"NOMINA ", OR( ISERROR(FIND(" - ",D3183)), NOT(ISNUMBER(VALUE(LEFT(D3183,FIND(" - ",D3183)-1)))) ) ) ), "", B3183 &amp; "|" &amp; E3183 &amp; "|" &amp; (IF(ISBLANK(C3183), "", IFERROR(VALUE(LEFT(TRIM(C3183), FIND(" ", TRIM(C3183)&amp;" ")-1)), ""))) &amp; "|" &amp; D3183 )</f>
        <v/>
      </c>
      <c r="K3183" s="18" t="n">
        <f aca="false">IF(OR(C3183="", J3183="",G3183=""), 0, IF(COUNTIF($J$6:J3183, J3183)=1, 1, 0))</f>
        <v>0</v>
      </c>
      <c r="L3183" s="16" t="str">
        <f aca="false">IF(B3183="Inscripción de nuevo registro patronal",B3183 &amp; "|" &amp; E3183 &amp; "|" &amp; C3183,"")</f>
        <v/>
      </c>
      <c r="M3183" s="18" t="n">
        <f aca="false">IF(OR(C3183="", L3183=""), 0, IF(COUNTIF($L$6:L3183, L3183)=1, 1, 0))</f>
        <v>0</v>
      </c>
    </row>
    <row r="3184" customFormat="false" ht="28.35" hidden="false" customHeight="true" outlineLevel="0" collapsed="false">
      <c r="A3184" s="48" t="str">
        <f aca="false">IF(AND(NOT(ISBLANK(C3184)),NOT(ISBLANK(B3184)),NOT(ISBLANK(E3184))),(_xlfn.AGGREGATE(2,7,A$5:A3184))+1,"")</f>
        <v/>
      </c>
      <c r="B3184" s="49"/>
      <c r="C3184" s="49"/>
      <c r="D3184" s="50"/>
      <c r="E3184" s="51"/>
      <c r="F3184" s="52" t="str">
        <f aca="false">IFERROR(VLOOKUP(B3184,LISTAS!$Q$2:$R$58,2,0),"")</f>
        <v/>
      </c>
      <c r="G3184" s="34" t="str">
        <f aca="false">IF(ISBLANK(C3184),"",  IF(F3184="RAZÓN SOCIAL","NUEVO_RP",   IF(F3184="NUMERO",      IF(ISNUMBER(VALUE(C3184)),VALUE(C3184),""),   IF(OR(F3184="NSS - NOMBRE",F3184="RP - NOMBRE"),      IF(         AND(           NOT(ISERROR(FIND(" - ",C3184))),           ISERROR(FIND("  ",C3184)),           ISERROR(FIND("–",C3184)),           ISERROR(FIND("—",C3184)),           ISNUMBER(VALUE(LEFT(C3184,FIND(" - ",C3184)-1)))         ),         VALUE(LEFT(C3184,FIND(" - ",C3184)-1)),         ""      ),   ""   )  )))</f>
        <v/>
      </c>
      <c r="H3184" s="34" t="str">
        <f aca="false">B3184 &amp; "|" &amp; E3184 &amp; "|" &amp;(IF(ISBLANK(C3184),"",IFERROR(VALUE(LEFT(TRIM(C3184),FIND(" ",TRIM(C3184)&amp;" ")-1)),"")))</f>
        <v>||</v>
      </c>
      <c r="I3184" s="18" t="n">
        <f aca="false">IF(G3184="",0, IF(COUNTIF($H$6:H3184,H3184)=1,1,0))</f>
        <v>0</v>
      </c>
      <c r="J3184" s="34" t="str">
        <f aca="false">IF( OR( ISBLANK(D3184), C3184=D3184, AND( LEFT(D3184,7)&lt;&gt;"NOMINA ", OR( ISERROR(FIND(" - ",D3184)), NOT(ISNUMBER(VALUE(LEFT(D3184,FIND(" - ",D3184)-1)))) ) ) ), "", B3184 &amp; "|" &amp; E3184 &amp; "|" &amp; (IF(ISBLANK(C3184), "", IFERROR(VALUE(LEFT(TRIM(C3184), FIND(" ", TRIM(C3184)&amp;" ")-1)), ""))) &amp; "|" &amp; D3184 )</f>
        <v/>
      </c>
      <c r="K3184" s="18" t="n">
        <f aca="false">IF(OR(C3184="", J3184="",G3184=""), 0, IF(COUNTIF($J$6:J3184, J3184)=1, 1, 0))</f>
        <v>0</v>
      </c>
      <c r="L3184" s="16" t="str">
        <f aca="false">IF(B3184="Inscripción de nuevo registro patronal",B3184 &amp; "|" &amp; E3184 &amp; "|" &amp; C3184,"")</f>
        <v/>
      </c>
      <c r="M3184" s="18" t="n">
        <f aca="false">IF(OR(C3184="", L3184=""), 0, IF(COUNTIF($L$6:L3184, L3184)=1, 1, 0))</f>
        <v>0</v>
      </c>
    </row>
    <row r="3185" customFormat="false" ht="28.35" hidden="false" customHeight="true" outlineLevel="0" collapsed="false">
      <c r="A3185" s="48" t="str">
        <f aca="false">IF(AND(NOT(ISBLANK(C3185)),NOT(ISBLANK(B3185)),NOT(ISBLANK(E3185))),(_xlfn.AGGREGATE(2,7,A$5:A3185))+1,"")</f>
        <v/>
      </c>
      <c r="B3185" s="49"/>
      <c r="C3185" s="49"/>
      <c r="D3185" s="50"/>
      <c r="E3185" s="51"/>
      <c r="F3185" s="52" t="str">
        <f aca="false">IFERROR(VLOOKUP(B3185,LISTAS!$Q$2:$R$58,2,0),"")</f>
        <v/>
      </c>
      <c r="G3185" s="34" t="str">
        <f aca="false">IF(ISBLANK(C3185),"",  IF(F3185="RAZÓN SOCIAL","NUEVO_RP",   IF(F3185="NUMERO",      IF(ISNUMBER(VALUE(C3185)),VALUE(C3185),""),   IF(OR(F3185="NSS - NOMBRE",F3185="RP - NOMBRE"),      IF(         AND(           NOT(ISERROR(FIND(" - ",C3185))),           ISERROR(FIND("  ",C3185)),           ISERROR(FIND("–",C3185)),           ISERROR(FIND("—",C3185)),           ISNUMBER(VALUE(LEFT(C3185,FIND(" - ",C3185)-1)))         ),         VALUE(LEFT(C3185,FIND(" - ",C3185)-1)),         ""      ),   ""   )  )))</f>
        <v/>
      </c>
      <c r="H3185" s="34" t="str">
        <f aca="false">B3185 &amp; "|" &amp; E3185 &amp; "|" &amp;(IF(ISBLANK(C3185),"",IFERROR(VALUE(LEFT(TRIM(C3185),FIND(" ",TRIM(C3185)&amp;" ")-1)),"")))</f>
        <v>||</v>
      </c>
      <c r="I3185" s="18" t="n">
        <f aca="false">IF(G3185="",0, IF(COUNTIF($H$6:H3185,H3185)=1,1,0))</f>
        <v>0</v>
      </c>
      <c r="J3185" s="34" t="str">
        <f aca="false">IF( OR( ISBLANK(D3185), C3185=D3185, AND( LEFT(D3185,7)&lt;&gt;"NOMINA ", OR( ISERROR(FIND(" - ",D3185)), NOT(ISNUMBER(VALUE(LEFT(D3185,FIND(" - ",D3185)-1)))) ) ) ), "", B3185 &amp; "|" &amp; E3185 &amp; "|" &amp; (IF(ISBLANK(C3185), "", IFERROR(VALUE(LEFT(TRIM(C3185), FIND(" ", TRIM(C3185)&amp;" ")-1)), ""))) &amp; "|" &amp; D3185 )</f>
        <v/>
      </c>
      <c r="K3185" s="18" t="n">
        <f aca="false">IF(OR(C3185="", J3185="",G3185=""), 0, IF(COUNTIF($J$6:J3185, J3185)=1, 1, 0))</f>
        <v>0</v>
      </c>
      <c r="L3185" s="16" t="str">
        <f aca="false">IF(B3185="Inscripción de nuevo registro patronal",B3185 &amp; "|" &amp; E3185 &amp; "|" &amp; C3185,"")</f>
        <v/>
      </c>
      <c r="M3185" s="18" t="n">
        <f aca="false">IF(OR(C3185="", L3185=""), 0, IF(COUNTIF($L$6:L3185, L3185)=1, 1, 0))</f>
        <v>0</v>
      </c>
    </row>
    <row r="3186" customFormat="false" ht="28.35" hidden="false" customHeight="true" outlineLevel="0" collapsed="false">
      <c r="A3186" s="48" t="str">
        <f aca="false">IF(AND(NOT(ISBLANK(C3186)),NOT(ISBLANK(B3186)),NOT(ISBLANK(E3186))),(_xlfn.AGGREGATE(2,7,A$5:A3186))+1,"")</f>
        <v/>
      </c>
      <c r="B3186" s="49"/>
      <c r="C3186" s="49"/>
      <c r="D3186" s="50"/>
      <c r="E3186" s="51"/>
      <c r="F3186" s="52" t="str">
        <f aca="false">IFERROR(VLOOKUP(B3186,LISTAS!$Q$2:$R$58,2,0),"")</f>
        <v/>
      </c>
      <c r="G3186" s="34" t="str">
        <f aca="false">IF(ISBLANK(C3186),"",  IF(F3186="RAZÓN SOCIAL","NUEVO_RP",   IF(F3186="NUMERO",      IF(ISNUMBER(VALUE(C3186)),VALUE(C3186),""),   IF(OR(F3186="NSS - NOMBRE",F3186="RP - NOMBRE"),      IF(         AND(           NOT(ISERROR(FIND(" - ",C3186))),           ISERROR(FIND("  ",C3186)),           ISERROR(FIND("–",C3186)),           ISERROR(FIND("—",C3186)),           ISNUMBER(VALUE(LEFT(C3186,FIND(" - ",C3186)-1)))         ),         VALUE(LEFT(C3186,FIND(" - ",C3186)-1)),         ""      ),   ""   )  )))</f>
        <v/>
      </c>
      <c r="H3186" s="34" t="str">
        <f aca="false">B3186 &amp; "|" &amp; E3186 &amp; "|" &amp;(IF(ISBLANK(C3186),"",IFERROR(VALUE(LEFT(TRIM(C3186),FIND(" ",TRIM(C3186)&amp;" ")-1)),"")))</f>
        <v>||</v>
      </c>
      <c r="I3186" s="18" t="n">
        <f aca="false">IF(G3186="",0, IF(COUNTIF($H$6:H3186,H3186)=1,1,0))</f>
        <v>0</v>
      </c>
      <c r="J3186" s="34" t="str">
        <f aca="false">IF( OR( ISBLANK(D3186), C3186=D3186, AND( LEFT(D3186,7)&lt;&gt;"NOMINA ", OR( ISERROR(FIND(" - ",D3186)), NOT(ISNUMBER(VALUE(LEFT(D3186,FIND(" - ",D3186)-1)))) ) ) ), "", B3186 &amp; "|" &amp; E3186 &amp; "|" &amp; (IF(ISBLANK(C3186), "", IFERROR(VALUE(LEFT(TRIM(C3186), FIND(" ", TRIM(C3186)&amp;" ")-1)), ""))) &amp; "|" &amp; D3186 )</f>
        <v/>
      </c>
      <c r="K3186" s="18" t="n">
        <f aca="false">IF(OR(C3186="", J3186="",G3186=""), 0, IF(COUNTIF($J$6:J3186, J3186)=1, 1, 0))</f>
        <v>0</v>
      </c>
      <c r="L3186" s="16" t="str">
        <f aca="false">IF(B3186="Inscripción de nuevo registro patronal",B3186 &amp; "|" &amp; E3186 &amp; "|" &amp; C3186,"")</f>
        <v/>
      </c>
      <c r="M3186" s="18" t="n">
        <f aca="false">IF(OR(C3186="", L3186=""), 0, IF(COUNTIF($L$6:L3186, L3186)=1, 1, 0))</f>
        <v>0</v>
      </c>
    </row>
    <row r="3187" customFormat="false" ht="28.35" hidden="false" customHeight="true" outlineLevel="0" collapsed="false">
      <c r="A3187" s="48" t="str">
        <f aca="false">IF(AND(NOT(ISBLANK(C3187)),NOT(ISBLANK(B3187)),NOT(ISBLANK(E3187))),(_xlfn.AGGREGATE(2,7,A$5:A3187))+1,"")</f>
        <v/>
      </c>
      <c r="B3187" s="49"/>
      <c r="C3187" s="49"/>
      <c r="D3187" s="50"/>
      <c r="E3187" s="51"/>
      <c r="F3187" s="52" t="str">
        <f aca="false">IFERROR(VLOOKUP(B3187,LISTAS!$Q$2:$R$58,2,0),"")</f>
        <v/>
      </c>
      <c r="G3187" s="34" t="str">
        <f aca="false">IF(ISBLANK(C3187),"",  IF(F3187="RAZÓN SOCIAL","NUEVO_RP",   IF(F3187="NUMERO",      IF(ISNUMBER(VALUE(C3187)),VALUE(C3187),""),   IF(OR(F3187="NSS - NOMBRE",F3187="RP - NOMBRE"),      IF(         AND(           NOT(ISERROR(FIND(" - ",C3187))),           ISERROR(FIND("  ",C3187)),           ISERROR(FIND("–",C3187)),           ISERROR(FIND("—",C3187)),           ISNUMBER(VALUE(LEFT(C3187,FIND(" - ",C3187)-1)))         ),         VALUE(LEFT(C3187,FIND(" - ",C3187)-1)),         ""      ),   ""   )  )))</f>
        <v/>
      </c>
      <c r="H3187" s="34" t="str">
        <f aca="false">B3187 &amp; "|" &amp; E3187 &amp; "|" &amp;(IF(ISBLANK(C3187),"",IFERROR(VALUE(LEFT(TRIM(C3187),FIND(" ",TRIM(C3187)&amp;" ")-1)),"")))</f>
        <v>||</v>
      </c>
      <c r="I3187" s="18" t="n">
        <f aca="false">IF(G3187="",0, IF(COUNTIF($H$6:H3187,H3187)=1,1,0))</f>
        <v>0</v>
      </c>
      <c r="J3187" s="34" t="str">
        <f aca="false">IF( OR( ISBLANK(D3187), C3187=D3187, AND( LEFT(D3187,7)&lt;&gt;"NOMINA ", OR( ISERROR(FIND(" - ",D3187)), NOT(ISNUMBER(VALUE(LEFT(D3187,FIND(" - ",D3187)-1)))) ) ) ), "", B3187 &amp; "|" &amp; E3187 &amp; "|" &amp; (IF(ISBLANK(C3187), "", IFERROR(VALUE(LEFT(TRIM(C3187), FIND(" ", TRIM(C3187)&amp;" ")-1)), ""))) &amp; "|" &amp; D3187 )</f>
        <v/>
      </c>
      <c r="K3187" s="18" t="n">
        <f aca="false">IF(OR(C3187="", J3187="",G3187=""), 0, IF(COUNTIF($J$6:J3187, J3187)=1, 1, 0))</f>
        <v>0</v>
      </c>
      <c r="L3187" s="16" t="str">
        <f aca="false">IF(B3187="Inscripción de nuevo registro patronal",B3187 &amp; "|" &amp; E3187 &amp; "|" &amp; C3187,"")</f>
        <v/>
      </c>
      <c r="M3187" s="18" t="n">
        <f aca="false">IF(OR(C3187="", L3187=""), 0, IF(COUNTIF($L$6:L3187, L3187)=1, 1, 0))</f>
        <v>0</v>
      </c>
    </row>
    <row r="3188" customFormat="false" ht="28.35" hidden="false" customHeight="true" outlineLevel="0" collapsed="false">
      <c r="A3188" s="48" t="str">
        <f aca="false">IF(AND(NOT(ISBLANK(C3188)),NOT(ISBLANK(B3188)),NOT(ISBLANK(E3188))),(_xlfn.AGGREGATE(2,7,A$5:A3188))+1,"")</f>
        <v/>
      </c>
      <c r="B3188" s="49"/>
      <c r="C3188" s="49"/>
      <c r="D3188" s="50"/>
      <c r="E3188" s="51"/>
      <c r="F3188" s="52" t="str">
        <f aca="false">IFERROR(VLOOKUP(B3188,LISTAS!$Q$2:$R$58,2,0),"")</f>
        <v/>
      </c>
      <c r="G3188" s="34" t="str">
        <f aca="false">IF(ISBLANK(C3188),"",  IF(F3188="RAZÓN SOCIAL","NUEVO_RP",   IF(F3188="NUMERO",      IF(ISNUMBER(VALUE(C3188)),VALUE(C3188),""),   IF(OR(F3188="NSS - NOMBRE",F3188="RP - NOMBRE"),      IF(         AND(           NOT(ISERROR(FIND(" - ",C3188))),           ISERROR(FIND("  ",C3188)),           ISERROR(FIND("–",C3188)),           ISERROR(FIND("—",C3188)),           ISNUMBER(VALUE(LEFT(C3188,FIND(" - ",C3188)-1)))         ),         VALUE(LEFT(C3188,FIND(" - ",C3188)-1)),         ""      ),   ""   )  )))</f>
        <v/>
      </c>
      <c r="H3188" s="34" t="str">
        <f aca="false">B3188 &amp; "|" &amp; E3188 &amp; "|" &amp;(IF(ISBLANK(C3188),"",IFERROR(VALUE(LEFT(TRIM(C3188),FIND(" ",TRIM(C3188)&amp;" ")-1)),"")))</f>
        <v>||</v>
      </c>
      <c r="I3188" s="18" t="n">
        <f aca="false">IF(G3188="",0, IF(COUNTIF($H$6:H3188,H3188)=1,1,0))</f>
        <v>0</v>
      </c>
      <c r="J3188" s="34" t="str">
        <f aca="false">IF( OR( ISBLANK(D3188), C3188=D3188, AND( LEFT(D3188,7)&lt;&gt;"NOMINA ", OR( ISERROR(FIND(" - ",D3188)), NOT(ISNUMBER(VALUE(LEFT(D3188,FIND(" - ",D3188)-1)))) ) ) ), "", B3188 &amp; "|" &amp; E3188 &amp; "|" &amp; (IF(ISBLANK(C3188), "", IFERROR(VALUE(LEFT(TRIM(C3188), FIND(" ", TRIM(C3188)&amp;" ")-1)), ""))) &amp; "|" &amp; D3188 )</f>
        <v/>
      </c>
      <c r="K3188" s="18" t="n">
        <f aca="false">IF(OR(C3188="", J3188="",G3188=""), 0, IF(COUNTIF($J$6:J3188, J3188)=1, 1, 0))</f>
        <v>0</v>
      </c>
      <c r="L3188" s="16" t="str">
        <f aca="false">IF(B3188="Inscripción de nuevo registro patronal",B3188 &amp; "|" &amp; E3188 &amp; "|" &amp; C3188,"")</f>
        <v/>
      </c>
      <c r="M3188" s="18" t="n">
        <f aca="false">IF(OR(C3188="", L3188=""), 0, IF(COUNTIF($L$6:L3188, L3188)=1, 1, 0))</f>
        <v>0</v>
      </c>
    </row>
    <row r="3189" customFormat="false" ht="28.35" hidden="false" customHeight="true" outlineLevel="0" collapsed="false">
      <c r="A3189" s="48" t="str">
        <f aca="false">IF(AND(NOT(ISBLANK(C3189)),NOT(ISBLANK(B3189)),NOT(ISBLANK(E3189))),(_xlfn.AGGREGATE(2,7,A$5:A3189))+1,"")</f>
        <v/>
      </c>
      <c r="B3189" s="49"/>
      <c r="C3189" s="49"/>
      <c r="D3189" s="50"/>
      <c r="E3189" s="51"/>
      <c r="F3189" s="52" t="str">
        <f aca="false">IFERROR(VLOOKUP(B3189,LISTAS!$Q$2:$R$58,2,0),"")</f>
        <v/>
      </c>
      <c r="G3189" s="34" t="str">
        <f aca="false">IF(ISBLANK(C3189),"",  IF(F3189="RAZÓN SOCIAL","NUEVO_RP",   IF(F3189="NUMERO",      IF(ISNUMBER(VALUE(C3189)),VALUE(C3189),""),   IF(OR(F3189="NSS - NOMBRE",F3189="RP - NOMBRE"),      IF(         AND(           NOT(ISERROR(FIND(" - ",C3189))),           ISERROR(FIND("  ",C3189)),           ISERROR(FIND("–",C3189)),           ISERROR(FIND("—",C3189)),           ISNUMBER(VALUE(LEFT(C3189,FIND(" - ",C3189)-1)))         ),         VALUE(LEFT(C3189,FIND(" - ",C3189)-1)),         ""      ),   ""   )  )))</f>
        <v/>
      </c>
      <c r="H3189" s="34" t="str">
        <f aca="false">B3189 &amp; "|" &amp; E3189 &amp; "|" &amp;(IF(ISBLANK(C3189),"",IFERROR(VALUE(LEFT(TRIM(C3189),FIND(" ",TRIM(C3189)&amp;" ")-1)),"")))</f>
        <v>||</v>
      </c>
      <c r="I3189" s="18" t="n">
        <f aca="false">IF(G3189="",0, IF(COUNTIF($H$6:H3189,H3189)=1,1,0))</f>
        <v>0</v>
      </c>
      <c r="J3189" s="34" t="str">
        <f aca="false">IF( OR( ISBLANK(D3189), C3189=D3189, AND( LEFT(D3189,7)&lt;&gt;"NOMINA ", OR( ISERROR(FIND(" - ",D3189)), NOT(ISNUMBER(VALUE(LEFT(D3189,FIND(" - ",D3189)-1)))) ) ) ), "", B3189 &amp; "|" &amp; E3189 &amp; "|" &amp; (IF(ISBLANK(C3189), "", IFERROR(VALUE(LEFT(TRIM(C3189), FIND(" ", TRIM(C3189)&amp;" ")-1)), ""))) &amp; "|" &amp; D3189 )</f>
        <v/>
      </c>
      <c r="K3189" s="18" t="n">
        <f aca="false">IF(OR(C3189="", J3189="",G3189=""), 0, IF(COUNTIF($J$6:J3189, J3189)=1, 1, 0))</f>
        <v>0</v>
      </c>
      <c r="L3189" s="16" t="str">
        <f aca="false">IF(B3189="Inscripción de nuevo registro patronal",B3189 &amp; "|" &amp; E3189 &amp; "|" &amp; C3189,"")</f>
        <v/>
      </c>
      <c r="M3189" s="18" t="n">
        <f aca="false">IF(OR(C3189="", L3189=""), 0, IF(COUNTIF($L$6:L3189, L3189)=1, 1, 0))</f>
        <v>0</v>
      </c>
    </row>
    <row r="3190" customFormat="false" ht="28.35" hidden="false" customHeight="true" outlineLevel="0" collapsed="false">
      <c r="A3190" s="48" t="str">
        <f aca="false">IF(AND(NOT(ISBLANK(C3190)),NOT(ISBLANK(B3190)),NOT(ISBLANK(E3190))),(_xlfn.AGGREGATE(2,7,A$5:A3190))+1,"")</f>
        <v/>
      </c>
      <c r="B3190" s="49"/>
      <c r="C3190" s="49"/>
      <c r="D3190" s="50"/>
      <c r="E3190" s="51"/>
      <c r="F3190" s="52" t="str">
        <f aca="false">IFERROR(VLOOKUP(B3190,LISTAS!$Q$2:$R$58,2,0),"")</f>
        <v/>
      </c>
      <c r="G3190" s="34" t="str">
        <f aca="false">IF(ISBLANK(C3190),"",  IF(F3190="RAZÓN SOCIAL","NUEVO_RP",   IF(F3190="NUMERO",      IF(ISNUMBER(VALUE(C3190)),VALUE(C3190),""),   IF(OR(F3190="NSS - NOMBRE",F3190="RP - NOMBRE"),      IF(         AND(           NOT(ISERROR(FIND(" - ",C3190))),           ISERROR(FIND("  ",C3190)),           ISERROR(FIND("–",C3190)),           ISERROR(FIND("—",C3190)),           ISNUMBER(VALUE(LEFT(C3190,FIND(" - ",C3190)-1)))         ),         VALUE(LEFT(C3190,FIND(" - ",C3190)-1)),         ""      ),   ""   )  )))</f>
        <v/>
      </c>
      <c r="H3190" s="34" t="str">
        <f aca="false">B3190 &amp; "|" &amp; E3190 &amp; "|" &amp;(IF(ISBLANK(C3190),"",IFERROR(VALUE(LEFT(TRIM(C3190),FIND(" ",TRIM(C3190)&amp;" ")-1)),"")))</f>
        <v>||</v>
      </c>
      <c r="I3190" s="18" t="n">
        <f aca="false">IF(G3190="",0, IF(COUNTIF($H$6:H3190,H3190)=1,1,0))</f>
        <v>0</v>
      </c>
      <c r="J3190" s="34" t="str">
        <f aca="false">IF( OR( ISBLANK(D3190), C3190=D3190, AND( LEFT(D3190,7)&lt;&gt;"NOMINA ", OR( ISERROR(FIND(" - ",D3190)), NOT(ISNUMBER(VALUE(LEFT(D3190,FIND(" - ",D3190)-1)))) ) ) ), "", B3190 &amp; "|" &amp; E3190 &amp; "|" &amp; (IF(ISBLANK(C3190), "", IFERROR(VALUE(LEFT(TRIM(C3190), FIND(" ", TRIM(C3190)&amp;" ")-1)), ""))) &amp; "|" &amp; D3190 )</f>
        <v/>
      </c>
      <c r="K3190" s="18" t="n">
        <f aca="false">IF(OR(C3190="", J3190="",G3190=""), 0, IF(COUNTIF($J$6:J3190, J3190)=1, 1, 0))</f>
        <v>0</v>
      </c>
      <c r="L3190" s="16" t="str">
        <f aca="false">IF(B3190="Inscripción de nuevo registro patronal",B3190 &amp; "|" &amp; E3190 &amp; "|" &amp; C3190,"")</f>
        <v/>
      </c>
      <c r="M3190" s="18" t="n">
        <f aca="false">IF(OR(C3190="", L3190=""), 0, IF(COUNTIF($L$6:L3190, L3190)=1, 1, 0))</f>
        <v>0</v>
      </c>
    </row>
    <row r="3191" customFormat="false" ht="28.35" hidden="false" customHeight="true" outlineLevel="0" collapsed="false">
      <c r="A3191" s="48" t="str">
        <f aca="false">IF(AND(NOT(ISBLANK(C3191)),NOT(ISBLANK(B3191)),NOT(ISBLANK(E3191))),(_xlfn.AGGREGATE(2,7,A$5:A3191))+1,"")</f>
        <v/>
      </c>
      <c r="B3191" s="49"/>
      <c r="C3191" s="49"/>
      <c r="D3191" s="50"/>
      <c r="E3191" s="51"/>
      <c r="F3191" s="52" t="str">
        <f aca="false">IFERROR(VLOOKUP(B3191,LISTAS!$Q$2:$R$58,2,0),"")</f>
        <v/>
      </c>
      <c r="G3191" s="34" t="str">
        <f aca="false">IF(ISBLANK(C3191),"",  IF(F3191="RAZÓN SOCIAL","NUEVO_RP",   IF(F3191="NUMERO",      IF(ISNUMBER(VALUE(C3191)),VALUE(C3191),""),   IF(OR(F3191="NSS - NOMBRE",F3191="RP - NOMBRE"),      IF(         AND(           NOT(ISERROR(FIND(" - ",C3191))),           ISERROR(FIND("  ",C3191)),           ISERROR(FIND("–",C3191)),           ISERROR(FIND("—",C3191)),           ISNUMBER(VALUE(LEFT(C3191,FIND(" - ",C3191)-1)))         ),         VALUE(LEFT(C3191,FIND(" - ",C3191)-1)),         ""      ),   ""   )  )))</f>
        <v/>
      </c>
      <c r="H3191" s="34" t="str">
        <f aca="false">B3191 &amp; "|" &amp; E3191 &amp; "|" &amp;(IF(ISBLANK(C3191),"",IFERROR(VALUE(LEFT(TRIM(C3191),FIND(" ",TRIM(C3191)&amp;" ")-1)),"")))</f>
        <v>||</v>
      </c>
      <c r="I3191" s="18" t="n">
        <f aca="false">IF(G3191="",0, IF(COUNTIF($H$6:H3191,H3191)=1,1,0))</f>
        <v>0</v>
      </c>
      <c r="J3191" s="34" t="str">
        <f aca="false">IF( OR( ISBLANK(D3191), C3191=D3191, AND( LEFT(D3191,7)&lt;&gt;"NOMINA ", OR( ISERROR(FIND(" - ",D3191)), NOT(ISNUMBER(VALUE(LEFT(D3191,FIND(" - ",D3191)-1)))) ) ) ), "", B3191 &amp; "|" &amp; E3191 &amp; "|" &amp; (IF(ISBLANK(C3191), "", IFERROR(VALUE(LEFT(TRIM(C3191), FIND(" ", TRIM(C3191)&amp;" ")-1)), ""))) &amp; "|" &amp; D3191 )</f>
        <v/>
      </c>
      <c r="K3191" s="18" t="n">
        <f aca="false">IF(OR(C3191="", J3191="",G3191=""), 0, IF(COUNTIF($J$6:J3191, J3191)=1, 1, 0))</f>
        <v>0</v>
      </c>
      <c r="L3191" s="16" t="str">
        <f aca="false">IF(B3191="Inscripción de nuevo registro patronal",B3191 &amp; "|" &amp; E3191 &amp; "|" &amp; C3191,"")</f>
        <v/>
      </c>
      <c r="M3191" s="18" t="n">
        <f aca="false">IF(OR(C3191="", L3191=""), 0, IF(COUNTIF($L$6:L3191, L3191)=1, 1, 0))</f>
        <v>0</v>
      </c>
    </row>
    <row r="3192" customFormat="false" ht="28.35" hidden="false" customHeight="true" outlineLevel="0" collapsed="false">
      <c r="A3192" s="48" t="str">
        <f aca="false">IF(AND(NOT(ISBLANK(C3192)),NOT(ISBLANK(B3192)),NOT(ISBLANK(E3192))),(_xlfn.AGGREGATE(2,7,A$5:A3192))+1,"")</f>
        <v/>
      </c>
      <c r="B3192" s="49"/>
      <c r="C3192" s="49"/>
      <c r="D3192" s="50"/>
      <c r="E3192" s="51"/>
      <c r="F3192" s="52" t="str">
        <f aca="false">IFERROR(VLOOKUP(B3192,LISTAS!$Q$2:$R$58,2,0),"")</f>
        <v/>
      </c>
      <c r="G3192" s="34" t="str">
        <f aca="false">IF(ISBLANK(C3192),"",  IF(F3192="RAZÓN SOCIAL","NUEVO_RP",   IF(F3192="NUMERO",      IF(ISNUMBER(VALUE(C3192)),VALUE(C3192),""),   IF(OR(F3192="NSS - NOMBRE",F3192="RP - NOMBRE"),      IF(         AND(           NOT(ISERROR(FIND(" - ",C3192))),           ISERROR(FIND("  ",C3192)),           ISERROR(FIND("–",C3192)),           ISERROR(FIND("—",C3192)),           ISNUMBER(VALUE(LEFT(C3192,FIND(" - ",C3192)-1)))         ),         VALUE(LEFT(C3192,FIND(" - ",C3192)-1)),         ""      ),   ""   )  )))</f>
        <v/>
      </c>
      <c r="H3192" s="34" t="str">
        <f aca="false">B3192 &amp; "|" &amp; E3192 &amp; "|" &amp;(IF(ISBLANK(C3192),"",IFERROR(VALUE(LEFT(TRIM(C3192),FIND(" ",TRIM(C3192)&amp;" ")-1)),"")))</f>
        <v>||</v>
      </c>
      <c r="I3192" s="18" t="n">
        <f aca="false">IF(G3192="",0, IF(COUNTIF($H$6:H3192,H3192)=1,1,0))</f>
        <v>0</v>
      </c>
      <c r="J3192" s="34" t="str">
        <f aca="false">IF( OR( ISBLANK(D3192), C3192=D3192, AND( LEFT(D3192,7)&lt;&gt;"NOMINA ", OR( ISERROR(FIND(" - ",D3192)), NOT(ISNUMBER(VALUE(LEFT(D3192,FIND(" - ",D3192)-1)))) ) ) ), "", B3192 &amp; "|" &amp; E3192 &amp; "|" &amp; (IF(ISBLANK(C3192), "", IFERROR(VALUE(LEFT(TRIM(C3192), FIND(" ", TRIM(C3192)&amp;" ")-1)), ""))) &amp; "|" &amp; D3192 )</f>
        <v/>
      </c>
      <c r="K3192" s="18" t="n">
        <f aca="false">IF(OR(C3192="", J3192="",G3192=""), 0, IF(COUNTIF($J$6:J3192, J3192)=1, 1, 0))</f>
        <v>0</v>
      </c>
      <c r="L3192" s="16" t="str">
        <f aca="false">IF(B3192="Inscripción de nuevo registro patronal",B3192 &amp; "|" &amp; E3192 &amp; "|" &amp; C3192,"")</f>
        <v/>
      </c>
      <c r="M3192" s="18" t="n">
        <f aca="false">IF(OR(C3192="", L3192=""), 0, IF(COUNTIF($L$6:L3192, L3192)=1, 1, 0))</f>
        <v>0</v>
      </c>
    </row>
    <row r="3193" customFormat="false" ht="28.35" hidden="false" customHeight="true" outlineLevel="0" collapsed="false">
      <c r="A3193" s="48" t="str">
        <f aca="false">IF(AND(NOT(ISBLANK(C3193)),NOT(ISBLANK(B3193)),NOT(ISBLANK(E3193))),(_xlfn.AGGREGATE(2,7,A$5:A3193))+1,"")</f>
        <v/>
      </c>
      <c r="B3193" s="49"/>
      <c r="C3193" s="49"/>
      <c r="D3193" s="50"/>
      <c r="E3193" s="51"/>
      <c r="F3193" s="52" t="str">
        <f aca="false">IFERROR(VLOOKUP(B3193,LISTAS!$Q$2:$R$58,2,0),"")</f>
        <v/>
      </c>
      <c r="G3193" s="34" t="str">
        <f aca="false">IF(ISBLANK(C3193),"",  IF(F3193="RAZÓN SOCIAL","NUEVO_RP",   IF(F3193="NUMERO",      IF(ISNUMBER(VALUE(C3193)),VALUE(C3193),""),   IF(OR(F3193="NSS - NOMBRE",F3193="RP - NOMBRE"),      IF(         AND(           NOT(ISERROR(FIND(" - ",C3193))),           ISERROR(FIND("  ",C3193)),           ISERROR(FIND("–",C3193)),           ISERROR(FIND("—",C3193)),           ISNUMBER(VALUE(LEFT(C3193,FIND(" - ",C3193)-1)))         ),         VALUE(LEFT(C3193,FIND(" - ",C3193)-1)),         ""      ),   ""   )  )))</f>
        <v/>
      </c>
      <c r="H3193" s="34" t="str">
        <f aca="false">B3193 &amp; "|" &amp; E3193 &amp; "|" &amp;(IF(ISBLANK(C3193),"",IFERROR(VALUE(LEFT(TRIM(C3193),FIND(" ",TRIM(C3193)&amp;" ")-1)),"")))</f>
        <v>||</v>
      </c>
      <c r="I3193" s="18" t="n">
        <f aca="false">IF(G3193="",0, IF(COUNTIF($H$6:H3193,H3193)=1,1,0))</f>
        <v>0</v>
      </c>
      <c r="J3193" s="34" t="str">
        <f aca="false">IF( OR( ISBLANK(D3193), C3193=D3193, AND( LEFT(D3193,7)&lt;&gt;"NOMINA ", OR( ISERROR(FIND(" - ",D3193)), NOT(ISNUMBER(VALUE(LEFT(D3193,FIND(" - ",D3193)-1)))) ) ) ), "", B3193 &amp; "|" &amp; E3193 &amp; "|" &amp; (IF(ISBLANK(C3193), "", IFERROR(VALUE(LEFT(TRIM(C3193), FIND(" ", TRIM(C3193)&amp;" ")-1)), ""))) &amp; "|" &amp; D3193 )</f>
        <v/>
      </c>
      <c r="K3193" s="18" t="n">
        <f aca="false">IF(OR(C3193="", J3193="",G3193=""), 0, IF(COUNTIF($J$6:J3193, J3193)=1, 1, 0))</f>
        <v>0</v>
      </c>
      <c r="L3193" s="16" t="str">
        <f aca="false">IF(B3193="Inscripción de nuevo registro patronal",B3193 &amp; "|" &amp; E3193 &amp; "|" &amp; C3193,"")</f>
        <v/>
      </c>
      <c r="M3193" s="18" t="n">
        <f aca="false">IF(OR(C3193="", L3193=""), 0, IF(COUNTIF($L$6:L3193, L3193)=1, 1, 0))</f>
        <v>0</v>
      </c>
    </row>
    <row r="3194" customFormat="false" ht="28.35" hidden="false" customHeight="true" outlineLevel="0" collapsed="false">
      <c r="A3194" s="48" t="str">
        <f aca="false">IF(AND(NOT(ISBLANK(C3194)),NOT(ISBLANK(B3194)),NOT(ISBLANK(E3194))),(_xlfn.AGGREGATE(2,7,A$5:A3194))+1,"")</f>
        <v/>
      </c>
      <c r="B3194" s="49"/>
      <c r="C3194" s="49"/>
      <c r="D3194" s="50"/>
      <c r="E3194" s="51"/>
      <c r="F3194" s="52" t="str">
        <f aca="false">IFERROR(VLOOKUP(B3194,LISTAS!$Q$2:$R$58,2,0),"")</f>
        <v/>
      </c>
      <c r="G3194" s="34" t="str">
        <f aca="false">IF(ISBLANK(C3194),"",  IF(F3194="RAZÓN SOCIAL","NUEVO_RP",   IF(F3194="NUMERO",      IF(ISNUMBER(VALUE(C3194)),VALUE(C3194),""),   IF(OR(F3194="NSS - NOMBRE",F3194="RP - NOMBRE"),      IF(         AND(           NOT(ISERROR(FIND(" - ",C3194))),           ISERROR(FIND("  ",C3194)),           ISERROR(FIND("–",C3194)),           ISERROR(FIND("—",C3194)),           ISNUMBER(VALUE(LEFT(C3194,FIND(" - ",C3194)-1)))         ),         VALUE(LEFT(C3194,FIND(" - ",C3194)-1)),         ""      ),   ""   )  )))</f>
        <v/>
      </c>
      <c r="H3194" s="34" t="str">
        <f aca="false">B3194 &amp; "|" &amp; E3194 &amp; "|" &amp;(IF(ISBLANK(C3194),"",IFERROR(VALUE(LEFT(TRIM(C3194),FIND(" ",TRIM(C3194)&amp;" ")-1)),"")))</f>
        <v>||</v>
      </c>
      <c r="I3194" s="18" t="n">
        <f aca="false">IF(G3194="",0, IF(COUNTIF($H$6:H3194,H3194)=1,1,0))</f>
        <v>0</v>
      </c>
      <c r="J3194" s="34" t="str">
        <f aca="false">IF( OR( ISBLANK(D3194), C3194=D3194, AND( LEFT(D3194,7)&lt;&gt;"NOMINA ", OR( ISERROR(FIND(" - ",D3194)), NOT(ISNUMBER(VALUE(LEFT(D3194,FIND(" - ",D3194)-1)))) ) ) ), "", B3194 &amp; "|" &amp; E3194 &amp; "|" &amp; (IF(ISBLANK(C3194), "", IFERROR(VALUE(LEFT(TRIM(C3194), FIND(" ", TRIM(C3194)&amp;" ")-1)), ""))) &amp; "|" &amp; D3194 )</f>
        <v/>
      </c>
      <c r="K3194" s="18" t="n">
        <f aca="false">IF(OR(C3194="", J3194="",G3194=""), 0, IF(COUNTIF($J$6:J3194, J3194)=1, 1, 0))</f>
        <v>0</v>
      </c>
      <c r="L3194" s="16" t="str">
        <f aca="false">IF(B3194="Inscripción de nuevo registro patronal",B3194 &amp; "|" &amp; E3194 &amp; "|" &amp; C3194,"")</f>
        <v/>
      </c>
      <c r="M3194" s="18" t="n">
        <f aca="false">IF(OR(C3194="", L3194=""), 0, IF(COUNTIF($L$6:L3194, L3194)=1, 1, 0))</f>
        <v>0</v>
      </c>
    </row>
    <row r="3195" customFormat="false" ht="28.35" hidden="false" customHeight="true" outlineLevel="0" collapsed="false">
      <c r="A3195" s="48" t="str">
        <f aca="false">IF(AND(NOT(ISBLANK(C3195)),NOT(ISBLANK(B3195)),NOT(ISBLANK(E3195))),(_xlfn.AGGREGATE(2,7,A$5:A3195))+1,"")</f>
        <v/>
      </c>
      <c r="B3195" s="49"/>
      <c r="C3195" s="49"/>
      <c r="D3195" s="50"/>
      <c r="E3195" s="51"/>
      <c r="F3195" s="52" t="str">
        <f aca="false">IFERROR(VLOOKUP(B3195,LISTAS!$Q$2:$R$58,2,0),"")</f>
        <v/>
      </c>
      <c r="G3195" s="34" t="str">
        <f aca="false">IF(ISBLANK(C3195),"",  IF(F3195="RAZÓN SOCIAL","NUEVO_RP",   IF(F3195="NUMERO",      IF(ISNUMBER(VALUE(C3195)),VALUE(C3195),""),   IF(OR(F3195="NSS - NOMBRE",F3195="RP - NOMBRE"),      IF(         AND(           NOT(ISERROR(FIND(" - ",C3195))),           ISERROR(FIND("  ",C3195)),           ISERROR(FIND("–",C3195)),           ISERROR(FIND("—",C3195)),           ISNUMBER(VALUE(LEFT(C3195,FIND(" - ",C3195)-1)))         ),         VALUE(LEFT(C3195,FIND(" - ",C3195)-1)),         ""      ),   ""   )  )))</f>
        <v/>
      </c>
      <c r="H3195" s="34" t="str">
        <f aca="false">B3195 &amp; "|" &amp; E3195 &amp; "|" &amp;(IF(ISBLANK(C3195),"",IFERROR(VALUE(LEFT(TRIM(C3195),FIND(" ",TRIM(C3195)&amp;" ")-1)),"")))</f>
        <v>||</v>
      </c>
      <c r="I3195" s="18" t="n">
        <f aca="false">IF(G3195="",0, IF(COUNTIF($H$6:H3195,H3195)=1,1,0))</f>
        <v>0</v>
      </c>
      <c r="J3195" s="34" t="str">
        <f aca="false">IF( OR( ISBLANK(D3195), C3195=D3195, AND( LEFT(D3195,7)&lt;&gt;"NOMINA ", OR( ISERROR(FIND(" - ",D3195)), NOT(ISNUMBER(VALUE(LEFT(D3195,FIND(" - ",D3195)-1)))) ) ) ), "", B3195 &amp; "|" &amp; E3195 &amp; "|" &amp; (IF(ISBLANK(C3195), "", IFERROR(VALUE(LEFT(TRIM(C3195), FIND(" ", TRIM(C3195)&amp;" ")-1)), ""))) &amp; "|" &amp; D3195 )</f>
        <v/>
      </c>
      <c r="K3195" s="18" t="n">
        <f aca="false">IF(OR(C3195="", J3195="",G3195=""), 0, IF(COUNTIF($J$6:J3195, J3195)=1, 1, 0))</f>
        <v>0</v>
      </c>
      <c r="L3195" s="16" t="str">
        <f aca="false">IF(B3195="Inscripción de nuevo registro patronal",B3195 &amp; "|" &amp; E3195 &amp; "|" &amp; C3195,"")</f>
        <v/>
      </c>
      <c r="M3195" s="18" t="n">
        <f aca="false">IF(OR(C3195="", L3195=""), 0, IF(COUNTIF($L$6:L3195, L3195)=1, 1, 0))</f>
        <v>0</v>
      </c>
    </row>
    <row r="3196" customFormat="false" ht="28.35" hidden="false" customHeight="true" outlineLevel="0" collapsed="false">
      <c r="A3196" s="48" t="str">
        <f aca="false">IF(AND(NOT(ISBLANK(C3196)),NOT(ISBLANK(B3196)),NOT(ISBLANK(E3196))),(_xlfn.AGGREGATE(2,7,A$5:A3196))+1,"")</f>
        <v/>
      </c>
      <c r="B3196" s="49"/>
      <c r="C3196" s="49"/>
      <c r="D3196" s="50"/>
      <c r="E3196" s="51"/>
      <c r="F3196" s="52" t="str">
        <f aca="false">IFERROR(VLOOKUP(B3196,LISTAS!$Q$2:$R$58,2,0),"")</f>
        <v/>
      </c>
      <c r="G3196" s="34" t="str">
        <f aca="false">IF(ISBLANK(C3196),"",  IF(F3196="RAZÓN SOCIAL","NUEVO_RP",   IF(F3196="NUMERO",      IF(ISNUMBER(VALUE(C3196)),VALUE(C3196),""),   IF(OR(F3196="NSS - NOMBRE",F3196="RP - NOMBRE"),      IF(         AND(           NOT(ISERROR(FIND(" - ",C3196))),           ISERROR(FIND("  ",C3196)),           ISERROR(FIND("–",C3196)),           ISERROR(FIND("—",C3196)),           ISNUMBER(VALUE(LEFT(C3196,FIND(" - ",C3196)-1)))         ),         VALUE(LEFT(C3196,FIND(" - ",C3196)-1)),         ""      ),   ""   )  )))</f>
        <v/>
      </c>
      <c r="H3196" s="34" t="str">
        <f aca="false">B3196 &amp; "|" &amp; E3196 &amp; "|" &amp;(IF(ISBLANK(C3196),"",IFERROR(VALUE(LEFT(TRIM(C3196),FIND(" ",TRIM(C3196)&amp;" ")-1)),"")))</f>
        <v>||</v>
      </c>
      <c r="I3196" s="18" t="n">
        <f aca="false">IF(G3196="",0, IF(COUNTIF($H$6:H3196,H3196)=1,1,0))</f>
        <v>0</v>
      </c>
      <c r="J3196" s="34" t="str">
        <f aca="false">IF( OR( ISBLANK(D3196), C3196=D3196, AND( LEFT(D3196,7)&lt;&gt;"NOMINA ", OR( ISERROR(FIND(" - ",D3196)), NOT(ISNUMBER(VALUE(LEFT(D3196,FIND(" - ",D3196)-1)))) ) ) ), "", B3196 &amp; "|" &amp; E3196 &amp; "|" &amp; (IF(ISBLANK(C3196), "", IFERROR(VALUE(LEFT(TRIM(C3196), FIND(" ", TRIM(C3196)&amp;" ")-1)), ""))) &amp; "|" &amp; D3196 )</f>
        <v/>
      </c>
      <c r="K3196" s="18" t="n">
        <f aca="false">IF(OR(C3196="", J3196="",G3196=""), 0, IF(COUNTIF($J$6:J3196, J3196)=1, 1, 0))</f>
        <v>0</v>
      </c>
      <c r="L3196" s="16" t="str">
        <f aca="false">IF(B3196="Inscripción de nuevo registro patronal",B3196 &amp; "|" &amp; E3196 &amp; "|" &amp; C3196,"")</f>
        <v/>
      </c>
      <c r="M3196" s="18" t="n">
        <f aca="false">IF(OR(C3196="", L3196=""), 0, IF(COUNTIF($L$6:L3196, L3196)=1, 1, 0))</f>
        <v>0</v>
      </c>
    </row>
    <row r="3197" customFormat="false" ht="28.35" hidden="false" customHeight="true" outlineLevel="0" collapsed="false">
      <c r="A3197" s="48" t="str">
        <f aca="false">IF(AND(NOT(ISBLANK(C3197)),NOT(ISBLANK(B3197)),NOT(ISBLANK(E3197))),(_xlfn.AGGREGATE(2,7,A$5:A3197))+1,"")</f>
        <v/>
      </c>
      <c r="B3197" s="49"/>
      <c r="C3197" s="49"/>
      <c r="D3197" s="50"/>
      <c r="E3197" s="51"/>
      <c r="F3197" s="52" t="str">
        <f aca="false">IFERROR(VLOOKUP(B3197,LISTAS!$Q$2:$R$58,2,0),"")</f>
        <v/>
      </c>
      <c r="G3197" s="34" t="str">
        <f aca="false">IF(ISBLANK(C3197),"",  IF(F3197="RAZÓN SOCIAL","NUEVO_RP",   IF(F3197="NUMERO",      IF(ISNUMBER(VALUE(C3197)),VALUE(C3197),""),   IF(OR(F3197="NSS - NOMBRE",F3197="RP - NOMBRE"),      IF(         AND(           NOT(ISERROR(FIND(" - ",C3197))),           ISERROR(FIND("  ",C3197)),           ISERROR(FIND("–",C3197)),           ISERROR(FIND("—",C3197)),           ISNUMBER(VALUE(LEFT(C3197,FIND(" - ",C3197)-1)))         ),         VALUE(LEFT(C3197,FIND(" - ",C3197)-1)),         ""      ),   ""   )  )))</f>
        <v/>
      </c>
      <c r="H3197" s="34" t="str">
        <f aca="false">B3197 &amp; "|" &amp; E3197 &amp; "|" &amp;(IF(ISBLANK(C3197),"",IFERROR(VALUE(LEFT(TRIM(C3197),FIND(" ",TRIM(C3197)&amp;" ")-1)),"")))</f>
        <v>||</v>
      </c>
      <c r="I3197" s="18" t="n">
        <f aca="false">IF(G3197="",0, IF(COUNTIF($H$6:H3197,H3197)=1,1,0))</f>
        <v>0</v>
      </c>
      <c r="J3197" s="34" t="str">
        <f aca="false">IF( OR( ISBLANK(D3197), C3197=D3197, AND( LEFT(D3197,7)&lt;&gt;"NOMINA ", OR( ISERROR(FIND(" - ",D3197)), NOT(ISNUMBER(VALUE(LEFT(D3197,FIND(" - ",D3197)-1)))) ) ) ), "", B3197 &amp; "|" &amp; E3197 &amp; "|" &amp; (IF(ISBLANK(C3197), "", IFERROR(VALUE(LEFT(TRIM(C3197), FIND(" ", TRIM(C3197)&amp;" ")-1)), ""))) &amp; "|" &amp; D3197 )</f>
        <v/>
      </c>
      <c r="K3197" s="18" t="n">
        <f aca="false">IF(OR(C3197="", J3197="",G3197=""), 0, IF(COUNTIF($J$6:J3197, J3197)=1, 1, 0))</f>
        <v>0</v>
      </c>
      <c r="L3197" s="16" t="str">
        <f aca="false">IF(B3197="Inscripción de nuevo registro patronal",B3197 &amp; "|" &amp; E3197 &amp; "|" &amp; C3197,"")</f>
        <v/>
      </c>
      <c r="M3197" s="18" t="n">
        <f aca="false">IF(OR(C3197="", L3197=""), 0, IF(COUNTIF($L$6:L3197, L3197)=1, 1, 0))</f>
        <v>0</v>
      </c>
    </row>
    <row r="3198" customFormat="false" ht="28.35" hidden="false" customHeight="true" outlineLevel="0" collapsed="false">
      <c r="A3198" s="48" t="str">
        <f aca="false">IF(AND(NOT(ISBLANK(C3198)),NOT(ISBLANK(B3198)),NOT(ISBLANK(E3198))),(_xlfn.AGGREGATE(2,7,A$5:A3198))+1,"")</f>
        <v/>
      </c>
      <c r="B3198" s="49"/>
      <c r="C3198" s="49"/>
      <c r="D3198" s="50"/>
      <c r="E3198" s="51"/>
      <c r="F3198" s="52" t="str">
        <f aca="false">IFERROR(VLOOKUP(B3198,LISTAS!$Q$2:$R$58,2,0),"")</f>
        <v/>
      </c>
      <c r="G3198" s="34" t="str">
        <f aca="false">IF(ISBLANK(C3198),"",  IF(F3198="RAZÓN SOCIAL","NUEVO_RP",   IF(F3198="NUMERO",      IF(ISNUMBER(VALUE(C3198)),VALUE(C3198),""),   IF(OR(F3198="NSS - NOMBRE",F3198="RP - NOMBRE"),      IF(         AND(           NOT(ISERROR(FIND(" - ",C3198))),           ISERROR(FIND("  ",C3198)),           ISERROR(FIND("–",C3198)),           ISERROR(FIND("—",C3198)),           ISNUMBER(VALUE(LEFT(C3198,FIND(" - ",C3198)-1)))         ),         VALUE(LEFT(C3198,FIND(" - ",C3198)-1)),         ""      ),   ""   )  )))</f>
        <v/>
      </c>
      <c r="H3198" s="34" t="str">
        <f aca="false">B3198 &amp; "|" &amp; E3198 &amp; "|" &amp;(IF(ISBLANK(C3198),"",IFERROR(VALUE(LEFT(TRIM(C3198),FIND(" ",TRIM(C3198)&amp;" ")-1)),"")))</f>
        <v>||</v>
      </c>
      <c r="I3198" s="18" t="n">
        <f aca="false">IF(G3198="",0, IF(COUNTIF($H$6:H3198,H3198)=1,1,0))</f>
        <v>0</v>
      </c>
      <c r="J3198" s="34" t="str">
        <f aca="false">IF( OR( ISBLANK(D3198), C3198=D3198, AND( LEFT(D3198,7)&lt;&gt;"NOMINA ", OR( ISERROR(FIND(" - ",D3198)), NOT(ISNUMBER(VALUE(LEFT(D3198,FIND(" - ",D3198)-1)))) ) ) ), "", B3198 &amp; "|" &amp; E3198 &amp; "|" &amp; (IF(ISBLANK(C3198), "", IFERROR(VALUE(LEFT(TRIM(C3198), FIND(" ", TRIM(C3198)&amp;" ")-1)), ""))) &amp; "|" &amp; D3198 )</f>
        <v/>
      </c>
      <c r="K3198" s="18" t="n">
        <f aca="false">IF(OR(C3198="", J3198="",G3198=""), 0, IF(COUNTIF($J$6:J3198, J3198)=1, 1, 0))</f>
        <v>0</v>
      </c>
      <c r="L3198" s="16" t="str">
        <f aca="false">IF(B3198="Inscripción de nuevo registro patronal",B3198 &amp; "|" &amp; E3198 &amp; "|" &amp; C3198,"")</f>
        <v/>
      </c>
      <c r="M3198" s="18" t="n">
        <f aca="false">IF(OR(C3198="", L3198=""), 0, IF(COUNTIF($L$6:L3198, L3198)=1, 1, 0))</f>
        <v>0</v>
      </c>
    </row>
    <row r="3199" customFormat="false" ht="28.35" hidden="false" customHeight="true" outlineLevel="0" collapsed="false">
      <c r="A3199" s="48" t="str">
        <f aca="false">IF(AND(NOT(ISBLANK(C3199)),NOT(ISBLANK(B3199)),NOT(ISBLANK(E3199))),(_xlfn.AGGREGATE(2,7,A$5:A3199))+1,"")</f>
        <v/>
      </c>
      <c r="B3199" s="49"/>
      <c r="C3199" s="49"/>
      <c r="D3199" s="50"/>
      <c r="E3199" s="51"/>
      <c r="F3199" s="52" t="str">
        <f aca="false">IFERROR(VLOOKUP(B3199,LISTAS!$Q$2:$R$58,2,0),"")</f>
        <v/>
      </c>
      <c r="G3199" s="34" t="str">
        <f aca="false">IF(ISBLANK(C3199),"",  IF(F3199="RAZÓN SOCIAL","NUEVO_RP",   IF(F3199="NUMERO",      IF(ISNUMBER(VALUE(C3199)),VALUE(C3199),""),   IF(OR(F3199="NSS - NOMBRE",F3199="RP - NOMBRE"),      IF(         AND(           NOT(ISERROR(FIND(" - ",C3199))),           ISERROR(FIND("  ",C3199)),           ISERROR(FIND("–",C3199)),           ISERROR(FIND("—",C3199)),           ISNUMBER(VALUE(LEFT(C3199,FIND(" - ",C3199)-1)))         ),         VALUE(LEFT(C3199,FIND(" - ",C3199)-1)),         ""      ),   ""   )  )))</f>
        <v/>
      </c>
      <c r="H3199" s="34" t="str">
        <f aca="false">B3199 &amp; "|" &amp; E3199 &amp; "|" &amp;(IF(ISBLANK(C3199),"",IFERROR(VALUE(LEFT(TRIM(C3199),FIND(" ",TRIM(C3199)&amp;" ")-1)),"")))</f>
        <v>||</v>
      </c>
      <c r="I3199" s="18" t="n">
        <f aca="false">IF(G3199="",0, IF(COUNTIF($H$6:H3199,H3199)=1,1,0))</f>
        <v>0</v>
      </c>
      <c r="J3199" s="34" t="str">
        <f aca="false">IF( OR( ISBLANK(D3199), C3199=D3199, AND( LEFT(D3199,7)&lt;&gt;"NOMINA ", OR( ISERROR(FIND(" - ",D3199)), NOT(ISNUMBER(VALUE(LEFT(D3199,FIND(" - ",D3199)-1)))) ) ) ), "", B3199 &amp; "|" &amp; E3199 &amp; "|" &amp; (IF(ISBLANK(C3199), "", IFERROR(VALUE(LEFT(TRIM(C3199), FIND(" ", TRIM(C3199)&amp;" ")-1)), ""))) &amp; "|" &amp; D3199 )</f>
        <v/>
      </c>
      <c r="K3199" s="18" t="n">
        <f aca="false">IF(OR(C3199="", J3199="",G3199=""), 0, IF(COUNTIF($J$6:J3199, J3199)=1, 1, 0))</f>
        <v>0</v>
      </c>
      <c r="L3199" s="16" t="str">
        <f aca="false">IF(B3199="Inscripción de nuevo registro patronal",B3199 &amp; "|" &amp; E3199 &amp; "|" &amp; C3199,"")</f>
        <v/>
      </c>
      <c r="M3199" s="18" t="n">
        <f aca="false">IF(OR(C3199="", L3199=""), 0, IF(COUNTIF($L$6:L3199, L3199)=1, 1, 0))</f>
        <v>0</v>
      </c>
    </row>
    <row r="3200" customFormat="false" ht="28.35" hidden="false" customHeight="true" outlineLevel="0" collapsed="false">
      <c r="A3200" s="48" t="str">
        <f aca="false">IF(AND(NOT(ISBLANK(C3200)),NOT(ISBLANK(B3200)),NOT(ISBLANK(E3200))),(_xlfn.AGGREGATE(2,7,A$5:A3200))+1,"")</f>
        <v/>
      </c>
      <c r="B3200" s="49"/>
      <c r="C3200" s="49"/>
      <c r="D3200" s="50"/>
      <c r="E3200" s="51"/>
      <c r="F3200" s="52" t="str">
        <f aca="false">IFERROR(VLOOKUP(B3200,LISTAS!$Q$2:$R$58,2,0),"")</f>
        <v/>
      </c>
      <c r="G3200" s="34" t="str">
        <f aca="false">IF(ISBLANK(C3200),"",  IF(F3200="RAZÓN SOCIAL","NUEVO_RP",   IF(F3200="NUMERO",      IF(ISNUMBER(VALUE(C3200)),VALUE(C3200),""),   IF(OR(F3200="NSS - NOMBRE",F3200="RP - NOMBRE"),      IF(         AND(           NOT(ISERROR(FIND(" - ",C3200))),           ISERROR(FIND("  ",C3200)),           ISERROR(FIND("–",C3200)),           ISERROR(FIND("—",C3200)),           ISNUMBER(VALUE(LEFT(C3200,FIND(" - ",C3200)-1)))         ),         VALUE(LEFT(C3200,FIND(" - ",C3200)-1)),         ""      ),   ""   )  )))</f>
        <v/>
      </c>
      <c r="H3200" s="34" t="str">
        <f aca="false">B3200 &amp; "|" &amp; E3200 &amp; "|" &amp;(IF(ISBLANK(C3200),"",IFERROR(VALUE(LEFT(TRIM(C3200),FIND(" ",TRIM(C3200)&amp;" ")-1)),"")))</f>
        <v>||</v>
      </c>
      <c r="I3200" s="18" t="n">
        <f aca="false">IF(G3200="",0, IF(COUNTIF($H$6:H3200,H3200)=1,1,0))</f>
        <v>0</v>
      </c>
      <c r="J3200" s="34" t="str">
        <f aca="false">IF( OR( ISBLANK(D3200), C3200=D3200, AND( LEFT(D3200,7)&lt;&gt;"NOMINA ", OR( ISERROR(FIND(" - ",D3200)), NOT(ISNUMBER(VALUE(LEFT(D3200,FIND(" - ",D3200)-1)))) ) ) ), "", B3200 &amp; "|" &amp; E3200 &amp; "|" &amp; (IF(ISBLANK(C3200), "", IFERROR(VALUE(LEFT(TRIM(C3200), FIND(" ", TRIM(C3200)&amp;" ")-1)), ""))) &amp; "|" &amp; D3200 )</f>
        <v/>
      </c>
      <c r="K3200" s="18" t="n">
        <f aca="false">IF(OR(C3200="", J3200="",G3200=""), 0, IF(COUNTIF($J$6:J3200, J3200)=1, 1, 0))</f>
        <v>0</v>
      </c>
      <c r="L3200" s="16" t="str">
        <f aca="false">IF(B3200="Inscripción de nuevo registro patronal",B3200 &amp; "|" &amp; E3200 &amp; "|" &amp; C3200,"")</f>
        <v/>
      </c>
      <c r="M3200" s="18" t="n">
        <f aca="false">IF(OR(C3200="", L3200=""), 0, IF(COUNTIF($L$6:L3200, L3200)=1, 1, 0))</f>
        <v>0</v>
      </c>
    </row>
    <row r="3201" customFormat="false" ht="28.35" hidden="false" customHeight="true" outlineLevel="0" collapsed="false">
      <c r="A3201" s="48" t="str">
        <f aca="false">IF(AND(NOT(ISBLANK(C3201)),NOT(ISBLANK(B3201)),NOT(ISBLANK(E3201))),(_xlfn.AGGREGATE(2,7,A$5:A3201))+1,"")</f>
        <v/>
      </c>
      <c r="B3201" s="49"/>
      <c r="C3201" s="49"/>
      <c r="D3201" s="50"/>
      <c r="E3201" s="51"/>
      <c r="F3201" s="52" t="str">
        <f aca="false">IFERROR(VLOOKUP(B3201,LISTAS!$Q$2:$R$58,2,0),"")</f>
        <v/>
      </c>
      <c r="G3201" s="34" t="str">
        <f aca="false">IF(ISBLANK(C3201),"",  IF(F3201="RAZÓN SOCIAL","NUEVO_RP",   IF(F3201="NUMERO",      IF(ISNUMBER(VALUE(C3201)),VALUE(C3201),""),   IF(OR(F3201="NSS - NOMBRE",F3201="RP - NOMBRE"),      IF(         AND(           NOT(ISERROR(FIND(" - ",C3201))),           ISERROR(FIND("  ",C3201)),           ISERROR(FIND("–",C3201)),           ISERROR(FIND("—",C3201)),           ISNUMBER(VALUE(LEFT(C3201,FIND(" - ",C3201)-1)))         ),         VALUE(LEFT(C3201,FIND(" - ",C3201)-1)),         ""      ),   ""   )  )))</f>
        <v/>
      </c>
      <c r="H3201" s="34" t="str">
        <f aca="false">B3201 &amp; "|" &amp; E3201 &amp; "|" &amp;(IF(ISBLANK(C3201),"",IFERROR(VALUE(LEFT(TRIM(C3201),FIND(" ",TRIM(C3201)&amp;" ")-1)),"")))</f>
        <v>||</v>
      </c>
      <c r="I3201" s="18" t="n">
        <f aca="false">IF(G3201="",0, IF(COUNTIF($H$6:H3201,H3201)=1,1,0))</f>
        <v>0</v>
      </c>
      <c r="J3201" s="34" t="str">
        <f aca="false">IF( OR( ISBLANK(D3201), C3201=D3201, AND( LEFT(D3201,7)&lt;&gt;"NOMINA ", OR( ISERROR(FIND(" - ",D3201)), NOT(ISNUMBER(VALUE(LEFT(D3201,FIND(" - ",D3201)-1)))) ) ) ), "", B3201 &amp; "|" &amp; E3201 &amp; "|" &amp; (IF(ISBLANK(C3201), "", IFERROR(VALUE(LEFT(TRIM(C3201), FIND(" ", TRIM(C3201)&amp;" ")-1)), ""))) &amp; "|" &amp; D3201 )</f>
        <v/>
      </c>
      <c r="K3201" s="18" t="n">
        <f aca="false">IF(OR(C3201="", J3201="",G3201=""), 0, IF(COUNTIF($J$6:J3201, J3201)=1, 1, 0))</f>
        <v>0</v>
      </c>
      <c r="L3201" s="16" t="str">
        <f aca="false">IF(B3201="Inscripción de nuevo registro patronal",B3201 &amp; "|" &amp; E3201 &amp; "|" &amp; C3201,"")</f>
        <v/>
      </c>
      <c r="M3201" s="18" t="n">
        <f aca="false">IF(OR(C3201="", L3201=""), 0, IF(COUNTIF($L$6:L3201, L3201)=1, 1, 0))</f>
        <v>0</v>
      </c>
    </row>
    <row r="3202" customFormat="false" ht="28.35" hidden="false" customHeight="true" outlineLevel="0" collapsed="false">
      <c r="A3202" s="48" t="str">
        <f aca="false">IF(AND(NOT(ISBLANK(C3202)),NOT(ISBLANK(B3202)),NOT(ISBLANK(E3202))),(_xlfn.AGGREGATE(2,7,A$5:A3202))+1,"")</f>
        <v/>
      </c>
      <c r="B3202" s="49"/>
      <c r="C3202" s="49"/>
      <c r="D3202" s="50"/>
      <c r="E3202" s="51"/>
      <c r="F3202" s="52" t="str">
        <f aca="false">IFERROR(VLOOKUP(B3202,LISTAS!$Q$2:$R$58,2,0),"")</f>
        <v/>
      </c>
      <c r="G3202" s="34" t="str">
        <f aca="false">IF(ISBLANK(C3202),"",  IF(F3202="RAZÓN SOCIAL","NUEVO_RP",   IF(F3202="NUMERO",      IF(ISNUMBER(VALUE(C3202)),VALUE(C3202),""),   IF(OR(F3202="NSS - NOMBRE",F3202="RP - NOMBRE"),      IF(         AND(           NOT(ISERROR(FIND(" - ",C3202))),           ISERROR(FIND("  ",C3202)),           ISERROR(FIND("–",C3202)),           ISERROR(FIND("—",C3202)),           ISNUMBER(VALUE(LEFT(C3202,FIND(" - ",C3202)-1)))         ),         VALUE(LEFT(C3202,FIND(" - ",C3202)-1)),         ""      ),   ""   )  )))</f>
        <v/>
      </c>
      <c r="H3202" s="34" t="str">
        <f aca="false">B3202 &amp; "|" &amp; E3202 &amp; "|" &amp;(IF(ISBLANK(C3202),"",IFERROR(VALUE(LEFT(TRIM(C3202),FIND(" ",TRIM(C3202)&amp;" ")-1)),"")))</f>
        <v>||</v>
      </c>
      <c r="I3202" s="18" t="n">
        <f aca="false">IF(G3202="",0, IF(COUNTIF($H$6:H3202,H3202)=1,1,0))</f>
        <v>0</v>
      </c>
      <c r="J3202" s="34" t="str">
        <f aca="false">IF( OR( ISBLANK(D3202), C3202=D3202, AND( LEFT(D3202,7)&lt;&gt;"NOMINA ", OR( ISERROR(FIND(" - ",D3202)), NOT(ISNUMBER(VALUE(LEFT(D3202,FIND(" - ",D3202)-1)))) ) ) ), "", B3202 &amp; "|" &amp; E3202 &amp; "|" &amp; (IF(ISBLANK(C3202), "", IFERROR(VALUE(LEFT(TRIM(C3202), FIND(" ", TRIM(C3202)&amp;" ")-1)), ""))) &amp; "|" &amp; D3202 )</f>
        <v/>
      </c>
      <c r="K3202" s="18" t="n">
        <f aca="false">IF(OR(C3202="", J3202="",G3202=""), 0, IF(COUNTIF($J$6:J3202, J3202)=1, 1, 0))</f>
        <v>0</v>
      </c>
      <c r="L3202" s="16" t="str">
        <f aca="false">IF(B3202="Inscripción de nuevo registro patronal",B3202 &amp; "|" &amp; E3202 &amp; "|" &amp; C3202,"")</f>
        <v/>
      </c>
      <c r="M3202" s="18" t="n">
        <f aca="false">IF(OR(C3202="", L3202=""), 0, IF(COUNTIF($L$6:L3202, L3202)=1, 1, 0))</f>
        <v>0</v>
      </c>
    </row>
    <row r="3203" customFormat="false" ht="28.35" hidden="false" customHeight="true" outlineLevel="0" collapsed="false">
      <c r="A3203" s="48" t="str">
        <f aca="false">IF(AND(NOT(ISBLANK(C3203)),NOT(ISBLANK(B3203)),NOT(ISBLANK(E3203))),(_xlfn.AGGREGATE(2,7,A$5:A3203))+1,"")</f>
        <v/>
      </c>
      <c r="B3203" s="49"/>
      <c r="C3203" s="49"/>
      <c r="D3203" s="50"/>
      <c r="E3203" s="51"/>
      <c r="F3203" s="52" t="str">
        <f aca="false">IFERROR(VLOOKUP(B3203,LISTAS!$Q$2:$R$58,2,0),"")</f>
        <v/>
      </c>
      <c r="G3203" s="34" t="str">
        <f aca="false">IF(ISBLANK(C3203),"",  IF(F3203="RAZÓN SOCIAL","NUEVO_RP",   IF(F3203="NUMERO",      IF(ISNUMBER(VALUE(C3203)),VALUE(C3203),""),   IF(OR(F3203="NSS - NOMBRE",F3203="RP - NOMBRE"),      IF(         AND(           NOT(ISERROR(FIND(" - ",C3203))),           ISERROR(FIND("  ",C3203)),           ISERROR(FIND("–",C3203)),           ISERROR(FIND("—",C3203)),           ISNUMBER(VALUE(LEFT(C3203,FIND(" - ",C3203)-1)))         ),         VALUE(LEFT(C3203,FIND(" - ",C3203)-1)),         ""      ),   ""   )  )))</f>
        <v/>
      </c>
      <c r="H3203" s="34" t="str">
        <f aca="false">B3203 &amp; "|" &amp; E3203 &amp; "|" &amp;(IF(ISBLANK(C3203),"",IFERROR(VALUE(LEFT(TRIM(C3203),FIND(" ",TRIM(C3203)&amp;" ")-1)),"")))</f>
        <v>||</v>
      </c>
      <c r="I3203" s="18" t="n">
        <f aca="false">IF(G3203="",0, IF(COUNTIF($H$6:H3203,H3203)=1,1,0))</f>
        <v>0</v>
      </c>
      <c r="J3203" s="34" t="str">
        <f aca="false">IF( OR( ISBLANK(D3203), C3203=D3203, AND( LEFT(D3203,7)&lt;&gt;"NOMINA ", OR( ISERROR(FIND(" - ",D3203)), NOT(ISNUMBER(VALUE(LEFT(D3203,FIND(" - ",D3203)-1)))) ) ) ), "", B3203 &amp; "|" &amp; E3203 &amp; "|" &amp; (IF(ISBLANK(C3203), "", IFERROR(VALUE(LEFT(TRIM(C3203), FIND(" ", TRIM(C3203)&amp;" ")-1)), ""))) &amp; "|" &amp; D3203 )</f>
        <v/>
      </c>
      <c r="K3203" s="18" t="n">
        <f aca="false">IF(OR(C3203="", J3203="",G3203=""), 0, IF(COUNTIF($J$6:J3203, J3203)=1, 1, 0))</f>
        <v>0</v>
      </c>
      <c r="L3203" s="16" t="str">
        <f aca="false">IF(B3203="Inscripción de nuevo registro patronal",B3203 &amp; "|" &amp; E3203 &amp; "|" &amp; C3203,"")</f>
        <v/>
      </c>
      <c r="M3203" s="18" t="n">
        <f aca="false">IF(OR(C3203="", L3203=""), 0, IF(COUNTIF($L$6:L3203, L3203)=1, 1, 0))</f>
        <v>0</v>
      </c>
    </row>
    <row r="3204" customFormat="false" ht="28.35" hidden="false" customHeight="true" outlineLevel="0" collapsed="false">
      <c r="A3204" s="48" t="str">
        <f aca="false">IF(AND(NOT(ISBLANK(C3204)),NOT(ISBLANK(B3204)),NOT(ISBLANK(E3204))),(_xlfn.AGGREGATE(2,7,A$5:A3204))+1,"")</f>
        <v/>
      </c>
      <c r="B3204" s="49"/>
      <c r="C3204" s="49"/>
      <c r="D3204" s="50"/>
      <c r="E3204" s="51"/>
      <c r="F3204" s="52" t="str">
        <f aca="false">IFERROR(VLOOKUP(B3204,LISTAS!$Q$2:$R$58,2,0),"")</f>
        <v/>
      </c>
      <c r="G3204" s="34" t="str">
        <f aca="false">IF(ISBLANK(C3204),"",  IF(F3204="RAZÓN SOCIAL","NUEVO_RP",   IF(F3204="NUMERO",      IF(ISNUMBER(VALUE(C3204)),VALUE(C3204),""),   IF(OR(F3204="NSS - NOMBRE",F3204="RP - NOMBRE"),      IF(         AND(           NOT(ISERROR(FIND(" - ",C3204))),           ISERROR(FIND("  ",C3204)),           ISERROR(FIND("–",C3204)),           ISERROR(FIND("—",C3204)),           ISNUMBER(VALUE(LEFT(C3204,FIND(" - ",C3204)-1)))         ),         VALUE(LEFT(C3204,FIND(" - ",C3204)-1)),         ""      ),   ""   )  )))</f>
        <v/>
      </c>
      <c r="H3204" s="34" t="str">
        <f aca="false">B3204 &amp; "|" &amp; E3204 &amp; "|" &amp;(IF(ISBLANK(C3204),"",IFERROR(VALUE(LEFT(TRIM(C3204),FIND(" ",TRIM(C3204)&amp;" ")-1)),"")))</f>
        <v>||</v>
      </c>
      <c r="I3204" s="18" t="n">
        <f aca="false">IF(G3204="",0, IF(COUNTIF($H$6:H3204,H3204)=1,1,0))</f>
        <v>0</v>
      </c>
      <c r="J3204" s="34" t="str">
        <f aca="false">IF( OR( ISBLANK(D3204), C3204=D3204, AND( LEFT(D3204,7)&lt;&gt;"NOMINA ", OR( ISERROR(FIND(" - ",D3204)), NOT(ISNUMBER(VALUE(LEFT(D3204,FIND(" - ",D3204)-1)))) ) ) ), "", B3204 &amp; "|" &amp; E3204 &amp; "|" &amp; (IF(ISBLANK(C3204), "", IFERROR(VALUE(LEFT(TRIM(C3204), FIND(" ", TRIM(C3204)&amp;" ")-1)), ""))) &amp; "|" &amp; D3204 )</f>
        <v/>
      </c>
      <c r="K3204" s="18" t="n">
        <f aca="false">IF(OR(C3204="", J3204="",G3204=""), 0, IF(COUNTIF($J$6:J3204, J3204)=1, 1, 0))</f>
        <v>0</v>
      </c>
      <c r="L3204" s="16" t="str">
        <f aca="false">IF(B3204="Inscripción de nuevo registro patronal",B3204 &amp; "|" &amp; E3204 &amp; "|" &amp; C3204,"")</f>
        <v/>
      </c>
      <c r="M3204" s="18" t="n">
        <f aca="false">IF(OR(C3204="", L3204=""), 0, IF(COUNTIF($L$6:L3204, L3204)=1, 1, 0))</f>
        <v>0</v>
      </c>
    </row>
    <row r="3205" customFormat="false" ht="28.35" hidden="false" customHeight="true" outlineLevel="0" collapsed="false">
      <c r="A3205" s="48" t="str">
        <f aca="false">IF(AND(NOT(ISBLANK(C3205)),NOT(ISBLANK(B3205)),NOT(ISBLANK(E3205))),(_xlfn.AGGREGATE(2,7,A$5:A3205))+1,"")</f>
        <v/>
      </c>
      <c r="B3205" s="49"/>
      <c r="C3205" s="49"/>
      <c r="D3205" s="50"/>
      <c r="E3205" s="51"/>
      <c r="F3205" s="52" t="str">
        <f aca="false">IFERROR(VLOOKUP(B3205,LISTAS!$Q$2:$R$58,2,0),"")</f>
        <v/>
      </c>
      <c r="G3205" s="34" t="str">
        <f aca="false">IF(ISBLANK(C3205),"",  IF(F3205="RAZÓN SOCIAL","NUEVO_RP",   IF(F3205="NUMERO",      IF(ISNUMBER(VALUE(C3205)),VALUE(C3205),""),   IF(OR(F3205="NSS - NOMBRE",F3205="RP - NOMBRE"),      IF(         AND(           NOT(ISERROR(FIND(" - ",C3205))),           ISERROR(FIND("  ",C3205)),           ISERROR(FIND("–",C3205)),           ISERROR(FIND("—",C3205)),           ISNUMBER(VALUE(LEFT(C3205,FIND(" - ",C3205)-1)))         ),         VALUE(LEFT(C3205,FIND(" - ",C3205)-1)),         ""      ),   ""   )  )))</f>
        <v/>
      </c>
      <c r="H3205" s="34" t="str">
        <f aca="false">B3205 &amp; "|" &amp; E3205 &amp; "|" &amp;(IF(ISBLANK(C3205),"",IFERROR(VALUE(LEFT(TRIM(C3205),FIND(" ",TRIM(C3205)&amp;" ")-1)),"")))</f>
        <v>||</v>
      </c>
      <c r="I3205" s="18" t="n">
        <f aca="false">IF(G3205="",0, IF(COUNTIF($H$6:H3205,H3205)=1,1,0))</f>
        <v>0</v>
      </c>
      <c r="J3205" s="34" t="str">
        <f aca="false">IF( OR( ISBLANK(D3205), C3205=D3205, AND( LEFT(D3205,7)&lt;&gt;"NOMINA ", OR( ISERROR(FIND(" - ",D3205)), NOT(ISNUMBER(VALUE(LEFT(D3205,FIND(" - ",D3205)-1)))) ) ) ), "", B3205 &amp; "|" &amp; E3205 &amp; "|" &amp; (IF(ISBLANK(C3205), "", IFERROR(VALUE(LEFT(TRIM(C3205), FIND(" ", TRIM(C3205)&amp;" ")-1)), ""))) &amp; "|" &amp; D3205 )</f>
        <v/>
      </c>
      <c r="K3205" s="18" t="n">
        <f aca="false">IF(OR(C3205="", J3205="",G3205=""), 0, IF(COUNTIF($J$6:J3205, J3205)=1, 1, 0))</f>
        <v>0</v>
      </c>
      <c r="L3205" s="16" t="str">
        <f aca="false">IF(B3205="Inscripción de nuevo registro patronal",B3205 &amp; "|" &amp; E3205 &amp; "|" &amp; C3205,"")</f>
        <v/>
      </c>
      <c r="M3205" s="18" t="n">
        <f aca="false">IF(OR(C3205="", L3205=""), 0, IF(COUNTIF($L$6:L3205, L3205)=1, 1, 0))</f>
        <v>0</v>
      </c>
    </row>
    <row r="3206" customFormat="false" ht="28.35" hidden="false" customHeight="true" outlineLevel="0" collapsed="false">
      <c r="A3206" s="48" t="str">
        <f aca="false">IF(AND(NOT(ISBLANK(C3206)),NOT(ISBLANK(B3206)),NOT(ISBLANK(E3206))),(_xlfn.AGGREGATE(2,7,A$5:A3206))+1,"")</f>
        <v/>
      </c>
      <c r="B3206" s="49"/>
      <c r="C3206" s="49"/>
      <c r="D3206" s="50"/>
      <c r="E3206" s="51"/>
      <c r="F3206" s="52" t="str">
        <f aca="false">IFERROR(VLOOKUP(B3206,LISTAS!$Q$2:$R$58,2,0),"")</f>
        <v/>
      </c>
      <c r="G3206" s="34" t="str">
        <f aca="false">IF(ISBLANK(C3206),"",  IF(F3206="RAZÓN SOCIAL","NUEVO_RP",   IF(F3206="NUMERO",      IF(ISNUMBER(VALUE(C3206)),VALUE(C3206),""),   IF(OR(F3206="NSS - NOMBRE",F3206="RP - NOMBRE"),      IF(         AND(           NOT(ISERROR(FIND(" - ",C3206))),           ISERROR(FIND("  ",C3206)),           ISERROR(FIND("–",C3206)),           ISERROR(FIND("—",C3206)),           ISNUMBER(VALUE(LEFT(C3206,FIND(" - ",C3206)-1)))         ),         VALUE(LEFT(C3206,FIND(" - ",C3206)-1)),         ""      ),   ""   )  )))</f>
        <v/>
      </c>
      <c r="H3206" s="34" t="str">
        <f aca="false">B3206 &amp; "|" &amp; E3206 &amp; "|" &amp;(IF(ISBLANK(C3206),"",IFERROR(VALUE(LEFT(TRIM(C3206),FIND(" ",TRIM(C3206)&amp;" ")-1)),"")))</f>
        <v>||</v>
      </c>
      <c r="I3206" s="18" t="n">
        <f aca="false">IF(G3206="",0, IF(COUNTIF($H$6:H3206,H3206)=1,1,0))</f>
        <v>0</v>
      </c>
      <c r="J3206" s="34" t="str">
        <f aca="false">IF( OR( ISBLANK(D3206), C3206=D3206, AND( LEFT(D3206,7)&lt;&gt;"NOMINA ", OR( ISERROR(FIND(" - ",D3206)), NOT(ISNUMBER(VALUE(LEFT(D3206,FIND(" - ",D3206)-1)))) ) ) ), "", B3206 &amp; "|" &amp; E3206 &amp; "|" &amp; (IF(ISBLANK(C3206), "", IFERROR(VALUE(LEFT(TRIM(C3206), FIND(" ", TRIM(C3206)&amp;" ")-1)), ""))) &amp; "|" &amp; D3206 )</f>
        <v/>
      </c>
      <c r="K3206" s="18" t="n">
        <f aca="false">IF(OR(C3206="", J3206="",G3206=""), 0, IF(COUNTIF($J$6:J3206, J3206)=1, 1, 0))</f>
        <v>0</v>
      </c>
      <c r="L3206" s="16" t="str">
        <f aca="false">IF(B3206="Inscripción de nuevo registro patronal",B3206 &amp; "|" &amp; E3206 &amp; "|" &amp; C3206,"")</f>
        <v/>
      </c>
      <c r="M3206" s="18" t="n">
        <f aca="false">IF(OR(C3206="", L3206=""), 0, IF(COUNTIF($L$6:L3206, L3206)=1, 1, 0))</f>
        <v>0</v>
      </c>
    </row>
    <row r="3207" customFormat="false" ht="28.35" hidden="false" customHeight="true" outlineLevel="0" collapsed="false">
      <c r="A3207" s="48" t="str">
        <f aca="false">IF(AND(NOT(ISBLANK(C3207)),NOT(ISBLANK(B3207)),NOT(ISBLANK(E3207))),(_xlfn.AGGREGATE(2,7,A$5:A3207))+1,"")</f>
        <v/>
      </c>
      <c r="B3207" s="49"/>
      <c r="C3207" s="49"/>
      <c r="D3207" s="50"/>
      <c r="E3207" s="51"/>
      <c r="F3207" s="52" t="str">
        <f aca="false">IFERROR(VLOOKUP(B3207,LISTAS!$Q$2:$R$58,2,0),"")</f>
        <v/>
      </c>
      <c r="G3207" s="34" t="str">
        <f aca="false">IF(ISBLANK(C3207),"",  IF(F3207="RAZÓN SOCIAL","NUEVO_RP",   IF(F3207="NUMERO",      IF(ISNUMBER(VALUE(C3207)),VALUE(C3207),""),   IF(OR(F3207="NSS - NOMBRE",F3207="RP - NOMBRE"),      IF(         AND(           NOT(ISERROR(FIND(" - ",C3207))),           ISERROR(FIND("  ",C3207)),           ISERROR(FIND("–",C3207)),           ISERROR(FIND("—",C3207)),           ISNUMBER(VALUE(LEFT(C3207,FIND(" - ",C3207)-1)))         ),         VALUE(LEFT(C3207,FIND(" - ",C3207)-1)),         ""      ),   ""   )  )))</f>
        <v/>
      </c>
      <c r="H3207" s="34" t="str">
        <f aca="false">B3207 &amp; "|" &amp; E3207 &amp; "|" &amp;(IF(ISBLANK(C3207),"",IFERROR(VALUE(LEFT(TRIM(C3207),FIND(" ",TRIM(C3207)&amp;" ")-1)),"")))</f>
        <v>||</v>
      </c>
      <c r="I3207" s="18" t="n">
        <f aca="false">IF(G3207="",0, IF(COUNTIF($H$6:H3207,H3207)=1,1,0))</f>
        <v>0</v>
      </c>
      <c r="J3207" s="34" t="str">
        <f aca="false">IF( OR( ISBLANK(D3207), C3207=D3207, AND( LEFT(D3207,7)&lt;&gt;"NOMINA ", OR( ISERROR(FIND(" - ",D3207)), NOT(ISNUMBER(VALUE(LEFT(D3207,FIND(" - ",D3207)-1)))) ) ) ), "", B3207 &amp; "|" &amp; E3207 &amp; "|" &amp; (IF(ISBLANK(C3207), "", IFERROR(VALUE(LEFT(TRIM(C3207), FIND(" ", TRIM(C3207)&amp;" ")-1)), ""))) &amp; "|" &amp; D3207 )</f>
        <v/>
      </c>
      <c r="K3207" s="18" t="n">
        <f aca="false">IF(OR(C3207="", J3207="",G3207=""), 0, IF(COUNTIF($J$6:J3207, J3207)=1, 1, 0))</f>
        <v>0</v>
      </c>
      <c r="L3207" s="16" t="str">
        <f aca="false">IF(B3207="Inscripción de nuevo registro patronal",B3207 &amp; "|" &amp; E3207 &amp; "|" &amp; C3207,"")</f>
        <v/>
      </c>
      <c r="M3207" s="18" t="n">
        <f aca="false">IF(OR(C3207="", L3207=""), 0, IF(COUNTIF($L$6:L3207, L3207)=1, 1, 0))</f>
        <v>0</v>
      </c>
    </row>
    <row r="3208" customFormat="false" ht="28.35" hidden="false" customHeight="true" outlineLevel="0" collapsed="false">
      <c r="A3208" s="48" t="str">
        <f aca="false">IF(AND(NOT(ISBLANK(C3208)),NOT(ISBLANK(B3208)),NOT(ISBLANK(E3208))),(_xlfn.AGGREGATE(2,7,A$5:A3208))+1,"")</f>
        <v/>
      </c>
      <c r="B3208" s="49"/>
      <c r="C3208" s="49"/>
      <c r="D3208" s="50"/>
      <c r="E3208" s="51"/>
      <c r="F3208" s="52" t="str">
        <f aca="false">IFERROR(VLOOKUP(B3208,LISTAS!$Q$2:$R$58,2,0),"")</f>
        <v/>
      </c>
      <c r="G3208" s="34" t="str">
        <f aca="false">IF(ISBLANK(C3208),"",  IF(F3208="RAZÓN SOCIAL","NUEVO_RP",   IF(F3208="NUMERO",      IF(ISNUMBER(VALUE(C3208)),VALUE(C3208),""),   IF(OR(F3208="NSS - NOMBRE",F3208="RP - NOMBRE"),      IF(         AND(           NOT(ISERROR(FIND(" - ",C3208))),           ISERROR(FIND("  ",C3208)),           ISERROR(FIND("–",C3208)),           ISERROR(FIND("—",C3208)),           ISNUMBER(VALUE(LEFT(C3208,FIND(" - ",C3208)-1)))         ),         VALUE(LEFT(C3208,FIND(" - ",C3208)-1)),         ""      ),   ""   )  )))</f>
        <v/>
      </c>
      <c r="H3208" s="34" t="str">
        <f aca="false">B3208 &amp; "|" &amp; E3208 &amp; "|" &amp;(IF(ISBLANK(C3208),"",IFERROR(VALUE(LEFT(TRIM(C3208),FIND(" ",TRIM(C3208)&amp;" ")-1)),"")))</f>
        <v>||</v>
      </c>
      <c r="I3208" s="18" t="n">
        <f aca="false">IF(G3208="",0, IF(COUNTIF($H$6:H3208,H3208)=1,1,0))</f>
        <v>0</v>
      </c>
      <c r="J3208" s="34" t="str">
        <f aca="false">IF( OR( ISBLANK(D3208), C3208=D3208, AND( LEFT(D3208,7)&lt;&gt;"NOMINA ", OR( ISERROR(FIND(" - ",D3208)), NOT(ISNUMBER(VALUE(LEFT(D3208,FIND(" - ",D3208)-1)))) ) ) ), "", B3208 &amp; "|" &amp; E3208 &amp; "|" &amp; (IF(ISBLANK(C3208), "", IFERROR(VALUE(LEFT(TRIM(C3208), FIND(" ", TRIM(C3208)&amp;" ")-1)), ""))) &amp; "|" &amp; D3208 )</f>
        <v/>
      </c>
      <c r="K3208" s="18" t="n">
        <f aca="false">IF(OR(C3208="", J3208="",G3208=""), 0, IF(COUNTIF($J$6:J3208, J3208)=1, 1, 0))</f>
        <v>0</v>
      </c>
      <c r="L3208" s="16" t="str">
        <f aca="false">IF(B3208="Inscripción de nuevo registro patronal",B3208 &amp; "|" &amp; E3208 &amp; "|" &amp; C3208,"")</f>
        <v/>
      </c>
      <c r="M3208" s="18" t="n">
        <f aca="false">IF(OR(C3208="", L3208=""), 0, IF(COUNTIF($L$6:L3208, L3208)=1, 1, 0))</f>
        <v>0</v>
      </c>
    </row>
    <row r="3209" customFormat="false" ht="28.35" hidden="false" customHeight="true" outlineLevel="0" collapsed="false">
      <c r="A3209" s="48" t="str">
        <f aca="false">IF(AND(NOT(ISBLANK(C3209)),NOT(ISBLANK(B3209)),NOT(ISBLANK(E3209))),(_xlfn.AGGREGATE(2,7,A$5:A3209))+1,"")</f>
        <v/>
      </c>
      <c r="B3209" s="49"/>
      <c r="C3209" s="49"/>
      <c r="D3209" s="50"/>
      <c r="E3209" s="51"/>
      <c r="F3209" s="52" t="str">
        <f aca="false">IFERROR(VLOOKUP(B3209,LISTAS!$Q$2:$R$58,2,0),"")</f>
        <v/>
      </c>
      <c r="G3209" s="34" t="str">
        <f aca="false">IF(ISBLANK(C3209),"",  IF(F3209="RAZÓN SOCIAL","NUEVO_RP",   IF(F3209="NUMERO",      IF(ISNUMBER(VALUE(C3209)),VALUE(C3209),""),   IF(OR(F3209="NSS - NOMBRE",F3209="RP - NOMBRE"),      IF(         AND(           NOT(ISERROR(FIND(" - ",C3209))),           ISERROR(FIND("  ",C3209)),           ISERROR(FIND("–",C3209)),           ISERROR(FIND("—",C3209)),           ISNUMBER(VALUE(LEFT(C3209,FIND(" - ",C3209)-1)))         ),         VALUE(LEFT(C3209,FIND(" - ",C3209)-1)),         ""      ),   ""   )  )))</f>
        <v/>
      </c>
      <c r="H3209" s="34" t="str">
        <f aca="false">B3209 &amp; "|" &amp; E3209 &amp; "|" &amp;(IF(ISBLANK(C3209),"",IFERROR(VALUE(LEFT(TRIM(C3209),FIND(" ",TRIM(C3209)&amp;" ")-1)),"")))</f>
        <v>||</v>
      </c>
      <c r="I3209" s="18" t="n">
        <f aca="false">IF(G3209="",0, IF(COUNTIF($H$6:H3209,H3209)=1,1,0))</f>
        <v>0</v>
      </c>
      <c r="J3209" s="34" t="str">
        <f aca="false">IF( OR( ISBLANK(D3209), C3209=D3209, AND( LEFT(D3209,7)&lt;&gt;"NOMINA ", OR( ISERROR(FIND(" - ",D3209)), NOT(ISNUMBER(VALUE(LEFT(D3209,FIND(" - ",D3209)-1)))) ) ) ), "", B3209 &amp; "|" &amp; E3209 &amp; "|" &amp; (IF(ISBLANK(C3209), "", IFERROR(VALUE(LEFT(TRIM(C3209), FIND(" ", TRIM(C3209)&amp;" ")-1)), ""))) &amp; "|" &amp; D3209 )</f>
        <v/>
      </c>
      <c r="K3209" s="18" t="n">
        <f aca="false">IF(OR(C3209="", J3209="",G3209=""), 0, IF(COUNTIF($J$6:J3209, J3209)=1, 1, 0))</f>
        <v>0</v>
      </c>
      <c r="L3209" s="16" t="str">
        <f aca="false">IF(B3209="Inscripción de nuevo registro patronal",B3209 &amp; "|" &amp; E3209 &amp; "|" &amp; C3209,"")</f>
        <v/>
      </c>
      <c r="M3209" s="18" t="n">
        <f aca="false">IF(OR(C3209="", L3209=""), 0, IF(COUNTIF($L$6:L3209, L3209)=1, 1, 0))</f>
        <v>0</v>
      </c>
    </row>
    <row r="3210" customFormat="false" ht="28.35" hidden="false" customHeight="true" outlineLevel="0" collapsed="false">
      <c r="A3210" s="48" t="str">
        <f aca="false">IF(AND(NOT(ISBLANK(C3210)),NOT(ISBLANK(B3210)),NOT(ISBLANK(E3210))),(_xlfn.AGGREGATE(2,7,A$5:A3210))+1,"")</f>
        <v/>
      </c>
      <c r="B3210" s="49"/>
      <c r="C3210" s="49"/>
      <c r="D3210" s="50"/>
      <c r="E3210" s="51"/>
      <c r="F3210" s="52" t="str">
        <f aca="false">IFERROR(VLOOKUP(B3210,LISTAS!$Q$2:$R$58,2,0),"")</f>
        <v/>
      </c>
      <c r="G3210" s="34" t="str">
        <f aca="false">IF(ISBLANK(C3210),"",  IF(F3210="RAZÓN SOCIAL","NUEVO_RP",   IF(F3210="NUMERO",      IF(ISNUMBER(VALUE(C3210)),VALUE(C3210),""),   IF(OR(F3210="NSS - NOMBRE",F3210="RP - NOMBRE"),      IF(         AND(           NOT(ISERROR(FIND(" - ",C3210))),           ISERROR(FIND("  ",C3210)),           ISERROR(FIND("–",C3210)),           ISERROR(FIND("—",C3210)),           ISNUMBER(VALUE(LEFT(C3210,FIND(" - ",C3210)-1)))         ),         VALUE(LEFT(C3210,FIND(" - ",C3210)-1)),         ""      ),   ""   )  )))</f>
        <v/>
      </c>
      <c r="H3210" s="34" t="str">
        <f aca="false">B3210 &amp; "|" &amp; E3210 &amp; "|" &amp;(IF(ISBLANK(C3210),"",IFERROR(VALUE(LEFT(TRIM(C3210),FIND(" ",TRIM(C3210)&amp;" ")-1)),"")))</f>
        <v>||</v>
      </c>
      <c r="I3210" s="18" t="n">
        <f aca="false">IF(G3210="",0, IF(COUNTIF($H$6:H3210,H3210)=1,1,0))</f>
        <v>0</v>
      </c>
      <c r="J3210" s="34" t="str">
        <f aca="false">IF( OR( ISBLANK(D3210), C3210=D3210, AND( LEFT(D3210,7)&lt;&gt;"NOMINA ", OR( ISERROR(FIND(" - ",D3210)), NOT(ISNUMBER(VALUE(LEFT(D3210,FIND(" - ",D3210)-1)))) ) ) ), "", B3210 &amp; "|" &amp; E3210 &amp; "|" &amp; (IF(ISBLANK(C3210), "", IFERROR(VALUE(LEFT(TRIM(C3210), FIND(" ", TRIM(C3210)&amp;" ")-1)), ""))) &amp; "|" &amp; D3210 )</f>
        <v/>
      </c>
      <c r="K3210" s="18" t="n">
        <f aca="false">IF(OR(C3210="", J3210="",G3210=""), 0, IF(COUNTIF($J$6:J3210, J3210)=1, 1, 0))</f>
        <v>0</v>
      </c>
      <c r="L3210" s="16" t="str">
        <f aca="false">IF(B3210="Inscripción de nuevo registro patronal",B3210 &amp; "|" &amp; E3210 &amp; "|" &amp; C3210,"")</f>
        <v/>
      </c>
      <c r="M3210" s="18" t="n">
        <f aca="false">IF(OR(C3210="", L3210=""), 0, IF(COUNTIF($L$6:L3210, L3210)=1, 1, 0))</f>
        <v>0</v>
      </c>
    </row>
    <row r="3211" customFormat="false" ht="28.35" hidden="false" customHeight="true" outlineLevel="0" collapsed="false">
      <c r="A3211" s="48" t="str">
        <f aca="false">IF(AND(NOT(ISBLANK(C3211)),NOT(ISBLANK(B3211)),NOT(ISBLANK(E3211))),(_xlfn.AGGREGATE(2,7,A$5:A3211))+1,"")</f>
        <v/>
      </c>
      <c r="B3211" s="49"/>
      <c r="C3211" s="49"/>
      <c r="D3211" s="50"/>
      <c r="E3211" s="51"/>
      <c r="F3211" s="52" t="str">
        <f aca="false">IFERROR(VLOOKUP(B3211,LISTAS!$Q$2:$R$58,2,0),"")</f>
        <v/>
      </c>
      <c r="G3211" s="34" t="str">
        <f aca="false">IF(ISBLANK(C3211),"",  IF(F3211="RAZÓN SOCIAL","NUEVO_RP",   IF(F3211="NUMERO",      IF(ISNUMBER(VALUE(C3211)),VALUE(C3211),""),   IF(OR(F3211="NSS - NOMBRE",F3211="RP - NOMBRE"),      IF(         AND(           NOT(ISERROR(FIND(" - ",C3211))),           ISERROR(FIND("  ",C3211)),           ISERROR(FIND("–",C3211)),           ISERROR(FIND("—",C3211)),           ISNUMBER(VALUE(LEFT(C3211,FIND(" - ",C3211)-1)))         ),         VALUE(LEFT(C3211,FIND(" - ",C3211)-1)),         ""      ),   ""   )  )))</f>
        <v/>
      </c>
      <c r="H3211" s="34" t="str">
        <f aca="false">B3211 &amp; "|" &amp; E3211 &amp; "|" &amp;(IF(ISBLANK(C3211),"",IFERROR(VALUE(LEFT(TRIM(C3211),FIND(" ",TRIM(C3211)&amp;" ")-1)),"")))</f>
        <v>||</v>
      </c>
      <c r="I3211" s="18" t="n">
        <f aca="false">IF(G3211="",0, IF(COUNTIF($H$6:H3211,H3211)=1,1,0))</f>
        <v>0</v>
      </c>
      <c r="J3211" s="34" t="str">
        <f aca="false">IF( OR( ISBLANK(D3211), C3211=D3211, AND( LEFT(D3211,7)&lt;&gt;"NOMINA ", OR( ISERROR(FIND(" - ",D3211)), NOT(ISNUMBER(VALUE(LEFT(D3211,FIND(" - ",D3211)-1)))) ) ) ), "", B3211 &amp; "|" &amp; E3211 &amp; "|" &amp; (IF(ISBLANK(C3211), "", IFERROR(VALUE(LEFT(TRIM(C3211), FIND(" ", TRIM(C3211)&amp;" ")-1)), ""))) &amp; "|" &amp; D3211 )</f>
        <v/>
      </c>
      <c r="K3211" s="18" t="n">
        <f aca="false">IF(OR(C3211="", J3211="",G3211=""), 0, IF(COUNTIF($J$6:J3211, J3211)=1, 1, 0))</f>
        <v>0</v>
      </c>
      <c r="L3211" s="16" t="str">
        <f aca="false">IF(B3211="Inscripción de nuevo registro patronal",B3211 &amp; "|" &amp; E3211 &amp; "|" &amp; C3211,"")</f>
        <v/>
      </c>
      <c r="M3211" s="18" t="n">
        <f aca="false">IF(OR(C3211="", L3211=""), 0, IF(COUNTIF($L$6:L3211, L3211)=1, 1, 0))</f>
        <v>0</v>
      </c>
    </row>
    <row r="3212" customFormat="false" ht="28.35" hidden="false" customHeight="true" outlineLevel="0" collapsed="false">
      <c r="A3212" s="48" t="str">
        <f aca="false">IF(AND(NOT(ISBLANK(C3212)),NOT(ISBLANK(B3212)),NOT(ISBLANK(E3212))),(_xlfn.AGGREGATE(2,7,A$5:A3212))+1,"")</f>
        <v/>
      </c>
      <c r="B3212" s="49"/>
      <c r="C3212" s="49"/>
      <c r="D3212" s="50"/>
      <c r="E3212" s="51"/>
      <c r="F3212" s="52" t="str">
        <f aca="false">IFERROR(VLOOKUP(B3212,LISTAS!$Q$2:$R$58,2,0),"")</f>
        <v/>
      </c>
      <c r="G3212" s="34" t="str">
        <f aca="false">IF(ISBLANK(C3212),"",  IF(F3212="RAZÓN SOCIAL","NUEVO_RP",   IF(F3212="NUMERO",      IF(ISNUMBER(VALUE(C3212)),VALUE(C3212),""),   IF(OR(F3212="NSS - NOMBRE",F3212="RP - NOMBRE"),      IF(         AND(           NOT(ISERROR(FIND(" - ",C3212))),           ISERROR(FIND("  ",C3212)),           ISERROR(FIND("–",C3212)),           ISERROR(FIND("—",C3212)),           ISNUMBER(VALUE(LEFT(C3212,FIND(" - ",C3212)-1)))         ),         VALUE(LEFT(C3212,FIND(" - ",C3212)-1)),         ""      ),   ""   )  )))</f>
        <v/>
      </c>
      <c r="H3212" s="34" t="str">
        <f aca="false">B3212 &amp; "|" &amp; E3212 &amp; "|" &amp;(IF(ISBLANK(C3212),"",IFERROR(VALUE(LEFT(TRIM(C3212),FIND(" ",TRIM(C3212)&amp;" ")-1)),"")))</f>
        <v>||</v>
      </c>
      <c r="I3212" s="18" t="n">
        <f aca="false">IF(G3212="",0, IF(COUNTIF($H$6:H3212,H3212)=1,1,0))</f>
        <v>0</v>
      </c>
      <c r="J3212" s="34" t="str">
        <f aca="false">IF( OR( ISBLANK(D3212), C3212=D3212, AND( LEFT(D3212,7)&lt;&gt;"NOMINA ", OR( ISERROR(FIND(" - ",D3212)), NOT(ISNUMBER(VALUE(LEFT(D3212,FIND(" - ",D3212)-1)))) ) ) ), "", B3212 &amp; "|" &amp; E3212 &amp; "|" &amp; (IF(ISBLANK(C3212), "", IFERROR(VALUE(LEFT(TRIM(C3212), FIND(" ", TRIM(C3212)&amp;" ")-1)), ""))) &amp; "|" &amp; D3212 )</f>
        <v/>
      </c>
      <c r="K3212" s="18" t="n">
        <f aca="false">IF(OR(C3212="", J3212="",G3212=""), 0, IF(COUNTIF($J$6:J3212, J3212)=1, 1, 0))</f>
        <v>0</v>
      </c>
      <c r="L3212" s="16" t="str">
        <f aca="false">IF(B3212="Inscripción de nuevo registro patronal",B3212 &amp; "|" &amp; E3212 &amp; "|" &amp; C3212,"")</f>
        <v/>
      </c>
      <c r="M3212" s="18" t="n">
        <f aca="false">IF(OR(C3212="", L3212=""), 0, IF(COUNTIF($L$6:L3212, L3212)=1, 1, 0))</f>
        <v>0</v>
      </c>
    </row>
    <row r="3213" customFormat="false" ht="28.35" hidden="false" customHeight="true" outlineLevel="0" collapsed="false">
      <c r="A3213" s="48" t="str">
        <f aca="false">IF(AND(NOT(ISBLANK(C3213)),NOT(ISBLANK(B3213)),NOT(ISBLANK(E3213))),(_xlfn.AGGREGATE(2,7,A$5:A3213))+1,"")</f>
        <v/>
      </c>
      <c r="B3213" s="49"/>
      <c r="C3213" s="49"/>
      <c r="D3213" s="50"/>
      <c r="E3213" s="51"/>
      <c r="F3213" s="52" t="str">
        <f aca="false">IFERROR(VLOOKUP(B3213,LISTAS!$Q$2:$R$58,2,0),"")</f>
        <v/>
      </c>
      <c r="G3213" s="34" t="str">
        <f aca="false">IF(ISBLANK(C3213),"",  IF(F3213="RAZÓN SOCIAL","NUEVO_RP",   IF(F3213="NUMERO",      IF(ISNUMBER(VALUE(C3213)),VALUE(C3213),""),   IF(OR(F3213="NSS - NOMBRE",F3213="RP - NOMBRE"),      IF(         AND(           NOT(ISERROR(FIND(" - ",C3213))),           ISERROR(FIND("  ",C3213)),           ISERROR(FIND("–",C3213)),           ISERROR(FIND("—",C3213)),           ISNUMBER(VALUE(LEFT(C3213,FIND(" - ",C3213)-1)))         ),         VALUE(LEFT(C3213,FIND(" - ",C3213)-1)),         ""      ),   ""   )  )))</f>
        <v/>
      </c>
      <c r="H3213" s="34" t="str">
        <f aca="false">B3213 &amp; "|" &amp; E3213 &amp; "|" &amp;(IF(ISBLANK(C3213),"",IFERROR(VALUE(LEFT(TRIM(C3213),FIND(" ",TRIM(C3213)&amp;" ")-1)),"")))</f>
        <v>||</v>
      </c>
      <c r="I3213" s="18" t="n">
        <f aca="false">IF(G3213="",0, IF(COUNTIF($H$6:H3213,H3213)=1,1,0))</f>
        <v>0</v>
      </c>
      <c r="J3213" s="34" t="str">
        <f aca="false">IF( OR( ISBLANK(D3213), C3213=D3213, AND( LEFT(D3213,7)&lt;&gt;"NOMINA ", OR( ISERROR(FIND(" - ",D3213)), NOT(ISNUMBER(VALUE(LEFT(D3213,FIND(" - ",D3213)-1)))) ) ) ), "", B3213 &amp; "|" &amp; E3213 &amp; "|" &amp; (IF(ISBLANK(C3213), "", IFERROR(VALUE(LEFT(TRIM(C3213), FIND(" ", TRIM(C3213)&amp;" ")-1)), ""))) &amp; "|" &amp; D3213 )</f>
        <v/>
      </c>
      <c r="K3213" s="18" t="n">
        <f aca="false">IF(OR(C3213="", J3213="",G3213=""), 0, IF(COUNTIF($J$6:J3213, J3213)=1, 1, 0))</f>
        <v>0</v>
      </c>
      <c r="L3213" s="16" t="str">
        <f aca="false">IF(B3213="Inscripción de nuevo registro patronal",B3213 &amp; "|" &amp; E3213 &amp; "|" &amp; C3213,"")</f>
        <v/>
      </c>
      <c r="M3213" s="18" t="n">
        <f aca="false">IF(OR(C3213="", L3213=""), 0, IF(COUNTIF($L$6:L3213, L3213)=1, 1, 0))</f>
        <v>0</v>
      </c>
    </row>
    <row r="3214" customFormat="false" ht="28.35" hidden="false" customHeight="true" outlineLevel="0" collapsed="false">
      <c r="A3214" s="48" t="str">
        <f aca="false">IF(AND(NOT(ISBLANK(C3214)),NOT(ISBLANK(B3214)),NOT(ISBLANK(E3214))),(_xlfn.AGGREGATE(2,7,A$5:A3214))+1,"")</f>
        <v/>
      </c>
      <c r="B3214" s="49"/>
      <c r="C3214" s="49"/>
      <c r="D3214" s="50"/>
      <c r="E3214" s="51"/>
      <c r="F3214" s="52" t="str">
        <f aca="false">IFERROR(VLOOKUP(B3214,LISTAS!$Q$2:$R$58,2,0),"")</f>
        <v/>
      </c>
      <c r="G3214" s="34" t="str">
        <f aca="false">IF(ISBLANK(C3214),"",  IF(F3214="RAZÓN SOCIAL","NUEVO_RP",   IF(F3214="NUMERO",      IF(ISNUMBER(VALUE(C3214)),VALUE(C3214),""),   IF(OR(F3214="NSS - NOMBRE",F3214="RP - NOMBRE"),      IF(         AND(           NOT(ISERROR(FIND(" - ",C3214))),           ISERROR(FIND("  ",C3214)),           ISERROR(FIND("–",C3214)),           ISERROR(FIND("—",C3214)),           ISNUMBER(VALUE(LEFT(C3214,FIND(" - ",C3214)-1)))         ),         VALUE(LEFT(C3214,FIND(" - ",C3214)-1)),         ""      ),   ""   )  )))</f>
        <v/>
      </c>
      <c r="H3214" s="34" t="str">
        <f aca="false">B3214 &amp; "|" &amp; E3214 &amp; "|" &amp;(IF(ISBLANK(C3214),"",IFERROR(VALUE(LEFT(TRIM(C3214),FIND(" ",TRIM(C3214)&amp;" ")-1)),"")))</f>
        <v>||</v>
      </c>
      <c r="I3214" s="18" t="n">
        <f aca="false">IF(G3214="",0, IF(COUNTIF($H$6:H3214,H3214)=1,1,0))</f>
        <v>0</v>
      </c>
      <c r="J3214" s="34" t="str">
        <f aca="false">IF( OR( ISBLANK(D3214), C3214=D3214, AND( LEFT(D3214,7)&lt;&gt;"NOMINA ", OR( ISERROR(FIND(" - ",D3214)), NOT(ISNUMBER(VALUE(LEFT(D3214,FIND(" - ",D3214)-1)))) ) ) ), "", B3214 &amp; "|" &amp; E3214 &amp; "|" &amp; (IF(ISBLANK(C3214), "", IFERROR(VALUE(LEFT(TRIM(C3214), FIND(" ", TRIM(C3214)&amp;" ")-1)), ""))) &amp; "|" &amp; D3214 )</f>
        <v/>
      </c>
      <c r="K3214" s="18" t="n">
        <f aca="false">IF(OR(C3214="", J3214="",G3214=""), 0, IF(COUNTIF($J$6:J3214, J3214)=1, 1, 0))</f>
        <v>0</v>
      </c>
      <c r="L3214" s="16" t="str">
        <f aca="false">IF(B3214="Inscripción de nuevo registro patronal",B3214 &amp; "|" &amp; E3214 &amp; "|" &amp; C3214,"")</f>
        <v/>
      </c>
      <c r="M3214" s="18" t="n">
        <f aca="false">IF(OR(C3214="", L3214=""), 0, IF(COUNTIF($L$6:L3214, L3214)=1, 1, 0))</f>
        <v>0</v>
      </c>
    </row>
    <row r="3215" customFormat="false" ht="28.35" hidden="false" customHeight="true" outlineLevel="0" collapsed="false">
      <c r="A3215" s="48" t="str">
        <f aca="false">IF(AND(NOT(ISBLANK(C3215)),NOT(ISBLANK(B3215)),NOT(ISBLANK(E3215))),(_xlfn.AGGREGATE(2,7,A$5:A3215))+1,"")</f>
        <v/>
      </c>
      <c r="B3215" s="49"/>
      <c r="C3215" s="49"/>
      <c r="D3215" s="50"/>
      <c r="E3215" s="51"/>
      <c r="F3215" s="52" t="str">
        <f aca="false">IFERROR(VLOOKUP(B3215,LISTAS!$Q$2:$R$58,2,0),"")</f>
        <v/>
      </c>
      <c r="G3215" s="34" t="str">
        <f aca="false">IF(ISBLANK(C3215),"",  IF(F3215="RAZÓN SOCIAL","NUEVO_RP",   IF(F3215="NUMERO",      IF(ISNUMBER(VALUE(C3215)),VALUE(C3215),""),   IF(OR(F3215="NSS - NOMBRE",F3215="RP - NOMBRE"),      IF(         AND(           NOT(ISERROR(FIND(" - ",C3215))),           ISERROR(FIND("  ",C3215)),           ISERROR(FIND("–",C3215)),           ISERROR(FIND("—",C3215)),           ISNUMBER(VALUE(LEFT(C3215,FIND(" - ",C3215)-1)))         ),         VALUE(LEFT(C3215,FIND(" - ",C3215)-1)),         ""      ),   ""   )  )))</f>
        <v/>
      </c>
      <c r="H3215" s="34" t="str">
        <f aca="false">B3215 &amp; "|" &amp; E3215 &amp; "|" &amp;(IF(ISBLANK(C3215),"",IFERROR(VALUE(LEFT(TRIM(C3215),FIND(" ",TRIM(C3215)&amp;" ")-1)),"")))</f>
        <v>||</v>
      </c>
      <c r="I3215" s="18" t="n">
        <f aca="false">IF(G3215="",0, IF(COUNTIF($H$6:H3215,H3215)=1,1,0))</f>
        <v>0</v>
      </c>
      <c r="J3215" s="34" t="str">
        <f aca="false">IF( OR( ISBLANK(D3215), C3215=D3215, AND( LEFT(D3215,7)&lt;&gt;"NOMINA ", OR( ISERROR(FIND(" - ",D3215)), NOT(ISNUMBER(VALUE(LEFT(D3215,FIND(" - ",D3215)-1)))) ) ) ), "", B3215 &amp; "|" &amp; E3215 &amp; "|" &amp; (IF(ISBLANK(C3215), "", IFERROR(VALUE(LEFT(TRIM(C3215), FIND(" ", TRIM(C3215)&amp;" ")-1)), ""))) &amp; "|" &amp; D3215 )</f>
        <v/>
      </c>
      <c r="K3215" s="18" t="n">
        <f aca="false">IF(OR(C3215="", J3215="",G3215=""), 0, IF(COUNTIF($J$6:J3215, J3215)=1, 1, 0))</f>
        <v>0</v>
      </c>
      <c r="L3215" s="16" t="str">
        <f aca="false">IF(B3215="Inscripción de nuevo registro patronal",B3215 &amp; "|" &amp; E3215 &amp; "|" &amp; C3215,"")</f>
        <v/>
      </c>
      <c r="M3215" s="18" t="n">
        <f aca="false">IF(OR(C3215="", L3215=""), 0, IF(COUNTIF($L$6:L3215, L3215)=1, 1, 0))</f>
        <v>0</v>
      </c>
    </row>
    <row r="3216" customFormat="false" ht="28.35" hidden="false" customHeight="true" outlineLevel="0" collapsed="false">
      <c r="A3216" s="48" t="str">
        <f aca="false">IF(AND(NOT(ISBLANK(C3216)),NOT(ISBLANK(B3216)),NOT(ISBLANK(E3216))),(_xlfn.AGGREGATE(2,7,A$5:A3216))+1,"")</f>
        <v/>
      </c>
      <c r="B3216" s="49"/>
      <c r="C3216" s="49"/>
      <c r="D3216" s="50"/>
      <c r="E3216" s="51"/>
      <c r="F3216" s="52" t="str">
        <f aca="false">IFERROR(VLOOKUP(B3216,LISTAS!$Q$2:$R$58,2,0),"")</f>
        <v/>
      </c>
      <c r="G3216" s="34" t="str">
        <f aca="false">IF(ISBLANK(C3216),"",  IF(F3216="RAZÓN SOCIAL","NUEVO_RP",   IF(F3216="NUMERO",      IF(ISNUMBER(VALUE(C3216)),VALUE(C3216),""),   IF(OR(F3216="NSS - NOMBRE",F3216="RP - NOMBRE"),      IF(         AND(           NOT(ISERROR(FIND(" - ",C3216))),           ISERROR(FIND("  ",C3216)),           ISERROR(FIND("–",C3216)),           ISERROR(FIND("—",C3216)),           ISNUMBER(VALUE(LEFT(C3216,FIND(" - ",C3216)-1)))         ),         VALUE(LEFT(C3216,FIND(" - ",C3216)-1)),         ""      ),   ""   )  )))</f>
        <v/>
      </c>
      <c r="H3216" s="34" t="str">
        <f aca="false">B3216 &amp; "|" &amp; E3216 &amp; "|" &amp;(IF(ISBLANK(C3216),"",IFERROR(VALUE(LEFT(TRIM(C3216),FIND(" ",TRIM(C3216)&amp;" ")-1)),"")))</f>
        <v>||</v>
      </c>
      <c r="I3216" s="18" t="n">
        <f aca="false">IF(G3216="",0, IF(COUNTIF($H$6:H3216,H3216)=1,1,0))</f>
        <v>0</v>
      </c>
      <c r="J3216" s="34" t="str">
        <f aca="false">IF( OR( ISBLANK(D3216), C3216=D3216, AND( LEFT(D3216,7)&lt;&gt;"NOMINA ", OR( ISERROR(FIND(" - ",D3216)), NOT(ISNUMBER(VALUE(LEFT(D3216,FIND(" - ",D3216)-1)))) ) ) ), "", B3216 &amp; "|" &amp; E3216 &amp; "|" &amp; (IF(ISBLANK(C3216), "", IFERROR(VALUE(LEFT(TRIM(C3216), FIND(" ", TRIM(C3216)&amp;" ")-1)), ""))) &amp; "|" &amp; D3216 )</f>
        <v/>
      </c>
      <c r="K3216" s="18" t="n">
        <f aca="false">IF(OR(C3216="", J3216="",G3216=""), 0, IF(COUNTIF($J$6:J3216, J3216)=1, 1, 0))</f>
        <v>0</v>
      </c>
      <c r="L3216" s="16" t="str">
        <f aca="false">IF(B3216="Inscripción de nuevo registro patronal",B3216 &amp; "|" &amp; E3216 &amp; "|" &amp; C3216,"")</f>
        <v/>
      </c>
      <c r="M3216" s="18" t="n">
        <f aca="false">IF(OR(C3216="", L3216=""), 0, IF(COUNTIF($L$6:L3216, L3216)=1, 1, 0))</f>
        <v>0</v>
      </c>
    </row>
    <row r="3217" customFormat="false" ht="28.35" hidden="false" customHeight="true" outlineLevel="0" collapsed="false">
      <c r="A3217" s="48" t="str">
        <f aca="false">IF(AND(NOT(ISBLANK(C3217)),NOT(ISBLANK(B3217)),NOT(ISBLANK(E3217))),(_xlfn.AGGREGATE(2,7,A$5:A3217))+1,"")</f>
        <v/>
      </c>
      <c r="B3217" s="49"/>
      <c r="C3217" s="49"/>
      <c r="D3217" s="50"/>
      <c r="E3217" s="51"/>
      <c r="F3217" s="52" t="str">
        <f aca="false">IFERROR(VLOOKUP(B3217,LISTAS!$Q$2:$R$58,2,0),"")</f>
        <v/>
      </c>
      <c r="G3217" s="34" t="str">
        <f aca="false">IF(ISBLANK(C3217),"",  IF(F3217="RAZÓN SOCIAL","NUEVO_RP",   IF(F3217="NUMERO",      IF(ISNUMBER(VALUE(C3217)),VALUE(C3217),""),   IF(OR(F3217="NSS - NOMBRE",F3217="RP - NOMBRE"),      IF(         AND(           NOT(ISERROR(FIND(" - ",C3217))),           ISERROR(FIND("  ",C3217)),           ISERROR(FIND("–",C3217)),           ISERROR(FIND("—",C3217)),           ISNUMBER(VALUE(LEFT(C3217,FIND(" - ",C3217)-1)))         ),         VALUE(LEFT(C3217,FIND(" - ",C3217)-1)),         ""      ),   ""   )  )))</f>
        <v/>
      </c>
      <c r="H3217" s="34" t="str">
        <f aca="false">B3217 &amp; "|" &amp; E3217 &amp; "|" &amp;(IF(ISBLANK(C3217),"",IFERROR(VALUE(LEFT(TRIM(C3217),FIND(" ",TRIM(C3217)&amp;" ")-1)),"")))</f>
        <v>||</v>
      </c>
      <c r="I3217" s="18" t="n">
        <f aca="false">IF(G3217="",0, IF(COUNTIF($H$6:H3217,H3217)=1,1,0))</f>
        <v>0</v>
      </c>
      <c r="J3217" s="34" t="str">
        <f aca="false">IF( OR( ISBLANK(D3217), C3217=D3217, AND( LEFT(D3217,7)&lt;&gt;"NOMINA ", OR( ISERROR(FIND(" - ",D3217)), NOT(ISNUMBER(VALUE(LEFT(D3217,FIND(" - ",D3217)-1)))) ) ) ), "", B3217 &amp; "|" &amp; E3217 &amp; "|" &amp; (IF(ISBLANK(C3217), "", IFERROR(VALUE(LEFT(TRIM(C3217), FIND(" ", TRIM(C3217)&amp;" ")-1)), ""))) &amp; "|" &amp; D3217 )</f>
        <v/>
      </c>
      <c r="K3217" s="18" t="n">
        <f aca="false">IF(OR(C3217="", J3217="",G3217=""), 0, IF(COUNTIF($J$6:J3217, J3217)=1, 1, 0))</f>
        <v>0</v>
      </c>
      <c r="L3217" s="16" t="str">
        <f aca="false">IF(B3217="Inscripción de nuevo registro patronal",B3217 &amp; "|" &amp; E3217 &amp; "|" &amp; C3217,"")</f>
        <v/>
      </c>
      <c r="M3217" s="18" t="n">
        <f aca="false">IF(OR(C3217="", L3217=""), 0, IF(COUNTIF($L$6:L3217, L3217)=1, 1, 0))</f>
        <v>0</v>
      </c>
    </row>
    <row r="3218" customFormat="false" ht="28.35" hidden="false" customHeight="true" outlineLevel="0" collapsed="false">
      <c r="A3218" s="48" t="str">
        <f aca="false">IF(AND(NOT(ISBLANK(C3218)),NOT(ISBLANK(B3218)),NOT(ISBLANK(E3218))),(_xlfn.AGGREGATE(2,7,A$5:A3218))+1,"")</f>
        <v/>
      </c>
      <c r="B3218" s="49"/>
      <c r="C3218" s="49"/>
      <c r="D3218" s="50"/>
      <c r="E3218" s="51"/>
      <c r="F3218" s="52" t="str">
        <f aca="false">IFERROR(VLOOKUP(B3218,LISTAS!$Q$2:$R$58,2,0),"")</f>
        <v/>
      </c>
      <c r="G3218" s="34" t="str">
        <f aca="false">IF(ISBLANK(C3218),"",  IF(F3218="RAZÓN SOCIAL","NUEVO_RP",   IF(F3218="NUMERO",      IF(ISNUMBER(VALUE(C3218)),VALUE(C3218),""),   IF(OR(F3218="NSS - NOMBRE",F3218="RP - NOMBRE"),      IF(         AND(           NOT(ISERROR(FIND(" - ",C3218))),           ISERROR(FIND("  ",C3218)),           ISERROR(FIND("–",C3218)),           ISERROR(FIND("—",C3218)),           ISNUMBER(VALUE(LEFT(C3218,FIND(" - ",C3218)-1)))         ),         VALUE(LEFT(C3218,FIND(" - ",C3218)-1)),         ""      ),   ""   )  )))</f>
        <v/>
      </c>
      <c r="H3218" s="34" t="str">
        <f aca="false">B3218 &amp; "|" &amp; E3218 &amp; "|" &amp;(IF(ISBLANK(C3218),"",IFERROR(VALUE(LEFT(TRIM(C3218),FIND(" ",TRIM(C3218)&amp;" ")-1)),"")))</f>
        <v>||</v>
      </c>
      <c r="I3218" s="18" t="n">
        <f aca="false">IF(G3218="",0, IF(COUNTIF($H$6:H3218,H3218)=1,1,0))</f>
        <v>0</v>
      </c>
      <c r="J3218" s="34" t="str">
        <f aca="false">IF( OR( ISBLANK(D3218), C3218=D3218, AND( LEFT(D3218,7)&lt;&gt;"NOMINA ", OR( ISERROR(FIND(" - ",D3218)), NOT(ISNUMBER(VALUE(LEFT(D3218,FIND(" - ",D3218)-1)))) ) ) ), "", B3218 &amp; "|" &amp; E3218 &amp; "|" &amp; (IF(ISBLANK(C3218), "", IFERROR(VALUE(LEFT(TRIM(C3218), FIND(" ", TRIM(C3218)&amp;" ")-1)), ""))) &amp; "|" &amp; D3218 )</f>
        <v/>
      </c>
      <c r="K3218" s="18" t="n">
        <f aca="false">IF(OR(C3218="", J3218="",G3218=""), 0, IF(COUNTIF($J$6:J3218, J3218)=1, 1, 0))</f>
        <v>0</v>
      </c>
      <c r="L3218" s="16" t="str">
        <f aca="false">IF(B3218="Inscripción de nuevo registro patronal",B3218 &amp; "|" &amp; E3218 &amp; "|" &amp; C3218,"")</f>
        <v/>
      </c>
      <c r="M3218" s="18" t="n">
        <f aca="false">IF(OR(C3218="", L3218=""), 0, IF(COUNTIF($L$6:L3218, L3218)=1, 1, 0))</f>
        <v>0</v>
      </c>
    </row>
    <row r="3219" customFormat="false" ht="28.35" hidden="false" customHeight="true" outlineLevel="0" collapsed="false">
      <c r="A3219" s="48" t="str">
        <f aca="false">IF(AND(NOT(ISBLANK(C3219)),NOT(ISBLANK(B3219)),NOT(ISBLANK(E3219))),(_xlfn.AGGREGATE(2,7,A$5:A3219))+1,"")</f>
        <v/>
      </c>
      <c r="B3219" s="49"/>
      <c r="C3219" s="49"/>
      <c r="D3219" s="50"/>
      <c r="E3219" s="51"/>
      <c r="F3219" s="52" t="str">
        <f aca="false">IFERROR(VLOOKUP(B3219,LISTAS!$Q$2:$R$58,2,0),"")</f>
        <v/>
      </c>
      <c r="G3219" s="34" t="str">
        <f aca="false">IF(ISBLANK(C3219),"",  IF(F3219="RAZÓN SOCIAL","NUEVO_RP",   IF(F3219="NUMERO",      IF(ISNUMBER(VALUE(C3219)),VALUE(C3219),""),   IF(OR(F3219="NSS - NOMBRE",F3219="RP - NOMBRE"),      IF(         AND(           NOT(ISERROR(FIND(" - ",C3219))),           ISERROR(FIND("  ",C3219)),           ISERROR(FIND("–",C3219)),           ISERROR(FIND("—",C3219)),           ISNUMBER(VALUE(LEFT(C3219,FIND(" - ",C3219)-1)))         ),         VALUE(LEFT(C3219,FIND(" - ",C3219)-1)),         ""      ),   ""   )  )))</f>
        <v/>
      </c>
      <c r="H3219" s="34" t="str">
        <f aca="false">B3219 &amp; "|" &amp; E3219 &amp; "|" &amp;(IF(ISBLANK(C3219),"",IFERROR(VALUE(LEFT(TRIM(C3219),FIND(" ",TRIM(C3219)&amp;" ")-1)),"")))</f>
        <v>||</v>
      </c>
      <c r="I3219" s="18" t="n">
        <f aca="false">IF(G3219="",0, IF(COUNTIF($H$6:H3219,H3219)=1,1,0))</f>
        <v>0</v>
      </c>
      <c r="J3219" s="34" t="str">
        <f aca="false">IF( OR( ISBLANK(D3219), C3219=D3219, AND( LEFT(D3219,7)&lt;&gt;"NOMINA ", OR( ISERROR(FIND(" - ",D3219)), NOT(ISNUMBER(VALUE(LEFT(D3219,FIND(" - ",D3219)-1)))) ) ) ), "", B3219 &amp; "|" &amp; E3219 &amp; "|" &amp; (IF(ISBLANK(C3219), "", IFERROR(VALUE(LEFT(TRIM(C3219), FIND(" ", TRIM(C3219)&amp;" ")-1)), ""))) &amp; "|" &amp; D3219 )</f>
        <v/>
      </c>
      <c r="K3219" s="18" t="n">
        <f aca="false">IF(OR(C3219="", J3219="",G3219=""), 0, IF(COUNTIF($J$6:J3219, J3219)=1, 1, 0))</f>
        <v>0</v>
      </c>
      <c r="L3219" s="16" t="str">
        <f aca="false">IF(B3219="Inscripción de nuevo registro patronal",B3219 &amp; "|" &amp; E3219 &amp; "|" &amp; C3219,"")</f>
        <v/>
      </c>
      <c r="M3219" s="18" t="n">
        <f aca="false">IF(OR(C3219="", L3219=""), 0, IF(COUNTIF($L$6:L3219, L3219)=1, 1, 0))</f>
        <v>0</v>
      </c>
    </row>
    <row r="3220" customFormat="false" ht="28.35" hidden="false" customHeight="true" outlineLevel="0" collapsed="false">
      <c r="A3220" s="48" t="str">
        <f aca="false">IF(AND(NOT(ISBLANK(C3220)),NOT(ISBLANK(B3220)),NOT(ISBLANK(E3220))),(_xlfn.AGGREGATE(2,7,A$5:A3220))+1,"")</f>
        <v/>
      </c>
      <c r="B3220" s="49"/>
      <c r="C3220" s="49"/>
      <c r="D3220" s="50"/>
      <c r="E3220" s="51"/>
      <c r="F3220" s="52" t="str">
        <f aca="false">IFERROR(VLOOKUP(B3220,LISTAS!$Q$2:$R$58,2,0),"")</f>
        <v/>
      </c>
      <c r="G3220" s="34" t="str">
        <f aca="false">IF(ISBLANK(C3220),"",  IF(F3220="RAZÓN SOCIAL","NUEVO_RP",   IF(F3220="NUMERO",      IF(ISNUMBER(VALUE(C3220)),VALUE(C3220),""),   IF(OR(F3220="NSS - NOMBRE",F3220="RP - NOMBRE"),      IF(         AND(           NOT(ISERROR(FIND(" - ",C3220))),           ISERROR(FIND("  ",C3220)),           ISERROR(FIND("–",C3220)),           ISERROR(FIND("—",C3220)),           ISNUMBER(VALUE(LEFT(C3220,FIND(" - ",C3220)-1)))         ),         VALUE(LEFT(C3220,FIND(" - ",C3220)-1)),         ""      ),   ""   )  )))</f>
        <v/>
      </c>
      <c r="H3220" s="34" t="str">
        <f aca="false">B3220 &amp; "|" &amp; E3220 &amp; "|" &amp;(IF(ISBLANK(C3220),"",IFERROR(VALUE(LEFT(TRIM(C3220),FIND(" ",TRIM(C3220)&amp;" ")-1)),"")))</f>
        <v>||</v>
      </c>
      <c r="I3220" s="18" t="n">
        <f aca="false">IF(G3220="",0, IF(COUNTIF($H$6:H3220,H3220)=1,1,0))</f>
        <v>0</v>
      </c>
      <c r="J3220" s="34" t="str">
        <f aca="false">IF( OR( ISBLANK(D3220), C3220=D3220, AND( LEFT(D3220,7)&lt;&gt;"NOMINA ", OR( ISERROR(FIND(" - ",D3220)), NOT(ISNUMBER(VALUE(LEFT(D3220,FIND(" - ",D3220)-1)))) ) ) ), "", B3220 &amp; "|" &amp; E3220 &amp; "|" &amp; (IF(ISBLANK(C3220), "", IFERROR(VALUE(LEFT(TRIM(C3220), FIND(" ", TRIM(C3220)&amp;" ")-1)), ""))) &amp; "|" &amp; D3220 )</f>
        <v/>
      </c>
      <c r="K3220" s="18" t="n">
        <f aca="false">IF(OR(C3220="", J3220="",G3220=""), 0, IF(COUNTIF($J$6:J3220, J3220)=1, 1, 0))</f>
        <v>0</v>
      </c>
      <c r="L3220" s="16" t="str">
        <f aca="false">IF(B3220="Inscripción de nuevo registro patronal",B3220 &amp; "|" &amp; E3220 &amp; "|" &amp; C3220,"")</f>
        <v/>
      </c>
      <c r="M3220" s="18" t="n">
        <f aca="false">IF(OR(C3220="", L3220=""), 0, IF(COUNTIF($L$6:L3220, L3220)=1, 1, 0))</f>
        <v>0</v>
      </c>
    </row>
    <row r="3221" customFormat="false" ht="28.35" hidden="false" customHeight="true" outlineLevel="0" collapsed="false">
      <c r="A3221" s="48" t="str">
        <f aca="false">IF(AND(NOT(ISBLANK(C3221)),NOT(ISBLANK(B3221)),NOT(ISBLANK(E3221))),(_xlfn.AGGREGATE(2,7,A$5:A3221))+1,"")</f>
        <v/>
      </c>
      <c r="B3221" s="49"/>
      <c r="C3221" s="49"/>
      <c r="D3221" s="50"/>
      <c r="E3221" s="51"/>
      <c r="F3221" s="52" t="str">
        <f aca="false">IFERROR(VLOOKUP(B3221,LISTAS!$Q$2:$R$58,2,0),"")</f>
        <v/>
      </c>
      <c r="G3221" s="34" t="str">
        <f aca="false">IF(ISBLANK(C3221),"",  IF(F3221="RAZÓN SOCIAL","NUEVO_RP",   IF(F3221="NUMERO",      IF(ISNUMBER(VALUE(C3221)),VALUE(C3221),""),   IF(OR(F3221="NSS - NOMBRE",F3221="RP - NOMBRE"),      IF(         AND(           NOT(ISERROR(FIND(" - ",C3221))),           ISERROR(FIND("  ",C3221)),           ISERROR(FIND("–",C3221)),           ISERROR(FIND("—",C3221)),           ISNUMBER(VALUE(LEFT(C3221,FIND(" - ",C3221)-1)))         ),         VALUE(LEFT(C3221,FIND(" - ",C3221)-1)),         ""      ),   ""   )  )))</f>
        <v/>
      </c>
      <c r="H3221" s="34" t="str">
        <f aca="false">B3221 &amp; "|" &amp; E3221 &amp; "|" &amp;(IF(ISBLANK(C3221),"",IFERROR(VALUE(LEFT(TRIM(C3221),FIND(" ",TRIM(C3221)&amp;" ")-1)),"")))</f>
        <v>||</v>
      </c>
      <c r="I3221" s="18" t="n">
        <f aca="false">IF(G3221="",0, IF(COUNTIF($H$6:H3221,H3221)=1,1,0))</f>
        <v>0</v>
      </c>
      <c r="J3221" s="34" t="str">
        <f aca="false">IF( OR( ISBLANK(D3221), C3221=D3221, AND( LEFT(D3221,7)&lt;&gt;"NOMINA ", OR( ISERROR(FIND(" - ",D3221)), NOT(ISNUMBER(VALUE(LEFT(D3221,FIND(" - ",D3221)-1)))) ) ) ), "", B3221 &amp; "|" &amp; E3221 &amp; "|" &amp; (IF(ISBLANK(C3221), "", IFERROR(VALUE(LEFT(TRIM(C3221), FIND(" ", TRIM(C3221)&amp;" ")-1)), ""))) &amp; "|" &amp; D3221 )</f>
        <v/>
      </c>
      <c r="K3221" s="18" t="n">
        <f aca="false">IF(OR(C3221="", J3221="",G3221=""), 0, IF(COUNTIF($J$6:J3221, J3221)=1, 1, 0))</f>
        <v>0</v>
      </c>
      <c r="L3221" s="16" t="str">
        <f aca="false">IF(B3221="Inscripción de nuevo registro patronal",B3221 &amp; "|" &amp; E3221 &amp; "|" &amp; C3221,"")</f>
        <v/>
      </c>
      <c r="M3221" s="18" t="n">
        <f aca="false">IF(OR(C3221="", L3221=""), 0, IF(COUNTIF($L$6:L3221, L3221)=1, 1, 0))</f>
        <v>0</v>
      </c>
    </row>
    <row r="3222" customFormat="false" ht="28.35" hidden="false" customHeight="true" outlineLevel="0" collapsed="false">
      <c r="A3222" s="48" t="str">
        <f aca="false">IF(AND(NOT(ISBLANK(C3222)),NOT(ISBLANK(B3222)),NOT(ISBLANK(E3222))),(_xlfn.AGGREGATE(2,7,A$5:A3222))+1,"")</f>
        <v/>
      </c>
      <c r="B3222" s="49"/>
      <c r="C3222" s="49"/>
      <c r="D3222" s="50"/>
      <c r="E3222" s="51"/>
      <c r="F3222" s="52" t="str">
        <f aca="false">IFERROR(VLOOKUP(B3222,LISTAS!$Q$2:$R$58,2,0),"")</f>
        <v/>
      </c>
      <c r="G3222" s="34" t="str">
        <f aca="false">IF(ISBLANK(C3222),"",  IF(F3222="RAZÓN SOCIAL","NUEVO_RP",   IF(F3222="NUMERO",      IF(ISNUMBER(VALUE(C3222)),VALUE(C3222),""),   IF(OR(F3222="NSS - NOMBRE",F3222="RP - NOMBRE"),      IF(         AND(           NOT(ISERROR(FIND(" - ",C3222))),           ISERROR(FIND("  ",C3222)),           ISERROR(FIND("–",C3222)),           ISERROR(FIND("—",C3222)),           ISNUMBER(VALUE(LEFT(C3222,FIND(" - ",C3222)-1)))         ),         VALUE(LEFT(C3222,FIND(" - ",C3222)-1)),         ""      ),   ""   )  )))</f>
        <v/>
      </c>
      <c r="H3222" s="34" t="str">
        <f aca="false">B3222 &amp; "|" &amp; E3222 &amp; "|" &amp;(IF(ISBLANK(C3222),"",IFERROR(VALUE(LEFT(TRIM(C3222),FIND(" ",TRIM(C3222)&amp;" ")-1)),"")))</f>
        <v>||</v>
      </c>
      <c r="I3222" s="18" t="n">
        <f aca="false">IF(G3222="",0, IF(COUNTIF($H$6:H3222,H3222)=1,1,0))</f>
        <v>0</v>
      </c>
      <c r="J3222" s="34" t="str">
        <f aca="false">IF( OR( ISBLANK(D3222), C3222=D3222, AND( LEFT(D3222,7)&lt;&gt;"NOMINA ", OR( ISERROR(FIND(" - ",D3222)), NOT(ISNUMBER(VALUE(LEFT(D3222,FIND(" - ",D3222)-1)))) ) ) ), "", B3222 &amp; "|" &amp; E3222 &amp; "|" &amp; (IF(ISBLANK(C3222), "", IFERROR(VALUE(LEFT(TRIM(C3222), FIND(" ", TRIM(C3222)&amp;" ")-1)), ""))) &amp; "|" &amp; D3222 )</f>
        <v/>
      </c>
      <c r="K3222" s="18" t="n">
        <f aca="false">IF(OR(C3222="", J3222="",G3222=""), 0, IF(COUNTIF($J$6:J3222, J3222)=1, 1, 0))</f>
        <v>0</v>
      </c>
      <c r="L3222" s="16" t="str">
        <f aca="false">IF(B3222="Inscripción de nuevo registro patronal",B3222 &amp; "|" &amp; E3222 &amp; "|" &amp; C3222,"")</f>
        <v/>
      </c>
      <c r="M3222" s="18" t="n">
        <f aca="false">IF(OR(C3222="", L3222=""), 0, IF(COUNTIF($L$6:L3222, L3222)=1, 1, 0))</f>
        <v>0</v>
      </c>
    </row>
    <row r="3223" customFormat="false" ht="28.35" hidden="false" customHeight="true" outlineLevel="0" collapsed="false">
      <c r="A3223" s="48" t="str">
        <f aca="false">IF(AND(NOT(ISBLANK(C3223)),NOT(ISBLANK(B3223)),NOT(ISBLANK(E3223))),(_xlfn.AGGREGATE(2,7,A$5:A3223))+1,"")</f>
        <v/>
      </c>
      <c r="B3223" s="49"/>
      <c r="C3223" s="49"/>
      <c r="D3223" s="50"/>
      <c r="E3223" s="51"/>
      <c r="F3223" s="52" t="str">
        <f aca="false">IFERROR(VLOOKUP(B3223,LISTAS!$Q$2:$R$58,2,0),"")</f>
        <v/>
      </c>
      <c r="G3223" s="34" t="str">
        <f aca="false">IF(ISBLANK(C3223),"",  IF(F3223="RAZÓN SOCIAL","NUEVO_RP",   IF(F3223="NUMERO",      IF(ISNUMBER(VALUE(C3223)),VALUE(C3223),""),   IF(OR(F3223="NSS - NOMBRE",F3223="RP - NOMBRE"),      IF(         AND(           NOT(ISERROR(FIND(" - ",C3223))),           ISERROR(FIND("  ",C3223)),           ISERROR(FIND("–",C3223)),           ISERROR(FIND("—",C3223)),           ISNUMBER(VALUE(LEFT(C3223,FIND(" - ",C3223)-1)))         ),         VALUE(LEFT(C3223,FIND(" - ",C3223)-1)),         ""      ),   ""   )  )))</f>
        <v/>
      </c>
      <c r="H3223" s="34" t="str">
        <f aca="false">B3223 &amp; "|" &amp; E3223 &amp; "|" &amp;(IF(ISBLANK(C3223),"",IFERROR(VALUE(LEFT(TRIM(C3223),FIND(" ",TRIM(C3223)&amp;" ")-1)),"")))</f>
        <v>||</v>
      </c>
      <c r="I3223" s="18" t="n">
        <f aca="false">IF(G3223="",0, IF(COUNTIF($H$6:H3223,H3223)=1,1,0))</f>
        <v>0</v>
      </c>
      <c r="J3223" s="34" t="str">
        <f aca="false">IF( OR( ISBLANK(D3223), C3223=D3223, AND( LEFT(D3223,7)&lt;&gt;"NOMINA ", OR( ISERROR(FIND(" - ",D3223)), NOT(ISNUMBER(VALUE(LEFT(D3223,FIND(" - ",D3223)-1)))) ) ) ), "", B3223 &amp; "|" &amp; E3223 &amp; "|" &amp; (IF(ISBLANK(C3223), "", IFERROR(VALUE(LEFT(TRIM(C3223), FIND(" ", TRIM(C3223)&amp;" ")-1)), ""))) &amp; "|" &amp; D3223 )</f>
        <v/>
      </c>
      <c r="K3223" s="18" t="n">
        <f aca="false">IF(OR(C3223="", J3223="",G3223=""), 0, IF(COUNTIF($J$6:J3223, J3223)=1, 1, 0))</f>
        <v>0</v>
      </c>
      <c r="L3223" s="16" t="str">
        <f aca="false">IF(B3223="Inscripción de nuevo registro patronal",B3223 &amp; "|" &amp; E3223 &amp; "|" &amp; C3223,"")</f>
        <v/>
      </c>
      <c r="M3223" s="18" t="n">
        <f aca="false">IF(OR(C3223="", L3223=""), 0, IF(COUNTIF($L$6:L3223, L3223)=1, 1, 0))</f>
        <v>0</v>
      </c>
    </row>
    <row r="3224" customFormat="false" ht="28.35" hidden="false" customHeight="true" outlineLevel="0" collapsed="false">
      <c r="A3224" s="48" t="str">
        <f aca="false">IF(AND(NOT(ISBLANK(C3224)),NOT(ISBLANK(B3224)),NOT(ISBLANK(E3224))),(_xlfn.AGGREGATE(2,7,A$5:A3224))+1,"")</f>
        <v/>
      </c>
      <c r="B3224" s="49"/>
      <c r="C3224" s="49"/>
      <c r="D3224" s="50"/>
      <c r="E3224" s="51"/>
      <c r="F3224" s="52" t="str">
        <f aca="false">IFERROR(VLOOKUP(B3224,LISTAS!$Q$2:$R$58,2,0),"")</f>
        <v/>
      </c>
      <c r="G3224" s="34" t="str">
        <f aca="false">IF(ISBLANK(C3224),"",  IF(F3224="RAZÓN SOCIAL","NUEVO_RP",   IF(F3224="NUMERO",      IF(ISNUMBER(VALUE(C3224)),VALUE(C3224),""),   IF(OR(F3224="NSS - NOMBRE",F3224="RP - NOMBRE"),      IF(         AND(           NOT(ISERROR(FIND(" - ",C3224))),           ISERROR(FIND("  ",C3224)),           ISERROR(FIND("–",C3224)),           ISERROR(FIND("—",C3224)),           ISNUMBER(VALUE(LEFT(C3224,FIND(" - ",C3224)-1)))         ),         VALUE(LEFT(C3224,FIND(" - ",C3224)-1)),         ""      ),   ""   )  )))</f>
        <v/>
      </c>
      <c r="H3224" s="34" t="str">
        <f aca="false">B3224 &amp; "|" &amp; E3224 &amp; "|" &amp;(IF(ISBLANK(C3224),"",IFERROR(VALUE(LEFT(TRIM(C3224),FIND(" ",TRIM(C3224)&amp;" ")-1)),"")))</f>
        <v>||</v>
      </c>
      <c r="I3224" s="18" t="n">
        <f aca="false">IF(G3224="",0, IF(COUNTIF($H$6:H3224,H3224)=1,1,0))</f>
        <v>0</v>
      </c>
      <c r="J3224" s="34" t="str">
        <f aca="false">IF( OR( ISBLANK(D3224), C3224=D3224, AND( LEFT(D3224,7)&lt;&gt;"NOMINA ", OR( ISERROR(FIND(" - ",D3224)), NOT(ISNUMBER(VALUE(LEFT(D3224,FIND(" - ",D3224)-1)))) ) ) ), "", B3224 &amp; "|" &amp; E3224 &amp; "|" &amp; (IF(ISBLANK(C3224), "", IFERROR(VALUE(LEFT(TRIM(C3224), FIND(" ", TRIM(C3224)&amp;" ")-1)), ""))) &amp; "|" &amp; D3224 )</f>
        <v/>
      </c>
      <c r="K3224" s="18" t="n">
        <f aca="false">IF(OR(C3224="", J3224="",G3224=""), 0, IF(COUNTIF($J$6:J3224, J3224)=1, 1, 0))</f>
        <v>0</v>
      </c>
      <c r="L3224" s="16" t="str">
        <f aca="false">IF(B3224="Inscripción de nuevo registro patronal",B3224 &amp; "|" &amp; E3224 &amp; "|" &amp; C3224,"")</f>
        <v/>
      </c>
      <c r="M3224" s="18" t="n">
        <f aca="false">IF(OR(C3224="", L3224=""), 0, IF(COUNTIF($L$6:L3224, L3224)=1, 1, 0))</f>
        <v>0</v>
      </c>
    </row>
    <row r="3225" customFormat="false" ht="28.35" hidden="false" customHeight="true" outlineLevel="0" collapsed="false">
      <c r="A3225" s="48" t="str">
        <f aca="false">IF(AND(NOT(ISBLANK(C3225)),NOT(ISBLANK(B3225)),NOT(ISBLANK(E3225))),(_xlfn.AGGREGATE(2,7,A$5:A3225))+1,"")</f>
        <v/>
      </c>
      <c r="B3225" s="49"/>
      <c r="C3225" s="49"/>
      <c r="D3225" s="50"/>
      <c r="E3225" s="51"/>
      <c r="F3225" s="52" t="str">
        <f aca="false">IFERROR(VLOOKUP(B3225,LISTAS!$Q$2:$R$58,2,0),"")</f>
        <v/>
      </c>
      <c r="G3225" s="34" t="str">
        <f aca="false">IF(ISBLANK(C3225),"",  IF(F3225="RAZÓN SOCIAL","NUEVO_RP",   IF(F3225="NUMERO",      IF(ISNUMBER(VALUE(C3225)),VALUE(C3225),""),   IF(OR(F3225="NSS - NOMBRE",F3225="RP - NOMBRE"),      IF(         AND(           NOT(ISERROR(FIND(" - ",C3225))),           ISERROR(FIND("  ",C3225)),           ISERROR(FIND("–",C3225)),           ISERROR(FIND("—",C3225)),           ISNUMBER(VALUE(LEFT(C3225,FIND(" - ",C3225)-1)))         ),         VALUE(LEFT(C3225,FIND(" - ",C3225)-1)),         ""      ),   ""   )  )))</f>
        <v/>
      </c>
      <c r="H3225" s="34" t="str">
        <f aca="false">B3225 &amp; "|" &amp; E3225 &amp; "|" &amp;(IF(ISBLANK(C3225),"",IFERROR(VALUE(LEFT(TRIM(C3225),FIND(" ",TRIM(C3225)&amp;" ")-1)),"")))</f>
        <v>||</v>
      </c>
      <c r="I3225" s="18" t="n">
        <f aca="false">IF(G3225="",0, IF(COUNTIF($H$6:H3225,H3225)=1,1,0))</f>
        <v>0</v>
      </c>
      <c r="J3225" s="34" t="str">
        <f aca="false">IF( OR( ISBLANK(D3225), C3225=D3225, AND( LEFT(D3225,7)&lt;&gt;"NOMINA ", OR( ISERROR(FIND(" - ",D3225)), NOT(ISNUMBER(VALUE(LEFT(D3225,FIND(" - ",D3225)-1)))) ) ) ), "", B3225 &amp; "|" &amp; E3225 &amp; "|" &amp; (IF(ISBLANK(C3225), "", IFERROR(VALUE(LEFT(TRIM(C3225), FIND(" ", TRIM(C3225)&amp;" ")-1)), ""))) &amp; "|" &amp; D3225 )</f>
        <v/>
      </c>
      <c r="K3225" s="18" t="n">
        <f aca="false">IF(OR(C3225="", J3225="",G3225=""), 0, IF(COUNTIF($J$6:J3225, J3225)=1, 1, 0))</f>
        <v>0</v>
      </c>
      <c r="L3225" s="16" t="str">
        <f aca="false">IF(B3225="Inscripción de nuevo registro patronal",B3225 &amp; "|" &amp; E3225 &amp; "|" &amp; C3225,"")</f>
        <v/>
      </c>
      <c r="M3225" s="18" t="n">
        <f aca="false">IF(OR(C3225="", L3225=""), 0, IF(COUNTIF($L$6:L3225, L3225)=1, 1, 0))</f>
        <v>0</v>
      </c>
    </row>
    <row r="3226" customFormat="false" ht="28.35" hidden="false" customHeight="true" outlineLevel="0" collapsed="false">
      <c r="A3226" s="48" t="str">
        <f aca="false">IF(AND(NOT(ISBLANK(C3226)),NOT(ISBLANK(B3226)),NOT(ISBLANK(E3226))),(_xlfn.AGGREGATE(2,7,A$5:A3226))+1,"")</f>
        <v/>
      </c>
      <c r="B3226" s="49"/>
      <c r="C3226" s="49"/>
      <c r="D3226" s="50"/>
      <c r="E3226" s="51"/>
      <c r="F3226" s="52" t="str">
        <f aca="false">IFERROR(VLOOKUP(B3226,LISTAS!$Q$2:$R$58,2,0),"")</f>
        <v/>
      </c>
      <c r="G3226" s="34" t="str">
        <f aca="false">IF(ISBLANK(C3226),"",  IF(F3226="RAZÓN SOCIAL","NUEVO_RP",   IF(F3226="NUMERO",      IF(ISNUMBER(VALUE(C3226)),VALUE(C3226),""),   IF(OR(F3226="NSS - NOMBRE",F3226="RP - NOMBRE"),      IF(         AND(           NOT(ISERROR(FIND(" - ",C3226))),           ISERROR(FIND("  ",C3226)),           ISERROR(FIND("–",C3226)),           ISERROR(FIND("—",C3226)),           ISNUMBER(VALUE(LEFT(C3226,FIND(" - ",C3226)-1)))         ),         VALUE(LEFT(C3226,FIND(" - ",C3226)-1)),         ""      ),   ""   )  )))</f>
        <v/>
      </c>
      <c r="H3226" s="34" t="str">
        <f aca="false">B3226 &amp; "|" &amp; E3226 &amp; "|" &amp;(IF(ISBLANK(C3226),"",IFERROR(VALUE(LEFT(TRIM(C3226),FIND(" ",TRIM(C3226)&amp;" ")-1)),"")))</f>
        <v>||</v>
      </c>
      <c r="I3226" s="18" t="n">
        <f aca="false">IF(G3226="",0, IF(COUNTIF($H$6:H3226,H3226)=1,1,0))</f>
        <v>0</v>
      </c>
      <c r="J3226" s="34" t="str">
        <f aca="false">IF( OR( ISBLANK(D3226), C3226=D3226, AND( LEFT(D3226,7)&lt;&gt;"NOMINA ", OR( ISERROR(FIND(" - ",D3226)), NOT(ISNUMBER(VALUE(LEFT(D3226,FIND(" - ",D3226)-1)))) ) ) ), "", B3226 &amp; "|" &amp; E3226 &amp; "|" &amp; (IF(ISBLANK(C3226), "", IFERROR(VALUE(LEFT(TRIM(C3226), FIND(" ", TRIM(C3226)&amp;" ")-1)), ""))) &amp; "|" &amp; D3226 )</f>
        <v/>
      </c>
      <c r="K3226" s="18" t="n">
        <f aca="false">IF(OR(C3226="", J3226="",G3226=""), 0, IF(COUNTIF($J$6:J3226, J3226)=1, 1, 0))</f>
        <v>0</v>
      </c>
      <c r="L3226" s="16" t="str">
        <f aca="false">IF(B3226="Inscripción de nuevo registro patronal",B3226 &amp; "|" &amp; E3226 &amp; "|" &amp; C3226,"")</f>
        <v/>
      </c>
      <c r="M3226" s="18" t="n">
        <f aca="false">IF(OR(C3226="", L3226=""), 0, IF(COUNTIF($L$6:L3226, L3226)=1, 1, 0))</f>
        <v>0</v>
      </c>
    </row>
    <row r="3227" customFormat="false" ht="28.35" hidden="false" customHeight="true" outlineLevel="0" collapsed="false">
      <c r="A3227" s="48" t="str">
        <f aca="false">IF(AND(NOT(ISBLANK(C3227)),NOT(ISBLANK(B3227)),NOT(ISBLANK(E3227))),(_xlfn.AGGREGATE(2,7,A$5:A3227))+1,"")</f>
        <v/>
      </c>
      <c r="B3227" s="49"/>
      <c r="C3227" s="49"/>
      <c r="D3227" s="50"/>
      <c r="E3227" s="51"/>
      <c r="F3227" s="52" t="str">
        <f aca="false">IFERROR(VLOOKUP(B3227,LISTAS!$Q$2:$R$58,2,0),"")</f>
        <v/>
      </c>
      <c r="G3227" s="34" t="str">
        <f aca="false">IF(ISBLANK(C3227),"",  IF(F3227="RAZÓN SOCIAL","NUEVO_RP",   IF(F3227="NUMERO",      IF(ISNUMBER(VALUE(C3227)),VALUE(C3227),""),   IF(OR(F3227="NSS - NOMBRE",F3227="RP - NOMBRE"),      IF(         AND(           NOT(ISERROR(FIND(" - ",C3227))),           ISERROR(FIND("  ",C3227)),           ISERROR(FIND("–",C3227)),           ISERROR(FIND("—",C3227)),           ISNUMBER(VALUE(LEFT(C3227,FIND(" - ",C3227)-1)))         ),         VALUE(LEFT(C3227,FIND(" - ",C3227)-1)),         ""      ),   ""   )  )))</f>
        <v/>
      </c>
      <c r="H3227" s="34" t="str">
        <f aca="false">B3227 &amp; "|" &amp; E3227 &amp; "|" &amp;(IF(ISBLANK(C3227),"",IFERROR(VALUE(LEFT(TRIM(C3227),FIND(" ",TRIM(C3227)&amp;" ")-1)),"")))</f>
        <v>||</v>
      </c>
      <c r="I3227" s="18" t="n">
        <f aca="false">IF(G3227="",0, IF(COUNTIF($H$6:H3227,H3227)=1,1,0))</f>
        <v>0</v>
      </c>
      <c r="J3227" s="34" t="str">
        <f aca="false">IF( OR( ISBLANK(D3227), C3227=D3227, AND( LEFT(D3227,7)&lt;&gt;"NOMINA ", OR( ISERROR(FIND(" - ",D3227)), NOT(ISNUMBER(VALUE(LEFT(D3227,FIND(" - ",D3227)-1)))) ) ) ), "", B3227 &amp; "|" &amp; E3227 &amp; "|" &amp; (IF(ISBLANK(C3227), "", IFERROR(VALUE(LEFT(TRIM(C3227), FIND(" ", TRIM(C3227)&amp;" ")-1)), ""))) &amp; "|" &amp; D3227 )</f>
        <v/>
      </c>
      <c r="K3227" s="18" t="n">
        <f aca="false">IF(OR(C3227="", J3227="",G3227=""), 0, IF(COUNTIF($J$6:J3227, J3227)=1, 1, 0))</f>
        <v>0</v>
      </c>
      <c r="L3227" s="16" t="str">
        <f aca="false">IF(B3227="Inscripción de nuevo registro patronal",B3227 &amp; "|" &amp; E3227 &amp; "|" &amp; C3227,"")</f>
        <v/>
      </c>
      <c r="M3227" s="18" t="n">
        <f aca="false">IF(OR(C3227="", L3227=""), 0, IF(COUNTIF($L$6:L3227, L3227)=1, 1, 0))</f>
        <v>0</v>
      </c>
    </row>
    <row r="3228" customFormat="false" ht="28.35" hidden="false" customHeight="true" outlineLevel="0" collapsed="false">
      <c r="A3228" s="48" t="str">
        <f aca="false">IF(AND(NOT(ISBLANK(C3228)),NOT(ISBLANK(B3228)),NOT(ISBLANK(E3228))),(_xlfn.AGGREGATE(2,7,A$5:A3228))+1,"")</f>
        <v/>
      </c>
      <c r="B3228" s="49"/>
      <c r="C3228" s="49"/>
      <c r="D3228" s="50"/>
      <c r="E3228" s="51"/>
      <c r="F3228" s="52" t="str">
        <f aca="false">IFERROR(VLOOKUP(B3228,LISTAS!$Q$2:$R$58,2,0),"")</f>
        <v/>
      </c>
      <c r="G3228" s="34" t="str">
        <f aca="false">IF(ISBLANK(C3228),"",  IF(F3228="RAZÓN SOCIAL","NUEVO_RP",   IF(F3228="NUMERO",      IF(ISNUMBER(VALUE(C3228)),VALUE(C3228),""),   IF(OR(F3228="NSS - NOMBRE",F3228="RP - NOMBRE"),      IF(         AND(           NOT(ISERROR(FIND(" - ",C3228))),           ISERROR(FIND("  ",C3228)),           ISERROR(FIND("–",C3228)),           ISERROR(FIND("—",C3228)),           ISNUMBER(VALUE(LEFT(C3228,FIND(" - ",C3228)-1)))         ),         VALUE(LEFT(C3228,FIND(" - ",C3228)-1)),         ""      ),   ""   )  )))</f>
        <v/>
      </c>
      <c r="H3228" s="34" t="str">
        <f aca="false">B3228 &amp; "|" &amp; E3228 &amp; "|" &amp;(IF(ISBLANK(C3228),"",IFERROR(VALUE(LEFT(TRIM(C3228),FIND(" ",TRIM(C3228)&amp;" ")-1)),"")))</f>
        <v>||</v>
      </c>
      <c r="I3228" s="18" t="n">
        <f aca="false">IF(G3228="",0, IF(COUNTIF($H$6:H3228,H3228)=1,1,0))</f>
        <v>0</v>
      </c>
      <c r="J3228" s="34" t="str">
        <f aca="false">IF( OR( ISBLANK(D3228), C3228=D3228, AND( LEFT(D3228,7)&lt;&gt;"NOMINA ", OR( ISERROR(FIND(" - ",D3228)), NOT(ISNUMBER(VALUE(LEFT(D3228,FIND(" - ",D3228)-1)))) ) ) ), "", B3228 &amp; "|" &amp; E3228 &amp; "|" &amp; (IF(ISBLANK(C3228), "", IFERROR(VALUE(LEFT(TRIM(C3228), FIND(" ", TRIM(C3228)&amp;" ")-1)), ""))) &amp; "|" &amp; D3228 )</f>
        <v/>
      </c>
      <c r="K3228" s="18" t="n">
        <f aca="false">IF(OR(C3228="", J3228="",G3228=""), 0, IF(COUNTIF($J$6:J3228, J3228)=1, 1, 0))</f>
        <v>0</v>
      </c>
      <c r="L3228" s="16" t="str">
        <f aca="false">IF(B3228="Inscripción de nuevo registro patronal",B3228 &amp; "|" &amp; E3228 &amp; "|" &amp; C3228,"")</f>
        <v/>
      </c>
      <c r="M3228" s="18" t="n">
        <f aca="false">IF(OR(C3228="", L3228=""), 0, IF(COUNTIF($L$6:L3228, L3228)=1, 1, 0))</f>
        <v>0</v>
      </c>
    </row>
    <row r="3229" customFormat="false" ht="28.35" hidden="false" customHeight="true" outlineLevel="0" collapsed="false">
      <c r="A3229" s="48" t="str">
        <f aca="false">IF(AND(NOT(ISBLANK(C3229)),NOT(ISBLANK(B3229)),NOT(ISBLANK(E3229))),(_xlfn.AGGREGATE(2,7,A$5:A3229))+1,"")</f>
        <v/>
      </c>
      <c r="B3229" s="49"/>
      <c r="C3229" s="49"/>
      <c r="D3229" s="50"/>
      <c r="E3229" s="51"/>
      <c r="F3229" s="52" t="str">
        <f aca="false">IFERROR(VLOOKUP(B3229,LISTAS!$Q$2:$R$58,2,0),"")</f>
        <v/>
      </c>
      <c r="G3229" s="34" t="str">
        <f aca="false">IF(ISBLANK(C3229),"",  IF(F3229="RAZÓN SOCIAL","NUEVO_RP",   IF(F3229="NUMERO",      IF(ISNUMBER(VALUE(C3229)),VALUE(C3229),""),   IF(OR(F3229="NSS - NOMBRE",F3229="RP - NOMBRE"),      IF(         AND(           NOT(ISERROR(FIND(" - ",C3229))),           ISERROR(FIND("  ",C3229)),           ISERROR(FIND("–",C3229)),           ISERROR(FIND("—",C3229)),           ISNUMBER(VALUE(LEFT(C3229,FIND(" - ",C3229)-1)))         ),         VALUE(LEFT(C3229,FIND(" - ",C3229)-1)),         ""      ),   ""   )  )))</f>
        <v/>
      </c>
      <c r="H3229" s="34" t="str">
        <f aca="false">B3229 &amp; "|" &amp; E3229 &amp; "|" &amp;(IF(ISBLANK(C3229),"",IFERROR(VALUE(LEFT(TRIM(C3229),FIND(" ",TRIM(C3229)&amp;" ")-1)),"")))</f>
        <v>||</v>
      </c>
      <c r="I3229" s="18" t="n">
        <f aca="false">IF(G3229="",0, IF(COUNTIF($H$6:H3229,H3229)=1,1,0))</f>
        <v>0</v>
      </c>
      <c r="J3229" s="34" t="str">
        <f aca="false">IF( OR( ISBLANK(D3229), C3229=D3229, AND( LEFT(D3229,7)&lt;&gt;"NOMINA ", OR( ISERROR(FIND(" - ",D3229)), NOT(ISNUMBER(VALUE(LEFT(D3229,FIND(" - ",D3229)-1)))) ) ) ), "", B3229 &amp; "|" &amp; E3229 &amp; "|" &amp; (IF(ISBLANK(C3229), "", IFERROR(VALUE(LEFT(TRIM(C3229), FIND(" ", TRIM(C3229)&amp;" ")-1)), ""))) &amp; "|" &amp; D3229 )</f>
        <v/>
      </c>
      <c r="K3229" s="18" t="n">
        <f aca="false">IF(OR(C3229="", J3229="",G3229=""), 0, IF(COUNTIF($J$6:J3229, J3229)=1, 1, 0))</f>
        <v>0</v>
      </c>
      <c r="L3229" s="16" t="str">
        <f aca="false">IF(B3229="Inscripción de nuevo registro patronal",B3229 &amp; "|" &amp; E3229 &amp; "|" &amp; C3229,"")</f>
        <v/>
      </c>
      <c r="M3229" s="18" t="n">
        <f aca="false">IF(OR(C3229="", L3229=""), 0, IF(COUNTIF($L$6:L3229, L3229)=1, 1, 0))</f>
        <v>0</v>
      </c>
    </row>
    <row r="3230" customFormat="false" ht="28.35" hidden="false" customHeight="true" outlineLevel="0" collapsed="false">
      <c r="A3230" s="48" t="str">
        <f aca="false">IF(AND(NOT(ISBLANK(C3230)),NOT(ISBLANK(B3230)),NOT(ISBLANK(E3230))),(_xlfn.AGGREGATE(2,7,A$5:A3230))+1,"")</f>
        <v/>
      </c>
      <c r="B3230" s="49"/>
      <c r="C3230" s="49"/>
      <c r="D3230" s="50"/>
      <c r="E3230" s="51"/>
      <c r="F3230" s="52" t="str">
        <f aca="false">IFERROR(VLOOKUP(B3230,LISTAS!$Q$2:$R$58,2,0),"")</f>
        <v/>
      </c>
      <c r="G3230" s="34" t="str">
        <f aca="false">IF(ISBLANK(C3230),"",  IF(F3230="RAZÓN SOCIAL","NUEVO_RP",   IF(F3230="NUMERO",      IF(ISNUMBER(VALUE(C3230)),VALUE(C3230),""),   IF(OR(F3230="NSS - NOMBRE",F3230="RP - NOMBRE"),      IF(         AND(           NOT(ISERROR(FIND(" - ",C3230))),           ISERROR(FIND("  ",C3230)),           ISERROR(FIND("–",C3230)),           ISERROR(FIND("—",C3230)),           ISNUMBER(VALUE(LEFT(C3230,FIND(" - ",C3230)-1)))         ),         VALUE(LEFT(C3230,FIND(" - ",C3230)-1)),         ""      ),   ""   )  )))</f>
        <v/>
      </c>
      <c r="H3230" s="34" t="str">
        <f aca="false">B3230 &amp; "|" &amp; E3230 &amp; "|" &amp;(IF(ISBLANK(C3230),"",IFERROR(VALUE(LEFT(TRIM(C3230),FIND(" ",TRIM(C3230)&amp;" ")-1)),"")))</f>
        <v>||</v>
      </c>
      <c r="I3230" s="18" t="n">
        <f aca="false">IF(G3230="",0, IF(COUNTIF($H$6:H3230,H3230)=1,1,0))</f>
        <v>0</v>
      </c>
      <c r="J3230" s="34" t="str">
        <f aca="false">IF( OR( ISBLANK(D3230), C3230=D3230, AND( LEFT(D3230,7)&lt;&gt;"NOMINA ", OR( ISERROR(FIND(" - ",D3230)), NOT(ISNUMBER(VALUE(LEFT(D3230,FIND(" - ",D3230)-1)))) ) ) ), "", B3230 &amp; "|" &amp; E3230 &amp; "|" &amp; (IF(ISBLANK(C3230), "", IFERROR(VALUE(LEFT(TRIM(C3230), FIND(" ", TRIM(C3230)&amp;" ")-1)), ""))) &amp; "|" &amp; D3230 )</f>
        <v/>
      </c>
      <c r="K3230" s="18" t="n">
        <f aca="false">IF(OR(C3230="", J3230="",G3230=""), 0, IF(COUNTIF($J$6:J3230, J3230)=1, 1, 0))</f>
        <v>0</v>
      </c>
      <c r="L3230" s="16" t="str">
        <f aca="false">IF(B3230="Inscripción de nuevo registro patronal",B3230 &amp; "|" &amp; E3230 &amp; "|" &amp; C3230,"")</f>
        <v/>
      </c>
      <c r="M3230" s="18" t="n">
        <f aca="false">IF(OR(C3230="", L3230=""), 0, IF(COUNTIF($L$6:L3230, L3230)=1, 1, 0))</f>
        <v>0</v>
      </c>
    </row>
    <row r="3231" customFormat="false" ht="28.35" hidden="false" customHeight="true" outlineLevel="0" collapsed="false">
      <c r="A3231" s="48" t="str">
        <f aca="false">IF(AND(NOT(ISBLANK(C3231)),NOT(ISBLANK(B3231)),NOT(ISBLANK(E3231))),(_xlfn.AGGREGATE(2,7,A$5:A3231))+1,"")</f>
        <v/>
      </c>
      <c r="B3231" s="49"/>
      <c r="C3231" s="49"/>
      <c r="D3231" s="50"/>
      <c r="E3231" s="51"/>
      <c r="F3231" s="52" t="str">
        <f aca="false">IFERROR(VLOOKUP(B3231,LISTAS!$Q$2:$R$58,2,0),"")</f>
        <v/>
      </c>
      <c r="G3231" s="34" t="str">
        <f aca="false">IF(ISBLANK(C3231),"",  IF(F3231="RAZÓN SOCIAL","NUEVO_RP",   IF(F3231="NUMERO",      IF(ISNUMBER(VALUE(C3231)),VALUE(C3231),""),   IF(OR(F3231="NSS - NOMBRE",F3231="RP - NOMBRE"),      IF(         AND(           NOT(ISERROR(FIND(" - ",C3231))),           ISERROR(FIND("  ",C3231)),           ISERROR(FIND("–",C3231)),           ISERROR(FIND("—",C3231)),           ISNUMBER(VALUE(LEFT(C3231,FIND(" - ",C3231)-1)))         ),         VALUE(LEFT(C3231,FIND(" - ",C3231)-1)),         ""      ),   ""   )  )))</f>
        <v/>
      </c>
      <c r="H3231" s="34" t="str">
        <f aca="false">B3231 &amp; "|" &amp; E3231 &amp; "|" &amp;(IF(ISBLANK(C3231),"",IFERROR(VALUE(LEFT(TRIM(C3231),FIND(" ",TRIM(C3231)&amp;" ")-1)),"")))</f>
        <v>||</v>
      </c>
      <c r="I3231" s="18" t="n">
        <f aca="false">IF(G3231="",0, IF(COUNTIF($H$6:H3231,H3231)=1,1,0))</f>
        <v>0</v>
      </c>
      <c r="J3231" s="34" t="str">
        <f aca="false">IF( OR( ISBLANK(D3231), C3231=D3231, AND( LEFT(D3231,7)&lt;&gt;"NOMINA ", OR( ISERROR(FIND(" - ",D3231)), NOT(ISNUMBER(VALUE(LEFT(D3231,FIND(" - ",D3231)-1)))) ) ) ), "", B3231 &amp; "|" &amp; E3231 &amp; "|" &amp; (IF(ISBLANK(C3231), "", IFERROR(VALUE(LEFT(TRIM(C3231), FIND(" ", TRIM(C3231)&amp;" ")-1)), ""))) &amp; "|" &amp; D3231 )</f>
        <v/>
      </c>
      <c r="K3231" s="18" t="n">
        <f aca="false">IF(OR(C3231="", J3231="",G3231=""), 0, IF(COUNTIF($J$6:J3231, J3231)=1, 1, 0))</f>
        <v>0</v>
      </c>
      <c r="L3231" s="16" t="str">
        <f aca="false">IF(B3231="Inscripción de nuevo registro patronal",B3231 &amp; "|" &amp; E3231 &amp; "|" &amp; C3231,"")</f>
        <v/>
      </c>
      <c r="M3231" s="18" t="n">
        <f aca="false">IF(OR(C3231="", L3231=""), 0, IF(COUNTIF($L$6:L3231, L3231)=1, 1, 0))</f>
        <v>0</v>
      </c>
    </row>
    <row r="3232" customFormat="false" ht="28.35" hidden="false" customHeight="true" outlineLevel="0" collapsed="false">
      <c r="A3232" s="48" t="str">
        <f aca="false">IF(AND(NOT(ISBLANK(C3232)),NOT(ISBLANK(B3232)),NOT(ISBLANK(E3232))),(_xlfn.AGGREGATE(2,7,A$5:A3232))+1,"")</f>
        <v/>
      </c>
      <c r="B3232" s="49"/>
      <c r="C3232" s="49"/>
      <c r="D3232" s="50"/>
      <c r="E3232" s="51"/>
      <c r="F3232" s="52" t="str">
        <f aca="false">IFERROR(VLOOKUP(B3232,LISTAS!$Q$2:$R$58,2,0),"")</f>
        <v/>
      </c>
      <c r="G3232" s="34" t="str">
        <f aca="false">IF(ISBLANK(C3232),"",  IF(F3232="RAZÓN SOCIAL","NUEVO_RP",   IF(F3232="NUMERO",      IF(ISNUMBER(VALUE(C3232)),VALUE(C3232),""),   IF(OR(F3232="NSS - NOMBRE",F3232="RP - NOMBRE"),      IF(         AND(           NOT(ISERROR(FIND(" - ",C3232))),           ISERROR(FIND("  ",C3232)),           ISERROR(FIND("–",C3232)),           ISERROR(FIND("—",C3232)),           ISNUMBER(VALUE(LEFT(C3232,FIND(" - ",C3232)-1)))         ),         VALUE(LEFT(C3232,FIND(" - ",C3232)-1)),         ""      ),   ""   )  )))</f>
        <v/>
      </c>
      <c r="H3232" s="34" t="str">
        <f aca="false">B3232 &amp; "|" &amp; E3232 &amp; "|" &amp;(IF(ISBLANK(C3232),"",IFERROR(VALUE(LEFT(TRIM(C3232),FIND(" ",TRIM(C3232)&amp;" ")-1)),"")))</f>
        <v>||</v>
      </c>
      <c r="I3232" s="18" t="n">
        <f aca="false">IF(G3232="",0, IF(COUNTIF($H$6:H3232,H3232)=1,1,0))</f>
        <v>0</v>
      </c>
      <c r="J3232" s="34" t="str">
        <f aca="false">IF( OR( ISBLANK(D3232), C3232=D3232, AND( LEFT(D3232,7)&lt;&gt;"NOMINA ", OR( ISERROR(FIND(" - ",D3232)), NOT(ISNUMBER(VALUE(LEFT(D3232,FIND(" - ",D3232)-1)))) ) ) ), "", B3232 &amp; "|" &amp; E3232 &amp; "|" &amp; (IF(ISBLANK(C3232), "", IFERROR(VALUE(LEFT(TRIM(C3232), FIND(" ", TRIM(C3232)&amp;" ")-1)), ""))) &amp; "|" &amp; D3232 )</f>
        <v/>
      </c>
      <c r="K3232" s="18" t="n">
        <f aca="false">IF(OR(C3232="", J3232="",G3232=""), 0, IF(COUNTIF($J$6:J3232, J3232)=1, 1, 0))</f>
        <v>0</v>
      </c>
      <c r="L3232" s="16" t="str">
        <f aca="false">IF(B3232="Inscripción de nuevo registro patronal",B3232 &amp; "|" &amp; E3232 &amp; "|" &amp; C3232,"")</f>
        <v/>
      </c>
      <c r="M3232" s="18" t="n">
        <f aca="false">IF(OR(C3232="", L3232=""), 0, IF(COUNTIF($L$6:L3232, L3232)=1, 1, 0))</f>
        <v>0</v>
      </c>
    </row>
    <row r="3233" customFormat="false" ht="28.35" hidden="false" customHeight="true" outlineLevel="0" collapsed="false">
      <c r="A3233" s="48" t="str">
        <f aca="false">IF(AND(NOT(ISBLANK(C3233)),NOT(ISBLANK(B3233)),NOT(ISBLANK(E3233))),(_xlfn.AGGREGATE(2,7,A$5:A3233))+1,"")</f>
        <v/>
      </c>
      <c r="B3233" s="49"/>
      <c r="C3233" s="49"/>
      <c r="D3233" s="50"/>
      <c r="E3233" s="51"/>
      <c r="F3233" s="52" t="str">
        <f aca="false">IFERROR(VLOOKUP(B3233,LISTAS!$Q$2:$R$58,2,0),"")</f>
        <v/>
      </c>
      <c r="G3233" s="34" t="str">
        <f aca="false">IF(ISBLANK(C3233),"",  IF(F3233="RAZÓN SOCIAL","NUEVO_RP",   IF(F3233="NUMERO",      IF(ISNUMBER(VALUE(C3233)),VALUE(C3233),""),   IF(OR(F3233="NSS - NOMBRE",F3233="RP - NOMBRE"),      IF(         AND(           NOT(ISERROR(FIND(" - ",C3233))),           ISERROR(FIND("  ",C3233)),           ISERROR(FIND("–",C3233)),           ISERROR(FIND("—",C3233)),           ISNUMBER(VALUE(LEFT(C3233,FIND(" - ",C3233)-1)))         ),         VALUE(LEFT(C3233,FIND(" - ",C3233)-1)),         ""      ),   ""   )  )))</f>
        <v/>
      </c>
      <c r="H3233" s="34" t="str">
        <f aca="false">B3233 &amp; "|" &amp; E3233 &amp; "|" &amp;(IF(ISBLANK(C3233),"",IFERROR(VALUE(LEFT(TRIM(C3233),FIND(" ",TRIM(C3233)&amp;" ")-1)),"")))</f>
        <v>||</v>
      </c>
      <c r="I3233" s="18" t="n">
        <f aca="false">IF(G3233="",0, IF(COUNTIF($H$6:H3233,H3233)=1,1,0))</f>
        <v>0</v>
      </c>
      <c r="J3233" s="34" t="str">
        <f aca="false">IF( OR( ISBLANK(D3233), C3233=D3233, AND( LEFT(D3233,7)&lt;&gt;"NOMINA ", OR( ISERROR(FIND(" - ",D3233)), NOT(ISNUMBER(VALUE(LEFT(D3233,FIND(" - ",D3233)-1)))) ) ) ), "", B3233 &amp; "|" &amp; E3233 &amp; "|" &amp; (IF(ISBLANK(C3233), "", IFERROR(VALUE(LEFT(TRIM(C3233), FIND(" ", TRIM(C3233)&amp;" ")-1)), ""))) &amp; "|" &amp; D3233 )</f>
        <v/>
      </c>
      <c r="K3233" s="18" t="n">
        <f aca="false">IF(OR(C3233="", J3233="",G3233=""), 0, IF(COUNTIF($J$6:J3233, J3233)=1, 1, 0))</f>
        <v>0</v>
      </c>
      <c r="L3233" s="16" t="str">
        <f aca="false">IF(B3233="Inscripción de nuevo registro patronal",B3233 &amp; "|" &amp; E3233 &amp; "|" &amp; C3233,"")</f>
        <v/>
      </c>
      <c r="M3233" s="18" t="n">
        <f aca="false">IF(OR(C3233="", L3233=""), 0, IF(COUNTIF($L$6:L3233, L3233)=1, 1, 0))</f>
        <v>0</v>
      </c>
    </row>
    <row r="3234" customFormat="false" ht="28.35" hidden="false" customHeight="true" outlineLevel="0" collapsed="false">
      <c r="A3234" s="48" t="str">
        <f aca="false">IF(AND(NOT(ISBLANK(C3234)),NOT(ISBLANK(B3234)),NOT(ISBLANK(E3234))),(_xlfn.AGGREGATE(2,7,A$5:A3234))+1,"")</f>
        <v/>
      </c>
      <c r="B3234" s="49"/>
      <c r="C3234" s="49"/>
      <c r="D3234" s="50"/>
      <c r="E3234" s="51"/>
      <c r="F3234" s="52" t="str">
        <f aca="false">IFERROR(VLOOKUP(B3234,LISTAS!$Q$2:$R$58,2,0),"")</f>
        <v/>
      </c>
      <c r="G3234" s="34" t="str">
        <f aca="false">IF(ISBLANK(C3234),"",  IF(F3234="RAZÓN SOCIAL","NUEVO_RP",   IF(F3234="NUMERO",      IF(ISNUMBER(VALUE(C3234)),VALUE(C3234),""),   IF(OR(F3234="NSS - NOMBRE",F3234="RP - NOMBRE"),      IF(         AND(           NOT(ISERROR(FIND(" - ",C3234))),           ISERROR(FIND("  ",C3234)),           ISERROR(FIND("–",C3234)),           ISERROR(FIND("—",C3234)),           ISNUMBER(VALUE(LEFT(C3234,FIND(" - ",C3234)-1)))         ),         VALUE(LEFT(C3234,FIND(" - ",C3234)-1)),         ""      ),   ""   )  )))</f>
        <v/>
      </c>
      <c r="H3234" s="34" t="str">
        <f aca="false">B3234 &amp; "|" &amp; E3234 &amp; "|" &amp;(IF(ISBLANK(C3234),"",IFERROR(VALUE(LEFT(TRIM(C3234),FIND(" ",TRIM(C3234)&amp;" ")-1)),"")))</f>
        <v>||</v>
      </c>
      <c r="I3234" s="18" t="n">
        <f aca="false">IF(G3234="",0, IF(COUNTIF($H$6:H3234,H3234)=1,1,0))</f>
        <v>0</v>
      </c>
      <c r="J3234" s="34" t="str">
        <f aca="false">IF( OR( ISBLANK(D3234), C3234=D3234, AND( LEFT(D3234,7)&lt;&gt;"NOMINA ", OR( ISERROR(FIND(" - ",D3234)), NOT(ISNUMBER(VALUE(LEFT(D3234,FIND(" - ",D3234)-1)))) ) ) ), "", B3234 &amp; "|" &amp; E3234 &amp; "|" &amp; (IF(ISBLANK(C3234), "", IFERROR(VALUE(LEFT(TRIM(C3234), FIND(" ", TRIM(C3234)&amp;" ")-1)), ""))) &amp; "|" &amp; D3234 )</f>
        <v/>
      </c>
      <c r="K3234" s="18" t="n">
        <f aca="false">IF(OR(C3234="", J3234="",G3234=""), 0, IF(COUNTIF($J$6:J3234, J3234)=1, 1, 0))</f>
        <v>0</v>
      </c>
      <c r="L3234" s="16" t="str">
        <f aca="false">IF(B3234="Inscripción de nuevo registro patronal",B3234 &amp; "|" &amp; E3234 &amp; "|" &amp; C3234,"")</f>
        <v/>
      </c>
      <c r="M3234" s="18" t="n">
        <f aca="false">IF(OR(C3234="", L3234=""), 0, IF(COUNTIF($L$6:L3234, L3234)=1, 1, 0))</f>
        <v>0</v>
      </c>
    </row>
    <row r="3235" customFormat="false" ht="28.35" hidden="false" customHeight="true" outlineLevel="0" collapsed="false">
      <c r="A3235" s="48" t="str">
        <f aca="false">IF(AND(NOT(ISBLANK(C3235)),NOT(ISBLANK(B3235)),NOT(ISBLANK(E3235))),(_xlfn.AGGREGATE(2,7,A$5:A3235))+1,"")</f>
        <v/>
      </c>
      <c r="B3235" s="49"/>
      <c r="C3235" s="49"/>
      <c r="D3235" s="50"/>
      <c r="E3235" s="51"/>
      <c r="F3235" s="52" t="str">
        <f aca="false">IFERROR(VLOOKUP(B3235,LISTAS!$Q$2:$R$58,2,0),"")</f>
        <v/>
      </c>
      <c r="G3235" s="34" t="str">
        <f aca="false">IF(ISBLANK(C3235),"",  IF(F3235="RAZÓN SOCIAL","NUEVO_RP",   IF(F3235="NUMERO",      IF(ISNUMBER(VALUE(C3235)),VALUE(C3235),""),   IF(OR(F3235="NSS - NOMBRE",F3235="RP - NOMBRE"),      IF(         AND(           NOT(ISERROR(FIND(" - ",C3235))),           ISERROR(FIND("  ",C3235)),           ISERROR(FIND("–",C3235)),           ISERROR(FIND("—",C3235)),           ISNUMBER(VALUE(LEFT(C3235,FIND(" - ",C3235)-1)))         ),         VALUE(LEFT(C3235,FIND(" - ",C3235)-1)),         ""      ),   ""   )  )))</f>
        <v/>
      </c>
      <c r="H3235" s="34" t="str">
        <f aca="false">B3235 &amp; "|" &amp; E3235 &amp; "|" &amp;(IF(ISBLANK(C3235),"",IFERROR(VALUE(LEFT(TRIM(C3235),FIND(" ",TRIM(C3235)&amp;" ")-1)),"")))</f>
        <v>||</v>
      </c>
      <c r="I3235" s="18" t="n">
        <f aca="false">IF(G3235="",0, IF(COUNTIF($H$6:H3235,H3235)=1,1,0))</f>
        <v>0</v>
      </c>
      <c r="J3235" s="34" t="str">
        <f aca="false">IF( OR( ISBLANK(D3235), C3235=D3235, AND( LEFT(D3235,7)&lt;&gt;"NOMINA ", OR( ISERROR(FIND(" - ",D3235)), NOT(ISNUMBER(VALUE(LEFT(D3235,FIND(" - ",D3235)-1)))) ) ) ), "", B3235 &amp; "|" &amp; E3235 &amp; "|" &amp; (IF(ISBLANK(C3235), "", IFERROR(VALUE(LEFT(TRIM(C3235), FIND(" ", TRIM(C3235)&amp;" ")-1)), ""))) &amp; "|" &amp; D3235 )</f>
        <v/>
      </c>
      <c r="K3235" s="18" t="n">
        <f aca="false">IF(OR(C3235="", J3235="",G3235=""), 0, IF(COUNTIF($J$6:J3235, J3235)=1, 1, 0))</f>
        <v>0</v>
      </c>
      <c r="L3235" s="16" t="str">
        <f aca="false">IF(B3235="Inscripción de nuevo registro patronal",B3235 &amp; "|" &amp; E3235 &amp; "|" &amp; C3235,"")</f>
        <v/>
      </c>
      <c r="M3235" s="18" t="n">
        <f aca="false">IF(OR(C3235="", L3235=""), 0, IF(COUNTIF($L$6:L3235, L3235)=1, 1, 0))</f>
        <v>0</v>
      </c>
    </row>
    <row r="3236" customFormat="false" ht="28.35" hidden="false" customHeight="true" outlineLevel="0" collapsed="false">
      <c r="A3236" s="48" t="str">
        <f aca="false">IF(AND(NOT(ISBLANK(C3236)),NOT(ISBLANK(B3236)),NOT(ISBLANK(E3236))),(_xlfn.AGGREGATE(2,7,A$5:A3236))+1,"")</f>
        <v/>
      </c>
      <c r="B3236" s="49"/>
      <c r="C3236" s="49"/>
      <c r="D3236" s="50"/>
      <c r="E3236" s="51"/>
      <c r="F3236" s="52" t="str">
        <f aca="false">IFERROR(VLOOKUP(B3236,LISTAS!$Q$2:$R$58,2,0),"")</f>
        <v/>
      </c>
      <c r="G3236" s="34" t="str">
        <f aca="false">IF(ISBLANK(C3236),"",  IF(F3236="RAZÓN SOCIAL","NUEVO_RP",   IF(F3236="NUMERO",      IF(ISNUMBER(VALUE(C3236)),VALUE(C3236),""),   IF(OR(F3236="NSS - NOMBRE",F3236="RP - NOMBRE"),      IF(         AND(           NOT(ISERROR(FIND(" - ",C3236))),           ISERROR(FIND("  ",C3236)),           ISERROR(FIND("–",C3236)),           ISERROR(FIND("—",C3236)),           ISNUMBER(VALUE(LEFT(C3236,FIND(" - ",C3236)-1)))         ),         VALUE(LEFT(C3236,FIND(" - ",C3236)-1)),         ""      ),   ""   )  )))</f>
        <v/>
      </c>
      <c r="H3236" s="34" t="str">
        <f aca="false">B3236 &amp; "|" &amp; E3236 &amp; "|" &amp;(IF(ISBLANK(C3236),"",IFERROR(VALUE(LEFT(TRIM(C3236),FIND(" ",TRIM(C3236)&amp;" ")-1)),"")))</f>
        <v>||</v>
      </c>
      <c r="I3236" s="18" t="n">
        <f aca="false">IF(G3236="",0, IF(COUNTIF($H$6:H3236,H3236)=1,1,0))</f>
        <v>0</v>
      </c>
      <c r="J3236" s="34" t="str">
        <f aca="false">IF( OR( ISBLANK(D3236), C3236=D3236, AND( LEFT(D3236,7)&lt;&gt;"NOMINA ", OR( ISERROR(FIND(" - ",D3236)), NOT(ISNUMBER(VALUE(LEFT(D3236,FIND(" - ",D3236)-1)))) ) ) ), "", B3236 &amp; "|" &amp; E3236 &amp; "|" &amp; (IF(ISBLANK(C3236), "", IFERROR(VALUE(LEFT(TRIM(C3236), FIND(" ", TRIM(C3236)&amp;" ")-1)), ""))) &amp; "|" &amp; D3236 )</f>
        <v/>
      </c>
      <c r="K3236" s="18" t="n">
        <f aca="false">IF(OR(C3236="", J3236="",G3236=""), 0, IF(COUNTIF($J$6:J3236, J3236)=1, 1, 0))</f>
        <v>0</v>
      </c>
      <c r="L3236" s="16" t="str">
        <f aca="false">IF(B3236="Inscripción de nuevo registro patronal",B3236 &amp; "|" &amp; E3236 &amp; "|" &amp; C3236,"")</f>
        <v/>
      </c>
      <c r="M3236" s="18" t="n">
        <f aca="false">IF(OR(C3236="", L3236=""), 0, IF(COUNTIF($L$6:L3236, L3236)=1, 1, 0))</f>
        <v>0</v>
      </c>
    </row>
    <row r="3237" customFormat="false" ht="28.35" hidden="false" customHeight="true" outlineLevel="0" collapsed="false">
      <c r="A3237" s="48" t="str">
        <f aca="false">IF(AND(NOT(ISBLANK(C3237)),NOT(ISBLANK(B3237)),NOT(ISBLANK(E3237))),(_xlfn.AGGREGATE(2,7,A$5:A3237))+1,"")</f>
        <v/>
      </c>
      <c r="B3237" s="49"/>
      <c r="C3237" s="49"/>
      <c r="D3237" s="50"/>
      <c r="E3237" s="51"/>
      <c r="F3237" s="52" t="str">
        <f aca="false">IFERROR(VLOOKUP(B3237,LISTAS!$Q$2:$R$58,2,0),"")</f>
        <v/>
      </c>
      <c r="G3237" s="34" t="str">
        <f aca="false">IF(ISBLANK(C3237),"",  IF(F3237="RAZÓN SOCIAL","NUEVO_RP",   IF(F3237="NUMERO",      IF(ISNUMBER(VALUE(C3237)),VALUE(C3237),""),   IF(OR(F3237="NSS - NOMBRE",F3237="RP - NOMBRE"),      IF(         AND(           NOT(ISERROR(FIND(" - ",C3237))),           ISERROR(FIND("  ",C3237)),           ISERROR(FIND("–",C3237)),           ISERROR(FIND("—",C3237)),           ISNUMBER(VALUE(LEFT(C3237,FIND(" - ",C3237)-1)))         ),         VALUE(LEFT(C3237,FIND(" - ",C3237)-1)),         ""      ),   ""   )  )))</f>
        <v/>
      </c>
      <c r="H3237" s="34" t="str">
        <f aca="false">B3237 &amp; "|" &amp; E3237 &amp; "|" &amp;(IF(ISBLANK(C3237),"",IFERROR(VALUE(LEFT(TRIM(C3237),FIND(" ",TRIM(C3237)&amp;" ")-1)),"")))</f>
        <v>||</v>
      </c>
      <c r="I3237" s="18" t="n">
        <f aca="false">IF(G3237="",0, IF(COUNTIF($H$6:H3237,H3237)=1,1,0))</f>
        <v>0</v>
      </c>
      <c r="J3237" s="34" t="str">
        <f aca="false">IF( OR( ISBLANK(D3237), C3237=D3237, AND( LEFT(D3237,7)&lt;&gt;"NOMINA ", OR( ISERROR(FIND(" - ",D3237)), NOT(ISNUMBER(VALUE(LEFT(D3237,FIND(" - ",D3237)-1)))) ) ) ), "", B3237 &amp; "|" &amp; E3237 &amp; "|" &amp; (IF(ISBLANK(C3237), "", IFERROR(VALUE(LEFT(TRIM(C3237), FIND(" ", TRIM(C3237)&amp;" ")-1)), ""))) &amp; "|" &amp; D3237 )</f>
        <v/>
      </c>
      <c r="K3237" s="18" t="n">
        <f aca="false">IF(OR(C3237="", J3237="",G3237=""), 0, IF(COUNTIF($J$6:J3237, J3237)=1, 1, 0))</f>
        <v>0</v>
      </c>
      <c r="L3237" s="16" t="str">
        <f aca="false">IF(B3237="Inscripción de nuevo registro patronal",B3237 &amp; "|" &amp; E3237 &amp; "|" &amp; C3237,"")</f>
        <v/>
      </c>
      <c r="M3237" s="18" t="n">
        <f aca="false">IF(OR(C3237="", L3237=""), 0, IF(COUNTIF($L$6:L3237, L3237)=1, 1, 0))</f>
        <v>0</v>
      </c>
    </row>
    <row r="3238" customFormat="false" ht="28.35" hidden="false" customHeight="true" outlineLevel="0" collapsed="false">
      <c r="A3238" s="48" t="str">
        <f aca="false">IF(AND(NOT(ISBLANK(C3238)),NOT(ISBLANK(B3238)),NOT(ISBLANK(E3238))),(_xlfn.AGGREGATE(2,7,A$5:A3238))+1,"")</f>
        <v/>
      </c>
      <c r="B3238" s="49"/>
      <c r="C3238" s="49"/>
      <c r="D3238" s="50"/>
      <c r="E3238" s="51"/>
      <c r="F3238" s="52" t="str">
        <f aca="false">IFERROR(VLOOKUP(B3238,LISTAS!$Q$2:$R$58,2,0),"")</f>
        <v/>
      </c>
      <c r="G3238" s="34" t="str">
        <f aca="false">IF(ISBLANK(C3238),"",  IF(F3238="RAZÓN SOCIAL","NUEVO_RP",   IF(F3238="NUMERO",      IF(ISNUMBER(VALUE(C3238)),VALUE(C3238),""),   IF(OR(F3238="NSS - NOMBRE",F3238="RP - NOMBRE"),      IF(         AND(           NOT(ISERROR(FIND(" - ",C3238))),           ISERROR(FIND("  ",C3238)),           ISERROR(FIND("–",C3238)),           ISERROR(FIND("—",C3238)),           ISNUMBER(VALUE(LEFT(C3238,FIND(" - ",C3238)-1)))         ),         VALUE(LEFT(C3238,FIND(" - ",C3238)-1)),         ""      ),   ""   )  )))</f>
        <v/>
      </c>
      <c r="H3238" s="34" t="str">
        <f aca="false">B3238 &amp; "|" &amp; E3238 &amp; "|" &amp;(IF(ISBLANK(C3238),"",IFERROR(VALUE(LEFT(TRIM(C3238),FIND(" ",TRIM(C3238)&amp;" ")-1)),"")))</f>
        <v>||</v>
      </c>
      <c r="I3238" s="18" t="n">
        <f aca="false">IF(G3238="",0, IF(COUNTIF($H$6:H3238,H3238)=1,1,0))</f>
        <v>0</v>
      </c>
      <c r="J3238" s="34" t="str">
        <f aca="false">IF( OR( ISBLANK(D3238), C3238=D3238, AND( LEFT(D3238,7)&lt;&gt;"NOMINA ", OR( ISERROR(FIND(" - ",D3238)), NOT(ISNUMBER(VALUE(LEFT(D3238,FIND(" - ",D3238)-1)))) ) ) ), "", B3238 &amp; "|" &amp; E3238 &amp; "|" &amp; (IF(ISBLANK(C3238), "", IFERROR(VALUE(LEFT(TRIM(C3238), FIND(" ", TRIM(C3238)&amp;" ")-1)), ""))) &amp; "|" &amp; D3238 )</f>
        <v/>
      </c>
      <c r="K3238" s="18" t="n">
        <f aca="false">IF(OR(C3238="", J3238="",G3238=""), 0, IF(COUNTIF($J$6:J3238, J3238)=1, 1, 0))</f>
        <v>0</v>
      </c>
      <c r="L3238" s="16" t="str">
        <f aca="false">IF(B3238="Inscripción de nuevo registro patronal",B3238 &amp; "|" &amp; E3238 &amp; "|" &amp; C3238,"")</f>
        <v/>
      </c>
      <c r="M3238" s="18" t="n">
        <f aca="false">IF(OR(C3238="", L3238=""), 0, IF(COUNTIF($L$6:L3238, L3238)=1, 1, 0))</f>
        <v>0</v>
      </c>
    </row>
    <row r="3239" customFormat="false" ht="28.35" hidden="false" customHeight="true" outlineLevel="0" collapsed="false">
      <c r="A3239" s="48" t="str">
        <f aca="false">IF(AND(NOT(ISBLANK(C3239)),NOT(ISBLANK(B3239)),NOT(ISBLANK(E3239))),(_xlfn.AGGREGATE(2,7,A$5:A3239))+1,"")</f>
        <v/>
      </c>
      <c r="B3239" s="49"/>
      <c r="C3239" s="49"/>
      <c r="D3239" s="50"/>
      <c r="E3239" s="51"/>
      <c r="F3239" s="52" t="str">
        <f aca="false">IFERROR(VLOOKUP(B3239,LISTAS!$Q$2:$R$58,2,0),"")</f>
        <v/>
      </c>
      <c r="G3239" s="34" t="str">
        <f aca="false">IF(ISBLANK(C3239),"",  IF(F3239="RAZÓN SOCIAL","NUEVO_RP",   IF(F3239="NUMERO",      IF(ISNUMBER(VALUE(C3239)),VALUE(C3239),""),   IF(OR(F3239="NSS - NOMBRE",F3239="RP - NOMBRE"),      IF(         AND(           NOT(ISERROR(FIND(" - ",C3239))),           ISERROR(FIND("  ",C3239)),           ISERROR(FIND("–",C3239)),           ISERROR(FIND("—",C3239)),           ISNUMBER(VALUE(LEFT(C3239,FIND(" - ",C3239)-1)))         ),         VALUE(LEFT(C3239,FIND(" - ",C3239)-1)),         ""      ),   ""   )  )))</f>
        <v/>
      </c>
      <c r="H3239" s="34" t="str">
        <f aca="false">B3239 &amp; "|" &amp; E3239 &amp; "|" &amp;(IF(ISBLANK(C3239),"",IFERROR(VALUE(LEFT(TRIM(C3239),FIND(" ",TRIM(C3239)&amp;" ")-1)),"")))</f>
        <v>||</v>
      </c>
      <c r="I3239" s="18" t="n">
        <f aca="false">IF(G3239="",0, IF(COUNTIF($H$6:H3239,H3239)=1,1,0))</f>
        <v>0</v>
      </c>
      <c r="J3239" s="34" t="str">
        <f aca="false">IF( OR( ISBLANK(D3239), C3239=D3239, AND( LEFT(D3239,7)&lt;&gt;"NOMINA ", OR( ISERROR(FIND(" - ",D3239)), NOT(ISNUMBER(VALUE(LEFT(D3239,FIND(" - ",D3239)-1)))) ) ) ), "", B3239 &amp; "|" &amp; E3239 &amp; "|" &amp; (IF(ISBLANK(C3239), "", IFERROR(VALUE(LEFT(TRIM(C3239), FIND(" ", TRIM(C3239)&amp;" ")-1)), ""))) &amp; "|" &amp; D3239 )</f>
        <v/>
      </c>
      <c r="K3239" s="18" t="n">
        <f aca="false">IF(OR(C3239="", J3239="",G3239=""), 0, IF(COUNTIF($J$6:J3239, J3239)=1, 1, 0))</f>
        <v>0</v>
      </c>
      <c r="L3239" s="16" t="str">
        <f aca="false">IF(B3239="Inscripción de nuevo registro patronal",B3239 &amp; "|" &amp; E3239 &amp; "|" &amp; C3239,"")</f>
        <v/>
      </c>
      <c r="M3239" s="18" t="n">
        <f aca="false">IF(OR(C3239="", L3239=""), 0, IF(COUNTIF($L$6:L3239, L3239)=1, 1, 0))</f>
        <v>0</v>
      </c>
    </row>
    <row r="3240" customFormat="false" ht="28.35" hidden="false" customHeight="true" outlineLevel="0" collapsed="false">
      <c r="A3240" s="48" t="str">
        <f aca="false">IF(AND(NOT(ISBLANK(C3240)),NOT(ISBLANK(B3240)),NOT(ISBLANK(E3240))),(_xlfn.AGGREGATE(2,7,A$5:A3240))+1,"")</f>
        <v/>
      </c>
      <c r="B3240" s="49"/>
      <c r="C3240" s="49"/>
      <c r="D3240" s="50"/>
      <c r="E3240" s="51"/>
      <c r="F3240" s="52" t="str">
        <f aca="false">IFERROR(VLOOKUP(B3240,LISTAS!$Q$2:$R$58,2,0),"")</f>
        <v/>
      </c>
      <c r="G3240" s="34" t="str">
        <f aca="false">IF(ISBLANK(C3240),"",  IF(F3240="RAZÓN SOCIAL","NUEVO_RP",   IF(F3240="NUMERO",      IF(ISNUMBER(VALUE(C3240)),VALUE(C3240),""),   IF(OR(F3240="NSS - NOMBRE",F3240="RP - NOMBRE"),      IF(         AND(           NOT(ISERROR(FIND(" - ",C3240))),           ISERROR(FIND("  ",C3240)),           ISERROR(FIND("–",C3240)),           ISERROR(FIND("—",C3240)),           ISNUMBER(VALUE(LEFT(C3240,FIND(" - ",C3240)-1)))         ),         VALUE(LEFT(C3240,FIND(" - ",C3240)-1)),         ""      ),   ""   )  )))</f>
        <v/>
      </c>
      <c r="H3240" s="34" t="str">
        <f aca="false">B3240 &amp; "|" &amp; E3240 &amp; "|" &amp;(IF(ISBLANK(C3240),"",IFERROR(VALUE(LEFT(TRIM(C3240),FIND(" ",TRIM(C3240)&amp;" ")-1)),"")))</f>
        <v>||</v>
      </c>
      <c r="I3240" s="18" t="n">
        <f aca="false">IF(G3240="",0, IF(COUNTIF($H$6:H3240,H3240)=1,1,0))</f>
        <v>0</v>
      </c>
      <c r="J3240" s="34" t="str">
        <f aca="false">IF( OR( ISBLANK(D3240), C3240=D3240, AND( LEFT(D3240,7)&lt;&gt;"NOMINA ", OR( ISERROR(FIND(" - ",D3240)), NOT(ISNUMBER(VALUE(LEFT(D3240,FIND(" - ",D3240)-1)))) ) ) ), "", B3240 &amp; "|" &amp; E3240 &amp; "|" &amp; (IF(ISBLANK(C3240), "", IFERROR(VALUE(LEFT(TRIM(C3240), FIND(" ", TRIM(C3240)&amp;" ")-1)), ""))) &amp; "|" &amp; D3240 )</f>
        <v/>
      </c>
      <c r="K3240" s="18" t="n">
        <f aca="false">IF(OR(C3240="", J3240="",G3240=""), 0, IF(COUNTIF($J$6:J3240, J3240)=1, 1, 0))</f>
        <v>0</v>
      </c>
      <c r="L3240" s="16" t="str">
        <f aca="false">IF(B3240="Inscripción de nuevo registro patronal",B3240 &amp; "|" &amp; E3240 &amp; "|" &amp; C3240,"")</f>
        <v/>
      </c>
      <c r="M3240" s="18" t="n">
        <f aca="false">IF(OR(C3240="", L3240=""), 0, IF(COUNTIF($L$6:L3240, L3240)=1, 1, 0))</f>
        <v>0</v>
      </c>
    </row>
    <row r="3241" customFormat="false" ht="28.35" hidden="false" customHeight="true" outlineLevel="0" collapsed="false">
      <c r="A3241" s="48" t="str">
        <f aca="false">IF(AND(NOT(ISBLANK(C3241)),NOT(ISBLANK(B3241)),NOT(ISBLANK(E3241))),(_xlfn.AGGREGATE(2,7,A$5:A3241))+1,"")</f>
        <v/>
      </c>
      <c r="B3241" s="49"/>
      <c r="C3241" s="49"/>
      <c r="D3241" s="50"/>
      <c r="E3241" s="51"/>
      <c r="F3241" s="52" t="str">
        <f aca="false">IFERROR(VLOOKUP(B3241,LISTAS!$Q$2:$R$58,2,0),"")</f>
        <v/>
      </c>
      <c r="G3241" s="34" t="str">
        <f aca="false">IF(ISBLANK(C3241),"",  IF(F3241="RAZÓN SOCIAL","NUEVO_RP",   IF(F3241="NUMERO",      IF(ISNUMBER(VALUE(C3241)),VALUE(C3241),""),   IF(OR(F3241="NSS - NOMBRE",F3241="RP - NOMBRE"),      IF(         AND(           NOT(ISERROR(FIND(" - ",C3241))),           ISERROR(FIND("  ",C3241)),           ISERROR(FIND("–",C3241)),           ISERROR(FIND("—",C3241)),           ISNUMBER(VALUE(LEFT(C3241,FIND(" - ",C3241)-1)))         ),         VALUE(LEFT(C3241,FIND(" - ",C3241)-1)),         ""      ),   ""   )  )))</f>
        <v/>
      </c>
      <c r="H3241" s="34" t="str">
        <f aca="false">B3241 &amp; "|" &amp; E3241 &amp; "|" &amp;(IF(ISBLANK(C3241),"",IFERROR(VALUE(LEFT(TRIM(C3241),FIND(" ",TRIM(C3241)&amp;" ")-1)),"")))</f>
        <v>||</v>
      </c>
      <c r="I3241" s="18" t="n">
        <f aca="false">IF(G3241="",0, IF(COUNTIF($H$6:H3241,H3241)=1,1,0))</f>
        <v>0</v>
      </c>
      <c r="J3241" s="34" t="str">
        <f aca="false">IF( OR( ISBLANK(D3241), C3241=D3241, AND( LEFT(D3241,7)&lt;&gt;"NOMINA ", OR( ISERROR(FIND(" - ",D3241)), NOT(ISNUMBER(VALUE(LEFT(D3241,FIND(" - ",D3241)-1)))) ) ) ), "", B3241 &amp; "|" &amp; E3241 &amp; "|" &amp; (IF(ISBLANK(C3241), "", IFERROR(VALUE(LEFT(TRIM(C3241), FIND(" ", TRIM(C3241)&amp;" ")-1)), ""))) &amp; "|" &amp; D3241 )</f>
        <v/>
      </c>
      <c r="K3241" s="18" t="n">
        <f aca="false">IF(OR(C3241="", J3241="",G3241=""), 0, IF(COUNTIF($J$6:J3241, J3241)=1, 1, 0))</f>
        <v>0</v>
      </c>
      <c r="L3241" s="16" t="str">
        <f aca="false">IF(B3241="Inscripción de nuevo registro patronal",B3241 &amp; "|" &amp; E3241 &amp; "|" &amp; C3241,"")</f>
        <v/>
      </c>
      <c r="M3241" s="18" t="n">
        <f aca="false">IF(OR(C3241="", L3241=""), 0, IF(COUNTIF($L$6:L3241, L3241)=1, 1, 0))</f>
        <v>0</v>
      </c>
    </row>
    <row r="3242" customFormat="false" ht="28.35" hidden="false" customHeight="true" outlineLevel="0" collapsed="false">
      <c r="A3242" s="48" t="str">
        <f aca="false">IF(AND(NOT(ISBLANK(C3242)),NOT(ISBLANK(B3242)),NOT(ISBLANK(E3242))),(_xlfn.AGGREGATE(2,7,A$5:A3242))+1,"")</f>
        <v/>
      </c>
      <c r="B3242" s="49"/>
      <c r="C3242" s="49"/>
      <c r="D3242" s="50"/>
      <c r="E3242" s="51"/>
      <c r="F3242" s="52" t="str">
        <f aca="false">IFERROR(VLOOKUP(B3242,LISTAS!$Q$2:$R$58,2,0),"")</f>
        <v/>
      </c>
      <c r="G3242" s="34" t="str">
        <f aca="false">IF(ISBLANK(C3242),"",  IF(F3242="RAZÓN SOCIAL","NUEVO_RP",   IF(F3242="NUMERO",      IF(ISNUMBER(VALUE(C3242)),VALUE(C3242),""),   IF(OR(F3242="NSS - NOMBRE",F3242="RP - NOMBRE"),      IF(         AND(           NOT(ISERROR(FIND(" - ",C3242))),           ISERROR(FIND("  ",C3242)),           ISERROR(FIND("–",C3242)),           ISERROR(FIND("—",C3242)),           ISNUMBER(VALUE(LEFT(C3242,FIND(" - ",C3242)-1)))         ),         VALUE(LEFT(C3242,FIND(" - ",C3242)-1)),         ""      ),   ""   )  )))</f>
        <v/>
      </c>
      <c r="H3242" s="34" t="str">
        <f aca="false">B3242 &amp; "|" &amp; E3242 &amp; "|" &amp;(IF(ISBLANK(C3242),"",IFERROR(VALUE(LEFT(TRIM(C3242),FIND(" ",TRIM(C3242)&amp;" ")-1)),"")))</f>
        <v>||</v>
      </c>
      <c r="I3242" s="18" t="n">
        <f aca="false">IF(G3242="",0, IF(COUNTIF($H$6:H3242,H3242)=1,1,0))</f>
        <v>0</v>
      </c>
      <c r="J3242" s="34" t="str">
        <f aca="false">IF( OR( ISBLANK(D3242), C3242=D3242, AND( LEFT(D3242,7)&lt;&gt;"NOMINA ", OR( ISERROR(FIND(" - ",D3242)), NOT(ISNUMBER(VALUE(LEFT(D3242,FIND(" - ",D3242)-1)))) ) ) ), "", B3242 &amp; "|" &amp; E3242 &amp; "|" &amp; (IF(ISBLANK(C3242), "", IFERROR(VALUE(LEFT(TRIM(C3242), FIND(" ", TRIM(C3242)&amp;" ")-1)), ""))) &amp; "|" &amp; D3242 )</f>
        <v/>
      </c>
      <c r="K3242" s="18" t="n">
        <f aca="false">IF(OR(C3242="", J3242="",G3242=""), 0, IF(COUNTIF($J$6:J3242, J3242)=1, 1, 0))</f>
        <v>0</v>
      </c>
      <c r="L3242" s="16" t="str">
        <f aca="false">IF(B3242="Inscripción de nuevo registro patronal",B3242 &amp; "|" &amp; E3242 &amp; "|" &amp; C3242,"")</f>
        <v/>
      </c>
      <c r="M3242" s="18" t="n">
        <f aca="false">IF(OR(C3242="", L3242=""), 0, IF(COUNTIF($L$6:L3242, L3242)=1, 1, 0))</f>
        <v>0</v>
      </c>
    </row>
    <row r="3243" customFormat="false" ht="28.35" hidden="false" customHeight="true" outlineLevel="0" collapsed="false">
      <c r="A3243" s="48" t="str">
        <f aca="false">IF(AND(NOT(ISBLANK(C3243)),NOT(ISBLANK(B3243)),NOT(ISBLANK(E3243))),(_xlfn.AGGREGATE(2,7,A$5:A3243))+1,"")</f>
        <v/>
      </c>
      <c r="B3243" s="49"/>
      <c r="C3243" s="49"/>
      <c r="D3243" s="50"/>
      <c r="E3243" s="51"/>
      <c r="F3243" s="52" t="str">
        <f aca="false">IFERROR(VLOOKUP(B3243,LISTAS!$Q$2:$R$58,2,0),"")</f>
        <v/>
      </c>
      <c r="G3243" s="34" t="str">
        <f aca="false">IF(ISBLANK(C3243),"",  IF(F3243="RAZÓN SOCIAL","NUEVO_RP",   IF(F3243="NUMERO",      IF(ISNUMBER(VALUE(C3243)),VALUE(C3243),""),   IF(OR(F3243="NSS - NOMBRE",F3243="RP - NOMBRE"),      IF(         AND(           NOT(ISERROR(FIND(" - ",C3243))),           ISERROR(FIND("  ",C3243)),           ISERROR(FIND("–",C3243)),           ISERROR(FIND("—",C3243)),           ISNUMBER(VALUE(LEFT(C3243,FIND(" - ",C3243)-1)))         ),         VALUE(LEFT(C3243,FIND(" - ",C3243)-1)),         ""      ),   ""   )  )))</f>
        <v/>
      </c>
      <c r="H3243" s="34" t="str">
        <f aca="false">B3243 &amp; "|" &amp; E3243 &amp; "|" &amp;(IF(ISBLANK(C3243),"",IFERROR(VALUE(LEFT(TRIM(C3243),FIND(" ",TRIM(C3243)&amp;" ")-1)),"")))</f>
        <v>||</v>
      </c>
      <c r="I3243" s="18" t="n">
        <f aca="false">IF(G3243="",0, IF(COUNTIF($H$6:H3243,H3243)=1,1,0))</f>
        <v>0</v>
      </c>
      <c r="J3243" s="34" t="str">
        <f aca="false">IF( OR( ISBLANK(D3243), C3243=D3243, AND( LEFT(D3243,7)&lt;&gt;"NOMINA ", OR( ISERROR(FIND(" - ",D3243)), NOT(ISNUMBER(VALUE(LEFT(D3243,FIND(" - ",D3243)-1)))) ) ) ), "", B3243 &amp; "|" &amp; E3243 &amp; "|" &amp; (IF(ISBLANK(C3243), "", IFERROR(VALUE(LEFT(TRIM(C3243), FIND(" ", TRIM(C3243)&amp;" ")-1)), ""))) &amp; "|" &amp; D3243 )</f>
        <v/>
      </c>
      <c r="K3243" s="18" t="n">
        <f aca="false">IF(OR(C3243="", J3243="",G3243=""), 0, IF(COUNTIF($J$6:J3243, J3243)=1, 1, 0))</f>
        <v>0</v>
      </c>
      <c r="L3243" s="16" t="str">
        <f aca="false">IF(B3243="Inscripción de nuevo registro patronal",B3243 &amp; "|" &amp; E3243 &amp; "|" &amp; C3243,"")</f>
        <v/>
      </c>
      <c r="M3243" s="18" t="n">
        <f aca="false">IF(OR(C3243="", L3243=""), 0, IF(COUNTIF($L$6:L3243, L3243)=1, 1, 0))</f>
        <v>0</v>
      </c>
    </row>
    <row r="3244" customFormat="false" ht="28.35" hidden="false" customHeight="true" outlineLevel="0" collapsed="false">
      <c r="A3244" s="48" t="str">
        <f aca="false">IF(AND(NOT(ISBLANK(C3244)),NOT(ISBLANK(B3244)),NOT(ISBLANK(E3244))),(_xlfn.AGGREGATE(2,7,A$5:A3244))+1,"")</f>
        <v/>
      </c>
      <c r="B3244" s="49"/>
      <c r="C3244" s="49"/>
      <c r="D3244" s="50"/>
      <c r="E3244" s="51"/>
      <c r="F3244" s="52" t="str">
        <f aca="false">IFERROR(VLOOKUP(B3244,LISTAS!$Q$2:$R$58,2,0),"")</f>
        <v/>
      </c>
      <c r="G3244" s="34" t="str">
        <f aca="false">IF(ISBLANK(C3244),"",  IF(F3244="RAZÓN SOCIAL","NUEVO_RP",   IF(F3244="NUMERO",      IF(ISNUMBER(VALUE(C3244)),VALUE(C3244),""),   IF(OR(F3244="NSS - NOMBRE",F3244="RP - NOMBRE"),      IF(         AND(           NOT(ISERROR(FIND(" - ",C3244))),           ISERROR(FIND("  ",C3244)),           ISERROR(FIND("–",C3244)),           ISERROR(FIND("—",C3244)),           ISNUMBER(VALUE(LEFT(C3244,FIND(" - ",C3244)-1)))         ),         VALUE(LEFT(C3244,FIND(" - ",C3244)-1)),         ""      ),   ""   )  )))</f>
        <v/>
      </c>
      <c r="H3244" s="34" t="str">
        <f aca="false">B3244 &amp; "|" &amp; E3244 &amp; "|" &amp;(IF(ISBLANK(C3244),"",IFERROR(VALUE(LEFT(TRIM(C3244),FIND(" ",TRIM(C3244)&amp;" ")-1)),"")))</f>
        <v>||</v>
      </c>
      <c r="I3244" s="18" t="n">
        <f aca="false">IF(G3244="",0, IF(COUNTIF($H$6:H3244,H3244)=1,1,0))</f>
        <v>0</v>
      </c>
      <c r="J3244" s="34" t="str">
        <f aca="false">IF( OR( ISBLANK(D3244), C3244=D3244, AND( LEFT(D3244,7)&lt;&gt;"NOMINA ", OR( ISERROR(FIND(" - ",D3244)), NOT(ISNUMBER(VALUE(LEFT(D3244,FIND(" - ",D3244)-1)))) ) ) ), "", B3244 &amp; "|" &amp; E3244 &amp; "|" &amp; (IF(ISBLANK(C3244), "", IFERROR(VALUE(LEFT(TRIM(C3244), FIND(" ", TRIM(C3244)&amp;" ")-1)), ""))) &amp; "|" &amp; D3244 )</f>
        <v/>
      </c>
      <c r="K3244" s="18" t="n">
        <f aca="false">IF(OR(C3244="", J3244="",G3244=""), 0, IF(COUNTIF($J$6:J3244, J3244)=1, 1, 0))</f>
        <v>0</v>
      </c>
      <c r="L3244" s="16" t="str">
        <f aca="false">IF(B3244="Inscripción de nuevo registro patronal",B3244 &amp; "|" &amp; E3244 &amp; "|" &amp; C3244,"")</f>
        <v/>
      </c>
      <c r="M3244" s="18" t="n">
        <f aca="false">IF(OR(C3244="", L3244=""), 0, IF(COUNTIF($L$6:L3244, L3244)=1, 1, 0))</f>
        <v>0</v>
      </c>
    </row>
    <row r="3245" customFormat="false" ht="28.35" hidden="false" customHeight="true" outlineLevel="0" collapsed="false">
      <c r="A3245" s="48" t="str">
        <f aca="false">IF(AND(NOT(ISBLANK(C3245)),NOT(ISBLANK(B3245)),NOT(ISBLANK(E3245))),(_xlfn.AGGREGATE(2,7,A$5:A3245))+1,"")</f>
        <v/>
      </c>
      <c r="B3245" s="49"/>
      <c r="C3245" s="49"/>
      <c r="D3245" s="50"/>
      <c r="E3245" s="51"/>
      <c r="F3245" s="52" t="str">
        <f aca="false">IFERROR(VLOOKUP(B3245,LISTAS!$Q$2:$R$58,2,0),"")</f>
        <v/>
      </c>
      <c r="G3245" s="34" t="str">
        <f aca="false">IF(ISBLANK(C3245),"",  IF(F3245="RAZÓN SOCIAL","NUEVO_RP",   IF(F3245="NUMERO",      IF(ISNUMBER(VALUE(C3245)),VALUE(C3245),""),   IF(OR(F3245="NSS - NOMBRE",F3245="RP - NOMBRE"),      IF(         AND(           NOT(ISERROR(FIND(" - ",C3245))),           ISERROR(FIND("  ",C3245)),           ISERROR(FIND("–",C3245)),           ISERROR(FIND("—",C3245)),           ISNUMBER(VALUE(LEFT(C3245,FIND(" - ",C3245)-1)))         ),         VALUE(LEFT(C3245,FIND(" - ",C3245)-1)),         ""      ),   ""   )  )))</f>
        <v/>
      </c>
      <c r="H3245" s="34" t="str">
        <f aca="false">B3245 &amp; "|" &amp; E3245 &amp; "|" &amp;(IF(ISBLANK(C3245),"",IFERROR(VALUE(LEFT(TRIM(C3245),FIND(" ",TRIM(C3245)&amp;" ")-1)),"")))</f>
        <v>||</v>
      </c>
      <c r="I3245" s="18" t="n">
        <f aca="false">IF(G3245="",0, IF(COUNTIF($H$6:H3245,H3245)=1,1,0))</f>
        <v>0</v>
      </c>
      <c r="J3245" s="34" t="str">
        <f aca="false">IF( OR( ISBLANK(D3245), C3245=D3245, AND( LEFT(D3245,7)&lt;&gt;"NOMINA ", OR( ISERROR(FIND(" - ",D3245)), NOT(ISNUMBER(VALUE(LEFT(D3245,FIND(" - ",D3245)-1)))) ) ) ), "", B3245 &amp; "|" &amp; E3245 &amp; "|" &amp; (IF(ISBLANK(C3245), "", IFERROR(VALUE(LEFT(TRIM(C3245), FIND(" ", TRIM(C3245)&amp;" ")-1)), ""))) &amp; "|" &amp; D3245 )</f>
        <v/>
      </c>
      <c r="K3245" s="18" t="n">
        <f aca="false">IF(OR(C3245="", J3245="",G3245=""), 0, IF(COUNTIF($J$6:J3245, J3245)=1, 1, 0))</f>
        <v>0</v>
      </c>
      <c r="L3245" s="16" t="str">
        <f aca="false">IF(B3245="Inscripción de nuevo registro patronal",B3245 &amp; "|" &amp; E3245 &amp; "|" &amp; C3245,"")</f>
        <v/>
      </c>
      <c r="M3245" s="18" t="n">
        <f aca="false">IF(OR(C3245="", L3245=""), 0, IF(COUNTIF($L$6:L3245, L3245)=1, 1, 0))</f>
        <v>0</v>
      </c>
    </row>
    <row r="3246" customFormat="false" ht="28.35" hidden="false" customHeight="true" outlineLevel="0" collapsed="false">
      <c r="A3246" s="48" t="str">
        <f aca="false">IF(AND(NOT(ISBLANK(C3246)),NOT(ISBLANK(B3246)),NOT(ISBLANK(E3246))),(_xlfn.AGGREGATE(2,7,A$5:A3246))+1,"")</f>
        <v/>
      </c>
      <c r="B3246" s="49"/>
      <c r="C3246" s="49"/>
      <c r="D3246" s="50"/>
      <c r="E3246" s="51"/>
      <c r="F3246" s="52" t="str">
        <f aca="false">IFERROR(VLOOKUP(B3246,LISTAS!$Q$2:$R$58,2,0),"")</f>
        <v/>
      </c>
      <c r="G3246" s="34" t="str">
        <f aca="false">IF(ISBLANK(C3246),"",  IF(F3246="RAZÓN SOCIAL","NUEVO_RP",   IF(F3246="NUMERO",      IF(ISNUMBER(VALUE(C3246)),VALUE(C3246),""),   IF(OR(F3246="NSS - NOMBRE",F3246="RP - NOMBRE"),      IF(         AND(           NOT(ISERROR(FIND(" - ",C3246))),           ISERROR(FIND("  ",C3246)),           ISERROR(FIND("–",C3246)),           ISERROR(FIND("—",C3246)),           ISNUMBER(VALUE(LEFT(C3246,FIND(" - ",C3246)-1)))         ),         VALUE(LEFT(C3246,FIND(" - ",C3246)-1)),         ""      ),   ""   )  )))</f>
        <v/>
      </c>
      <c r="H3246" s="34" t="str">
        <f aca="false">B3246 &amp; "|" &amp; E3246 &amp; "|" &amp;(IF(ISBLANK(C3246),"",IFERROR(VALUE(LEFT(TRIM(C3246),FIND(" ",TRIM(C3246)&amp;" ")-1)),"")))</f>
        <v>||</v>
      </c>
      <c r="I3246" s="18" t="n">
        <f aca="false">IF(G3246="",0, IF(COUNTIF($H$6:H3246,H3246)=1,1,0))</f>
        <v>0</v>
      </c>
      <c r="J3246" s="34" t="str">
        <f aca="false">IF( OR( ISBLANK(D3246), C3246=D3246, AND( LEFT(D3246,7)&lt;&gt;"NOMINA ", OR( ISERROR(FIND(" - ",D3246)), NOT(ISNUMBER(VALUE(LEFT(D3246,FIND(" - ",D3246)-1)))) ) ) ), "", B3246 &amp; "|" &amp; E3246 &amp; "|" &amp; (IF(ISBLANK(C3246), "", IFERROR(VALUE(LEFT(TRIM(C3246), FIND(" ", TRIM(C3246)&amp;" ")-1)), ""))) &amp; "|" &amp; D3246 )</f>
        <v/>
      </c>
      <c r="K3246" s="18" t="n">
        <f aca="false">IF(OR(C3246="", J3246="",G3246=""), 0, IF(COUNTIF($J$6:J3246, J3246)=1, 1, 0))</f>
        <v>0</v>
      </c>
      <c r="L3246" s="16" t="str">
        <f aca="false">IF(B3246="Inscripción de nuevo registro patronal",B3246 &amp; "|" &amp; E3246 &amp; "|" &amp; C3246,"")</f>
        <v/>
      </c>
      <c r="M3246" s="18" t="n">
        <f aca="false">IF(OR(C3246="", L3246=""), 0, IF(COUNTIF($L$6:L3246, L3246)=1, 1, 0))</f>
        <v>0</v>
      </c>
    </row>
    <row r="3247" customFormat="false" ht="28.35" hidden="false" customHeight="true" outlineLevel="0" collapsed="false">
      <c r="A3247" s="48" t="str">
        <f aca="false">IF(AND(NOT(ISBLANK(C3247)),NOT(ISBLANK(B3247)),NOT(ISBLANK(E3247))),(_xlfn.AGGREGATE(2,7,A$5:A3247))+1,"")</f>
        <v/>
      </c>
      <c r="B3247" s="49"/>
      <c r="C3247" s="49"/>
      <c r="D3247" s="50"/>
      <c r="E3247" s="51"/>
      <c r="F3247" s="52" t="str">
        <f aca="false">IFERROR(VLOOKUP(B3247,LISTAS!$Q$2:$R$58,2,0),"")</f>
        <v/>
      </c>
      <c r="G3247" s="34" t="str">
        <f aca="false">IF(ISBLANK(C3247),"",  IF(F3247="RAZÓN SOCIAL","NUEVO_RP",   IF(F3247="NUMERO",      IF(ISNUMBER(VALUE(C3247)),VALUE(C3247),""),   IF(OR(F3247="NSS - NOMBRE",F3247="RP - NOMBRE"),      IF(         AND(           NOT(ISERROR(FIND(" - ",C3247))),           ISERROR(FIND("  ",C3247)),           ISERROR(FIND("–",C3247)),           ISERROR(FIND("—",C3247)),           ISNUMBER(VALUE(LEFT(C3247,FIND(" - ",C3247)-1)))         ),         VALUE(LEFT(C3247,FIND(" - ",C3247)-1)),         ""      ),   ""   )  )))</f>
        <v/>
      </c>
      <c r="H3247" s="34" t="str">
        <f aca="false">B3247 &amp; "|" &amp; E3247 &amp; "|" &amp;(IF(ISBLANK(C3247),"",IFERROR(VALUE(LEFT(TRIM(C3247),FIND(" ",TRIM(C3247)&amp;" ")-1)),"")))</f>
        <v>||</v>
      </c>
      <c r="I3247" s="18" t="n">
        <f aca="false">IF(G3247="",0, IF(COUNTIF($H$6:H3247,H3247)=1,1,0))</f>
        <v>0</v>
      </c>
      <c r="J3247" s="34" t="str">
        <f aca="false">IF( OR( ISBLANK(D3247), C3247=D3247, AND( LEFT(D3247,7)&lt;&gt;"NOMINA ", OR( ISERROR(FIND(" - ",D3247)), NOT(ISNUMBER(VALUE(LEFT(D3247,FIND(" - ",D3247)-1)))) ) ) ), "", B3247 &amp; "|" &amp; E3247 &amp; "|" &amp; (IF(ISBLANK(C3247), "", IFERROR(VALUE(LEFT(TRIM(C3247), FIND(" ", TRIM(C3247)&amp;" ")-1)), ""))) &amp; "|" &amp; D3247 )</f>
        <v/>
      </c>
      <c r="K3247" s="18" t="n">
        <f aca="false">IF(OR(C3247="", J3247="",G3247=""), 0, IF(COUNTIF($J$6:J3247, J3247)=1, 1, 0))</f>
        <v>0</v>
      </c>
      <c r="L3247" s="16" t="str">
        <f aca="false">IF(B3247="Inscripción de nuevo registro patronal",B3247 &amp; "|" &amp; E3247 &amp; "|" &amp; C3247,"")</f>
        <v/>
      </c>
      <c r="M3247" s="18" t="n">
        <f aca="false">IF(OR(C3247="", L3247=""), 0, IF(COUNTIF($L$6:L3247, L3247)=1, 1, 0))</f>
        <v>0</v>
      </c>
    </row>
    <row r="3248" customFormat="false" ht="28.35" hidden="false" customHeight="true" outlineLevel="0" collapsed="false">
      <c r="A3248" s="48" t="str">
        <f aca="false">IF(AND(NOT(ISBLANK(C3248)),NOT(ISBLANK(B3248)),NOT(ISBLANK(E3248))),(_xlfn.AGGREGATE(2,7,A$5:A3248))+1,"")</f>
        <v/>
      </c>
      <c r="B3248" s="49"/>
      <c r="C3248" s="49"/>
      <c r="D3248" s="50"/>
      <c r="E3248" s="51"/>
      <c r="F3248" s="52" t="str">
        <f aca="false">IFERROR(VLOOKUP(B3248,LISTAS!$Q$2:$R$58,2,0),"")</f>
        <v/>
      </c>
      <c r="G3248" s="34" t="str">
        <f aca="false">IF(ISBLANK(C3248),"",  IF(F3248="RAZÓN SOCIAL","NUEVO_RP",   IF(F3248="NUMERO",      IF(ISNUMBER(VALUE(C3248)),VALUE(C3248),""),   IF(OR(F3248="NSS - NOMBRE",F3248="RP - NOMBRE"),      IF(         AND(           NOT(ISERROR(FIND(" - ",C3248))),           ISERROR(FIND("  ",C3248)),           ISERROR(FIND("–",C3248)),           ISERROR(FIND("—",C3248)),           ISNUMBER(VALUE(LEFT(C3248,FIND(" - ",C3248)-1)))         ),         VALUE(LEFT(C3248,FIND(" - ",C3248)-1)),         ""      ),   ""   )  )))</f>
        <v/>
      </c>
      <c r="H3248" s="34" t="str">
        <f aca="false">B3248 &amp; "|" &amp; E3248 &amp; "|" &amp;(IF(ISBLANK(C3248),"",IFERROR(VALUE(LEFT(TRIM(C3248),FIND(" ",TRIM(C3248)&amp;" ")-1)),"")))</f>
        <v>||</v>
      </c>
      <c r="I3248" s="18" t="n">
        <f aca="false">IF(G3248="",0, IF(COUNTIF($H$6:H3248,H3248)=1,1,0))</f>
        <v>0</v>
      </c>
      <c r="J3248" s="34" t="str">
        <f aca="false">IF( OR( ISBLANK(D3248), C3248=D3248, AND( LEFT(D3248,7)&lt;&gt;"NOMINA ", OR( ISERROR(FIND(" - ",D3248)), NOT(ISNUMBER(VALUE(LEFT(D3248,FIND(" - ",D3248)-1)))) ) ) ), "", B3248 &amp; "|" &amp; E3248 &amp; "|" &amp; (IF(ISBLANK(C3248), "", IFERROR(VALUE(LEFT(TRIM(C3248), FIND(" ", TRIM(C3248)&amp;" ")-1)), ""))) &amp; "|" &amp; D3248 )</f>
        <v/>
      </c>
      <c r="K3248" s="18" t="n">
        <f aca="false">IF(OR(C3248="", J3248="",G3248=""), 0, IF(COUNTIF($J$6:J3248, J3248)=1, 1, 0))</f>
        <v>0</v>
      </c>
      <c r="L3248" s="16" t="str">
        <f aca="false">IF(B3248="Inscripción de nuevo registro patronal",B3248 &amp; "|" &amp; E3248 &amp; "|" &amp; C3248,"")</f>
        <v/>
      </c>
      <c r="M3248" s="18" t="n">
        <f aca="false">IF(OR(C3248="", L3248=""), 0, IF(COUNTIF($L$6:L3248, L3248)=1, 1, 0))</f>
        <v>0</v>
      </c>
    </row>
    <row r="3249" customFormat="false" ht="28.35" hidden="false" customHeight="true" outlineLevel="0" collapsed="false">
      <c r="A3249" s="48" t="str">
        <f aca="false">IF(AND(NOT(ISBLANK(C3249)),NOT(ISBLANK(B3249)),NOT(ISBLANK(E3249))),(_xlfn.AGGREGATE(2,7,A$5:A3249))+1,"")</f>
        <v/>
      </c>
      <c r="B3249" s="49"/>
      <c r="C3249" s="49"/>
      <c r="D3249" s="50"/>
      <c r="E3249" s="51"/>
      <c r="F3249" s="52" t="str">
        <f aca="false">IFERROR(VLOOKUP(B3249,LISTAS!$Q$2:$R$58,2,0),"")</f>
        <v/>
      </c>
      <c r="G3249" s="34" t="str">
        <f aca="false">IF(ISBLANK(C3249),"",  IF(F3249="RAZÓN SOCIAL","NUEVO_RP",   IF(F3249="NUMERO",      IF(ISNUMBER(VALUE(C3249)),VALUE(C3249),""),   IF(OR(F3249="NSS - NOMBRE",F3249="RP - NOMBRE"),      IF(         AND(           NOT(ISERROR(FIND(" - ",C3249))),           ISERROR(FIND("  ",C3249)),           ISERROR(FIND("–",C3249)),           ISERROR(FIND("—",C3249)),           ISNUMBER(VALUE(LEFT(C3249,FIND(" - ",C3249)-1)))         ),         VALUE(LEFT(C3249,FIND(" - ",C3249)-1)),         ""      ),   ""   )  )))</f>
        <v/>
      </c>
      <c r="H3249" s="34" t="str">
        <f aca="false">B3249 &amp; "|" &amp; E3249 &amp; "|" &amp;(IF(ISBLANK(C3249),"",IFERROR(VALUE(LEFT(TRIM(C3249),FIND(" ",TRIM(C3249)&amp;" ")-1)),"")))</f>
        <v>||</v>
      </c>
      <c r="I3249" s="18" t="n">
        <f aca="false">IF(G3249="",0, IF(COUNTIF($H$6:H3249,H3249)=1,1,0))</f>
        <v>0</v>
      </c>
      <c r="J3249" s="34" t="str">
        <f aca="false">IF( OR( ISBLANK(D3249), C3249=D3249, AND( LEFT(D3249,7)&lt;&gt;"NOMINA ", OR( ISERROR(FIND(" - ",D3249)), NOT(ISNUMBER(VALUE(LEFT(D3249,FIND(" - ",D3249)-1)))) ) ) ), "", B3249 &amp; "|" &amp; E3249 &amp; "|" &amp; (IF(ISBLANK(C3249), "", IFERROR(VALUE(LEFT(TRIM(C3249), FIND(" ", TRIM(C3249)&amp;" ")-1)), ""))) &amp; "|" &amp; D3249 )</f>
        <v/>
      </c>
      <c r="K3249" s="18" t="n">
        <f aca="false">IF(OR(C3249="", J3249="",G3249=""), 0, IF(COUNTIF($J$6:J3249, J3249)=1, 1, 0))</f>
        <v>0</v>
      </c>
      <c r="L3249" s="16" t="str">
        <f aca="false">IF(B3249="Inscripción de nuevo registro patronal",B3249 &amp; "|" &amp; E3249 &amp; "|" &amp; C3249,"")</f>
        <v/>
      </c>
      <c r="M3249" s="18" t="n">
        <f aca="false">IF(OR(C3249="", L3249=""), 0, IF(COUNTIF($L$6:L3249, L3249)=1, 1, 0))</f>
        <v>0</v>
      </c>
    </row>
    <row r="3250" customFormat="false" ht="28.35" hidden="false" customHeight="true" outlineLevel="0" collapsed="false">
      <c r="A3250" s="48" t="str">
        <f aca="false">IF(AND(NOT(ISBLANK(C3250)),NOT(ISBLANK(B3250)),NOT(ISBLANK(E3250))),(_xlfn.AGGREGATE(2,7,A$5:A3250))+1,"")</f>
        <v/>
      </c>
      <c r="B3250" s="49"/>
      <c r="C3250" s="49"/>
      <c r="D3250" s="50"/>
      <c r="E3250" s="51"/>
      <c r="F3250" s="52" t="str">
        <f aca="false">IFERROR(VLOOKUP(B3250,LISTAS!$Q$2:$R$58,2,0),"")</f>
        <v/>
      </c>
      <c r="G3250" s="34" t="str">
        <f aca="false">IF(ISBLANK(C3250),"",  IF(F3250="RAZÓN SOCIAL","NUEVO_RP",   IF(F3250="NUMERO",      IF(ISNUMBER(VALUE(C3250)),VALUE(C3250),""),   IF(OR(F3250="NSS - NOMBRE",F3250="RP - NOMBRE"),      IF(         AND(           NOT(ISERROR(FIND(" - ",C3250))),           ISERROR(FIND("  ",C3250)),           ISERROR(FIND("–",C3250)),           ISERROR(FIND("—",C3250)),           ISNUMBER(VALUE(LEFT(C3250,FIND(" - ",C3250)-1)))         ),         VALUE(LEFT(C3250,FIND(" - ",C3250)-1)),         ""      ),   ""   )  )))</f>
        <v/>
      </c>
      <c r="H3250" s="34" t="str">
        <f aca="false">B3250 &amp; "|" &amp; E3250 &amp; "|" &amp;(IF(ISBLANK(C3250),"",IFERROR(VALUE(LEFT(TRIM(C3250),FIND(" ",TRIM(C3250)&amp;" ")-1)),"")))</f>
        <v>||</v>
      </c>
      <c r="I3250" s="18" t="n">
        <f aca="false">IF(G3250="",0, IF(COUNTIF($H$6:H3250,H3250)=1,1,0))</f>
        <v>0</v>
      </c>
      <c r="J3250" s="34" t="str">
        <f aca="false">IF( OR( ISBLANK(D3250), C3250=D3250, AND( LEFT(D3250,7)&lt;&gt;"NOMINA ", OR( ISERROR(FIND(" - ",D3250)), NOT(ISNUMBER(VALUE(LEFT(D3250,FIND(" - ",D3250)-1)))) ) ) ), "", B3250 &amp; "|" &amp; E3250 &amp; "|" &amp; (IF(ISBLANK(C3250), "", IFERROR(VALUE(LEFT(TRIM(C3250), FIND(" ", TRIM(C3250)&amp;" ")-1)), ""))) &amp; "|" &amp; D3250 )</f>
        <v/>
      </c>
      <c r="K3250" s="18" t="n">
        <f aca="false">IF(OR(C3250="", J3250="",G3250=""), 0, IF(COUNTIF($J$6:J3250, J3250)=1, 1, 0))</f>
        <v>0</v>
      </c>
      <c r="L3250" s="16" t="str">
        <f aca="false">IF(B3250="Inscripción de nuevo registro patronal",B3250 &amp; "|" &amp; E3250 &amp; "|" &amp; C3250,"")</f>
        <v/>
      </c>
      <c r="M3250" s="18" t="n">
        <f aca="false">IF(OR(C3250="", L3250=""), 0, IF(COUNTIF($L$6:L3250, L3250)=1, 1, 0))</f>
        <v>0</v>
      </c>
    </row>
    <row r="3251" customFormat="false" ht="28.35" hidden="false" customHeight="true" outlineLevel="0" collapsed="false">
      <c r="A3251" s="48" t="str">
        <f aca="false">IF(AND(NOT(ISBLANK(C3251)),NOT(ISBLANK(B3251)),NOT(ISBLANK(E3251))),(_xlfn.AGGREGATE(2,7,A$5:A3251))+1,"")</f>
        <v/>
      </c>
      <c r="B3251" s="49"/>
      <c r="C3251" s="49"/>
      <c r="D3251" s="50"/>
      <c r="E3251" s="51"/>
      <c r="F3251" s="52" t="str">
        <f aca="false">IFERROR(VLOOKUP(B3251,LISTAS!$Q$2:$R$58,2,0),"")</f>
        <v/>
      </c>
      <c r="G3251" s="34" t="str">
        <f aca="false">IF(ISBLANK(C3251),"",  IF(F3251="RAZÓN SOCIAL","NUEVO_RP",   IF(F3251="NUMERO",      IF(ISNUMBER(VALUE(C3251)),VALUE(C3251),""),   IF(OR(F3251="NSS - NOMBRE",F3251="RP - NOMBRE"),      IF(         AND(           NOT(ISERROR(FIND(" - ",C3251))),           ISERROR(FIND("  ",C3251)),           ISERROR(FIND("–",C3251)),           ISERROR(FIND("—",C3251)),           ISNUMBER(VALUE(LEFT(C3251,FIND(" - ",C3251)-1)))         ),         VALUE(LEFT(C3251,FIND(" - ",C3251)-1)),         ""      ),   ""   )  )))</f>
        <v/>
      </c>
      <c r="H3251" s="34" t="str">
        <f aca="false">B3251 &amp; "|" &amp; E3251 &amp; "|" &amp;(IF(ISBLANK(C3251),"",IFERROR(VALUE(LEFT(TRIM(C3251),FIND(" ",TRIM(C3251)&amp;" ")-1)),"")))</f>
        <v>||</v>
      </c>
      <c r="I3251" s="18" t="n">
        <f aca="false">IF(G3251="",0, IF(COUNTIF($H$6:H3251,H3251)=1,1,0))</f>
        <v>0</v>
      </c>
      <c r="J3251" s="34" t="str">
        <f aca="false">IF( OR( ISBLANK(D3251), C3251=D3251, AND( LEFT(D3251,7)&lt;&gt;"NOMINA ", OR( ISERROR(FIND(" - ",D3251)), NOT(ISNUMBER(VALUE(LEFT(D3251,FIND(" - ",D3251)-1)))) ) ) ), "", B3251 &amp; "|" &amp; E3251 &amp; "|" &amp; (IF(ISBLANK(C3251), "", IFERROR(VALUE(LEFT(TRIM(C3251), FIND(" ", TRIM(C3251)&amp;" ")-1)), ""))) &amp; "|" &amp; D3251 )</f>
        <v/>
      </c>
      <c r="K3251" s="18" t="n">
        <f aca="false">IF(OR(C3251="", J3251="",G3251=""), 0, IF(COUNTIF($J$6:J3251, J3251)=1, 1, 0))</f>
        <v>0</v>
      </c>
      <c r="L3251" s="16" t="str">
        <f aca="false">IF(B3251="Inscripción de nuevo registro patronal",B3251 &amp; "|" &amp; E3251 &amp; "|" &amp; C3251,"")</f>
        <v/>
      </c>
      <c r="M3251" s="18" t="n">
        <f aca="false">IF(OR(C3251="", L3251=""), 0, IF(COUNTIF($L$6:L3251, L3251)=1, 1, 0))</f>
        <v>0</v>
      </c>
    </row>
    <row r="3252" customFormat="false" ht="28.35" hidden="false" customHeight="true" outlineLevel="0" collapsed="false">
      <c r="A3252" s="48" t="str">
        <f aca="false">IF(AND(NOT(ISBLANK(C3252)),NOT(ISBLANK(B3252)),NOT(ISBLANK(E3252))),(_xlfn.AGGREGATE(2,7,A$5:A3252))+1,"")</f>
        <v/>
      </c>
      <c r="B3252" s="49"/>
      <c r="C3252" s="49"/>
      <c r="D3252" s="50"/>
      <c r="E3252" s="51"/>
      <c r="F3252" s="52" t="str">
        <f aca="false">IFERROR(VLOOKUP(B3252,LISTAS!$Q$2:$R$58,2,0),"")</f>
        <v/>
      </c>
      <c r="G3252" s="34" t="str">
        <f aca="false">IF(ISBLANK(C3252),"",  IF(F3252="RAZÓN SOCIAL","NUEVO_RP",   IF(F3252="NUMERO",      IF(ISNUMBER(VALUE(C3252)),VALUE(C3252),""),   IF(OR(F3252="NSS - NOMBRE",F3252="RP - NOMBRE"),      IF(         AND(           NOT(ISERROR(FIND(" - ",C3252))),           ISERROR(FIND("  ",C3252)),           ISERROR(FIND("–",C3252)),           ISERROR(FIND("—",C3252)),           ISNUMBER(VALUE(LEFT(C3252,FIND(" - ",C3252)-1)))         ),         VALUE(LEFT(C3252,FIND(" - ",C3252)-1)),         ""      ),   ""   )  )))</f>
        <v/>
      </c>
      <c r="H3252" s="34" t="str">
        <f aca="false">B3252 &amp; "|" &amp; E3252 &amp; "|" &amp;(IF(ISBLANK(C3252),"",IFERROR(VALUE(LEFT(TRIM(C3252),FIND(" ",TRIM(C3252)&amp;" ")-1)),"")))</f>
        <v>||</v>
      </c>
      <c r="I3252" s="18" t="n">
        <f aca="false">IF(G3252="",0, IF(COUNTIF($H$6:H3252,H3252)=1,1,0))</f>
        <v>0</v>
      </c>
      <c r="J3252" s="34" t="str">
        <f aca="false">IF( OR( ISBLANK(D3252), C3252=D3252, AND( LEFT(D3252,7)&lt;&gt;"NOMINA ", OR( ISERROR(FIND(" - ",D3252)), NOT(ISNUMBER(VALUE(LEFT(D3252,FIND(" - ",D3252)-1)))) ) ) ), "", B3252 &amp; "|" &amp; E3252 &amp; "|" &amp; (IF(ISBLANK(C3252), "", IFERROR(VALUE(LEFT(TRIM(C3252), FIND(" ", TRIM(C3252)&amp;" ")-1)), ""))) &amp; "|" &amp; D3252 )</f>
        <v/>
      </c>
      <c r="K3252" s="18" t="n">
        <f aca="false">IF(OR(C3252="", J3252="",G3252=""), 0, IF(COUNTIF($J$6:J3252, J3252)=1, 1, 0))</f>
        <v>0</v>
      </c>
      <c r="L3252" s="16" t="str">
        <f aca="false">IF(B3252="Inscripción de nuevo registro patronal",B3252 &amp; "|" &amp; E3252 &amp; "|" &amp; C3252,"")</f>
        <v/>
      </c>
      <c r="M3252" s="18" t="n">
        <f aca="false">IF(OR(C3252="", L3252=""), 0, IF(COUNTIF($L$6:L3252, L3252)=1, 1, 0))</f>
        <v>0</v>
      </c>
    </row>
    <row r="3253" customFormat="false" ht="28.35" hidden="false" customHeight="true" outlineLevel="0" collapsed="false">
      <c r="A3253" s="48" t="str">
        <f aca="false">IF(AND(NOT(ISBLANK(C3253)),NOT(ISBLANK(B3253)),NOT(ISBLANK(E3253))),(_xlfn.AGGREGATE(2,7,A$5:A3253))+1,"")</f>
        <v/>
      </c>
      <c r="B3253" s="49"/>
      <c r="C3253" s="49"/>
      <c r="D3253" s="50"/>
      <c r="E3253" s="51"/>
      <c r="F3253" s="52" t="str">
        <f aca="false">IFERROR(VLOOKUP(B3253,LISTAS!$Q$2:$R$58,2,0),"")</f>
        <v/>
      </c>
      <c r="G3253" s="34" t="str">
        <f aca="false">IF(ISBLANK(C3253),"",  IF(F3253="RAZÓN SOCIAL","NUEVO_RP",   IF(F3253="NUMERO",      IF(ISNUMBER(VALUE(C3253)),VALUE(C3253),""),   IF(OR(F3253="NSS - NOMBRE",F3253="RP - NOMBRE"),      IF(         AND(           NOT(ISERROR(FIND(" - ",C3253))),           ISERROR(FIND("  ",C3253)),           ISERROR(FIND("–",C3253)),           ISERROR(FIND("—",C3253)),           ISNUMBER(VALUE(LEFT(C3253,FIND(" - ",C3253)-1)))         ),         VALUE(LEFT(C3253,FIND(" - ",C3253)-1)),         ""      ),   ""   )  )))</f>
        <v/>
      </c>
      <c r="H3253" s="34" t="str">
        <f aca="false">B3253 &amp; "|" &amp; E3253 &amp; "|" &amp;(IF(ISBLANK(C3253),"",IFERROR(VALUE(LEFT(TRIM(C3253),FIND(" ",TRIM(C3253)&amp;" ")-1)),"")))</f>
        <v>||</v>
      </c>
      <c r="I3253" s="18" t="n">
        <f aca="false">IF(G3253="",0, IF(COUNTIF($H$6:H3253,H3253)=1,1,0))</f>
        <v>0</v>
      </c>
      <c r="J3253" s="34" t="str">
        <f aca="false">IF( OR( ISBLANK(D3253), C3253=D3253, AND( LEFT(D3253,7)&lt;&gt;"NOMINA ", OR( ISERROR(FIND(" - ",D3253)), NOT(ISNUMBER(VALUE(LEFT(D3253,FIND(" - ",D3253)-1)))) ) ) ), "", B3253 &amp; "|" &amp; E3253 &amp; "|" &amp; (IF(ISBLANK(C3253), "", IFERROR(VALUE(LEFT(TRIM(C3253), FIND(" ", TRIM(C3253)&amp;" ")-1)), ""))) &amp; "|" &amp; D3253 )</f>
        <v/>
      </c>
      <c r="K3253" s="18" t="n">
        <f aca="false">IF(OR(C3253="", J3253="",G3253=""), 0, IF(COUNTIF($J$6:J3253, J3253)=1, 1, 0))</f>
        <v>0</v>
      </c>
      <c r="L3253" s="16" t="str">
        <f aca="false">IF(B3253="Inscripción de nuevo registro patronal",B3253 &amp; "|" &amp; E3253 &amp; "|" &amp; C3253,"")</f>
        <v/>
      </c>
      <c r="M3253" s="18" t="n">
        <f aca="false">IF(OR(C3253="", L3253=""), 0, IF(COUNTIF($L$6:L3253, L3253)=1, 1, 0))</f>
        <v>0</v>
      </c>
    </row>
    <row r="3254" customFormat="false" ht="28.35" hidden="false" customHeight="true" outlineLevel="0" collapsed="false">
      <c r="A3254" s="48" t="str">
        <f aca="false">IF(AND(NOT(ISBLANK(C3254)),NOT(ISBLANK(B3254)),NOT(ISBLANK(E3254))),(_xlfn.AGGREGATE(2,7,A$5:A3254))+1,"")</f>
        <v/>
      </c>
      <c r="B3254" s="49"/>
      <c r="C3254" s="49"/>
      <c r="D3254" s="50"/>
      <c r="E3254" s="51"/>
      <c r="F3254" s="52" t="str">
        <f aca="false">IFERROR(VLOOKUP(B3254,LISTAS!$Q$2:$R$58,2,0),"")</f>
        <v/>
      </c>
      <c r="G3254" s="34" t="str">
        <f aca="false">IF(ISBLANK(C3254),"",  IF(F3254="RAZÓN SOCIAL","NUEVO_RP",   IF(F3254="NUMERO",      IF(ISNUMBER(VALUE(C3254)),VALUE(C3254),""),   IF(OR(F3254="NSS - NOMBRE",F3254="RP - NOMBRE"),      IF(         AND(           NOT(ISERROR(FIND(" - ",C3254))),           ISERROR(FIND("  ",C3254)),           ISERROR(FIND("–",C3254)),           ISERROR(FIND("—",C3254)),           ISNUMBER(VALUE(LEFT(C3254,FIND(" - ",C3254)-1)))         ),         VALUE(LEFT(C3254,FIND(" - ",C3254)-1)),         ""      ),   ""   )  )))</f>
        <v/>
      </c>
      <c r="H3254" s="34" t="str">
        <f aca="false">B3254 &amp; "|" &amp; E3254 &amp; "|" &amp;(IF(ISBLANK(C3254),"",IFERROR(VALUE(LEFT(TRIM(C3254),FIND(" ",TRIM(C3254)&amp;" ")-1)),"")))</f>
        <v>||</v>
      </c>
      <c r="I3254" s="18" t="n">
        <f aca="false">IF(G3254="",0, IF(COUNTIF($H$6:H3254,H3254)=1,1,0))</f>
        <v>0</v>
      </c>
      <c r="J3254" s="34" t="str">
        <f aca="false">IF( OR( ISBLANK(D3254), C3254=D3254, AND( LEFT(D3254,7)&lt;&gt;"NOMINA ", OR( ISERROR(FIND(" - ",D3254)), NOT(ISNUMBER(VALUE(LEFT(D3254,FIND(" - ",D3254)-1)))) ) ) ), "", B3254 &amp; "|" &amp; E3254 &amp; "|" &amp; (IF(ISBLANK(C3254), "", IFERROR(VALUE(LEFT(TRIM(C3254), FIND(" ", TRIM(C3254)&amp;" ")-1)), ""))) &amp; "|" &amp; D3254 )</f>
        <v/>
      </c>
      <c r="K3254" s="18" t="n">
        <f aca="false">IF(OR(C3254="", J3254="",G3254=""), 0, IF(COUNTIF($J$6:J3254, J3254)=1, 1, 0))</f>
        <v>0</v>
      </c>
      <c r="L3254" s="16" t="str">
        <f aca="false">IF(B3254="Inscripción de nuevo registro patronal",B3254 &amp; "|" &amp; E3254 &amp; "|" &amp; C3254,"")</f>
        <v/>
      </c>
      <c r="M3254" s="18" t="n">
        <f aca="false">IF(OR(C3254="", L3254=""), 0, IF(COUNTIF($L$6:L3254, L3254)=1, 1, 0))</f>
        <v>0</v>
      </c>
    </row>
    <row r="3255" customFormat="false" ht="28.35" hidden="false" customHeight="true" outlineLevel="0" collapsed="false">
      <c r="A3255" s="48" t="str">
        <f aca="false">IF(AND(NOT(ISBLANK(C3255)),NOT(ISBLANK(B3255)),NOT(ISBLANK(E3255))),(_xlfn.AGGREGATE(2,7,A$5:A3255))+1,"")</f>
        <v/>
      </c>
      <c r="B3255" s="49"/>
      <c r="C3255" s="49"/>
      <c r="D3255" s="50"/>
      <c r="E3255" s="51"/>
      <c r="F3255" s="52" t="str">
        <f aca="false">IFERROR(VLOOKUP(B3255,LISTAS!$Q$2:$R$58,2,0),"")</f>
        <v/>
      </c>
      <c r="G3255" s="34" t="str">
        <f aca="false">IF(ISBLANK(C3255),"",  IF(F3255="RAZÓN SOCIAL","NUEVO_RP",   IF(F3255="NUMERO",      IF(ISNUMBER(VALUE(C3255)),VALUE(C3255),""),   IF(OR(F3255="NSS - NOMBRE",F3255="RP - NOMBRE"),      IF(         AND(           NOT(ISERROR(FIND(" - ",C3255))),           ISERROR(FIND("  ",C3255)),           ISERROR(FIND("–",C3255)),           ISERROR(FIND("—",C3255)),           ISNUMBER(VALUE(LEFT(C3255,FIND(" - ",C3255)-1)))         ),         VALUE(LEFT(C3255,FIND(" - ",C3255)-1)),         ""      ),   ""   )  )))</f>
        <v/>
      </c>
      <c r="H3255" s="34" t="str">
        <f aca="false">B3255 &amp; "|" &amp; E3255 &amp; "|" &amp;(IF(ISBLANK(C3255),"",IFERROR(VALUE(LEFT(TRIM(C3255),FIND(" ",TRIM(C3255)&amp;" ")-1)),"")))</f>
        <v>||</v>
      </c>
      <c r="I3255" s="18" t="n">
        <f aca="false">IF(G3255="",0, IF(COUNTIF($H$6:H3255,H3255)=1,1,0))</f>
        <v>0</v>
      </c>
      <c r="J3255" s="34" t="str">
        <f aca="false">IF( OR( ISBLANK(D3255), C3255=D3255, AND( LEFT(D3255,7)&lt;&gt;"NOMINA ", OR( ISERROR(FIND(" - ",D3255)), NOT(ISNUMBER(VALUE(LEFT(D3255,FIND(" - ",D3255)-1)))) ) ) ), "", B3255 &amp; "|" &amp; E3255 &amp; "|" &amp; (IF(ISBLANK(C3255), "", IFERROR(VALUE(LEFT(TRIM(C3255), FIND(" ", TRIM(C3255)&amp;" ")-1)), ""))) &amp; "|" &amp; D3255 )</f>
        <v/>
      </c>
      <c r="K3255" s="18" t="n">
        <f aca="false">IF(OR(C3255="", J3255="",G3255=""), 0, IF(COUNTIF($J$6:J3255, J3255)=1, 1, 0))</f>
        <v>0</v>
      </c>
      <c r="L3255" s="16" t="str">
        <f aca="false">IF(B3255="Inscripción de nuevo registro patronal",B3255 &amp; "|" &amp; E3255 &amp; "|" &amp; C3255,"")</f>
        <v/>
      </c>
      <c r="M3255" s="18" t="n">
        <f aca="false">IF(OR(C3255="", L3255=""), 0, IF(COUNTIF($L$6:L3255, L3255)=1, 1, 0))</f>
        <v>0</v>
      </c>
    </row>
    <row r="3256" customFormat="false" ht="28.35" hidden="false" customHeight="true" outlineLevel="0" collapsed="false">
      <c r="A3256" s="48" t="str">
        <f aca="false">IF(AND(NOT(ISBLANK(C3256)),NOT(ISBLANK(B3256)),NOT(ISBLANK(E3256))),(_xlfn.AGGREGATE(2,7,A$5:A3256))+1,"")</f>
        <v/>
      </c>
      <c r="B3256" s="49"/>
      <c r="C3256" s="49"/>
      <c r="D3256" s="50"/>
      <c r="E3256" s="51"/>
      <c r="F3256" s="52" t="str">
        <f aca="false">IFERROR(VLOOKUP(B3256,LISTAS!$Q$2:$R$58,2,0),"")</f>
        <v/>
      </c>
      <c r="G3256" s="34" t="str">
        <f aca="false">IF(ISBLANK(C3256),"",  IF(F3256="RAZÓN SOCIAL","NUEVO_RP",   IF(F3256="NUMERO",      IF(ISNUMBER(VALUE(C3256)),VALUE(C3256),""),   IF(OR(F3256="NSS - NOMBRE",F3256="RP - NOMBRE"),      IF(         AND(           NOT(ISERROR(FIND(" - ",C3256))),           ISERROR(FIND("  ",C3256)),           ISERROR(FIND("–",C3256)),           ISERROR(FIND("—",C3256)),           ISNUMBER(VALUE(LEFT(C3256,FIND(" - ",C3256)-1)))         ),         VALUE(LEFT(C3256,FIND(" - ",C3256)-1)),         ""      ),   ""   )  )))</f>
        <v/>
      </c>
      <c r="H3256" s="34" t="str">
        <f aca="false">B3256 &amp; "|" &amp; E3256 &amp; "|" &amp;(IF(ISBLANK(C3256),"",IFERROR(VALUE(LEFT(TRIM(C3256),FIND(" ",TRIM(C3256)&amp;" ")-1)),"")))</f>
        <v>||</v>
      </c>
      <c r="I3256" s="18" t="n">
        <f aca="false">IF(G3256="",0, IF(COUNTIF($H$6:H3256,H3256)=1,1,0))</f>
        <v>0</v>
      </c>
      <c r="J3256" s="34" t="str">
        <f aca="false">IF( OR( ISBLANK(D3256), C3256=D3256, AND( LEFT(D3256,7)&lt;&gt;"NOMINA ", OR( ISERROR(FIND(" - ",D3256)), NOT(ISNUMBER(VALUE(LEFT(D3256,FIND(" - ",D3256)-1)))) ) ) ), "", B3256 &amp; "|" &amp; E3256 &amp; "|" &amp; (IF(ISBLANK(C3256), "", IFERROR(VALUE(LEFT(TRIM(C3256), FIND(" ", TRIM(C3256)&amp;" ")-1)), ""))) &amp; "|" &amp; D3256 )</f>
        <v/>
      </c>
      <c r="K3256" s="18" t="n">
        <f aca="false">IF(OR(C3256="", J3256="",G3256=""), 0, IF(COUNTIF($J$6:J3256, J3256)=1, 1, 0))</f>
        <v>0</v>
      </c>
      <c r="L3256" s="16" t="str">
        <f aca="false">IF(B3256="Inscripción de nuevo registro patronal",B3256 &amp; "|" &amp; E3256 &amp; "|" &amp; C3256,"")</f>
        <v/>
      </c>
      <c r="M3256" s="18" t="n">
        <f aca="false">IF(OR(C3256="", L3256=""), 0, IF(COUNTIF($L$6:L3256, L3256)=1, 1, 0))</f>
        <v>0</v>
      </c>
    </row>
    <row r="3257" customFormat="false" ht="28.35" hidden="false" customHeight="true" outlineLevel="0" collapsed="false">
      <c r="A3257" s="48" t="str">
        <f aca="false">IF(AND(NOT(ISBLANK(C3257)),NOT(ISBLANK(B3257)),NOT(ISBLANK(E3257))),(_xlfn.AGGREGATE(2,7,A$5:A3257))+1,"")</f>
        <v/>
      </c>
      <c r="B3257" s="49"/>
      <c r="C3257" s="49"/>
      <c r="D3257" s="50"/>
      <c r="E3257" s="51"/>
      <c r="F3257" s="52" t="str">
        <f aca="false">IFERROR(VLOOKUP(B3257,LISTAS!$Q$2:$R$58,2,0),"")</f>
        <v/>
      </c>
      <c r="G3257" s="34" t="str">
        <f aca="false">IF(ISBLANK(C3257),"",  IF(F3257="RAZÓN SOCIAL","NUEVO_RP",   IF(F3257="NUMERO",      IF(ISNUMBER(VALUE(C3257)),VALUE(C3257),""),   IF(OR(F3257="NSS - NOMBRE",F3257="RP - NOMBRE"),      IF(         AND(           NOT(ISERROR(FIND(" - ",C3257))),           ISERROR(FIND("  ",C3257)),           ISERROR(FIND("–",C3257)),           ISERROR(FIND("—",C3257)),           ISNUMBER(VALUE(LEFT(C3257,FIND(" - ",C3257)-1)))         ),         VALUE(LEFT(C3257,FIND(" - ",C3257)-1)),         ""      ),   ""   )  )))</f>
        <v/>
      </c>
      <c r="H3257" s="34" t="str">
        <f aca="false">B3257 &amp; "|" &amp; E3257 &amp; "|" &amp;(IF(ISBLANK(C3257),"",IFERROR(VALUE(LEFT(TRIM(C3257),FIND(" ",TRIM(C3257)&amp;" ")-1)),"")))</f>
        <v>||</v>
      </c>
      <c r="I3257" s="18" t="n">
        <f aca="false">IF(G3257="",0, IF(COUNTIF($H$6:H3257,H3257)=1,1,0))</f>
        <v>0</v>
      </c>
      <c r="J3257" s="34" t="str">
        <f aca="false">IF( OR( ISBLANK(D3257), C3257=D3257, AND( LEFT(D3257,7)&lt;&gt;"NOMINA ", OR( ISERROR(FIND(" - ",D3257)), NOT(ISNUMBER(VALUE(LEFT(D3257,FIND(" - ",D3257)-1)))) ) ) ), "", B3257 &amp; "|" &amp; E3257 &amp; "|" &amp; (IF(ISBLANK(C3257), "", IFERROR(VALUE(LEFT(TRIM(C3257), FIND(" ", TRIM(C3257)&amp;" ")-1)), ""))) &amp; "|" &amp; D3257 )</f>
        <v/>
      </c>
      <c r="K3257" s="18" t="n">
        <f aca="false">IF(OR(C3257="", J3257="",G3257=""), 0, IF(COUNTIF($J$6:J3257, J3257)=1, 1, 0))</f>
        <v>0</v>
      </c>
      <c r="L3257" s="16" t="str">
        <f aca="false">IF(B3257="Inscripción de nuevo registro patronal",B3257 &amp; "|" &amp; E3257 &amp; "|" &amp; C3257,"")</f>
        <v/>
      </c>
      <c r="M3257" s="18" t="n">
        <f aca="false">IF(OR(C3257="", L3257=""), 0, IF(COUNTIF($L$6:L3257, L3257)=1, 1, 0))</f>
        <v>0</v>
      </c>
    </row>
    <row r="3258" customFormat="false" ht="28.35" hidden="false" customHeight="true" outlineLevel="0" collapsed="false">
      <c r="A3258" s="48" t="str">
        <f aca="false">IF(AND(NOT(ISBLANK(C3258)),NOT(ISBLANK(B3258)),NOT(ISBLANK(E3258))),(_xlfn.AGGREGATE(2,7,A$5:A3258))+1,"")</f>
        <v/>
      </c>
      <c r="B3258" s="49"/>
      <c r="C3258" s="49"/>
      <c r="D3258" s="50"/>
      <c r="E3258" s="51"/>
      <c r="F3258" s="52" t="str">
        <f aca="false">IFERROR(VLOOKUP(B3258,LISTAS!$Q$2:$R$58,2,0),"")</f>
        <v/>
      </c>
      <c r="G3258" s="34" t="str">
        <f aca="false">IF(ISBLANK(C3258),"",  IF(F3258="RAZÓN SOCIAL","NUEVO_RP",   IF(F3258="NUMERO",      IF(ISNUMBER(VALUE(C3258)),VALUE(C3258),""),   IF(OR(F3258="NSS - NOMBRE",F3258="RP - NOMBRE"),      IF(         AND(           NOT(ISERROR(FIND(" - ",C3258))),           ISERROR(FIND("  ",C3258)),           ISERROR(FIND("–",C3258)),           ISERROR(FIND("—",C3258)),           ISNUMBER(VALUE(LEFT(C3258,FIND(" - ",C3258)-1)))         ),         VALUE(LEFT(C3258,FIND(" - ",C3258)-1)),         ""      ),   ""   )  )))</f>
        <v/>
      </c>
      <c r="H3258" s="34" t="str">
        <f aca="false">B3258 &amp; "|" &amp; E3258 &amp; "|" &amp;(IF(ISBLANK(C3258),"",IFERROR(VALUE(LEFT(TRIM(C3258),FIND(" ",TRIM(C3258)&amp;" ")-1)),"")))</f>
        <v>||</v>
      </c>
      <c r="I3258" s="18" t="n">
        <f aca="false">IF(G3258="",0, IF(COUNTIF($H$6:H3258,H3258)=1,1,0))</f>
        <v>0</v>
      </c>
      <c r="J3258" s="34" t="str">
        <f aca="false">IF( OR( ISBLANK(D3258), C3258=D3258, AND( LEFT(D3258,7)&lt;&gt;"NOMINA ", OR( ISERROR(FIND(" - ",D3258)), NOT(ISNUMBER(VALUE(LEFT(D3258,FIND(" - ",D3258)-1)))) ) ) ), "", B3258 &amp; "|" &amp; E3258 &amp; "|" &amp; (IF(ISBLANK(C3258), "", IFERROR(VALUE(LEFT(TRIM(C3258), FIND(" ", TRIM(C3258)&amp;" ")-1)), ""))) &amp; "|" &amp; D3258 )</f>
        <v/>
      </c>
      <c r="K3258" s="18" t="n">
        <f aca="false">IF(OR(C3258="", J3258="",G3258=""), 0, IF(COUNTIF($J$6:J3258, J3258)=1, 1, 0))</f>
        <v>0</v>
      </c>
      <c r="L3258" s="16" t="str">
        <f aca="false">IF(B3258="Inscripción de nuevo registro patronal",B3258 &amp; "|" &amp; E3258 &amp; "|" &amp; C3258,"")</f>
        <v/>
      </c>
      <c r="M3258" s="18" t="n">
        <f aca="false">IF(OR(C3258="", L3258=""), 0, IF(COUNTIF($L$6:L3258, L3258)=1, 1, 0))</f>
        <v>0</v>
      </c>
    </row>
    <row r="3259" customFormat="false" ht="28.35" hidden="false" customHeight="true" outlineLevel="0" collapsed="false">
      <c r="A3259" s="48" t="str">
        <f aca="false">IF(AND(NOT(ISBLANK(C3259)),NOT(ISBLANK(B3259)),NOT(ISBLANK(E3259))),(_xlfn.AGGREGATE(2,7,A$5:A3259))+1,"")</f>
        <v/>
      </c>
      <c r="B3259" s="49"/>
      <c r="C3259" s="49"/>
      <c r="D3259" s="50"/>
      <c r="E3259" s="51"/>
      <c r="F3259" s="52" t="str">
        <f aca="false">IFERROR(VLOOKUP(B3259,LISTAS!$Q$2:$R$58,2,0),"")</f>
        <v/>
      </c>
      <c r="G3259" s="34" t="str">
        <f aca="false">IF(ISBLANK(C3259),"",  IF(F3259="RAZÓN SOCIAL","NUEVO_RP",   IF(F3259="NUMERO",      IF(ISNUMBER(VALUE(C3259)),VALUE(C3259),""),   IF(OR(F3259="NSS - NOMBRE",F3259="RP - NOMBRE"),      IF(         AND(           NOT(ISERROR(FIND(" - ",C3259))),           ISERROR(FIND("  ",C3259)),           ISERROR(FIND("–",C3259)),           ISERROR(FIND("—",C3259)),           ISNUMBER(VALUE(LEFT(C3259,FIND(" - ",C3259)-1)))         ),         VALUE(LEFT(C3259,FIND(" - ",C3259)-1)),         ""      ),   ""   )  )))</f>
        <v/>
      </c>
      <c r="H3259" s="34" t="str">
        <f aca="false">B3259 &amp; "|" &amp; E3259 &amp; "|" &amp;(IF(ISBLANK(C3259),"",IFERROR(VALUE(LEFT(TRIM(C3259),FIND(" ",TRIM(C3259)&amp;" ")-1)),"")))</f>
        <v>||</v>
      </c>
      <c r="I3259" s="18" t="n">
        <f aca="false">IF(G3259="",0, IF(COUNTIF($H$6:H3259,H3259)=1,1,0))</f>
        <v>0</v>
      </c>
      <c r="J3259" s="34" t="str">
        <f aca="false">IF( OR( ISBLANK(D3259), C3259=D3259, AND( LEFT(D3259,7)&lt;&gt;"NOMINA ", OR( ISERROR(FIND(" - ",D3259)), NOT(ISNUMBER(VALUE(LEFT(D3259,FIND(" - ",D3259)-1)))) ) ) ), "", B3259 &amp; "|" &amp; E3259 &amp; "|" &amp; (IF(ISBLANK(C3259), "", IFERROR(VALUE(LEFT(TRIM(C3259), FIND(" ", TRIM(C3259)&amp;" ")-1)), ""))) &amp; "|" &amp; D3259 )</f>
        <v/>
      </c>
      <c r="K3259" s="18" t="n">
        <f aca="false">IF(OR(C3259="", J3259="",G3259=""), 0, IF(COUNTIF($J$6:J3259, J3259)=1, 1, 0))</f>
        <v>0</v>
      </c>
      <c r="L3259" s="16" t="str">
        <f aca="false">IF(B3259="Inscripción de nuevo registro patronal",B3259 &amp; "|" &amp; E3259 &amp; "|" &amp; C3259,"")</f>
        <v/>
      </c>
      <c r="M3259" s="18" t="n">
        <f aca="false">IF(OR(C3259="", L3259=""), 0, IF(COUNTIF($L$6:L3259, L3259)=1, 1, 0))</f>
        <v>0</v>
      </c>
    </row>
    <row r="3260" customFormat="false" ht="28.35" hidden="false" customHeight="true" outlineLevel="0" collapsed="false">
      <c r="A3260" s="48" t="str">
        <f aca="false">IF(AND(NOT(ISBLANK(C3260)),NOT(ISBLANK(B3260)),NOT(ISBLANK(E3260))),(_xlfn.AGGREGATE(2,7,A$5:A3260))+1,"")</f>
        <v/>
      </c>
      <c r="B3260" s="49"/>
      <c r="C3260" s="49"/>
      <c r="D3260" s="50"/>
      <c r="E3260" s="51"/>
      <c r="F3260" s="52" t="str">
        <f aca="false">IFERROR(VLOOKUP(B3260,LISTAS!$Q$2:$R$58,2,0),"")</f>
        <v/>
      </c>
      <c r="G3260" s="34" t="str">
        <f aca="false">IF(ISBLANK(C3260),"",  IF(F3260="RAZÓN SOCIAL","NUEVO_RP",   IF(F3260="NUMERO",      IF(ISNUMBER(VALUE(C3260)),VALUE(C3260),""),   IF(OR(F3260="NSS - NOMBRE",F3260="RP - NOMBRE"),      IF(         AND(           NOT(ISERROR(FIND(" - ",C3260))),           ISERROR(FIND("  ",C3260)),           ISERROR(FIND("–",C3260)),           ISERROR(FIND("—",C3260)),           ISNUMBER(VALUE(LEFT(C3260,FIND(" - ",C3260)-1)))         ),         VALUE(LEFT(C3260,FIND(" - ",C3260)-1)),         ""      ),   ""   )  )))</f>
        <v/>
      </c>
      <c r="H3260" s="34" t="str">
        <f aca="false">B3260 &amp; "|" &amp; E3260 &amp; "|" &amp;(IF(ISBLANK(C3260),"",IFERROR(VALUE(LEFT(TRIM(C3260),FIND(" ",TRIM(C3260)&amp;" ")-1)),"")))</f>
        <v>||</v>
      </c>
      <c r="I3260" s="18" t="n">
        <f aca="false">IF(G3260="",0, IF(COUNTIF($H$6:H3260,H3260)=1,1,0))</f>
        <v>0</v>
      </c>
      <c r="J3260" s="34" t="str">
        <f aca="false">IF( OR( ISBLANK(D3260), C3260=D3260, AND( LEFT(D3260,7)&lt;&gt;"NOMINA ", OR( ISERROR(FIND(" - ",D3260)), NOT(ISNUMBER(VALUE(LEFT(D3260,FIND(" - ",D3260)-1)))) ) ) ), "", B3260 &amp; "|" &amp; E3260 &amp; "|" &amp; (IF(ISBLANK(C3260), "", IFERROR(VALUE(LEFT(TRIM(C3260), FIND(" ", TRIM(C3260)&amp;" ")-1)), ""))) &amp; "|" &amp; D3260 )</f>
        <v/>
      </c>
      <c r="K3260" s="18" t="n">
        <f aca="false">IF(OR(C3260="", J3260="",G3260=""), 0, IF(COUNTIF($J$6:J3260, J3260)=1, 1, 0))</f>
        <v>0</v>
      </c>
      <c r="L3260" s="16" t="str">
        <f aca="false">IF(B3260="Inscripción de nuevo registro patronal",B3260 &amp; "|" &amp; E3260 &amp; "|" &amp; C3260,"")</f>
        <v/>
      </c>
      <c r="M3260" s="18" t="n">
        <f aca="false">IF(OR(C3260="", L3260=""), 0, IF(COUNTIF($L$6:L3260, L3260)=1, 1, 0))</f>
        <v>0</v>
      </c>
    </row>
    <row r="3261" customFormat="false" ht="28.35" hidden="false" customHeight="true" outlineLevel="0" collapsed="false">
      <c r="A3261" s="48" t="str">
        <f aca="false">IF(AND(NOT(ISBLANK(C3261)),NOT(ISBLANK(B3261)),NOT(ISBLANK(E3261))),(_xlfn.AGGREGATE(2,7,A$5:A3261))+1,"")</f>
        <v/>
      </c>
      <c r="B3261" s="49"/>
      <c r="C3261" s="49"/>
      <c r="D3261" s="50"/>
      <c r="E3261" s="51"/>
      <c r="F3261" s="52" t="str">
        <f aca="false">IFERROR(VLOOKUP(B3261,LISTAS!$Q$2:$R$58,2,0),"")</f>
        <v/>
      </c>
      <c r="G3261" s="34" t="str">
        <f aca="false">IF(ISBLANK(C3261),"",  IF(F3261="RAZÓN SOCIAL","NUEVO_RP",   IF(F3261="NUMERO",      IF(ISNUMBER(VALUE(C3261)),VALUE(C3261),""),   IF(OR(F3261="NSS - NOMBRE",F3261="RP - NOMBRE"),      IF(         AND(           NOT(ISERROR(FIND(" - ",C3261))),           ISERROR(FIND("  ",C3261)),           ISERROR(FIND("–",C3261)),           ISERROR(FIND("—",C3261)),           ISNUMBER(VALUE(LEFT(C3261,FIND(" - ",C3261)-1)))         ),         VALUE(LEFT(C3261,FIND(" - ",C3261)-1)),         ""      ),   ""   )  )))</f>
        <v/>
      </c>
      <c r="H3261" s="34" t="str">
        <f aca="false">B3261 &amp; "|" &amp; E3261 &amp; "|" &amp;(IF(ISBLANK(C3261),"",IFERROR(VALUE(LEFT(TRIM(C3261),FIND(" ",TRIM(C3261)&amp;" ")-1)),"")))</f>
        <v>||</v>
      </c>
      <c r="I3261" s="18" t="n">
        <f aca="false">IF(G3261="",0, IF(COUNTIF($H$6:H3261,H3261)=1,1,0))</f>
        <v>0</v>
      </c>
      <c r="J3261" s="34" t="str">
        <f aca="false">IF( OR( ISBLANK(D3261), C3261=D3261, AND( LEFT(D3261,7)&lt;&gt;"NOMINA ", OR( ISERROR(FIND(" - ",D3261)), NOT(ISNUMBER(VALUE(LEFT(D3261,FIND(" - ",D3261)-1)))) ) ) ), "", B3261 &amp; "|" &amp; E3261 &amp; "|" &amp; (IF(ISBLANK(C3261), "", IFERROR(VALUE(LEFT(TRIM(C3261), FIND(" ", TRIM(C3261)&amp;" ")-1)), ""))) &amp; "|" &amp; D3261 )</f>
        <v/>
      </c>
      <c r="K3261" s="18" t="n">
        <f aca="false">IF(OR(C3261="", J3261="",G3261=""), 0, IF(COUNTIF($J$6:J3261, J3261)=1, 1, 0))</f>
        <v>0</v>
      </c>
      <c r="L3261" s="16" t="str">
        <f aca="false">IF(B3261="Inscripción de nuevo registro patronal",B3261 &amp; "|" &amp; E3261 &amp; "|" &amp; C3261,"")</f>
        <v/>
      </c>
      <c r="M3261" s="18" t="n">
        <f aca="false">IF(OR(C3261="", L3261=""), 0, IF(COUNTIF($L$6:L3261, L3261)=1, 1, 0))</f>
        <v>0</v>
      </c>
    </row>
    <row r="3262" customFormat="false" ht="28.35" hidden="false" customHeight="true" outlineLevel="0" collapsed="false">
      <c r="A3262" s="48" t="str">
        <f aca="false">IF(AND(NOT(ISBLANK(C3262)),NOT(ISBLANK(B3262)),NOT(ISBLANK(E3262))),(_xlfn.AGGREGATE(2,7,A$5:A3262))+1,"")</f>
        <v/>
      </c>
      <c r="B3262" s="49"/>
      <c r="C3262" s="49"/>
      <c r="D3262" s="50"/>
      <c r="E3262" s="51"/>
      <c r="F3262" s="52" t="str">
        <f aca="false">IFERROR(VLOOKUP(B3262,LISTAS!$Q$2:$R$58,2,0),"")</f>
        <v/>
      </c>
      <c r="G3262" s="34" t="str">
        <f aca="false">IF(ISBLANK(C3262),"",  IF(F3262="RAZÓN SOCIAL","NUEVO_RP",   IF(F3262="NUMERO",      IF(ISNUMBER(VALUE(C3262)),VALUE(C3262),""),   IF(OR(F3262="NSS - NOMBRE",F3262="RP - NOMBRE"),      IF(         AND(           NOT(ISERROR(FIND(" - ",C3262))),           ISERROR(FIND("  ",C3262)),           ISERROR(FIND("–",C3262)),           ISERROR(FIND("—",C3262)),           ISNUMBER(VALUE(LEFT(C3262,FIND(" - ",C3262)-1)))         ),         VALUE(LEFT(C3262,FIND(" - ",C3262)-1)),         ""      ),   ""   )  )))</f>
        <v/>
      </c>
      <c r="H3262" s="34" t="str">
        <f aca="false">B3262 &amp; "|" &amp; E3262 &amp; "|" &amp;(IF(ISBLANK(C3262),"",IFERROR(VALUE(LEFT(TRIM(C3262),FIND(" ",TRIM(C3262)&amp;" ")-1)),"")))</f>
        <v>||</v>
      </c>
      <c r="I3262" s="18" t="n">
        <f aca="false">IF(G3262="",0, IF(COUNTIF($H$6:H3262,H3262)=1,1,0))</f>
        <v>0</v>
      </c>
      <c r="J3262" s="34" t="str">
        <f aca="false">IF( OR( ISBLANK(D3262), C3262=D3262, AND( LEFT(D3262,7)&lt;&gt;"NOMINA ", OR( ISERROR(FIND(" - ",D3262)), NOT(ISNUMBER(VALUE(LEFT(D3262,FIND(" - ",D3262)-1)))) ) ) ), "", B3262 &amp; "|" &amp; E3262 &amp; "|" &amp; (IF(ISBLANK(C3262), "", IFERROR(VALUE(LEFT(TRIM(C3262), FIND(" ", TRIM(C3262)&amp;" ")-1)), ""))) &amp; "|" &amp; D3262 )</f>
        <v/>
      </c>
      <c r="K3262" s="18" t="n">
        <f aca="false">IF(OR(C3262="", J3262="",G3262=""), 0, IF(COUNTIF($J$6:J3262, J3262)=1, 1, 0))</f>
        <v>0</v>
      </c>
      <c r="L3262" s="16" t="str">
        <f aca="false">IF(B3262="Inscripción de nuevo registro patronal",B3262 &amp; "|" &amp; E3262 &amp; "|" &amp; C3262,"")</f>
        <v/>
      </c>
      <c r="M3262" s="18" t="n">
        <f aca="false">IF(OR(C3262="", L3262=""), 0, IF(COUNTIF($L$6:L3262, L3262)=1, 1, 0))</f>
        <v>0</v>
      </c>
    </row>
    <row r="3263" customFormat="false" ht="28.35" hidden="false" customHeight="true" outlineLevel="0" collapsed="false">
      <c r="A3263" s="48" t="str">
        <f aca="false">IF(AND(NOT(ISBLANK(C3263)),NOT(ISBLANK(B3263)),NOT(ISBLANK(E3263))),(_xlfn.AGGREGATE(2,7,A$5:A3263))+1,"")</f>
        <v/>
      </c>
      <c r="B3263" s="49"/>
      <c r="C3263" s="49"/>
      <c r="D3263" s="50"/>
      <c r="E3263" s="51"/>
      <c r="F3263" s="52" t="str">
        <f aca="false">IFERROR(VLOOKUP(B3263,LISTAS!$Q$2:$R$58,2,0),"")</f>
        <v/>
      </c>
      <c r="G3263" s="34" t="str">
        <f aca="false">IF(ISBLANK(C3263),"",  IF(F3263="RAZÓN SOCIAL","NUEVO_RP",   IF(F3263="NUMERO",      IF(ISNUMBER(VALUE(C3263)),VALUE(C3263),""),   IF(OR(F3263="NSS - NOMBRE",F3263="RP - NOMBRE"),      IF(         AND(           NOT(ISERROR(FIND(" - ",C3263))),           ISERROR(FIND("  ",C3263)),           ISERROR(FIND("–",C3263)),           ISERROR(FIND("—",C3263)),           ISNUMBER(VALUE(LEFT(C3263,FIND(" - ",C3263)-1)))         ),         VALUE(LEFT(C3263,FIND(" - ",C3263)-1)),         ""      ),   ""   )  )))</f>
        <v/>
      </c>
      <c r="H3263" s="34" t="str">
        <f aca="false">B3263 &amp; "|" &amp; E3263 &amp; "|" &amp;(IF(ISBLANK(C3263),"",IFERROR(VALUE(LEFT(TRIM(C3263),FIND(" ",TRIM(C3263)&amp;" ")-1)),"")))</f>
        <v>||</v>
      </c>
      <c r="I3263" s="18" t="n">
        <f aca="false">IF(G3263="",0, IF(COUNTIF($H$6:H3263,H3263)=1,1,0))</f>
        <v>0</v>
      </c>
      <c r="J3263" s="34" t="str">
        <f aca="false">IF( OR( ISBLANK(D3263), C3263=D3263, AND( LEFT(D3263,7)&lt;&gt;"NOMINA ", OR( ISERROR(FIND(" - ",D3263)), NOT(ISNUMBER(VALUE(LEFT(D3263,FIND(" - ",D3263)-1)))) ) ) ), "", B3263 &amp; "|" &amp; E3263 &amp; "|" &amp; (IF(ISBLANK(C3263), "", IFERROR(VALUE(LEFT(TRIM(C3263), FIND(" ", TRIM(C3263)&amp;" ")-1)), ""))) &amp; "|" &amp; D3263 )</f>
        <v/>
      </c>
      <c r="K3263" s="18" t="n">
        <f aca="false">IF(OR(C3263="", J3263="",G3263=""), 0, IF(COUNTIF($J$6:J3263, J3263)=1, 1, 0))</f>
        <v>0</v>
      </c>
      <c r="L3263" s="16" t="str">
        <f aca="false">IF(B3263="Inscripción de nuevo registro patronal",B3263 &amp; "|" &amp; E3263 &amp; "|" &amp; C3263,"")</f>
        <v/>
      </c>
      <c r="M3263" s="18" t="n">
        <f aca="false">IF(OR(C3263="", L3263=""), 0, IF(COUNTIF($L$6:L3263, L3263)=1, 1, 0))</f>
        <v>0</v>
      </c>
    </row>
    <row r="3264" customFormat="false" ht="28.35" hidden="false" customHeight="true" outlineLevel="0" collapsed="false">
      <c r="A3264" s="48" t="str">
        <f aca="false">IF(AND(NOT(ISBLANK(C3264)),NOT(ISBLANK(B3264)),NOT(ISBLANK(E3264))),(_xlfn.AGGREGATE(2,7,A$5:A3264))+1,"")</f>
        <v/>
      </c>
      <c r="B3264" s="49"/>
      <c r="C3264" s="49"/>
      <c r="D3264" s="50"/>
      <c r="E3264" s="51"/>
      <c r="F3264" s="52" t="str">
        <f aca="false">IFERROR(VLOOKUP(B3264,LISTAS!$Q$2:$R$58,2,0),"")</f>
        <v/>
      </c>
      <c r="G3264" s="34" t="str">
        <f aca="false">IF(ISBLANK(C3264),"",  IF(F3264="RAZÓN SOCIAL","NUEVO_RP",   IF(F3264="NUMERO",      IF(ISNUMBER(VALUE(C3264)),VALUE(C3264),""),   IF(OR(F3264="NSS - NOMBRE",F3264="RP - NOMBRE"),      IF(         AND(           NOT(ISERROR(FIND(" - ",C3264))),           ISERROR(FIND("  ",C3264)),           ISERROR(FIND("–",C3264)),           ISERROR(FIND("—",C3264)),           ISNUMBER(VALUE(LEFT(C3264,FIND(" - ",C3264)-1)))         ),         VALUE(LEFT(C3264,FIND(" - ",C3264)-1)),         ""      ),   ""   )  )))</f>
        <v/>
      </c>
      <c r="H3264" s="34" t="str">
        <f aca="false">B3264 &amp; "|" &amp; E3264 &amp; "|" &amp;(IF(ISBLANK(C3264),"",IFERROR(VALUE(LEFT(TRIM(C3264),FIND(" ",TRIM(C3264)&amp;" ")-1)),"")))</f>
        <v>||</v>
      </c>
      <c r="I3264" s="18" t="n">
        <f aca="false">IF(G3264="",0, IF(COUNTIF($H$6:H3264,H3264)=1,1,0))</f>
        <v>0</v>
      </c>
      <c r="J3264" s="34" t="str">
        <f aca="false">IF( OR( ISBLANK(D3264), C3264=D3264, AND( LEFT(D3264,7)&lt;&gt;"NOMINA ", OR( ISERROR(FIND(" - ",D3264)), NOT(ISNUMBER(VALUE(LEFT(D3264,FIND(" - ",D3264)-1)))) ) ) ), "", B3264 &amp; "|" &amp; E3264 &amp; "|" &amp; (IF(ISBLANK(C3264), "", IFERROR(VALUE(LEFT(TRIM(C3264), FIND(" ", TRIM(C3264)&amp;" ")-1)), ""))) &amp; "|" &amp; D3264 )</f>
        <v/>
      </c>
      <c r="K3264" s="18" t="n">
        <f aca="false">IF(OR(C3264="", J3264="",G3264=""), 0, IF(COUNTIF($J$6:J3264, J3264)=1, 1, 0))</f>
        <v>0</v>
      </c>
      <c r="L3264" s="16" t="str">
        <f aca="false">IF(B3264="Inscripción de nuevo registro patronal",B3264 &amp; "|" &amp; E3264 &amp; "|" &amp; C3264,"")</f>
        <v/>
      </c>
      <c r="M3264" s="18" t="n">
        <f aca="false">IF(OR(C3264="", L3264=""), 0, IF(COUNTIF($L$6:L3264, L3264)=1, 1, 0))</f>
        <v>0</v>
      </c>
    </row>
    <row r="3265" customFormat="false" ht="28.35" hidden="false" customHeight="true" outlineLevel="0" collapsed="false">
      <c r="A3265" s="48" t="str">
        <f aca="false">IF(AND(NOT(ISBLANK(C3265)),NOT(ISBLANK(B3265)),NOT(ISBLANK(E3265))),(_xlfn.AGGREGATE(2,7,A$5:A3265))+1,"")</f>
        <v/>
      </c>
      <c r="B3265" s="49"/>
      <c r="C3265" s="49"/>
      <c r="D3265" s="50"/>
      <c r="E3265" s="51"/>
      <c r="F3265" s="52" t="str">
        <f aca="false">IFERROR(VLOOKUP(B3265,LISTAS!$Q$2:$R$58,2,0),"")</f>
        <v/>
      </c>
      <c r="G3265" s="34" t="str">
        <f aca="false">IF(ISBLANK(C3265),"",  IF(F3265="RAZÓN SOCIAL","NUEVO_RP",   IF(F3265="NUMERO",      IF(ISNUMBER(VALUE(C3265)),VALUE(C3265),""),   IF(OR(F3265="NSS - NOMBRE",F3265="RP - NOMBRE"),      IF(         AND(           NOT(ISERROR(FIND(" - ",C3265))),           ISERROR(FIND("  ",C3265)),           ISERROR(FIND("–",C3265)),           ISERROR(FIND("—",C3265)),           ISNUMBER(VALUE(LEFT(C3265,FIND(" - ",C3265)-1)))         ),         VALUE(LEFT(C3265,FIND(" - ",C3265)-1)),         ""      ),   ""   )  )))</f>
        <v/>
      </c>
      <c r="H3265" s="34" t="str">
        <f aca="false">B3265 &amp; "|" &amp; E3265 &amp; "|" &amp;(IF(ISBLANK(C3265),"",IFERROR(VALUE(LEFT(TRIM(C3265),FIND(" ",TRIM(C3265)&amp;" ")-1)),"")))</f>
        <v>||</v>
      </c>
      <c r="I3265" s="18" t="n">
        <f aca="false">IF(G3265="",0, IF(COUNTIF($H$6:H3265,H3265)=1,1,0))</f>
        <v>0</v>
      </c>
      <c r="J3265" s="34" t="str">
        <f aca="false">IF( OR( ISBLANK(D3265), C3265=D3265, AND( LEFT(D3265,7)&lt;&gt;"NOMINA ", OR( ISERROR(FIND(" - ",D3265)), NOT(ISNUMBER(VALUE(LEFT(D3265,FIND(" - ",D3265)-1)))) ) ) ), "", B3265 &amp; "|" &amp; E3265 &amp; "|" &amp; (IF(ISBLANK(C3265), "", IFERROR(VALUE(LEFT(TRIM(C3265), FIND(" ", TRIM(C3265)&amp;" ")-1)), ""))) &amp; "|" &amp; D3265 )</f>
        <v/>
      </c>
      <c r="K3265" s="18" t="n">
        <f aca="false">IF(OR(C3265="", J3265="",G3265=""), 0, IF(COUNTIF($J$6:J3265, J3265)=1, 1, 0))</f>
        <v>0</v>
      </c>
      <c r="L3265" s="16" t="str">
        <f aca="false">IF(B3265="Inscripción de nuevo registro patronal",B3265 &amp; "|" &amp; E3265 &amp; "|" &amp; C3265,"")</f>
        <v/>
      </c>
      <c r="M3265" s="18" t="n">
        <f aca="false">IF(OR(C3265="", L3265=""), 0, IF(COUNTIF($L$6:L3265, L3265)=1, 1, 0))</f>
        <v>0</v>
      </c>
    </row>
    <row r="3266" customFormat="false" ht="28.35" hidden="false" customHeight="true" outlineLevel="0" collapsed="false">
      <c r="A3266" s="48" t="str">
        <f aca="false">IF(AND(NOT(ISBLANK(C3266)),NOT(ISBLANK(B3266)),NOT(ISBLANK(E3266))),(_xlfn.AGGREGATE(2,7,A$5:A3266))+1,"")</f>
        <v/>
      </c>
      <c r="B3266" s="49"/>
      <c r="C3266" s="49"/>
      <c r="D3266" s="50"/>
      <c r="E3266" s="51"/>
      <c r="F3266" s="52" t="str">
        <f aca="false">IFERROR(VLOOKUP(B3266,LISTAS!$Q$2:$R$58,2,0),"")</f>
        <v/>
      </c>
      <c r="G3266" s="34" t="str">
        <f aca="false">IF(ISBLANK(C3266),"",  IF(F3266="RAZÓN SOCIAL","NUEVO_RP",   IF(F3266="NUMERO",      IF(ISNUMBER(VALUE(C3266)),VALUE(C3266),""),   IF(OR(F3266="NSS - NOMBRE",F3266="RP - NOMBRE"),      IF(         AND(           NOT(ISERROR(FIND(" - ",C3266))),           ISERROR(FIND("  ",C3266)),           ISERROR(FIND("–",C3266)),           ISERROR(FIND("—",C3266)),           ISNUMBER(VALUE(LEFT(C3266,FIND(" - ",C3266)-1)))         ),         VALUE(LEFT(C3266,FIND(" - ",C3266)-1)),         ""      ),   ""   )  )))</f>
        <v/>
      </c>
      <c r="H3266" s="34" t="str">
        <f aca="false">B3266 &amp; "|" &amp; E3266 &amp; "|" &amp;(IF(ISBLANK(C3266),"",IFERROR(VALUE(LEFT(TRIM(C3266),FIND(" ",TRIM(C3266)&amp;" ")-1)),"")))</f>
        <v>||</v>
      </c>
      <c r="I3266" s="18" t="n">
        <f aca="false">IF(G3266="",0, IF(COUNTIF($H$6:H3266,H3266)=1,1,0))</f>
        <v>0</v>
      </c>
      <c r="J3266" s="34" t="str">
        <f aca="false">IF( OR( ISBLANK(D3266), C3266=D3266, AND( LEFT(D3266,7)&lt;&gt;"NOMINA ", OR( ISERROR(FIND(" - ",D3266)), NOT(ISNUMBER(VALUE(LEFT(D3266,FIND(" - ",D3266)-1)))) ) ) ), "", B3266 &amp; "|" &amp; E3266 &amp; "|" &amp; (IF(ISBLANK(C3266), "", IFERROR(VALUE(LEFT(TRIM(C3266), FIND(" ", TRIM(C3266)&amp;" ")-1)), ""))) &amp; "|" &amp; D3266 )</f>
        <v/>
      </c>
      <c r="K3266" s="18" t="n">
        <f aca="false">IF(OR(C3266="", J3266="",G3266=""), 0, IF(COUNTIF($J$6:J3266, J3266)=1, 1, 0))</f>
        <v>0</v>
      </c>
      <c r="L3266" s="16" t="str">
        <f aca="false">IF(B3266="Inscripción de nuevo registro patronal",B3266 &amp; "|" &amp; E3266 &amp; "|" &amp; C3266,"")</f>
        <v/>
      </c>
      <c r="M3266" s="18" t="n">
        <f aca="false">IF(OR(C3266="", L3266=""), 0, IF(COUNTIF($L$6:L3266, L3266)=1, 1, 0))</f>
        <v>0</v>
      </c>
    </row>
    <row r="3267" customFormat="false" ht="28.35" hidden="false" customHeight="true" outlineLevel="0" collapsed="false">
      <c r="A3267" s="48" t="str">
        <f aca="false">IF(AND(NOT(ISBLANK(C3267)),NOT(ISBLANK(B3267)),NOT(ISBLANK(E3267))),(_xlfn.AGGREGATE(2,7,A$5:A3267))+1,"")</f>
        <v/>
      </c>
      <c r="B3267" s="49"/>
      <c r="C3267" s="49"/>
      <c r="D3267" s="50"/>
      <c r="E3267" s="51"/>
      <c r="F3267" s="52" t="str">
        <f aca="false">IFERROR(VLOOKUP(B3267,LISTAS!$Q$2:$R$58,2,0),"")</f>
        <v/>
      </c>
      <c r="G3267" s="34" t="str">
        <f aca="false">IF(ISBLANK(C3267),"",  IF(F3267="RAZÓN SOCIAL","NUEVO_RP",   IF(F3267="NUMERO",      IF(ISNUMBER(VALUE(C3267)),VALUE(C3267),""),   IF(OR(F3267="NSS - NOMBRE",F3267="RP - NOMBRE"),      IF(         AND(           NOT(ISERROR(FIND(" - ",C3267))),           ISERROR(FIND("  ",C3267)),           ISERROR(FIND("–",C3267)),           ISERROR(FIND("—",C3267)),           ISNUMBER(VALUE(LEFT(C3267,FIND(" - ",C3267)-1)))         ),         VALUE(LEFT(C3267,FIND(" - ",C3267)-1)),         ""      ),   ""   )  )))</f>
        <v/>
      </c>
      <c r="H3267" s="34" t="str">
        <f aca="false">B3267 &amp; "|" &amp; E3267 &amp; "|" &amp;(IF(ISBLANK(C3267),"",IFERROR(VALUE(LEFT(TRIM(C3267),FIND(" ",TRIM(C3267)&amp;" ")-1)),"")))</f>
        <v>||</v>
      </c>
      <c r="I3267" s="18" t="n">
        <f aca="false">IF(G3267="",0, IF(COUNTIF($H$6:H3267,H3267)=1,1,0))</f>
        <v>0</v>
      </c>
      <c r="J3267" s="34" t="str">
        <f aca="false">IF( OR( ISBLANK(D3267), C3267=D3267, AND( LEFT(D3267,7)&lt;&gt;"NOMINA ", OR( ISERROR(FIND(" - ",D3267)), NOT(ISNUMBER(VALUE(LEFT(D3267,FIND(" - ",D3267)-1)))) ) ) ), "", B3267 &amp; "|" &amp; E3267 &amp; "|" &amp; (IF(ISBLANK(C3267), "", IFERROR(VALUE(LEFT(TRIM(C3267), FIND(" ", TRIM(C3267)&amp;" ")-1)), ""))) &amp; "|" &amp; D3267 )</f>
        <v/>
      </c>
      <c r="K3267" s="18" t="n">
        <f aca="false">IF(OR(C3267="", J3267="",G3267=""), 0, IF(COUNTIF($J$6:J3267, J3267)=1, 1, 0))</f>
        <v>0</v>
      </c>
      <c r="L3267" s="16" t="str">
        <f aca="false">IF(B3267="Inscripción de nuevo registro patronal",B3267 &amp; "|" &amp; E3267 &amp; "|" &amp; C3267,"")</f>
        <v/>
      </c>
      <c r="M3267" s="18" t="n">
        <f aca="false">IF(OR(C3267="", L3267=""), 0, IF(COUNTIF($L$6:L3267, L3267)=1, 1, 0))</f>
        <v>0</v>
      </c>
    </row>
    <row r="3268" customFormat="false" ht="28.35" hidden="false" customHeight="true" outlineLevel="0" collapsed="false">
      <c r="A3268" s="48" t="str">
        <f aca="false">IF(AND(NOT(ISBLANK(C3268)),NOT(ISBLANK(B3268)),NOT(ISBLANK(E3268))),(_xlfn.AGGREGATE(2,7,A$5:A3268))+1,"")</f>
        <v/>
      </c>
      <c r="B3268" s="49"/>
      <c r="C3268" s="49"/>
      <c r="D3268" s="50"/>
      <c r="E3268" s="51"/>
      <c r="F3268" s="52" t="str">
        <f aca="false">IFERROR(VLOOKUP(B3268,LISTAS!$Q$2:$R$58,2,0),"")</f>
        <v/>
      </c>
      <c r="G3268" s="34" t="str">
        <f aca="false">IF(ISBLANK(C3268),"",  IF(F3268="RAZÓN SOCIAL","NUEVO_RP",   IF(F3268="NUMERO",      IF(ISNUMBER(VALUE(C3268)),VALUE(C3268),""),   IF(OR(F3268="NSS - NOMBRE",F3268="RP - NOMBRE"),      IF(         AND(           NOT(ISERROR(FIND(" - ",C3268))),           ISERROR(FIND("  ",C3268)),           ISERROR(FIND("–",C3268)),           ISERROR(FIND("—",C3268)),           ISNUMBER(VALUE(LEFT(C3268,FIND(" - ",C3268)-1)))         ),         VALUE(LEFT(C3268,FIND(" - ",C3268)-1)),         ""      ),   ""   )  )))</f>
        <v/>
      </c>
      <c r="H3268" s="34" t="str">
        <f aca="false">B3268 &amp; "|" &amp; E3268 &amp; "|" &amp;(IF(ISBLANK(C3268),"",IFERROR(VALUE(LEFT(TRIM(C3268),FIND(" ",TRIM(C3268)&amp;" ")-1)),"")))</f>
        <v>||</v>
      </c>
      <c r="I3268" s="18" t="n">
        <f aca="false">IF(G3268="",0, IF(COUNTIF($H$6:H3268,H3268)=1,1,0))</f>
        <v>0</v>
      </c>
      <c r="J3268" s="34" t="str">
        <f aca="false">IF( OR( ISBLANK(D3268), C3268=D3268, AND( LEFT(D3268,7)&lt;&gt;"NOMINA ", OR( ISERROR(FIND(" - ",D3268)), NOT(ISNUMBER(VALUE(LEFT(D3268,FIND(" - ",D3268)-1)))) ) ) ), "", B3268 &amp; "|" &amp; E3268 &amp; "|" &amp; (IF(ISBLANK(C3268), "", IFERROR(VALUE(LEFT(TRIM(C3268), FIND(" ", TRIM(C3268)&amp;" ")-1)), ""))) &amp; "|" &amp; D3268 )</f>
        <v/>
      </c>
      <c r="K3268" s="18" t="n">
        <f aca="false">IF(OR(C3268="", J3268="",G3268=""), 0, IF(COUNTIF($J$6:J3268, J3268)=1, 1, 0))</f>
        <v>0</v>
      </c>
      <c r="L3268" s="16" t="str">
        <f aca="false">IF(B3268="Inscripción de nuevo registro patronal",B3268 &amp; "|" &amp; E3268 &amp; "|" &amp; C3268,"")</f>
        <v/>
      </c>
      <c r="M3268" s="18" t="n">
        <f aca="false">IF(OR(C3268="", L3268=""), 0, IF(COUNTIF($L$6:L3268, L3268)=1, 1, 0))</f>
        <v>0</v>
      </c>
    </row>
    <row r="3269" customFormat="false" ht="28.35" hidden="false" customHeight="true" outlineLevel="0" collapsed="false">
      <c r="A3269" s="48" t="str">
        <f aca="false">IF(AND(NOT(ISBLANK(C3269)),NOT(ISBLANK(B3269)),NOT(ISBLANK(E3269))),(_xlfn.AGGREGATE(2,7,A$5:A3269))+1,"")</f>
        <v/>
      </c>
      <c r="B3269" s="49"/>
      <c r="C3269" s="49"/>
      <c r="D3269" s="50"/>
      <c r="E3269" s="51"/>
      <c r="F3269" s="52" t="str">
        <f aca="false">IFERROR(VLOOKUP(B3269,LISTAS!$Q$2:$R$58,2,0),"")</f>
        <v/>
      </c>
      <c r="G3269" s="34" t="str">
        <f aca="false">IF(ISBLANK(C3269),"",  IF(F3269="RAZÓN SOCIAL","NUEVO_RP",   IF(F3269="NUMERO",      IF(ISNUMBER(VALUE(C3269)),VALUE(C3269),""),   IF(OR(F3269="NSS - NOMBRE",F3269="RP - NOMBRE"),      IF(         AND(           NOT(ISERROR(FIND(" - ",C3269))),           ISERROR(FIND("  ",C3269)),           ISERROR(FIND("–",C3269)),           ISERROR(FIND("—",C3269)),           ISNUMBER(VALUE(LEFT(C3269,FIND(" - ",C3269)-1)))         ),         VALUE(LEFT(C3269,FIND(" - ",C3269)-1)),         ""      ),   ""   )  )))</f>
        <v/>
      </c>
      <c r="H3269" s="34" t="str">
        <f aca="false">B3269 &amp; "|" &amp; E3269 &amp; "|" &amp;(IF(ISBLANK(C3269),"",IFERROR(VALUE(LEFT(TRIM(C3269),FIND(" ",TRIM(C3269)&amp;" ")-1)),"")))</f>
        <v>||</v>
      </c>
      <c r="I3269" s="18" t="n">
        <f aca="false">IF(G3269="",0, IF(COUNTIF($H$6:H3269,H3269)=1,1,0))</f>
        <v>0</v>
      </c>
      <c r="J3269" s="34" t="str">
        <f aca="false">IF( OR( ISBLANK(D3269), C3269=D3269, AND( LEFT(D3269,7)&lt;&gt;"NOMINA ", OR( ISERROR(FIND(" - ",D3269)), NOT(ISNUMBER(VALUE(LEFT(D3269,FIND(" - ",D3269)-1)))) ) ) ), "", B3269 &amp; "|" &amp; E3269 &amp; "|" &amp; (IF(ISBLANK(C3269), "", IFERROR(VALUE(LEFT(TRIM(C3269), FIND(" ", TRIM(C3269)&amp;" ")-1)), ""))) &amp; "|" &amp; D3269 )</f>
        <v/>
      </c>
      <c r="K3269" s="18" t="n">
        <f aca="false">IF(OR(C3269="", J3269="",G3269=""), 0, IF(COUNTIF($J$6:J3269, J3269)=1, 1, 0))</f>
        <v>0</v>
      </c>
      <c r="L3269" s="16" t="str">
        <f aca="false">IF(B3269="Inscripción de nuevo registro patronal",B3269 &amp; "|" &amp; E3269 &amp; "|" &amp; C3269,"")</f>
        <v/>
      </c>
      <c r="M3269" s="18" t="n">
        <f aca="false">IF(OR(C3269="", L3269=""), 0, IF(COUNTIF($L$6:L3269, L3269)=1, 1, 0))</f>
        <v>0</v>
      </c>
    </row>
    <row r="3270" customFormat="false" ht="28.35" hidden="false" customHeight="true" outlineLevel="0" collapsed="false">
      <c r="A3270" s="48" t="str">
        <f aca="false">IF(AND(NOT(ISBLANK(C3270)),NOT(ISBLANK(B3270)),NOT(ISBLANK(E3270))),(_xlfn.AGGREGATE(2,7,A$5:A3270))+1,"")</f>
        <v/>
      </c>
      <c r="B3270" s="49"/>
      <c r="C3270" s="49"/>
      <c r="D3270" s="50"/>
      <c r="E3270" s="51"/>
      <c r="F3270" s="52" t="str">
        <f aca="false">IFERROR(VLOOKUP(B3270,LISTAS!$Q$2:$R$58,2,0),"")</f>
        <v/>
      </c>
      <c r="G3270" s="34" t="str">
        <f aca="false">IF(ISBLANK(C3270),"",  IF(F3270="RAZÓN SOCIAL","NUEVO_RP",   IF(F3270="NUMERO",      IF(ISNUMBER(VALUE(C3270)),VALUE(C3270),""),   IF(OR(F3270="NSS - NOMBRE",F3270="RP - NOMBRE"),      IF(         AND(           NOT(ISERROR(FIND(" - ",C3270))),           ISERROR(FIND("  ",C3270)),           ISERROR(FIND("–",C3270)),           ISERROR(FIND("—",C3270)),           ISNUMBER(VALUE(LEFT(C3270,FIND(" - ",C3270)-1)))         ),         VALUE(LEFT(C3270,FIND(" - ",C3270)-1)),         ""      ),   ""   )  )))</f>
        <v/>
      </c>
      <c r="H3270" s="34" t="str">
        <f aca="false">B3270 &amp; "|" &amp; E3270 &amp; "|" &amp;(IF(ISBLANK(C3270),"",IFERROR(VALUE(LEFT(TRIM(C3270),FIND(" ",TRIM(C3270)&amp;" ")-1)),"")))</f>
        <v>||</v>
      </c>
      <c r="I3270" s="18" t="n">
        <f aca="false">IF(G3270="",0, IF(COUNTIF($H$6:H3270,H3270)=1,1,0))</f>
        <v>0</v>
      </c>
      <c r="J3270" s="34" t="str">
        <f aca="false">IF( OR( ISBLANK(D3270), C3270=D3270, AND( LEFT(D3270,7)&lt;&gt;"NOMINA ", OR( ISERROR(FIND(" - ",D3270)), NOT(ISNUMBER(VALUE(LEFT(D3270,FIND(" - ",D3270)-1)))) ) ) ), "", B3270 &amp; "|" &amp; E3270 &amp; "|" &amp; (IF(ISBLANK(C3270), "", IFERROR(VALUE(LEFT(TRIM(C3270), FIND(" ", TRIM(C3270)&amp;" ")-1)), ""))) &amp; "|" &amp; D3270 )</f>
        <v/>
      </c>
      <c r="K3270" s="18" t="n">
        <f aca="false">IF(OR(C3270="", J3270="",G3270=""), 0, IF(COUNTIF($J$6:J3270, J3270)=1, 1, 0))</f>
        <v>0</v>
      </c>
      <c r="L3270" s="16" t="str">
        <f aca="false">IF(B3270="Inscripción de nuevo registro patronal",B3270 &amp; "|" &amp; E3270 &amp; "|" &amp; C3270,"")</f>
        <v/>
      </c>
      <c r="M3270" s="18" t="n">
        <f aca="false">IF(OR(C3270="", L3270=""), 0, IF(COUNTIF($L$6:L3270, L3270)=1, 1, 0))</f>
        <v>0</v>
      </c>
    </row>
    <row r="3271" customFormat="false" ht="28.35" hidden="false" customHeight="true" outlineLevel="0" collapsed="false">
      <c r="A3271" s="48" t="str">
        <f aca="false">IF(AND(NOT(ISBLANK(C3271)),NOT(ISBLANK(B3271)),NOT(ISBLANK(E3271))),(_xlfn.AGGREGATE(2,7,A$5:A3271))+1,"")</f>
        <v/>
      </c>
      <c r="B3271" s="49"/>
      <c r="C3271" s="49"/>
      <c r="D3271" s="50"/>
      <c r="E3271" s="51"/>
      <c r="F3271" s="52" t="str">
        <f aca="false">IFERROR(VLOOKUP(B3271,LISTAS!$Q$2:$R$58,2,0),"")</f>
        <v/>
      </c>
      <c r="G3271" s="34" t="str">
        <f aca="false">IF(ISBLANK(C3271),"",  IF(F3271="RAZÓN SOCIAL","NUEVO_RP",   IF(F3271="NUMERO",      IF(ISNUMBER(VALUE(C3271)),VALUE(C3271),""),   IF(OR(F3271="NSS - NOMBRE",F3271="RP - NOMBRE"),      IF(         AND(           NOT(ISERROR(FIND(" - ",C3271))),           ISERROR(FIND("  ",C3271)),           ISERROR(FIND("–",C3271)),           ISERROR(FIND("—",C3271)),           ISNUMBER(VALUE(LEFT(C3271,FIND(" - ",C3271)-1)))         ),         VALUE(LEFT(C3271,FIND(" - ",C3271)-1)),         ""      ),   ""   )  )))</f>
        <v/>
      </c>
      <c r="H3271" s="34" t="str">
        <f aca="false">B3271 &amp; "|" &amp; E3271 &amp; "|" &amp;(IF(ISBLANK(C3271),"",IFERROR(VALUE(LEFT(TRIM(C3271),FIND(" ",TRIM(C3271)&amp;" ")-1)),"")))</f>
        <v>||</v>
      </c>
      <c r="I3271" s="18" t="n">
        <f aca="false">IF(G3271="",0, IF(COUNTIF($H$6:H3271,H3271)=1,1,0))</f>
        <v>0</v>
      </c>
      <c r="J3271" s="34" t="str">
        <f aca="false">IF( OR( ISBLANK(D3271), C3271=D3271, AND( LEFT(D3271,7)&lt;&gt;"NOMINA ", OR( ISERROR(FIND(" - ",D3271)), NOT(ISNUMBER(VALUE(LEFT(D3271,FIND(" - ",D3271)-1)))) ) ) ), "", B3271 &amp; "|" &amp; E3271 &amp; "|" &amp; (IF(ISBLANK(C3271), "", IFERROR(VALUE(LEFT(TRIM(C3271), FIND(" ", TRIM(C3271)&amp;" ")-1)), ""))) &amp; "|" &amp; D3271 )</f>
        <v/>
      </c>
      <c r="K3271" s="18" t="n">
        <f aca="false">IF(OR(C3271="", J3271="",G3271=""), 0, IF(COUNTIF($J$6:J3271, J3271)=1, 1, 0))</f>
        <v>0</v>
      </c>
      <c r="L3271" s="16" t="str">
        <f aca="false">IF(B3271="Inscripción de nuevo registro patronal",B3271 &amp; "|" &amp; E3271 &amp; "|" &amp; C3271,"")</f>
        <v/>
      </c>
      <c r="M3271" s="18" t="n">
        <f aca="false">IF(OR(C3271="", L3271=""), 0, IF(COUNTIF($L$6:L3271, L3271)=1, 1, 0))</f>
        <v>0</v>
      </c>
    </row>
    <row r="3272" customFormat="false" ht="28.35" hidden="false" customHeight="true" outlineLevel="0" collapsed="false">
      <c r="A3272" s="48" t="str">
        <f aca="false">IF(AND(NOT(ISBLANK(C3272)),NOT(ISBLANK(B3272)),NOT(ISBLANK(E3272))),(_xlfn.AGGREGATE(2,7,A$5:A3272))+1,"")</f>
        <v/>
      </c>
      <c r="B3272" s="49"/>
      <c r="C3272" s="49"/>
      <c r="D3272" s="50"/>
      <c r="E3272" s="51"/>
      <c r="F3272" s="52" t="str">
        <f aca="false">IFERROR(VLOOKUP(B3272,LISTAS!$Q$2:$R$58,2,0),"")</f>
        <v/>
      </c>
      <c r="G3272" s="34" t="str">
        <f aca="false">IF(ISBLANK(C3272),"",  IF(F3272="RAZÓN SOCIAL","NUEVO_RP",   IF(F3272="NUMERO",      IF(ISNUMBER(VALUE(C3272)),VALUE(C3272),""),   IF(OR(F3272="NSS - NOMBRE",F3272="RP - NOMBRE"),      IF(         AND(           NOT(ISERROR(FIND(" - ",C3272))),           ISERROR(FIND("  ",C3272)),           ISERROR(FIND("–",C3272)),           ISERROR(FIND("—",C3272)),           ISNUMBER(VALUE(LEFT(C3272,FIND(" - ",C3272)-1)))         ),         VALUE(LEFT(C3272,FIND(" - ",C3272)-1)),         ""      ),   ""   )  )))</f>
        <v/>
      </c>
      <c r="H3272" s="34" t="str">
        <f aca="false">B3272 &amp; "|" &amp; E3272 &amp; "|" &amp;(IF(ISBLANK(C3272),"",IFERROR(VALUE(LEFT(TRIM(C3272),FIND(" ",TRIM(C3272)&amp;" ")-1)),"")))</f>
        <v>||</v>
      </c>
      <c r="I3272" s="18" t="n">
        <f aca="false">IF(G3272="",0, IF(COUNTIF($H$6:H3272,H3272)=1,1,0))</f>
        <v>0</v>
      </c>
      <c r="J3272" s="34" t="str">
        <f aca="false">IF( OR( ISBLANK(D3272), C3272=D3272, AND( LEFT(D3272,7)&lt;&gt;"NOMINA ", OR( ISERROR(FIND(" - ",D3272)), NOT(ISNUMBER(VALUE(LEFT(D3272,FIND(" - ",D3272)-1)))) ) ) ), "", B3272 &amp; "|" &amp; E3272 &amp; "|" &amp; (IF(ISBLANK(C3272), "", IFERROR(VALUE(LEFT(TRIM(C3272), FIND(" ", TRIM(C3272)&amp;" ")-1)), ""))) &amp; "|" &amp; D3272 )</f>
        <v/>
      </c>
      <c r="K3272" s="18" t="n">
        <f aca="false">IF(OR(C3272="", J3272="",G3272=""), 0, IF(COUNTIF($J$6:J3272, J3272)=1, 1, 0))</f>
        <v>0</v>
      </c>
      <c r="L3272" s="16" t="str">
        <f aca="false">IF(B3272="Inscripción de nuevo registro patronal",B3272 &amp; "|" &amp; E3272 &amp; "|" &amp; C3272,"")</f>
        <v/>
      </c>
      <c r="M3272" s="18" t="n">
        <f aca="false">IF(OR(C3272="", L3272=""), 0, IF(COUNTIF($L$6:L3272, L3272)=1, 1, 0))</f>
        <v>0</v>
      </c>
    </row>
    <row r="3273" customFormat="false" ht="28.35" hidden="false" customHeight="true" outlineLevel="0" collapsed="false">
      <c r="A3273" s="48" t="str">
        <f aca="false">IF(AND(NOT(ISBLANK(C3273)),NOT(ISBLANK(B3273)),NOT(ISBLANK(E3273))),(_xlfn.AGGREGATE(2,7,A$5:A3273))+1,"")</f>
        <v/>
      </c>
      <c r="B3273" s="49"/>
      <c r="C3273" s="49"/>
      <c r="D3273" s="50"/>
      <c r="E3273" s="51"/>
      <c r="F3273" s="52" t="str">
        <f aca="false">IFERROR(VLOOKUP(B3273,LISTAS!$Q$2:$R$58,2,0),"")</f>
        <v/>
      </c>
      <c r="G3273" s="34" t="str">
        <f aca="false">IF(ISBLANK(C3273),"",  IF(F3273="RAZÓN SOCIAL","NUEVO_RP",   IF(F3273="NUMERO",      IF(ISNUMBER(VALUE(C3273)),VALUE(C3273),""),   IF(OR(F3273="NSS - NOMBRE",F3273="RP - NOMBRE"),      IF(         AND(           NOT(ISERROR(FIND(" - ",C3273))),           ISERROR(FIND("  ",C3273)),           ISERROR(FIND("–",C3273)),           ISERROR(FIND("—",C3273)),           ISNUMBER(VALUE(LEFT(C3273,FIND(" - ",C3273)-1)))         ),         VALUE(LEFT(C3273,FIND(" - ",C3273)-1)),         ""      ),   ""   )  )))</f>
        <v/>
      </c>
      <c r="H3273" s="34" t="str">
        <f aca="false">B3273 &amp; "|" &amp; E3273 &amp; "|" &amp;(IF(ISBLANK(C3273),"",IFERROR(VALUE(LEFT(TRIM(C3273),FIND(" ",TRIM(C3273)&amp;" ")-1)),"")))</f>
        <v>||</v>
      </c>
      <c r="I3273" s="18" t="n">
        <f aca="false">IF(G3273="",0, IF(COUNTIF($H$6:H3273,H3273)=1,1,0))</f>
        <v>0</v>
      </c>
      <c r="J3273" s="34" t="str">
        <f aca="false">IF( OR( ISBLANK(D3273), C3273=D3273, AND( LEFT(D3273,7)&lt;&gt;"NOMINA ", OR( ISERROR(FIND(" - ",D3273)), NOT(ISNUMBER(VALUE(LEFT(D3273,FIND(" - ",D3273)-1)))) ) ) ), "", B3273 &amp; "|" &amp; E3273 &amp; "|" &amp; (IF(ISBLANK(C3273), "", IFERROR(VALUE(LEFT(TRIM(C3273), FIND(" ", TRIM(C3273)&amp;" ")-1)), ""))) &amp; "|" &amp; D3273 )</f>
        <v/>
      </c>
      <c r="K3273" s="18" t="n">
        <f aca="false">IF(OR(C3273="", J3273="",G3273=""), 0, IF(COUNTIF($J$6:J3273, J3273)=1, 1, 0))</f>
        <v>0</v>
      </c>
      <c r="L3273" s="16" t="str">
        <f aca="false">IF(B3273="Inscripción de nuevo registro patronal",B3273 &amp; "|" &amp; E3273 &amp; "|" &amp; C3273,"")</f>
        <v/>
      </c>
      <c r="M3273" s="18" t="n">
        <f aca="false">IF(OR(C3273="", L3273=""), 0, IF(COUNTIF($L$6:L3273, L3273)=1, 1, 0))</f>
        <v>0</v>
      </c>
    </row>
    <row r="3274" customFormat="false" ht="28.35" hidden="false" customHeight="true" outlineLevel="0" collapsed="false">
      <c r="A3274" s="48" t="str">
        <f aca="false">IF(AND(NOT(ISBLANK(C3274)),NOT(ISBLANK(B3274)),NOT(ISBLANK(E3274))),(_xlfn.AGGREGATE(2,7,A$5:A3274))+1,"")</f>
        <v/>
      </c>
      <c r="B3274" s="49"/>
      <c r="C3274" s="49"/>
      <c r="D3274" s="50"/>
      <c r="E3274" s="51"/>
      <c r="F3274" s="52" t="str">
        <f aca="false">IFERROR(VLOOKUP(B3274,LISTAS!$Q$2:$R$58,2,0),"")</f>
        <v/>
      </c>
      <c r="G3274" s="34" t="str">
        <f aca="false">IF(ISBLANK(C3274),"",  IF(F3274="RAZÓN SOCIAL","NUEVO_RP",   IF(F3274="NUMERO",      IF(ISNUMBER(VALUE(C3274)),VALUE(C3274),""),   IF(OR(F3274="NSS - NOMBRE",F3274="RP - NOMBRE"),      IF(         AND(           NOT(ISERROR(FIND(" - ",C3274))),           ISERROR(FIND("  ",C3274)),           ISERROR(FIND("–",C3274)),           ISERROR(FIND("—",C3274)),           ISNUMBER(VALUE(LEFT(C3274,FIND(" - ",C3274)-1)))         ),         VALUE(LEFT(C3274,FIND(" - ",C3274)-1)),         ""      ),   ""   )  )))</f>
        <v/>
      </c>
      <c r="H3274" s="34" t="str">
        <f aca="false">B3274 &amp; "|" &amp; E3274 &amp; "|" &amp;(IF(ISBLANK(C3274),"",IFERROR(VALUE(LEFT(TRIM(C3274),FIND(" ",TRIM(C3274)&amp;" ")-1)),"")))</f>
        <v>||</v>
      </c>
      <c r="I3274" s="18" t="n">
        <f aca="false">IF(G3274="",0, IF(COUNTIF($H$6:H3274,H3274)=1,1,0))</f>
        <v>0</v>
      </c>
      <c r="J3274" s="34" t="str">
        <f aca="false">IF( OR( ISBLANK(D3274), C3274=D3274, AND( LEFT(D3274,7)&lt;&gt;"NOMINA ", OR( ISERROR(FIND(" - ",D3274)), NOT(ISNUMBER(VALUE(LEFT(D3274,FIND(" - ",D3274)-1)))) ) ) ), "", B3274 &amp; "|" &amp; E3274 &amp; "|" &amp; (IF(ISBLANK(C3274), "", IFERROR(VALUE(LEFT(TRIM(C3274), FIND(" ", TRIM(C3274)&amp;" ")-1)), ""))) &amp; "|" &amp; D3274 )</f>
        <v/>
      </c>
      <c r="K3274" s="18" t="n">
        <f aca="false">IF(OR(C3274="", J3274="",G3274=""), 0, IF(COUNTIF($J$6:J3274, J3274)=1, 1, 0))</f>
        <v>0</v>
      </c>
      <c r="L3274" s="16" t="str">
        <f aca="false">IF(B3274="Inscripción de nuevo registro patronal",B3274 &amp; "|" &amp; E3274 &amp; "|" &amp; C3274,"")</f>
        <v/>
      </c>
      <c r="M3274" s="18" t="n">
        <f aca="false">IF(OR(C3274="", L3274=""), 0, IF(COUNTIF($L$6:L3274, L3274)=1, 1, 0))</f>
        <v>0</v>
      </c>
    </row>
    <row r="3275" customFormat="false" ht="28.35" hidden="false" customHeight="true" outlineLevel="0" collapsed="false">
      <c r="A3275" s="48" t="str">
        <f aca="false">IF(AND(NOT(ISBLANK(C3275)),NOT(ISBLANK(B3275)),NOT(ISBLANK(E3275))),(_xlfn.AGGREGATE(2,7,A$5:A3275))+1,"")</f>
        <v/>
      </c>
      <c r="B3275" s="49"/>
      <c r="C3275" s="49"/>
      <c r="D3275" s="50"/>
      <c r="E3275" s="51"/>
      <c r="F3275" s="52" t="str">
        <f aca="false">IFERROR(VLOOKUP(B3275,LISTAS!$Q$2:$R$58,2,0),"")</f>
        <v/>
      </c>
      <c r="G3275" s="34" t="str">
        <f aca="false">IF(ISBLANK(C3275),"",  IF(F3275="RAZÓN SOCIAL","NUEVO_RP",   IF(F3275="NUMERO",      IF(ISNUMBER(VALUE(C3275)),VALUE(C3275),""),   IF(OR(F3275="NSS - NOMBRE",F3275="RP - NOMBRE"),      IF(         AND(           NOT(ISERROR(FIND(" - ",C3275))),           ISERROR(FIND("  ",C3275)),           ISERROR(FIND("–",C3275)),           ISERROR(FIND("—",C3275)),           ISNUMBER(VALUE(LEFT(C3275,FIND(" - ",C3275)-1)))         ),         VALUE(LEFT(C3275,FIND(" - ",C3275)-1)),         ""      ),   ""   )  )))</f>
        <v/>
      </c>
      <c r="H3275" s="34" t="str">
        <f aca="false">B3275 &amp; "|" &amp; E3275 &amp; "|" &amp;(IF(ISBLANK(C3275),"",IFERROR(VALUE(LEFT(TRIM(C3275),FIND(" ",TRIM(C3275)&amp;" ")-1)),"")))</f>
        <v>||</v>
      </c>
      <c r="I3275" s="18" t="n">
        <f aca="false">IF(G3275="",0, IF(COUNTIF($H$6:H3275,H3275)=1,1,0))</f>
        <v>0</v>
      </c>
      <c r="J3275" s="34" t="str">
        <f aca="false">IF( OR( ISBLANK(D3275), C3275=D3275, AND( LEFT(D3275,7)&lt;&gt;"NOMINA ", OR( ISERROR(FIND(" - ",D3275)), NOT(ISNUMBER(VALUE(LEFT(D3275,FIND(" - ",D3275)-1)))) ) ) ), "", B3275 &amp; "|" &amp; E3275 &amp; "|" &amp; (IF(ISBLANK(C3275), "", IFERROR(VALUE(LEFT(TRIM(C3275), FIND(" ", TRIM(C3275)&amp;" ")-1)), ""))) &amp; "|" &amp; D3275 )</f>
        <v/>
      </c>
      <c r="K3275" s="18" t="n">
        <f aca="false">IF(OR(C3275="", J3275="",G3275=""), 0, IF(COUNTIF($J$6:J3275, J3275)=1, 1, 0))</f>
        <v>0</v>
      </c>
      <c r="L3275" s="16" t="str">
        <f aca="false">IF(B3275="Inscripción de nuevo registro patronal",B3275 &amp; "|" &amp; E3275 &amp; "|" &amp; C3275,"")</f>
        <v/>
      </c>
      <c r="M3275" s="18" t="n">
        <f aca="false">IF(OR(C3275="", L3275=""), 0, IF(COUNTIF($L$6:L3275, L3275)=1, 1, 0))</f>
        <v>0</v>
      </c>
    </row>
    <row r="3276" customFormat="false" ht="28.35" hidden="false" customHeight="true" outlineLevel="0" collapsed="false">
      <c r="A3276" s="48" t="str">
        <f aca="false">IF(AND(NOT(ISBLANK(C3276)),NOT(ISBLANK(B3276)),NOT(ISBLANK(E3276))),(_xlfn.AGGREGATE(2,7,A$5:A3276))+1,"")</f>
        <v/>
      </c>
      <c r="B3276" s="49"/>
      <c r="C3276" s="49"/>
      <c r="D3276" s="50"/>
      <c r="E3276" s="51"/>
      <c r="F3276" s="52" t="str">
        <f aca="false">IFERROR(VLOOKUP(B3276,LISTAS!$Q$2:$R$58,2,0),"")</f>
        <v/>
      </c>
      <c r="G3276" s="34" t="str">
        <f aca="false">IF(ISBLANK(C3276),"",  IF(F3276="RAZÓN SOCIAL","NUEVO_RP",   IF(F3276="NUMERO",      IF(ISNUMBER(VALUE(C3276)),VALUE(C3276),""),   IF(OR(F3276="NSS - NOMBRE",F3276="RP - NOMBRE"),      IF(         AND(           NOT(ISERROR(FIND(" - ",C3276))),           ISERROR(FIND("  ",C3276)),           ISERROR(FIND("–",C3276)),           ISERROR(FIND("—",C3276)),           ISNUMBER(VALUE(LEFT(C3276,FIND(" - ",C3276)-1)))         ),         VALUE(LEFT(C3276,FIND(" - ",C3276)-1)),         ""      ),   ""   )  )))</f>
        <v/>
      </c>
      <c r="H3276" s="34" t="str">
        <f aca="false">B3276 &amp; "|" &amp; E3276 &amp; "|" &amp;(IF(ISBLANK(C3276),"",IFERROR(VALUE(LEFT(TRIM(C3276),FIND(" ",TRIM(C3276)&amp;" ")-1)),"")))</f>
        <v>||</v>
      </c>
      <c r="I3276" s="18" t="n">
        <f aca="false">IF(G3276="",0, IF(COUNTIF($H$6:H3276,H3276)=1,1,0))</f>
        <v>0</v>
      </c>
      <c r="J3276" s="34" t="str">
        <f aca="false">IF( OR( ISBLANK(D3276), C3276=D3276, AND( LEFT(D3276,7)&lt;&gt;"NOMINA ", OR( ISERROR(FIND(" - ",D3276)), NOT(ISNUMBER(VALUE(LEFT(D3276,FIND(" - ",D3276)-1)))) ) ) ), "", B3276 &amp; "|" &amp; E3276 &amp; "|" &amp; (IF(ISBLANK(C3276), "", IFERROR(VALUE(LEFT(TRIM(C3276), FIND(" ", TRIM(C3276)&amp;" ")-1)), ""))) &amp; "|" &amp; D3276 )</f>
        <v/>
      </c>
      <c r="K3276" s="18" t="n">
        <f aca="false">IF(OR(C3276="", J3276="",G3276=""), 0, IF(COUNTIF($J$6:J3276, J3276)=1, 1, 0))</f>
        <v>0</v>
      </c>
      <c r="L3276" s="16" t="str">
        <f aca="false">IF(B3276="Inscripción de nuevo registro patronal",B3276 &amp; "|" &amp; E3276 &amp; "|" &amp; C3276,"")</f>
        <v/>
      </c>
      <c r="M3276" s="18" t="n">
        <f aca="false">IF(OR(C3276="", L3276=""), 0, IF(COUNTIF($L$6:L3276, L3276)=1, 1, 0))</f>
        <v>0</v>
      </c>
    </row>
    <row r="3277" customFormat="false" ht="28.35" hidden="false" customHeight="true" outlineLevel="0" collapsed="false">
      <c r="A3277" s="48" t="str">
        <f aca="false">IF(AND(NOT(ISBLANK(C3277)),NOT(ISBLANK(B3277)),NOT(ISBLANK(E3277))),(_xlfn.AGGREGATE(2,7,A$5:A3277))+1,"")</f>
        <v/>
      </c>
      <c r="B3277" s="49"/>
      <c r="C3277" s="49"/>
      <c r="D3277" s="50"/>
      <c r="E3277" s="51"/>
      <c r="F3277" s="52" t="str">
        <f aca="false">IFERROR(VLOOKUP(B3277,LISTAS!$Q$2:$R$58,2,0),"")</f>
        <v/>
      </c>
      <c r="G3277" s="34" t="str">
        <f aca="false">IF(ISBLANK(C3277),"",  IF(F3277="RAZÓN SOCIAL","NUEVO_RP",   IF(F3277="NUMERO",      IF(ISNUMBER(VALUE(C3277)),VALUE(C3277),""),   IF(OR(F3277="NSS - NOMBRE",F3277="RP - NOMBRE"),      IF(         AND(           NOT(ISERROR(FIND(" - ",C3277))),           ISERROR(FIND("  ",C3277)),           ISERROR(FIND("–",C3277)),           ISERROR(FIND("—",C3277)),           ISNUMBER(VALUE(LEFT(C3277,FIND(" - ",C3277)-1)))         ),         VALUE(LEFT(C3277,FIND(" - ",C3277)-1)),         ""      ),   ""   )  )))</f>
        <v/>
      </c>
      <c r="H3277" s="34" t="str">
        <f aca="false">B3277 &amp; "|" &amp; E3277 &amp; "|" &amp;(IF(ISBLANK(C3277),"",IFERROR(VALUE(LEFT(TRIM(C3277),FIND(" ",TRIM(C3277)&amp;" ")-1)),"")))</f>
        <v>||</v>
      </c>
      <c r="I3277" s="18" t="n">
        <f aca="false">IF(G3277="",0, IF(COUNTIF($H$6:H3277,H3277)=1,1,0))</f>
        <v>0</v>
      </c>
      <c r="J3277" s="34" t="str">
        <f aca="false">IF( OR( ISBLANK(D3277), C3277=D3277, AND( LEFT(D3277,7)&lt;&gt;"NOMINA ", OR( ISERROR(FIND(" - ",D3277)), NOT(ISNUMBER(VALUE(LEFT(D3277,FIND(" - ",D3277)-1)))) ) ) ), "", B3277 &amp; "|" &amp; E3277 &amp; "|" &amp; (IF(ISBLANK(C3277), "", IFERROR(VALUE(LEFT(TRIM(C3277), FIND(" ", TRIM(C3277)&amp;" ")-1)), ""))) &amp; "|" &amp; D3277 )</f>
        <v/>
      </c>
      <c r="K3277" s="18" t="n">
        <f aca="false">IF(OR(C3277="", J3277="",G3277=""), 0, IF(COUNTIF($J$6:J3277, J3277)=1, 1, 0))</f>
        <v>0</v>
      </c>
      <c r="L3277" s="16" t="str">
        <f aca="false">IF(B3277="Inscripción de nuevo registro patronal",B3277 &amp; "|" &amp; E3277 &amp; "|" &amp; C3277,"")</f>
        <v/>
      </c>
      <c r="M3277" s="18" t="n">
        <f aca="false">IF(OR(C3277="", L3277=""), 0, IF(COUNTIF($L$6:L3277, L3277)=1, 1, 0))</f>
        <v>0</v>
      </c>
    </row>
    <row r="3278" customFormat="false" ht="28.35" hidden="false" customHeight="true" outlineLevel="0" collapsed="false">
      <c r="A3278" s="48" t="str">
        <f aca="false">IF(AND(NOT(ISBLANK(C3278)),NOT(ISBLANK(B3278)),NOT(ISBLANK(E3278))),(_xlfn.AGGREGATE(2,7,A$5:A3278))+1,"")</f>
        <v/>
      </c>
      <c r="B3278" s="49"/>
      <c r="C3278" s="49"/>
      <c r="D3278" s="50"/>
      <c r="E3278" s="51"/>
      <c r="F3278" s="52" t="str">
        <f aca="false">IFERROR(VLOOKUP(B3278,LISTAS!$Q$2:$R$58,2,0),"")</f>
        <v/>
      </c>
      <c r="G3278" s="34" t="str">
        <f aca="false">IF(ISBLANK(C3278),"",  IF(F3278="RAZÓN SOCIAL","NUEVO_RP",   IF(F3278="NUMERO",      IF(ISNUMBER(VALUE(C3278)),VALUE(C3278),""),   IF(OR(F3278="NSS - NOMBRE",F3278="RP - NOMBRE"),      IF(         AND(           NOT(ISERROR(FIND(" - ",C3278))),           ISERROR(FIND("  ",C3278)),           ISERROR(FIND("–",C3278)),           ISERROR(FIND("—",C3278)),           ISNUMBER(VALUE(LEFT(C3278,FIND(" - ",C3278)-1)))         ),         VALUE(LEFT(C3278,FIND(" - ",C3278)-1)),         ""      ),   ""   )  )))</f>
        <v/>
      </c>
      <c r="H3278" s="34" t="str">
        <f aca="false">B3278 &amp; "|" &amp; E3278 &amp; "|" &amp;(IF(ISBLANK(C3278),"",IFERROR(VALUE(LEFT(TRIM(C3278),FIND(" ",TRIM(C3278)&amp;" ")-1)),"")))</f>
        <v>||</v>
      </c>
      <c r="I3278" s="18" t="n">
        <f aca="false">IF(G3278="",0, IF(COUNTIF($H$6:H3278,H3278)=1,1,0))</f>
        <v>0</v>
      </c>
      <c r="J3278" s="34" t="str">
        <f aca="false">IF( OR( ISBLANK(D3278), C3278=D3278, AND( LEFT(D3278,7)&lt;&gt;"NOMINA ", OR( ISERROR(FIND(" - ",D3278)), NOT(ISNUMBER(VALUE(LEFT(D3278,FIND(" - ",D3278)-1)))) ) ) ), "", B3278 &amp; "|" &amp; E3278 &amp; "|" &amp; (IF(ISBLANK(C3278), "", IFERROR(VALUE(LEFT(TRIM(C3278), FIND(" ", TRIM(C3278)&amp;" ")-1)), ""))) &amp; "|" &amp; D3278 )</f>
        <v/>
      </c>
      <c r="K3278" s="18" t="n">
        <f aca="false">IF(OR(C3278="", J3278="",G3278=""), 0, IF(COUNTIF($J$6:J3278, J3278)=1, 1, 0))</f>
        <v>0</v>
      </c>
      <c r="L3278" s="16" t="str">
        <f aca="false">IF(B3278="Inscripción de nuevo registro patronal",B3278 &amp; "|" &amp; E3278 &amp; "|" &amp; C3278,"")</f>
        <v/>
      </c>
      <c r="M3278" s="18" t="n">
        <f aca="false">IF(OR(C3278="", L3278=""), 0, IF(COUNTIF($L$6:L3278, L3278)=1, 1, 0))</f>
        <v>0</v>
      </c>
    </row>
    <row r="3279" customFormat="false" ht="28.35" hidden="false" customHeight="true" outlineLevel="0" collapsed="false">
      <c r="A3279" s="48" t="str">
        <f aca="false">IF(AND(NOT(ISBLANK(C3279)),NOT(ISBLANK(B3279)),NOT(ISBLANK(E3279))),(_xlfn.AGGREGATE(2,7,A$5:A3279))+1,"")</f>
        <v/>
      </c>
      <c r="B3279" s="49"/>
      <c r="C3279" s="49"/>
      <c r="D3279" s="50"/>
      <c r="E3279" s="51"/>
      <c r="F3279" s="52" t="str">
        <f aca="false">IFERROR(VLOOKUP(B3279,LISTAS!$Q$2:$R$58,2,0),"")</f>
        <v/>
      </c>
      <c r="G3279" s="34" t="str">
        <f aca="false">IF(ISBLANK(C3279),"",  IF(F3279="RAZÓN SOCIAL","NUEVO_RP",   IF(F3279="NUMERO",      IF(ISNUMBER(VALUE(C3279)),VALUE(C3279),""),   IF(OR(F3279="NSS - NOMBRE",F3279="RP - NOMBRE"),      IF(         AND(           NOT(ISERROR(FIND(" - ",C3279))),           ISERROR(FIND("  ",C3279)),           ISERROR(FIND("–",C3279)),           ISERROR(FIND("—",C3279)),           ISNUMBER(VALUE(LEFT(C3279,FIND(" - ",C3279)-1)))         ),         VALUE(LEFT(C3279,FIND(" - ",C3279)-1)),         ""      ),   ""   )  )))</f>
        <v/>
      </c>
      <c r="H3279" s="34" t="str">
        <f aca="false">B3279 &amp; "|" &amp; E3279 &amp; "|" &amp;(IF(ISBLANK(C3279),"",IFERROR(VALUE(LEFT(TRIM(C3279),FIND(" ",TRIM(C3279)&amp;" ")-1)),"")))</f>
        <v>||</v>
      </c>
      <c r="I3279" s="18" t="n">
        <f aca="false">IF(G3279="",0, IF(COUNTIF($H$6:H3279,H3279)=1,1,0))</f>
        <v>0</v>
      </c>
      <c r="J3279" s="34" t="str">
        <f aca="false">IF( OR( ISBLANK(D3279), C3279=D3279, AND( LEFT(D3279,7)&lt;&gt;"NOMINA ", OR( ISERROR(FIND(" - ",D3279)), NOT(ISNUMBER(VALUE(LEFT(D3279,FIND(" - ",D3279)-1)))) ) ) ), "", B3279 &amp; "|" &amp; E3279 &amp; "|" &amp; (IF(ISBLANK(C3279), "", IFERROR(VALUE(LEFT(TRIM(C3279), FIND(" ", TRIM(C3279)&amp;" ")-1)), ""))) &amp; "|" &amp; D3279 )</f>
        <v/>
      </c>
      <c r="K3279" s="18" t="n">
        <f aca="false">IF(OR(C3279="", J3279="",G3279=""), 0, IF(COUNTIF($J$6:J3279, J3279)=1, 1, 0))</f>
        <v>0</v>
      </c>
      <c r="L3279" s="16" t="str">
        <f aca="false">IF(B3279="Inscripción de nuevo registro patronal",B3279 &amp; "|" &amp; E3279 &amp; "|" &amp; C3279,"")</f>
        <v/>
      </c>
      <c r="M3279" s="18" t="n">
        <f aca="false">IF(OR(C3279="", L3279=""), 0, IF(COUNTIF($L$6:L3279, L3279)=1, 1, 0))</f>
        <v>0</v>
      </c>
    </row>
    <row r="3280" customFormat="false" ht="28.35" hidden="false" customHeight="true" outlineLevel="0" collapsed="false">
      <c r="A3280" s="48" t="str">
        <f aca="false">IF(AND(NOT(ISBLANK(C3280)),NOT(ISBLANK(B3280)),NOT(ISBLANK(E3280))),(_xlfn.AGGREGATE(2,7,A$5:A3280))+1,"")</f>
        <v/>
      </c>
      <c r="B3280" s="49"/>
      <c r="C3280" s="49"/>
      <c r="D3280" s="50"/>
      <c r="E3280" s="51"/>
      <c r="F3280" s="52" t="str">
        <f aca="false">IFERROR(VLOOKUP(B3280,LISTAS!$Q$2:$R$58,2,0),"")</f>
        <v/>
      </c>
      <c r="G3280" s="34" t="str">
        <f aca="false">IF(ISBLANK(C3280),"",  IF(F3280="RAZÓN SOCIAL","NUEVO_RP",   IF(F3280="NUMERO",      IF(ISNUMBER(VALUE(C3280)),VALUE(C3280),""),   IF(OR(F3280="NSS - NOMBRE",F3280="RP - NOMBRE"),      IF(         AND(           NOT(ISERROR(FIND(" - ",C3280))),           ISERROR(FIND("  ",C3280)),           ISERROR(FIND("–",C3280)),           ISERROR(FIND("—",C3280)),           ISNUMBER(VALUE(LEFT(C3280,FIND(" - ",C3280)-1)))         ),         VALUE(LEFT(C3280,FIND(" - ",C3280)-1)),         ""      ),   ""   )  )))</f>
        <v/>
      </c>
      <c r="H3280" s="34" t="str">
        <f aca="false">B3280 &amp; "|" &amp; E3280 &amp; "|" &amp;(IF(ISBLANK(C3280),"",IFERROR(VALUE(LEFT(TRIM(C3280),FIND(" ",TRIM(C3280)&amp;" ")-1)),"")))</f>
        <v>||</v>
      </c>
      <c r="I3280" s="18" t="n">
        <f aca="false">IF(G3280="",0, IF(COUNTIF($H$6:H3280,H3280)=1,1,0))</f>
        <v>0</v>
      </c>
      <c r="J3280" s="34" t="str">
        <f aca="false">IF( OR( ISBLANK(D3280), C3280=D3280, AND( LEFT(D3280,7)&lt;&gt;"NOMINA ", OR( ISERROR(FIND(" - ",D3280)), NOT(ISNUMBER(VALUE(LEFT(D3280,FIND(" - ",D3280)-1)))) ) ) ), "", B3280 &amp; "|" &amp; E3280 &amp; "|" &amp; (IF(ISBLANK(C3280), "", IFERROR(VALUE(LEFT(TRIM(C3280), FIND(" ", TRIM(C3280)&amp;" ")-1)), ""))) &amp; "|" &amp; D3280 )</f>
        <v/>
      </c>
      <c r="K3280" s="18" t="n">
        <f aca="false">IF(OR(C3280="", J3280="",G3280=""), 0, IF(COUNTIF($J$6:J3280, J3280)=1, 1, 0))</f>
        <v>0</v>
      </c>
      <c r="L3280" s="16" t="str">
        <f aca="false">IF(B3280="Inscripción de nuevo registro patronal",B3280 &amp; "|" &amp; E3280 &amp; "|" &amp; C3280,"")</f>
        <v/>
      </c>
      <c r="M3280" s="18" t="n">
        <f aca="false">IF(OR(C3280="", L3280=""), 0, IF(COUNTIF($L$6:L3280, L3280)=1, 1, 0))</f>
        <v>0</v>
      </c>
    </row>
    <row r="3281" customFormat="false" ht="28.35" hidden="false" customHeight="true" outlineLevel="0" collapsed="false">
      <c r="A3281" s="48" t="str">
        <f aca="false">IF(AND(NOT(ISBLANK(C3281)),NOT(ISBLANK(B3281)),NOT(ISBLANK(E3281))),(_xlfn.AGGREGATE(2,7,A$5:A3281))+1,"")</f>
        <v/>
      </c>
      <c r="B3281" s="49"/>
      <c r="C3281" s="49"/>
      <c r="D3281" s="50"/>
      <c r="E3281" s="51"/>
      <c r="F3281" s="52" t="str">
        <f aca="false">IFERROR(VLOOKUP(B3281,LISTAS!$Q$2:$R$58,2,0),"")</f>
        <v/>
      </c>
      <c r="G3281" s="34" t="str">
        <f aca="false">IF(ISBLANK(C3281),"",  IF(F3281="RAZÓN SOCIAL","NUEVO_RP",   IF(F3281="NUMERO",      IF(ISNUMBER(VALUE(C3281)),VALUE(C3281),""),   IF(OR(F3281="NSS - NOMBRE",F3281="RP - NOMBRE"),      IF(         AND(           NOT(ISERROR(FIND(" - ",C3281))),           ISERROR(FIND("  ",C3281)),           ISERROR(FIND("–",C3281)),           ISERROR(FIND("—",C3281)),           ISNUMBER(VALUE(LEFT(C3281,FIND(" - ",C3281)-1)))         ),         VALUE(LEFT(C3281,FIND(" - ",C3281)-1)),         ""      ),   ""   )  )))</f>
        <v/>
      </c>
      <c r="H3281" s="34" t="str">
        <f aca="false">B3281 &amp; "|" &amp; E3281 &amp; "|" &amp;(IF(ISBLANK(C3281),"",IFERROR(VALUE(LEFT(TRIM(C3281),FIND(" ",TRIM(C3281)&amp;" ")-1)),"")))</f>
        <v>||</v>
      </c>
      <c r="I3281" s="18" t="n">
        <f aca="false">IF(G3281="",0, IF(COUNTIF($H$6:H3281,H3281)=1,1,0))</f>
        <v>0</v>
      </c>
      <c r="J3281" s="34" t="str">
        <f aca="false">IF( OR( ISBLANK(D3281), C3281=D3281, AND( LEFT(D3281,7)&lt;&gt;"NOMINA ", OR( ISERROR(FIND(" - ",D3281)), NOT(ISNUMBER(VALUE(LEFT(D3281,FIND(" - ",D3281)-1)))) ) ) ), "", B3281 &amp; "|" &amp; E3281 &amp; "|" &amp; (IF(ISBLANK(C3281), "", IFERROR(VALUE(LEFT(TRIM(C3281), FIND(" ", TRIM(C3281)&amp;" ")-1)), ""))) &amp; "|" &amp; D3281 )</f>
        <v/>
      </c>
      <c r="K3281" s="18" t="n">
        <f aca="false">IF(OR(C3281="", J3281="",G3281=""), 0, IF(COUNTIF($J$6:J3281, J3281)=1, 1, 0))</f>
        <v>0</v>
      </c>
      <c r="L3281" s="16" t="str">
        <f aca="false">IF(B3281="Inscripción de nuevo registro patronal",B3281 &amp; "|" &amp; E3281 &amp; "|" &amp; C3281,"")</f>
        <v/>
      </c>
      <c r="M3281" s="18" t="n">
        <f aca="false">IF(OR(C3281="", L3281=""), 0, IF(COUNTIF($L$6:L3281, L3281)=1, 1, 0))</f>
        <v>0</v>
      </c>
    </row>
    <row r="3282" customFormat="false" ht="28.35" hidden="false" customHeight="true" outlineLevel="0" collapsed="false">
      <c r="A3282" s="48" t="str">
        <f aca="false">IF(AND(NOT(ISBLANK(C3282)),NOT(ISBLANK(B3282)),NOT(ISBLANK(E3282))),(_xlfn.AGGREGATE(2,7,A$5:A3282))+1,"")</f>
        <v/>
      </c>
      <c r="B3282" s="49"/>
      <c r="C3282" s="49"/>
      <c r="D3282" s="50"/>
      <c r="E3282" s="51"/>
      <c r="F3282" s="52" t="str">
        <f aca="false">IFERROR(VLOOKUP(B3282,LISTAS!$Q$2:$R$58,2,0),"")</f>
        <v/>
      </c>
      <c r="G3282" s="34" t="str">
        <f aca="false">IF(ISBLANK(C3282),"",  IF(F3282="RAZÓN SOCIAL","NUEVO_RP",   IF(F3282="NUMERO",      IF(ISNUMBER(VALUE(C3282)),VALUE(C3282),""),   IF(OR(F3282="NSS - NOMBRE",F3282="RP - NOMBRE"),      IF(         AND(           NOT(ISERROR(FIND(" - ",C3282))),           ISERROR(FIND("  ",C3282)),           ISERROR(FIND("–",C3282)),           ISERROR(FIND("—",C3282)),           ISNUMBER(VALUE(LEFT(C3282,FIND(" - ",C3282)-1)))         ),         VALUE(LEFT(C3282,FIND(" - ",C3282)-1)),         ""      ),   ""   )  )))</f>
        <v/>
      </c>
      <c r="H3282" s="34" t="str">
        <f aca="false">B3282 &amp; "|" &amp; E3282 &amp; "|" &amp;(IF(ISBLANK(C3282),"",IFERROR(VALUE(LEFT(TRIM(C3282),FIND(" ",TRIM(C3282)&amp;" ")-1)),"")))</f>
        <v>||</v>
      </c>
      <c r="I3282" s="18" t="n">
        <f aca="false">IF(G3282="",0, IF(COUNTIF($H$6:H3282,H3282)=1,1,0))</f>
        <v>0</v>
      </c>
      <c r="J3282" s="34" t="str">
        <f aca="false">IF( OR( ISBLANK(D3282), C3282=D3282, AND( LEFT(D3282,7)&lt;&gt;"NOMINA ", OR( ISERROR(FIND(" - ",D3282)), NOT(ISNUMBER(VALUE(LEFT(D3282,FIND(" - ",D3282)-1)))) ) ) ), "", B3282 &amp; "|" &amp; E3282 &amp; "|" &amp; (IF(ISBLANK(C3282), "", IFERROR(VALUE(LEFT(TRIM(C3282), FIND(" ", TRIM(C3282)&amp;" ")-1)), ""))) &amp; "|" &amp; D3282 )</f>
        <v/>
      </c>
      <c r="K3282" s="18" t="n">
        <f aca="false">IF(OR(C3282="", J3282="",G3282=""), 0, IF(COUNTIF($J$6:J3282, J3282)=1, 1, 0))</f>
        <v>0</v>
      </c>
      <c r="L3282" s="16" t="str">
        <f aca="false">IF(B3282="Inscripción de nuevo registro patronal",B3282 &amp; "|" &amp; E3282 &amp; "|" &amp; C3282,"")</f>
        <v/>
      </c>
      <c r="M3282" s="18" t="n">
        <f aca="false">IF(OR(C3282="", L3282=""), 0, IF(COUNTIF($L$6:L3282, L3282)=1, 1, 0))</f>
        <v>0</v>
      </c>
    </row>
    <row r="3283" customFormat="false" ht="28.35" hidden="false" customHeight="true" outlineLevel="0" collapsed="false">
      <c r="A3283" s="48" t="str">
        <f aca="false">IF(AND(NOT(ISBLANK(C3283)),NOT(ISBLANK(B3283)),NOT(ISBLANK(E3283))),(_xlfn.AGGREGATE(2,7,A$5:A3283))+1,"")</f>
        <v/>
      </c>
      <c r="B3283" s="49"/>
      <c r="C3283" s="49"/>
      <c r="D3283" s="50"/>
      <c r="E3283" s="51"/>
      <c r="F3283" s="52" t="str">
        <f aca="false">IFERROR(VLOOKUP(B3283,LISTAS!$Q$2:$R$58,2,0),"")</f>
        <v/>
      </c>
      <c r="G3283" s="34" t="str">
        <f aca="false">IF(ISBLANK(C3283),"",  IF(F3283="RAZÓN SOCIAL","NUEVO_RP",   IF(F3283="NUMERO",      IF(ISNUMBER(VALUE(C3283)),VALUE(C3283),""),   IF(OR(F3283="NSS - NOMBRE",F3283="RP - NOMBRE"),      IF(         AND(           NOT(ISERROR(FIND(" - ",C3283))),           ISERROR(FIND("  ",C3283)),           ISERROR(FIND("–",C3283)),           ISERROR(FIND("—",C3283)),           ISNUMBER(VALUE(LEFT(C3283,FIND(" - ",C3283)-1)))         ),         VALUE(LEFT(C3283,FIND(" - ",C3283)-1)),         ""      ),   ""   )  )))</f>
        <v/>
      </c>
      <c r="H3283" s="34" t="str">
        <f aca="false">B3283 &amp; "|" &amp; E3283 &amp; "|" &amp;(IF(ISBLANK(C3283),"",IFERROR(VALUE(LEFT(TRIM(C3283),FIND(" ",TRIM(C3283)&amp;" ")-1)),"")))</f>
        <v>||</v>
      </c>
      <c r="I3283" s="18" t="n">
        <f aca="false">IF(G3283="",0, IF(COUNTIF($H$6:H3283,H3283)=1,1,0))</f>
        <v>0</v>
      </c>
      <c r="J3283" s="34" t="str">
        <f aca="false">IF( OR( ISBLANK(D3283), C3283=D3283, AND( LEFT(D3283,7)&lt;&gt;"NOMINA ", OR( ISERROR(FIND(" - ",D3283)), NOT(ISNUMBER(VALUE(LEFT(D3283,FIND(" - ",D3283)-1)))) ) ) ), "", B3283 &amp; "|" &amp; E3283 &amp; "|" &amp; (IF(ISBLANK(C3283), "", IFERROR(VALUE(LEFT(TRIM(C3283), FIND(" ", TRIM(C3283)&amp;" ")-1)), ""))) &amp; "|" &amp; D3283 )</f>
        <v/>
      </c>
      <c r="K3283" s="18" t="n">
        <f aca="false">IF(OR(C3283="", J3283="",G3283=""), 0, IF(COUNTIF($J$6:J3283, J3283)=1, 1, 0))</f>
        <v>0</v>
      </c>
      <c r="L3283" s="16" t="str">
        <f aca="false">IF(B3283="Inscripción de nuevo registro patronal",B3283 &amp; "|" &amp; E3283 &amp; "|" &amp; C3283,"")</f>
        <v/>
      </c>
      <c r="M3283" s="18" t="n">
        <f aca="false">IF(OR(C3283="", L3283=""), 0, IF(COUNTIF($L$6:L3283, L3283)=1, 1, 0))</f>
        <v>0</v>
      </c>
    </row>
    <row r="3284" customFormat="false" ht="28.35" hidden="false" customHeight="true" outlineLevel="0" collapsed="false">
      <c r="A3284" s="48" t="str">
        <f aca="false">IF(AND(NOT(ISBLANK(C3284)),NOT(ISBLANK(B3284)),NOT(ISBLANK(E3284))),(_xlfn.AGGREGATE(2,7,A$5:A3284))+1,"")</f>
        <v/>
      </c>
      <c r="B3284" s="49"/>
      <c r="C3284" s="49"/>
      <c r="D3284" s="50"/>
      <c r="E3284" s="51"/>
      <c r="F3284" s="52" t="str">
        <f aca="false">IFERROR(VLOOKUP(B3284,LISTAS!$Q$2:$R$58,2,0),"")</f>
        <v/>
      </c>
      <c r="G3284" s="34" t="str">
        <f aca="false">IF(ISBLANK(C3284),"",  IF(F3284="RAZÓN SOCIAL","NUEVO_RP",   IF(F3284="NUMERO",      IF(ISNUMBER(VALUE(C3284)),VALUE(C3284),""),   IF(OR(F3284="NSS - NOMBRE",F3284="RP - NOMBRE"),      IF(         AND(           NOT(ISERROR(FIND(" - ",C3284))),           ISERROR(FIND("  ",C3284)),           ISERROR(FIND("–",C3284)),           ISERROR(FIND("—",C3284)),           ISNUMBER(VALUE(LEFT(C3284,FIND(" - ",C3284)-1)))         ),         VALUE(LEFT(C3284,FIND(" - ",C3284)-1)),         ""      ),   ""   )  )))</f>
        <v/>
      </c>
      <c r="H3284" s="34" t="str">
        <f aca="false">B3284 &amp; "|" &amp; E3284 &amp; "|" &amp;(IF(ISBLANK(C3284),"",IFERROR(VALUE(LEFT(TRIM(C3284),FIND(" ",TRIM(C3284)&amp;" ")-1)),"")))</f>
        <v>||</v>
      </c>
      <c r="I3284" s="18" t="n">
        <f aca="false">IF(G3284="",0, IF(COUNTIF($H$6:H3284,H3284)=1,1,0))</f>
        <v>0</v>
      </c>
      <c r="J3284" s="34" t="str">
        <f aca="false">IF( OR( ISBLANK(D3284), C3284=D3284, AND( LEFT(D3284,7)&lt;&gt;"NOMINA ", OR( ISERROR(FIND(" - ",D3284)), NOT(ISNUMBER(VALUE(LEFT(D3284,FIND(" - ",D3284)-1)))) ) ) ), "", B3284 &amp; "|" &amp; E3284 &amp; "|" &amp; (IF(ISBLANK(C3284), "", IFERROR(VALUE(LEFT(TRIM(C3284), FIND(" ", TRIM(C3284)&amp;" ")-1)), ""))) &amp; "|" &amp; D3284 )</f>
        <v/>
      </c>
      <c r="K3284" s="18" t="n">
        <f aca="false">IF(OR(C3284="", J3284="",G3284=""), 0, IF(COUNTIF($J$6:J3284, J3284)=1, 1, 0))</f>
        <v>0</v>
      </c>
      <c r="L3284" s="16" t="str">
        <f aca="false">IF(B3284="Inscripción de nuevo registro patronal",B3284 &amp; "|" &amp; E3284 &amp; "|" &amp; C3284,"")</f>
        <v/>
      </c>
      <c r="M3284" s="18" t="n">
        <f aca="false">IF(OR(C3284="", L3284=""), 0, IF(COUNTIF($L$6:L3284, L3284)=1, 1, 0))</f>
        <v>0</v>
      </c>
    </row>
    <row r="3285" customFormat="false" ht="28.35" hidden="false" customHeight="true" outlineLevel="0" collapsed="false">
      <c r="A3285" s="48" t="str">
        <f aca="false">IF(AND(NOT(ISBLANK(C3285)),NOT(ISBLANK(B3285)),NOT(ISBLANK(E3285))),(_xlfn.AGGREGATE(2,7,A$5:A3285))+1,"")</f>
        <v/>
      </c>
      <c r="B3285" s="49"/>
      <c r="C3285" s="49"/>
      <c r="D3285" s="50"/>
      <c r="E3285" s="51"/>
      <c r="F3285" s="52" t="str">
        <f aca="false">IFERROR(VLOOKUP(B3285,LISTAS!$Q$2:$R$58,2,0),"")</f>
        <v/>
      </c>
      <c r="G3285" s="34" t="str">
        <f aca="false">IF(ISBLANK(C3285),"",  IF(F3285="RAZÓN SOCIAL","NUEVO_RP",   IF(F3285="NUMERO",      IF(ISNUMBER(VALUE(C3285)),VALUE(C3285),""),   IF(OR(F3285="NSS - NOMBRE",F3285="RP - NOMBRE"),      IF(         AND(           NOT(ISERROR(FIND(" - ",C3285))),           ISERROR(FIND("  ",C3285)),           ISERROR(FIND("–",C3285)),           ISERROR(FIND("—",C3285)),           ISNUMBER(VALUE(LEFT(C3285,FIND(" - ",C3285)-1)))         ),         VALUE(LEFT(C3285,FIND(" - ",C3285)-1)),         ""      ),   ""   )  )))</f>
        <v/>
      </c>
      <c r="H3285" s="34" t="str">
        <f aca="false">B3285 &amp; "|" &amp; E3285 &amp; "|" &amp;(IF(ISBLANK(C3285),"",IFERROR(VALUE(LEFT(TRIM(C3285),FIND(" ",TRIM(C3285)&amp;" ")-1)),"")))</f>
        <v>||</v>
      </c>
      <c r="I3285" s="18" t="n">
        <f aca="false">IF(G3285="",0, IF(COUNTIF($H$6:H3285,H3285)=1,1,0))</f>
        <v>0</v>
      </c>
      <c r="J3285" s="34" t="str">
        <f aca="false">IF( OR( ISBLANK(D3285), C3285=D3285, AND( LEFT(D3285,7)&lt;&gt;"NOMINA ", OR( ISERROR(FIND(" - ",D3285)), NOT(ISNUMBER(VALUE(LEFT(D3285,FIND(" - ",D3285)-1)))) ) ) ), "", B3285 &amp; "|" &amp; E3285 &amp; "|" &amp; (IF(ISBLANK(C3285), "", IFERROR(VALUE(LEFT(TRIM(C3285), FIND(" ", TRIM(C3285)&amp;" ")-1)), ""))) &amp; "|" &amp; D3285 )</f>
        <v/>
      </c>
      <c r="K3285" s="18" t="n">
        <f aca="false">IF(OR(C3285="", J3285="",G3285=""), 0, IF(COUNTIF($J$6:J3285, J3285)=1, 1, 0))</f>
        <v>0</v>
      </c>
      <c r="L3285" s="16" t="str">
        <f aca="false">IF(B3285="Inscripción de nuevo registro patronal",B3285 &amp; "|" &amp; E3285 &amp; "|" &amp; C3285,"")</f>
        <v/>
      </c>
      <c r="M3285" s="18" t="n">
        <f aca="false">IF(OR(C3285="", L3285=""), 0, IF(COUNTIF($L$6:L3285, L3285)=1, 1, 0))</f>
        <v>0</v>
      </c>
    </row>
    <row r="3286" customFormat="false" ht="28.35" hidden="false" customHeight="true" outlineLevel="0" collapsed="false">
      <c r="A3286" s="48" t="str">
        <f aca="false">IF(AND(NOT(ISBLANK(C3286)),NOT(ISBLANK(B3286)),NOT(ISBLANK(E3286))),(_xlfn.AGGREGATE(2,7,A$5:A3286))+1,"")</f>
        <v/>
      </c>
      <c r="B3286" s="49"/>
      <c r="C3286" s="49"/>
      <c r="D3286" s="50"/>
      <c r="E3286" s="51"/>
      <c r="F3286" s="52" t="str">
        <f aca="false">IFERROR(VLOOKUP(B3286,LISTAS!$Q$2:$R$58,2,0),"")</f>
        <v/>
      </c>
      <c r="G3286" s="34" t="str">
        <f aca="false">IF(ISBLANK(C3286),"",  IF(F3286="RAZÓN SOCIAL","NUEVO_RP",   IF(F3286="NUMERO",      IF(ISNUMBER(VALUE(C3286)),VALUE(C3286),""),   IF(OR(F3286="NSS - NOMBRE",F3286="RP - NOMBRE"),      IF(         AND(           NOT(ISERROR(FIND(" - ",C3286))),           ISERROR(FIND("  ",C3286)),           ISERROR(FIND("–",C3286)),           ISERROR(FIND("—",C3286)),           ISNUMBER(VALUE(LEFT(C3286,FIND(" - ",C3286)-1)))         ),         VALUE(LEFT(C3286,FIND(" - ",C3286)-1)),         ""      ),   ""   )  )))</f>
        <v/>
      </c>
      <c r="H3286" s="34" t="str">
        <f aca="false">B3286 &amp; "|" &amp; E3286 &amp; "|" &amp;(IF(ISBLANK(C3286),"",IFERROR(VALUE(LEFT(TRIM(C3286),FIND(" ",TRIM(C3286)&amp;" ")-1)),"")))</f>
        <v>||</v>
      </c>
      <c r="I3286" s="18" t="n">
        <f aca="false">IF(G3286="",0, IF(COUNTIF($H$6:H3286,H3286)=1,1,0))</f>
        <v>0</v>
      </c>
      <c r="J3286" s="34" t="str">
        <f aca="false">IF( OR( ISBLANK(D3286), C3286=D3286, AND( LEFT(D3286,7)&lt;&gt;"NOMINA ", OR( ISERROR(FIND(" - ",D3286)), NOT(ISNUMBER(VALUE(LEFT(D3286,FIND(" - ",D3286)-1)))) ) ) ), "", B3286 &amp; "|" &amp; E3286 &amp; "|" &amp; (IF(ISBLANK(C3286), "", IFERROR(VALUE(LEFT(TRIM(C3286), FIND(" ", TRIM(C3286)&amp;" ")-1)), ""))) &amp; "|" &amp; D3286 )</f>
        <v/>
      </c>
      <c r="K3286" s="18" t="n">
        <f aca="false">IF(OR(C3286="", J3286="",G3286=""), 0, IF(COUNTIF($J$6:J3286, J3286)=1, 1, 0))</f>
        <v>0</v>
      </c>
      <c r="L3286" s="16" t="str">
        <f aca="false">IF(B3286="Inscripción de nuevo registro patronal",B3286 &amp; "|" &amp; E3286 &amp; "|" &amp; C3286,"")</f>
        <v/>
      </c>
      <c r="M3286" s="18" t="n">
        <f aca="false">IF(OR(C3286="", L3286=""), 0, IF(COUNTIF($L$6:L3286, L3286)=1, 1, 0))</f>
        <v>0</v>
      </c>
    </row>
    <row r="3287" customFormat="false" ht="28.35" hidden="false" customHeight="true" outlineLevel="0" collapsed="false">
      <c r="A3287" s="48" t="str">
        <f aca="false">IF(AND(NOT(ISBLANK(C3287)),NOT(ISBLANK(B3287)),NOT(ISBLANK(E3287))),(_xlfn.AGGREGATE(2,7,A$5:A3287))+1,"")</f>
        <v/>
      </c>
      <c r="B3287" s="49"/>
      <c r="C3287" s="49"/>
      <c r="D3287" s="50"/>
      <c r="E3287" s="51"/>
      <c r="F3287" s="52" t="str">
        <f aca="false">IFERROR(VLOOKUP(B3287,LISTAS!$Q$2:$R$58,2,0),"")</f>
        <v/>
      </c>
      <c r="G3287" s="34" t="str">
        <f aca="false">IF(ISBLANK(C3287),"",  IF(F3287="RAZÓN SOCIAL","NUEVO_RP",   IF(F3287="NUMERO",      IF(ISNUMBER(VALUE(C3287)),VALUE(C3287),""),   IF(OR(F3287="NSS - NOMBRE",F3287="RP - NOMBRE"),      IF(         AND(           NOT(ISERROR(FIND(" - ",C3287))),           ISERROR(FIND("  ",C3287)),           ISERROR(FIND("–",C3287)),           ISERROR(FIND("—",C3287)),           ISNUMBER(VALUE(LEFT(C3287,FIND(" - ",C3287)-1)))         ),         VALUE(LEFT(C3287,FIND(" - ",C3287)-1)),         ""      ),   ""   )  )))</f>
        <v/>
      </c>
      <c r="H3287" s="34" t="str">
        <f aca="false">B3287 &amp; "|" &amp; E3287 &amp; "|" &amp;(IF(ISBLANK(C3287),"",IFERROR(VALUE(LEFT(TRIM(C3287),FIND(" ",TRIM(C3287)&amp;" ")-1)),"")))</f>
        <v>||</v>
      </c>
      <c r="I3287" s="18" t="n">
        <f aca="false">IF(G3287="",0, IF(COUNTIF($H$6:H3287,H3287)=1,1,0))</f>
        <v>0</v>
      </c>
      <c r="J3287" s="34" t="str">
        <f aca="false">IF( OR( ISBLANK(D3287), C3287=D3287, AND( LEFT(D3287,7)&lt;&gt;"NOMINA ", OR( ISERROR(FIND(" - ",D3287)), NOT(ISNUMBER(VALUE(LEFT(D3287,FIND(" - ",D3287)-1)))) ) ) ), "", B3287 &amp; "|" &amp; E3287 &amp; "|" &amp; (IF(ISBLANK(C3287), "", IFERROR(VALUE(LEFT(TRIM(C3287), FIND(" ", TRIM(C3287)&amp;" ")-1)), ""))) &amp; "|" &amp; D3287 )</f>
        <v/>
      </c>
      <c r="K3287" s="18" t="n">
        <f aca="false">IF(OR(C3287="", J3287="",G3287=""), 0, IF(COUNTIF($J$6:J3287, J3287)=1, 1, 0))</f>
        <v>0</v>
      </c>
      <c r="L3287" s="16" t="str">
        <f aca="false">IF(B3287="Inscripción de nuevo registro patronal",B3287 &amp; "|" &amp; E3287 &amp; "|" &amp; C3287,"")</f>
        <v/>
      </c>
      <c r="M3287" s="18" t="n">
        <f aca="false">IF(OR(C3287="", L3287=""), 0, IF(COUNTIF($L$6:L3287, L3287)=1, 1, 0))</f>
        <v>0</v>
      </c>
    </row>
    <row r="3288" customFormat="false" ht="28.35" hidden="false" customHeight="true" outlineLevel="0" collapsed="false">
      <c r="A3288" s="48" t="str">
        <f aca="false">IF(AND(NOT(ISBLANK(C3288)),NOT(ISBLANK(B3288)),NOT(ISBLANK(E3288))),(_xlfn.AGGREGATE(2,7,A$5:A3288))+1,"")</f>
        <v/>
      </c>
      <c r="B3288" s="49"/>
      <c r="C3288" s="49"/>
      <c r="D3288" s="50"/>
      <c r="E3288" s="51"/>
      <c r="F3288" s="52" t="str">
        <f aca="false">IFERROR(VLOOKUP(B3288,LISTAS!$Q$2:$R$58,2,0),"")</f>
        <v/>
      </c>
      <c r="G3288" s="34" t="str">
        <f aca="false">IF(ISBLANK(C3288),"",  IF(F3288="RAZÓN SOCIAL","NUEVO_RP",   IF(F3288="NUMERO",      IF(ISNUMBER(VALUE(C3288)),VALUE(C3288),""),   IF(OR(F3288="NSS - NOMBRE",F3288="RP - NOMBRE"),      IF(         AND(           NOT(ISERROR(FIND(" - ",C3288))),           ISERROR(FIND("  ",C3288)),           ISERROR(FIND("–",C3288)),           ISERROR(FIND("—",C3288)),           ISNUMBER(VALUE(LEFT(C3288,FIND(" - ",C3288)-1)))         ),         VALUE(LEFT(C3288,FIND(" - ",C3288)-1)),         ""      ),   ""   )  )))</f>
        <v/>
      </c>
      <c r="H3288" s="34" t="str">
        <f aca="false">B3288 &amp; "|" &amp; E3288 &amp; "|" &amp;(IF(ISBLANK(C3288),"",IFERROR(VALUE(LEFT(TRIM(C3288),FIND(" ",TRIM(C3288)&amp;" ")-1)),"")))</f>
        <v>||</v>
      </c>
      <c r="I3288" s="18" t="n">
        <f aca="false">IF(G3288="",0, IF(COUNTIF($H$6:H3288,H3288)=1,1,0))</f>
        <v>0</v>
      </c>
      <c r="J3288" s="34" t="str">
        <f aca="false">IF( OR( ISBLANK(D3288), C3288=D3288, AND( LEFT(D3288,7)&lt;&gt;"NOMINA ", OR( ISERROR(FIND(" - ",D3288)), NOT(ISNUMBER(VALUE(LEFT(D3288,FIND(" - ",D3288)-1)))) ) ) ), "", B3288 &amp; "|" &amp; E3288 &amp; "|" &amp; (IF(ISBLANK(C3288), "", IFERROR(VALUE(LEFT(TRIM(C3288), FIND(" ", TRIM(C3288)&amp;" ")-1)), ""))) &amp; "|" &amp; D3288 )</f>
        <v/>
      </c>
      <c r="K3288" s="18" t="n">
        <f aca="false">IF(OR(C3288="", J3288="",G3288=""), 0, IF(COUNTIF($J$6:J3288, J3288)=1, 1, 0))</f>
        <v>0</v>
      </c>
      <c r="L3288" s="16" t="str">
        <f aca="false">IF(B3288="Inscripción de nuevo registro patronal",B3288 &amp; "|" &amp; E3288 &amp; "|" &amp; C3288,"")</f>
        <v/>
      </c>
      <c r="M3288" s="18" t="n">
        <f aca="false">IF(OR(C3288="", L3288=""), 0, IF(COUNTIF($L$6:L3288, L3288)=1, 1, 0))</f>
        <v>0</v>
      </c>
    </row>
    <row r="3289" customFormat="false" ht="28.35" hidden="false" customHeight="true" outlineLevel="0" collapsed="false">
      <c r="A3289" s="48" t="str">
        <f aca="false">IF(AND(NOT(ISBLANK(C3289)),NOT(ISBLANK(B3289)),NOT(ISBLANK(E3289))),(_xlfn.AGGREGATE(2,7,A$5:A3289))+1,"")</f>
        <v/>
      </c>
      <c r="B3289" s="49"/>
      <c r="C3289" s="49"/>
      <c r="D3289" s="50"/>
      <c r="E3289" s="51"/>
      <c r="F3289" s="52" t="str">
        <f aca="false">IFERROR(VLOOKUP(B3289,LISTAS!$Q$2:$R$58,2,0),"")</f>
        <v/>
      </c>
      <c r="G3289" s="34" t="str">
        <f aca="false">IF(ISBLANK(C3289),"",  IF(F3289="RAZÓN SOCIAL","NUEVO_RP",   IF(F3289="NUMERO",      IF(ISNUMBER(VALUE(C3289)),VALUE(C3289),""),   IF(OR(F3289="NSS - NOMBRE",F3289="RP - NOMBRE"),      IF(         AND(           NOT(ISERROR(FIND(" - ",C3289))),           ISERROR(FIND("  ",C3289)),           ISERROR(FIND("–",C3289)),           ISERROR(FIND("—",C3289)),           ISNUMBER(VALUE(LEFT(C3289,FIND(" - ",C3289)-1)))         ),         VALUE(LEFT(C3289,FIND(" - ",C3289)-1)),         ""      ),   ""   )  )))</f>
        <v/>
      </c>
      <c r="H3289" s="34" t="str">
        <f aca="false">B3289 &amp; "|" &amp; E3289 &amp; "|" &amp;(IF(ISBLANK(C3289),"",IFERROR(VALUE(LEFT(TRIM(C3289),FIND(" ",TRIM(C3289)&amp;" ")-1)),"")))</f>
        <v>||</v>
      </c>
      <c r="I3289" s="18" t="n">
        <f aca="false">IF(G3289="",0, IF(COUNTIF($H$6:H3289,H3289)=1,1,0))</f>
        <v>0</v>
      </c>
      <c r="J3289" s="34" t="str">
        <f aca="false">IF( OR( ISBLANK(D3289), C3289=D3289, AND( LEFT(D3289,7)&lt;&gt;"NOMINA ", OR( ISERROR(FIND(" - ",D3289)), NOT(ISNUMBER(VALUE(LEFT(D3289,FIND(" - ",D3289)-1)))) ) ) ), "", B3289 &amp; "|" &amp; E3289 &amp; "|" &amp; (IF(ISBLANK(C3289), "", IFERROR(VALUE(LEFT(TRIM(C3289), FIND(" ", TRIM(C3289)&amp;" ")-1)), ""))) &amp; "|" &amp; D3289 )</f>
        <v/>
      </c>
      <c r="K3289" s="18" t="n">
        <f aca="false">IF(OR(C3289="", J3289="",G3289=""), 0, IF(COUNTIF($J$6:J3289, J3289)=1, 1, 0))</f>
        <v>0</v>
      </c>
      <c r="L3289" s="16" t="str">
        <f aca="false">IF(B3289="Inscripción de nuevo registro patronal",B3289 &amp; "|" &amp; E3289 &amp; "|" &amp; C3289,"")</f>
        <v/>
      </c>
      <c r="M3289" s="18" t="n">
        <f aca="false">IF(OR(C3289="", L3289=""), 0, IF(COUNTIF($L$6:L3289, L3289)=1, 1, 0))</f>
        <v>0</v>
      </c>
    </row>
    <row r="3290" customFormat="false" ht="28.35" hidden="false" customHeight="true" outlineLevel="0" collapsed="false">
      <c r="A3290" s="48" t="str">
        <f aca="false">IF(AND(NOT(ISBLANK(C3290)),NOT(ISBLANK(B3290)),NOT(ISBLANK(E3290))),(_xlfn.AGGREGATE(2,7,A$5:A3290))+1,"")</f>
        <v/>
      </c>
      <c r="B3290" s="49"/>
      <c r="C3290" s="49"/>
      <c r="D3290" s="50"/>
      <c r="E3290" s="51"/>
      <c r="F3290" s="52" t="str">
        <f aca="false">IFERROR(VLOOKUP(B3290,LISTAS!$Q$2:$R$58,2,0),"")</f>
        <v/>
      </c>
      <c r="G3290" s="34" t="str">
        <f aca="false">IF(ISBLANK(C3290),"",  IF(F3290="RAZÓN SOCIAL","NUEVO_RP",   IF(F3290="NUMERO",      IF(ISNUMBER(VALUE(C3290)),VALUE(C3290),""),   IF(OR(F3290="NSS - NOMBRE",F3290="RP - NOMBRE"),      IF(         AND(           NOT(ISERROR(FIND(" - ",C3290))),           ISERROR(FIND("  ",C3290)),           ISERROR(FIND("–",C3290)),           ISERROR(FIND("—",C3290)),           ISNUMBER(VALUE(LEFT(C3290,FIND(" - ",C3290)-1)))         ),         VALUE(LEFT(C3290,FIND(" - ",C3290)-1)),         ""      ),   ""   )  )))</f>
        <v/>
      </c>
      <c r="H3290" s="34" t="str">
        <f aca="false">B3290 &amp; "|" &amp; E3290 &amp; "|" &amp;(IF(ISBLANK(C3290),"",IFERROR(VALUE(LEFT(TRIM(C3290),FIND(" ",TRIM(C3290)&amp;" ")-1)),"")))</f>
        <v>||</v>
      </c>
      <c r="I3290" s="18" t="n">
        <f aca="false">IF(G3290="",0, IF(COUNTIF($H$6:H3290,H3290)=1,1,0))</f>
        <v>0</v>
      </c>
      <c r="J3290" s="34" t="str">
        <f aca="false">IF( OR( ISBLANK(D3290), C3290=D3290, AND( LEFT(D3290,7)&lt;&gt;"NOMINA ", OR( ISERROR(FIND(" - ",D3290)), NOT(ISNUMBER(VALUE(LEFT(D3290,FIND(" - ",D3290)-1)))) ) ) ), "", B3290 &amp; "|" &amp; E3290 &amp; "|" &amp; (IF(ISBLANK(C3290), "", IFERROR(VALUE(LEFT(TRIM(C3290), FIND(" ", TRIM(C3290)&amp;" ")-1)), ""))) &amp; "|" &amp; D3290 )</f>
        <v/>
      </c>
      <c r="K3290" s="18" t="n">
        <f aca="false">IF(OR(C3290="", J3290="",G3290=""), 0, IF(COUNTIF($J$6:J3290, J3290)=1, 1, 0))</f>
        <v>0</v>
      </c>
      <c r="L3290" s="16" t="str">
        <f aca="false">IF(B3290="Inscripción de nuevo registro patronal",B3290 &amp; "|" &amp; E3290 &amp; "|" &amp; C3290,"")</f>
        <v/>
      </c>
      <c r="M3290" s="18" t="n">
        <f aca="false">IF(OR(C3290="", L3290=""), 0, IF(COUNTIF($L$6:L3290, L3290)=1, 1, 0))</f>
        <v>0</v>
      </c>
    </row>
    <row r="3291" customFormat="false" ht="28.35" hidden="false" customHeight="true" outlineLevel="0" collapsed="false">
      <c r="A3291" s="48" t="str">
        <f aca="false">IF(AND(NOT(ISBLANK(C3291)),NOT(ISBLANK(B3291)),NOT(ISBLANK(E3291))),(_xlfn.AGGREGATE(2,7,A$5:A3291))+1,"")</f>
        <v/>
      </c>
      <c r="B3291" s="49"/>
      <c r="C3291" s="49"/>
      <c r="D3291" s="50"/>
      <c r="E3291" s="51"/>
      <c r="F3291" s="52" t="str">
        <f aca="false">IFERROR(VLOOKUP(B3291,LISTAS!$Q$2:$R$58,2,0),"")</f>
        <v/>
      </c>
      <c r="G3291" s="34" t="str">
        <f aca="false">IF(ISBLANK(C3291),"",  IF(F3291="RAZÓN SOCIAL","NUEVO_RP",   IF(F3291="NUMERO",      IF(ISNUMBER(VALUE(C3291)),VALUE(C3291),""),   IF(OR(F3291="NSS - NOMBRE",F3291="RP - NOMBRE"),      IF(         AND(           NOT(ISERROR(FIND(" - ",C3291))),           ISERROR(FIND("  ",C3291)),           ISERROR(FIND("–",C3291)),           ISERROR(FIND("—",C3291)),           ISNUMBER(VALUE(LEFT(C3291,FIND(" - ",C3291)-1)))         ),         VALUE(LEFT(C3291,FIND(" - ",C3291)-1)),         ""      ),   ""   )  )))</f>
        <v/>
      </c>
      <c r="H3291" s="34" t="str">
        <f aca="false">B3291 &amp; "|" &amp; E3291 &amp; "|" &amp;(IF(ISBLANK(C3291),"",IFERROR(VALUE(LEFT(TRIM(C3291),FIND(" ",TRIM(C3291)&amp;" ")-1)),"")))</f>
        <v>||</v>
      </c>
      <c r="I3291" s="18" t="n">
        <f aca="false">IF(G3291="",0, IF(COUNTIF($H$6:H3291,H3291)=1,1,0))</f>
        <v>0</v>
      </c>
      <c r="J3291" s="34" t="str">
        <f aca="false">IF( OR( ISBLANK(D3291), C3291=D3291, AND( LEFT(D3291,7)&lt;&gt;"NOMINA ", OR( ISERROR(FIND(" - ",D3291)), NOT(ISNUMBER(VALUE(LEFT(D3291,FIND(" - ",D3291)-1)))) ) ) ), "", B3291 &amp; "|" &amp; E3291 &amp; "|" &amp; (IF(ISBLANK(C3291), "", IFERROR(VALUE(LEFT(TRIM(C3291), FIND(" ", TRIM(C3291)&amp;" ")-1)), ""))) &amp; "|" &amp; D3291 )</f>
        <v/>
      </c>
      <c r="K3291" s="18" t="n">
        <f aca="false">IF(OR(C3291="", J3291="",G3291=""), 0, IF(COUNTIF($J$6:J3291, J3291)=1, 1, 0))</f>
        <v>0</v>
      </c>
      <c r="L3291" s="16" t="str">
        <f aca="false">IF(B3291="Inscripción de nuevo registro patronal",B3291 &amp; "|" &amp; E3291 &amp; "|" &amp; C3291,"")</f>
        <v/>
      </c>
      <c r="M3291" s="18" t="n">
        <f aca="false">IF(OR(C3291="", L3291=""), 0, IF(COUNTIF($L$6:L3291, L3291)=1, 1, 0))</f>
        <v>0</v>
      </c>
    </row>
    <row r="3292" customFormat="false" ht="28.35" hidden="false" customHeight="true" outlineLevel="0" collapsed="false">
      <c r="A3292" s="48" t="str">
        <f aca="false">IF(AND(NOT(ISBLANK(C3292)),NOT(ISBLANK(B3292)),NOT(ISBLANK(E3292))),(_xlfn.AGGREGATE(2,7,A$5:A3292))+1,"")</f>
        <v/>
      </c>
      <c r="B3292" s="49"/>
      <c r="C3292" s="49"/>
      <c r="D3292" s="50"/>
      <c r="E3292" s="51"/>
      <c r="F3292" s="52" t="str">
        <f aca="false">IFERROR(VLOOKUP(B3292,LISTAS!$Q$2:$R$58,2,0),"")</f>
        <v/>
      </c>
      <c r="G3292" s="34" t="str">
        <f aca="false">IF(ISBLANK(C3292),"",  IF(F3292="RAZÓN SOCIAL","NUEVO_RP",   IF(F3292="NUMERO",      IF(ISNUMBER(VALUE(C3292)),VALUE(C3292),""),   IF(OR(F3292="NSS - NOMBRE",F3292="RP - NOMBRE"),      IF(         AND(           NOT(ISERROR(FIND(" - ",C3292))),           ISERROR(FIND("  ",C3292)),           ISERROR(FIND("–",C3292)),           ISERROR(FIND("—",C3292)),           ISNUMBER(VALUE(LEFT(C3292,FIND(" - ",C3292)-1)))         ),         VALUE(LEFT(C3292,FIND(" - ",C3292)-1)),         ""      ),   ""   )  )))</f>
        <v/>
      </c>
      <c r="H3292" s="34" t="str">
        <f aca="false">B3292 &amp; "|" &amp; E3292 &amp; "|" &amp;(IF(ISBLANK(C3292),"",IFERROR(VALUE(LEFT(TRIM(C3292),FIND(" ",TRIM(C3292)&amp;" ")-1)),"")))</f>
        <v>||</v>
      </c>
      <c r="I3292" s="18" t="n">
        <f aca="false">IF(G3292="",0, IF(COUNTIF($H$6:H3292,H3292)=1,1,0))</f>
        <v>0</v>
      </c>
      <c r="J3292" s="34" t="str">
        <f aca="false">IF( OR( ISBLANK(D3292), C3292=D3292, AND( LEFT(D3292,7)&lt;&gt;"NOMINA ", OR( ISERROR(FIND(" - ",D3292)), NOT(ISNUMBER(VALUE(LEFT(D3292,FIND(" - ",D3292)-1)))) ) ) ), "", B3292 &amp; "|" &amp; E3292 &amp; "|" &amp; (IF(ISBLANK(C3292), "", IFERROR(VALUE(LEFT(TRIM(C3292), FIND(" ", TRIM(C3292)&amp;" ")-1)), ""))) &amp; "|" &amp; D3292 )</f>
        <v/>
      </c>
      <c r="K3292" s="18" t="n">
        <f aca="false">IF(OR(C3292="", J3292="",G3292=""), 0, IF(COUNTIF($J$6:J3292, J3292)=1, 1, 0))</f>
        <v>0</v>
      </c>
      <c r="L3292" s="16" t="str">
        <f aca="false">IF(B3292="Inscripción de nuevo registro patronal",B3292 &amp; "|" &amp; E3292 &amp; "|" &amp; C3292,"")</f>
        <v/>
      </c>
      <c r="M3292" s="18" t="n">
        <f aca="false">IF(OR(C3292="", L3292=""), 0, IF(COUNTIF($L$6:L3292, L3292)=1, 1, 0))</f>
        <v>0</v>
      </c>
    </row>
    <row r="3293" customFormat="false" ht="28.35" hidden="false" customHeight="true" outlineLevel="0" collapsed="false">
      <c r="A3293" s="48" t="str">
        <f aca="false">IF(AND(NOT(ISBLANK(C3293)),NOT(ISBLANK(B3293)),NOT(ISBLANK(E3293))),(_xlfn.AGGREGATE(2,7,A$5:A3293))+1,"")</f>
        <v/>
      </c>
      <c r="B3293" s="49"/>
      <c r="C3293" s="49"/>
      <c r="D3293" s="50"/>
      <c r="E3293" s="51"/>
      <c r="F3293" s="52" t="str">
        <f aca="false">IFERROR(VLOOKUP(B3293,LISTAS!$Q$2:$R$58,2,0),"")</f>
        <v/>
      </c>
      <c r="G3293" s="34" t="str">
        <f aca="false">IF(ISBLANK(C3293),"",  IF(F3293="RAZÓN SOCIAL","NUEVO_RP",   IF(F3293="NUMERO",      IF(ISNUMBER(VALUE(C3293)),VALUE(C3293),""),   IF(OR(F3293="NSS - NOMBRE",F3293="RP - NOMBRE"),      IF(         AND(           NOT(ISERROR(FIND(" - ",C3293))),           ISERROR(FIND("  ",C3293)),           ISERROR(FIND("–",C3293)),           ISERROR(FIND("—",C3293)),           ISNUMBER(VALUE(LEFT(C3293,FIND(" - ",C3293)-1)))         ),         VALUE(LEFT(C3293,FIND(" - ",C3293)-1)),         ""      ),   ""   )  )))</f>
        <v/>
      </c>
      <c r="H3293" s="34" t="str">
        <f aca="false">B3293 &amp; "|" &amp; E3293 &amp; "|" &amp;(IF(ISBLANK(C3293),"",IFERROR(VALUE(LEFT(TRIM(C3293),FIND(" ",TRIM(C3293)&amp;" ")-1)),"")))</f>
        <v>||</v>
      </c>
      <c r="I3293" s="18" t="n">
        <f aca="false">IF(G3293="",0, IF(COUNTIF($H$6:H3293,H3293)=1,1,0))</f>
        <v>0</v>
      </c>
      <c r="J3293" s="34" t="str">
        <f aca="false">IF( OR( ISBLANK(D3293), C3293=D3293, AND( LEFT(D3293,7)&lt;&gt;"NOMINA ", OR( ISERROR(FIND(" - ",D3293)), NOT(ISNUMBER(VALUE(LEFT(D3293,FIND(" - ",D3293)-1)))) ) ) ), "", B3293 &amp; "|" &amp; E3293 &amp; "|" &amp; (IF(ISBLANK(C3293), "", IFERROR(VALUE(LEFT(TRIM(C3293), FIND(" ", TRIM(C3293)&amp;" ")-1)), ""))) &amp; "|" &amp; D3293 )</f>
        <v/>
      </c>
      <c r="K3293" s="18" t="n">
        <f aca="false">IF(OR(C3293="", J3293="",G3293=""), 0, IF(COUNTIF($J$6:J3293, J3293)=1, 1, 0))</f>
        <v>0</v>
      </c>
      <c r="L3293" s="16" t="str">
        <f aca="false">IF(B3293="Inscripción de nuevo registro patronal",B3293 &amp; "|" &amp; E3293 &amp; "|" &amp; C3293,"")</f>
        <v/>
      </c>
      <c r="M3293" s="18" t="n">
        <f aca="false">IF(OR(C3293="", L3293=""), 0, IF(COUNTIF($L$6:L3293, L3293)=1, 1, 0))</f>
        <v>0</v>
      </c>
    </row>
    <row r="3294" customFormat="false" ht="28.35" hidden="false" customHeight="true" outlineLevel="0" collapsed="false">
      <c r="A3294" s="48" t="str">
        <f aca="false">IF(AND(NOT(ISBLANK(C3294)),NOT(ISBLANK(B3294)),NOT(ISBLANK(E3294))),(_xlfn.AGGREGATE(2,7,A$5:A3294))+1,"")</f>
        <v/>
      </c>
      <c r="B3294" s="49"/>
      <c r="C3294" s="49"/>
      <c r="D3294" s="50"/>
      <c r="E3294" s="51"/>
      <c r="F3294" s="52" t="str">
        <f aca="false">IFERROR(VLOOKUP(B3294,LISTAS!$Q$2:$R$58,2,0),"")</f>
        <v/>
      </c>
      <c r="G3294" s="34" t="str">
        <f aca="false">IF(ISBLANK(C3294),"",  IF(F3294="RAZÓN SOCIAL","NUEVO_RP",   IF(F3294="NUMERO",      IF(ISNUMBER(VALUE(C3294)),VALUE(C3294),""),   IF(OR(F3294="NSS - NOMBRE",F3294="RP - NOMBRE"),      IF(         AND(           NOT(ISERROR(FIND(" - ",C3294))),           ISERROR(FIND("  ",C3294)),           ISERROR(FIND("–",C3294)),           ISERROR(FIND("—",C3294)),           ISNUMBER(VALUE(LEFT(C3294,FIND(" - ",C3294)-1)))         ),         VALUE(LEFT(C3294,FIND(" - ",C3294)-1)),         ""      ),   ""   )  )))</f>
        <v/>
      </c>
      <c r="H3294" s="34" t="str">
        <f aca="false">B3294 &amp; "|" &amp; E3294 &amp; "|" &amp;(IF(ISBLANK(C3294),"",IFERROR(VALUE(LEFT(TRIM(C3294),FIND(" ",TRIM(C3294)&amp;" ")-1)),"")))</f>
        <v>||</v>
      </c>
      <c r="I3294" s="18" t="n">
        <f aca="false">IF(G3294="",0, IF(COUNTIF($H$6:H3294,H3294)=1,1,0))</f>
        <v>0</v>
      </c>
      <c r="J3294" s="34" t="str">
        <f aca="false">IF( OR( ISBLANK(D3294), C3294=D3294, AND( LEFT(D3294,7)&lt;&gt;"NOMINA ", OR( ISERROR(FIND(" - ",D3294)), NOT(ISNUMBER(VALUE(LEFT(D3294,FIND(" - ",D3294)-1)))) ) ) ), "", B3294 &amp; "|" &amp; E3294 &amp; "|" &amp; (IF(ISBLANK(C3294), "", IFERROR(VALUE(LEFT(TRIM(C3294), FIND(" ", TRIM(C3294)&amp;" ")-1)), ""))) &amp; "|" &amp; D3294 )</f>
        <v/>
      </c>
      <c r="K3294" s="18" t="n">
        <f aca="false">IF(OR(C3294="", J3294="",G3294=""), 0, IF(COUNTIF($J$6:J3294, J3294)=1, 1, 0))</f>
        <v>0</v>
      </c>
      <c r="L3294" s="16" t="str">
        <f aca="false">IF(B3294="Inscripción de nuevo registro patronal",B3294 &amp; "|" &amp; E3294 &amp; "|" &amp; C3294,"")</f>
        <v/>
      </c>
      <c r="M3294" s="18" t="n">
        <f aca="false">IF(OR(C3294="", L3294=""), 0, IF(COUNTIF($L$6:L3294, L3294)=1, 1, 0))</f>
        <v>0</v>
      </c>
    </row>
    <row r="3295" customFormat="false" ht="28.35" hidden="false" customHeight="true" outlineLevel="0" collapsed="false">
      <c r="A3295" s="48" t="str">
        <f aca="false">IF(AND(NOT(ISBLANK(C3295)),NOT(ISBLANK(B3295)),NOT(ISBLANK(E3295))),(_xlfn.AGGREGATE(2,7,A$5:A3295))+1,"")</f>
        <v/>
      </c>
      <c r="B3295" s="49"/>
      <c r="C3295" s="49"/>
      <c r="D3295" s="50"/>
      <c r="E3295" s="51"/>
      <c r="F3295" s="52" t="str">
        <f aca="false">IFERROR(VLOOKUP(B3295,LISTAS!$Q$2:$R$58,2,0),"")</f>
        <v/>
      </c>
      <c r="G3295" s="34" t="str">
        <f aca="false">IF(ISBLANK(C3295),"",  IF(F3295="RAZÓN SOCIAL","NUEVO_RP",   IF(F3295="NUMERO",      IF(ISNUMBER(VALUE(C3295)),VALUE(C3295),""),   IF(OR(F3295="NSS - NOMBRE",F3295="RP - NOMBRE"),      IF(         AND(           NOT(ISERROR(FIND(" - ",C3295))),           ISERROR(FIND("  ",C3295)),           ISERROR(FIND("–",C3295)),           ISERROR(FIND("—",C3295)),           ISNUMBER(VALUE(LEFT(C3295,FIND(" - ",C3295)-1)))         ),         VALUE(LEFT(C3295,FIND(" - ",C3295)-1)),         ""      ),   ""   )  )))</f>
        <v/>
      </c>
      <c r="H3295" s="34" t="str">
        <f aca="false">B3295 &amp; "|" &amp; E3295 &amp; "|" &amp;(IF(ISBLANK(C3295),"",IFERROR(VALUE(LEFT(TRIM(C3295),FIND(" ",TRIM(C3295)&amp;" ")-1)),"")))</f>
        <v>||</v>
      </c>
      <c r="I3295" s="18" t="n">
        <f aca="false">IF(G3295="",0, IF(COUNTIF($H$6:H3295,H3295)=1,1,0))</f>
        <v>0</v>
      </c>
      <c r="J3295" s="34" t="str">
        <f aca="false">IF( OR( ISBLANK(D3295), C3295=D3295, AND( LEFT(D3295,7)&lt;&gt;"NOMINA ", OR( ISERROR(FIND(" - ",D3295)), NOT(ISNUMBER(VALUE(LEFT(D3295,FIND(" - ",D3295)-1)))) ) ) ), "", B3295 &amp; "|" &amp; E3295 &amp; "|" &amp; (IF(ISBLANK(C3295), "", IFERROR(VALUE(LEFT(TRIM(C3295), FIND(" ", TRIM(C3295)&amp;" ")-1)), ""))) &amp; "|" &amp; D3295 )</f>
        <v/>
      </c>
      <c r="K3295" s="18" t="n">
        <f aca="false">IF(OR(C3295="", J3295="",G3295=""), 0, IF(COUNTIF($J$6:J3295, J3295)=1, 1, 0))</f>
        <v>0</v>
      </c>
      <c r="L3295" s="16" t="str">
        <f aca="false">IF(B3295="Inscripción de nuevo registro patronal",B3295 &amp; "|" &amp; E3295 &amp; "|" &amp; C3295,"")</f>
        <v/>
      </c>
      <c r="M3295" s="18" t="n">
        <f aca="false">IF(OR(C3295="", L3295=""), 0, IF(COUNTIF($L$6:L3295, L3295)=1, 1, 0))</f>
        <v>0</v>
      </c>
    </row>
    <row r="3296" customFormat="false" ht="28.35" hidden="false" customHeight="true" outlineLevel="0" collapsed="false">
      <c r="A3296" s="48" t="str">
        <f aca="false">IF(AND(NOT(ISBLANK(C3296)),NOT(ISBLANK(B3296)),NOT(ISBLANK(E3296))),(_xlfn.AGGREGATE(2,7,A$5:A3296))+1,"")</f>
        <v/>
      </c>
      <c r="B3296" s="49"/>
      <c r="C3296" s="49"/>
      <c r="D3296" s="50"/>
      <c r="E3296" s="51"/>
      <c r="F3296" s="52" t="str">
        <f aca="false">IFERROR(VLOOKUP(B3296,LISTAS!$Q$2:$R$58,2,0),"")</f>
        <v/>
      </c>
      <c r="G3296" s="34" t="str">
        <f aca="false">IF(ISBLANK(C3296),"",  IF(F3296="RAZÓN SOCIAL","NUEVO_RP",   IF(F3296="NUMERO",      IF(ISNUMBER(VALUE(C3296)),VALUE(C3296),""),   IF(OR(F3296="NSS - NOMBRE",F3296="RP - NOMBRE"),      IF(         AND(           NOT(ISERROR(FIND(" - ",C3296))),           ISERROR(FIND("  ",C3296)),           ISERROR(FIND("–",C3296)),           ISERROR(FIND("—",C3296)),           ISNUMBER(VALUE(LEFT(C3296,FIND(" - ",C3296)-1)))         ),         VALUE(LEFT(C3296,FIND(" - ",C3296)-1)),         ""      ),   ""   )  )))</f>
        <v/>
      </c>
      <c r="H3296" s="34" t="str">
        <f aca="false">B3296 &amp; "|" &amp; E3296 &amp; "|" &amp;(IF(ISBLANK(C3296),"",IFERROR(VALUE(LEFT(TRIM(C3296),FIND(" ",TRIM(C3296)&amp;" ")-1)),"")))</f>
        <v>||</v>
      </c>
      <c r="I3296" s="18" t="n">
        <f aca="false">IF(G3296="",0, IF(COUNTIF($H$6:H3296,H3296)=1,1,0))</f>
        <v>0</v>
      </c>
      <c r="J3296" s="34" t="str">
        <f aca="false">IF( OR( ISBLANK(D3296), C3296=D3296, AND( LEFT(D3296,7)&lt;&gt;"NOMINA ", OR( ISERROR(FIND(" - ",D3296)), NOT(ISNUMBER(VALUE(LEFT(D3296,FIND(" - ",D3296)-1)))) ) ) ), "", B3296 &amp; "|" &amp; E3296 &amp; "|" &amp; (IF(ISBLANK(C3296), "", IFERROR(VALUE(LEFT(TRIM(C3296), FIND(" ", TRIM(C3296)&amp;" ")-1)), ""))) &amp; "|" &amp; D3296 )</f>
        <v/>
      </c>
      <c r="K3296" s="18" t="n">
        <f aca="false">IF(OR(C3296="", J3296="",G3296=""), 0, IF(COUNTIF($J$6:J3296, J3296)=1, 1, 0))</f>
        <v>0</v>
      </c>
      <c r="L3296" s="16" t="str">
        <f aca="false">IF(B3296="Inscripción de nuevo registro patronal",B3296 &amp; "|" &amp; E3296 &amp; "|" &amp; C3296,"")</f>
        <v/>
      </c>
      <c r="M3296" s="18" t="n">
        <f aca="false">IF(OR(C3296="", L3296=""), 0, IF(COUNTIF($L$6:L3296, L3296)=1, 1, 0))</f>
        <v>0</v>
      </c>
    </row>
    <row r="3297" customFormat="false" ht="28.35" hidden="false" customHeight="true" outlineLevel="0" collapsed="false">
      <c r="A3297" s="48" t="str">
        <f aca="false">IF(AND(NOT(ISBLANK(C3297)),NOT(ISBLANK(B3297)),NOT(ISBLANK(E3297))),(_xlfn.AGGREGATE(2,7,A$5:A3297))+1,"")</f>
        <v/>
      </c>
      <c r="B3297" s="49"/>
      <c r="C3297" s="49"/>
      <c r="D3297" s="50"/>
      <c r="E3297" s="51"/>
      <c r="F3297" s="52" t="str">
        <f aca="false">IFERROR(VLOOKUP(B3297,LISTAS!$Q$2:$R$58,2,0),"")</f>
        <v/>
      </c>
      <c r="G3297" s="34" t="str">
        <f aca="false">IF(ISBLANK(C3297),"",  IF(F3297="RAZÓN SOCIAL","NUEVO_RP",   IF(F3297="NUMERO",      IF(ISNUMBER(VALUE(C3297)),VALUE(C3297),""),   IF(OR(F3297="NSS - NOMBRE",F3297="RP - NOMBRE"),      IF(         AND(           NOT(ISERROR(FIND(" - ",C3297))),           ISERROR(FIND("  ",C3297)),           ISERROR(FIND("–",C3297)),           ISERROR(FIND("—",C3297)),           ISNUMBER(VALUE(LEFT(C3297,FIND(" - ",C3297)-1)))         ),         VALUE(LEFT(C3297,FIND(" - ",C3297)-1)),         ""      ),   ""   )  )))</f>
        <v/>
      </c>
      <c r="H3297" s="34" t="str">
        <f aca="false">B3297 &amp; "|" &amp; E3297 &amp; "|" &amp;(IF(ISBLANK(C3297),"",IFERROR(VALUE(LEFT(TRIM(C3297),FIND(" ",TRIM(C3297)&amp;" ")-1)),"")))</f>
        <v>||</v>
      </c>
      <c r="I3297" s="18" t="n">
        <f aca="false">IF(G3297="",0, IF(COUNTIF($H$6:H3297,H3297)=1,1,0))</f>
        <v>0</v>
      </c>
      <c r="J3297" s="34" t="str">
        <f aca="false">IF( OR( ISBLANK(D3297), C3297=D3297, AND( LEFT(D3297,7)&lt;&gt;"NOMINA ", OR( ISERROR(FIND(" - ",D3297)), NOT(ISNUMBER(VALUE(LEFT(D3297,FIND(" - ",D3297)-1)))) ) ) ), "", B3297 &amp; "|" &amp; E3297 &amp; "|" &amp; (IF(ISBLANK(C3297), "", IFERROR(VALUE(LEFT(TRIM(C3297), FIND(" ", TRIM(C3297)&amp;" ")-1)), ""))) &amp; "|" &amp; D3297 )</f>
        <v/>
      </c>
      <c r="K3297" s="18" t="n">
        <f aca="false">IF(OR(C3297="", J3297="",G3297=""), 0, IF(COUNTIF($J$6:J3297, J3297)=1, 1, 0))</f>
        <v>0</v>
      </c>
      <c r="L3297" s="16" t="str">
        <f aca="false">IF(B3297="Inscripción de nuevo registro patronal",B3297 &amp; "|" &amp; E3297 &amp; "|" &amp; C3297,"")</f>
        <v/>
      </c>
      <c r="M3297" s="18" t="n">
        <f aca="false">IF(OR(C3297="", L3297=""), 0, IF(COUNTIF($L$6:L3297, L3297)=1, 1, 0))</f>
        <v>0</v>
      </c>
    </row>
    <row r="3298" customFormat="false" ht="28.35" hidden="false" customHeight="true" outlineLevel="0" collapsed="false">
      <c r="A3298" s="48" t="str">
        <f aca="false">IF(AND(NOT(ISBLANK(C3298)),NOT(ISBLANK(B3298)),NOT(ISBLANK(E3298))),(_xlfn.AGGREGATE(2,7,A$5:A3298))+1,"")</f>
        <v/>
      </c>
      <c r="B3298" s="49"/>
      <c r="C3298" s="49"/>
      <c r="D3298" s="50"/>
      <c r="E3298" s="51"/>
      <c r="F3298" s="52" t="str">
        <f aca="false">IFERROR(VLOOKUP(B3298,LISTAS!$Q$2:$R$58,2,0),"")</f>
        <v/>
      </c>
      <c r="G3298" s="34" t="str">
        <f aca="false">IF(ISBLANK(C3298),"",  IF(F3298="RAZÓN SOCIAL","NUEVO_RP",   IF(F3298="NUMERO",      IF(ISNUMBER(VALUE(C3298)),VALUE(C3298),""),   IF(OR(F3298="NSS - NOMBRE",F3298="RP - NOMBRE"),      IF(         AND(           NOT(ISERROR(FIND(" - ",C3298))),           ISERROR(FIND("  ",C3298)),           ISERROR(FIND("–",C3298)),           ISERROR(FIND("—",C3298)),           ISNUMBER(VALUE(LEFT(C3298,FIND(" - ",C3298)-1)))         ),         VALUE(LEFT(C3298,FIND(" - ",C3298)-1)),         ""      ),   ""   )  )))</f>
        <v/>
      </c>
      <c r="H3298" s="34" t="str">
        <f aca="false">B3298 &amp; "|" &amp; E3298 &amp; "|" &amp;(IF(ISBLANK(C3298),"",IFERROR(VALUE(LEFT(TRIM(C3298),FIND(" ",TRIM(C3298)&amp;" ")-1)),"")))</f>
        <v>||</v>
      </c>
      <c r="I3298" s="18" t="n">
        <f aca="false">IF(G3298="",0, IF(COUNTIF($H$6:H3298,H3298)=1,1,0))</f>
        <v>0</v>
      </c>
      <c r="J3298" s="34" t="str">
        <f aca="false">IF( OR( ISBLANK(D3298), C3298=D3298, AND( LEFT(D3298,7)&lt;&gt;"NOMINA ", OR( ISERROR(FIND(" - ",D3298)), NOT(ISNUMBER(VALUE(LEFT(D3298,FIND(" - ",D3298)-1)))) ) ) ), "", B3298 &amp; "|" &amp; E3298 &amp; "|" &amp; (IF(ISBLANK(C3298), "", IFERROR(VALUE(LEFT(TRIM(C3298), FIND(" ", TRIM(C3298)&amp;" ")-1)), ""))) &amp; "|" &amp; D3298 )</f>
        <v/>
      </c>
      <c r="K3298" s="18" t="n">
        <f aca="false">IF(OR(C3298="", J3298="",G3298=""), 0, IF(COUNTIF($J$6:J3298, J3298)=1, 1, 0))</f>
        <v>0</v>
      </c>
      <c r="L3298" s="16" t="str">
        <f aca="false">IF(B3298="Inscripción de nuevo registro patronal",B3298 &amp; "|" &amp; E3298 &amp; "|" &amp; C3298,"")</f>
        <v/>
      </c>
      <c r="M3298" s="18" t="n">
        <f aca="false">IF(OR(C3298="", L3298=""), 0, IF(COUNTIF($L$6:L3298, L3298)=1, 1, 0))</f>
        <v>0</v>
      </c>
    </row>
    <row r="3299" customFormat="false" ht="28.35" hidden="false" customHeight="true" outlineLevel="0" collapsed="false">
      <c r="A3299" s="48" t="str">
        <f aca="false">IF(AND(NOT(ISBLANK(C3299)),NOT(ISBLANK(B3299)),NOT(ISBLANK(E3299))),(_xlfn.AGGREGATE(2,7,A$5:A3299))+1,"")</f>
        <v/>
      </c>
      <c r="B3299" s="49"/>
      <c r="C3299" s="49"/>
      <c r="D3299" s="50"/>
      <c r="E3299" s="51"/>
      <c r="F3299" s="52" t="str">
        <f aca="false">IFERROR(VLOOKUP(B3299,LISTAS!$Q$2:$R$58,2,0),"")</f>
        <v/>
      </c>
      <c r="G3299" s="34" t="str">
        <f aca="false">IF(ISBLANK(C3299),"",  IF(F3299="RAZÓN SOCIAL","NUEVO_RP",   IF(F3299="NUMERO",      IF(ISNUMBER(VALUE(C3299)),VALUE(C3299),""),   IF(OR(F3299="NSS - NOMBRE",F3299="RP - NOMBRE"),      IF(         AND(           NOT(ISERROR(FIND(" - ",C3299))),           ISERROR(FIND("  ",C3299)),           ISERROR(FIND("–",C3299)),           ISERROR(FIND("—",C3299)),           ISNUMBER(VALUE(LEFT(C3299,FIND(" - ",C3299)-1)))         ),         VALUE(LEFT(C3299,FIND(" - ",C3299)-1)),         ""      ),   ""   )  )))</f>
        <v/>
      </c>
      <c r="H3299" s="34" t="str">
        <f aca="false">B3299 &amp; "|" &amp; E3299 &amp; "|" &amp;(IF(ISBLANK(C3299),"",IFERROR(VALUE(LEFT(TRIM(C3299),FIND(" ",TRIM(C3299)&amp;" ")-1)),"")))</f>
        <v>||</v>
      </c>
      <c r="I3299" s="18" t="n">
        <f aca="false">IF(G3299="",0, IF(COUNTIF($H$6:H3299,H3299)=1,1,0))</f>
        <v>0</v>
      </c>
      <c r="J3299" s="34" t="str">
        <f aca="false">IF( OR( ISBLANK(D3299), C3299=D3299, AND( LEFT(D3299,7)&lt;&gt;"NOMINA ", OR( ISERROR(FIND(" - ",D3299)), NOT(ISNUMBER(VALUE(LEFT(D3299,FIND(" - ",D3299)-1)))) ) ) ), "", B3299 &amp; "|" &amp; E3299 &amp; "|" &amp; (IF(ISBLANK(C3299), "", IFERROR(VALUE(LEFT(TRIM(C3299), FIND(" ", TRIM(C3299)&amp;" ")-1)), ""))) &amp; "|" &amp; D3299 )</f>
        <v/>
      </c>
      <c r="K3299" s="18" t="n">
        <f aca="false">IF(OR(C3299="", J3299="",G3299=""), 0, IF(COUNTIF($J$6:J3299, J3299)=1, 1, 0))</f>
        <v>0</v>
      </c>
      <c r="L3299" s="16" t="str">
        <f aca="false">IF(B3299="Inscripción de nuevo registro patronal",B3299 &amp; "|" &amp; E3299 &amp; "|" &amp; C3299,"")</f>
        <v/>
      </c>
      <c r="M3299" s="18" t="n">
        <f aca="false">IF(OR(C3299="", L3299=""), 0, IF(COUNTIF($L$6:L3299, L3299)=1, 1, 0))</f>
        <v>0</v>
      </c>
    </row>
    <row r="3300" customFormat="false" ht="28.35" hidden="false" customHeight="true" outlineLevel="0" collapsed="false">
      <c r="A3300" s="48" t="str">
        <f aca="false">IF(AND(NOT(ISBLANK(C3300)),NOT(ISBLANK(B3300)),NOT(ISBLANK(E3300))),(_xlfn.AGGREGATE(2,7,A$5:A3300))+1,"")</f>
        <v/>
      </c>
      <c r="B3300" s="49"/>
      <c r="C3300" s="49"/>
      <c r="D3300" s="50"/>
      <c r="E3300" s="51"/>
      <c r="F3300" s="52" t="str">
        <f aca="false">IFERROR(VLOOKUP(B3300,LISTAS!$Q$2:$R$58,2,0),"")</f>
        <v/>
      </c>
      <c r="G3300" s="34" t="str">
        <f aca="false">IF(ISBLANK(C3300),"",  IF(F3300="RAZÓN SOCIAL","NUEVO_RP",   IF(F3300="NUMERO",      IF(ISNUMBER(VALUE(C3300)),VALUE(C3300),""),   IF(OR(F3300="NSS - NOMBRE",F3300="RP - NOMBRE"),      IF(         AND(           NOT(ISERROR(FIND(" - ",C3300))),           ISERROR(FIND("  ",C3300)),           ISERROR(FIND("–",C3300)),           ISERROR(FIND("—",C3300)),           ISNUMBER(VALUE(LEFT(C3300,FIND(" - ",C3300)-1)))         ),         VALUE(LEFT(C3300,FIND(" - ",C3300)-1)),         ""      ),   ""   )  )))</f>
        <v/>
      </c>
      <c r="H3300" s="34" t="str">
        <f aca="false">B3300 &amp; "|" &amp; E3300 &amp; "|" &amp;(IF(ISBLANK(C3300),"",IFERROR(VALUE(LEFT(TRIM(C3300),FIND(" ",TRIM(C3300)&amp;" ")-1)),"")))</f>
        <v>||</v>
      </c>
      <c r="I3300" s="18" t="n">
        <f aca="false">IF(G3300="",0, IF(COUNTIF($H$6:H3300,H3300)=1,1,0))</f>
        <v>0</v>
      </c>
      <c r="J3300" s="34" t="str">
        <f aca="false">IF( OR( ISBLANK(D3300), C3300=D3300, AND( LEFT(D3300,7)&lt;&gt;"NOMINA ", OR( ISERROR(FIND(" - ",D3300)), NOT(ISNUMBER(VALUE(LEFT(D3300,FIND(" - ",D3300)-1)))) ) ) ), "", B3300 &amp; "|" &amp; E3300 &amp; "|" &amp; (IF(ISBLANK(C3300), "", IFERROR(VALUE(LEFT(TRIM(C3300), FIND(" ", TRIM(C3300)&amp;" ")-1)), ""))) &amp; "|" &amp; D3300 )</f>
        <v/>
      </c>
      <c r="K3300" s="18" t="n">
        <f aca="false">IF(OR(C3300="", J3300="",G3300=""), 0, IF(COUNTIF($J$6:J3300, J3300)=1, 1, 0))</f>
        <v>0</v>
      </c>
      <c r="L3300" s="16" t="str">
        <f aca="false">IF(B3300="Inscripción de nuevo registro patronal",B3300 &amp; "|" &amp; E3300 &amp; "|" &amp; C3300,"")</f>
        <v/>
      </c>
      <c r="M3300" s="18" t="n">
        <f aca="false">IF(OR(C3300="", L3300=""), 0, IF(COUNTIF($L$6:L3300, L3300)=1, 1, 0))</f>
        <v>0</v>
      </c>
    </row>
    <row r="3301" customFormat="false" ht="28.35" hidden="false" customHeight="true" outlineLevel="0" collapsed="false">
      <c r="A3301" s="48" t="str">
        <f aca="false">IF(AND(NOT(ISBLANK(C3301)),NOT(ISBLANK(B3301)),NOT(ISBLANK(E3301))),(_xlfn.AGGREGATE(2,7,A$5:A3301))+1,"")</f>
        <v/>
      </c>
      <c r="B3301" s="49"/>
      <c r="C3301" s="49"/>
      <c r="D3301" s="50"/>
      <c r="E3301" s="51"/>
      <c r="F3301" s="52" t="str">
        <f aca="false">IFERROR(VLOOKUP(B3301,LISTAS!$Q$2:$R$58,2,0),"")</f>
        <v/>
      </c>
      <c r="G3301" s="34" t="str">
        <f aca="false">IF(ISBLANK(C3301),"",  IF(F3301="RAZÓN SOCIAL","NUEVO_RP",   IF(F3301="NUMERO",      IF(ISNUMBER(VALUE(C3301)),VALUE(C3301),""),   IF(OR(F3301="NSS - NOMBRE",F3301="RP - NOMBRE"),      IF(         AND(           NOT(ISERROR(FIND(" - ",C3301))),           ISERROR(FIND("  ",C3301)),           ISERROR(FIND("–",C3301)),           ISERROR(FIND("—",C3301)),           ISNUMBER(VALUE(LEFT(C3301,FIND(" - ",C3301)-1)))         ),         VALUE(LEFT(C3301,FIND(" - ",C3301)-1)),         ""      ),   ""   )  )))</f>
        <v/>
      </c>
      <c r="H3301" s="34" t="str">
        <f aca="false">B3301 &amp; "|" &amp; E3301 &amp; "|" &amp;(IF(ISBLANK(C3301),"",IFERROR(VALUE(LEFT(TRIM(C3301),FIND(" ",TRIM(C3301)&amp;" ")-1)),"")))</f>
        <v>||</v>
      </c>
      <c r="I3301" s="18" t="n">
        <f aca="false">IF(G3301="",0, IF(COUNTIF($H$6:H3301,H3301)=1,1,0))</f>
        <v>0</v>
      </c>
      <c r="J3301" s="34" t="str">
        <f aca="false">IF( OR( ISBLANK(D3301), C3301=D3301, AND( LEFT(D3301,7)&lt;&gt;"NOMINA ", OR( ISERROR(FIND(" - ",D3301)), NOT(ISNUMBER(VALUE(LEFT(D3301,FIND(" - ",D3301)-1)))) ) ) ), "", B3301 &amp; "|" &amp; E3301 &amp; "|" &amp; (IF(ISBLANK(C3301), "", IFERROR(VALUE(LEFT(TRIM(C3301), FIND(" ", TRIM(C3301)&amp;" ")-1)), ""))) &amp; "|" &amp; D3301 )</f>
        <v/>
      </c>
      <c r="K3301" s="18" t="n">
        <f aca="false">IF(OR(C3301="", J3301="",G3301=""), 0, IF(COUNTIF($J$6:J3301, J3301)=1, 1, 0))</f>
        <v>0</v>
      </c>
      <c r="L3301" s="16" t="str">
        <f aca="false">IF(B3301="Inscripción de nuevo registro patronal",B3301 &amp; "|" &amp; E3301 &amp; "|" &amp; C3301,"")</f>
        <v/>
      </c>
      <c r="M3301" s="18" t="n">
        <f aca="false">IF(OR(C3301="", L3301=""), 0, IF(COUNTIF($L$6:L3301, L3301)=1, 1, 0))</f>
        <v>0</v>
      </c>
    </row>
    <row r="3302" customFormat="false" ht="28.35" hidden="false" customHeight="true" outlineLevel="0" collapsed="false">
      <c r="A3302" s="48" t="str">
        <f aca="false">IF(AND(NOT(ISBLANK(C3302)),NOT(ISBLANK(B3302)),NOT(ISBLANK(E3302))),(_xlfn.AGGREGATE(2,7,A$5:A3302))+1,"")</f>
        <v/>
      </c>
      <c r="B3302" s="49"/>
      <c r="C3302" s="49"/>
      <c r="D3302" s="50"/>
      <c r="E3302" s="51"/>
      <c r="F3302" s="52" t="str">
        <f aca="false">IFERROR(VLOOKUP(B3302,LISTAS!$Q$2:$R$58,2,0),"")</f>
        <v/>
      </c>
      <c r="G3302" s="34" t="str">
        <f aca="false">IF(ISBLANK(C3302),"",  IF(F3302="RAZÓN SOCIAL","NUEVO_RP",   IF(F3302="NUMERO",      IF(ISNUMBER(VALUE(C3302)),VALUE(C3302),""),   IF(OR(F3302="NSS - NOMBRE",F3302="RP - NOMBRE"),      IF(         AND(           NOT(ISERROR(FIND(" - ",C3302))),           ISERROR(FIND("  ",C3302)),           ISERROR(FIND("–",C3302)),           ISERROR(FIND("—",C3302)),           ISNUMBER(VALUE(LEFT(C3302,FIND(" - ",C3302)-1)))         ),         VALUE(LEFT(C3302,FIND(" - ",C3302)-1)),         ""      ),   ""   )  )))</f>
        <v/>
      </c>
      <c r="H3302" s="34" t="str">
        <f aca="false">B3302 &amp; "|" &amp; E3302 &amp; "|" &amp;(IF(ISBLANK(C3302),"",IFERROR(VALUE(LEFT(TRIM(C3302),FIND(" ",TRIM(C3302)&amp;" ")-1)),"")))</f>
        <v>||</v>
      </c>
      <c r="I3302" s="18" t="n">
        <f aca="false">IF(G3302="",0, IF(COUNTIF($H$6:H3302,H3302)=1,1,0))</f>
        <v>0</v>
      </c>
      <c r="J3302" s="34" t="str">
        <f aca="false">IF( OR( ISBLANK(D3302), C3302=D3302, AND( LEFT(D3302,7)&lt;&gt;"NOMINA ", OR( ISERROR(FIND(" - ",D3302)), NOT(ISNUMBER(VALUE(LEFT(D3302,FIND(" - ",D3302)-1)))) ) ) ), "", B3302 &amp; "|" &amp; E3302 &amp; "|" &amp; (IF(ISBLANK(C3302), "", IFERROR(VALUE(LEFT(TRIM(C3302), FIND(" ", TRIM(C3302)&amp;" ")-1)), ""))) &amp; "|" &amp; D3302 )</f>
        <v/>
      </c>
      <c r="K3302" s="18" t="n">
        <f aca="false">IF(OR(C3302="", J3302="",G3302=""), 0, IF(COUNTIF($J$6:J3302, J3302)=1, 1, 0))</f>
        <v>0</v>
      </c>
      <c r="L3302" s="16" t="str">
        <f aca="false">IF(B3302="Inscripción de nuevo registro patronal",B3302 &amp; "|" &amp; E3302 &amp; "|" &amp; C3302,"")</f>
        <v/>
      </c>
      <c r="M3302" s="18" t="n">
        <f aca="false">IF(OR(C3302="", L3302=""), 0, IF(COUNTIF($L$6:L3302, L3302)=1, 1, 0))</f>
        <v>0</v>
      </c>
    </row>
    <row r="3303" customFormat="false" ht="28.35" hidden="false" customHeight="true" outlineLevel="0" collapsed="false">
      <c r="A3303" s="48" t="str">
        <f aca="false">IF(AND(NOT(ISBLANK(C3303)),NOT(ISBLANK(B3303)),NOT(ISBLANK(E3303))),(_xlfn.AGGREGATE(2,7,A$5:A3303))+1,"")</f>
        <v/>
      </c>
      <c r="B3303" s="49"/>
      <c r="C3303" s="49"/>
      <c r="D3303" s="50"/>
      <c r="E3303" s="51"/>
      <c r="F3303" s="52" t="str">
        <f aca="false">IFERROR(VLOOKUP(B3303,LISTAS!$Q$2:$R$58,2,0),"")</f>
        <v/>
      </c>
      <c r="G3303" s="34" t="str">
        <f aca="false">IF(ISBLANK(C3303),"",  IF(F3303="RAZÓN SOCIAL","NUEVO_RP",   IF(F3303="NUMERO",      IF(ISNUMBER(VALUE(C3303)),VALUE(C3303),""),   IF(OR(F3303="NSS - NOMBRE",F3303="RP - NOMBRE"),      IF(         AND(           NOT(ISERROR(FIND(" - ",C3303))),           ISERROR(FIND("  ",C3303)),           ISERROR(FIND("–",C3303)),           ISERROR(FIND("—",C3303)),           ISNUMBER(VALUE(LEFT(C3303,FIND(" - ",C3303)-1)))         ),         VALUE(LEFT(C3303,FIND(" - ",C3303)-1)),         ""      ),   ""   )  )))</f>
        <v/>
      </c>
      <c r="H3303" s="34" t="str">
        <f aca="false">B3303 &amp; "|" &amp; E3303 &amp; "|" &amp;(IF(ISBLANK(C3303),"",IFERROR(VALUE(LEFT(TRIM(C3303),FIND(" ",TRIM(C3303)&amp;" ")-1)),"")))</f>
        <v>||</v>
      </c>
      <c r="I3303" s="18" t="n">
        <f aca="false">IF(G3303="",0, IF(COUNTIF($H$6:H3303,H3303)=1,1,0))</f>
        <v>0</v>
      </c>
      <c r="J3303" s="34" t="str">
        <f aca="false">IF( OR( ISBLANK(D3303), C3303=D3303, AND( LEFT(D3303,7)&lt;&gt;"NOMINA ", OR( ISERROR(FIND(" - ",D3303)), NOT(ISNUMBER(VALUE(LEFT(D3303,FIND(" - ",D3303)-1)))) ) ) ), "", B3303 &amp; "|" &amp; E3303 &amp; "|" &amp; (IF(ISBLANK(C3303), "", IFERROR(VALUE(LEFT(TRIM(C3303), FIND(" ", TRIM(C3303)&amp;" ")-1)), ""))) &amp; "|" &amp; D3303 )</f>
        <v/>
      </c>
      <c r="K3303" s="18" t="n">
        <f aca="false">IF(OR(C3303="", J3303="",G3303=""), 0, IF(COUNTIF($J$6:J3303, J3303)=1, 1, 0))</f>
        <v>0</v>
      </c>
      <c r="L3303" s="16" t="str">
        <f aca="false">IF(B3303="Inscripción de nuevo registro patronal",B3303 &amp; "|" &amp; E3303 &amp; "|" &amp; C3303,"")</f>
        <v/>
      </c>
      <c r="M3303" s="18" t="n">
        <f aca="false">IF(OR(C3303="", L3303=""), 0, IF(COUNTIF($L$6:L3303, L3303)=1, 1, 0))</f>
        <v>0</v>
      </c>
    </row>
    <row r="3304" customFormat="false" ht="28.35" hidden="false" customHeight="true" outlineLevel="0" collapsed="false">
      <c r="A3304" s="48" t="str">
        <f aca="false">IF(AND(NOT(ISBLANK(C3304)),NOT(ISBLANK(B3304)),NOT(ISBLANK(E3304))),(_xlfn.AGGREGATE(2,7,A$5:A3304))+1,"")</f>
        <v/>
      </c>
      <c r="B3304" s="49"/>
      <c r="C3304" s="49"/>
      <c r="D3304" s="50"/>
      <c r="E3304" s="51"/>
      <c r="F3304" s="52" t="str">
        <f aca="false">IFERROR(VLOOKUP(B3304,LISTAS!$Q$2:$R$58,2,0),"")</f>
        <v/>
      </c>
      <c r="G3304" s="34" t="str">
        <f aca="false">IF(ISBLANK(C3304),"",  IF(F3304="RAZÓN SOCIAL","NUEVO_RP",   IF(F3304="NUMERO",      IF(ISNUMBER(VALUE(C3304)),VALUE(C3304),""),   IF(OR(F3304="NSS - NOMBRE",F3304="RP - NOMBRE"),      IF(         AND(           NOT(ISERROR(FIND(" - ",C3304))),           ISERROR(FIND("  ",C3304)),           ISERROR(FIND("–",C3304)),           ISERROR(FIND("—",C3304)),           ISNUMBER(VALUE(LEFT(C3304,FIND(" - ",C3304)-1)))         ),         VALUE(LEFT(C3304,FIND(" - ",C3304)-1)),         ""      ),   ""   )  )))</f>
        <v/>
      </c>
      <c r="H3304" s="34" t="str">
        <f aca="false">B3304 &amp; "|" &amp; E3304 &amp; "|" &amp;(IF(ISBLANK(C3304),"",IFERROR(VALUE(LEFT(TRIM(C3304),FIND(" ",TRIM(C3304)&amp;" ")-1)),"")))</f>
        <v>||</v>
      </c>
      <c r="I3304" s="18" t="n">
        <f aca="false">IF(G3304="",0, IF(COUNTIF($H$6:H3304,H3304)=1,1,0))</f>
        <v>0</v>
      </c>
      <c r="J3304" s="34" t="str">
        <f aca="false">IF( OR( ISBLANK(D3304), C3304=D3304, AND( LEFT(D3304,7)&lt;&gt;"NOMINA ", OR( ISERROR(FIND(" - ",D3304)), NOT(ISNUMBER(VALUE(LEFT(D3304,FIND(" - ",D3304)-1)))) ) ) ), "", B3304 &amp; "|" &amp; E3304 &amp; "|" &amp; (IF(ISBLANK(C3304), "", IFERROR(VALUE(LEFT(TRIM(C3304), FIND(" ", TRIM(C3304)&amp;" ")-1)), ""))) &amp; "|" &amp; D3304 )</f>
        <v/>
      </c>
      <c r="K3304" s="18" t="n">
        <f aca="false">IF(OR(C3304="", J3304="",G3304=""), 0, IF(COUNTIF($J$6:J3304, J3304)=1, 1, 0))</f>
        <v>0</v>
      </c>
      <c r="L3304" s="16" t="str">
        <f aca="false">IF(B3304="Inscripción de nuevo registro patronal",B3304 &amp; "|" &amp; E3304 &amp; "|" &amp; C3304,"")</f>
        <v/>
      </c>
      <c r="M3304" s="18" t="n">
        <f aca="false">IF(OR(C3304="", L3304=""), 0, IF(COUNTIF($L$6:L3304, L3304)=1, 1, 0))</f>
        <v>0</v>
      </c>
    </row>
    <row r="3305" customFormat="false" ht="28.35" hidden="false" customHeight="true" outlineLevel="0" collapsed="false">
      <c r="A3305" s="48" t="str">
        <f aca="false">IF(AND(NOT(ISBLANK(C3305)),NOT(ISBLANK(B3305)),NOT(ISBLANK(E3305))),(_xlfn.AGGREGATE(2,7,A$5:A3305))+1,"")</f>
        <v/>
      </c>
      <c r="B3305" s="49"/>
      <c r="C3305" s="49"/>
      <c r="D3305" s="50"/>
      <c r="E3305" s="51"/>
      <c r="F3305" s="52" t="str">
        <f aca="false">IFERROR(VLOOKUP(B3305,LISTAS!$Q$2:$R$58,2,0),"")</f>
        <v/>
      </c>
      <c r="G3305" s="34" t="str">
        <f aca="false">IF(ISBLANK(C3305),"",  IF(F3305="RAZÓN SOCIAL","NUEVO_RP",   IF(F3305="NUMERO",      IF(ISNUMBER(VALUE(C3305)),VALUE(C3305),""),   IF(OR(F3305="NSS - NOMBRE",F3305="RP - NOMBRE"),      IF(         AND(           NOT(ISERROR(FIND(" - ",C3305))),           ISERROR(FIND("  ",C3305)),           ISERROR(FIND("–",C3305)),           ISERROR(FIND("—",C3305)),           ISNUMBER(VALUE(LEFT(C3305,FIND(" - ",C3305)-1)))         ),         VALUE(LEFT(C3305,FIND(" - ",C3305)-1)),         ""      ),   ""   )  )))</f>
        <v/>
      </c>
      <c r="H3305" s="34" t="str">
        <f aca="false">B3305 &amp; "|" &amp; E3305 &amp; "|" &amp;(IF(ISBLANK(C3305),"",IFERROR(VALUE(LEFT(TRIM(C3305),FIND(" ",TRIM(C3305)&amp;" ")-1)),"")))</f>
        <v>||</v>
      </c>
      <c r="I3305" s="18" t="n">
        <f aca="false">IF(G3305="",0, IF(COUNTIF($H$6:H3305,H3305)=1,1,0))</f>
        <v>0</v>
      </c>
      <c r="J3305" s="34" t="str">
        <f aca="false">IF( OR( ISBLANK(D3305), C3305=D3305, AND( LEFT(D3305,7)&lt;&gt;"NOMINA ", OR( ISERROR(FIND(" - ",D3305)), NOT(ISNUMBER(VALUE(LEFT(D3305,FIND(" - ",D3305)-1)))) ) ) ), "", B3305 &amp; "|" &amp; E3305 &amp; "|" &amp; (IF(ISBLANK(C3305), "", IFERROR(VALUE(LEFT(TRIM(C3305), FIND(" ", TRIM(C3305)&amp;" ")-1)), ""))) &amp; "|" &amp; D3305 )</f>
        <v/>
      </c>
      <c r="K3305" s="18" t="n">
        <f aca="false">IF(OR(C3305="", J3305="",G3305=""), 0, IF(COUNTIF($J$6:J3305, J3305)=1, 1, 0))</f>
        <v>0</v>
      </c>
      <c r="L3305" s="16" t="str">
        <f aca="false">IF(B3305="Inscripción de nuevo registro patronal",B3305 &amp; "|" &amp; E3305 &amp; "|" &amp; C3305,"")</f>
        <v/>
      </c>
      <c r="M3305" s="18" t="n">
        <f aca="false">IF(OR(C3305="", L3305=""), 0, IF(COUNTIF($L$6:L3305, L3305)=1, 1, 0))</f>
        <v>0</v>
      </c>
    </row>
    <row r="3306" customFormat="false" ht="28.35" hidden="false" customHeight="true" outlineLevel="0" collapsed="false">
      <c r="A3306" s="48" t="str">
        <f aca="false">IF(AND(NOT(ISBLANK(C3306)),NOT(ISBLANK(B3306)),NOT(ISBLANK(E3306))),(_xlfn.AGGREGATE(2,7,A$5:A3306))+1,"")</f>
        <v/>
      </c>
      <c r="B3306" s="49"/>
      <c r="C3306" s="49"/>
      <c r="D3306" s="50"/>
      <c r="E3306" s="51"/>
      <c r="F3306" s="52" t="str">
        <f aca="false">IFERROR(VLOOKUP(B3306,LISTAS!$Q$2:$R$58,2,0),"")</f>
        <v/>
      </c>
      <c r="G3306" s="34" t="str">
        <f aca="false">IF(ISBLANK(C3306),"",  IF(F3306="RAZÓN SOCIAL","NUEVO_RP",   IF(F3306="NUMERO",      IF(ISNUMBER(VALUE(C3306)),VALUE(C3306),""),   IF(OR(F3306="NSS - NOMBRE",F3306="RP - NOMBRE"),      IF(         AND(           NOT(ISERROR(FIND(" - ",C3306))),           ISERROR(FIND("  ",C3306)),           ISERROR(FIND("–",C3306)),           ISERROR(FIND("—",C3306)),           ISNUMBER(VALUE(LEFT(C3306,FIND(" - ",C3306)-1)))         ),         VALUE(LEFT(C3306,FIND(" - ",C3306)-1)),         ""      ),   ""   )  )))</f>
        <v/>
      </c>
      <c r="H3306" s="34" t="str">
        <f aca="false">B3306 &amp; "|" &amp; E3306 &amp; "|" &amp;(IF(ISBLANK(C3306),"",IFERROR(VALUE(LEFT(TRIM(C3306),FIND(" ",TRIM(C3306)&amp;" ")-1)),"")))</f>
        <v>||</v>
      </c>
      <c r="I3306" s="18" t="n">
        <f aca="false">IF(G3306="",0, IF(COUNTIF($H$6:H3306,H3306)=1,1,0))</f>
        <v>0</v>
      </c>
      <c r="J3306" s="34" t="str">
        <f aca="false">IF( OR( ISBLANK(D3306), C3306=D3306, AND( LEFT(D3306,7)&lt;&gt;"NOMINA ", OR( ISERROR(FIND(" - ",D3306)), NOT(ISNUMBER(VALUE(LEFT(D3306,FIND(" - ",D3306)-1)))) ) ) ), "", B3306 &amp; "|" &amp; E3306 &amp; "|" &amp; (IF(ISBLANK(C3306), "", IFERROR(VALUE(LEFT(TRIM(C3306), FIND(" ", TRIM(C3306)&amp;" ")-1)), ""))) &amp; "|" &amp; D3306 )</f>
        <v/>
      </c>
      <c r="K3306" s="18" t="n">
        <f aca="false">IF(OR(C3306="", J3306="",G3306=""), 0, IF(COUNTIF($J$6:J3306, J3306)=1, 1, 0))</f>
        <v>0</v>
      </c>
      <c r="L3306" s="16" t="str">
        <f aca="false">IF(B3306="Inscripción de nuevo registro patronal",B3306 &amp; "|" &amp; E3306 &amp; "|" &amp; C3306,"")</f>
        <v/>
      </c>
      <c r="M3306" s="18" t="n">
        <f aca="false">IF(OR(C3306="", L3306=""), 0, IF(COUNTIF($L$6:L3306, L3306)=1, 1, 0))</f>
        <v>0</v>
      </c>
    </row>
    <row r="3307" customFormat="false" ht="28.35" hidden="false" customHeight="true" outlineLevel="0" collapsed="false">
      <c r="A3307" s="48" t="str">
        <f aca="false">IF(AND(NOT(ISBLANK(C3307)),NOT(ISBLANK(B3307)),NOT(ISBLANK(E3307))),(_xlfn.AGGREGATE(2,7,A$5:A3307))+1,"")</f>
        <v/>
      </c>
      <c r="B3307" s="49"/>
      <c r="C3307" s="49"/>
      <c r="D3307" s="50"/>
      <c r="E3307" s="51"/>
      <c r="F3307" s="52" t="str">
        <f aca="false">IFERROR(VLOOKUP(B3307,LISTAS!$Q$2:$R$58,2,0),"")</f>
        <v/>
      </c>
      <c r="G3307" s="34" t="str">
        <f aca="false">IF(ISBLANK(C3307),"",  IF(F3307="RAZÓN SOCIAL","NUEVO_RP",   IF(F3307="NUMERO",      IF(ISNUMBER(VALUE(C3307)),VALUE(C3307),""),   IF(OR(F3307="NSS - NOMBRE",F3307="RP - NOMBRE"),      IF(         AND(           NOT(ISERROR(FIND(" - ",C3307))),           ISERROR(FIND("  ",C3307)),           ISERROR(FIND("–",C3307)),           ISERROR(FIND("—",C3307)),           ISNUMBER(VALUE(LEFT(C3307,FIND(" - ",C3307)-1)))         ),         VALUE(LEFT(C3307,FIND(" - ",C3307)-1)),         ""      ),   ""   )  )))</f>
        <v/>
      </c>
      <c r="H3307" s="34" t="str">
        <f aca="false">B3307 &amp; "|" &amp; E3307 &amp; "|" &amp;(IF(ISBLANK(C3307),"",IFERROR(VALUE(LEFT(TRIM(C3307),FIND(" ",TRIM(C3307)&amp;" ")-1)),"")))</f>
        <v>||</v>
      </c>
      <c r="I3307" s="18" t="n">
        <f aca="false">IF(G3307="",0, IF(COUNTIF($H$6:H3307,H3307)=1,1,0))</f>
        <v>0</v>
      </c>
      <c r="J3307" s="34" t="str">
        <f aca="false">IF( OR( ISBLANK(D3307), C3307=D3307, AND( LEFT(D3307,7)&lt;&gt;"NOMINA ", OR( ISERROR(FIND(" - ",D3307)), NOT(ISNUMBER(VALUE(LEFT(D3307,FIND(" - ",D3307)-1)))) ) ) ), "", B3307 &amp; "|" &amp; E3307 &amp; "|" &amp; (IF(ISBLANK(C3307), "", IFERROR(VALUE(LEFT(TRIM(C3307), FIND(" ", TRIM(C3307)&amp;" ")-1)), ""))) &amp; "|" &amp; D3307 )</f>
        <v/>
      </c>
      <c r="K3307" s="18" t="n">
        <f aca="false">IF(OR(C3307="", J3307="",G3307=""), 0, IF(COUNTIF($J$6:J3307, J3307)=1, 1, 0))</f>
        <v>0</v>
      </c>
      <c r="L3307" s="16" t="str">
        <f aca="false">IF(B3307="Inscripción de nuevo registro patronal",B3307 &amp; "|" &amp; E3307 &amp; "|" &amp; C3307,"")</f>
        <v/>
      </c>
      <c r="M3307" s="18" t="n">
        <f aca="false">IF(OR(C3307="", L3307=""), 0, IF(COUNTIF($L$6:L3307, L3307)=1, 1, 0))</f>
        <v>0</v>
      </c>
    </row>
    <row r="3308" customFormat="false" ht="28.35" hidden="false" customHeight="true" outlineLevel="0" collapsed="false">
      <c r="A3308" s="48" t="str">
        <f aca="false">IF(AND(NOT(ISBLANK(C3308)),NOT(ISBLANK(B3308)),NOT(ISBLANK(E3308))),(_xlfn.AGGREGATE(2,7,A$5:A3308))+1,"")</f>
        <v/>
      </c>
      <c r="B3308" s="49"/>
      <c r="C3308" s="49"/>
      <c r="D3308" s="50"/>
      <c r="E3308" s="51"/>
      <c r="F3308" s="52" t="str">
        <f aca="false">IFERROR(VLOOKUP(B3308,LISTAS!$Q$2:$R$58,2,0),"")</f>
        <v/>
      </c>
      <c r="G3308" s="34" t="str">
        <f aca="false">IF(ISBLANK(C3308),"",  IF(F3308="RAZÓN SOCIAL","NUEVO_RP",   IF(F3308="NUMERO",      IF(ISNUMBER(VALUE(C3308)),VALUE(C3308),""),   IF(OR(F3308="NSS - NOMBRE",F3308="RP - NOMBRE"),      IF(         AND(           NOT(ISERROR(FIND(" - ",C3308))),           ISERROR(FIND("  ",C3308)),           ISERROR(FIND("–",C3308)),           ISERROR(FIND("—",C3308)),           ISNUMBER(VALUE(LEFT(C3308,FIND(" - ",C3308)-1)))         ),         VALUE(LEFT(C3308,FIND(" - ",C3308)-1)),         ""      ),   ""   )  )))</f>
        <v/>
      </c>
      <c r="H3308" s="34" t="str">
        <f aca="false">B3308 &amp; "|" &amp; E3308 &amp; "|" &amp;(IF(ISBLANK(C3308),"",IFERROR(VALUE(LEFT(TRIM(C3308),FIND(" ",TRIM(C3308)&amp;" ")-1)),"")))</f>
        <v>||</v>
      </c>
      <c r="I3308" s="18" t="n">
        <f aca="false">IF(G3308="",0, IF(COUNTIF($H$6:H3308,H3308)=1,1,0))</f>
        <v>0</v>
      </c>
      <c r="J3308" s="34" t="str">
        <f aca="false">IF( OR( ISBLANK(D3308), C3308=D3308, AND( LEFT(D3308,7)&lt;&gt;"NOMINA ", OR( ISERROR(FIND(" - ",D3308)), NOT(ISNUMBER(VALUE(LEFT(D3308,FIND(" - ",D3308)-1)))) ) ) ), "", B3308 &amp; "|" &amp; E3308 &amp; "|" &amp; (IF(ISBLANK(C3308), "", IFERROR(VALUE(LEFT(TRIM(C3308), FIND(" ", TRIM(C3308)&amp;" ")-1)), ""))) &amp; "|" &amp; D3308 )</f>
        <v/>
      </c>
      <c r="K3308" s="18" t="n">
        <f aca="false">IF(OR(C3308="", J3308="",G3308=""), 0, IF(COUNTIF($J$6:J3308, J3308)=1, 1, 0))</f>
        <v>0</v>
      </c>
      <c r="L3308" s="16" t="str">
        <f aca="false">IF(B3308="Inscripción de nuevo registro patronal",B3308 &amp; "|" &amp; E3308 &amp; "|" &amp; C3308,"")</f>
        <v/>
      </c>
      <c r="M3308" s="18" t="n">
        <f aca="false">IF(OR(C3308="", L3308=""), 0, IF(COUNTIF($L$6:L3308, L3308)=1, 1, 0))</f>
        <v>0</v>
      </c>
    </row>
    <row r="3309" customFormat="false" ht="28.35" hidden="false" customHeight="true" outlineLevel="0" collapsed="false">
      <c r="A3309" s="48" t="str">
        <f aca="false">IF(AND(NOT(ISBLANK(C3309)),NOT(ISBLANK(B3309)),NOT(ISBLANK(E3309))),(_xlfn.AGGREGATE(2,7,A$5:A3309))+1,"")</f>
        <v/>
      </c>
      <c r="B3309" s="49"/>
      <c r="C3309" s="49"/>
      <c r="D3309" s="50"/>
      <c r="E3309" s="51"/>
      <c r="F3309" s="52" t="str">
        <f aca="false">IFERROR(VLOOKUP(B3309,LISTAS!$Q$2:$R$58,2,0),"")</f>
        <v/>
      </c>
      <c r="G3309" s="34" t="str">
        <f aca="false">IF(ISBLANK(C3309),"",  IF(F3309="RAZÓN SOCIAL","NUEVO_RP",   IF(F3309="NUMERO",      IF(ISNUMBER(VALUE(C3309)),VALUE(C3309),""),   IF(OR(F3309="NSS - NOMBRE",F3309="RP - NOMBRE"),      IF(         AND(           NOT(ISERROR(FIND(" - ",C3309))),           ISERROR(FIND("  ",C3309)),           ISERROR(FIND("–",C3309)),           ISERROR(FIND("—",C3309)),           ISNUMBER(VALUE(LEFT(C3309,FIND(" - ",C3309)-1)))         ),         VALUE(LEFT(C3309,FIND(" - ",C3309)-1)),         ""      ),   ""   )  )))</f>
        <v/>
      </c>
      <c r="H3309" s="34" t="str">
        <f aca="false">B3309 &amp; "|" &amp; E3309 &amp; "|" &amp;(IF(ISBLANK(C3309),"",IFERROR(VALUE(LEFT(TRIM(C3309),FIND(" ",TRIM(C3309)&amp;" ")-1)),"")))</f>
        <v>||</v>
      </c>
      <c r="I3309" s="18" t="n">
        <f aca="false">IF(G3309="",0, IF(COUNTIF($H$6:H3309,H3309)=1,1,0))</f>
        <v>0</v>
      </c>
      <c r="J3309" s="34" t="str">
        <f aca="false">IF( OR( ISBLANK(D3309), C3309=D3309, AND( LEFT(D3309,7)&lt;&gt;"NOMINA ", OR( ISERROR(FIND(" - ",D3309)), NOT(ISNUMBER(VALUE(LEFT(D3309,FIND(" - ",D3309)-1)))) ) ) ), "", B3309 &amp; "|" &amp; E3309 &amp; "|" &amp; (IF(ISBLANK(C3309), "", IFERROR(VALUE(LEFT(TRIM(C3309), FIND(" ", TRIM(C3309)&amp;" ")-1)), ""))) &amp; "|" &amp; D3309 )</f>
        <v/>
      </c>
      <c r="K3309" s="18" t="n">
        <f aca="false">IF(OR(C3309="", J3309="",G3309=""), 0, IF(COUNTIF($J$6:J3309, J3309)=1, 1, 0))</f>
        <v>0</v>
      </c>
      <c r="L3309" s="16" t="str">
        <f aca="false">IF(B3309="Inscripción de nuevo registro patronal",B3309 &amp; "|" &amp; E3309 &amp; "|" &amp; C3309,"")</f>
        <v/>
      </c>
      <c r="M3309" s="18" t="n">
        <f aca="false">IF(OR(C3309="", L3309=""), 0, IF(COUNTIF($L$6:L3309, L3309)=1, 1, 0))</f>
        <v>0</v>
      </c>
    </row>
    <row r="3310" customFormat="false" ht="28.35" hidden="false" customHeight="true" outlineLevel="0" collapsed="false">
      <c r="A3310" s="48" t="str">
        <f aca="false">IF(AND(NOT(ISBLANK(C3310)),NOT(ISBLANK(B3310)),NOT(ISBLANK(E3310))),(_xlfn.AGGREGATE(2,7,A$5:A3310))+1,"")</f>
        <v/>
      </c>
      <c r="B3310" s="49"/>
      <c r="C3310" s="49"/>
      <c r="D3310" s="50"/>
      <c r="E3310" s="51"/>
      <c r="F3310" s="52" t="str">
        <f aca="false">IFERROR(VLOOKUP(B3310,LISTAS!$Q$2:$R$58,2,0),"")</f>
        <v/>
      </c>
      <c r="G3310" s="34" t="str">
        <f aca="false">IF(ISBLANK(C3310),"",  IF(F3310="RAZÓN SOCIAL","NUEVO_RP",   IF(F3310="NUMERO",      IF(ISNUMBER(VALUE(C3310)),VALUE(C3310),""),   IF(OR(F3310="NSS - NOMBRE",F3310="RP - NOMBRE"),      IF(         AND(           NOT(ISERROR(FIND(" - ",C3310))),           ISERROR(FIND("  ",C3310)),           ISERROR(FIND("–",C3310)),           ISERROR(FIND("—",C3310)),           ISNUMBER(VALUE(LEFT(C3310,FIND(" - ",C3310)-1)))         ),         VALUE(LEFT(C3310,FIND(" - ",C3310)-1)),         ""      ),   ""   )  )))</f>
        <v/>
      </c>
      <c r="H3310" s="34" t="str">
        <f aca="false">B3310 &amp; "|" &amp; E3310 &amp; "|" &amp;(IF(ISBLANK(C3310),"",IFERROR(VALUE(LEFT(TRIM(C3310),FIND(" ",TRIM(C3310)&amp;" ")-1)),"")))</f>
        <v>||</v>
      </c>
      <c r="I3310" s="18" t="n">
        <f aca="false">IF(G3310="",0, IF(COUNTIF($H$6:H3310,H3310)=1,1,0))</f>
        <v>0</v>
      </c>
      <c r="J3310" s="34" t="str">
        <f aca="false">IF( OR( ISBLANK(D3310), C3310=D3310, AND( LEFT(D3310,7)&lt;&gt;"NOMINA ", OR( ISERROR(FIND(" - ",D3310)), NOT(ISNUMBER(VALUE(LEFT(D3310,FIND(" - ",D3310)-1)))) ) ) ), "", B3310 &amp; "|" &amp; E3310 &amp; "|" &amp; (IF(ISBLANK(C3310), "", IFERROR(VALUE(LEFT(TRIM(C3310), FIND(" ", TRIM(C3310)&amp;" ")-1)), ""))) &amp; "|" &amp; D3310 )</f>
        <v/>
      </c>
      <c r="K3310" s="18" t="n">
        <f aca="false">IF(OR(C3310="", J3310="",G3310=""), 0, IF(COUNTIF($J$6:J3310, J3310)=1, 1, 0))</f>
        <v>0</v>
      </c>
      <c r="L3310" s="16" t="str">
        <f aca="false">IF(B3310="Inscripción de nuevo registro patronal",B3310 &amp; "|" &amp; E3310 &amp; "|" &amp; C3310,"")</f>
        <v/>
      </c>
      <c r="M3310" s="18" t="n">
        <f aca="false">IF(OR(C3310="", L3310=""), 0, IF(COUNTIF($L$6:L3310, L3310)=1, 1, 0))</f>
        <v>0</v>
      </c>
    </row>
    <row r="3311" customFormat="false" ht="28.35" hidden="false" customHeight="true" outlineLevel="0" collapsed="false">
      <c r="A3311" s="48" t="str">
        <f aca="false">IF(AND(NOT(ISBLANK(C3311)),NOT(ISBLANK(B3311)),NOT(ISBLANK(E3311))),(_xlfn.AGGREGATE(2,7,A$5:A3311))+1,"")</f>
        <v/>
      </c>
      <c r="B3311" s="49"/>
      <c r="C3311" s="49"/>
      <c r="D3311" s="50"/>
      <c r="E3311" s="51"/>
      <c r="F3311" s="52" t="str">
        <f aca="false">IFERROR(VLOOKUP(B3311,LISTAS!$Q$2:$R$58,2,0),"")</f>
        <v/>
      </c>
      <c r="G3311" s="34" t="str">
        <f aca="false">IF(ISBLANK(C3311),"",  IF(F3311="RAZÓN SOCIAL","NUEVO_RP",   IF(F3311="NUMERO",      IF(ISNUMBER(VALUE(C3311)),VALUE(C3311),""),   IF(OR(F3311="NSS - NOMBRE",F3311="RP - NOMBRE"),      IF(         AND(           NOT(ISERROR(FIND(" - ",C3311))),           ISERROR(FIND("  ",C3311)),           ISERROR(FIND("–",C3311)),           ISERROR(FIND("—",C3311)),           ISNUMBER(VALUE(LEFT(C3311,FIND(" - ",C3311)-1)))         ),         VALUE(LEFT(C3311,FIND(" - ",C3311)-1)),         ""      ),   ""   )  )))</f>
        <v/>
      </c>
      <c r="H3311" s="34" t="str">
        <f aca="false">B3311 &amp; "|" &amp; E3311 &amp; "|" &amp;(IF(ISBLANK(C3311),"",IFERROR(VALUE(LEFT(TRIM(C3311),FIND(" ",TRIM(C3311)&amp;" ")-1)),"")))</f>
        <v>||</v>
      </c>
      <c r="I3311" s="18" t="n">
        <f aca="false">IF(G3311="",0, IF(COUNTIF($H$6:H3311,H3311)=1,1,0))</f>
        <v>0</v>
      </c>
      <c r="J3311" s="34" t="str">
        <f aca="false">IF( OR( ISBLANK(D3311), C3311=D3311, AND( LEFT(D3311,7)&lt;&gt;"NOMINA ", OR( ISERROR(FIND(" - ",D3311)), NOT(ISNUMBER(VALUE(LEFT(D3311,FIND(" - ",D3311)-1)))) ) ) ), "", B3311 &amp; "|" &amp; E3311 &amp; "|" &amp; (IF(ISBLANK(C3311), "", IFERROR(VALUE(LEFT(TRIM(C3311), FIND(" ", TRIM(C3311)&amp;" ")-1)), ""))) &amp; "|" &amp; D3311 )</f>
        <v/>
      </c>
      <c r="K3311" s="18" t="n">
        <f aca="false">IF(OR(C3311="", J3311="",G3311=""), 0, IF(COUNTIF($J$6:J3311, J3311)=1, 1, 0))</f>
        <v>0</v>
      </c>
      <c r="L3311" s="16" t="str">
        <f aca="false">IF(B3311="Inscripción de nuevo registro patronal",B3311 &amp; "|" &amp; E3311 &amp; "|" &amp; C3311,"")</f>
        <v/>
      </c>
      <c r="M3311" s="18" t="n">
        <f aca="false">IF(OR(C3311="", L3311=""), 0, IF(COUNTIF($L$6:L3311, L3311)=1, 1, 0))</f>
        <v>0</v>
      </c>
    </row>
    <row r="3312" customFormat="false" ht="28.35" hidden="false" customHeight="true" outlineLevel="0" collapsed="false">
      <c r="A3312" s="48" t="str">
        <f aca="false">IF(AND(NOT(ISBLANK(C3312)),NOT(ISBLANK(B3312)),NOT(ISBLANK(E3312))),(_xlfn.AGGREGATE(2,7,A$5:A3312))+1,"")</f>
        <v/>
      </c>
      <c r="B3312" s="49"/>
      <c r="C3312" s="49"/>
      <c r="D3312" s="50"/>
      <c r="E3312" s="51"/>
      <c r="F3312" s="52" t="str">
        <f aca="false">IFERROR(VLOOKUP(B3312,LISTAS!$Q$2:$R$58,2,0),"")</f>
        <v/>
      </c>
      <c r="G3312" s="34" t="str">
        <f aca="false">IF(ISBLANK(C3312),"",  IF(F3312="RAZÓN SOCIAL","NUEVO_RP",   IF(F3312="NUMERO",      IF(ISNUMBER(VALUE(C3312)),VALUE(C3312),""),   IF(OR(F3312="NSS - NOMBRE",F3312="RP - NOMBRE"),      IF(         AND(           NOT(ISERROR(FIND(" - ",C3312))),           ISERROR(FIND("  ",C3312)),           ISERROR(FIND("–",C3312)),           ISERROR(FIND("—",C3312)),           ISNUMBER(VALUE(LEFT(C3312,FIND(" - ",C3312)-1)))         ),         VALUE(LEFT(C3312,FIND(" - ",C3312)-1)),         ""      ),   ""   )  )))</f>
        <v/>
      </c>
      <c r="H3312" s="34" t="str">
        <f aca="false">B3312 &amp; "|" &amp; E3312 &amp; "|" &amp;(IF(ISBLANK(C3312),"",IFERROR(VALUE(LEFT(TRIM(C3312),FIND(" ",TRIM(C3312)&amp;" ")-1)),"")))</f>
        <v>||</v>
      </c>
      <c r="I3312" s="18" t="n">
        <f aca="false">IF(G3312="",0, IF(COUNTIF($H$6:H3312,H3312)=1,1,0))</f>
        <v>0</v>
      </c>
      <c r="J3312" s="34" t="str">
        <f aca="false">IF( OR( ISBLANK(D3312), C3312=D3312, AND( LEFT(D3312,7)&lt;&gt;"NOMINA ", OR( ISERROR(FIND(" - ",D3312)), NOT(ISNUMBER(VALUE(LEFT(D3312,FIND(" - ",D3312)-1)))) ) ) ), "", B3312 &amp; "|" &amp; E3312 &amp; "|" &amp; (IF(ISBLANK(C3312), "", IFERROR(VALUE(LEFT(TRIM(C3312), FIND(" ", TRIM(C3312)&amp;" ")-1)), ""))) &amp; "|" &amp; D3312 )</f>
        <v/>
      </c>
      <c r="K3312" s="18" t="n">
        <f aca="false">IF(OR(C3312="", J3312="",G3312=""), 0, IF(COUNTIF($J$6:J3312, J3312)=1, 1, 0))</f>
        <v>0</v>
      </c>
      <c r="L3312" s="16" t="str">
        <f aca="false">IF(B3312="Inscripción de nuevo registro patronal",B3312 &amp; "|" &amp; E3312 &amp; "|" &amp; C3312,"")</f>
        <v/>
      </c>
      <c r="M3312" s="18" t="n">
        <f aca="false">IF(OR(C3312="", L3312=""), 0, IF(COUNTIF($L$6:L3312, L3312)=1, 1, 0))</f>
        <v>0</v>
      </c>
    </row>
    <row r="3313" customFormat="false" ht="28.35" hidden="false" customHeight="true" outlineLevel="0" collapsed="false">
      <c r="A3313" s="48" t="str">
        <f aca="false">IF(AND(NOT(ISBLANK(C3313)),NOT(ISBLANK(B3313)),NOT(ISBLANK(E3313))),(_xlfn.AGGREGATE(2,7,A$5:A3313))+1,"")</f>
        <v/>
      </c>
      <c r="B3313" s="49"/>
      <c r="C3313" s="49"/>
      <c r="D3313" s="50"/>
      <c r="E3313" s="51"/>
      <c r="F3313" s="52" t="str">
        <f aca="false">IFERROR(VLOOKUP(B3313,LISTAS!$Q$2:$R$58,2,0),"")</f>
        <v/>
      </c>
      <c r="G3313" s="34" t="str">
        <f aca="false">IF(ISBLANK(C3313),"",  IF(F3313="RAZÓN SOCIAL","NUEVO_RP",   IF(F3313="NUMERO",      IF(ISNUMBER(VALUE(C3313)),VALUE(C3313),""),   IF(OR(F3313="NSS - NOMBRE",F3313="RP - NOMBRE"),      IF(         AND(           NOT(ISERROR(FIND(" - ",C3313))),           ISERROR(FIND("  ",C3313)),           ISERROR(FIND("–",C3313)),           ISERROR(FIND("—",C3313)),           ISNUMBER(VALUE(LEFT(C3313,FIND(" - ",C3313)-1)))         ),         VALUE(LEFT(C3313,FIND(" - ",C3313)-1)),         ""      ),   ""   )  )))</f>
        <v/>
      </c>
      <c r="H3313" s="34" t="str">
        <f aca="false">B3313 &amp; "|" &amp; E3313 &amp; "|" &amp;(IF(ISBLANK(C3313),"",IFERROR(VALUE(LEFT(TRIM(C3313),FIND(" ",TRIM(C3313)&amp;" ")-1)),"")))</f>
        <v>||</v>
      </c>
      <c r="I3313" s="18" t="n">
        <f aca="false">IF(G3313="",0, IF(COUNTIF($H$6:H3313,H3313)=1,1,0))</f>
        <v>0</v>
      </c>
      <c r="J3313" s="34" t="str">
        <f aca="false">IF( OR( ISBLANK(D3313), C3313=D3313, AND( LEFT(D3313,7)&lt;&gt;"NOMINA ", OR( ISERROR(FIND(" - ",D3313)), NOT(ISNUMBER(VALUE(LEFT(D3313,FIND(" - ",D3313)-1)))) ) ) ), "", B3313 &amp; "|" &amp; E3313 &amp; "|" &amp; (IF(ISBLANK(C3313), "", IFERROR(VALUE(LEFT(TRIM(C3313), FIND(" ", TRIM(C3313)&amp;" ")-1)), ""))) &amp; "|" &amp; D3313 )</f>
        <v/>
      </c>
      <c r="K3313" s="18" t="n">
        <f aca="false">IF(OR(C3313="", J3313="",G3313=""), 0, IF(COUNTIF($J$6:J3313, J3313)=1, 1, 0))</f>
        <v>0</v>
      </c>
      <c r="L3313" s="16" t="str">
        <f aca="false">IF(B3313="Inscripción de nuevo registro patronal",B3313 &amp; "|" &amp; E3313 &amp; "|" &amp; C3313,"")</f>
        <v/>
      </c>
      <c r="M3313" s="18" t="n">
        <f aca="false">IF(OR(C3313="", L3313=""), 0, IF(COUNTIF($L$6:L3313, L3313)=1, 1, 0))</f>
        <v>0</v>
      </c>
    </row>
    <row r="3314" customFormat="false" ht="28.35" hidden="false" customHeight="true" outlineLevel="0" collapsed="false">
      <c r="A3314" s="48" t="str">
        <f aca="false">IF(AND(NOT(ISBLANK(C3314)),NOT(ISBLANK(B3314)),NOT(ISBLANK(E3314))),(_xlfn.AGGREGATE(2,7,A$5:A3314))+1,"")</f>
        <v/>
      </c>
      <c r="B3314" s="49"/>
      <c r="C3314" s="49"/>
      <c r="D3314" s="50"/>
      <c r="E3314" s="51"/>
      <c r="F3314" s="52" t="str">
        <f aca="false">IFERROR(VLOOKUP(B3314,LISTAS!$Q$2:$R$58,2,0),"")</f>
        <v/>
      </c>
      <c r="G3314" s="34" t="str">
        <f aca="false">IF(ISBLANK(C3314),"",  IF(F3314="RAZÓN SOCIAL","NUEVO_RP",   IF(F3314="NUMERO",      IF(ISNUMBER(VALUE(C3314)),VALUE(C3314),""),   IF(OR(F3314="NSS - NOMBRE",F3314="RP - NOMBRE"),      IF(         AND(           NOT(ISERROR(FIND(" - ",C3314))),           ISERROR(FIND("  ",C3314)),           ISERROR(FIND("–",C3314)),           ISERROR(FIND("—",C3314)),           ISNUMBER(VALUE(LEFT(C3314,FIND(" - ",C3314)-1)))         ),         VALUE(LEFT(C3314,FIND(" - ",C3314)-1)),         ""      ),   ""   )  )))</f>
        <v/>
      </c>
      <c r="H3314" s="34" t="str">
        <f aca="false">B3314 &amp; "|" &amp; E3314 &amp; "|" &amp;(IF(ISBLANK(C3314),"",IFERROR(VALUE(LEFT(TRIM(C3314),FIND(" ",TRIM(C3314)&amp;" ")-1)),"")))</f>
        <v>||</v>
      </c>
      <c r="I3314" s="18" t="n">
        <f aca="false">IF(G3314="",0, IF(COUNTIF($H$6:H3314,H3314)=1,1,0))</f>
        <v>0</v>
      </c>
      <c r="J3314" s="34" t="str">
        <f aca="false">IF( OR( ISBLANK(D3314), C3314=D3314, AND( LEFT(D3314,7)&lt;&gt;"NOMINA ", OR( ISERROR(FIND(" - ",D3314)), NOT(ISNUMBER(VALUE(LEFT(D3314,FIND(" - ",D3314)-1)))) ) ) ), "", B3314 &amp; "|" &amp; E3314 &amp; "|" &amp; (IF(ISBLANK(C3314), "", IFERROR(VALUE(LEFT(TRIM(C3314), FIND(" ", TRIM(C3314)&amp;" ")-1)), ""))) &amp; "|" &amp; D3314 )</f>
        <v/>
      </c>
      <c r="K3314" s="18" t="n">
        <f aca="false">IF(OR(C3314="", J3314="",G3314=""), 0, IF(COUNTIF($J$6:J3314, J3314)=1, 1, 0))</f>
        <v>0</v>
      </c>
      <c r="L3314" s="16" t="str">
        <f aca="false">IF(B3314="Inscripción de nuevo registro patronal",B3314 &amp; "|" &amp; E3314 &amp; "|" &amp; C3314,"")</f>
        <v/>
      </c>
      <c r="M3314" s="18" t="n">
        <f aca="false">IF(OR(C3314="", L3314=""), 0, IF(COUNTIF($L$6:L3314, L3314)=1, 1, 0))</f>
        <v>0</v>
      </c>
    </row>
    <row r="3315" customFormat="false" ht="28.35" hidden="false" customHeight="true" outlineLevel="0" collapsed="false">
      <c r="A3315" s="48" t="str">
        <f aca="false">IF(AND(NOT(ISBLANK(C3315)),NOT(ISBLANK(B3315)),NOT(ISBLANK(E3315))),(_xlfn.AGGREGATE(2,7,A$5:A3315))+1,"")</f>
        <v/>
      </c>
      <c r="B3315" s="49"/>
      <c r="C3315" s="49"/>
      <c r="D3315" s="50"/>
      <c r="E3315" s="51"/>
      <c r="F3315" s="52" t="str">
        <f aca="false">IFERROR(VLOOKUP(B3315,LISTAS!$Q$2:$R$58,2,0),"")</f>
        <v/>
      </c>
      <c r="G3315" s="34" t="str">
        <f aca="false">IF(ISBLANK(C3315),"",  IF(F3315="RAZÓN SOCIAL","NUEVO_RP",   IF(F3315="NUMERO",      IF(ISNUMBER(VALUE(C3315)),VALUE(C3315),""),   IF(OR(F3315="NSS - NOMBRE",F3315="RP - NOMBRE"),      IF(         AND(           NOT(ISERROR(FIND(" - ",C3315))),           ISERROR(FIND("  ",C3315)),           ISERROR(FIND("–",C3315)),           ISERROR(FIND("—",C3315)),           ISNUMBER(VALUE(LEFT(C3315,FIND(" - ",C3315)-1)))         ),         VALUE(LEFT(C3315,FIND(" - ",C3315)-1)),         ""      ),   ""   )  )))</f>
        <v/>
      </c>
      <c r="H3315" s="34" t="str">
        <f aca="false">B3315 &amp; "|" &amp; E3315 &amp; "|" &amp;(IF(ISBLANK(C3315),"",IFERROR(VALUE(LEFT(TRIM(C3315),FIND(" ",TRIM(C3315)&amp;" ")-1)),"")))</f>
        <v>||</v>
      </c>
      <c r="I3315" s="18" t="n">
        <f aca="false">IF(G3315="",0, IF(COUNTIF($H$6:H3315,H3315)=1,1,0))</f>
        <v>0</v>
      </c>
      <c r="J3315" s="34" t="str">
        <f aca="false">IF( OR( ISBLANK(D3315), C3315=D3315, AND( LEFT(D3315,7)&lt;&gt;"NOMINA ", OR( ISERROR(FIND(" - ",D3315)), NOT(ISNUMBER(VALUE(LEFT(D3315,FIND(" - ",D3315)-1)))) ) ) ), "", B3315 &amp; "|" &amp; E3315 &amp; "|" &amp; (IF(ISBLANK(C3315), "", IFERROR(VALUE(LEFT(TRIM(C3315), FIND(" ", TRIM(C3315)&amp;" ")-1)), ""))) &amp; "|" &amp; D3315 )</f>
        <v/>
      </c>
      <c r="K3315" s="18" t="n">
        <f aca="false">IF(OR(C3315="", J3315="",G3315=""), 0, IF(COUNTIF($J$6:J3315, J3315)=1, 1, 0))</f>
        <v>0</v>
      </c>
      <c r="L3315" s="16" t="str">
        <f aca="false">IF(B3315="Inscripción de nuevo registro patronal",B3315 &amp; "|" &amp; E3315 &amp; "|" &amp; C3315,"")</f>
        <v/>
      </c>
      <c r="M3315" s="18" t="n">
        <f aca="false">IF(OR(C3315="", L3315=""), 0, IF(COUNTIF($L$6:L3315, L3315)=1, 1, 0))</f>
        <v>0</v>
      </c>
    </row>
    <row r="3316" customFormat="false" ht="28.35" hidden="false" customHeight="true" outlineLevel="0" collapsed="false">
      <c r="A3316" s="48" t="str">
        <f aca="false">IF(AND(NOT(ISBLANK(C3316)),NOT(ISBLANK(B3316)),NOT(ISBLANK(E3316))),(_xlfn.AGGREGATE(2,7,A$5:A3316))+1,"")</f>
        <v/>
      </c>
      <c r="B3316" s="49"/>
      <c r="C3316" s="49"/>
      <c r="D3316" s="50"/>
      <c r="E3316" s="51"/>
      <c r="F3316" s="52" t="str">
        <f aca="false">IFERROR(VLOOKUP(B3316,LISTAS!$Q$2:$R$58,2,0),"")</f>
        <v/>
      </c>
      <c r="G3316" s="34" t="str">
        <f aca="false">IF(ISBLANK(C3316),"",  IF(F3316="RAZÓN SOCIAL","NUEVO_RP",   IF(F3316="NUMERO",      IF(ISNUMBER(VALUE(C3316)),VALUE(C3316),""),   IF(OR(F3316="NSS - NOMBRE",F3316="RP - NOMBRE"),      IF(         AND(           NOT(ISERROR(FIND(" - ",C3316))),           ISERROR(FIND("  ",C3316)),           ISERROR(FIND("–",C3316)),           ISERROR(FIND("—",C3316)),           ISNUMBER(VALUE(LEFT(C3316,FIND(" - ",C3316)-1)))         ),         VALUE(LEFT(C3316,FIND(" - ",C3316)-1)),         ""      ),   ""   )  )))</f>
        <v/>
      </c>
      <c r="H3316" s="34" t="str">
        <f aca="false">B3316 &amp; "|" &amp; E3316 &amp; "|" &amp;(IF(ISBLANK(C3316),"",IFERROR(VALUE(LEFT(TRIM(C3316),FIND(" ",TRIM(C3316)&amp;" ")-1)),"")))</f>
        <v>||</v>
      </c>
      <c r="I3316" s="18" t="n">
        <f aca="false">IF(G3316="",0, IF(COUNTIF($H$6:H3316,H3316)=1,1,0))</f>
        <v>0</v>
      </c>
      <c r="J3316" s="34" t="str">
        <f aca="false">IF( OR( ISBLANK(D3316), C3316=D3316, AND( LEFT(D3316,7)&lt;&gt;"NOMINA ", OR( ISERROR(FIND(" - ",D3316)), NOT(ISNUMBER(VALUE(LEFT(D3316,FIND(" - ",D3316)-1)))) ) ) ), "", B3316 &amp; "|" &amp; E3316 &amp; "|" &amp; (IF(ISBLANK(C3316), "", IFERROR(VALUE(LEFT(TRIM(C3316), FIND(" ", TRIM(C3316)&amp;" ")-1)), ""))) &amp; "|" &amp; D3316 )</f>
        <v/>
      </c>
      <c r="K3316" s="18" t="n">
        <f aca="false">IF(OR(C3316="", J3316="",G3316=""), 0, IF(COUNTIF($J$6:J3316, J3316)=1, 1, 0))</f>
        <v>0</v>
      </c>
      <c r="L3316" s="16" t="str">
        <f aca="false">IF(B3316="Inscripción de nuevo registro patronal",B3316 &amp; "|" &amp; E3316 &amp; "|" &amp; C3316,"")</f>
        <v/>
      </c>
      <c r="M3316" s="18" t="n">
        <f aca="false">IF(OR(C3316="", L3316=""), 0, IF(COUNTIF($L$6:L3316, L3316)=1, 1, 0))</f>
        <v>0</v>
      </c>
    </row>
    <row r="3317" customFormat="false" ht="28.35" hidden="false" customHeight="true" outlineLevel="0" collapsed="false">
      <c r="A3317" s="48" t="str">
        <f aca="false">IF(AND(NOT(ISBLANK(C3317)),NOT(ISBLANK(B3317)),NOT(ISBLANK(E3317))),(_xlfn.AGGREGATE(2,7,A$5:A3317))+1,"")</f>
        <v/>
      </c>
      <c r="B3317" s="49"/>
      <c r="C3317" s="49"/>
      <c r="D3317" s="50"/>
      <c r="E3317" s="51"/>
      <c r="F3317" s="52" t="str">
        <f aca="false">IFERROR(VLOOKUP(B3317,LISTAS!$Q$2:$R$58,2,0),"")</f>
        <v/>
      </c>
      <c r="G3317" s="34" t="str">
        <f aca="false">IF(ISBLANK(C3317),"",  IF(F3317="RAZÓN SOCIAL","NUEVO_RP",   IF(F3317="NUMERO",      IF(ISNUMBER(VALUE(C3317)),VALUE(C3317),""),   IF(OR(F3317="NSS - NOMBRE",F3317="RP - NOMBRE"),      IF(         AND(           NOT(ISERROR(FIND(" - ",C3317))),           ISERROR(FIND("  ",C3317)),           ISERROR(FIND("–",C3317)),           ISERROR(FIND("—",C3317)),           ISNUMBER(VALUE(LEFT(C3317,FIND(" - ",C3317)-1)))         ),         VALUE(LEFT(C3317,FIND(" - ",C3317)-1)),         ""      ),   ""   )  )))</f>
        <v/>
      </c>
      <c r="H3317" s="34" t="str">
        <f aca="false">B3317 &amp; "|" &amp; E3317 &amp; "|" &amp;(IF(ISBLANK(C3317),"",IFERROR(VALUE(LEFT(TRIM(C3317),FIND(" ",TRIM(C3317)&amp;" ")-1)),"")))</f>
        <v>||</v>
      </c>
      <c r="I3317" s="18" t="n">
        <f aca="false">IF(G3317="",0, IF(COUNTIF($H$6:H3317,H3317)=1,1,0))</f>
        <v>0</v>
      </c>
      <c r="J3317" s="34" t="str">
        <f aca="false">IF( OR( ISBLANK(D3317), C3317=D3317, AND( LEFT(D3317,7)&lt;&gt;"NOMINA ", OR( ISERROR(FIND(" - ",D3317)), NOT(ISNUMBER(VALUE(LEFT(D3317,FIND(" - ",D3317)-1)))) ) ) ), "", B3317 &amp; "|" &amp; E3317 &amp; "|" &amp; (IF(ISBLANK(C3317), "", IFERROR(VALUE(LEFT(TRIM(C3317), FIND(" ", TRIM(C3317)&amp;" ")-1)), ""))) &amp; "|" &amp; D3317 )</f>
        <v/>
      </c>
      <c r="K3317" s="18" t="n">
        <f aca="false">IF(OR(C3317="", J3317="",G3317=""), 0, IF(COUNTIF($J$6:J3317, J3317)=1, 1, 0))</f>
        <v>0</v>
      </c>
      <c r="L3317" s="16" t="str">
        <f aca="false">IF(B3317="Inscripción de nuevo registro patronal",B3317 &amp; "|" &amp; E3317 &amp; "|" &amp; C3317,"")</f>
        <v/>
      </c>
      <c r="M3317" s="18" t="n">
        <f aca="false">IF(OR(C3317="", L3317=""), 0, IF(COUNTIF($L$6:L3317, L3317)=1, 1, 0))</f>
        <v>0</v>
      </c>
    </row>
    <row r="3318" customFormat="false" ht="28.35" hidden="false" customHeight="true" outlineLevel="0" collapsed="false">
      <c r="A3318" s="48" t="str">
        <f aca="false">IF(AND(NOT(ISBLANK(C3318)),NOT(ISBLANK(B3318)),NOT(ISBLANK(E3318))),(_xlfn.AGGREGATE(2,7,A$5:A3318))+1,"")</f>
        <v/>
      </c>
      <c r="B3318" s="49"/>
      <c r="C3318" s="49"/>
      <c r="D3318" s="50"/>
      <c r="E3318" s="51"/>
      <c r="F3318" s="52" t="str">
        <f aca="false">IFERROR(VLOOKUP(B3318,LISTAS!$Q$2:$R$58,2,0),"")</f>
        <v/>
      </c>
      <c r="G3318" s="34" t="str">
        <f aca="false">IF(ISBLANK(C3318),"",  IF(F3318="RAZÓN SOCIAL","NUEVO_RP",   IF(F3318="NUMERO",      IF(ISNUMBER(VALUE(C3318)),VALUE(C3318),""),   IF(OR(F3318="NSS - NOMBRE",F3318="RP - NOMBRE"),      IF(         AND(           NOT(ISERROR(FIND(" - ",C3318))),           ISERROR(FIND("  ",C3318)),           ISERROR(FIND("–",C3318)),           ISERROR(FIND("—",C3318)),           ISNUMBER(VALUE(LEFT(C3318,FIND(" - ",C3318)-1)))         ),         VALUE(LEFT(C3318,FIND(" - ",C3318)-1)),         ""      ),   ""   )  )))</f>
        <v/>
      </c>
      <c r="H3318" s="34" t="str">
        <f aca="false">B3318 &amp; "|" &amp; E3318 &amp; "|" &amp;(IF(ISBLANK(C3318),"",IFERROR(VALUE(LEFT(TRIM(C3318),FIND(" ",TRIM(C3318)&amp;" ")-1)),"")))</f>
        <v>||</v>
      </c>
      <c r="I3318" s="18" t="n">
        <f aca="false">IF(G3318="",0, IF(COUNTIF($H$6:H3318,H3318)=1,1,0))</f>
        <v>0</v>
      </c>
      <c r="J3318" s="34" t="str">
        <f aca="false">IF( OR( ISBLANK(D3318), C3318=D3318, AND( LEFT(D3318,7)&lt;&gt;"NOMINA ", OR( ISERROR(FIND(" - ",D3318)), NOT(ISNUMBER(VALUE(LEFT(D3318,FIND(" - ",D3318)-1)))) ) ) ), "", B3318 &amp; "|" &amp; E3318 &amp; "|" &amp; (IF(ISBLANK(C3318), "", IFERROR(VALUE(LEFT(TRIM(C3318), FIND(" ", TRIM(C3318)&amp;" ")-1)), ""))) &amp; "|" &amp; D3318 )</f>
        <v/>
      </c>
      <c r="K3318" s="18" t="n">
        <f aca="false">IF(OR(C3318="", J3318="",G3318=""), 0, IF(COUNTIF($J$6:J3318, J3318)=1, 1, 0))</f>
        <v>0</v>
      </c>
      <c r="L3318" s="16" t="str">
        <f aca="false">IF(B3318="Inscripción de nuevo registro patronal",B3318 &amp; "|" &amp; E3318 &amp; "|" &amp; C3318,"")</f>
        <v/>
      </c>
      <c r="M3318" s="18" t="n">
        <f aca="false">IF(OR(C3318="", L3318=""), 0, IF(COUNTIF($L$6:L3318, L3318)=1, 1, 0))</f>
        <v>0</v>
      </c>
    </row>
    <row r="3319" customFormat="false" ht="28.35" hidden="false" customHeight="true" outlineLevel="0" collapsed="false">
      <c r="A3319" s="48" t="str">
        <f aca="false">IF(AND(NOT(ISBLANK(C3319)),NOT(ISBLANK(B3319)),NOT(ISBLANK(E3319))),(_xlfn.AGGREGATE(2,7,A$5:A3319))+1,"")</f>
        <v/>
      </c>
      <c r="B3319" s="49"/>
      <c r="C3319" s="49"/>
      <c r="D3319" s="50"/>
      <c r="E3319" s="51"/>
      <c r="F3319" s="52" t="str">
        <f aca="false">IFERROR(VLOOKUP(B3319,LISTAS!$Q$2:$R$58,2,0),"")</f>
        <v/>
      </c>
      <c r="G3319" s="34" t="str">
        <f aca="false">IF(ISBLANK(C3319),"",  IF(F3319="RAZÓN SOCIAL","NUEVO_RP",   IF(F3319="NUMERO",      IF(ISNUMBER(VALUE(C3319)),VALUE(C3319),""),   IF(OR(F3319="NSS - NOMBRE",F3319="RP - NOMBRE"),      IF(         AND(           NOT(ISERROR(FIND(" - ",C3319))),           ISERROR(FIND("  ",C3319)),           ISERROR(FIND("–",C3319)),           ISERROR(FIND("—",C3319)),           ISNUMBER(VALUE(LEFT(C3319,FIND(" - ",C3319)-1)))         ),         VALUE(LEFT(C3319,FIND(" - ",C3319)-1)),         ""      ),   ""   )  )))</f>
        <v/>
      </c>
      <c r="H3319" s="34" t="str">
        <f aca="false">B3319 &amp; "|" &amp; E3319 &amp; "|" &amp;(IF(ISBLANK(C3319),"",IFERROR(VALUE(LEFT(TRIM(C3319),FIND(" ",TRIM(C3319)&amp;" ")-1)),"")))</f>
        <v>||</v>
      </c>
      <c r="I3319" s="18" t="n">
        <f aca="false">IF(G3319="",0, IF(COUNTIF($H$6:H3319,H3319)=1,1,0))</f>
        <v>0</v>
      </c>
      <c r="J3319" s="34" t="str">
        <f aca="false">IF( OR( ISBLANK(D3319), C3319=D3319, AND( LEFT(D3319,7)&lt;&gt;"NOMINA ", OR( ISERROR(FIND(" - ",D3319)), NOT(ISNUMBER(VALUE(LEFT(D3319,FIND(" - ",D3319)-1)))) ) ) ), "", B3319 &amp; "|" &amp; E3319 &amp; "|" &amp; (IF(ISBLANK(C3319), "", IFERROR(VALUE(LEFT(TRIM(C3319), FIND(" ", TRIM(C3319)&amp;" ")-1)), ""))) &amp; "|" &amp; D3319 )</f>
        <v/>
      </c>
      <c r="K3319" s="18" t="n">
        <f aca="false">IF(OR(C3319="", J3319="",G3319=""), 0, IF(COUNTIF($J$6:J3319, J3319)=1, 1, 0))</f>
        <v>0</v>
      </c>
      <c r="L3319" s="16" t="str">
        <f aca="false">IF(B3319="Inscripción de nuevo registro patronal",B3319 &amp; "|" &amp; E3319 &amp; "|" &amp; C3319,"")</f>
        <v/>
      </c>
      <c r="M3319" s="18" t="n">
        <f aca="false">IF(OR(C3319="", L3319=""), 0, IF(COUNTIF($L$6:L3319, L3319)=1, 1, 0))</f>
        <v>0</v>
      </c>
    </row>
    <row r="3320" customFormat="false" ht="28.35" hidden="false" customHeight="true" outlineLevel="0" collapsed="false">
      <c r="A3320" s="48" t="str">
        <f aca="false">IF(AND(NOT(ISBLANK(C3320)),NOT(ISBLANK(B3320)),NOT(ISBLANK(E3320))),(_xlfn.AGGREGATE(2,7,A$5:A3320))+1,"")</f>
        <v/>
      </c>
      <c r="B3320" s="49"/>
      <c r="C3320" s="49"/>
      <c r="D3320" s="50"/>
      <c r="E3320" s="51"/>
      <c r="F3320" s="52" t="str">
        <f aca="false">IFERROR(VLOOKUP(B3320,LISTAS!$Q$2:$R$58,2,0),"")</f>
        <v/>
      </c>
      <c r="G3320" s="34" t="str">
        <f aca="false">IF(ISBLANK(C3320),"",  IF(F3320="RAZÓN SOCIAL","NUEVO_RP",   IF(F3320="NUMERO",      IF(ISNUMBER(VALUE(C3320)),VALUE(C3320),""),   IF(OR(F3320="NSS - NOMBRE",F3320="RP - NOMBRE"),      IF(         AND(           NOT(ISERROR(FIND(" - ",C3320))),           ISERROR(FIND("  ",C3320)),           ISERROR(FIND("–",C3320)),           ISERROR(FIND("—",C3320)),           ISNUMBER(VALUE(LEFT(C3320,FIND(" - ",C3320)-1)))         ),         VALUE(LEFT(C3320,FIND(" - ",C3320)-1)),         ""      ),   ""   )  )))</f>
        <v/>
      </c>
      <c r="H3320" s="34" t="str">
        <f aca="false">B3320 &amp; "|" &amp; E3320 &amp; "|" &amp;(IF(ISBLANK(C3320),"",IFERROR(VALUE(LEFT(TRIM(C3320),FIND(" ",TRIM(C3320)&amp;" ")-1)),"")))</f>
        <v>||</v>
      </c>
      <c r="I3320" s="18" t="n">
        <f aca="false">IF(G3320="",0, IF(COUNTIF($H$6:H3320,H3320)=1,1,0))</f>
        <v>0</v>
      </c>
      <c r="J3320" s="34" t="str">
        <f aca="false">IF( OR( ISBLANK(D3320), C3320=D3320, AND( LEFT(D3320,7)&lt;&gt;"NOMINA ", OR( ISERROR(FIND(" - ",D3320)), NOT(ISNUMBER(VALUE(LEFT(D3320,FIND(" - ",D3320)-1)))) ) ) ), "", B3320 &amp; "|" &amp; E3320 &amp; "|" &amp; (IF(ISBLANK(C3320), "", IFERROR(VALUE(LEFT(TRIM(C3320), FIND(" ", TRIM(C3320)&amp;" ")-1)), ""))) &amp; "|" &amp; D3320 )</f>
        <v/>
      </c>
      <c r="K3320" s="18" t="n">
        <f aca="false">IF(OR(C3320="", J3320="",G3320=""), 0, IF(COUNTIF($J$6:J3320, J3320)=1, 1, 0))</f>
        <v>0</v>
      </c>
      <c r="L3320" s="16" t="str">
        <f aca="false">IF(B3320="Inscripción de nuevo registro patronal",B3320 &amp; "|" &amp; E3320 &amp; "|" &amp; C3320,"")</f>
        <v/>
      </c>
      <c r="M3320" s="18" t="n">
        <f aca="false">IF(OR(C3320="", L3320=""), 0, IF(COUNTIF($L$6:L3320, L3320)=1, 1, 0))</f>
        <v>0</v>
      </c>
    </row>
    <row r="3321" customFormat="false" ht="28.35" hidden="false" customHeight="true" outlineLevel="0" collapsed="false">
      <c r="A3321" s="48" t="str">
        <f aca="false">IF(AND(NOT(ISBLANK(C3321)),NOT(ISBLANK(B3321)),NOT(ISBLANK(E3321))),(_xlfn.AGGREGATE(2,7,A$5:A3321))+1,"")</f>
        <v/>
      </c>
      <c r="B3321" s="49"/>
      <c r="C3321" s="49"/>
      <c r="D3321" s="50"/>
      <c r="E3321" s="51"/>
      <c r="F3321" s="52" t="str">
        <f aca="false">IFERROR(VLOOKUP(B3321,LISTAS!$Q$2:$R$58,2,0),"")</f>
        <v/>
      </c>
      <c r="G3321" s="34" t="str">
        <f aca="false">IF(ISBLANK(C3321),"",  IF(F3321="RAZÓN SOCIAL","NUEVO_RP",   IF(F3321="NUMERO",      IF(ISNUMBER(VALUE(C3321)),VALUE(C3321),""),   IF(OR(F3321="NSS - NOMBRE",F3321="RP - NOMBRE"),      IF(         AND(           NOT(ISERROR(FIND(" - ",C3321))),           ISERROR(FIND("  ",C3321)),           ISERROR(FIND("–",C3321)),           ISERROR(FIND("—",C3321)),           ISNUMBER(VALUE(LEFT(C3321,FIND(" - ",C3321)-1)))         ),         VALUE(LEFT(C3321,FIND(" - ",C3321)-1)),         ""      ),   ""   )  )))</f>
        <v/>
      </c>
      <c r="H3321" s="34" t="str">
        <f aca="false">B3321 &amp; "|" &amp; E3321 &amp; "|" &amp;(IF(ISBLANK(C3321),"",IFERROR(VALUE(LEFT(TRIM(C3321),FIND(" ",TRIM(C3321)&amp;" ")-1)),"")))</f>
        <v>||</v>
      </c>
      <c r="I3321" s="18" t="n">
        <f aca="false">IF(G3321="",0, IF(COUNTIF($H$6:H3321,H3321)=1,1,0))</f>
        <v>0</v>
      </c>
      <c r="J3321" s="34" t="str">
        <f aca="false">IF( OR( ISBLANK(D3321), C3321=D3321, AND( LEFT(D3321,7)&lt;&gt;"NOMINA ", OR( ISERROR(FIND(" - ",D3321)), NOT(ISNUMBER(VALUE(LEFT(D3321,FIND(" - ",D3321)-1)))) ) ) ), "", B3321 &amp; "|" &amp; E3321 &amp; "|" &amp; (IF(ISBLANK(C3321), "", IFERROR(VALUE(LEFT(TRIM(C3321), FIND(" ", TRIM(C3321)&amp;" ")-1)), ""))) &amp; "|" &amp; D3321 )</f>
        <v/>
      </c>
      <c r="K3321" s="18" t="n">
        <f aca="false">IF(OR(C3321="", J3321="",G3321=""), 0, IF(COUNTIF($J$6:J3321, J3321)=1, 1, 0))</f>
        <v>0</v>
      </c>
      <c r="L3321" s="16" t="str">
        <f aca="false">IF(B3321="Inscripción de nuevo registro patronal",B3321 &amp; "|" &amp; E3321 &amp; "|" &amp; C3321,"")</f>
        <v/>
      </c>
      <c r="M3321" s="18" t="n">
        <f aca="false">IF(OR(C3321="", L3321=""), 0, IF(COUNTIF($L$6:L3321, L3321)=1, 1, 0))</f>
        <v>0</v>
      </c>
    </row>
    <row r="3322" customFormat="false" ht="28.35" hidden="false" customHeight="true" outlineLevel="0" collapsed="false">
      <c r="A3322" s="48" t="str">
        <f aca="false">IF(AND(NOT(ISBLANK(C3322)),NOT(ISBLANK(B3322)),NOT(ISBLANK(E3322))),(_xlfn.AGGREGATE(2,7,A$5:A3322))+1,"")</f>
        <v/>
      </c>
      <c r="B3322" s="49"/>
      <c r="C3322" s="49"/>
      <c r="D3322" s="50"/>
      <c r="E3322" s="51"/>
      <c r="F3322" s="52" t="str">
        <f aca="false">IFERROR(VLOOKUP(B3322,LISTAS!$Q$2:$R$58,2,0),"")</f>
        <v/>
      </c>
      <c r="G3322" s="34" t="str">
        <f aca="false">IF(ISBLANK(C3322),"",  IF(F3322="RAZÓN SOCIAL","NUEVO_RP",   IF(F3322="NUMERO",      IF(ISNUMBER(VALUE(C3322)),VALUE(C3322),""),   IF(OR(F3322="NSS - NOMBRE",F3322="RP - NOMBRE"),      IF(         AND(           NOT(ISERROR(FIND(" - ",C3322))),           ISERROR(FIND("  ",C3322)),           ISERROR(FIND("–",C3322)),           ISERROR(FIND("—",C3322)),           ISNUMBER(VALUE(LEFT(C3322,FIND(" - ",C3322)-1)))         ),         VALUE(LEFT(C3322,FIND(" - ",C3322)-1)),         ""      ),   ""   )  )))</f>
        <v/>
      </c>
      <c r="H3322" s="34" t="str">
        <f aca="false">B3322 &amp; "|" &amp; E3322 &amp; "|" &amp;(IF(ISBLANK(C3322),"",IFERROR(VALUE(LEFT(TRIM(C3322),FIND(" ",TRIM(C3322)&amp;" ")-1)),"")))</f>
        <v>||</v>
      </c>
      <c r="I3322" s="18" t="n">
        <f aca="false">IF(G3322="",0, IF(COUNTIF($H$6:H3322,H3322)=1,1,0))</f>
        <v>0</v>
      </c>
      <c r="J3322" s="34" t="str">
        <f aca="false">IF( OR( ISBLANK(D3322), C3322=D3322, AND( LEFT(D3322,7)&lt;&gt;"NOMINA ", OR( ISERROR(FIND(" - ",D3322)), NOT(ISNUMBER(VALUE(LEFT(D3322,FIND(" - ",D3322)-1)))) ) ) ), "", B3322 &amp; "|" &amp; E3322 &amp; "|" &amp; (IF(ISBLANK(C3322), "", IFERROR(VALUE(LEFT(TRIM(C3322), FIND(" ", TRIM(C3322)&amp;" ")-1)), ""))) &amp; "|" &amp; D3322 )</f>
        <v/>
      </c>
      <c r="K3322" s="18" t="n">
        <f aca="false">IF(OR(C3322="", J3322="",G3322=""), 0, IF(COUNTIF($J$6:J3322, J3322)=1, 1, 0))</f>
        <v>0</v>
      </c>
      <c r="L3322" s="16" t="str">
        <f aca="false">IF(B3322="Inscripción de nuevo registro patronal",B3322 &amp; "|" &amp; E3322 &amp; "|" &amp; C3322,"")</f>
        <v/>
      </c>
      <c r="M3322" s="18" t="n">
        <f aca="false">IF(OR(C3322="", L3322=""), 0, IF(COUNTIF($L$6:L3322, L3322)=1, 1, 0))</f>
        <v>0</v>
      </c>
    </row>
    <row r="3323" customFormat="false" ht="28.35" hidden="false" customHeight="true" outlineLevel="0" collapsed="false">
      <c r="A3323" s="48" t="str">
        <f aca="false">IF(AND(NOT(ISBLANK(C3323)),NOT(ISBLANK(B3323)),NOT(ISBLANK(E3323))),(_xlfn.AGGREGATE(2,7,A$5:A3323))+1,"")</f>
        <v/>
      </c>
      <c r="B3323" s="49"/>
      <c r="C3323" s="49"/>
      <c r="D3323" s="50"/>
      <c r="E3323" s="51"/>
      <c r="F3323" s="52" t="str">
        <f aca="false">IFERROR(VLOOKUP(B3323,LISTAS!$Q$2:$R$58,2,0),"")</f>
        <v/>
      </c>
      <c r="G3323" s="34" t="str">
        <f aca="false">IF(ISBLANK(C3323),"",  IF(F3323="RAZÓN SOCIAL","NUEVO_RP",   IF(F3323="NUMERO",      IF(ISNUMBER(VALUE(C3323)),VALUE(C3323),""),   IF(OR(F3323="NSS - NOMBRE",F3323="RP - NOMBRE"),      IF(         AND(           NOT(ISERROR(FIND(" - ",C3323))),           ISERROR(FIND("  ",C3323)),           ISERROR(FIND("–",C3323)),           ISERROR(FIND("—",C3323)),           ISNUMBER(VALUE(LEFT(C3323,FIND(" - ",C3323)-1)))         ),         VALUE(LEFT(C3323,FIND(" - ",C3323)-1)),         ""      ),   ""   )  )))</f>
        <v/>
      </c>
      <c r="H3323" s="34" t="str">
        <f aca="false">B3323 &amp; "|" &amp; E3323 &amp; "|" &amp;(IF(ISBLANK(C3323),"",IFERROR(VALUE(LEFT(TRIM(C3323),FIND(" ",TRIM(C3323)&amp;" ")-1)),"")))</f>
        <v>||</v>
      </c>
      <c r="I3323" s="18" t="n">
        <f aca="false">IF(G3323="",0, IF(COUNTIF($H$6:H3323,H3323)=1,1,0))</f>
        <v>0</v>
      </c>
      <c r="J3323" s="34" t="str">
        <f aca="false">IF( OR( ISBLANK(D3323), C3323=D3323, AND( LEFT(D3323,7)&lt;&gt;"NOMINA ", OR( ISERROR(FIND(" - ",D3323)), NOT(ISNUMBER(VALUE(LEFT(D3323,FIND(" - ",D3323)-1)))) ) ) ), "", B3323 &amp; "|" &amp; E3323 &amp; "|" &amp; (IF(ISBLANK(C3323), "", IFERROR(VALUE(LEFT(TRIM(C3323), FIND(" ", TRIM(C3323)&amp;" ")-1)), ""))) &amp; "|" &amp; D3323 )</f>
        <v/>
      </c>
      <c r="K3323" s="18" t="n">
        <f aca="false">IF(OR(C3323="", J3323="",G3323=""), 0, IF(COUNTIF($J$6:J3323, J3323)=1, 1, 0))</f>
        <v>0</v>
      </c>
      <c r="L3323" s="16" t="str">
        <f aca="false">IF(B3323="Inscripción de nuevo registro patronal",B3323 &amp; "|" &amp; E3323 &amp; "|" &amp; C3323,"")</f>
        <v/>
      </c>
      <c r="M3323" s="18" t="n">
        <f aca="false">IF(OR(C3323="", L3323=""), 0, IF(COUNTIF($L$6:L3323, L3323)=1, 1, 0))</f>
        <v>0</v>
      </c>
    </row>
    <row r="3324" customFormat="false" ht="28.35" hidden="false" customHeight="true" outlineLevel="0" collapsed="false">
      <c r="A3324" s="48" t="str">
        <f aca="false">IF(AND(NOT(ISBLANK(C3324)),NOT(ISBLANK(B3324)),NOT(ISBLANK(E3324))),(_xlfn.AGGREGATE(2,7,A$5:A3324))+1,"")</f>
        <v/>
      </c>
      <c r="B3324" s="49"/>
      <c r="C3324" s="49"/>
      <c r="D3324" s="50"/>
      <c r="E3324" s="51"/>
      <c r="F3324" s="52" t="str">
        <f aca="false">IFERROR(VLOOKUP(B3324,LISTAS!$Q$2:$R$58,2,0),"")</f>
        <v/>
      </c>
      <c r="G3324" s="34" t="str">
        <f aca="false">IF(ISBLANK(C3324),"",  IF(F3324="RAZÓN SOCIAL","NUEVO_RP",   IF(F3324="NUMERO",      IF(ISNUMBER(VALUE(C3324)),VALUE(C3324),""),   IF(OR(F3324="NSS - NOMBRE",F3324="RP - NOMBRE"),      IF(         AND(           NOT(ISERROR(FIND(" - ",C3324))),           ISERROR(FIND("  ",C3324)),           ISERROR(FIND("–",C3324)),           ISERROR(FIND("—",C3324)),           ISNUMBER(VALUE(LEFT(C3324,FIND(" - ",C3324)-1)))         ),         VALUE(LEFT(C3324,FIND(" - ",C3324)-1)),         ""      ),   ""   )  )))</f>
        <v/>
      </c>
      <c r="H3324" s="34" t="str">
        <f aca="false">B3324 &amp; "|" &amp; E3324 &amp; "|" &amp;(IF(ISBLANK(C3324),"",IFERROR(VALUE(LEFT(TRIM(C3324),FIND(" ",TRIM(C3324)&amp;" ")-1)),"")))</f>
        <v>||</v>
      </c>
      <c r="I3324" s="18" t="n">
        <f aca="false">IF(G3324="",0, IF(COUNTIF($H$6:H3324,H3324)=1,1,0))</f>
        <v>0</v>
      </c>
      <c r="J3324" s="34" t="str">
        <f aca="false">IF( OR( ISBLANK(D3324), C3324=D3324, AND( LEFT(D3324,7)&lt;&gt;"NOMINA ", OR( ISERROR(FIND(" - ",D3324)), NOT(ISNUMBER(VALUE(LEFT(D3324,FIND(" - ",D3324)-1)))) ) ) ), "", B3324 &amp; "|" &amp; E3324 &amp; "|" &amp; (IF(ISBLANK(C3324), "", IFERROR(VALUE(LEFT(TRIM(C3324), FIND(" ", TRIM(C3324)&amp;" ")-1)), ""))) &amp; "|" &amp; D3324 )</f>
        <v/>
      </c>
      <c r="K3324" s="18" t="n">
        <f aca="false">IF(OR(C3324="", J3324="",G3324=""), 0, IF(COUNTIF($J$6:J3324, J3324)=1, 1, 0))</f>
        <v>0</v>
      </c>
      <c r="L3324" s="16" t="str">
        <f aca="false">IF(B3324="Inscripción de nuevo registro patronal",B3324 &amp; "|" &amp; E3324 &amp; "|" &amp; C3324,"")</f>
        <v/>
      </c>
      <c r="M3324" s="18" t="n">
        <f aca="false">IF(OR(C3324="", L3324=""), 0, IF(COUNTIF($L$6:L3324, L3324)=1, 1, 0))</f>
        <v>0</v>
      </c>
    </row>
    <row r="3325" customFormat="false" ht="28.35" hidden="false" customHeight="true" outlineLevel="0" collapsed="false">
      <c r="A3325" s="48" t="str">
        <f aca="false">IF(AND(NOT(ISBLANK(C3325)),NOT(ISBLANK(B3325)),NOT(ISBLANK(E3325))),(_xlfn.AGGREGATE(2,7,A$5:A3325))+1,"")</f>
        <v/>
      </c>
      <c r="B3325" s="49"/>
      <c r="C3325" s="49"/>
      <c r="D3325" s="50"/>
      <c r="E3325" s="51"/>
      <c r="F3325" s="52" t="str">
        <f aca="false">IFERROR(VLOOKUP(B3325,LISTAS!$Q$2:$R$58,2,0),"")</f>
        <v/>
      </c>
      <c r="G3325" s="34" t="str">
        <f aca="false">IF(ISBLANK(C3325),"",  IF(F3325="RAZÓN SOCIAL","NUEVO_RP",   IF(F3325="NUMERO",      IF(ISNUMBER(VALUE(C3325)),VALUE(C3325),""),   IF(OR(F3325="NSS - NOMBRE",F3325="RP - NOMBRE"),      IF(         AND(           NOT(ISERROR(FIND(" - ",C3325))),           ISERROR(FIND("  ",C3325)),           ISERROR(FIND("–",C3325)),           ISERROR(FIND("—",C3325)),           ISNUMBER(VALUE(LEFT(C3325,FIND(" - ",C3325)-1)))         ),         VALUE(LEFT(C3325,FIND(" - ",C3325)-1)),         ""      ),   ""   )  )))</f>
        <v/>
      </c>
      <c r="H3325" s="34" t="str">
        <f aca="false">B3325 &amp; "|" &amp; E3325 &amp; "|" &amp;(IF(ISBLANK(C3325),"",IFERROR(VALUE(LEFT(TRIM(C3325),FIND(" ",TRIM(C3325)&amp;" ")-1)),"")))</f>
        <v>||</v>
      </c>
      <c r="I3325" s="18" t="n">
        <f aca="false">IF(G3325="",0, IF(COUNTIF($H$6:H3325,H3325)=1,1,0))</f>
        <v>0</v>
      </c>
      <c r="J3325" s="34" t="str">
        <f aca="false">IF( OR( ISBLANK(D3325), C3325=D3325, AND( LEFT(D3325,7)&lt;&gt;"NOMINA ", OR( ISERROR(FIND(" - ",D3325)), NOT(ISNUMBER(VALUE(LEFT(D3325,FIND(" - ",D3325)-1)))) ) ) ), "", B3325 &amp; "|" &amp; E3325 &amp; "|" &amp; (IF(ISBLANK(C3325), "", IFERROR(VALUE(LEFT(TRIM(C3325), FIND(" ", TRIM(C3325)&amp;" ")-1)), ""))) &amp; "|" &amp; D3325 )</f>
        <v/>
      </c>
      <c r="K3325" s="18" t="n">
        <f aca="false">IF(OR(C3325="", J3325="",G3325=""), 0, IF(COUNTIF($J$6:J3325, J3325)=1, 1, 0))</f>
        <v>0</v>
      </c>
      <c r="L3325" s="16" t="str">
        <f aca="false">IF(B3325="Inscripción de nuevo registro patronal",B3325 &amp; "|" &amp; E3325 &amp; "|" &amp; C3325,"")</f>
        <v/>
      </c>
      <c r="M3325" s="18" t="n">
        <f aca="false">IF(OR(C3325="", L3325=""), 0, IF(COUNTIF($L$6:L3325, L3325)=1, 1, 0))</f>
        <v>0</v>
      </c>
    </row>
    <row r="3326" customFormat="false" ht="28.35" hidden="false" customHeight="true" outlineLevel="0" collapsed="false">
      <c r="A3326" s="48" t="str">
        <f aca="false">IF(AND(NOT(ISBLANK(C3326)),NOT(ISBLANK(B3326)),NOT(ISBLANK(E3326))),(_xlfn.AGGREGATE(2,7,A$5:A3326))+1,"")</f>
        <v/>
      </c>
      <c r="B3326" s="49"/>
      <c r="C3326" s="49"/>
      <c r="D3326" s="50"/>
      <c r="E3326" s="51"/>
      <c r="F3326" s="52" t="str">
        <f aca="false">IFERROR(VLOOKUP(B3326,LISTAS!$Q$2:$R$58,2,0),"")</f>
        <v/>
      </c>
      <c r="G3326" s="34" t="str">
        <f aca="false">IF(ISBLANK(C3326),"",  IF(F3326="RAZÓN SOCIAL","NUEVO_RP",   IF(F3326="NUMERO",      IF(ISNUMBER(VALUE(C3326)),VALUE(C3326),""),   IF(OR(F3326="NSS - NOMBRE",F3326="RP - NOMBRE"),      IF(         AND(           NOT(ISERROR(FIND(" - ",C3326))),           ISERROR(FIND("  ",C3326)),           ISERROR(FIND("–",C3326)),           ISERROR(FIND("—",C3326)),           ISNUMBER(VALUE(LEFT(C3326,FIND(" - ",C3326)-1)))         ),         VALUE(LEFT(C3326,FIND(" - ",C3326)-1)),         ""      ),   ""   )  )))</f>
        <v/>
      </c>
      <c r="H3326" s="34" t="str">
        <f aca="false">B3326 &amp; "|" &amp; E3326 &amp; "|" &amp;(IF(ISBLANK(C3326),"",IFERROR(VALUE(LEFT(TRIM(C3326),FIND(" ",TRIM(C3326)&amp;" ")-1)),"")))</f>
        <v>||</v>
      </c>
      <c r="I3326" s="18" t="n">
        <f aca="false">IF(G3326="",0, IF(COUNTIF($H$6:H3326,H3326)=1,1,0))</f>
        <v>0</v>
      </c>
      <c r="J3326" s="34" t="str">
        <f aca="false">IF( OR( ISBLANK(D3326), C3326=D3326, AND( LEFT(D3326,7)&lt;&gt;"NOMINA ", OR( ISERROR(FIND(" - ",D3326)), NOT(ISNUMBER(VALUE(LEFT(D3326,FIND(" - ",D3326)-1)))) ) ) ), "", B3326 &amp; "|" &amp; E3326 &amp; "|" &amp; (IF(ISBLANK(C3326), "", IFERROR(VALUE(LEFT(TRIM(C3326), FIND(" ", TRIM(C3326)&amp;" ")-1)), ""))) &amp; "|" &amp; D3326 )</f>
        <v/>
      </c>
      <c r="K3326" s="18" t="n">
        <f aca="false">IF(OR(C3326="", J3326="",G3326=""), 0, IF(COUNTIF($J$6:J3326, J3326)=1, 1, 0))</f>
        <v>0</v>
      </c>
      <c r="L3326" s="16" t="str">
        <f aca="false">IF(B3326="Inscripción de nuevo registro patronal",B3326 &amp; "|" &amp; E3326 &amp; "|" &amp; C3326,"")</f>
        <v/>
      </c>
      <c r="M3326" s="18" t="n">
        <f aca="false">IF(OR(C3326="", L3326=""), 0, IF(COUNTIF($L$6:L3326, L3326)=1, 1, 0))</f>
        <v>0</v>
      </c>
    </row>
    <row r="3327" customFormat="false" ht="28.35" hidden="false" customHeight="true" outlineLevel="0" collapsed="false">
      <c r="A3327" s="48" t="str">
        <f aca="false">IF(AND(NOT(ISBLANK(C3327)),NOT(ISBLANK(B3327)),NOT(ISBLANK(E3327))),(_xlfn.AGGREGATE(2,7,A$5:A3327))+1,"")</f>
        <v/>
      </c>
      <c r="B3327" s="49"/>
      <c r="C3327" s="49"/>
      <c r="D3327" s="50"/>
      <c r="E3327" s="51"/>
      <c r="F3327" s="52" t="str">
        <f aca="false">IFERROR(VLOOKUP(B3327,LISTAS!$Q$2:$R$58,2,0),"")</f>
        <v/>
      </c>
      <c r="G3327" s="34" t="str">
        <f aca="false">IF(ISBLANK(C3327),"",  IF(F3327="RAZÓN SOCIAL","NUEVO_RP",   IF(F3327="NUMERO",      IF(ISNUMBER(VALUE(C3327)),VALUE(C3327),""),   IF(OR(F3327="NSS - NOMBRE",F3327="RP - NOMBRE"),      IF(         AND(           NOT(ISERROR(FIND(" - ",C3327))),           ISERROR(FIND("  ",C3327)),           ISERROR(FIND("–",C3327)),           ISERROR(FIND("—",C3327)),           ISNUMBER(VALUE(LEFT(C3327,FIND(" - ",C3327)-1)))         ),         VALUE(LEFT(C3327,FIND(" - ",C3327)-1)),         ""      ),   ""   )  )))</f>
        <v/>
      </c>
      <c r="H3327" s="34" t="str">
        <f aca="false">B3327 &amp; "|" &amp; E3327 &amp; "|" &amp;(IF(ISBLANK(C3327),"",IFERROR(VALUE(LEFT(TRIM(C3327),FIND(" ",TRIM(C3327)&amp;" ")-1)),"")))</f>
        <v>||</v>
      </c>
      <c r="I3327" s="18" t="n">
        <f aca="false">IF(G3327="",0, IF(COUNTIF($H$6:H3327,H3327)=1,1,0))</f>
        <v>0</v>
      </c>
      <c r="J3327" s="34" t="str">
        <f aca="false">IF( OR( ISBLANK(D3327), C3327=D3327, AND( LEFT(D3327,7)&lt;&gt;"NOMINA ", OR( ISERROR(FIND(" - ",D3327)), NOT(ISNUMBER(VALUE(LEFT(D3327,FIND(" - ",D3327)-1)))) ) ) ), "", B3327 &amp; "|" &amp; E3327 &amp; "|" &amp; (IF(ISBLANK(C3327), "", IFERROR(VALUE(LEFT(TRIM(C3327), FIND(" ", TRIM(C3327)&amp;" ")-1)), ""))) &amp; "|" &amp; D3327 )</f>
        <v/>
      </c>
      <c r="K3327" s="18" t="n">
        <f aca="false">IF(OR(C3327="", J3327="",G3327=""), 0, IF(COUNTIF($J$6:J3327, J3327)=1, 1, 0))</f>
        <v>0</v>
      </c>
      <c r="L3327" s="16" t="str">
        <f aca="false">IF(B3327="Inscripción de nuevo registro patronal",B3327 &amp; "|" &amp; E3327 &amp; "|" &amp; C3327,"")</f>
        <v/>
      </c>
      <c r="M3327" s="18" t="n">
        <f aca="false">IF(OR(C3327="", L3327=""), 0, IF(COUNTIF($L$6:L3327, L3327)=1, 1, 0))</f>
        <v>0</v>
      </c>
    </row>
    <row r="3328" customFormat="false" ht="28.35" hidden="false" customHeight="true" outlineLevel="0" collapsed="false">
      <c r="A3328" s="48" t="str">
        <f aca="false">IF(AND(NOT(ISBLANK(C3328)),NOT(ISBLANK(B3328)),NOT(ISBLANK(E3328))),(_xlfn.AGGREGATE(2,7,A$5:A3328))+1,"")</f>
        <v/>
      </c>
      <c r="B3328" s="49"/>
      <c r="C3328" s="49"/>
      <c r="D3328" s="50"/>
      <c r="E3328" s="51"/>
      <c r="F3328" s="52" t="str">
        <f aca="false">IFERROR(VLOOKUP(B3328,LISTAS!$Q$2:$R$58,2,0),"")</f>
        <v/>
      </c>
      <c r="G3328" s="34" t="str">
        <f aca="false">IF(ISBLANK(C3328),"",  IF(F3328="RAZÓN SOCIAL","NUEVO_RP",   IF(F3328="NUMERO",      IF(ISNUMBER(VALUE(C3328)),VALUE(C3328),""),   IF(OR(F3328="NSS - NOMBRE",F3328="RP - NOMBRE"),      IF(         AND(           NOT(ISERROR(FIND(" - ",C3328))),           ISERROR(FIND("  ",C3328)),           ISERROR(FIND("–",C3328)),           ISERROR(FIND("—",C3328)),           ISNUMBER(VALUE(LEFT(C3328,FIND(" - ",C3328)-1)))         ),         VALUE(LEFT(C3328,FIND(" - ",C3328)-1)),         ""      ),   ""   )  )))</f>
        <v/>
      </c>
      <c r="H3328" s="34" t="str">
        <f aca="false">B3328 &amp; "|" &amp; E3328 &amp; "|" &amp;(IF(ISBLANK(C3328),"",IFERROR(VALUE(LEFT(TRIM(C3328),FIND(" ",TRIM(C3328)&amp;" ")-1)),"")))</f>
        <v>||</v>
      </c>
      <c r="I3328" s="18" t="n">
        <f aca="false">IF(G3328="",0, IF(COUNTIF($H$6:H3328,H3328)=1,1,0))</f>
        <v>0</v>
      </c>
      <c r="J3328" s="34" t="str">
        <f aca="false">IF( OR( ISBLANK(D3328), C3328=D3328, AND( LEFT(D3328,7)&lt;&gt;"NOMINA ", OR( ISERROR(FIND(" - ",D3328)), NOT(ISNUMBER(VALUE(LEFT(D3328,FIND(" - ",D3328)-1)))) ) ) ), "", B3328 &amp; "|" &amp; E3328 &amp; "|" &amp; (IF(ISBLANK(C3328), "", IFERROR(VALUE(LEFT(TRIM(C3328), FIND(" ", TRIM(C3328)&amp;" ")-1)), ""))) &amp; "|" &amp; D3328 )</f>
        <v/>
      </c>
      <c r="K3328" s="18" t="n">
        <f aca="false">IF(OR(C3328="", J3328="",G3328=""), 0, IF(COUNTIF($J$6:J3328, J3328)=1, 1, 0))</f>
        <v>0</v>
      </c>
      <c r="L3328" s="16" t="str">
        <f aca="false">IF(B3328="Inscripción de nuevo registro patronal",B3328 &amp; "|" &amp; E3328 &amp; "|" &amp; C3328,"")</f>
        <v/>
      </c>
      <c r="M3328" s="18" t="n">
        <f aca="false">IF(OR(C3328="", L3328=""), 0, IF(COUNTIF($L$6:L3328, L3328)=1, 1, 0))</f>
        <v>0</v>
      </c>
    </row>
    <row r="3329" customFormat="false" ht="28.35" hidden="false" customHeight="true" outlineLevel="0" collapsed="false">
      <c r="A3329" s="48" t="str">
        <f aca="false">IF(AND(NOT(ISBLANK(C3329)),NOT(ISBLANK(B3329)),NOT(ISBLANK(E3329))),(_xlfn.AGGREGATE(2,7,A$5:A3329))+1,"")</f>
        <v/>
      </c>
      <c r="B3329" s="49"/>
      <c r="C3329" s="49"/>
      <c r="D3329" s="50"/>
      <c r="E3329" s="51"/>
      <c r="F3329" s="52" t="str">
        <f aca="false">IFERROR(VLOOKUP(B3329,LISTAS!$Q$2:$R$58,2,0),"")</f>
        <v/>
      </c>
      <c r="G3329" s="34" t="str">
        <f aca="false">IF(ISBLANK(C3329),"",  IF(F3329="RAZÓN SOCIAL","NUEVO_RP",   IF(F3329="NUMERO",      IF(ISNUMBER(VALUE(C3329)),VALUE(C3329),""),   IF(OR(F3329="NSS - NOMBRE",F3329="RP - NOMBRE"),      IF(         AND(           NOT(ISERROR(FIND(" - ",C3329))),           ISERROR(FIND("  ",C3329)),           ISERROR(FIND("–",C3329)),           ISERROR(FIND("—",C3329)),           ISNUMBER(VALUE(LEFT(C3329,FIND(" - ",C3329)-1)))         ),         VALUE(LEFT(C3329,FIND(" - ",C3329)-1)),         ""      ),   ""   )  )))</f>
        <v/>
      </c>
      <c r="H3329" s="34" t="str">
        <f aca="false">B3329 &amp; "|" &amp; E3329 &amp; "|" &amp;(IF(ISBLANK(C3329),"",IFERROR(VALUE(LEFT(TRIM(C3329),FIND(" ",TRIM(C3329)&amp;" ")-1)),"")))</f>
        <v>||</v>
      </c>
      <c r="I3329" s="18" t="n">
        <f aca="false">IF(G3329="",0, IF(COUNTIF($H$6:H3329,H3329)=1,1,0))</f>
        <v>0</v>
      </c>
      <c r="J3329" s="34" t="str">
        <f aca="false">IF( OR( ISBLANK(D3329), C3329=D3329, AND( LEFT(D3329,7)&lt;&gt;"NOMINA ", OR( ISERROR(FIND(" - ",D3329)), NOT(ISNUMBER(VALUE(LEFT(D3329,FIND(" - ",D3329)-1)))) ) ) ), "", B3329 &amp; "|" &amp; E3329 &amp; "|" &amp; (IF(ISBLANK(C3329), "", IFERROR(VALUE(LEFT(TRIM(C3329), FIND(" ", TRIM(C3329)&amp;" ")-1)), ""))) &amp; "|" &amp; D3329 )</f>
        <v/>
      </c>
      <c r="K3329" s="18" t="n">
        <f aca="false">IF(OR(C3329="", J3329="",G3329=""), 0, IF(COUNTIF($J$6:J3329, J3329)=1, 1, 0))</f>
        <v>0</v>
      </c>
      <c r="L3329" s="16" t="str">
        <f aca="false">IF(B3329="Inscripción de nuevo registro patronal",B3329 &amp; "|" &amp; E3329 &amp; "|" &amp; C3329,"")</f>
        <v/>
      </c>
      <c r="M3329" s="18" t="n">
        <f aca="false">IF(OR(C3329="", L3329=""), 0, IF(COUNTIF($L$6:L3329, L3329)=1, 1, 0))</f>
        <v>0</v>
      </c>
    </row>
    <row r="3330" customFormat="false" ht="28.35" hidden="false" customHeight="true" outlineLevel="0" collapsed="false">
      <c r="A3330" s="48" t="str">
        <f aca="false">IF(AND(NOT(ISBLANK(C3330)),NOT(ISBLANK(B3330)),NOT(ISBLANK(E3330))),(_xlfn.AGGREGATE(2,7,A$5:A3330))+1,"")</f>
        <v/>
      </c>
      <c r="B3330" s="49"/>
      <c r="C3330" s="49"/>
      <c r="D3330" s="50"/>
      <c r="E3330" s="51"/>
      <c r="F3330" s="52" t="str">
        <f aca="false">IFERROR(VLOOKUP(B3330,LISTAS!$Q$2:$R$58,2,0),"")</f>
        <v/>
      </c>
      <c r="G3330" s="34" t="str">
        <f aca="false">IF(ISBLANK(C3330),"",  IF(F3330="RAZÓN SOCIAL","NUEVO_RP",   IF(F3330="NUMERO",      IF(ISNUMBER(VALUE(C3330)),VALUE(C3330),""),   IF(OR(F3330="NSS - NOMBRE",F3330="RP - NOMBRE"),      IF(         AND(           NOT(ISERROR(FIND(" - ",C3330))),           ISERROR(FIND("  ",C3330)),           ISERROR(FIND("–",C3330)),           ISERROR(FIND("—",C3330)),           ISNUMBER(VALUE(LEFT(C3330,FIND(" - ",C3330)-1)))         ),         VALUE(LEFT(C3330,FIND(" - ",C3330)-1)),         ""      ),   ""   )  )))</f>
        <v/>
      </c>
      <c r="H3330" s="34" t="str">
        <f aca="false">B3330 &amp; "|" &amp; E3330 &amp; "|" &amp;(IF(ISBLANK(C3330),"",IFERROR(VALUE(LEFT(TRIM(C3330),FIND(" ",TRIM(C3330)&amp;" ")-1)),"")))</f>
        <v>||</v>
      </c>
      <c r="I3330" s="18" t="n">
        <f aca="false">IF(G3330="",0, IF(COUNTIF($H$6:H3330,H3330)=1,1,0))</f>
        <v>0</v>
      </c>
      <c r="J3330" s="34" t="str">
        <f aca="false">IF( OR( ISBLANK(D3330), C3330=D3330, AND( LEFT(D3330,7)&lt;&gt;"NOMINA ", OR( ISERROR(FIND(" - ",D3330)), NOT(ISNUMBER(VALUE(LEFT(D3330,FIND(" - ",D3330)-1)))) ) ) ), "", B3330 &amp; "|" &amp; E3330 &amp; "|" &amp; (IF(ISBLANK(C3330), "", IFERROR(VALUE(LEFT(TRIM(C3330), FIND(" ", TRIM(C3330)&amp;" ")-1)), ""))) &amp; "|" &amp; D3330 )</f>
        <v/>
      </c>
      <c r="K3330" s="18" t="n">
        <f aca="false">IF(OR(C3330="", J3330="",G3330=""), 0, IF(COUNTIF($J$6:J3330, J3330)=1, 1, 0))</f>
        <v>0</v>
      </c>
      <c r="L3330" s="16" t="str">
        <f aca="false">IF(B3330="Inscripción de nuevo registro patronal",B3330 &amp; "|" &amp; E3330 &amp; "|" &amp; C3330,"")</f>
        <v/>
      </c>
      <c r="M3330" s="18" t="n">
        <f aca="false">IF(OR(C3330="", L3330=""), 0, IF(COUNTIF($L$6:L3330, L3330)=1, 1, 0))</f>
        <v>0</v>
      </c>
    </row>
    <row r="3331" customFormat="false" ht="28.35" hidden="false" customHeight="true" outlineLevel="0" collapsed="false">
      <c r="A3331" s="48" t="str">
        <f aca="false">IF(AND(NOT(ISBLANK(C3331)),NOT(ISBLANK(B3331)),NOT(ISBLANK(E3331))),(_xlfn.AGGREGATE(2,7,A$5:A3331))+1,"")</f>
        <v/>
      </c>
      <c r="B3331" s="49"/>
      <c r="C3331" s="49"/>
      <c r="D3331" s="50"/>
      <c r="E3331" s="51"/>
      <c r="F3331" s="52" t="str">
        <f aca="false">IFERROR(VLOOKUP(B3331,LISTAS!$Q$2:$R$58,2,0),"")</f>
        <v/>
      </c>
      <c r="G3331" s="34" t="str">
        <f aca="false">IF(ISBLANK(C3331),"",  IF(F3331="RAZÓN SOCIAL","NUEVO_RP",   IF(F3331="NUMERO",      IF(ISNUMBER(VALUE(C3331)),VALUE(C3331),""),   IF(OR(F3331="NSS - NOMBRE",F3331="RP - NOMBRE"),      IF(         AND(           NOT(ISERROR(FIND(" - ",C3331))),           ISERROR(FIND("  ",C3331)),           ISERROR(FIND("–",C3331)),           ISERROR(FIND("—",C3331)),           ISNUMBER(VALUE(LEFT(C3331,FIND(" - ",C3331)-1)))         ),         VALUE(LEFT(C3331,FIND(" - ",C3331)-1)),         ""      ),   ""   )  )))</f>
        <v/>
      </c>
      <c r="H3331" s="34" t="str">
        <f aca="false">B3331 &amp; "|" &amp; E3331 &amp; "|" &amp;(IF(ISBLANK(C3331),"",IFERROR(VALUE(LEFT(TRIM(C3331),FIND(" ",TRIM(C3331)&amp;" ")-1)),"")))</f>
        <v>||</v>
      </c>
      <c r="I3331" s="18" t="n">
        <f aca="false">IF(G3331="",0, IF(COUNTIF($H$6:H3331,H3331)=1,1,0))</f>
        <v>0</v>
      </c>
      <c r="J3331" s="34" t="str">
        <f aca="false">IF( OR( ISBLANK(D3331), C3331=D3331, AND( LEFT(D3331,7)&lt;&gt;"NOMINA ", OR( ISERROR(FIND(" - ",D3331)), NOT(ISNUMBER(VALUE(LEFT(D3331,FIND(" - ",D3331)-1)))) ) ) ), "", B3331 &amp; "|" &amp; E3331 &amp; "|" &amp; (IF(ISBLANK(C3331), "", IFERROR(VALUE(LEFT(TRIM(C3331), FIND(" ", TRIM(C3331)&amp;" ")-1)), ""))) &amp; "|" &amp; D3331 )</f>
        <v/>
      </c>
      <c r="K3331" s="18" t="n">
        <f aca="false">IF(OR(C3331="", J3331="",G3331=""), 0, IF(COUNTIF($J$6:J3331, J3331)=1, 1, 0))</f>
        <v>0</v>
      </c>
      <c r="L3331" s="16" t="str">
        <f aca="false">IF(B3331="Inscripción de nuevo registro patronal",B3331 &amp; "|" &amp; E3331 &amp; "|" &amp; C3331,"")</f>
        <v/>
      </c>
      <c r="M3331" s="18" t="n">
        <f aca="false">IF(OR(C3331="", L3331=""), 0, IF(COUNTIF($L$6:L3331, L3331)=1, 1, 0))</f>
        <v>0</v>
      </c>
    </row>
    <row r="3332" customFormat="false" ht="28.35" hidden="false" customHeight="true" outlineLevel="0" collapsed="false">
      <c r="A3332" s="48" t="str">
        <f aca="false">IF(AND(NOT(ISBLANK(C3332)),NOT(ISBLANK(B3332)),NOT(ISBLANK(E3332))),(_xlfn.AGGREGATE(2,7,A$5:A3332))+1,"")</f>
        <v/>
      </c>
      <c r="B3332" s="49"/>
      <c r="C3332" s="49"/>
      <c r="D3332" s="50"/>
      <c r="E3332" s="51"/>
      <c r="F3332" s="52" t="str">
        <f aca="false">IFERROR(VLOOKUP(B3332,LISTAS!$Q$2:$R$58,2,0),"")</f>
        <v/>
      </c>
      <c r="G3332" s="34" t="str">
        <f aca="false">IF(ISBLANK(C3332),"",  IF(F3332="RAZÓN SOCIAL","NUEVO_RP",   IF(F3332="NUMERO",      IF(ISNUMBER(VALUE(C3332)),VALUE(C3332),""),   IF(OR(F3332="NSS - NOMBRE",F3332="RP - NOMBRE"),      IF(         AND(           NOT(ISERROR(FIND(" - ",C3332))),           ISERROR(FIND("  ",C3332)),           ISERROR(FIND("–",C3332)),           ISERROR(FIND("—",C3332)),           ISNUMBER(VALUE(LEFT(C3332,FIND(" - ",C3332)-1)))         ),         VALUE(LEFT(C3332,FIND(" - ",C3332)-1)),         ""      ),   ""   )  )))</f>
        <v/>
      </c>
      <c r="H3332" s="34" t="str">
        <f aca="false">B3332 &amp; "|" &amp; E3332 &amp; "|" &amp;(IF(ISBLANK(C3332),"",IFERROR(VALUE(LEFT(TRIM(C3332),FIND(" ",TRIM(C3332)&amp;" ")-1)),"")))</f>
        <v>||</v>
      </c>
      <c r="I3332" s="18" t="n">
        <f aca="false">IF(G3332="",0, IF(COUNTIF($H$6:H3332,H3332)=1,1,0))</f>
        <v>0</v>
      </c>
      <c r="J3332" s="34" t="str">
        <f aca="false">IF( OR( ISBLANK(D3332), C3332=D3332, AND( LEFT(D3332,7)&lt;&gt;"NOMINA ", OR( ISERROR(FIND(" - ",D3332)), NOT(ISNUMBER(VALUE(LEFT(D3332,FIND(" - ",D3332)-1)))) ) ) ), "", B3332 &amp; "|" &amp; E3332 &amp; "|" &amp; (IF(ISBLANK(C3332), "", IFERROR(VALUE(LEFT(TRIM(C3332), FIND(" ", TRIM(C3332)&amp;" ")-1)), ""))) &amp; "|" &amp; D3332 )</f>
        <v/>
      </c>
      <c r="K3332" s="18" t="n">
        <f aca="false">IF(OR(C3332="", J3332="",G3332=""), 0, IF(COUNTIF($J$6:J3332, J3332)=1, 1, 0))</f>
        <v>0</v>
      </c>
      <c r="L3332" s="16" t="str">
        <f aca="false">IF(B3332="Inscripción de nuevo registro patronal",B3332 &amp; "|" &amp; E3332 &amp; "|" &amp; C3332,"")</f>
        <v/>
      </c>
      <c r="M3332" s="18" t="n">
        <f aca="false">IF(OR(C3332="", L3332=""), 0, IF(COUNTIF($L$6:L3332, L3332)=1, 1, 0))</f>
        <v>0</v>
      </c>
    </row>
    <row r="3333" customFormat="false" ht="28.35" hidden="false" customHeight="true" outlineLevel="0" collapsed="false">
      <c r="A3333" s="48" t="str">
        <f aca="false">IF(AND(NOT(ISBLANK(C3333)),NOT(ISBLANK(B3333)),NOT(ISBLANK(E3333))),(_xlfn.AGGREGATE(2,7,A$5:A3333))+1,"")</f>
        <v/>
      </c>
      <c r="B3333" s="49"/>
      <c r="C3333" s="49"/>
      <c r="D3333" s="50"/>
      <c r="E3333" s="51"/>
      <c r="F3333" s="52" t="str">
        <f aca="false">IFERROR(VLOOKUP(B3333,LISTAS!$Q$2:$R$58,2,0),"")</f>
        <v/>
      </c>
      <c r="G3333" s="34" t="str">
        <f aca="false">IF(ISBLANK(C3333),"",  IF(F3333="RAZÓN SOCIAL","NUEVO_RP",   IF(F3333="NUMERO",      IF(ISNUMBER(VALUE(C3333)),VALUE(C3333),""),   IF(OR(F3333="NSS - NOMBRE",F3333="RP - NOMBRE"),      IF(         AND(           NOT(ISERROR(FIND(" - ",C3333))),           ISERROR(FIND("  ",C3333)),           ISERROR(FIND("–",C3333)),           ISERROR(FIND("—",C3333)),           ISNUMBER(VALUE(LEFT(C3333,FIND(" - ",C3333)-1)))         ),         VALUE(LEFT(C3333,FIND(" - ",C3333)-1)),         ""      ),   ""   )  )))</f>
        <v/>
      </c>
      <c r="H3333" s="34" t="str">
        <f aca="false">B3333 &amp; "|" &amp; E3333 &amp; "|" &amp;(IF(ISBLANK(C3333),"",IFERROR(VALUE(LEFT(TRIM(C3333),FIND(" ",TRIM(C3333)&amp;" ")-1)),"")))</f>
        <v>||</v>
      </c>
      <c r="I3333" s="18" t="n">
        <f aca="false">IF(G3333="",0, IF(COUNTIF($H$6:H3333,H3333)=1,1,0))</f>
        <v>0</v>
      </c>
      <c r="J3333" s="34" t="str">
        <f aca="false">IF( OR( ISBLANK(D3333), C3333=D3333, AND( LEFT(D3333,7)&lt;&gt;"NOMINA ", OR( ISERROR(FIND(" - ",D3333)), NOT(ISNUMBER(VALUE(LEFT(D3333,FIND(" - ",D3333)-1)))) ) ) ), "", B3333 &amp; "|" &amp; E3333 &amp; "|" &amp; (IF(ISBLANK(C3333), "", IFERROR(VALUE(LEFT(TRIM(C3333), FIND(" ", TRIM(C3333)&amp;" ")-1)), ""))) &amp; "|" &amp; D3333 )</f>
        <v/>
      </c>
      <c r="K3333" s="18" t="n">
        <f aca="false">IF(OR(C3333="", J3333="",G3333=""), 0, IF(COUNTIF($J$6:J3333, J3333)=1, 1, 0))</f>
        <v>0</v>
      </c>
      <c r="L3333" s="16" t="str">
        <f aca="false">IF(B3333="Inscripción de nuevo registro patronal",B3333 &amp; "|" &amp; E3333 &amp; "|" &amp; C3333,"")</f>
        <v/>
      </c>
      <c r="M3333" s="18" t="n">
        <f aca="false">IF(OR(C3333="", L3333=""), 0, IF(COUNTIF($L$6:L3333, L3333)=1, 1, 0))</f>
        <v>0</v>
      </c>
    </row>
    <row r="3334" customFormat="false" ht="28.35" hidden="false" customHeight="true" outlineLevel="0" collapsed="false">
      <c r="A3334" s="48" t="str">
        <f aca="false">IF(AND(NOT(ISBLANK(C3334)),NOT(ISBLANK(B3334)),NOT(ISBLANK(E3334))),(_xlfn.AGGREGATE(2,7,A$5:A3334))+1,"")</f>
        <v/>
      </c>
      <c r="B3334" s="49"/>
      <c r="C3334" s="49"/>
      <c r="D3334" s="50"/>
      <c r="E3334" s="51"/>
      <c r="F3334" s="52" t="str">
        <f aca="false">IFERROR(VLOOKUP(B3334,LISTAS!$Q$2:$R$58,2,0),"")</f>
        <v/>
      </c>
      <c r="G3334" s="34" t="str">
        <f aca="false">IF(ISBLANK(C3334),"",  IF(F3334="RAZÓN SOCIAL","NUEVO_RP",   IF(F3334="NUMERO",      IF(ISNUMBER(VALUE(C3334)),VALUE(C3334),""),   IF(OR(F3334="NSS - NOMBRE",F3334="RP - NOMBRE"),      IF(         AND(           NOT(ISERROR(FIND(" - ",C3334))),           ISERROR(FIND("  ",C3334)),           ISERROR(FIND("–",C3334)),           ISERROR(FIND("—",C3334)),           ISNUMBER(VALUE(LEFT(C3334,FIND(" - ",C3334)-1)))         ),         VALUE(LEFT(C3334,FIND(" - ",C3334)-1)),         ""      ),   ""   )  )))</f>
        <v/>
      </c>
      <c r="H3334" s="34" t="str">
        <f aca="false">B3334 &amp; "|" &amp; E3334 &amp; "|" &amp;(IF(ISBLANK(C3334),"",IFERROR(VALUE(LEFT(TRIM(C3334),FIND(" ",TRIM(C3334)&amp;" ")-1)),"")))</f>
        <v>||</v>
      </c>
      <c r="I3334" s="18" t="n">
        <f aca="false">IF(G3334="",0, IF(COUNTIF($H$6:H3334,H3334)=1,1,0))</f>
        <v>0</v>
      </c>
      <c r="J3334" s="34" t="str">
        <f aca="false">IF( OR( ISBLANK(D3334), C3334=D3334, AND( LEFT(D3334,7)&lt;&gt;"NOMINA ", OR( ISERROR(FIND(" - ",D3334)), NOT(ISNUMBER(VALUE(LEFT(D3334,FIND(" - ",D3334)-1)))) ) ) ), "", B3334 &amp; "|" &amp; E3334 &amp; "|" &amp; (IF(ISBLANK(C3334), "", IFERROR(VALUE(LEFT(TRIM(C3334), FIND(" ", TRIM(C3334)&amp;" ")-1)), ""))) &amp; "|" &amp; D3334 )</f>
        <v/>
      </c>
      <c r="K3334" s="18" t="n">
        <f aca="false">IF(OR(C3334="", J3334="",G3334=""), 0, IF(COUNTIF($J$6:J3334, J3334)=1, 1, 0))</f>
        <v>0</v>
      </c>
      <c r="L3334" s="16" t="str">
        <f aca="false">IF(B3334="Inscripción de nuevo registro patronal",B3334 &amp; "|" &amp; E3334 &amp; "|" &amp; C3334,"")</f>
        <v/>
      </c>
      <c r="M3334" s="18" t="n">
        <f aca="false">IF(OR(C3334="", L3334=""), 0, IF(COUNTIF($L$6:L3334, L3334)=1, 1, 0))</f>
        <v>0</v>
      </c>
    </row>
    <row r="3335" customFormat="false" ht="28.35" hidden="false" customHeight="true" outlineLevel="0" collapsed="false">
      <c r="A3335" s="48" t="str">
        <f aca="false">IF(AND(NOT(ISBLANK(C3335)),NOT(ISBLANK(B3335)),NOT(ISBLANK(E3335))),(_xlfn.AGGREGATE(2,7,A$5:A3335))+1,"")</f>
        <v/>
      </c>
      <c r="B3335" s="49"/>
      <c r="C3335" s="49"/>
      <c r="D3335" s="50"/>
      <c r="E3335" s="51"/>
      <c r="F3335" s="52" t="str">
        <f aca="false">IFERROR(VLOOKUP(B3335,LISTAS!$Q$2:$R$58,2,0),"")</f>
        <v/>
      </c>
      <c r="G3335" s="34" t="str">
        <f aca="false">IF(ISBLANK(C3335),"",  IF(F3335="RAZÓN SOCIAL","NUEVO_RP",   IF(F3335="NUMERO",      IF(ISNUMBER(VALUE(C3335)),VALUE(C3335),""),   IF(OR(F3335="NSS - NOMBRE",F3335="RP - NOMBRE"),      IF(         AND(           NOT(ISERROR(FIND(" - ",C3335))),           ISERROR(FIND("  ",C3335)),           ISERROR(FIND("–",C3335)),           ISERROR(FIND("—",C3335)),           ISNUMBER(VALUE(LEFT(C3335,FIND(" - ",C3335)-1)))         ),         VALUE(LEFT(C3335,FIND(" - ",C3335)-1)),         ""      ),   ""   )  )))</f>
        <v/>
      </c>
      <c r="H3335" s="34" t="str">
        <f aca="false">B3335 &amp; "|" &amp; E3335 &amp; "|" &amp;(IF(ISBLANK(C3335),"",IFERROR(VALUE(LEFT(TRIM(C3335),FIND(" ",TRIM(C3335)&amp;" ")-1)),"")))</f>
        <v>||</v>
      </c>
      <c r="I3335" s="18" t="n">
        <f aca="false">IF(G3335="",0, IF(COUNTIF($H$6:H3335,H3335)=1,1,0))</f>
        <v>0</v>
      </c>
      <c r="J3335" s="34" t="str">
        <f aca="false">IF( OR( ISBLANK(D3335), C3335=D3335, AND( LEFT(D3335,7)&lt;&gt;"NOMINA ", OR( ISERROR(FIND(" - ",D3335)), NOT(ISNUMBER(VALUE(LEFT(D3335,FIND(" - ",D3335)-1)))) ) ) ), "", B3335 &amp; "|" &amp; E3335 &amp; "|" &amp; (IF(ISBLANK(C3335), "", IFERROR(VALUE(LEFT(TRIM(C3335), FIND(" ", TRIM(C3335)&amp;" ")-1)), ""))) &amp; "|" &amp; D3335 )</f>
        <v/>
      </c>
      <c r="K3335" s="18" t="n">
        <f aca="false">IF(OR(C3335="", J3335="",G3335=""), 0, IF(COUNTIF($J$6:J3335, J3335)=1, 1, 0))</f>
        <v>0</v>
      </c>
      <c r="L3335" s="16" t="str">
        <f aca="false">IF(B3335="Inscripción de nuevo registro patronal",B3335 &amp; "|" &amp; E3335 &amp; "|" &amp; C3335,"")</f>
        <v/>
      </c>
      <c r="M3335" s="18" t="n">
        <f aca="false">IF(OR(C3335="", L3335=""), 0, IF(COUNTIF($L$6:L3335, L3335)=1, 1, 0))</f>
        <v>0</v>
      </c>
    </row>
    <row r="3336" customFormat="false" ht="28.35" hidden="false" customHeight="true" outlineLevel="0" collapsed="false">
      <c r="A3336" s="48" t="str">
        <f aca="false">IF(AND(NOT(ISBLANK(C3336)),NOT(ISBLANK(B3336)),NOT(ISBLANK(E3336))),(_xlfn.AGGREGATE(2,7,A$5:A3336))+1,"")</f>
        <v/>
      </c>
      <c r="B3336" s="49"/>
      <c r="C3336" s="49"/>
      <c r="D3336" s="50"/>
      <c r="E3336" s="51"/>
      <c r="F3336" s="52" t="str">
        <f aca="false">IFERROR(VLOOKUP(B3336,LISTAS!$Q$2:$R$58,2,0),"")</f>
        <v/>
      </c>
      <c r="G3336" s="34" t="str">
        <f aca="false">IF(ISBLANK(C3336),"",  IF(F3336="RAZÓN SOCIAL","NUEVO_RP",   IF(F3336="NUMERO",      IF(ISNUMBER(VALUE(C3336)),VALUE(C3336),""),   IF(OR(F3336="NSS - NOMBRE",F3336="RP - NOMBRE"),      IF(         AND(           NOT(ISERROR(FIND(" - ",C3336))),           ISERROR(FIND("  ",C3336)),           ISERROR(FIND("–",C3336)),           ISERROR(FIND("—",C3336)),           ISNUMBER(VALUE(LEFT(C3336,FIND(" - ",C3336)-1)))         ),         VALUE(LEFT(C3336,FIND(" - ",C3336)-1)),         ""      ),   ""   )  )))</f>
        <v/>
      </c>
      <c r="H3336" s="34" t="str">
        <f aca="false">B3336 &amp; "|" &amp; E3336 &amp; "|" &amp;(IF(ISBLANK(C3336),"",IFERROR(VALUE(LEFT(TRIM(C3336),FIND(" ",TRIM(C3336)&amp;" ")-1)),"")))</f>
        <v>||</v>
      </c>
      <c r="I3336" s="18" t="n">
        <f aca="false">IF(G3336="",0, IF(COUNTIF($H$6:H3336,H3336)=1,1,0))</f>
        <v>0</v>
      </c>
      <c r="J3336" s="34" t="str">
        <f aca="false">IF( OR( ISBLANK(D3336), C3336=D3336, AND( LEFT(D3336,7)&lt;&gt;"NOMINA ", OR( ISERROR(FIND(" - ",D3336)), NOT(ISNUMBER(VALUE(LEFT(D3336,FIND(" - ",D3336)-1)))) ) ) ), "", B3336 &amp; "|" &amp; E3336 &amp; "|" &amp; (IF(ISBLANK(C3336), "", IFERROR(VALUE(LEFT(TRIM(C3336), FIND(" ", TRIM(C3336)&amp;" ")-1)), ""))) &amp; "|" &amp; D3336 )</f>
        <v/>
      </c>
      <c r="K3336" s="18" t="n">
        <f aca="false">IF(OR(C3336="", J3336="",G3336=""), 0, IF(COUNTIF($J$6:J3336, J3336)=1, 1, 0))</f>
        <v>0</v>
      </c>
      <c r="L3336" s="16" t="str">
        <f aca="false">IF(B3336="Inscripción de nuevo registro patronal",B3336 &amp; "|" &amp; E3336 &amp; "|" &amp; C3336,"")</f>
        <v/>
      </c>
      <c r="M3336" s="18" t="n">
        <f aca="false">IF(OR(C3336="", L3336=""), 0, IF(COUNTIF($L$6:L3336, L3336)=1, 1, 0))</f>
        <v>0</v>
      </c>
    </row>
    <row r="3337" customFormat="false" ht="28.35" hidden="false" customHeight="true" outlineLevel="0" collapsed="false">
      <c r="A3337" s="48" t="str">
        <f aca="false">IF(AND(NOT(ISBLANK(C3337)),NOT(ISBLANK(B3337)),NOT(ISBLANK(E3337))),(_xlfn.AGGREGATE(2,7,A$5:A3337))+1,"")</f>
        <v/>
      </c>
      <c r="B3337" s="49"/>
      <c r="C3337" s="49"/>
      <c r="D3337" s="50"/>
      <c r="E3337" s="51"/>
      <c r="F3337" s="52" t="str">
        <f aca="false">IFERROR(VLOOKUP(B3337,LISTAS!$Q$2:$R$58,2,0),"")</f>
        <v/>
      </c>
      <c r="G3337" s="34" t="str">
        <f aca="false">IF(ISBLANK(C3337),"",  IF(F3337="RAZÓN SOCIAL","NUEVO_RP",   IF(F3337="NUMERO",      IF(ISNUMBER(VALUE(C3337)),VALUE(C3337),""),   IF(OR(F3337="NSS - NOMBRE",F3337="RP - NOMBRE"),      IF(         AND(           NOT(ISERROR(FIND(" - ",C3337))),           ISERROR(FIND("  ",C3337)),           ISERROR(FIND("–",C3337)),           ISERROR(FIND("—",C3337)),           ISNUMBER(VALUE(LEFT(C3337,FIND(" - ",C3337)-1)))         ),         VALUE(LEFT(C3337,FIND(" - ",C3337)-1)),         ""      ),   ""   )  )))</f>
        <v/>
      </c>
      <c r="H3337" s="34" t="str">
        <f aca="false">B3337 &amp; "|" &amp; E3337 &amp; "|" &amp;(IF(ISBLANK(C3337),"",IFERROR(VALUE(LEFT(TRIM(C3337),FIND(" ",TRIM(C3337)&amp;" ")-1)),"")))</f>
        <v>||</v>
      </c>
      <c r="I3337" s="18" t="n">
        <f aca="false">IF(G3337="",0, IF(COUNTIF($H$6:H3337,H3337)=1,1,0))</f>
        <v>0</v>
      </c>
      <c r="J3337" s="34" t="str">
        <f aca="false">IF( OR( ISBLANK(D3337), C3337=D3337, AND( LEFT(D3337,7)&lt;&gt;"NOMINA ", OR( ISERROR(FIND(" - ",D3337)), NOT(ISNUMBER(VALUE(LEFT(D3337,FIND(" - ",D3337)-1)))) ) ) ), "", B3337 &amp; "|" &amp; E3337 &amp; "|" &amp; (IF(ISBLANK(C3337), "", IFERROR(VALUE(LEFT(TRIM(C3337), FIND(" ", TRIM(C3337)&amp;" ")-1)), ""))) &amp; "|" &amp; D3337 )</f>
        <v/>
      </c>
      <c r="K3337" s="18" t="n">
        <f aca="false">IF(OR(C3337="", J3337="",G3337=""), 0, IF(COUNTIF($J$6:J3337, J3337)=1, 1, 0))</f>
        <v>0</v>
      </c>
      <c r="L3337" s="16" t="str">
        <f aca="false">IF(B3337="Inscripción de nuevo registro patronal",B3337 &amp; "|" &amp; E3337 &amp; "|" &amp; C3337,"")</f>
        <v/>
      </c>
      <c r="M3337" s="18" t="n">
        <f aca="false">IF(OR(C3337="", L3337=""), 0, IF(COUNTIF($L$6:L3337, L3337)=1, 1, 0))</f>
        <v>0</v>
      </c>
    </row>
    <row r="3338" customFormat="false" ht="28.35" hidden="false" customHeight="true" outlineLevel="0" collapsed="false">
      <c r="A3338" s="48" t="str">
        <f aca="false">IF(AND(NOT(ISBLANK(C3338)),NOT(ISBLANK(B3338)),NOT(ISBLANK(E3338))),(_xlfn.AGGREGATE(2,7,A$5:A3338))+1,"")</f>
        <v/>
      </c>
      <c r="B3338" s="49"/>
      <c r="C3338" s="49"/>
      <c r="D3338" s="50"/>
      <c r="E3338" s="51"/>
      <c r="F3338" s="52" t="str">
        <f aca="false">IFERROR(VLOOKUP(B3338,LISTAS!$Q$2:$R$58,2,0),"")</f>
        <v/>
      </c>
      <c r="G3338" s="34" t="str">
        <f aca="false">IF(ISBLANK(C3338),"",  IF(F3338="RAZÓN SOCIAL","NUEVO_RP",   IF(F3338="NUMERO",      IF(ISNUMBER(VALUE(C3338)),VALUE(C3338),""),   IF(OR(F3338="NSS - NOMBRE",F3338="RP - NOMBRE"),      IF(         AND(           NOT(ISERROR(FIND(" - ",C3338))),           ISERROR(FIND("  ",C3338)),           ISERROR(FIND("–",C3338)),           ISERROR(FIND("—",C3338)),           ISNUMBER(VALUE(LEFT(C3338,FIND(" - ",C3338)-1)))         ),         VALUE(LEFT(C3338,FIND(" - ",C3338)-1)),         ""      ),   ""   )  )))</f>
        <v/>
      </c>
      <c r="H3338" s="34" t="str">
        <f aca="false">B3338 &amp; "|" &amp; E3338 &amp; "|" &amp;(IF(ISBLANK(C3338),"",IFERROR(VALUE(LEFT(TRIM(C3338),FIND(" ",TRIM(C3338)&amp;" ")-1)),"")))</f>
        <v>||</v>
      </c>
      <c r="I3338" s="18" t="n">
        <f aca="false">IF(G3338="",0, IF(COUNTIF($H$6:H3338,H3338)=1,1,0))</f>
        <v>0</v>
      </c>
      <c r="J3338" s="34" t="str">
        <f aca="false">IF( OR( ISBLANK(D3338), C3338=D3338, AND( LEFT(D3338,7)&lt;&gt;"NOMINA ", OR( ISERROR(FIND(" - ",D3338)), NOT(ISNUMBER(VALUE(LEFT(D3338,FIND(" - ",D3338)-1)))) ) ) ), "", B3338 &amp; "|" &amp; E3338 &amp; "|" &amp; (IF(ISBLANK(C3338), "", IFERROR(VALUE(LEFT(TRIM(C3338), FIND(" ", TRIM(C3338)&amp;" ")-1)), ""))) &amp; "|" &amp; D3338 )</f>
        <v/>
      </c>
      <c r="K3338" s="18" t="n">
        <f aca="false">IF(OR(C3338="", J3338="",G3338=""), 0, IF(COUNTIF($J$6:J3338, J3338)=1, 1, 0))</f>
        <v>0</v>
      </c>
      <c r="L3338" s="16" t="str">
        <f aca="false">IF(B3338="Inscripción de nuevo registro patronal",B3338 &amp; "|" &amp; E3338 &amp; "|" &amp; C3338,"")</f>
        <v/>
      </c>
      <c r="M3338" s="18" t="n">
        <f aca="false">IF(OR(C3338="", L3338=""), 0, IF(COUNTIF($L$6:L3338, L3338)=1, 1, 0))</f>
        <v>0</v>
      </c>
    </row>
    <row r="3339" customFormat="false" ht="28.35" hidden="false" customHeight="true" outlineLevel="0" collapsed="false">
      <c r="A3339" s="48" t="str">
        <f aca="false">IF(AND(NOT(ISBLANK(C3339)),NOT(ISBLANK(B3339)),NOT(ISBLANK(E3339))),(_xlfn.AGGREGATE(2,7,A$5:A3339))+1,"")</f>
        <v/>
      </c>
      <c r="B3339" s="49"/>
      <c r="C3339" s="49"/>
      <c r="D3339" s="50"/>
      <c r="E3339" s="51"/>
      <c r="F3339" s="52" t="str">
        <f aca="false">IFERROR(VLOOKUP(B3339,LISTAS!$Q$2:$R$58,2,0),"")</f>
        <v/>
      </c>
      <c r="G3339" s="34" t="str">
        <f aca="false">IF(ISBLANK(C3339),"",  IF(F3339="RAZÓN SOCIAL","NUEVO_RP",   IF(F3339="NUMERO",      IF(ISNUMBER(VALUE(C3339)),VALUE(C3339),""),   IF(OR(F3339="NSS - NOMBRE",F3339="RP - NOMBRE"),      IF(         AND(           NOT(ISERROR(FIND(" - ",C3339))),           ISERROR(FIND("  ",C3339)),           ISERROR(FIND("–",C3339)),           ISERROR(FIND("—",C3339)),           ISNUMBER(VALUE(LEFT(C3339,FIND(" - ",C3339)-1)))         ),         VALUE(LEFT(C3339,FIND(" - ",C3339)-1)),         ""      ),   ""   )  )))</f>
        <v/>
      </c>
      <c r="H3339" s="34" t="str">
        <f aca="false">B3339 &amp; "|" &amp; E3339 &amp; "|" &amp;(IF(ISBLANK(C3339),"",IFERROR(VALUE(LEFT(TRIM(C3339),FIND(" ",TRIM(C3339)&amp;" ")-1)),"")))</f>
        <v>||</v>
      </c>
      <c r="I3339" s="18" t="n">
        <f aca="false">IF(G3339="",0, IF(COUNTIF($H$6:H3339,H3339)=1,1,0))</f>
        <v>0</v>
      </c>
      <c r="J3339" s="34" t="str">
        <f aca="false">IF( OR( ISBLANK(D3339), C3339=D3339, AND( LEFT(D3339,7)&lt;&gt;"NOMINA ", OR( ISERROR(FIND(" - ",D3339)), NOT(ISNUMBER(VALUE(LEFT(D3339,FIND(" - ",D3339)-1)))) ) ) ), "", B3339 &amp; "|" &amp; E3339 &amp; "|" &amp; (IF(ISBLANK(C3339), "", IFERROR(VALUE(LEFT(TRIM(C3339), FIND(" ", TRIM(C3339)&amp;" ")-1)), ""))) &amp; "|" &amp; D3339 )</f>
        <v/>
      </c>
      <c r="K3339" s="18" t="n">
        <f aca="false">IF(OR(C3339="", J3339="",G3339=""), 0, IF(COUNTIF($J$6:J3339, J3339)=1, 1, 0))</f>
        <v>0</v>
      </c>
      <c r="L3339" s="16" t="str">
        <f aca="false">IF(B3339="Inscripción de nuevo registro patronal",B3339 &amp; "|" &amp; E3339 &amp; "|" &amp; C3339,"")</f>
        <v/>
      </c>
      <c r="M3339" s="18" t="n">
        <f aca="false">IF(OR(C3339="", L3339=""), 0, IF(COUNTIF($L$6:L3339, L3339)=1, 1, 0))</f>
        <v>0</v>
      </c>
    </row>
    <row r="3340" customFormat="false" ht="28.35" hidden="false" customHeight="true" outlineLevel="0" collapsed="false">
      <c r="A3340" s="48" t="str">
        <f aca="false">IF(AND(NOT(ISBLANK(C3340)),NOT(ISBLANK(B3340)),NOT(ISBLANK(E3340))),(_xlfn.AGGREGATE(2,7,A$5:A3340))+1,"")</f>
        <v/>
      </c>
      <c r="B3340" s="49"/>
      <c r="C3340" s="49"/>
      <c r="D3340" s="50"/>
      <c r="E3340" s="51"/>
      <c r="F3340" s="52" t="str">
        <f aca="false">IFERROR(VLOOKUP(B3340,LISTAS!$Q$2:$R$58,2,0),"")</f>
        <v/>
      </c>
      <c r="G3340" s="34" t="str">
        <f aca="false">IF(ISBLANK(C3340),"",  IF(F3340="RAZÓN SOCIAL","NUEVO_RP",   IF(F3340="NUMERO",      IF(ISNUMBER(VALUE(C3340)),VALUE(C3340),""),   IF(OR(F3340="NSS - NOMBRE",F3340="RP - NOMBRE"),      IF(         AND(           NOT(ISERROR(FIND(" - ",C3340))),           ISERROR(FIND("  ",C3340)),           ISERROR(FIND("–",C3340)),           ISERROR(FIND("—",C3340)),           ISNUMBER(VALUE(LEFT(C3340,FIND(" - ",C3340)-1)))         ),         VALUE(LEFT(C3340,FIND(" - ",C3340)-1)),         ""      ),   ""   )  )))</f>
        <v/>
      </c>
      <c r="H3340" s="34" t="str">
        <f aca="false">B3340 &amp; "|" &amp; E3340 &amp; "|" &amp;(IF(ISBLANK(C3340),"",IFERROR(VALUE(LEFT(TRIM(C3340),FIND(" ",TRIM(C3340)&amp;" ")-1)),"")))</f>
        <v>||</v>
      </c>
      <c r="I3340" s="18" t="n">
        <f aca="false">IF(G3340="",0, IF(COUNTIF($H$6:H3340,H3340)=1,1,0))</f>
        <v>0</v>
      </c>
      <c r="J3340" s="34" t="str">
        <f aca="false">IF( OR( ISBLANK(D3340), C3340=D3340, AND( LEFT(D3340,7)&lt;&gt;"NOMINA ", OR( ISERROR(FIND(" - ",D3340)), NOT(ISNUMBER(VALUE(LEFT(D3340,FIND(" - ",D3340)-1)))) ) ) ), "", B3340 &amp; "|" &amp; E3340 &amp; "|" &amp; (IF(ISBLANK(C3340), "", IFERROR(VALUE(LEFT(TRIM(C3340), FIND(" ", TRIM(C3340)&amp;" ")-1)), ""))) &amp; "|" &amp; D3340 )</f>
        <v/>
      </c>
      <c r="K3340" s="18" t="n">
        <f aca="false">IF(OR(C3340="", J3340="",G3340=""), 0, IF(COUNTIF($J$6:J3340, J3340)=1, 1, 0))</f>
        <v>0</v>
      </c>
      <c r="L3340" s="16" t="str">
        <f aca="false">IF(B3340="Inscripción de nuevo registro patronal",B3340 &amp; "|" &amp; E3340 &amp; "|" &amp; C3340,"")</f>
        <v/>
      </c>
      <c r="M3340" s="18" t="n">
        <f aca="false">IF(OR(C3340="", L3340=""), 0, IF(COUNTIF($L$6:L3340, L3340)=1, 1, 0))</f>
        <v>0</v>
      </c>
    </row>
    <row r="3341" customFormat="false" ht="28.35" hidden="false" customHeight="true" outlineLevel="0" collapsed="false">
      <c r="A3341" s="48" t="str">
        <f aca="false">IF(AND(NOT(ISBLANK(C3341)),NOT(ISBLANK(B3341)),NOT(ISBLANK(E3341))),(_xlfn.AGGREGATE(2,7,A$5:A3341))+1,"")</f>
        <v/>
      </c>
      <c r="B3341" s="49"/>
      <c r="C3341" s="49"/>
      <c r="D3341" s="50"/>
      <c r="E3341" s="51"/>
      <c r="F3341" s="52" t="str">
        <f aca="false">IFERROR(VLOOKUP(B3341,LISTAS!$Q$2:$R$58,2,0),"")</f>
        <v/>
      </c>
      <c r="G3341" s="34" t="str">
        <f aca="false">IF(ISBLANK(C3341),"",  IF(F3341="RAZÓN SOCIAL","NUEVO_RP",   IF(F3341="NUMERO",      IF(ISNUMBER(VALUE(C3341)),VALUE(C3341),""),   IF(OR(F3341="NSS - NOMBRE",F3341="RP - NOMBRE"),      IF(         AND(           NOT(ISERROR(FIND(" - ",C3341))),           ISERROR(FIND("  ",C3341)),           ISERROR(FIND("–",C3341)),           ISERROR(FIND("—",C3341)),           ISNUMBER(VALUE(LEFT(C3341,FIND(" - ",C3341)-1)))         ),         VALUE(LEFT(C3341,FIND(" - ",C3341)-1)),         ""      ),   ""   )  )))</f>
        <v/>
      </c>
      <c r="H3341" s="34" t="str">
        <f aca="false">B3341 &amp; "|" &amp; E3341 &amp; "|" &amp;(IF(ISBLANK(C3341),"",IFERROR(VALUE(LEFT(TRIM(C3341),FIND(" ",TRIM(C3341)&amp;" ")-1)),"")))</f>
        <v>||</v>
      </c>
      <c r="I3341" s="18" t="n">
        <f aca="false">IF(G3341="",0, IF(COUNTIF($H$6:H3341,H3341)=1,1,0))</f>
        <v>0</v>
      </c>
      <c r="J3341" s="34" t="str">
        <f aca="false">IF( OR( ISBLANK(D3341), C3341=D3341, AND( LEFT(D3341,7)&lt;&gt;"NOMINA ", OR( ISERROR(FIND(" - ",D3341)), NOT(ISNUMBER(VALUE(LEFT(D3341,FIND(" - ",D3341)-1)))) ) ) ), "", B3341 &amp; "|" &amp; E3341 &amp; "|" &amp; (IF(ISBLANK(C3341), "", IFERROR(VALUE(LEFT(TRIM(C3341), FIND(" ", TRIM(C3341)&amp;" ")-1)), ""))) &amp; "|" &amp; D3341 )</f>
        <v/>
      </c>
      <c r="K3341" s="18" t="n">
        <f aca="false">IF(OR(C3341="", J3341="",G3341=""), 0, IF(COUNTIF($J$6:J3341, J3341)=1, 1, 0))</f>
        <v>0</v>
      </c>
      <c r="L3341" s="16" t="str">
        <f aca="false">IF(B3341="Inscripción de nuevo registro patronal",B3341 &amp; "|" &amp; E3341 &amp; "|" &amp; C3341,"")</f>
        <v/>
      </c>
      <c r="M3341" s="18" t="n">
        <f aca="false">IF(OR(C3341="", L3341=""), 0, IF(COUNTIF($L$6:L3341, L3341)=1, 1, 0))</f>
        <v>0</v>
      </c>
    </row>
    <row r="3342" customFormat="false" ht="28.35" hidden="false" customHeight="true" outlineLevel="0" collapsed="false">
      <c r="A3342" s="48" t="str">
        <f aca="false">IF(AND(NOT(ISBLANK(C3342)),NOT(ISBLANK(B3342)),NOT(ISBLANK(E3342))),(_xlfn.AGGREGATE(2,7,A$5:A3342))+1,"")</f>
        <v/>
      </c>
      <c r="B3342" s="49"/>
      <c r="C3342" s="49"/>
      <c r="D3342" s="50"/>
      <c r="E3342" s="51"/>
      <c r="F3342" s="52" t="str">
        <f aca="false">IFERROR(VLOOKUP(B3342,LISTAS!$Q$2:$R$58,2,0),"")</f>
        <v/>
      </c>
      <c r="G3342" s="34" t="str">
        <f aca="false">IF(ISBLANK(C3342),"",  IF(F3342="RAZÓN SOCIAL","NUEVO_RP",   IF(F3342="NUMERO",      IF(ISNUMBER(VALUE(C3342)),VALUE(C3342),""),   IF(OR(F3342="NSS - NOMBRE",F3342="RP - NOMBRE"),      IF(         AND(           NOT(ISERROR(FIND(" - ",C3342))),           ISERROR(FIND("  ",C3342)),           ISERROR(FIND("–",C3342)),           ISERROR(FIND("—",C3342)),           ISNUMBER(VALUE(LEFT(C3342,FIND(" - ",C3342)-1)))         ),         VALUE(LEFT(C3342,FIND(" - ",C3342)-1)),         ""      ),   ""   )  )))</f>
        <v/>
      </c>
      <c r="H3342" s="34" t="str">
        <f aca="false">B3342 &amp; "|" &amp; E3342 &amp; "|" &amp;(IF(ISBLANK(C3342),"",IFERROR(VALUE(LEFT(TRIM(C3342),FIND(" ",TRIM(C3342)&amp;" ")-1)),"")))</f>
        <v>||</v>
      </c>
      <c r="I3342" s="18" t="n">
        <f aca="false">IF(G3342="",0, IF(COUNTIF($H$6:H3342,H3342)=1,1,0))</f>
        <v>0</v>
      </c>
      <c r="J3342" s="34" t="str">
        <f aca="false">IF( OR( ISBLANK(D3342), C3342=D3342, AND( LEFT(D3342,7)&lt;&gt;"NOMINA ", OR( ISERROR(FIND(" - ",D3342)), NOT(ISNUMBER(VALUE(LEFT(D3342,FIND(" - ",D3342)-1)))) ) ) ), "", B3342 &amp; "|" &amp; E3342 &amp; "|" &amp; (IF(ISBLANK(C3342), "", IFERROR(VALUE(LEFT(TRIM(C3342), FIND(" ", TRIM(C3342)&amp;" ")-1)), ""))) &amp; "|" &amp; D3342 )</f>
        <v/>
      </c>
      <c r="K3342" s="18" t="n">
        <f aca="false">IF(OR(C3342="", J3342="",G3342=""), 0, IF(COUNTIF($J$6:J3342, J3342)=1, 1, 0))</f>
        <v>0</v>
      </c>
      <c r="L3342" s="16" t="str">
        <f aca="false">IF(B3342="Inscripción de nuevo registro patronal",B3342 &amp; "|" &amp; E3342 &amp; "|" &amp; C3342,"")</f>
        <v/>
      </c>
      <c r="M3342" s="18" t="n">
        <f aca="false">IF(OR(C3342="", L3342=""), 0, IF(COUNTIF($L$6:L3342, L3342)=1, 1, 0))</f>
        <v>0</v>
      </c>
    </row>
    <row r="3343" customFormat="false" ht="28.35" hidden="false" customHeight="true" outlineLevel="0" collapsed="false">
      <c r="A3343" s="48" t="str">
        <f aca="false">IF(AND(NOT(ISBLANK(C3343)),NOT(ISBLANK(B3343)),NOT(ISBLANK(E3343))),(_xlfn.AGGREGATE(2,7,A$5:A3343))+1,"")</f>
        <v/>
      </c>
      <c r="B3343" s="49"/>
      <c r="C3343" s="49"/>
      <c r="D3343" s="50"/>
      <c r="E3343" s="51"/>
      <c r="F3343" s="52" t="str">
        <f aca="false">IFERROR(VLOOKUP(B3343,LISTAS!$Q$2:$R$58,2,0),"")</f>
        <v/>
      </c>
      <c r="G3343" s="34" t="str">
        <f aca="false">IF(ISBLANK(C3343),"",  IF(F3343="RAZÓN SOCIAL","NUEVO_RP",   IF(F3343="NUMERO",      IF(ISNUMBER(VALUE(C3343)),VALUE(C3343),""),   IF(OR(F3343="NSS - NOMBRE",F3343="RP - NOMBRE"),      IF(         AND(           NOT(ISERROR(FIND(" - ",C3343))),           ISERROR(FIND("  ",C3343)),           ISERROR(FIND("–",C3343)),           ISERROR(FIND("—",C3343)),           ISNUMBER(VALUE(LEFT(C3343,FIND(" - ",C3343)-1)))         ),         VALUE(LEFT(C3343,FIND(" - ",C3343)-1)),         ""      ),   ""   )  )))</f>
        <v/>
      </c>
      <c r="H3343" s="34" t="str">
        <f aca="false">B3343 &amp; "|" &amp; E3343 &amp; "|" &amp;(IF(ISBLANK(C3343),"",IFERROR(VALUE(LEFT(TRIM(C3343),FIND(" ",TRIM(C3343)&amp;" ")-1)),"")))</f>
        <v>||</v>
      </c>
      <c r="I3343" s="18" t="n">
        <f aca="false">IF(G3343="",0, IF(COUNTIF($H$6:H3343,H3343)=1,1,0))</f>
        <v>0</v>
      </c>
      <c r="J3343" s="34" t="str">
        <f aca="false">IF( OR( ISBLANK(D3343), C3343=D3343, AND( LEFT(D3343,7)&lt;&gt;"NOMINA ", OR( ISERROR(FIND(" - ",D3343)), NOT(ISNUMBER(VALUE(LEFT(D3343,FIND(" - ",D3343)-1)))) ) ) ), "", B3343 &amp; "|" &amp; E3343 &amp; "|" &amp; (IF(ISBLANK(C3343), "", IFERROR(VALUE(LEFT(TRIM(C3343), FIND(" ", TRIM(C3343)&amp;" ")-1)), ""))) &amp; "|" &amp; D3343 )</f>
        <v/>
      </c>
      <c r="K3343" s="18" t="n">
        <f aca="false">IF(OR(C3343="", J3343="",G3343=""), 0, IF(COUNTIF($J$6:J3343, J3343)=1, 1, 0))</f>
        <v>0</v>
      </c>
      <c r="L3343" s="16" t="str">
        <f aca="false">IF(B3343="Inscripción de nuevo registro patronal",B3343 &amp; "|" &amp; E3343 &amp; "|" &amp; C3343,"")</f>
        <v/>
      </c>
      <c r="M3343" s="18" t="n">
        <f aca="false">IF(OR(C3343="", L3343=""), 0, IF(COUNTIF($L$6:L3343, L3343)=1, 1, 0))</f>
        <v>0</v>
      </c>
    </row>
    <row r="3344" customFormat="false" ht="28.35" hidden="false" customHeight="true" outlineLevel="0" collapsed="false">
      <c r="A3344" s="48" t="str">
        <f aca="false">IF(AND(NOT(ISBLANK(C3344)),NOT(ISBLANK(B3344)),NOT(ISBLANK(E3344))),(_xlfn.AGGREGATE(2,7,A$5:A3344))+1,"")</f>
        <v/>
      </c>
      <c r="B3344" s="49"/>
      <c r="C3344" s="49"/>
      <c r="D3344" s="50"/>
      <c r="E3344" s="51"/>
      <c r="F3344" s="52" t="str">
        <f aca="false">IFERROR(VLOOKUP(B3344,LISTAS!$Q$2:$R$58,2,0),"")</f>
        <v/>
      </c>
      <c r="G3344" s="34" t="str">
        <f aca="false">IF(ISBLANK(C3344),"",  IF(F3344="RAZÓN SOCIAL","NUEVO_RP",   IF(F3344="NUMERO",      IF(ISNUMBER(VALUE(C3344)),VALUE(C3344),""),   IF(OR(F3344="NSS - NOMBRE",F3344="RP - NOMBRE"),      IF(         AND(           NOT(ISERROR(FIND(" - ",C3344))),           ISERROR(FIND("  ",C3344)),           ISERROR(FIND("–",C3344)),           ISERROR(FIND("—",C3344)),           ISNUMBER(VALUE(LEFT(C3344,FIND(" - ",C3344)-1)))         ),         VALUE(LEFT(C3344,FIND(" - ",C3344)-1)),         ""      ),   ""   )  )))</f>
        <v/>
      </c>
      <c r="H3344" s="34" t="str">
        <f aca="false">B3344 &amp; "|" &amp; E3344 &amp; "|" &amp;(IF(ISBLANK(C3344),"",IFERROR(VALUE(LEFT(TRIM(C3344),FIND(" ",TRIM(C3344)&amp;" ")-1)),"")))</f>
        <v>||</v>
      </c>
      <c r="I3344" s="18" t="n">
        <f aca="false">IF(G3344="",0, IF(COUNTIF($H$6:H3344,H3344)=1,1,0))</f>
        <v>0</v>
      </c>
      <c r="J3344" s="34" t="str">
        <f aca="false">IF( OR( ISBLANK(D3344), C3344=D3344, AND( LEFT(D3344,7)&lt;&gt;"NOMINA ", OR( ISERROR(FIND(" - ",D3344)), NOT(ISNUMBER(VALUE(LEFT(D3344,FIND(" - ",D3344)-1)))) ) ) ), "", B3344 &amp; "|" &amp; E3344 &amp; "|" &amp; (IF(ISBLANK(C3344), "", IFERROR(VALUE(LEFT(TRIM(C3344), FIND(" ", TRIM(C3344)&amp;" ")-1)), ""))) &amp; "|" &amp; D3344 )</f>
        <v/>
      </c>
      <c r="K3344" s="18" t="n">
        <f aca="false">IF(OR(C3344="", J3344="",G3344=""), 0, IF(COUNTIF($J$6:J3344, J3344)=1, 1, 0))</f>
        <v>0</v>
      </c>
      <c r="L3344" s="16" t="str">
        <f aca="false">IF(B3344="Inscripción de nuevo registro patronal",B3344 &amp; "|" &amp; E3344 &amp; "|" &amp; C3344,"")</f>
        <v/>
      </c>
      <c r="M3344" s="18" t="n">
        <f aca="false">IF(OR(C3344="", L3344=""), 0, IF(COUNTIF($L$6:L3344, L3344)=1, 1, 0))</f>
        <v>0</v>
      </c>
    </row>
    <row r="3345" customFormat="false" ht="28.35" hidden="false" customHeight="true" outlineLevel="0" collapsed="false">
      <c r="A3345" s="48" t="str">
        <f aca="false">IF(AND(NOT(ISBLANK(C3345)),NOT(ISBLANK(B3345)),NOT(ISBLANK(E3345))),(_xlfn.AGGREGATE(2,7,A$5:A3345))+1,"")</f>
        <v/>
      </c>
      <c r="B3345" s="49"/>
      <c r="C3345" s="49"/>
      <c r="D3345" s="50"/>
      <c r="E3345" s="51"/>
      <c r="F3345" s="52" t="str">
        <f aca="false">IFERROR(VLOOKUP(B3345,LISTAS!$Q$2:$R$58,2,0),"")</f>
        <v/>
      </c>
      <c r="G3345" s="34" t="str">
        <f aca="false">IF(ISBLANK(C3345),"",  IF(F3345="RAZÓN SOCIAL","NUEVO_RP",   IF(F3345="NUMERO",      IF(ISNUMBER(VALUE(C3345)),VALUE(C3345),""),   IF(OR(F3345="NSS - NOMBRE",F3345="RP - NOMBRE"),      IF(         AND(           NOT(ISERROR(FIND(" - ",C3345))),           ISERROR(FIND("  ",C3345)),           ISERROR(FIND("–",C3345)),           ISERROR(FIND("—",C3345)),           ISNUMBER(VALUE(LEFT(C3345,FIND(" - ",C3345)-1)))         ),         VALUE(LEFT(C3345,FIND(" - ",C3345)-1)),         ""      ),   ""   )  )))</f>
        <v/>
      </c>
      <c r="H3345" s="34" t="str">
        <f aca="false">B3345 &amp; "|" &amp; E3345 &amp; "|" &amp;(IF(ISBLANK(C3345),"",IFERROR(VALUE(LEFT(TRIM(C3345),FIND(" ",TRIM(C3345)&amp;" ")-1)),"")))</f>
        <v>||</v>
      </c>
      <c r="I3345" s="18" t="n">
        <f aca="false">IF(G3345="",0, IF(COUNTIF($H$6:H3345,H3345)=1,1,0))</f>
        <v>0</v>
      </c>
      <c r="J3345" s="34" t="str">
        <f aca="false">IF( OR( ISBLANK(D3345), C3345=D3345, AND( LEFT(D3345,7)&lt;&gt;"NOMINA ", OR( ISERROR(FIND(" - ",D3345)), NOT(ISNUMBER(VALUE(LEFT(D3345,FIND(" - ",D3345)-1)))) ) ) ), "", B3345 &amp; "|" &amp; E3345 &amp; "|" &amp; (IF(ISBLANK(C3345), "", IFERROR(VALUE(LEFT(TRIM(C3345), FIND(" ", TRIM(C3345)&amp;" ")-1)), ""))) &amp; "|" &amp; D3345 )</f>
        <v/>
      </c>
      <c r="K3345" s="18" t="n">
        <f aca="false">IF(OR(C3345="", J3345="",G3345=""), 0, IF(COUNTIF($J$6:J3345, J3345)=1, 1, 0))</f>
        <v>0</v>
      </c>
      <c r="L3345" s="16" t="str">
        <f aca="false">IF(B3345="Inscripción de nuevo registro patronal",B3345 &amp; "|" &amp; E3345 &amp; "|" &amp; C3345,"")</f>
        <v/>
      </c>
      <c r="M3345" s="18" t="n">
        <f aca="false">IF(OR(C3345="", L3345=""), 0, IF(COUNTIF($L$6:L3345, L3345)=1, 1, 0))</f>
        <v>0</v>
      </c>
    </row>
    <row r="3346" customFormat="false" ht="28.35" hidden="false" customHeight="true" outlineLevel="0" collapsed="false">
      <c r="A3346" s="48" t="str">
        <f aca="false">IF(AND(NOT(ISBLANK(C3346)),NOT(ISBLANK(B3346)),NOT(ISBLANK(E3346))),(_xlfn.AGGREGATE(2,7,A$5:A3346))+1,"")</f>
        <v/>
      </c>
      <c r="B3346" s="49"/>
      <c r="C3346" s="49"/>
      <c r="D3346" s="50"/>
      <c r="E3346" s="51"/>
      <c r="F3346" s="52" t="str">
        <f aca="false">IFERROR(VLOOKUP(B3346,LISTAS!$Q$2:$R$58,2,0),"")</f>
        <v/>
      </c>
      <c r="G3346" s="34" t="str">
        <f aca="false">IF(ISBLANK(C3346),"",  IF(F3346="RAZÓN SOCIAL","NUEVO_RP",   IF(F3346="NUMERO",      IF(ISNUMBER(VALUE(C3346)),VALUE(C3346),""),   IF(OR(F3346="NSS - NOMBRE",F3346="RP - NOMBRE"),      IF(         AND(           NOT(ISERROR(FIND(" - ",C3346))),           ISERROR(FIND("  ",C3346)),           ISERROR(FIND("–",C3346)),           ISERROR(FIND("—",C3346)),           ISNUMBER(VALUE(LEFT(C3346,FIND(" - ",C3346)-1)))         ),         VALUE(LEFT(C3346,FIND(" - ",C3346)-1)),         ""      ),   ""   )  )))</f>
        <v/>
      </c>
      <c r="H3346" s="34" t="str">
        <f aca="false">B3346 &amp; "|" &amp; E3346 &amp; "|" &amp;(IF(ISBLANK(C3346),"",IFERROR(VALUE(LEFT(TRIM(C3346),FIND(" ",TRIM(C3346)&amp;" ")-1)),"")))</f>
        <v>||</v>
      </c>
      <c r="I3346" s="18" t="n">
        <f aca="false">IF(G3346="",0, IF(COUNTIF($H$6:H3346,H3346)=1,1,0))</f>
        <v>0</v>
      </c>
      <c r="J3346" s="34" t="str">
        <f aca="false">IF( OR( ISBLANK(D3346), C3346=D3346, AND( LEFT(D3346,7)&lt;&gt;"NOMINA ", OR( ISERROR(FIND(" - ",D3346)), NOT(ISNUMBER(VALUE(LEFT(D3346,FIND(" - ",D3346)-1)))) ) ) ), "", B3346 &amp; "|" &amp; E3346 &amp; "|" &amp; (IF(ISBLANK(C3346), "", IFERROR(VALUE(LEFT(TRIM(C3346), FIND(" ", TRIM(C3346)&amp;" ")-1)), ""))) &amp; "|" &amp; D3346 )</f>
        <v/>
      </c>
      <c r="K3346" s="18" t="n">
        <f aca="false">IF(OR(C3346="", J3346="",G3346=""), 0, IF(COUNTIF($J$6:J3346, J3346)=1, 1, 0))</f>
        <v>0</v>
      </c>
      <c r="L3346" s="16" t="str">
        <f aca="false">IF(B3346="Inscripción de nuevo registro patronal",B3346 &amp; "|" &amp; E3346 &amp; "|" &amp; C3346,"")</f>
        <v/>
      </c>
      <c r="M3346" s="18" t="n">
        <f aca="false">IF(OR(C3346="", L3346=""), 0, IF(COUNTIF($L$6:L3346, L3346)=1, 1, 0))</f>
        <v>0</v>
      </c>
    </row>
    <row r="3347" customFormat="false" ht="28.35" hidden="false" customHeight="true" outlineLevel="0" collapsed="false">
      <c r="A3347" s="48" t="str">
        <f aca="false">IF(AND(NOT(ISBLANK(C3347)),NOT(ISBLANK(B3347)),NOT(ISBLANK(E3347))),(_xlfn.AGGREGATE(2,7,A$5:A3347))+1,"")</f>
        <v/>
      </c>
      <c r="B3347" s="49"/>
      <c r="C3347" s="49"/>
      <c r="D3347" s="50"/>
      <c r="E3347" s="51"/>
      <c r="F3347" s="52" t="str">
        <f aca="false">IFERROR(VLOOKUP(B3347,LISTAS!$Q$2:$R$58,2,0),"")</f>
        <v/>
      </c>
      <c r="G3347" s="34" t="str">
        <f aca="false">IF(ISBLANK(C3347),"",  IF(F3347="RAZÓN SOCIAL","NUEVO_RP",   IF(F3347="NUMERO",      IF(ISNUMBER(VALUE(C3347)),VALUE(C3347),""),   IF(OR(F3347="NSS - NOMBRE",F3347="RP - NOMBRE"),      IF(         AND(           NOT(ISERROR(FIND(" - ",C3347))),           ISERROR(FIND("  ",C3347)),           ISERROR(FIND("–",C3347)),           ISERROR(FIND("—",C3347)),           ISNUMBER(VALUE(LEFT(C3347,FIND(" - ",C3347)-1)))         ),         VALUE(LEFT(C3347,FIND(" - ",C3347)-1)),         ""      ),   ""   )  )))</f>
        <v/>
      </c>
      <c r="H3347" s="34" t="str">
        <f aca="false">B3347 &amp; "|" &amp; E3347 &amp; "|" &amp;(IF(ISBLANK(C3347),"",IFERROR(VALUE(LEFT(TRIM(C3347),FIND(" ",TRIM(C3347)&amp;" ")-1)),"")))</f>
        <v>||</v>
      </c>
      <c r="I3347" s="18" t="n">
        <f aca="false">IF(G3347="",0, IF(COUNTIF($H$6:H3347,H3347)=1,1,0))</f>
        <v>0</v>
      </c>
      <c r="J3347" s="34" t="str">
        <f aca="false">IF( OR( ISBLANK(D3347), C3347=D3347, AND( LEFT(D3347,7)&lt;&gt;"NOMINA ", OR( ISERROR(FIND(" - ",D3347)), NOT(ISNUMBER(VALUE(LEFT(D3347,FIND(" - ",D3347)-1)))) ) ) ), "", B3347 &amp; "|" &amp; E3347 &amp; "|" &amp; (IF(ISBLANK(C3347), "", IFERROR(VALUE(LEFT(TRIM(C3347), FIND(" ", TRIM(C3347)&amp;" ")-1)), ""))) &amp; "|" &amp; D3347 )</f>
        <v/>
      </c>
      <c r="K3347" s="18" t="n">
        <f aca="false">IF(OR(C3347="", J3347="",G3347=""), 0, IF(COUNTIF($J$6:J3347, J3347)=1, 1, 0))</f>
        <v>0</v>
      </c>
      <c r="L3347" s="16" t="str">
        <f aca="false">IF(B3347="Inscripción de nuevo registro patronal",B3347 &amp; "|" &amp; E3347 &amp; "|" &amp; C3347,"")</f>
        <v/>
      </c>
      <c r="M3347" s="18" t="n">
        <f aca="false">IF(OR(C3347="", L3347=""), 0, IF(COUNTIF($L$6:L3347, L3347)=1, 1, 0))</f>
        <v>0</v>
      </c>
    </row>
    <row r="3348" customFormat="false" ht="28.35" hidden="false" customHeight="true" outlineLevel="0" collapsed="false">
      <c r="A3348" s="48" t="str">
        <f aca="false">IF(AND(NOT(ISBLANK(C3348)),NOT(ISBLANK(B3348)),NOT(ISBLANK(E3348))),(_xlfn.AGGREGATE(2,7,A$5:A3348))+1,"")</f>
        <v/>
      </c>
      <c r="B3348" s="49"/>
      <c r="C3348" s="49"/>
      <c r="D3348" s="50"/>
      <c r="E3348" s="51"/>
      <c r="F3348" s="52" t="str">
        <f aca="false">IFERROR(VLOOKUP(B3348,LISTAS!$Q$2:$R$58,2,0),"")</f>
        <v/>
      </c>
      <c r="G3348" s="34" t="str">
        <f aca="false">IF(ISBLANK(C3348),"",  IF(F3348="RAZÓN SOCIAL","NUEVO_RP",   IF(F3348="NUMERO",      IF(ISNUMBER(VALUE(C3348)),VALUE(C3348),""),   IF(OR(F3348="NSS - NOMBRE",F3348="RP - NOMBRE"),      IF(         AND(           NOT(ISERROR(FIND(" - ",C3348))),           ISERROR(FIND("  ",C3348)),           ISERROR(FIND("–",C3348)),           ISERROR(FIND("—",C3348)),           ISNUMBER(VALUE(LEFT(C3348,FIND(" - ",C3348)-1)))         ),         VALUE(LEFT(C3348,FIND(" - ",C3348)-1)),         ""      ),   ""   )  )))</f>
        <v/>
      </c>
      <c r="H3348" s="34" t="str">
        <f aca="false">B3348 &amp; "|" &amp; E3348 &amp; "|" &amp;(IF(ISBLANK(C3348),"",IFERROR(VALUE(LEFT(TRIM(C3348),FIND(" ",TRIM(C3348)&amp;" ")-1)),"")))</f>
        <v>||</v>
      </c>
      <c r="I3348" s="18" t="n">
        <f aca="false">IF(G3348="",0, IF(COUNTIF($H$6:H3348,H3348)=1,1,0))</f>
        <v>0</v>
      </c>
      <c r="J3348" s="34" t="str">
        <f aca="false">IF( OR( ISBLANK(D3348), C3348=D3348, AND( LEFT(D3348,7)&lt;&gt;"NOMINA ", OR( ISERROR(FIND(" - ",D3348)), NOT(ISNUMBER(VALUE(LEFT(D3348,FIND(" - ",D3348)-1)))) ) ) ), "", B3348 &amp; "|" &amp; E3348 &amp; "|" &amp; (IF(ISBLANK(C3348), "", IFERROR(VALUE(LEFT(TRIM(C3348), FIND(" ", TRIM(C3348)&amp;" ")-1)), ""))) &amp; "|" &amp; D3348 )</f>
        <v/>
      </c>
      <c r="K3348" s="18" t="n">
        <f aca="false">IF(OR(C3348="", J3348="",G3348=""), 0, IF(COUNTIF($J$6:J3348, J3348)=1, 1, 0))</f>
        <v>0</v>
      </c>
      <c r="L3348" s="16" t="str">
        <f aca="false">IF(B3348="Inscripción de nuevo registro patronal",B3348 &amp; "|" &amp; E3348 &amp; "|" &amp; C3348,"")</f>
        <v/>
      </c>
      <c r="M3348" s="18" t="n">
        <f aca="false">IF(OR(C3348="", L3348=""), 0, IF(COUNTIF($L$6:L3348, L3348)=1, 1, 0))</f>
        <v>0</v>
      </c>
    </row>
    <row r="3349" customFormat="false" ht="28.35" hidden="false" customHeight="true" outlineLevel="0" collapsed="false">
      <c r="A3349" s="48" t="str">
        <f aca="false">IF(AND(NOT(ISBLANK(C3349)),NOT(ISBLANK(B3349)),NOT(ISBLANK(E3349))),(_xlfn.AGGREGATE(2,7,A$5:A3349))+1,"")</f>
        <v/>
      </c>
      <c r="B3349" s="49"/>
      <c r="C3349" s="49"/>
      <c r="D3349" s="50"/>
      <c r="E3349" s="51"/>
      <c r="F3349" s="52" t="str">
        <f aca="false">IFERROR(VLOOKUP(B3349,LISTAS!$Q$2:$R$58,2,0),"")</f>
        <v/>
      </c>
      <c r="G3349" s="34" t="str">
        <f aca="false">IF(ISBLANK(C3349),"",  IF(F3349="RAZÓN SOCIAL","NUEVO_RP",   IF(F3349="NUMERO",      IF(ISNUMBER(VALUE(C3349)),VALUE(C3349),""),   IF(OR(F3349="NSS - NOMBRE",F3349="RP - NOMBRE"),      IF(         AND(           NOT(ISERROR(FIND(" - ",C3349))),           ISERROR(FIND("  ",C3349)),           ISERROR(FIND("–",C3349)),           ISERROR(FIND("—",C3349)),           ISNUMBER(VALUE(LEFT(C3349,FIND(" - ",C3349)-1)))         ),         VALUE(LEFT(C3349,FIND(" - ",C3349)-1)),         ""      ),   ""   )  )))</f>
        <v/>
      </c>
      <c r="H3349" s="34" t="str">
        <f aca="false">B3349 &amp; "|" &amp; E3349 &amp; "|" &amp;(IF(ISBLANK(C3349),"",IFERROR(VALUE(LEFT(TRIM(C3349),FIND(" ",TRIM(C3349)&amp;" ")-1)),"")))</f>
        <v>||</v>
      </c>
      <c r="I3349" s="18" t="n">
        <f aca="false">IF(G3349="",0, IF(COUNTIF($H$6:H3349,H3349)=1,1,0))</f>
        <v>0</v>
      </c>
      <c r="J3349" s="34" t="str">
        <f aca="false">IF( OR( ISBLANK(D3349), C3349=D3349, AND( LEFT(D3349,7)&lt;&gt;"NOMINA ", OR( ISERROR(FIND(" - ",D3349)), NOT(ISNUMBER(VALUE(LEFT(D3349,FIND(" - ",D3349)-1)))) ) ) ), "", B3349 &amp; "|" &amp; E3349 &amp; "|" &amp; (IF(ISBLANK(C3349), "", IFERROR(VALUE(LEFT(TRIM(C3349), FIND(" ", TRIM(C3349)&amp;" ")-1)), ""))) &amp; "|" &amp; D3349 )</f>
        <v/>
      </c>
      <c r="K3349" s="18" t="n">
        <f aca="false">IF(OR(C3349="", J3349="",G3349=""), 0, IF(COUNTIF($J$6:J3349, J3349)=1, 1, 0))</f>
        <v>0</v>
      </c>
      <c r="L3349" s="16" t="str">
        <f aca="false">IF(B3349="Inscripción de nuevo registro patronal",B3349 &amp; "|" &amp; E3349 &amp; "|" &amp; C3349,"")</f>
        <v/>
      </c>
      <c r="M3349" s="18" t="n">
        <f aca="false">IF(OR(C3349="", L3349=""), 0, IF(COUNTIF($L$6:L3349, L3349)=1, 1, 0))</f>
        <v>0</v>
      </c>
    </row>
    <row r="3350" customFormat="false" ht="28.35" hidden="false" customHeight="true" outlineLevel="0" collapsed="false">
      <c r="A3350" s="48" t="str">
        <f aca="false">IF(AND(NOT(ISBLANK(C3350)),NOT(ISBLANK(B3350)),NOT(ISBLANK(E3350))),(_xlfn.AGGREGATE(2,7,A$5:A3350))+1,"")</f>
        <v/>
      </c>
      <c r="B3350" s="49"/>
      <c r="C3350" s="49"/>
      <c r="D3350" s="50"/>
      <c r="E3350" s="51"/>
      <c r="F3350" s="52" t="str">
        <f aca="false">IFERROR(VLOOKUP(B3350,LISTAS!$Q$2:$R$58,2,0),"")</f>
        <v/>
      </c>
      <c r="G3350" s="34" t="str">
        <f aca="false">IF(ISBLANK(C3350),"",  IF(F3350="RAZÓN SOCIAL","NUEVO_RP",   IF(F3350="NUMERO",      IF(ISNUMBER(VALUE(C3350)),VALUE(C3350),""),   IF(OR(F3350="NSS - NOMBRE",F3350="RP - NOMBRE"),      IF(         AND(           NOT(ISERROR(FIND(" - ",C3350))),           ISERROR(FIND("  ",C3350)),           ISERROR(FIND("–",C3350)),           ISERROR(FIND("—",C3350)),           ISNUMBER(VALUE(LEFT(C3350,FIND(" - ",C3350)-1)))         ),         VALUE(LEFT(C3350,FIND(" - ",C3350)-1)),         ""      ),   ""   )  )))</f>
        <v/>
      </c>
      <c r="H3350" s="34" t="str">
        <f aca="false">B3350 &amp; "|" &amp; E3350 &amp; "|" &amp;(IF(ISBLANK(C3350),"",IFERROR(VALUE(LEFT(TRIM(C3350),FIND(" ",TRIM(C3350)&amp;" ")-1)),"")))</f>
        <v>||</v>
      </c>
      <c r="I3350" s="18" t="n">
        <f aca="false">IF(G3350="",0, IF(COUNTIF($H$6:H3350,H3350)=1,1,0))</f>
        <v>0</v>
      </c>
      <c r="J3350" s="34" t="str">
        <f aca="false">IF( OR( ISBLANK(D3350), C3350=D3350, AND( LEFT(D3350,7)&lt;&gt;"NOMINA ", OR( ISERROR(FIND(" - ",D3350)), NOT(ISNUMBER(VALUE(LEFT(D3350,FIND(" - ",D3350)-1)))) ) ) ), "", B3350 &amp; "|" &amp; E3350 &amp; "|" &amp; (IF(ISBLANK(C3350), "", IFERROR(VALUE(LEFT(TRIM(C3350), FIND(" ", TRIM(C3350)&amp;" ")-1)), ""))) &amp; "|" &amp; D3350 )</f>
        <v/>
      </c>
      <c r="K3350" s="18" t="n">
        <f aca="false">IF(OR(C3350="", J3350="",G3350=""), 0, IF(COUNTIF($J$6:J3350, J3350)=1, 1, 0))</f>
        <v>0</v>
      </c>
      <c r="L3350" s="16" t="str">
        <f aca="false">IF(B3350="Inscripción de nuevo registro patronal",B3350 &amp; "|" &amp; E3350 &amp; "|" &amp; C3350,"")</f>
        <v/>
      </c>
      <c r="M3350" s="18" t="n">
        <f aca="false">IF(OR(C3350="", L3350=""), 0, IF(COUNTIF($L$6:L3350, L3350)=1, 1, 0))</f>
        <v>0</v>
      </c>
    </row>
    <row r="3351" customFormat="false" ht="28.35" hidden="false" customHeight="true" outlineLevel="0" collapsed="false">
      <c r="A3351" s="48" t="str">
        <f aca="false">IF(AND(NOT(ISBLANK(C3351)),NOT(ISBLANK(B3351)),NOT(ISBLANK(E3351))),(_xlfn.AGGREGATE(2,7,A$5:A3351))+1,"")</f>
        <v/>
      </c>
      <c r="B3351" s="49"/>
      <c r="C3351" s="49"/>
      <c r="D3351" s="50"/>
      <c r="E3351" s="51"/>
      <c r="F3351" s="52" t="str">
        <f aca="false">IFERROR(VLOOKUP(B3351,LISTAS!$Q$2:$R$58,2,0),"")</f>
        <v/>
      </c>
      <c r="G3351" s="34" t="str">
        <f aca="false">IF(ISBLANK(C3351),"",  IF(F3351="RAZÓN SOCIAL","NUEVO_RP",   IF(F3351="NUMERO",      IF(ISNUMBER(VALUE(C3351)),VALUE(C3351),""),   IF(OR(F3351="NSS - NOMBRE",F3351="RP - NOMBRE"),      IF(         AND(           NOT(ISERROR(FIND(" - ",C3351))),           ISERROR(FIND("  ",C3351)),           ISERROR(FIND("–",C3351)),           ISERROR(FIND("—",C3351)),           ISNUMBER(VALUE(LEFT(C3351,FIND(" - ",C3351)-1)))         ),         VALUE(LEFT(C3351,FIND(" - ",C3351)-1)),         ""      ),   ""   )  )))</f>
        <v/>
      </c>
      <c r="H3351" s="34" t="str">
        <f aca="false">B3351 &amp; "|" &amp; E3351 &amp; "|" &amp;(IF(ISBLANK(C3351),"",IFERROR(VALUE(LEFT(TRIM(C3351),FIND(" ",TRIM(C3351)&amp;" ")-1)),"")))</f>
        <v>||</v>
      </c>
      <c r="I3351" s="18" t="n">
        <f aca="false">IF(G3351="",0, IF(COUNTIF($H$6:H3351,H3351)=1,1,0))</f>
        <v>0</v>
      </c>
      <c r="J3351" s="34" t="str">
        <f aca="false">IF( OR( ISBLANK(D3351), C3351=D3351, AND( LEFT(D3351,7)&lt;&gt;"NOMINA ", OR( ISERROR(FIND(" - ",D3351)), NOT(ISNUMBER(VALUE(LEFT(D3351,FIND(" - ",D3351)-1)))) ) ) ), "", B3351 &amp; "|" &amp; E3351 &amp; "|" &amp; (IF(ISBLANK(C3351), "", IFERROR(VALUE(LEFT(TRIM(C3351), FIND(" ", TRIM(C3351)&amp;" ")-1)), ""))) &amp; "|" &amp; D3351 )</f>
        <v/>
      </c>
      <c r="K3351" s="18" t="n">
        <f aca="false">IF(OR(C3351="", J3351="",G3351=""), 0, IF(COUNTIF($J$6:J3351, J3351)=1, 1, 0))</f>
        <v>0</v>
      </c>
      <c r="L3351" s="16" t="str">
        <f aca="false">IF(B3351="Inscripción de nuevo registro patronal",B3351 &amp; "|" &amp; E3351 &amp; "|" &amp; C3351,"")</f>
        <v/>
      </c>
      <c r="M3351" s="18" t="n">
        <f aca="false">IF(OR(C3351="", L3351=""), 0, IF(COUNTIF($L$6:L3351, L3351)=1, 1, 0))</f>
        <v>0</v>
      </c>
    </row>
    <row r="3352" customFormat="false" ht="28.35" hidden="false" customHeight="true" outlineLevel="0" collapsed="false">
      <c r="A3352" s="48" t="str">
        <f aca="false">IF(AND(NOT(ISBLANK(C3352)),NOT(ISBLANK(B3352)),NOT(ISBLANK(E3352))),(_xlfn.AGGREGATE(2,7,A$5:A3352))+1,"")</f>
        <v/>
      </c>
      <c r="B3352" s="49"/>
      <c r="C3352" s="49"/>
      <c r="D3352" s="50"/>
      <c r="E3352" s="51"/>
      <c r="F3352" s="52" t="str">
        <f aca="false">IFERROR(VLOOKUP(B3352,LISTAS!$Q$2:$R$58,2,0),"")</f>
        <v/>
      </c>
      <c r="G3352" s="34" t="str">
        <f aca="false">IF(ISBLANK(C3352),"",  IF(F3352="RAZÓN SOCIAL","NUEVO_RP",   IF(F3352="NUMERO",      IF(ISNUMBER(VALUE(C3352)),VALUE(C3352),""),   IF(OR(F3352="NSS - NOMBRE",F3352="RP - NOMBRE"),      IF(         AND(           NOT(ISERROR(FIND(" - ",C3352))),           ISERROR(FIND("  ",C3352)),           ISERROR(FIND("–",C3352)),           ISERROR(FIND("—",C3352)),           ISNUMBER(VALUE(LEFT(C3352,FIND(" - ",C3352)-1)))         ),         VALUE(LEFT(C3352,FIND(" - ",C3352)-1)),         ""      ),   ""   )  )))</f>
        <v/>
      </c>
      <c r="H3352" s="34" t="str">
        <f aca="false">B3352 &amp; "|" &amp; E3352 &amp; "|" &amp;(IF(ISBLANK(C3352),"",IFERROR(VALUE(LEFT(TRIM(C3352),FIND(" ",TRIM(C3352)&amp;" ")-1)),"")))</f>
        <v>||</v>
      </c>
      <c r="I3352" s="18" t="n">
        <f aca="false">IF(G3352="",0, IF(COUNTIF($H$6:H3352,H3352)=1,1,0))</f>
        <v>0</v>
      </c>
      <c r="J3352" s="34" t="str">
        <f aca="false">IF( OR( ISBLANK(D3352), C3352=D3352, AND( LEFT(D3352,7)&lt;&gt;"NOMINA ", OR( ISERROR(FIND(" - ",D3352)), NOT(ISNUMBER(VALUE(LEFT(D3352,FIND(" - ",D3352)-1)))) ) ) ), "", B3352 &amp; "|" &amp; E3352 &amp; "|" &amp; (IF(ISBLANK(C3352), "", IFERROR(VALUE(LEFT(TRIM(C3352), FIND(" ", TRIM(C3352)&amp;" ")-1)), ""))) &amp; "|" &amp; D3352 )</f>
        <v/>
      </c>
      <c r="K3352" s="18" t="n">
        <f aca="false">IF(OR(C3352="", J3352="",G3352=""), 0, IF(COUNTIF($J$6:J3352, J3352)=1, 1, 0))</f>
        <v>0</v>
      </c>
      <c r="L3352" s="16" t="str">
        <f aca="false">IF(B3352="Inscripción de nuevo registro patronal",B3352 &amp; "|" &amp; E3352 &amp; "|" &amp; C3352,"")</f>
        <v/>
      </c>
      <c r="M3352" s="18" t="n">
        <f aca="false">IF(OR(C3352="", L3352=""), 0, IF(COUNTIF($L$6:L3352, L3352)=1, 1, 0))</f>
        <v>0</v>
      </c>
    </row>
    <row r="3353" customFormat="false" ht="28.35" hidden="false" customHeight="true" outlineLevel="0" collapsed="false">
      <c r="A3353" s="48" t="str">
        <f aca="false">IF(AND(NOT(ISBLANK(C3353)),NOT(ISBLANK(B3353)),NOT(ISBLANK(E3353))),(_xlfn.AGGREGATE(2,7,A$5:A3353))+1,"")</f>
        <v/>
      </c>
      <c r="B3353" s="49"/>
      <c r="C3353" s="49"/>
      <c r="D3353" s="50"/>
      <c r="E3353" s="51"/>
      <c r="F3353" s="52" t="str">
        <f aca="false">IFERROR(VLOOKUP(B3353,LISTAS!$Q$2:$R$58,2,0),"")</f>
        <v/>
      </c>
      <c r="G3353" s="34" t="str">
        <f aca="false">IF(ISBLANK(C3353),"",  IF(F3353="RAZÓN SOCIAL","NUEVO_RP",   IF(F3353="NUMERO",      IF(ISNUMBER(VALUE(C3353)),VALUE(C3353),""),   IF(OR(F3353="NSS - NOMBRE",F3353="RP - NOMBRE"),      IF(         AND(           NOT(ISERROR(FIND(" - ",C3353))),           ISERROR(FIND("  ",C3353)),           ISERROR(FIND("–",C3353)),           ISERROR(FIND("—",C3353)),           ISNUMBER(VALUE(LEFT(C3353,FIND(" - ",C3353)-1)))         ),         VALUE(LEFT(C3353,FIND(" - ",C3353)-1)),         ""      ),   ""   )  )))</f>
        <v/>
      </c>
      <c r="H3353" s="34" t="str">
        <f aca="false">B3353 &amp; "|" &amp; E3353 &amp; "|" &amp;(IF(ISBLANK(C3353),"",IFERROR(VALUE(LEFT(TRIM(C3353),FIND(" ",TRIM(C3353)&amp;" ")-1)),"")))</f>
        <v>||</v>
      </c>
      <c r="I3353" s="18" t="n">
        <f aca="false">IF(G3353="",0, IF(COUNTIF($H$6:H3353,H3353)=1,1,0))</f>
        <v>0</v>
      </c>
      <c r="J3353" s="34" t="str">
        <f aca="false">IF( OR( ISBLANK(D3353), C3353=D3353, AND( LEFT(D3353,7)&lt;&gt;"NOMINA ", OR( ISERROR(FIND(" - ",D3353)), NOT(ISNUMBER(VALUE(LEFT(D3353,FIND(" - ",D3353)-1)))) ) ) ), "", B3353 &amp; "|" &amp; E3353 &amp; "|" &amp; (IF(ISBLANK(C3353), "", IFERROR(VALUE(LEFT(TRIM(C3353), FIND(" ", TRIM(C3353)&amp;" ")-1)), ""))) &amp; "|" &amp; D3353 )</f>
        <v/>
      </c>
      <c r="K3353" s="18" t="n">
        <f aca="false">IF(OR(C3353="", J3353="",G3353=""), 0, IF(COUNTIF($J$6:J3353, J3353)=1, 1, 0))</f>
        <v>0</v>
      </c>
      <c r="L3353" s="16" t="str">
        <f aca="false">IF(B3353="Inscripción de nuevo registro patronal",B3353 &amp; "|" &amp; E3353 &amp; "|" &amp; C3353,"")</f>
        <v/>
      </c>
      <c r="M3353" s="18" t="n">
        <f aca="false">IF(OR(C3353="", L3353=""), 0, IF(COUNTIF($L$6:L3353, L3353)=1, 1, 0))</f>
        <v>0</v>
      </c>
    </row>
    <row r="3354" customFormat="false" ht="28.35" hidden="false" customHeight="true" outlineLevel="0" collapsed="false">
      <c r="A3354" s="48" t="str">
        <f aca="false">IF(AND(NOT(ISBLANK(C3354)),NOT(ISBLANK(B3354)),NOT(ISBLANK(E3354))),(_xlfn.AGGREGATE(2,7,A$5:A3354))+1,"")</f>
        <v/>
      </c>
      <c r="B3354" s="49"/>
      <c r="C3354" s="49"/>
      <c r="D3354" s="50"/>
      <c r="E3354" s="51"/>
      <c r="F3354" s="52" t="str">
        <f aca="false">IFERROR(VLOOKUP(B3354,LISTAS!$Q$2:$R$58,2,0),"")</f>
        <v/>
      </c>
      <c r="G3354" s="34" t="str">
        <f aca="false">IF(ISBLANK(C3354),"",  IF(F3354="RAZÓN SOCIAL","NUEVO_RP",   IF(F3354="NUMERO",      IF(ISNUMBER(VALUE(C3354)),VALUE(C3354),""),   IF(OR(F3354="NSS - NOMBRE",F3354="RP - NOMBRE"),      IF(         AND(           NOT(ISERROR(FIND(" - ",C3354))),           ISERROR(FIND("  ",C3354)),           ISERROR(FIND("–",C3354)),           ISERROR(FIND("—",C3354)),           ISNUMBER(VALUE(LEFT(C3354,FIND(" - ",C3354)-1)))         ),         VALUE(LEFT(C3354,FIND(" - ",C3354)-1)),         ""      ),   ""   )  )))</f>
        <v/>
      </c>
      <c r="H3354" s="34" t="str">
        <f aca="false">B3354 &amp; "|" &amp; E3354 &amp; "|" &amp;(IF(ISBLANK(C3354),"",IFERROR(VALUE(LEFT(TRIM(C3354),FIND(" ",TRIM(C3354)&amp;" ")-1)),"")))</f>
        <v>||</v>
      </c>
      <c r="I3354" s="18" t="n">
        <f aca="false">IF(G3354="",0, IF(COUNTIF($H$6:H3354,H3354)=1,1,0))</f>
        <v>0</v>
      </c>
      <c r="J3354" s="34" t="str">
        <f aca="false">IF( OR( ISBLANK(D3354), C3354=D3354, AND( LEFT(D3354,7)&lt;&gt;"NOMINA ", OR( ISERROR(FIND(" - ",D3354)), NOT(ISNUMBER(VALUE(LEFT(D3354,FIND(" - ",D3354)-1)))) ) ) ), "", B3354 &amp; "|" &amp; E3354 &amp; "|" &amp; (IF(ISBLANK(C3354), "", IFERROR(VALUE(LEFT(TRIM(C3354), FIND(" ", TRIM(C3354)&amp;" ")-1)), ""))) &amp; "|" &amp; D3354 )</f>
        <v/>
      </c>
      <c r="K3354" s="18" t="n">
        <f aca="false">IF(OR(C3354="", J3354="",G3354=""), 0, IF(COUNTIF($J$6:J3354, J3354)=1, 1, 0))</f>
        <v>0</v>
      </c>
      <c r="L3354" s="16" t="str">
        <f aca="false">IF(B3354="Inscripción de nuevo registro patronal",B3354 &amp; "|" &amp; E3354 &amp; "|" &amp; C3354,"")</f>
        <v/>
      </c>
      <c r="M3354" s="18" t="n">
        <f aca="false">IF(OR(C3354="", L3354=""), 0, IF(COUNTIF($L$6:L3354, L3354)=1, 1, 0))</f>
        <v>0</v>
      </c>
    </row>
    <row r="3355" customFormat="false" ht="28.35" hidden="false" customHeight="true" outlineLevel="0" collapsed="false">
      <c r="A3355" s="48" t="str">
        <f aca="false">IF(AND(NOT(ISBLANK(C3355)),NOT(ISBLANK(B3355)),NOT(ISBLANK(E3355))),(_xlfn.AGGREGATE(2,7,A$5:A3355))+1,"")</f>
        <v/>
      </c>
      <c r="B3355" s="49"/>
      <c r="C3355" s="49"/>
      <c r="D3355" s="50"/>
      <c r="E3355" s="51"/>
      <c r="F3355" s="52" t="str">
        <f aca="false">IFERROR(VLOOKUP(B3355,LISTAS!$Q$2:$R$58,2,0),"")</f>
        <v/>
      </c>
      <c r="G3355" s="34" t="str">
        <f aca="false">IF(ISBLANK(C3355),"",  IF(F3355="RAZÓN SOCIAL","NUEVO_RP",   IF(F3355="NUMERO",      IF(ISNUMBER(VALUE(C3355)),VALUE(C3355),""),   IF(OR(F3355="NSS - NOMBRE",F3355="RP - NOMBRE"),      IF(         AND(           NOT(ISERROR(FIND(" - ",C3355))),           ISERROR(FIND("  ",C3355)),           ISERROR(FIND("–",C3355)),           ISERROR(FIND("—",C3355)),           ISNUMBER(VALUE(LEFT(C3355,FIND(" - ",C3355)-1)))         ),         VALUE(LEFT(C3355,FIND(" - ",C3355)-1)),         ""      ),   ""   )  )))</f>
        <v/>
      </c>
      <c r="H3355" s="34" t="str">
        <f aca="false">B3355 &amp; "|" &amp; E3355 &amp; "|" &amp;(IF(ISBLANK(C3355),"",IFERROR(VALUE(LEFT(TRIM(C3355),FIND(" ",TRIM(C3355)&amp;" ")-1)),"")))</f>
        <v>||</v>
      </c>
      <c r="I3355" s="18" t="n">
        <f aca="false">IF(G3355="",0, IF(COUNTIF($H$6:H3355,H3355)=1,1,0))</f>
        <v>0</v>
      </c>
      <c r="J3355" s="34" t="str">
        <f aca="false">IF( OR( ISBLANK(D3355), C3355=D3355, AND( LEFT(D3355,7)&lt;&gt;"NOMINA ", OR( ISERROR(FIND(" - ",D3355)), NOT(ISNUMBER(VALUE(LEFT(D3355,FIND(" - ",D3355)-1)))) ) ) ), "", B3355 &amp; "|" &amp; E3355 &amp; "|" &amp; (IF(ISBLANK(C3355), "", IFERROR(VALUE(LEFT(TRIM(C3355), FIND(" ", TRIM(C3355)&amp;" ")-1)), ""))) &amp; "|" &amp; D3355 )</f>
        <v/>
      </c>
      <c r="K3355" s="18" t="n">
        <f aca="false">IF(OR(C3355="", J3355="",G3355=""), 0, IF(COUNTIF($J$6:J3355, J3355)=1, 1, 0))</f>
        <v>0</v>
      </c>
      <c r="L3355" s="16" t="str">
        <f aca="false">IF(B3355="Inscripción de nuevo registro patronal",B3355 &amp; "|" &amp; E3355 &amp; "|" &amp; C3355,"")</f>
        <v/>
      </c>
      <c r="M3355" s="18" t="n">
        <f aca="false">IF(OR(C3355="", L3355=""), 0, IF(COUNTIF($L$6:L3355, L3355)=1, 1, 0))</f>
        <v>0</v>
      </c>
    </row>
    <row r="3356" customFormat="false" ht="28.35" hidden="false" customHeight="true" outlineLevel="0" collapsed="false">
      <c r="A3356" s="48" t="str">
        <f aca="false">IF(AND(NOT(ISBLANK(C3356)),NOT(ISBLANK(B3356)),NOT(ISBLANK(E3356))),(_xlfn.AGGREGATE(2,7,A$5:A3356))+1,"")</f>
        <v/>
      </c>
      <c r="B3356" s="49"/>
      <c r="C3356" s="49"/>
      <c r="D3356" s="50"/>
      <c r="E3356" s="51"/>
      <c r="F3356" s="52" t="str">
        <f aca="false">IFERROR(VLOOKUP(B3356,LISTAS!$Q$2:$R$58,2,0),"")</f>
        <v/>
      </c>
      <c r="G3356" s="34" t="str">
        <f aca="false">IF(ISBLANK(C3356),"",  IF(F3356="RAZÓN SOCIAL","NUEVO_RP",   IF(F3356="NUMERO",      IF(ISNUMBER(VALUE(C3356)),VALUE(C3356),""),   IF(OR(F3356="NSS - NOMBRE",F3356="RP - NOMBRE"),      IF(         AND(           NOT(ISERROR(FIND(" - ",C3356))),           ISERROR(FIND("  ",C3356)),           ISERROR(FIND("–",C3356)),           ISERROR(FIND("—",C3356)),           ISNUMBER(VALUE(LEFT(C3356,FIND(" - ",C3356)-1)))         ),         VALUE(LEFT(C3356,FIND(" - ",C3356)-1)),         ""      ),   ""   )  )))</f>
        <v/>
      </c>
      <c r="H3356" s="34" t="str">
        <f aca="false">B3356 &amp; "|" &amp; E3356 &amp; "|" &amp;(IF(ISBLANK(C3356),"",IFERROR(VALUE(LEFT(TRIM(C3356),FIND(" ",TRIM(C3356)&amp;" ")-1)),"")))</f>
        <v>||</v>
      </c>
      <c r="I3356" s="18" t="n">
        <f aca="false">IF(G3356="",0, IF(COUNTIF($H$6:H3356,H3356)=1,1,0))</f>
        <v>0</v>
      </c>
      <c r="J3356" s="34" t="str">
        <f aca="false">IF( OR( ISBLANK(D3356), C3356=D3356, AND( LEFT(D3356,7)&lt;&gt;"NOMINA ", OR( ISERROR(FIND(" - ",D3356)), NOT(ISNUMBER(VALUE(LEFT(D3356,FIND(" - ",D3356)-1)))) ) ) ), "", B3356 &amp; "|" &amp; E3356 &amp; "|" &amp; (IF(ISBLANK(C3356), "", IFERROR(VALUE(LEFT(TRIM(C3356), FIND(" ", TRIM(C3356)&amp;" ")-1)), ""))) &amp; "|" &amp; D3356 )</f>
        <v/>
      </c>
      <c r="K3356" s="18" t="n">
        <f aca="false">IF(OR(C3356="", J3356="",G3356=""), 0, IF(COUNTIF($J$6:J3356, J3356)=1, 1, 0))</f>
        <v>0</v>
      </c>
      <c r="L3356" s="16" t="str">
        <f aca="false">IF(B3356="Inscripción de nuevo registro patronal",B3356 &amp; "|" &amp; E3356 &amp; "|" &amp; C3356,"")</f>
        <v/>
      </c>
      <c r="M3356" s="18" t="n">
        <f aca="false">IF(OR(C3356="", L3356=""), 0, IF(COUNTIF($L$6:L3356, L3356)=1, 1, 0))</f>
        <v>0</v>
      </c>
    </row>
    <row r="3357" customFormat="false" ht="28.35" hidden="false" customHeight="true" outlineLevel="0" collapsed="false">
      <c r="A3357" s="48" t="str">
        <f aca="false">IF(AND(NOT(ISBLANK(C3357)),NOT(ISBLANK(B3357)),NOT(ISBLANK(E3357))),(_xlfn.AGGREGATE(2,7,A$5:A3357))+1,"")</f>
        <v/>
      </c>
      <c r="B3357" s="49"/>
      <c r="C3357" s="49"/>
      <c r="D3357" s="50"/>
      <c r="E3357" s="51"/>
      <c r="F3357" s="52" t="str">
        <f aca="false">IFERROR(VLOOKUP(B3357,LISTAS!$Q$2:$R$58,2,0),"")</f>
        <v/>
      </c>
      <c r="G3357" s="34" t="str">
        <f aca="false">IF(ISBLANK(C3357),"",  IF(F3357="RAZÓN SOCIAL","NUEVO_RP",   IF(F3357="NUMERO",      IF(ISNUMBER(VALUE(C3357)),VALUE(C3357),""),   IF(OR(F3357="NSS - NOMBRE",F3357="RP - NOMBRE"),      IF(         AND(           NOT(ISERROR(FIND(" - ",C3357))),           ISERROR(FIND("  ",C3357)),           ISERROR(FIND("–",C3357)),           ISERROR(FIND("—",C3357)),           ISNUMBER(VALUE(LEFT(C3357,FIND(" - ",C3357)-1)))         ),         VALUE(LEFT(C3357,FIND(" - ",C3357)-1)),         ""      ),   ""   )  )))</f>
        <v/>
      </c>
      <c r="H3357" s="34" t="str">
        <f aca="false">B3357 &amp; "|" &amp; E3357 &amp; "|" &amp;(IF(ISBLANK(C3357),"",IFERROR(VALUE(LEFT(TRIM(C3357),FIND(" ",TRIM(C3357)&amp;" ")-1)),"")))</f>
        <v>||</v>
      </c>
      <c r="I3357" s="18" t="n">
        <f aca="false">IF(G3357="",0, IF(COUNTIF($H$6:H3357,H3357)=1,1,0))</f>
        <v>0</v>
      </c>
      <c r="J3357" s="34" t="str">
        <f aca="false">IF( OR( ISBLANK(D3357), C3357=D3357, AND( LEFT(D3357,7)&lt;&gt;"NOMINA ", OR( ISERROR(FIND(" - ",D3357)), NOT(ISNUMBER(VALUE(LEFT(D3357,FIND(" - ",D3357)-1)))) ) ) ), "", B3357 &amp; "|" &amp; E3357 &amp; "|" &amp; (IF(ISBLANK(C3357), "", IFERROR(VALUE(LEFT(TRIM(C3357), FIND(" ", TRIM(C3357)&amp;" ")-1)), ""))) &amp; "|" &amp; D3357 )</f>
        <v/>
      </c>
      <c r="K3357" s="18" t="n">
        <f aca="false">IF(OR(C3357="", J3357="",G3357=""), 0, IF(COUNTIF($J$6:J3357, J3357)=1, 1, 0))</f>
        <v>0</v>
      </c>
      <c r="L3357" s="16" t="str">
        <f aca="false">IF(B3357="Inscripción de nuevo registro patronal",B3357 &amp; "|" &amp; E3357 &amp; "|" &amp; C3357,"")</f>
        <v/>
      </c>
      <c r="M3357" s="18" t="n">
        <f aca="false">IF(OR(C3357="", L3357=""), 0, IF(COUNTIF($L$6:L3357, L3357)=1, 1, 0))</f>
        <v>0</v>
      </c>
    </row>
    <row r="3358" customFormat="false" ht="28.35" hidden="false" customHeight="true" outlineLevel="0" collapsed="false">
      <c r="A3358" s="48" t="str">
        <f aca="false">IF(AND(NOT(ISBLANK(C3358)),NOT(ISBLANK(B3358)),NOT(ISBLANK(E3358))),(_xlfn.AGGREGATE(2,7,A$5:A3358))+1,"")</f>
        <v/>
      </c>
      <c r="B3358" s="49"/>
      <c r="C3358" s="49"/>
      <c r="D3358" s="50"/>
      <c r="E3358" s="51"/>
      <c r="F3358" s="52" t="str">
        <f aca="false">IFERROR(VLOOKUP(B3358,LISTAS!$Q$2:$R$58,2,0),"")</f>
        <v/>
      </c>
      <c r="G3358" s="34" t="str">
        <f aca="false">IF(ISBLANK(C3358),"",  IF(F3358="RAZÓN SOCIAL","NUEVO_RP",   IF(F3358="NUMERO",      IF(ISNUMBER(VALUE(C3358)),VALUE(C3358),""),   IF(OR(F3358="NSS - NOMBRE",F3358="RP - NOMBRE"),      IF(         AND(           NOT(ISERROR(FIND(" - ",C3358))),           ISERROR(FIND("  ",C3358)),           ISERROR(FIND("–",C3358)),           ISERROR(FIND("—",C3358)),           ISNUMBER(VALUE(LEFT(C3358,FIND(" - ",C3358)-1)))         ),         VALUE(LEFT(C3358,FIND(" - ",C3358)-1)),         ""      ),   ""   )  )))</f>
        <v/>
      </c>
      <c r="H3358" s="34" t="str">
        <f aca="false">B3358 &amp; "|" &amp; E3358 &amp; "|" &amp;(IF(ISBLANK(C3358),"",IFERROR(VALUE(LEFT(TRIM(C3358),FIND(" ",TRIM(C3358)&amp;" ")-1)),"")))</f>
        <v>||</v>
      </c>
      <c r="I3358" s="18" t="n">
        <f aca="false">IF(G3358="",0, IF(COUNTIF($H$6:H3358,H3358)=1,1,0))</f>
        <v>0</v>
      </c>
      <c r="J3358" s="34" t="str">
        <f aca="false">IF( OR( ISBLANK(D3358), C3358=D3358, AND( LEFT(D3358,7)&lt;&gt;"NOMINA ", OR( ISERROR(FIND(" - ",D3358)), NOT(ISNUMBER(VALUE(LEFT(D3358,FIND(" - ",D3358)-1)))) ) ) ), "", B3358 &amp; "|" &amp; E3358 &amp; "|" &amp; (IF(ISBLANK(C3358), "", IFERROR(VALUE(LEFT(TRIM(C3358), FIND(" ", TRIM(C3358)&amp;" ")-1)), ""))) &amp; "|" &amp; D3358 )</f>
        <v/>
      </c>
      <c r="K3358" s="18" t="n">
        <f aca="false">IF(OR(C3358="", J3358="",G3358=""), 0, IF(COUNTIF($J$6:J3358, J3358)=1, 1, 0))</f>
        <v>0</v>
      </c>
      <c r="L3358" s="16" t="str">
        <f aca="false">IF(B3358="Inscripción de nuevo registro patronal",B3358 &amp; "|" &amp; E3358 &amp; "|" &amp; C3358,"")</f>
        <v/>
      </c>
      <c r="M3358" s="18" t="n">
        <f aca="false">IF(OR(C3358="", L3358=""), 0, IF(COUNTIF($L$6:L3358, L3358)=1, 1, 0))</f>
        <v>0</v>
      </c>
    </row>
    <row r="3359" customFormat="false" ht="28.35" hidden="false" customHeight="true" outlineLevel="0" collapsed="false">
      <c r="A3359" s="48" t="str">
        <f aca="false">IF(AND(NOT(ISBLANK(C3359)),NOT(ISBLANK(B3359)),NOT(ISBLANK(E3359))),(_xlfn.AGGREGATE(2,7,A$5:A3359))+1,"")</f>
        <v/>
      </c>
      <c r="B3359" s="49"/>
      <c r="C3359" s="49"/>
      <c r="D3359" s="50"/>
      <c r="E3359" s="51"/>
      <c r="F3359" s="52" t="str">
        <f aca="false">IFERROR(VLOOKUP(B3359,LISTAS!$Q$2:$R$58,2,0),"")</f>
        <v/>
      </c>
      <c r="G3359" s="34" t="str">
        <f aca="false">IF(ISBLANK(C3359),"",  IF(F3359="RAZÓN SOCIAL","NUEVO_RP",   IF(F3359="NUMERO",      IF(ISNUMBER(VALUE(C3359)),VALUE(C3359),""),   IF(OR(F3359="NSS - NOMBRE",F3359="RP - NOMBRE"),      IF(         AND(           NOT(ISERROR(FIND(" - ",C3359))),           ISERROR(FIND("  ",C3359)),           ISERROR(FIND("–",C3359)),           ISERROR(FIND("—",C3359)),           ISNUMBER(VALUE(LEFT(C3359,FIND(" - ",C3359)-1)))         ),         VALUE(LEFT(C3359,FIND(" - ",C3359)-1)),         ""      ),   ""   )  )))</f>
        <v/>
      </c>
      <c r="H3359" s="34" t="str">
        <f aca="false">B3359 &amp; "|" &amp; E3359 &amp; "|" &amp;(IF(ISBLANK(C3359),"",IFERROR(VALUE(LEFT(TRIM(C3359),FIND(" ",TRIM(C3359)&amp;" ")-1)),"")))</f>
        <v>||</v>
      </c>
      <c r="I3359" s="18" t="n">
        <f aca="false">IF(G3359="",0, IF(COUNTIF($H$6:H3359,H3359)=1,1,0))</f>
        <v>0</v>
      </c>
      <c r="J3359" s="34" t="str">
        <f aca="false">IF( OR( ISBLANK(D3359), C3359=D3359, AND( LEFT(D3359,7)&lt;&gt;"NOMINA ", OR( ISERROR(FIND(" - ",D3359)), NOT(ISNUMBER(VALUE(LEFT(D3359,FIND(" - ",D3359)-1)))) ) ) ), "", B3359 &amp; "|" &amp; E3359 &amp; "|" &amp; (IF(ISBLANK(C3359), "", IFERROR(VALUE(LEFT(TRIM(C3359), FIND(" ", TRIM(C3359)&amp;" ")-1)), ""))) &amp; "|" &amp; D3359 )</f>
        <v/>
      </c>
      <c r="K3359" s="18" t="n">
        <f aca="false">IF(OR(C3359="", J3359="",G3359=""), 0, IF(COUNTIF($J$6:J3359, J3359)=1, 1, 0))</f>
        <v>0</v>
      </c>
      <c r="L3359" s="16" t="str">
        <f aca="false">IF(B3359="Inscripción de nuevo registro patronal",B3359 &amp; "|" &amp; E3359 &amp; "|" &amp; C3359,"")</f>
        <v/>
      </c>
      <c r="M3359" s="18" t="n">
        <f aca="false">IF(OR(C3359="", L3359=""), 0, IF(COUNTIF($L$6:L3359, L3359)=1, 1, 0))</f>
        <v>0</v>
      </c>
    </row>
    <row r="3360" customFormat="false" ht="28.35" hidden="false" customHeight="true" outlineLevel="0" collapsed="false">
      <c r="A3360" s="48" t="str">
        <f aca="false">IF(AND(NOT(ISBLANK(C3360)),NOT(ISBLANK(B3360)),NOT(ISBLANK(E3360))),(_xlfn.AGGREGATE(2,7,A$5:A3360))+1,"")</f>
        <v/>
      </c>
      <c r="B3360" s="49"/>
      <c r="C3360" s="49"/>
      <c r="D3360" s="50"/>
      <c r="E3360" s="51"/>
      <c r="F3360" s="52" t="str">
        <f aca="false">IFERROR(VLOOKUP(B3360,LISTAS!$Q$2:$R$58,2,0),"")</f>
        <v/>
      </c>
      <c r="G3360" s="34" t="str">
        <f aca="false">IF(ISBLANK(C3360),"",  IF(F3360="RAZÓN SOCIAL","NUEVO_RP",   IF(F3360="NUMERO",      IF(ISNUMBER(VALUE(C3360)),VALUE(C3360),""),   IF(OR(F3360="NSS - NOMBRE",F3360="RP - NOMBRE"),      IF(         AND(           NOT(ISERROR(FIND(" - ",C3360))),           ISERROR(FIND("  ",C3360)),           ISERROR(FIND("–",C3360)),           ISERROR(FIND("—",C3360)),           ISNUMBER(VALUE(LEFT(C3360,FIND(" - ",C3360)-1)))         ),         VALUE(LEFT(C3360,FIND(" - ",C3360)-1)),         ""      ),   ""   )  )))</f>
        <v/>
      </c>
      <c r="H3360" s="34" t="str">
        <f aca="false">B3360 &amp; "|" &amp; E3360 &amp; "|" &amp;(IF(ISBLANK(C3360),"",IFERROR(VALUE(LEFT(TRIM(C3360),FIND(" ",TRIM(C3360)&amp;" ")-1)),"")))</f>
        <v>||</v>
      </c>
      <c r="I3360" s="18" t="n">
        <f aca="false">IF(G3360="",0, IF(COUNTIF($H$6:H3360,H3360)=1,1,0))</f>
        <v>0</v>
      </c>
      <c r="J3360" s="34" t="str">
        <f aca="false">IF( OR( ISBLANK(D3360), C3360=D3360, AND( LEFT(D3360,7)&lt;&gt;"NOMINA ", OR( ISERROR(FIND(" - ",D3360)), NOT(ISNUMBER(VALUE(LEFT(D3360,FIND(" - ",D3360)-1)))) ) ) ), "", B3360 &amp; "|" &amp; E3360 &amp; "|" &amp; (IF(ISBLANK(C3360), "", IFERROR(VALUE(LEFT(TRIM(C3360), FIND(" ", TRIM(C3360)&amp;" ")-1)), ""))) &amp; "|" &amp; D3360 )</f>
        <v/>
      </c>
      <c r="K3360" s="18" t="n">
        <f aca="false">IF(OR(C3360="", J3360="",G3360=""), 0, IF(COUNTIF($J$6:J3360, J3360)=1, 1, 0))</f>
        <v>0</v>
      </c>
      <c r="L3360" s="16" t="str">
        <f aca="false">IF(B3360="Inscripción de nuevo registro patronal",B3360 &amp; "|" &amp; E3360 &amp; "|" &amp; C3360,"")</f>
        <v/>
      </c>
      <c r="M3360" s="18" t="n">
        <f aca="false">IF(OR(C3360="", L3360=""), 0, IF(COUNTIF($L$6:L3360, L3360)=1, 1, 0))</f>
        <v>0</v>
      </c>
    </row>
    <row r="3361" customFormat="false" ht="28.35" hidden="false" customHeight="true" outlineLevel="0" collapsed="false">
      <c r="A3361" s="48" t="str">
        <f aca="false">IF(AND(NOT(ISBLANK(C3361)),NOT(ISBLANK(B3361)),NOT(ISBLANK(E3361))),(_xlfn.AGGREGATE(2,7,A$5:A3361))+1,"")</f>
        <v/>
      </c>
      <c r="B3361" s="49"/>
      <c r="C3361" s="49"/>
      <c r="D3361" s="50"/>
      <c r="E3361" s="51"/>
      <c r="F3361" s="52" t="str">
        <f aca="false">IFERROR(VLOOKUP(B3361,LISTAS!$Q$2:$R$58,2,0),"")</f>
        <v/>
      </c>
      <c r="G3361" s="34" t="str">
        <f aca="false">IF(ISBLANK(C3361),"",  IF(F3361="RAZÓN SOCIAL","NUEVO_RP",   IF(F3361="NUMERO",      IF(ISNUMBER(VALUE(C3361)),VALUE(C3361),""),   IF(OR(F3361="NSS - NOMBRE",F3361="RP - NOMBRE"),      IF(         AND(           NOT(ISERROR(FIND(" - ",C3361))),           ISERROR(FIND("  ",C3361)),           ISERROR(FIND("–",C3361)),           ISERROR(FIND("—",C3361)),           ISNUMBER(VALUE(LEFT(C3361,FIND(" - ",C3361)-1)))         ),         VALUE(LEFT(C3361,FIND(" - ",C3361)-1)),         ""      ),   ""   )  )))</f>
        <v/>
      </c>
      <c r="H3361" s="34" t="str">
        <f aca="false">B3361 &amp; "|" &amp; E3361 &amp; "|" &amp;(IF(ISBLANK(C3361),"",IFERROR(VALUE(LEFT(TRIM(C3361),FIND(" ",TRIM(C3361)&amp;" ")-1)),"")))</f>
        <v>||</v>
      </c>
      <c r="I3361" s="18" t="n">
        <f aca="false">IF(G3361="",0, IF(COUNTIF($H$6:H3361,H3361)=1,1,0))</f>
        <v>0</v>
      </c>
      <c r="J3361" s="34" t="str">
        <f aca="false">IF( OR( ISBLANK(D3361), C3361=D3361, AND( LEFT(D3361,7)&lt;&gt;"NOMINA ", OR( ISERROR(FIND(" - ",D3361)), NOT(ISNUMBER(VALUE(LEFT(D3361,FIND(" - ",D3361)-1)))) ) ) ), "", B3361 &amp; "|" &amp; E3361 &amp; "|" &amp; (IF(ISBLANK(C3361), "", IFERROR(VALUE(LEFT(TRIM(C3361), FIND(" ", TRIM(C3361)&amp;" ")-1)), ""))) &amp; "|" &amp; D3361 )</f>
        <v/>
      </c>
      <c r="K3361" s="18" t="n">
        <f aca="false">IF(OR(C3361="", J3361="",G3361=""), 0, IF(COUNTIF($J$6:J3361, J3361)=1, 1, 0))</f>
        <v>0</v>
      </c>
      <c r="L3361" s="16" t="str">
        <f aca="false">IF(B3361="Inscripción de nuevo registro patronal",B3361 &amp; "|" &amp; E3361 &amp; "|" &amp; C3361,"")</f>
        <v/>
      </c>
      <c r="M3361" s="18" t="n">
        <f aca="false">IF(OR(C3361="", L3361=""), 0, IF(COUNTIF($L$6:L3361, L3361)=1, 1, 0))</f>
        <v>0</v>
      </c>
    </row>
    <row r="3362" customFormat="false" ht="28.35" hidden="false" customHeight="true" outlineLevel="0" collapsed="false">
      <c r="A3362" s="48" t="str">
        <f aca="false">IF(AND(NOT(ISBLANK(C3362)),NOT(ISBLANK(B3362)),NOT(ISBLANK(E3362))),(_xlfn.AGGREGATE(2,7,A$5:A3362))+1,"")</f>
        <v/>
      </c>
      <c r="B3362" s="49"/>
      <c r="C3362" s="49"/>
      <c r="D3362" s="50"/>
      <c r="E3362" s="51"/>
      <c r="F3362" s="52" t="str">
        <f aca="false">IFERROR(VLOOKUP(B3362,LISTAS!$Q$2:$R$58,2,0),"")</f>
        <v/>
      </c>
      <c r="G3362" s="34" t="str">
        <f aca="false">IF(ISBLANK(C3362),"",  IF(F3362="RAZÓN SOCIAL","NUEVO_RP",   IF(F3362="NUMERO",      IF(ISNUMBER(VALUE(C3362)),VALUE(C3362),""),   IF(OR(F3362="NSS - NOMBRE",F3362="RP - NOMBRE"),      IF(         AND(           NOT(ISERROR(FIND(" - ",C3362))),           ISERROR(FIND("  ",C3362)),           ISERROR(FIND("–",C3362)),           ISERROR(FIND("—",C3362)),           ISNUMBER(VALUE(LEFT(C3362,FIND(" - ",C3362)-1)))         ),         VALUE(LEFT(C3362,FIND(" - ",C3362)-1)),         ""      ),   ""   )  )))</f>
        <v/>
      </c>
      <c r="H3362" s="34" t="str">
        <f aca="false">B3362 &amp; "|" &amp; E3362 &amp; "|" &amp;(IF(ISBLANK(C3362),"",IFERROR(VALUE(LEFT(TRIM(C3362),FIND(" ",TRIM(C3362)&amp;" ")-1)),"")))</f>
        <v>||</v>
      </c>
      <c r="I3362" s="18" t="n">
        <f aca="false">IF(G3362="",0, IF(COUNTIF($H$6:H3362,H3362)=1,1,0))</f>
        <v>0</v>
      </c>
      <c r="J3362" s="34" t="str">
        <f aca="false">IF( OR( ISBLANK(D3362), C3362=D3362, AND( LEFT(D3362,7)&lt;&gt;"NOMINA ", OR( ISERROR(FIND(" - ",D3362)), NOT(ISNUMBER(VALUE(LEFT(D3362,FIND(" - ",D3362)-1)))) ) ) ), "", B3362 &amp; "|" &amp; E3362 &amp; "|" &amp; (IF(ISBLANK(C3362), "", IFERROR(VALUE(LEFT(TRIM(C3362), FIND(" ", TRIM(C3362)&amp;" ")-1)), ""))) &amp; "|" &amp; D3362 )</f>
        <v/>
      </c>
      <c r="K3362" s="18" t="n">
        <f aca="false">IF(OR(C3362="", J3362="",G3362=""), 0, IF(COUNTIF($J$6:J3362, J3362)=1, 1, 0))</f>
        <v>0</v>
      </c>
      <c r="L3362" s="16" t="str">
        <f aca="false">IF(B3362="Inscripción de nuevo registro patronal",B3362 &amp; "|" &amp; E3362 &amp; "|" &amp; C3362,"")</f>
        <v/>
      </c>
      <c r="M3362" s="18" t="n">
        <f aca="false">IF(OR(C3362="", L3362=""), 0, IF(COUNTIF($L$6:L3362, L3362)=1, 1, 0))</f>
        <v>0</v>
      </c>
    </row>
    <row r="3363" customFormat="false" ht="28.35" hidden="false" customHeight="true" outlineLevel="0" collapsed="false">
      <c r="A3363" s="48" t="str">
        <f aca="false">IF(AND(NOT(ISBLANK(C3363)),NOT(ISBLANK(B3363)),NOT(ISBLANK(E3363))),(_xlfn.AGGREGATE(2,7,A$5:A3363))+1,"")</f>
        <v/>
      </c>
      <c r="B3363" s="49"/>
      <c r="C3363" s="49"/>
      <c r="D3363" s="50"/>
      <c r="E3363" s="51"/>
      <c r="F3363" s="52" t="str">
        <f aca="false">IFERROR(VLOOKUP(B3363,LISTAS!$Q$2:$R$58,2,0),"")</f>
        <v/>
      </c>
      <c r="G3363" s="34" t="str">
        <f aca="false">IF(ISBLANK(C3363),"",  IF(F3363="RAZÓN SOCIAL","NUEVO_RP",   IF(F3363="NUMERO",      IF(ISNUMBER(VALUE(C3363)),VALUE(C3363),""),   IF(OR(F3363="NSS - NOMBRE",F3363="RP - NOMBRE"),      IF(         AND(           NOT(ISERROR(FIND(" - ",C3363))),           ISERROR(FIND("  ",C3363)),           ISERROR(FIND("–",C3363)),           ISERROR(FIND("—",C3363)),           ISNUMBER(VALUE(LEFT(C3363,FIND(" - ",C3363)-1)))         ),         VALUE(LEFT(C3363,FIND(" - ",C3363)-1)),         ""      ),   ""   )  )))</f>
        <v/>
      </c>
      <c r="H3363" s="34" t="str">
        <f aca="false">B3363 &amp; "|" &amp; E3363 &amp; "|" &amp;(IF(ISBLANK(C3363),"",IFERROR(VALUE(LEFT(TRIM(C3363),FIND(" ",TRIM(C3363)&amp;" ")-1)),"")))</f>
        <v>||</v>
      </c>
      <c r="I3363" s="18" t="n">
        <f aca="false">IF(G3363="",0, IF(COUNTIF($H$6:H3363,H3363)=1,1,0))</f>
        <v>0</v>
      </c>
      <c r="J3363" s="34" t="str">
        <f aca="false">IF( OR( ISBLANK(D3363), C3363=D3363, AND( LEFT(D3363,7)&lt;&gt;"NOMINA ", OR( ISERROR(FIND(" - ",D3363)), NOT(ISNUMBER(VALUE(LEFT(D3363,FIND(" - ",D3363)-1)))) ) ) ), "", B3363 &amp; "|" &amp; E3363 &amp; "|" &amp; (IF(ISBLANK(C3363), "", IFERROR(VALUE(LEFT(TRIM(C3363), FIND(" ", TRIM(C3363)&amp;" ")-1)), ""))) &amp; "|" &amp; D3363 )</f>
        <v/>
      </c>
      <c r="K3363" s="18" t="n">
        <f aca="false">IF(OR(C3363="", J3363="",G3363=""), 0, IF(COUNTIF($J$6:J3363, J3363)=1, 1, 0))</f>
        <v>0</v>
      </c>
      <c r="L3363" s="16" t="str">
        <f aca="false">IF(B3363="Inscripción de nuevo registro patronal",B3363 &amp; "|" &amp; E3363 &amp; "|" &amp; C3363,"")</f>
        <v/>
      </c>
      <c r="M3363" s="18" t="n">
        <f aca="false">IF(OR(C3363="", L3363=""), 0, IF(COUNTIF($L$6:L3363, L3363)=1, 1, 0))</f>
        <v>0</v>
      </c>
    </row>
    <row r="3364" customFormat="false" ht="28.35" hidden="false" customHeight="true" outlineLevel="0" collapsed="false">
      <c r="A3364" s="48" t="str">
        <f aca="false">IF(AND(NOT(ISBLANK(C3364)),NOT(ISBLANK(B3364)),NOT(ISBLANK(E3364))),(_xlfn.AGGREGATE(2,7,A$5:A3364))+1,"")</f>
        <v/>
      </c>
      <c r="B3364" s="49"/>
      <c r="C3364" s="49"/>
      <c r="D3364" s="50"/>
      <c r="E3364" s="51"/>
      <c r="F3364" s="52" t="str">
        <f aca="false">IFERROR(VLOOKUP(B3364,LISTAS!$Q$2:$R$58,2,0),"")</f>
        <v/>
      </c>
      <c r="G3364" s="34" t="str">
        <f aca="false">IF(ISBLANK(C3364),"",  IF(F3364="RAZÓN SOCIAL","NUEVO_RP",   IF(F3364="NUMERO",      IF(ISNUMBER(VALUE(C3364)),VALUE(C3364),""),   IF(OR(F3364="NSS - NOMBRE",F3364="RP - NOMBRE"),      IF(         AND(           NOT(ISERROR(FIND(" - ",C3364))),           ISERROR(FIND("  ",C3364)),           ISERROR(FIND("–",C3364)),           ISERROR(FIND("—",C3364)),           ISNUMBER(VALUE(LEFT(C3364,FIND(" - ",C3364)-1)))         ),         VALUE(LEFT(C3364,FIND(" - ",C3364)-1)),         ""      ),   ""   )  )))</f>
        <v/>
      </c>
      <c r="H3364" s="34" t="str">
        <f aca="false">B3364 &amp; "|" &amp; E3364 &amp; "|" &amp;(IF(ISBLANK(C3364),"",IFERROR(VALUE(LEFT(TRIM(C3364),FIND(" ",TRIM(C3364)&amp;" ")-1)),"")))</f>
        <v>||</v>
      </c>
      <c r="I3364" s="18" t="n">
        <f aca="false">IF(G3364="",0, IF(COUNTIF($H$6:H3364,H3364)=1,1,0))</f>
        <v>0</v>
      </c>
      <c r="J3364" s="34" t="str">
        <f aca="false">IF( OR( ISBLANK(D3364), C3364=D3364, AND( LEFT(D3364,7)&lt;&gt;"NOMINA ", OR( ISERROR(FIND(" - ",D3364)), NOT(ISNUMBER(VALUE(LEFT(D3364,FIND(" - ",D3364)-1)))) ) ) ), "", B3364 &amp; "|" &amp; E3364 &amp; "|" &amp; (IF(ISBLANK(C3364), "", IFERROR(VALUE(LEFT(TRIM(C3364), FIND(" ", TRIM(C3364)&amp;" ")-1)), ""))) &amp; "|" &amp; D3364 )</f>
        <v/>
      </c>
      <c r="K3364" s="18" t="n">
        <f aca="false">IF(OR(C3364="", J3364="",G3364=""), 0, IF(COUNTIF($J$6:J3364, J3364)=1, 1, 0))</f>
        <v>0</v>
      </c>
      <c r="L3364" s="16" t="str">
        <f aca="false">IF(B3364="Inscripción de nuevo registro patronal",B3364 &amp; "|" &amp; E3364 &amp; "|" &amp; C3364,"")</f>
        <v/>
      </c>
      <c r="M3364" s="18" t="n">
        <f aca="false">IF(OR(C3364="", L3364=""), 0, IF(COUNTIF($L$6:L3364, L3364)=1, 1, 0))</f>
        <v>0</v>
      </c>
    </row>
    <row r="3365" customFormat="false" ht="28.35" hidden="false" customHeight="true" outlineLevel="0" collapsed="false">
      <c r="A3365" s="48" t="str">
        <f aca="false">IF(AND(NOT(ISBLANK(C3365)),NOT(ISBLANK(B3365)),NOT(ISBLANK(E3365))),(_xlfn.AGGREGATE(2,7,A$5:A3365))+1,"")</f>
        <v/>
      </c>
      <c r="B3365" s="49"/>
      <c r="C3365" s="49"/>
      <c r="D3365" s="50"/>
      <c r="E3365" s="51"/>
      <c r="F3365" s="52" t="str">
        <f aca="false">IFERROR(VLOOKUP(B3365,LISTAS!$Q$2:$R$58,2,0),"")</f>
        <v/>
      </c>
      <c r="G3365" s="34" t="str">
        <f aca="false">IF(ISBLANK(C3365),"",  IF(F3365="RAZÓN SOCIAL","NUEVO_RP",   IF(F3365="NUMERO",      IF(ISNUMBER(VALUE(C3365)),VALUE(C3365),""),   IF(OR(F3365="NSS - NOMBRE",F3365="RP - NOMBRE"),      IF(         AND(           NOT(ISERROR(FIND(" - ",C3365))),           ISERROR(FIND("  ",C3365)),           ISERROR(FIND("–",C3365)),           ISERROR(FIND("—",C3365)),           ISNUMBER(VALUE(LEFT(C3365,FIND(" - ",C3365)-1)))         ),         VALUE(LEFT(C3365,FIND(" - ",C3365)-1)),         ""      ),   ""   )  )))</f>
        <v/>
      </c>
      <c r="H3365" s="34" t="str">
        <f aca="false">B3365 &amp; "|" &amp; E3365 &amp; "|" &amp;(IF(ISBLANK(C3365),"",IFERROR(VALUE(LEFT(TRIM(C3365),FIND(" ",TRIM(C3365)&amp;" ")-1)),"")))</f>
        <v>||</v>
      </c>
      <c r="I3365" s="18" t="n">
        <f aca="false">IF(G3365="",0, IF(COUNTIF($H$6:H3365,H3365)=1,1,0))</f>
        <v>0</v>
      </c>
      <c r="J3365" s="34" t="str">
        <f aca="false">IF( OR( ISBLANK(D3365), C3365=D3365, AND( LEFT(D3365,7)&lt;&gt;"NOMINA ", OR( ISERROR(FIND(" - ",D3365)), NOT(ISNUMBER(VALUE(LEFT(D3365,FIND(" - ",D3365)-1)))) ) ) ), "", B3365 &amp; "|" &amp; E3365 &amp; "|" &amp; (IF(ISBLANK(C3365), "", IFERROR(VALUE(LEFT(TRIM(C3365), FIND(" ", TRIM(C3365)&amp;" ")-1)), ""))) &amp; "|" &amp; D3365 )</f>
        <v/>
      </c>
      <c r="K3365" s="18" t="n">
        <f aca="false">IF(OR(C3365="", J3365="",G3365=""), 0, IF(COUNTIF($J$6:J3365, J3365)=1, 1, 0))</f>
        <v>0</v>
      </c>
      <c r="L3365" s="16" t="str">
        <f aca="false">IF(B3365="Inscripción de nuevo registro patronal",B3365 &amp; "|" &amp; E3365 &amp; "|" &amp; C3365,"")</f>
        <v/>
      </c>
      <c r="M3365" s="18" t="n">
        <f aca="false">IF(OR(C3365="", L3365=""), 0, IF(COUNTIF($L$6:L3365, L3365)=1, 1, 0))</f>
        <v>0</v>
      </c>
    </row>
    <row r="3366" customFormat="false" ht="28.35" hidden="false" customHeight="true" outlineLevel="0" collapsed="false">
      <c r="A3366" s="48" t="str">
        <f aca="false">IF(AND(NOT(ISBLANK(C3366)),NOT(ISBLANK(B3366)),NOT(ISBLANK(E3366))),(_xlfn.AGGREGATE(2,7,A$5:A3366))+1,"")</f>
        <v/>
      </c>
      <c r="B3366" s="49"/>
      <c r="C3366" s="49"/>
      <c r="D3366" s="50"/>
      <c r="E3366" s="51"/>
      <c r="F3366" s="52" t="str">
        <f aca="false">IFERROR(VLOOKUP(B3366,LISTAS!$Q$2:$R$58,2,0),"")</f>
        <v/>
      </c>
      <c r="G3366" s="34" t="str">
        <f aca="false">IF(ISBLANK(C3366),"",  IF(F3366="RAZÓN SOCIAL","NUEVO_RP",   IF(F3366="NUMERO",      IF(ISNUMBER(VALUE(C3366)),VALUE(C3366),""),   IF(OR(F3366="NSS - NOMBRE",F3366="RP - NOMBRE"),      IF(         AND(           NOT(ISERROR(FIND(" - ",C3366))),           ISERROR(FIND("  ",C3366)),           ISERROR(FIND("–",C3366)),           ISERROR(FIND("—",C3366)),           ISNUMBER(VALUE(LEFT(C3366,FIND(" - ",C3366)-1)))         ),         VALUE(LEFT(C3366,FIND(" - ",C3366)-1)),         ""      ),   ""   )  )))</f>
        <v/>
      </c>
      <c r="H3366" s="34" t="str">
        <f aca="false">B3366 &amp; "|" &amp; E3366 &amp; "|" &amp;(IF(ISBLANK(C3366),"",IFERROR(VALUE(LEFT(TRIM(C3366),FIND(" ",TRIM(C3366)&amp;" ")-1)),"")))</f>
        <v>||</v>
      </c>
      <c r="I3366" s="18" t="n">
        <f aca="false">IF(G3366="",0, IF(COUNTIF($H$6:H3366,H3366)=1,1,0))</f>
        <v>0</v>
      </c>
      <c r="J3366" s="34" t="str">
        <f aca="false">IF( OR( ISBLANK(D3366), C3366=D3366, AND( LEFT(D3366,7)&lt;&gt;"NOMINA ", OR( ISERROR(FIND(" - ",D3366)), NOT(ISNUMBER(VALUE(LEFT(D3366,FIND(" - ",D3366)-1)))) ) ) ), "", B3366 &amp; "|" &amp; E3366 &amp; "|" &amp; (IF(ISBLANK(C3366), "", IFERROR(VALUE(LEFT(TRIM(C3366), FIND(" ", TRIM(C3366)&amp;" ")-1)), ""))) &amp; "|" &amp; D3366 )</f>
        <v/>
      </c>
      <c r="K3366" s="18" t="n">
        <f aca="false">IF(OR(C3366="", J3366="",G3366=""), 0, IF(COUNTIF($J$6:J3366, J3366)=1, 1, 0))</f>
        <v>0</v>
      </c>
      <c r="L3366" s="16" t="str">
        <f aca="false">IF(B3366="Inscripción de nuevo registro patronal",B3366 &amp; "|" &amp; E3366 &amp; "|" &amp; C3366,"")</f>
        <v/>
      </c>
      <c r="M3366" s="18" t="n">
        <f aca="false">IF(OR(C3366="", L3366=""), 0, IF(COUNTIF($L$6:L3366, L3366)=1, 1, 0))</f>
        <v>0</v>
      </c>
    </row>
    <row r="3367" customFormat="false" ht="28.35" hidden="false" customHeight="true" outlineLevel="0" collapsed="false">
      <c r="A3367" s="48" t="str">
        <f aca="false">IF(AND(NOT(ISBLANK(C3367)),NOT(ISBLANK(B3367)),NOT(ISBLANK(E3367))),(_xlfn.AGGREGATE(2,7,A$5:A3367))+1,"")</f>
        <v/>
      </c>
      <c r="B3367" s="49"/>
      <c r="C3367" s="49"/>
      <c r="D3367" s="50"/>
      <c r="E3367" s="51"/>
      <c r="F3367" s="52" t="str">
        <f aca="false">IFERROR(VLOOKUP(B3367,LISTAS!$Q$2:$R$58,2,0),"")</f>
        <v/>
      </c>
      <c r="G3367" s="34" t="str">
        <f aca="false">IF(ISBLANK(C3367),"",  IF(F3367="RAZÓN SOCIAL","NUEVO_RP",   IF(F3367="NUMERO",      IF(ISNUMBER(VALUE(C3367)),VALUE(C3367),""),   IF(OR(F3367="NSS - NOMBRE",F3367="RP - NOMBRE"),      IF(         AND(           NOT(ISERROR(FIND(" - ",C3367))),           ISERROR(FIND("  ",C3367)),           ISERROR(FIND("–",C3367)),           ISERROR(FIND("—",C3367)),           ISNUMBER(VALUE(LEFT(C3367,FIND(" - ",C3367)-1)))         ),         VALUE(LEFT(C3367,FIND(" - ",C3367)-1)),         ""      ),   ""   )  )))</f>
        <v/>
      </c>
      <c r="H3367" s="34" t="str">
        <f aca="false">B3367 &amp; "|" &amp; E3367 &amp; "|" &amp;(IF(ISBLANK(C3367),"",IFERROR(VALUE(LEFT(TRIM(C3367),FIND(" ",TRIM(C3367)&amp;" ")-1)),"")))</f>
        <v>||</v>
      </c>
      <c r="I3367" s="18" t="n">
        <f aca="false">IF(G3367="",0, IF(COUNTIF($H$6:H3367,H3367)=1,1,0))</f>
        <v>0</v>
      </c>
      <c r="J3367" s="34" t="str">
        <f aca="false">IF( OR( ISBLANK(D3367), C3367=D3367, AND( LEFT(D3367,7)&lt;&gt;"NOMINA ", OR( ISERROR(FIND(" - ",D3367)), NOT(ISNUMBER(VALUE(LEFT(D3367,FIND(" - ",D3367)-1)))) ) ) ), "", B3367 &amp; "|" &amp; E3367 &amp; "|" &amp; (IF(ISBLANK(C3367), "", IFERROR(VALUE(LEFT(TRIM(C3367), FIND(" ", TRIM(C3367)&amp;" ")-1)), ""))) &amp; "|" &amp; D3367 )</f>
        <v/>
      </c>
      <c r="K3367" s="18" t="n">
        <f aca="false">IF(OR(C3367="", J3367="",G3367=""), 0, IF(COUNTIF($J$6:J3367, J3367)=1, 1, 0))</f>
        <v>0</v>
      </c>
      <c r="L3367" s="16" t="str">
        <f aca="false">IF(B3367="Inscripción de nuevo registro patronal",B3367 &amp; "|" &amp; E3367 &amp; "|" &amp; C3367,"")</f>
        <v/>
      </c>
      <c r="M3367" s="18" t="n">
        <f aca="false">IF(OR(C3367="", L3367=""), 0, IF(COUNTIF($L$6:L3367, L3367)=1, 1, 0))</f>
        <v>0</v>
      </c>
    </row>
    <row r="3368" customFormat="false" ht="28.35" hidden="false" customHeight="true" outlineLevel="0" collapsed="false">
      <c r="A3368" s="48" t="str">
        <f aca="false">IF(AND(NOT(ISBLANK(C3368)),NOT(ISBLANK(B3368)),NOT(ISBLANK(E3368))),(_xlfn.AGGREGATE(2,7,A$5:A3368))+1,"")</f>
        <v/>
      </c>
      <c r="B3368" s="49"/>
      <c r="C3368" s="49"/>
      <c r="D3368" s="50"/>
      <c r="E3368" s="51"/>
      <c r="F3368" s="52" t="str">
        <f aca="false">IFERROR(VLOOKUP(B3368,LISTAS!$Q$2:$R$58,2,0),"")</f>
        <v/>
      </c>
      <c r="G3368" s="34" t="str">
        <f aca="false">IF(ISBLANK(C3368),"",  IF(F3368="RAZÓN SOCIAL","NUEVO_RP",   IF(F3368="NUMERO",      IF(ISNUMBER(VALUE(C3368)),VALUE(C3368),""),   IF(OR(F3368="NSS - NOMBRE",F3368="RP - NOMBRE"),      IF(         AND(           NOT(ISERROR(FIND(" - ",C3368))),           ISERROR(FIND("  ",C3368)),           ISERROR(FIND("–",C3368)),           ISERROR(FIND("—",C3368)),           ISNUMBER(VALUE(LEFT(C3368,FIND(" - ",C3368)-1)))         ),         VALUE(LEFT(C3368,FIND(" - ",C3368)-1)),         ""      ),   ""   )  )))</f>
        <v/>
      </c>
      <c r="H3368" s="34" t="str">
        <f aca="false">B3368 &amp; "|" &amp; E3368 &amp; "|" &amp;(IF(ISBLANK(C3368),"",IFERROR(VALUE(LEFT(TRIM(C3368),FIND(" ",TRIM(C3368)&amp;" ")-1)),"")))</f>
        <v>||</v>
      </c>
      <c r="I3368" s="18" t="n">
        <f aca="false">IF(G3368="",0, IF(COUNTIF($H$6:H3368,H3368)=1,1,0))</f>
        <v>0</v>
      </c>
      <c r="J3368" s="34" t="str">
        <f aca="false">IF( OR( ISBLANK(D3368), C3368=D3368, AND( LEFT(D3368,7)&lt;&gt;"NOMINA ", OR( ISERROR(FIND(" - ",D3368)), NOT(ISNUMBER(VALUE(LEFT(D3368,FIND(" - ",D3368)-1)))) ) ) ), "", B3368 &amp; "|" &amp; E3368 &amp; "|" &amp; (IF(ISBLANK(C3368), "", IFERROR(VALUE(LEFT(TRIM(C3368), FIND(" ", TRIM(C3368)&amp;" ")-1)), ""))) &amp; "|" &amp; D3368 )</f>
        <v/>
      </c>
      <c r="K3368" s="18" t="n">
        <f aca="false">IF(OR(C3368="", J3368="",G3368=""), 0, IF(COUNTIF($J$6:J3368, J3368)=1, 1, 0))</f>
        <v>0</v>
      </c>
      <c r="L3368" s="16" t="str">
        <f aca="false">IF(B3368="Inscripción de nuevo registro patronal",B3368 &amp; "|" &amp; E3368 &amp; "|" &amp; C3368,"")</f>
        <v/>
      </c>
      <c r="M3368" s="18" t="n">
        <f aca="false">IF(OR(C3368="", L3368=""), 0, IF(COUNTIF($L$6:L3368, L3368)=1, 1, 0))</f>
        <v>0</v>
      </c>
    </row>
    <row r="3369" customFormat="false" ht="28.35" hidden="false" customHeight="true" outlineLevel="0" collapsed="false">
      <c r="A3369" s="48" t="str">
        <f aca="false">IF(AND(NOT(ISBLANK(C3369)),NOT(ISBLANK(B3369)),NOT(ISBLANK(E3369))),(_xlfn.AGGREGATE(2,7,A$5:A3369))+1,"")</f>
        <v/>
      </c>
      <c r="B3369" s="49"/>
      <c r="C3369" s="49"/>
      <c r="D3369" s="50"/>
      <c r="E3369" s="51"/>
      <c r="F3369" s="52" t="str">
        <f aca="false">IFERROR(VLOOKUP(B3369,LISTAS!$Q$2:$R$58,2,0),"")</f>
        <v/>
      </c>
      <c r="G3369" s="34" t="str">
        <f aca="false">IF(ISBLANK(C3369),"",  IF(F3369="RAZÓN SOCIAL","NUEVO_RP",   IF(F3369="NUMERO",      IF(ISNUMBER(VALUE(C3369)),VALUE(C3369),""),   IF(OR(F3369="NSS - NOMBRE",F3369="RP - NOMBRE"),      IF(         AND(           NOT(ISERROR(FIND(" - ",C3369))),           ISERROR(FIND("  ",C3369)),           ISERROR(FIND("–",C3369)),           ISERROR(FIND("—",C3369)),           ISNUMBER(VALUE(LEFT(C3369,FIND(" - ",C3369)-1)))         ),         VALUE(LEFT(C3369,FIND(" - ",C3369)-1)),         ""      ),   ""   )  )))</f>
        <v/>
      </c>
      <c r="H3369" s="34" t="str">
        <f aca="false">B3369 &amp; "|" &amp; E3369 &amp; "|" &amp;(IF(ISBLANK(C3369),"",IFERROR(VALUE(LEFT(TRIM(C3369),FIND(" ",TRIM(C3369)&amp;" ")-1)),"")))</f>
        <v>||</v>
      </c>
      <c r="I3369" s="18" t="n">
        <f aca="false">IF(G3369="",0, IF(COUNTIF($H$6:H3369,H3369)=1,1,0))</f>
        <v>0</v>
      </c>
      <c r="J3369" s="34" t="str">
        <f aca="false">IF( OR( ISBLANK(D3369), C3369=D3369, AND( LEFT(D3369,7)&lt;&gt;"NOMINA ", OR( ISERROR(FIND(" - ",D3369)), NOT(ISNUMBER(VALUE(LEFT(D3369,FIND(" - ",D3369)-1)))) ) ) ), "", B3369 &amp; "|" &amp; E3369 &amp; "|" &amp; (IF(ISBLANK(C3369), "", IFERROR(VALUE(LEFT(TRIM(C3369), FIND(" ", TRIM(C3369)&amp;" ")-1)), ""))) &amp; "|" &amp; D3369 )</f>
        <v/>
      </c>
      <c r="K3369" s="18" t="n">
        <f aca="false">IF(OR(C3369="", J3369="",G3369=""), 0, IF(COUNTIF($J$6:J3369, J3369)=1, 1, 0))</f>
        <v>0</v>
      </c>
      <c r="L3369" s="16" t="str">
        <f aca="false">IF(B3369="Inscripción de nuevo registro patronal",B3369 &amp; "|" &amp; E3369 &amp; "|" &amp; C3369,"")</f>
        <v/>
      </c>
      <c r="M3369" s="18" t="n">
        <f aca="false">IF(OR(C3369="", L3369=""), 0, IF(COUNTIF($L$6:L3369, L3369)=1, 1, 0))</f>
        <v>0</v>
      </c>
    </row>
    <row r="3370" customFormat="false" ht="28.35" hidden="false" customHeight="true" outlineLevel="0" collapsed="false">
      <c r="A3370" s="48" t="str">
        <f aca="false">IF(AND(NOT(ISBLANK(C3370)),NOT(ISBLANK(B3370)),NOT(ISBLANK(E3370))),(_xlfn.AGGREGATE(2,7,A$5:A3370))+1,"")</f>
        <v/>
      </c>
      <c r="B3370" s="49"/>
      <c r="C3370" s="49"/>
      <c r="D3370" s="50"/>
      <c r="E3370" s="51"/>
      <c r="F3370" s="52" t="str">
        <f aca="false">IFERROR(VLOOKUP(B3370,LISTAS!$Q$2:$R$58,2,0),"")</f>
        <v/>
      </c>
      <c r="G3370" s="34" t="str">
        <f aca="false">IF(ISBLANK(C3370),"",  IF(F3370="RAZÓN SOCIAL","NUEVO_RP",   IF(F3370="NUMERO",      IF(ISNUMBER(VALUE(C3370)),VALUE(C3370),""),   IF(OR(F3370="NSS - NOMBRE",F3370="RP - NOMBRE"),      IF(         AND(           NOT(ISERROR(FIND(" - ",C3370))),           ISERROR(FIND("  ",C3370)),           ISERROR(FIND("–",C3370)),           ISERROR(FIND("—",C3370)),           ISNUMBER(VALUE(LEFT(C3370,FIND(" - ",C3370)-1)))         ),         VALUE(LEFT(C3370,FIND(" - ",C3370)-1)),         ""      ),   ""   )  )))</f>
        <v/>
      </c>
      <c r="H3370" s="34" t="str">
        <f aca="false">B3370 &amp; "|" &amp; E3370 &amp; "|" &amp;(IF(ISBLANK(C3370),"",IFERROR(VALUE(LEFT(TRIM(C3370),FIND(" ",TRIM(C3370)&amp;" ")-1)),"")))</f>
        <v>||</v>
      </c>
      <c r="I3370" s="18" t="n">
        <f aca="false">IF(G3370="",0, IF(COUNTIF($H$6:H3370,H3370)=1,1,0))</f>
        <v>0</v>
      </c>
      <c r="J3370" s="34" t="str">
        <f aca="false">IF( OR( ISBLANK(D3370), C3370=D3370, AND( LEFT(D3370,7)&lt;&gt;"NOMINA ", OR( ISERROR(FIND(" - ",D3370)), NOT(ISNUMBER(VALUE(LEFT(D3370,FIND(" - ",D3370)-1)))) ) ) ), "", B3370 &amp; "|" &amp; E3370 &amp; "|" &amp; (IF(ISBLANK(C3370), "", IFERROR(VALUE(LEFT(TRIM(C3370), FIND(" ", TRIM(C3370)&amp;" ")-1)), ""))) &amp; "|" &amp; D3370 )</f>
        <v/>
      </c>
      <c r="K3370" s="18" t="n">
        <f aca="false">IF(OR(C3370="", J3370="",G3370=""), 0, IF(COUNTIF($J$6:J3370, J3370)=1, 1, 0))</f>
        <v>0</v>
      </c>
      <c r="L3370" s="16" t="str">
        <f aca="false">IF(B3370="Inscripción de nuevo registro patronal",B3370 &amp; "|" &amp; E3370 &amp; "|" &amp; C3370,"")</f>
        <v/>
      </c>
      <c r="M3370" s="18" t="n">
        <f aca="false">IF(OR(C3370="", L3370=""), 0, IF(COUNTIF($L$6:L3370, L3370)=1, 1, 0))</f>
        <v>0</v>
      </c>
    </row>
    <row r="3371" customFormat="false" ht="28.35" hidden="false" customHeight="true" outlineLevel="0" collapsed="false">
      <c r="A3371" s="48" t="str">
        <f aca="false">IF(AND(NOT(ISBLANK(C3371)),NOT(ISBLANK(B3371)),NOT(ISBLANK(E3371))),(_xlfn.AGGREGATE(2,7,A$5:A3371))+1,"")</f>
        <v/>
      </c>
      <c r="B3371" s="49"/>
      <c r="C3371" s="49"/>
      <c r="D3371" s="50"/>
      <c r="E3371" s="51"/>
      <c r="F3371" s="52" t="str">
        <f aca="false">IFERROR(VLOOKUP(B3371,LISTAS!$Q$2:$R$58,2,0),"")</f>
        <v/>
      </c>
      <c r="G3371" s="34" t="str">
        <f aca="false">IF(ISBLANK(C3371),"",  IF(F3371="RAZÓN SOCIAL","NUEVO_RP",   IF(F3371="NUMERO",      IF(ISNUMBER(VALUE(C3371)),VALUE(C3371),""),   IF(OR(F3371="NSS - NOMBRE",F3371="RP - NOMBRE"),      IF(         AND(           NOT(ISERROR(FIND(" - ",C3371))),           ISERROR(FIND("  ",C3371)),           ISERROR(FIND("–",C3371)),           ISERROR(FIND("—",C3371)),           ISNUMBER(VALUE(LEFT(C3371,FIND(" - ",C3371)-1)))         ),         VALUE(LEFT(C3371,FIND(" - ",C3371)-1)),         ""      ),   ""   )  )))</f>
        <v/>
      </c>
      <c r="H3371" s="34" t="str">
        <f aca="false">B3371 &amp; "|" &amp; E3371 &amp; "|" &amp;(IF(ISBLANK(C3371),"",IFERROR(VALUE(LEFT(TRIM(C3371),FIND(" ",TRIM(C3371)&amp;" ")-1)),"")))</f>
        <v>||</v>
      </c>
      <c r="I3371" s="18" t="n">
        <f aca="false">IF(G3371="",0, IF(COUNTIF($H$6:H3371,H3371)=1,1,0))</f>
        <v>0</v>
      </c>
      <c r="J3371" s="34" t="str">
        <f aca="false">IF( OR( ISBLANK(D3371), C3371=D3371, AND( LEFT(D3371,7)&lt;&gt;"NOMINA ", OR( ISERROR(FIND(" - ",D3371)), NOT(ISNUMBER(VALUE(LEFT(D3371,FIND(" - ",D3371)-1)))) ) ) ), "", B3371 &amp; "|" &amp; E3371 &amp; "|" &amp; (IF(ISBLANK(C3371), "", IFERROR(VALUE(LEFT(TRIM(C3371), FIND(" ", TRIM(C3371)&amp;" ")-1)), ""))) &amp; "|" &amp; D3371 )</f>
        <v/>
      </c>
      <c r="K3371" s="18" t="n">
        <f aca="false">IF(OR(C3371="", J3371="",G3371=""), 0, IF(COUNTIF($J$6:J3371, J3371)=1, 1, 0))</f>
        <v>0</v>
      </c>
      <c r="L3371" s="16" t="str">
        <f aca="false">IF(B3371="Inscripción de nuevo registro patronal",B3371 &amp; "|" &amp; E3371 &amp; "|" &amp; C3371,"")</f>
        <v/>
      </c>
      <c r="M3371" s="18" t="n">
        <f aca="false">IF(OR(C3371="", L3371=""), 0, IF(COUNTIF($L$6:L3371, L3371)=1, 1, 0))</f>
        <v>0</v>
      </c>
    </row>
    <row r="3372" customFormat="false" ht="28.35" hidden="false" customHeight="true" outlineLevel="0" collapsed="false">
      <c r="A3372" s="48" t="str">
        <f aca="false">IF(AND(NOT(ISBLANK(C3372)),NOT(ISBLANK(B3372)),NOT(ISBLANK(E3372))),(_xlfn.AGGREGATE(2,7,A$5:A3372))+1,"")</f>
        <v/>
      </c>
      <c r="B3372" s="49"/>
      <c r="C3372" s="49"/>
      <c r="D3372" s="50"/>
      <c r="E3372" s="51"/>
      <c r="F3372" s="52" t="str">
        <f aca="false">IFERROR(VLOOKUP(B3372,LISTAS!$Q$2:$R$58,2,0),"")</f>
        <v/>
      </c>
      <c r="G3372" s="34" t="str">
        <f aca="false">IF(ISBLANK(C3372),"",  IF(F3372="RAZÓN SOCIAL","NUEVO_RP",   IF(F3372="NUMERO",      IF(ISNUMBER(VALUE(C3372)),VALUE(C3372),""),   IF(OR(F3372="NSS - NOMBRE",F3372="RP - NOMBRE"),      IF(         AND(           NOT(ISERROR(FIND(" - ",C3372))),           ISERROR(FIND("  ",C3372)),           ISERROR(FIND("–",C3372)),           ISERROR(FIND("—",C3372)),           ISNUMBER(VALUE(LEFT(C3372,FIND(" - ",C3372)-1)))         ),         VALUE(LEFT(C3372,FIND(" - ",C3372)-1)),         ""      ),   ""   )  )))</f>
        <v/>
      </c>
      <c r="H3372" s="34" t="str">
        <f aca="false">B3372 &amp; "|" &amp; E3372 &amp; "|" &amp;(IF(ISBLANK(C3372),"",IFERROR(VALUE(LEFT(TRIM(C3372),FIND(" ",TRIM(C3372)&amp;" ")-1)),"")))</f>
        <v>||</v>
      </c>
      <c r="I3372" s="18" t="n">
        <f aca="false">IF(G3372="",0, IF(COUNTIF($H$6:H3372,H3372)=1,1,0))</f>
        <v>0</v>
      </c>
      <c r="J3372" s="34" t="str">
        <f aca="false">IF( OR( ISBLANK(D3372), C3372=D3372, AND( LEFT(D3372,7)&lt;&gt;"NOMINA ", OR( ISERROR(FIND(" - ",D3372)), NOT(ISNUMBER(VALUE(LEFT(D3372,FIND(" - ",D3372)-1)))) ) ) ), "", B3372 &amp; "|" &amp; E3372 &amp; "|" &amp; (IF(ISBLANK(C3372), "", IFERROR(VALUE(LEFT(TRIM(C3372), FIND(" ", TRIM(C3372)&amp;" ")-1)), ""))) &amp; "|" &amp; D3372 )</f>
        <v/>
      </c>
      <c r="K3372" s="18" t="n">
        <f aca="false">IF(OR(C3372="", J3372="",G3372=""), 0, IF(COUNTIF($J$6:J3372, J3372)=1, 1, 0))</f>
        <v>0</v>
      </c>
      <c r="L3372" s="16" t="str">
        <f aca="false">IF(B3372="Inscripción de nuevo registro patronal",B3372 &amp; "|" &amp; E3372 &amp; "|" &amp; C3372,"")</f>
        <v/>
      </c>
      <c r="M3372" s="18" t="n">
        <f aca="false">IF(OR(C3372="", L3372=""), 0, IF(COUNTIF($L$6:L3372, L3372)=1, 1, 0))</f>
        <v>0</v>
      </c>
    </row>
    <row r="3373" customFormat="false" ht="28.35" hidden="false" customHeight="true" outlineLevel="0" collapsed="false">
      <c r="A3373" s="48" t="str">
        <f aca="false">IF(AND(NOT(ISBLANK(C3373)),NOT(ISBLANK(B3373)),NOT(ISBLANK(E3373))),(_xlfn.AGGREGATE(2,7,A$5:A3373))+1,"")</f>
        <v/>
      </c>
      <c r="B3373" s="49"/>
      <c r="C3373" s="49"/>
      <c r="D3373" s="50"/>
      <c r="E3373" s="51"/>
      <c r="F3373" s="52" t="str">
        <f aca="false">IFERROR(VLOOKUP(B3373,LISTAS!$Q$2:$R$58,2,0),"")</f>
        <v/>
      </c>
      <c r="G3373" s="34" t="str">
        <f aca="false">IF(ISBLANK(C3373),"",  IF(F3373="RAZÓN SOCIAL","NUEVO_RP",   IF(F3373="NUMERO",      IF(ISNUMBER(VALUE(C3373)),VALUE(C3373),""),   IF(OR(F3373="NSS - NOMBRE",F3373="RP - NOMBRE"),      IF(         AND(           NOT(ISERROR(FIND(" - ",C3373))),           ISERROR(FIND("  ",C3373)),           ISERROR(FIND("–",C3373)),           ISERROR(FIND("—",C3373)),           ISNUMBER(VALUE(LEFT(C3373,FIND(" - ",C3373)-1)))         ),         VALUE(LEFT(C3373,FIND(" - ",C3373)-1)),         ""      ),   ""   )  )))</f>
        <v/>
      </c>
      <c r="H3373" s="34" t="str">
        <f aca="false">B3373 &amp; "|" &amp; E3373 &amp; "|" &amp;(IF(ISBLANK(C3373),"",IFERROR(VALUE(LEFT(TRIM(C3373),FIND(" ",TRIM(C3373)&amp;" ")-1)),"")))</f>
        <v>||</v>
      </c>
      <c r="I3373" s="18" t="n">
        <f aca="false">IF(G3373="",0, IF(COUNTIF($H$6:H3373,H3373)=1,1,0))</f>
        <v>0</v>
      </c>
      <c r="J3373" s="34" t="str">
        <f aca="false">IF( OR( ISBLANK(D3373), C3373=D3373, AND( LEFT(D3373,7)&lt;&gt;"NOMINA ", OR( ISERROR(FIND(" - ",D3373)), NOT(ISNUMBER(VALUE(LEFT(D3373,FIND(" - ",D3373)-1)))) ) ) ), "", B3373 &amp; "|" &amp; E3373 &amp; "|" &amp; (IF(ISBLANK(C3373), "", IFERROR(VALUE(LEFT(TRIM(C3373), FIND(" ", TRIM(C3373)&amp;" ")-1)), ""))) &amp; "|" &amp; D3373 )</f>
        <v/>
      </c>
      <c r="K3373" s="18" t="n">
        <f aca="false">IF(OR(C3373="", J3373="",G3373=""), 0, IF(COUNTIF($J$6:J3373, J3373)=1, 1, 0))</f>
        <v>0</v>
      </c>
      <c r="L3373" s="16" t="str">
        <f aca="false">IF(B3373="Inscripción de nuevo registro patronal",B3373 &amp; "|" &amp; E3373 &amp; "|" &amp; C3373,"")</f>
        <v/>
      </c>
      <c r="M3373" s="18" t="n">
        <f aca="false">IF(OR(C3373="", L3373=""), 0, IF(COUNTIF($L$6:L3373, L3373)=1, 1, 0))</f>
        <v>0</v>
      </c>
    </row>
    <row r="3374" customFormat="false" ht="28.35" hidden="false" customHeight="true" outlineLevel="0" collapsed="false">
      <c r="A3374" s="48" t="str">
        <f aca="false">IF(AND(NOT(ISBLANK(C3374)),NOT(ISBLANK(B3374)),NOT(ISBLANK(E3374))),(_xlfn.AGGREGATE(2,7,A$5:A3374))+1,"")</f>
        <v/>
      </c>
      <c r="B3374" s="49"/>
      <c r="C3374" s="49"/>
      <c r="D3374" s="50"/>
      <c r="E3374" s="51"/>
      <c r="F3374" s="52" t="str">
        <f aca="false">IFERROR(VLOOKUP(B3374,LISTAS!$Q$2:$R$58,2,0),"")</f>
        <v/>
      </c>
      <c r="G3374" s="34" t="str">
        <f aca="false">IF(ISBLANK(C3374),"",  IF(F3374="RAZÓN SOCIAL","NUEVO_RP",   IF(F3374="NUMERO",      IF(ISNUMBER(VALUE(C3374)),VALUE(C3374),""),   IF(OR(F3374="NSS - NOMBRE",F3374="RP - NOMBRE"),      IF(         AND(           NOT(ISERROR(FIND(" - ",C3374))),           ISERROR(FIND("  ",C3374)),           ISERROR(FIND("–",C3374)),           ISERROR(FIND("—",C3374)),           ISNUMBER(VALUE(LEFT(C3374,FIND(" - ",C3374)-1)))         ),         VALUE(LEFT(C3374,FIND(" - ",C3374)-1)),         ""      ),   ""   )  )))</f>
        <v/>
      </c>
      <c r="H3374" s="34" t="str">
        <f aca="false">B3374 &amp; "|" &amp; E3374 &amp; "|" &amp;(IF(ISBLANK(C3374),"",IFERROR(VALUE(LEFT(TRIM(C3374),FIND(" ",TRIM(C3374)&amp;" ")-1)),"")))</f>
        <v>||</v>
      </c>
      <c r="I3374" s="18" t="n">
        <f aca="false">IF(G3374="",0, IF(COUNTIF($H$6:H3374,H3374)=1,1,0))</f>
        <v>0</v>
      </c>
      <c r="J3374" s="34" t="str">
        <f aca="false">IF( OR( ISBLANK(D3374), C3374=D3374, AND( LEFT(D3374,7)&lt;&gt;"NOMINA ", OR( ISERROR(FIND(" - ",D3374)), NOT(ISNUMBER(VALUE(LEFT(D3374,FIND(" - ",D3374)-1)))) ) ) ), "", B3374 &amp; "|" &amp; E3374 &amp; "|" &amp; (IF(ISBLANK(C3374), "", IFERROR(VALUE(LEFT(TRIM(C3374), FIND(" ", TRIM(C3374)&amp;" ")-1)), ""))) &amp; "|" &amp; D3374 )</f>
        <v/>
      </c>
      <c r="K3374" s="18" t="n">
        <f aca="false">IF(OR(C3374="", J3374="",G3374=""), 0, IF(COUNTIF($J$6:J3374, J3374)=1, 1, 0))</f>
        <v>0</v>
      </c>
      <c r="L3374" s="16" t="str">
        <f aca="false">IF(B3374="Inscripción de nuevo registro patronal",B3374 &amp; "|" &amp; E3374 &amp; "|" &amp; C3374,"")</f>
        <v/>
      </c>
      <c r="M3374" s="18" t="n">
        <f aca="false">IF(OR(C3374="", L3374=""), 0, IF(COUNTIF($L$6:L3374, L3374)=1, 1, 0))</f>
        <v>0</v>
      </c>
    </row>
    <row r="3375" customFormat="false" ht="28.35" hidden="false" customHeight="true" outlineLevel="0" collapsed="false">
      <c r="A3375" s="48" t="str">
        <f aca="false">IF(AND(NOT(ISBLANK(C3375)),NOT(ISBLANK(B3375)),NOT(ISBLANK(E3375))),(_xlfn.AGGREGATE(2,7,A$5:A3375))+1,"")</f>
        <v/>
      </c>
      <c r="B3375" s="49"/>
      <c r="C3375" s="49"/>
      <c r="D3375" s="50"/>
      <c r="E3375" s="51"/>
      <c r="F3375" s="52" t="str">
        <f aca="false">IFERROR(VLOOKUP(B3375,LISTAS!$Q$2:$R$58,2,0),"")</f>
        <v/>
      </c>
      <c r="G3375" s="34" t="str">
        <f aca="false">IF(ISBLANK(C3375),"",  IF(F3375="RAZÓN SOCIAL","NUEVO_RP",   IF(F3375="NUMERO",      IF(ISNUMBER(VALUE(C3375)),VALUE(C3375),""),   IF(OR(F3375="NSS - NOMBRE",F3375="RP - NOMBRE"),      IF(         AND(           NOT(ISERROR(FIND(" - ",C3375))),           ISERROR(FIND("  ",C3375)),           ISERROR(FIND("–",C3375)),           ISERROR(FIND("—",C3375)),           ISNUMBER(VALUE(LEFT(C3375,FIND(" - ",C3375)-1)))         ),         VALUE(LEFT(C3375,FIND(" - ",C3375)-1)),         ""      ),   ""   )  )))</f>
        <v/>
      </c>
      <c r="H3375" s="34" t="str">
        <f aca="false">B3375 &amp; "|" &amp; E3375 &amp; "|" &amp;(IF(ISBLANK(C3375),"",IFERROR(VALUE(LEFT(TRIM(C3375),FIND(" ",TRIM(C3375)&amp;" ")-1)),"")))</f>
        <v>||</v>
      </c>
      <c r="I3375" s="18" t="n">
        <f aca="false">IF(G3375="",0, IF(COUNTIF($H$6:H3375,H3375)=1,1,0))</f>
        <v>0</v>
      </c>
      <c r="J3375" s="34" t="str">
        <f aca="false">IF( OR( ISBLANK(D3375), C3375=D3375, AND( LEFT(D3375,7)&lt;&gt;"NOMINA ", OR( ISERROR(FIND(" - ",D3375)), NOT(ISNUMBER(VALUE(LEFT(D3375,FIND(" - ",D3375)-1)))) ) ) ), "", B3375 &amp; "|" &amp; E3375 &amp; "|" &amp; (IF(ISBLANK(C3375), "", IFERROR(VALUE(LEFT(TRIM(C3375), FIND(" ", TRIM(C3375)&amp;" ")-1)), ""))) &amp; "|" &amp; D3375 )</f>
        <v/>
      </c>
      <c r="K3375" s="18" t="n">
        <f aca="false">IF(OR(C3375="", J3375="",G3375=""), 0, IF(COUNTIF($J$6:J3375, J3375)=1, 1, 0))</f>
        <v>0</v>
      </c>
      <c r="L3375" s="16" t="str">
        <f aca="false">IF(B3375="Inscripción de nuevo registro patronal",B3375 &amp; "|" &amp; E3375 &amp; "|" &amp; C3375,"")</f>
        <v/>
      </c>
      <c r="M3375" s="18" t="n">
        <f aca="false">IF(OR(C3375="", L3375=""), 0, IF(COUNTIF($L$6:L3375, L3375)=1, 1, 0))</f>
        <v>0</v>
      </c>
    </row>
    <row r="3376" customFormat="false" ht="28.35" hidden="false" customHeight="true" outlineLevel="0" collapsed="false">
      <c r="A3376" s="48" t="str">
        <f aca="false">IF(AND(NOT(ISBLANK(C3376)),NOT(ISBLANK(B3376)),NOT(ISBLANK(E3376))),(_xlfn.AGGREGATE(2,7,A$5:A3376))+1,"")</f>
        <v/>
      </c>
      <c r="B3376" s="49"/>
      <c r="C3376" s="49"/>
      <c r="D3376" s="50"/>
      <c r="E3376" s="51"/>
      <c r="F3376" s="52" t="str">
        <f aca="false">IFERROR(VLOOKUP(B3376,LISTAS!$Q$2:$R$58,2,0),"")</f>
        <v/>
      </c>
      <c r="G3376" s="34" t="str">
        <f aca="false">IF(ISBLANK(C3376),"",  IF(F3376="RAZÓN SOCIAL","NUEVO_RP",   IF(F3376="NUMERO",      IF(ISNUMBER(VALUE(C3376)),VALUE(C3376),""),   IF(OR(F3376="NSS - NOMBRE",F3376="RP - NOMBRE"),      IF(         AND(           NOT(ISERROR(FIND(" - ",C3376))),           ISERROR(FIND("  ",C3376)),           ISERROR(FIND("–",C3376)),           ISERROR(FIND("—",C3376)),           ISNUMBER(VALUE(LEFT(C3376,FIND(" - ",C3376)-1)))         ),         VALUE(LEFT(C3376,FIND(" - ",C3376)-1)),         ""      ),   ""   )  )))</f>
        <v/>
      </c>
      <c r="H3376" s="34" t="str">
        <f aca="false">B3376 &amp; "|" &amp; E3376 &amp; "|" &amp;(IF(ISBLANK(C3376),"",IFERROR(VALUE(LEFT(TRIM(C3376),FIND(" ",TRIM(C3376)&amp;" ")-1)),"")))</f>
        <v>||</v>
      </c>
      <c r="I3376" s="18" t="n">
        <f aca="false">IF(G3376="",0, IF(COUNTIF($H$6:H3376,H3376)=1,1,0))</f>
        <v>0</v>
      </c>
      <c r="J3376" s="34" t="str">
        <f aca="false">IF( OR( ISBLANK(D3376), C3376=D3376, AND( LEFT(D3376,7)&lt;&gt;"NOMINA ", OR( ISERROR(FIND(" - ",D3376)), NOT(ISNUMBER(VALUE(LEFT(D3376,FIND(" - ",D3376)-1)))) ) ) ), "", B3376 &amp; "|" &amp; E3376 &amp; "|" &amp; (IF(ISBLANK(C3376), "", IFERROR(VALUE(LEFT(TRIM(C3376), FIND(" ", TRIM(C3376)&amp;" ")-1)), ""))) &amp; "|" &amp; D3376 )</f>
        <v/>
      </c>
      <c r="K3376" s="18" t="n">
        <f aca="false">IF(OR(C3376="", J3376="",G3376=""), 0, IF(COUNTIF($J$6:J3376, J3376)=1, 1, 0))</f>
        <v>0</v>
      </c>
      <c r="L3376" s="16" t="str">
        <f aca="false">IF(B3376="Inscripción de nuevo registro patronal",B3376 &amp; "|" &amp; E3376 &amp; "|" &amp; C3376,"")</f>
        <v/>
      </c>
      <c r="M3376" s="18" t="n">
        <f aca="false">IF(OR(C3376="", L3376=""), 0, IF(COUNTIF($L$6:L3376, L3376)=1, 1, 0))</f>
        <v>0</v>
      </c>
    </row>
    <row r="3377" customFormat="false" ht="28.35" hidden="false" customHeight="true" outlineLevel="0" collapsed="false">
      <c r="A3377" s="48" t="str">
        <f aca="false">IF(AND(NOT(ISBLANK(C3377)),NOT(ISBLANK(B3377)),NOT(ISBLANK(E3377))),(_xlfn.AGGREGATE(2,7,A$5:A3377))+1,"")</f>
        <v/>
      </c>
      <c r="B3377" s="49"/>
      <c r="C3377" s="49"/>
      <c r="D3377" s="50"/>
      <c r="E3377" s="51"/>
      <c r="F3377" s="52" t="str">
        <f aca="false">IFERROR(VLOOKUP(B3377,LISTAS!$Q$2:$R$58,2,0),"")</f>
        <v/>
      </c>
      <c r="G3377" s="34" t="str">
        <f aca="false">IF(ISBLANK(C3377),"",  IF(F3377="RAZÓN SOCIAL","NUEVO_RP",   IF(F3377="NUMERO",      IF(ISNUMBER(VALUE(C3377)),VALUE(C3377),""),   IF(OR(F3377="NSS - NOMBRE",F3377="RP - NOMBRE"),      IF(         AND(           NOT(ISERROR(FIND(" - ",C3377))),           ISERROR(FIND("  ",C3377)),           ISERROR(FIND("–",C3377)),           ISERROR(FIND("—",C3377)),           ISNUMBER(VALUE(LEFT(C3377,FIND(" - ",C3377)-1)))         ),         VALUE(LEFT(C3377,FIND(" - ",C3377)-1)),         ""      ),   ""   )  )))</f>
        <v/>
      </c>
      <c r="H3377" s="34" t="str">
        <f aca="false">B3377 &amp; "|" &amp; E3377 &amp; "|" &amp;(IF(ISBLANK(C3377),"",IFERROR(VALUE(LEFT(TRIM(C3377),FIND(" ",TRIM(C3377)&amp;" ")-1)),"")))</f>
        <v>||</v>
      </c>
      <c r="I3377" s="18" t="n">
        <f aca="false">IF(G3377="",0, IF(COUNTIF($H$6:H3377,H3377)=1,1,0))</f>
        <v>0</v>
      </c>
      <c r="J3377" s="34" t="str">
        <f aca="false">IF( OR( ISBLANK(D3377), C3377=D3377, AND( LEFT(D3377,7)&lt;&gt;"NOMINA ", OR( ISERROR(FIND(" - ",D3377)), NOT(ISNUMBER(VALUE(LEFT(D3377,FIND(" - ",D3377)-1)))) ) ) ), "", B3377 &amp; "|" &amp; E3377 &amp; "|" &amp; (IF(ISBLANK(C3377), "", IFERROR(VALUE(LEFT(TRIM(C3377), FIND(" ", TRIM(C3377)&amp;" ")-1)), ""))) &amp; "|" &amp; D3377 )</f>
        <v/>
      </c>
      <c r="K3377" s="18" t="n">
        <f aca="false">IF(OR(C3377="", J3377="",G3377=""), 0, IF(COUNTIF($J$6:J3377, J3377)=1, 1, 0))</f>
        <v>0</v>
      </c>
      <c r="L3377" s="16" t="str">
        <f aca="false">IF(B3377="Inscripción de nuevo registro patronal",B3377 &amp; "|" &amp; E3377 &amp; "|" &amp; C3377,"")</f>
        <v/>
      </c>
      <c r="M3377" s="18" t="n">
        <f aca="false">IF(OR(C3377="", L3377=""), 0, IF(COUNTIF($L$6:L3377, L3377)=1, 1, 0))</f>
        <v>0</v>
      </c>
    </row>
    <row r="3378" customFormat="false" ht="28.35" hidden="false" customHeight="true" outlineLevel="0" collapsed="false">
      <c r="A3378" s="48" t="str">
        <f aca="false">IF(AND(NOT(ISBLANK(C3378)),NOT(ISBLANK(B3378)),NOT(ISBLANK(E3378))),(_xlfn.AGGREGATE(2,7,A$5:A3378))+1,"")</f>
        <v/>
      </c>
      <c r="B3378" s="49"/>
      <c r="C3378" s="49"/>
      <c r="D3378" s="50"/>
      <c r="E3378" s="51"/>
      <c r="F3378" s="52" t="str">
        <f aca="false">IFERROR(VLOOKUP(B3378,LISTAS!$Q$2:$R$58,2,0),"")</f>
        <v/>
      </c>
      <c r="G3378" s="34" t="str">
        <f aca="false">IF(ISBLANK(C3378),"",  IF(F3378="RAZÓN SOCIAL","NUEVO_RP",   IF(F3378="NUMERO",      IF(ISNUMBER(VALUE(C3378)),VALUE(C3378),""),   IF(OR(F3378="NSS - NOMBRE",F3378="RP - NOMBRE"),      IF(         AND(           NOT(ISERROR(FIND(" - ",C3378))),           ISERROR(FIND("  ",C3378)),           ISERROR(FIND("–",C3378)),           ISERROR(FIND("—",C3378)),           ISNUMBER(VALUE(LEFT(C3378,FIND(" - ",C3378)-1)))         ),         VALUE(LEFT(C3378,FIND(" - ",C3378)-1)),         ""      ),   ""   )  )))</f>
        <v/>
      </c>
      <c r="H3378" s="34" t="str">
        <f aca="false">B3378 &amp; "|" &amp; E3378 &amp; "|" &amp;(IF(ISBLANK(C3378),"",IFERROR(VALUE(LEFT(TRIM(C3378),FIND(" ",TRIM(C3378)&amp;" ")-1)),"")))</f>
        <v>||</v>
      </c>
      <c r="I3378" s="18" t="n">
        <f aca="false">IF(G3378="",0, IF(COUNTIF($H$6:H3378,H3378)=1,1,0))</f>
        <v>0</v>
      </c>
      <c r="J3378" s="34" t="str">
        <f aca="false">IF( OR( ISBLANK(D3378), C3378=D3378, AND( LEFT(D3378,7)&lt;&gt;"NOMINA ", OR( ISERROR(FIND(" - ",D3378)), NOT(ISNUMBER(VALUE(LEFT(D3378,FIND(" - ",D3378)-1)))) ) ) ), "", B3378 &amp; "|" &amp; E3378 &amp; "|" &amp; (IF(ISBLANK(C3378), "", IFERROR(VALUE(LEFT(TRIM(C3378), FIND(" ", TRIM(C3378)&amp;" ")-1)), ""))) &amp; "|" &amp; D3378 )</f>
        <v/>
      </c>
      <c r="K3378" s="18" t="n">
        <f aca="false">IF(OR(C3378="", J3378="",G3378=""), 0, IF(COUNTIF($J$6:J3378, J3378)=1, 1, 0))</f>
        <v>0</v>
      </c>
      <c r="L3378" s="16" t="str">
        <f aca="false">IF(B3378="Inscripción de nuevo registro patronal",B3378 &amp; "|" &amp; E3378 &amp; "|" &amp; C3378,"")</f>
        <v/>
      </c>
      <c r="M3378" s="18" t="n">
        <f aca="false">IF(OR(C3378="", L3378=""), 0, IF(COUNTIF($L$6:L3378, L3378)=1, 1, 0))</f>
        <v>0</v>
      </c>
    </row>
    <row r="3379" customFormat="false" ht="28.35" hidden="false" customHeight="true" outlineLevel="0" collapsed="false">
      <c r="A3379" s="48" t="str">
        <f aca="false">IF(AND(NOT(ISBLANK(C3379)),NOT(ISBLANK(B3379)),NOT(ISBLANK(E3379))),(_xlfn.AGGREGATE(2,7,A$5:A3379))+1,"")</f>
        <v/>
      </c>
      <c r="B3379" s="49"/>
      <c r="C3379" s="49"/>
      <c r="D3379" s="50"/>
      <c r="E3379" s="51"/>
      <c r="F3379" s="52" t="str">
        <f aca="false">IFERROR(VLOOKUP(B3379,LISTAS!$Q$2:$R$58,2,0),"")</f>
        <v/>
      </c>
      <c r="G3379" s="34" t="str">
        <f aca="false">IF(ISBLANK(C3379),"",  IF(F3379="RAZÓN SOCIAL","NUEVO_RP",   IF(F3379="NUMERO",      IF(ISNUMBER(VALUE(C3379)),VALUE(C3379),""),   IF(OR(F3379="NSS - NOMBRE",F3379="RP - NOMBRE"),      IF(         AND(           NOT(ISERROR(FIND(" - ",C3379))),           ISERROR(FIND("  ",C3379)),           ISERROR(FIND("–",C3379)),           ISERROR(FIND("—",C3379)),           ISNUMBER(VALUE(LEFT(C3379,FIND(" - ",C3379)-1)))         ),         VALUE(LEFT(C3379,FIND(" - ",C3379)-1)),         ""      ),   ""   )  )))</f>
        <v/>
      </c>
      <c r="H3379" s="34" t="str">
        <f aca="false">B3379 &amp; "|" &amp; E3379 &amp; "|" &amp;(IF(ISBLANK(C3379),"",IFERROR(VALUE(LEFT(TRIM(C3379),FIND(" ",TRIM(C3379)&amp;" ")-1)),"")))</f>
        <v>||</v>
      </c>
      <c r="I3379" s="18" t="n">
        <f aca="false">IF(G3379="",0, IF(COUNTIF($H$6:H3379,H3379)=1,1,0))</f>
        <v>0</v>
      </c>
      <c r="J3379" s="34" t="str">
        <f aca="false">IF( OR( ISBLANK(D3379), C3379=D3379, AND( LEFT(D3379,7)&lt;&gt;"NOMINA ", OR( ISERROR(FIND(" - ",D3379)), NOT(ISNUMBER(VALUE(LEFT(D3379,FIND(" - ",D3379)-1)))) ) ) ), "", B3379 &amp; "|" &amp; E3379 &amp; "|" &amp; (IF(ISBLANK(C3379), "", IFERROR(VALUE(LEFT(TRIM(C3379), FIND(" ", TRIM(C3379)&amp;" ")-1)), ""))) &amp; "|" &amp; D3379 )</f>
        <v/>
      </c>
      <c r="K3379" s="18" t="n">
        <f aca="false">IF(OR(C3379="", J3379="",G3379=""), 0, IF(COUNTIF($J$6:J3379, J3379)=1, 1, 0))</f>
        <v>0</v>
      </c>
      <c r="L3379" s="16" t="str">
        <f aca="false">IF(B3379="Inscripción de nuevo registro patronal",B3379 &amp; "|" &amp; E3379 &amp; "|" &amp; C3379,"")</f>
        <v/>
      </c>
      <c r="M3379" s="18" t="n">
        <f aca="false">IF(OR(C3379="", L3379=""), 0, IF(COUNTIF($L$6:L3379, L3379)=1, 1, 0))</f>
        <v>0</v>
      </c>
    </row>
    <row r="3380" customFormat="false" ht="28.35" hidden="false" customHeight="true" outlineLevel="0" collapsed="false">
      <c r="A3380" s="48" t="str">
        <f aca="false">IF(AND(NOT(ISBLANK(C3380)),NOT(ISBLANK(B3380)),NOT(ISBLANK(E3380))),(_xlfn.AGGREGATE(2,7,A$5:A3380))+1,"")</f>
        <v/>
      </c>
      <c r="B3380" s="49"/>
      <c r="C3380" s="49"/>
      <c r="D3380" s="50"/>
      <c r="E3380" s="51"/>
      <c r="F3380" s="52" t="str">
        <f aca="false">IFERROR(VLOOKUP(B3380,LISTAS!$Q$2:$R$58,2,0),"")</f>
        <v/>
      </c>
      <c r="G3380" s="34" t="str">
        <f aca="false">IF(ISBLANK(C3380),"",  IF(F3380="RAZÓN SOCIAL","NUEVO_RP",   IF(F3380="NUMERO",      IF(ISNUMBER(VALUE(C3380)),VALUE(C3380),""),   IF(OR(F3380="NSS - NOMBRE",F3380="RP - NOMBRE"),      IF(         AND(           NOT(ISERROR(FIND(" - ",C3380))),           ISERROR(FIND("  ",C3380)),           ISERROR(FIND("–",C3380)),           ISERROR(FIND("—",C3380)),           ISNUMBER(VALUE(LEFT(C3380,FIND(" - ",C3380)-1)))         ),         VALUE(LEFT(C3380,FIND(" - ",C3380)-1)),         ""      ),   ""   )  )))</f>
        <v/>
      </c>
      <c r="H3380" s="34" t="str">
        <f aca="false">B3380 &amp; "|" &amp; E3380 &amp; "|" &amp;(IF(ISBLANK(C3380),"",IFERROR(VALUE(LEFT(TRIM(C3380),FIND(" ",TRIM(C3380)&amp;" ")-1)),"")))</f>
        <v>||</v>
      </c>
      <c r="I3380" s="18" t="n">
        <f aca="false">IF(G3380="",0, IF(COUNTIF($H$6:H3380,H3380)=1,1,0))</f>
        <v>0</v>
      </c>
      <c r="J3380" s="34" t="str">
        <f aca="false">IF( OR( ISBLANK(D3380), C3380=D3380, AND( LEFT(D3380,7)&lt;&gt;"NOMINA ", OR( ISERROR(FIND(" - ",D3380)), NOT(ISNUMBER(VALUE(LEFT(D3380,FIND(" - ",D3380)-1)))) ) ) ), "", B3380 &amp; "|" &amp; E3380 &amp; "|" &amp; (IF(ISBLANK(C3380), "", IFERROR(VALUE(LEFT(TRIM(C3380), FIND(" ", TRIM(C3380)&amp;" ")-1)), ""))) &amp; "|" &amp; D3380 )</f>
        <v/>
      </c>
      <c r="K3380" s="18" t="n">
        <f aca="false">IF(OR(C3380="", J3380="",G3380=""), 0, IF(COUNTIF($J$6:J3380, J3380)=1, 1, 0))</f>
        <v>0</v>
      </c>
      <c r="L3380" s="16" t="str">
        <f aca="false">IF(B3380="Inscripción de nuevo registro patronal",B3380 &amp; "|" &amp; E3380 &amp; "|" &amp; C3380,"")</f>
        <v/>
      </c>
      <c r="M3380" s="18" t="n">
        <f aca="false">IF(OR(C3380="", L3380=""), 0, IF(COUNTIF($L$6:L3380, L3380)=1, 1, 0))</f>
        <v>0</v>
      </c>
    </row>
    <row r="3381" customFormat="false" ht="28.35" hidden="false" customHeight="true" outlineLevel="0" collapsed="false">
      <c r="A3381" s="48" t="str">
        <f aca="false">IF(AND(NOT(ISBLANK(C3381)),NOT(ISBLANK(B3381)),NOT(ISBLANK(E3381))),(_xlfn.AGGREGATE(2,7,A$5:A3381))+1,"")</f>
        <v/>
      </c>
      <c r="B3381" s="49"/>
      <c r="C3381" s="49"/>
      <c r="D3381" s="50"/>
      <c r="E3381" s="51"/>
      <c r="F3381" s="52" t="str">
        <f aca="false">IFERROR(VLOOKUP(B3381,LISTAS!$Q$2:$R$58,2,0),"")</f>
        <v/>
      </c>
      <c r="G3381" s="34" t="str">
        <f aca="false">IF(ISBLANK(C3381),"",  IF(F3381="RAZÓN SOCIAL","NUEVO_RP",   IF(F3381="NUMERO",      IF(ISNUMBER(VALUE(C3381)),VALUE(C3381),""),   IF(OR(F3381="NSS - NOMBRE",F3381="RP - NOMBRE"),      IF(         AND(           NOT(ISERROR(FIND(" - ",C3381))),           ISERROR(FIND("  ",C3381)),           ISERROR(FIND("–",C3381)),           ISERROR(FIND("—",C3381)),           ISNUMBER(VALUE(LEFT(C3381,FIND(" - ",C3381)-1)))         ),         VALUE(LEFT(C3381,FIND(" - ",C3381)-1)),         ""      ),   ""   )  )))</f>
        <v/>
      </c>
      <c r="H3381" s="34" t="str">
        <f aca="false">B3381 &amp; "|" &amp; E3381 &amp; "|" &amp;(IF(ISBLANK(C3381),"",IFERROR(VALUE(LEFT(TRIM(C3381),FIND(" ",TRIM(C3381)&amp;" ")-1)),"")))</f>
        <v>||</v>
      </c>
      <c r="I3381" s="18" t="n">
        <f aca="false">IF(G3381="",0, IF(COUNTIF($H$6:H3381,H3381)=1,1,0))</f>
        <v>0</v>
      </c>
      <c r="J3381" s="34" t="str">
        <f aca="false">IF( OR( ISBLANK(D3381), C3381=D3381, AND( LEFT(D3381,7)&lt;&gt;"NOMINA ", OR( ISERROR(FIND(" - ",D3381)), NOT(ISNUMBER(VALUE(LEFT(D3381,FIND(" - ",D3381)-1)))) ) ) ), "", B3381 &amp; "|" &amp; E3381 &amp; "|" &amp; (IF(ISBLANK(C3381), "", IFERROR(VALUE(LEFT(TRIM(C3381), FIND(" ", TRIM(C3381)&amp;" ")-1)), ""))) &amp; "|" &amp; D3381 )</f>
        <v/>
      </c>
      <c r="K3381" s="18" t="n">
        <f aca="false">IF(OR(C3381="", J3381="",G3381=""), 0, IF(COUNTIF($J$6:J3381, J3381)=1, 1, 0))</f>
        <v>0</v>
      </c>
      <c r="L3381" s="16" t="str">
        <f aca="false">IF(B3381="Inscripción de nuevo registro patronal",B3381 &amp; "|" &amp; E3381 &amp; "|" &amp; C3381,"")</f>
        <v/>
      </c>
      <c r="M3381" s="18" t="n">
        <f aca="false">IF(OR(C3381="", L3381=""), 0, IF(COUNTIF($L$6:L3381, L3381)=1, 1, 0))</f>
        <v>0</v>
      </c>
    </row>
    <row r="3382" customFormat="false" ht="28.35" hidden="false" customHeight="true" outlineLevel="0" collapsed="false">
      <c r="A3382" s="48" t="str">
        <f aca="false">IF(AND(NOT(ISBLANK(C3382)),NOT(ISBLANK(B3382)),NOT(ISBLANK(E3382))),(_xlfn.AGGREGATE(2,7,A$5:A3382))+1,"")</f>
        <v/>
      </c>
      <c r="B3382" s="49"/>
      <c r="C3382" s="49"/>
      <c r="D3382" s="50"/>
      <c r="E3382" s="51"/>
      <c r="F3382" s="52" t="str">
        <f aca="false">IFERROR(VLOOKUP(B3382,LISTAS!$Q$2:$R$58,2,0),"")</f>
        <v/>
      </c>
      <c r="G3382" s="34" t="str">
        <f aca="false">IF(ISBLANK(C3382),"",  IF(F3382="RAZÓN SOCIAL","NUEVO_RP",   IF(F3382="NUMERO",      IF(ISNUMBER(VALUE(C3382)),VALUE(C3382),""),   IF(OR(F3382="NSS - NOMBRE",F3382="RP - NOMBRE"),      IF(         AND(           NOT(ISERROR(FIND(" - ",C3382))),           ISERROR(FIND("  ",C3382)),           ISERROR(FIND("–",C3382)),           ISERROR(FIND("—",C3382)),           ISNUMBER(VALUE(LEFT(C3382,FIND(" - ",C3382)-1)))         ),         VALUE(LEFT(C3382,FIND(" - ",C3382)-1)),         ""      ),   ""   )  )))</f>
        <v/>
      </c>
      <c r="H3382" s="34" t="str">
        <f aca="false">B3382 &amp; "|" &amp; E3382 &amp; "|" &amp;(IF(ISBLANK(C3382),"",IFERROR(VALUE(LEFT(TRIM(C3382),FIND(" ",TRIM(C3382)&amp;" ")-1)),"")))</f>
        <v>||</v>
      </c>
      <c r="I3382" s="18" t="n">
        <f aca="false">IF(G3382="",0, IF(COUNTIF($H$6:H3382,H3382)=1,1,0))</f>
        <v>0</v>
      </c>
      <c r="J3382" s="34" t="str">
        <f aca="false">IF( OR( ISBLANK(D3382), C3382=D3382, AND( LEFT(D3382,7)&lt;&gt;"NOMINA ", OR( ISERROR(FIND(" - ",D3382)), NOT(ISNUMBER(VALUE(LEFT(D3382,FIND(" - ",D3382)-1)))) ) ) ), "", B3382 &amp; "|" &amp; E3382 &amp; "|" &amp; (IF(ISBLANK(C3382), "", IFERROR(VALUE(LEFT(TRIM(C3382), FIND(" ", TRIM(C3382)&amp;" ")-1)), ""))) &amp; "|" &amp; D3382 )</f>
        <v/>
      </c>
      <c r="K3382" s="18" t="n">
        <f aca="false">IF(OR(C3382="", J3382="",G3382=""), 0, IF(COUNTIF($J$6:J3382, J3382)=1, 1, 0))</f>
        <v>0</v>
      </c>
      <c r="L3382" s="16" t="str">
        <f aca="false">IF(B3382="Inscripción de nuevo registro patronal",B3382 &amp; "|" &amp; E3382 &amp; "|" &amp; C3382,"")</f>
        <v/>
      </c>
      <c r="M3382" s="18" t="n">
        <f aca="false">IF(OR(C3382="", L3382=""), 0, IF(COUNTIF($L$6:L3382, L3382)=1, 1, 0))</f>
        <v>0</v>
      </c>
    </row>
    <row r="3383" customFormat="false" ht="28.35" hidden="false" customHeight="true" outlineLevel="0" collapsed="false">
      <c r="A3383" s="48" t="str">
        <f aca="false">IF(AND(NOT(ISBLANK(C3383)),NOT(ISBLANK(B3383)),NOT(ISBLANK(E3383))),(_xlfn.AGGREGATE(2,7,A$5:A3383))+1,"")</f>
        <v/>
      </c>
      <c r="B3383" s="49"/>
      <c r="C3383" s="49"/>
      <c r="D3383" s="50"/>
      <c r="E3383" s="51"/>
      <c r="F3383" s="52" t="str">
        <f aca="false">IFERROR(VLOOKUP(B3383,LISTAS!$Q$2:$R$58,2,0),"")</f>
        <v/>
      </c>
      <c r="G3383" s="34" t="str">
        <f aca="false">IF(ISBLANK(C3383),"",  IF(F3383="RAZÓN SOCIAL","NUEVO_RP",   IF(F3383="NUMERO",      IF(ISNUMBER(VALUE(C3383)),VALUE(C3383),""),   IF(OR(F3383="NSS - NOMBRE",F3383="RP - NOMBRE"),      IF(         AND(           NOT(ISERROR(FIND(" - ",C3383))),           ISERROR(FIND("  ",C3383)),           ISERROR(FIND("–",C3383)),           ISERROR(FIND("—",C3383)),           ISNUMBER(VALUE(LEFT(C3383,FIND(" - ",C3383)-1)))         ),         VALUE(LEFT(C3383,FIND(" - ",C3383)-1)),         ""      ),   ""   )  )))</f>
        <v/>
      </c>
      <c r="H3383" s="34" t="str">
        <f aca="false">B3383 &amp; "|" &amp; E3383 &amp; "|" &amp;(IF(ISBLANK(C3383),"",IFERROR(VALUE(LEFT(TRIM(C3383),FIND(" ",TRIM(C3383)&amp;" ")-1)),"")))</f>
        <v>||</v>
      </c>
      <c r="I3383" s="18" t="n">
        <f aca="false">IF(G3383="",0, IF(COUNTIF($H$6:H3383,H3383)=1,1,0))</f>
        <v>0</v>
      </c>
      <c r="J3383" s="34" t="str">
        <f aca="false">IF( OR( ISBLANK(D3383), C3383=D3383, AND( LEFT(D3383,7)&lt;&gt;"NOMINA ", OR( ISERROR(FIND(" - ",D3383)), NOT(ISNUMBER(VALUE(LEFT(D3383,FIND(" - ",D3383)-1)))) ) ) ), "", B3383 &amp; "|" &amp; E3383 &amp; "|" &amp; (IF(ISBLANK(C3383), "", IFERROR(VALUE(LEFT(TRIM(C3383), FIND(" ", TRIM(C3383)&amp;" ")-1)), ""))) &amp; "|" &amp; D3383 )</f>
        <v/>
      </c>
      <c r="K3383" s="18" t="n">
        <f aca="false">IF(OR(C3383="", J3383="",G3383=""), 0, IF(COUNTIF($J$6:J3383, J3383)=1, 1, 0))</f>
        <v>0</v>
      </c>
      <c r="L3383" s="16" t="str">
        <f aca="false">IF(B3383="Inscripción de nuevo registro patronal",B3383 &amp; "|" &amp; E3383 &amp; "|" &amp; C3383,"")</f>
        <v/>
      </c>
      <c r="M3383" s="18" t="n">
        <f aca="false">IF(OR(C3383="", L3383=""), 0, IF(COUNTIF($L$6:L3383, L3383)=1, 1, 0))</f>
        <v>0</v>
      </c>
    </row>
    <row r="3384" customFormat="false" ht="28.35" hidden="false" customHeight="true" outlineLevel="0" collapsed="false">
      <c r="A3384" s="48" t="str">
        <f aca="false">IF(AND(NOT(ISBLANK(C3384)),NOT(ISBLANK(B3384)),NOT(ISBLANK(E3384))),(_xlfn.AGGREGATE(2,7,A$5:A3384))+1,"")</f>
        <v/>
      </c>
      <c r="B3384" s="49"/>
      <c r="C3384" s="49"/>
      <c r="D3384" s="50"/>
      <c r="E3384" s="51"/>
      <c r="F3384" s="52" t="str">
        <f aca="false">IFERROR(VLOOKUP(B3384,LISTAS!$Q$2:$R$58,2,0),"")</f>
        <v/>
      </c>
      <c r="G3384" s="34" t="str">
        <f aca="false">IF(ISBLANK(C3384),"",  IF(F3384="RAZÓN SOCIAL","NUEVO_RP",   IF(F3384="NUMERO",      IF(ISNUMBER(VALUE(C3384)),VALUE(C3384),""),   IF(OR(F3384="NSS - NOMBRE",F3384="RP - NOMBRE"),      IF(         AND(           NOT(ISERROR(FIND(" - ",C3384))),           ISERROR(FIND("  ",C3384)),           ISERROR(FIND("–",C3384)),           ISERROR(FIND("—",C3384)),           ISNUMBER(VALUE(LEFT(C3384,FIND(" - ",C3384)-1)))         ),         VALUE(LEFT(C3384,FIND(" - ",C3384)-1)),         ""      ),   ""   )  )))</f>
        <v/>
      </c>
      <c r="H3384" s="34" t="str">
        <f aca="false">B3384 &amp; "|" &amp; E3384 &amp; "|" &amp;(IF(ISBLANK(C3384),"",IFERROR(VALUE(LEFT(TRIM(C3384),FIND(" ",TRIM(C3384)&amp;" ")-1)),"")))</f>
        <v>||</v>
      </c>
      <c r="I3384" s="18" t="n">
        <f aca="false">IF(G3384="",0, IF(COUNTIF($H$6:H3384,H3384)=1,1,0))</f>
        <v>0</v>
      </c>
      <c r="J3384" s="34" t="str">
        <f aca="false">IF( OR( ISBLANK(D3384), C3384=D3384, AND( LEFT(D3384,7)&lt;&gt;"NOMINA ", OR( ISERROR(FIND(" - ",D3384)), NOT(ISNUMBER(VALUE(LEFT(D3384,FIND(" - ",D3384)-1)))) ) ) ), "", B3384 &amp; "|" &amp; E3384 &amp; "|" &amp; (IF(ISBLANK(C3384), "", IFERROR(VALUE(LEFT(TRIM(C3384), FIND(" ", TRIM(C3384)&amp;" ")-1)), ""))) &amp; "|" &amp; D3384 )</f>
        <v/>
      </c>
      <c r="K3384" s="18" t="n">
        <f aca="false">IF(OR(C3384="", J3384="",G3384=""), 0, IF(COUNTIF($J$6:J3384, J3384)=1, 1, 0))</f>
        <v>0</v>
      </c>
      <c r="L3384" s="16" t="str">
        <f aca="false">IF(B3384="Inscripción de nuevo registro patronal",B3384 &amp; "|" &amp; E3384 &amp; "|" &amp; C3384,"")</f>
        <v/>
      </c>
      <c r="M3384" s="18" t="n">
        <f aca="false">IF(OR(C3384="", L3384=""), 0, IF(COUNTIF($L$6:L3384, L3384)=1, 1, 0))</f>
        <v>0</v>
      </c>
    </row>
    <row r="3385" customFormat="false" ht="28.35" hidden="false" customHeight="true" outlineLevel="0" collapsed="false">
      <c r="A3385" s="48" t="str">
        <f aca="false">IF(AND(NOT(ISBLANK(C3385)),NOT(ISBLANK(B3385)),NOT(ISBLANK(E3385))),(_xlfn.AGGREGATE(2,7,A$5:A3385))+1,"")</f>
        <v/>
      </c>
      <c r="B3385" s="49"/>
      <c r="C3385" s="49"/>
      <c r="D3385" s="50"/>
      <c r="E3385" s="51"/>
      <c r="F3385" s="52" t="str">
        <f aca="false">IFERROR(VLOOKUP(B3385,LISTAS!$Q$2:$R$58,2,0),"")</f>
        <v/>
      </c>
      <c r="G3385" s="34" t="str">
        <f aca="false">IF(ISBLANK(C3385),"",  IF(F3385="RAZÓN SOCIAL","NUEVO_RP",   IF(F3385="NUMERO",      IF(ISNUMBER(VALUE(C3385)),VALUE(C3385),""),   IF(OR(F3385="NSS - NOMBRE",F3385="RP - NOMBRE"),      IF(         AND(           NOT(ISERROR(FIND(" - ",C3385))),           ISERROR(FIND("  ",C3385)),           ISERROR(FIND("–",C3385)),           ISERROR(FIND("—",C3385)),           ISNUMBER(VALUE(LEFT(C3385,FIND(" - ",C3385)-1)))         ),         VALUE(LEFT(C3385,FIND(" - ",C3385)-1)),         ""      ),   ""   )  )))</f>
        <v/>
      </c>
      <c r="H3385" s="34" t="str">
        <f aca="false">B3385 &amp; "|" &amp; E3385 &amp; "|" &amp;(IF(ISBLANK(C3385),"",IFERROR(VALUE(LEFT(TRIM(C3385),FIND(" ",TRIM(C3385)&amp;" ")-1)),"")))</f>
        <v>||</v>
      </c>
      <c r="I3385" s="18" t="n">
        <f aca="false">IF(G3385="",0, IF(COUNTIF($H$6:H3385,H3385)=1,1,0))</f>
        <v>0</v>
      </c>
      <c r="J3385" s="34" t="str">
        <f aca="false">IF( OR( ISBLANK(D3385), C3385=D3385, AND( LEFT(D3385,7)&lt;&gt;"NOMINA ", OR( ISERROR(FIND(" - ",D3385)), NOT(ISNUMBER(VALUE(LEFT(D3385,FIND(" - ",D3385)-1)))) ) ) ), "", B3385 &amp; "|" &amp; E3385 &amp; "|" &amp; (IF(ISBLANK(C3385), "", IFERROR(VALUE(LEFT(TRIM(C3385), FIND(" ", TRIM(C3385)&amp;" ")-1)), ""))) &amp; "|" &amp; D3385 )</f>
        <v/>
      </c>
      <c r="K3385" s="18" t="n">
        <f aca="false">IF(OR(C3385="", J3385="",G3385=""), 0, IF(COUNTIF($J$6:J3385, J3385)=1, 1, 0))</f>
        <v>0</v>
      </c>
      <c r="L3385" s="16" t="str">
        <f aca="false">IF(B3385="Inscripción de nuevo registro patronal",B3385 &amp; "|" &amp; E3385 &amp; "|" &amp; C3385,"")</f>
        <v/>
      </c>
      <c r="M3385" s="18" t="n">
        <f aca="false">IF(OR(C3385="", L3385=""), 0, IF(COUNTIF($L$6:L3385, L3385)=1, 1, 0))</f>
        <v>0</v>
      </c>
    </row>
    <row r="3386" customFormat="false" ht="28.35" hidden="false" customHeight="true" outlineLevel="0" collapsed="false">
      <c r="A3386" s="48" t="str">
        <f aca="false">IF(AND(NOT(ISBLANK(C3386)),NOT(ISBLANK(B3386)),NOT(ISBLANK(E3386))),(_xlfn.AGGREGATE(2,7,A$5:A3386))+1,"")</f>
        <v/>
      </c>
      <c r="B3386" s="49"/>
      <c r="C3386" s="49"/>
      <c r="D3386" s="50"/>
      <c r="E3386" s="51"/>
      <c r="F3386" s="52" t="str">
        <f aca="false">IFERROR(VLOOKUP(B3386,LISTAS!$Q$2:$R$58,2,0),"")</f>
        <v/>
      </c>
      <c r="G3386" s="34" t="str">
        <f aca="false">IF(ISBLANK(C3386),"",  IF(F3386="RAZÓN SOCIAL","NUEVO_RP",   IF(F3386="NUMERO",      IF(ISNUMBER(VALUE(C3386)),VALUE(C3386),""),   IF(OR(F3386="NSS - NOMBRE",F3386="RP - NOMBRE"),      IF(         AND(           NOT(ISERROR(FIND(" - ",C3386))),           ISERROR(FIND("  ",C3386)),           ISERROR(FIND("–",C3386)),           ISERROR(FIND("—",C3386)),           ISNUMBER(VALUE(LEFT(C3386,FIND(" - ",C3386)-1)))         ),         VALUE(LEFT(C3386,FIND(" - ",C3386)-1)),         ""      ),   ""   )  )))</f>
        <v/>
      </c>
      <c r="H3386" s="34" t="str">
        <f aca="false">B3386 &amp; "|" &amp; E3386 &amp; "|" &amp;(IF(ISBLANK(C3386),"",IFERROR(VALUE(LEFT(TRIM(C3386),FIND(" ",TRIM(C3386)&amp;" ")-1)),"")))</f>
        <v>||</v>
      </c>
      <c r="I3386" s="18" t="n">
        <f aca="false">IF(G3386="",0, IF(COUNTIF($H$6:H3386,H3386)=1,1,0))</f>
        <v>0</v>
      </c>
      <c r="J3386" s="34" t="str">
        <f aca="false">IF( OR( ISBLANK(D3386), C3386=D3386, AND( LEFT(D3386,7)&lt;&gt;"NOMINA ", OR( ISERROR(FIND(" - ",D3386)), NOT(ISNUMBER(VALUE(LEFT(D3386,FIND(" - ",D3386)-1)))) ) ) ), "", B3386 &amp; "|" &amp; E3386 &amp; "|" &amp; (IF(ISBLANK(C3386), "", IFERROR(VALUE(LEFT(TRIM(C3386), FIND(" ", TRIM(C3386)&amp;" ")-1)), ""))) &amp; "|" &amp; D3386 )</f>
        <v/>
      </c>
      <c r="K3386" s="18" t="n">
        <f aca="false">IF(OR(C3386="", J3386="",G3386=""), 0, IF(COUNTIF($J$6:J3386, J3386)=1, 1, 0))</f>
        <v>0</v>
      </c>
      <c r="L3386" s="16" t="str">
        <f aca="false">IF(B3386="Inscripción de nuevo registro patronal",B3386 &amp; "|" &amp; E3386 &amp; "|" &amp; C3386,"")</f>
        <v/>
      </c>
      <c r="M3386" s="18" t="n">
        <f aca="false">IF(OR(C3386="", L3386=""), 0, IF(COUNTIF($L$6:L3386, L3386)=1, 1, 0))</f>
        <v>0</v>
      </c>
    </row>
    <row r="3387" customFormat="false" ht="28.35" hidden="false" customHeight="true" outlineLevel="0" collapsed="false">
      <c r="A3387" s="48" t="str">
        <f aca="false">IF(AND(NOT(ISBLANK(C3387)),NOT(ISBLANK(B3387)),NOT(ISBLANK(E3387))),(_xlfn.AGGREGATE(2,7,A$5:A3387))+1,"")</f>
        <v/>
      </c>
      <c r="B3387" s="49"/>
      <c r="C3387" s="49"/>
      <c r="D3387" s="50"/>
      <c r="E3387" s="51"/>
      <c r="F3387" s="52" t="str">
        <f aca="false">IFERROR(VLOOKUP(B3387,LISTAS!$Q$2:$R$58,2,0),"")</f>
        <v/>
      </c>
      <c r="G3387" s="34" t="str">
        <f aca="false">IF(ISBLANK(C3387),"",  IF(F3387="RAZÓN SOCIAL","NUEVO_RP",   IF(F3387="NUMERO",      IF(ISNUMBER(VALUE(C3387)),VALUE(C3387),""),   IF(OR(F3387="NSS - NOMBRE",F3387="RP - NOMBRE"),      IF(         AND(           NOT(ISERROR(FIND(" - ",C3387))),           ISERROR(FIND("  ",C3387)),           ISERROR(FIND("–",C3387)),           ISERROR(FIND("—",C3387)),           ISNUMBER(VALUE(LEFT(C3387,FIND(" - ",C3387)-1)))         ),         VALUE(LEFT(C3387,FIND(" - ",C3387)-1)),         ""      ),   ""   )  )))</f>
        <v/>
      </c>
      <c r="H3387" s="34" t="str">
        <f aca="false">B3387 &amp; "|" &amp; E3387 &amp; "|" &amp;(IF(ISBLANK(C3387),"",IFERROR(VALUE(LEFT(TRIM(C3387),FIND(" ",TRIM(C3387)&amp;" ")-1)),"")))</f>
        <v>||</v>
      </c>
      <c r="I3387" s="18" t="n">
        <f aca="false">IF(G3387="",0, IF(COUNTIF($H$6:H3387,H3387)=1,1,0))</f>
        <v>0</v>
      </c>
      <c r="J3387" s="34" t="str">
        <f aca="false">IF( OR( ISBLANK(D3387), C3387=D3387, AND( LEFT(D3387,7)&lt;&gt;"NOMINA ", OR( ISERROR(FIND(" - ",D3387)), NOT(ISNUMBER(VALUE(LEFT(D3387,FIND(" - ",D3387)-1)))) ) ) ), "", B3387 &amp; "|" &amp; E3387 &amp; "|" &amp; (IF(ISBLANK(C3387), "", IFERROR(VALUE(LEFT(TRIM(C3387), FIND(" ", TRIM(C3387)&amp;" ")-1)), ""))) &amp; "|" &amp; D3387 )</f>
        <v/>
      </c>
      <c r="K3387" s="18" t="n">
        <f aca="false">IF(OR(C3387="", J3387="",G3387=""), 0, IF(COUNTIF($J$6:J3387, J3387)=1, 1, 0))</f>
        <v>0</v>
      </c>
      <c r="L3387" s="16" t="str">
        <f aca="false">IF(B3387="Inscripción de nuevo registro patronal",B3387 &amp; "|" &amp; E3387 &amp; "|" &amp; C3387,"")</f>
        <v/>
      </c>
      <c r="M3387" s="18" t="n">
        <f aca="false">IF(OR(C3387="", L3387=""), 0, IF(COUNTIF($L$6:L3387, L3387)=1, 1, 0))</f>
        <v>0</v>
      </c>
    </row>
    <row r="3388" customFormat="false" ht="28.35" hidden="false" customHeight="true" outlineLevel="0" collapsed="false">
      <c r="A3388" s="48" t="str">
        <f aca="false">IF(AND(NOT(ISBLANK(C3388)),NOT(ISBLANK(B3388)),NOT(ISBLANK(E3388))),(_xlfn.AGGREGATE(2,7,A$5:A3388))+1,"")</f>
        <v/>
      </c>
      <c r="B3388" s="49"/>
      <c r="C3388" s="49"/>
      <c r="D3388" s="50"/>
      <c r="E3388" s="51"/>
      <c r="F3388" s="52" t="str">
        <f aca="false">IFERROR(VLOOKUP(B3388,LISTAS!$Q$2:$R$58,2,0),"")</f>
        <v/>
      </c>
      <c r="G3388" s="34" t="str">
        <f aca="false">IF(ISBLANK(C3388),"",  IF(F3388="RAZÓN SOCIAL","NUEVO_RP",   IF(F3388="NUMERO",      IF(ISNUMBER(VALUE(C3388)),VALUE(C3388),""),   IF(OR(F3388="NSS - NOMBRE",F3388="RP - NOMBRE"),      IF(         AND(           NOT(ISERROR(FIND(" - ",C3388))),           ISERROR(FIND("  ",C3388)),           ISERROR(FIND("–",C3388)),           ISERROR(FIND("—",C3388)),           ISNUMBER(VALUE(LEFT(C3388,FIND(" - ",C3388)-1)))         ),         VALUE(LEFT(C3388,FIND(" - ",C3388)-1)),         ""      ),   ""   )  )))</f>
        <v/>
      </c>
      <c r="H3388" s="34" t="str">
        <f aca="false">B3388 &amp; "|" &amp; E3388 &amp; "|" &amp;(IF(ISBLANK(C3388),"",IFERROR(VALUE(LEFT(TRIM(C3388),FIND(" ",TRIM(C3388)&amp;" ")-1)),"")))</f>
        <v>||</v>
      </c>
      <c r="I3388" s="18" t="n">
        <f aca="false">IF(G3388="",0, IF(COUNTIF($H$6:H3388,H3388)=1,1,0))</f>
        <v>0</v>
      </c>
      <c r="J3388" s="34" t="str">
        <f aca="false">IF( OR( ISBLANK(D3388), C3388=D3388, AND( LEFT(D3388,7)&lt;&gt;"NOMINA ", OR( ISERROR(FIND(" - ",D3388)), NOT(ISNUMBER(VALUE(LEFT(D3388,FIND(" - ",D3388)-1)))) ) ) ), "", B3388 &amp; "|" &amp; E3388 &amp; "|" &amp; (IF(ISBLANK(C3388), "", IFERROR(VALUE(LEFT(TRIM(C3388), FIND(" ", TRIM(C3388)&amp;" ")-1)), ""))) &amp; "|" &amp; D3388 )</f>
        <v/>
      </c>
      <c r="K3388" s="18" t="n">
        <f aca="false">IF(OR(C3388="", J3388="",G3388=""), 0, IF(COUNTIF($J$6:J3388, J3388)=1, 1, 0))</f>
        <v>0</v>
      </c>
      <c r="L3388" s="16" t="str">
        <f aca="false">IF(B3388="Inscripción de nuevo registro patronal",B3388 &amp; "|" &amp; E3388 &amp; "|" &amp; C3388,"")</f>
        <v/>
      </c>
      <c r="M3388" s="18" t="n">
        <f aca="false">IF(OR(C3388="", L3388=""), 0, IF(COUNTIF($L$6:L3388, L3388)=1, 1, 0))</f>
        <v>0</v>
      </c>
    </row>
    <row r="3389" customFormat="false" ht="28.35" hidden="false" customHeight="true" outlineLevel="0" collapsed="false">
      <c r="A3389" s="48" t="str">
        <f aca="false">IF(AND(NOT(ISBLANK(C3389)),NOT(ISBLANK(B3389)),NOT(ISBLANK(E3389))),(_xlfn.AGGREGATE(2,7,A$5:A3389))+1,"")</f>
        <v/>
      </c>
      <c r="B3389" s="49"/>
      <c r="C3389" s="49"/>
      <c r="D3389" s="50"/>
      <c r="E3389" s="51"/>
      <c r="F3389" s="52" t="str">
        <f aca="false">IFERROR(VLOOKUP(B3389,LISTAS!$Q$2:$R$58,2,0),"")</f>
        <v/>
      </c>
      <c r="G3389" s="34" t="str">
        <f aca="false">IF(ISBLANK(C3389),"",  IF(F3389="RAZÓN SOCIAL","NUEVO_RP",   IF(F3389="NUMERO",      IF(ISNUMBER(VALUE(C3389)),VALUE(C3389),""),   IF(OR(F3389="NSS - NOMBRE",F3389="RP - NOMBRE"),      IF(         AND(           NOT(ISERROR(FIND(" - ",C3389))),           ISERROR(FIND("  ",C3389)),           ISERROR(FIND("–",C3389)),           ISERROR(FIND("—",C3389)),           ISNUMBER(VALUE(LEFT(C3389,FIND(" - ",C3389)-1)))         ),         VALUE(LEFT(C3389,FIND(" - ",C3389)-1)),         ""      ),   ""   )  )))</f>
        <v/>
      </c>
      <c r="H3389" s="34" t="str">
        <f aca="false">B3389 &amp; "|" &amp; E3389 &amp; "|" &amp;(IF(ISBLANK(C3389),"",IFERROR(VALUE(LEFT(TRIM(C3389),FIND(" ",TRIM(C3389)&amp;" ")-1)),"")))</f>
        <v>||</v>
      </c>
      <c r="I3389" s="18" t="n">
        <f aca="false">IF(G3389="",0, IF(COUNTIF($H$6:H3389,H3389)=1,1,0))</f>
        <v>0</v>
      </c>
      <c r="J3389" s="34" t="str">
        <f aca="false">IF( OR( ISBLANK(D3389), C3389=D3389, AND( LEFT(D3389,7)&lt;&gt;"NOMINA ", OR( ISERROR(FIND(" - ",D3389)), NOT(ISNUMBER(VALUE(LEFT(D3389,FIND(" - ",D3389)-1)))) ) ) ), "", B3389 &amp; "|" &amp; E3389 &amp; "|" &amp; (IF(ISBLANK(C3389), "", IFERROR(VALUE(LEFT(TRIM(C3389), FIND(" ", TRIM(C3389)&amp;" ")-1)), ""))) &amp; "|" &amp; D3389 )</f>
        <v/>
      </c>
      <c r="K3389" s="18" t="n">
        <f aca="false">IF(OR(C3389="", J3389="",G3389=""), 0, IF(COUNTIF($J$6:J3389, J3389)=1, 1, 0))</f>
        <v>0</v>
      </c>
      <c r="L3389" s="16" t="str">
        <f aca="false">IF(B3389="Inscripción de nuevo registro patronal",B3389 &amp; "|" &amp; E3389 &amp; "|" &amp; C3389,"")</f>
        <v/>
      </c>
      <c r="M3389" s="18" t="n">
        <f aca="false">IF(OR(C3389="", L3389=""), 0, IF(COUNTIF($L$6:L3389, L3389)=1, 1, 0))</f>
        <v>0</v>
      </c>
    </row>
    <row r="3390" customFormat="false" ht="28.35" hidden="false" customHeight="true" outlineLevel="0" collapsed="false">
      <c r="A3390" s="48" t="str">
        <f aca="false">IF(AND(NOT(ISBLANK(C3390)),NOT(ISBLANK(B3390)),NOT(ISBLANK(E3390))),(_xlfn.AGGREGATE(2,7,A$5:A3390))+1,"")</f>
        <v/>
      </c>
      <c r="B3390" s="49"/>
      <c r="C3390" s="49"/>
      <c r="D3390" s="50"/>
      <c r="E3390" s="51"/>
      <c r="F3390" s="52" t="str">
        <f aca="false">IFERROR(VLOOKUP(B3390,LISTAS!$Q$2:$R$58,2,0),"")</f>
        <v/>
      </c>
      <c r="G3390" s="34" t="str">
        <f aca="false">IF(ISBLANK(C3390),"",  IF(F3390="RAZÓN SOCIAL","NUEVO_RP",   IF(F3390="NUMERO",      IF(ISNUMBER(VALUE(C3390)),VALUE(C3390),""),   IF(OR(F3390="NSS - NOMBRE",F3390="RP - NOMBRE"),      IF(         AND(           NOT(ISERROR(FIND(" - ",C3390))),           ISERROR(FIND("  ",C3390)),           ISERROR(FIND("–",C3390)),           ISERROR(FIND("—",C3390)),           ISNUMBER(VALUE(LEFT(C3390,FIND(" - ",C3390)-1)))         ),         VALUE(LEFT(C3390,FIND(" - ",C3390)-1)),         ""      ),   ""   )  )))</f>
        <v/>
      </c>
      <c r="H3390" s="34" t="str">
        <f aca="false">B3390 &amp; "|" &amp; E3390 &amp; "|" &amp;(IF(ISBLANK(C3390),"",IFERROR(VALUE(LEFT(TRIM(C3390),FIND(" ",TRIM(C3390)&amp;" ")-1)),"")))</f>
        <v>||</v>
      </c>
      <c r="I3390" s="18" t="n">
        <f aca="false">IF(G3390="",0, IF(COUNTIF($H$6:H3390,H3390)=1,1,0))</f>
        <v>0</v>
      </c>
      <c r="J3390" s="34" t="str">
        <f aca="false">IF( OR( ISBLANK(D3390), C3390=D3390, AND( LEFT(D3390,7)&lt;&gt;"NOMINA ", OR( ISERROR(FIND(" - ",D3390)), NOT(ISNUMBER(VALUE(LEFT(D3390,FIND(" - ",D3390)-1)))) ) ) ), "", B3390 &amp; "|" &amp; E3390 &amp; "|" &amp; (IF(ISBLANK(C3390), "", IFERROR(VALUE(LEFT(TRIM(C3390), FIND(" ", TRIM(C3390)&amp;" ")-1)), ""))) &amp; "|" &amp; D3390 )</f>
        <v/>
      </c>
      <c r="K3390" s="18" t="n">
        <f aca="false">IF(OR(C3390="", J3390="",G3390=""), 0, IF(COUNTIF($J$6:J3390, J3390)=1, 1, 0))</f>
        <v>0</v>
      </c>
      <c r="L3390" s="16" t="str">
        <f aca="false">IF(B3390="Inscripción de nuevo registro patronal",B3390 &amp; "|" &amp; E3390 &amp; "|" &amp; C3390,"")</f>
        <v/>
      </c>
      <c r="M3390" s="18" t="n">
        <f aca="false">IF(OR(C3390="", L3390=""), 0, IF(COUNTIF($L$6:L3390, L3390)=1, 1, 0))</f>
        <v>0</v>
      </c>
    </row>
    <row r="3391" customFormat="false" ht="28.35" hidden="false" customHeight="true" outlineLevel="0" collapsed="false">
      <c r="A3391" s="48" t="str">
        <f aca="false">IF(AND(NOT(ISBLANK(C3391)),NOT(ISBLANK(B3391)),NOT(ISBLANK(E3391))),(_xlfn.AGGREGATE(2,7,A$5:A3391))+1,"")</f>
        <v/>
      </c>
      <c r="B3391" s="49"/>
      <c r="C3391" s="49"/>
      <c r="D3391" s="50"/>
      <c r="E3391" s="51"/>
      <c r="F3391" s="52" t="str">
        <f aca="false">IFERROR(VLOOKUP(B3391,LISTAS!$Q$2:$R$58,2,0),"")</f>
        <v/>
      </c>
      <c r="G3391" s="34" t="str">
        <f aca="false">IF(ISBLANK(C3391),"",  IF(F3391="RAZÓN SOCIAL","NUEVO_RP",   IF(F3391="NUMERO",      IF(ISNUMBER(VALUE(C3391)),VALUE(C3391),""),   IF(OR(F3391="NSS - NOMBRE",F3391="RP - NOMBRE"),      IF(         AND(           NOT(ISERROR(FIND(" - ",C3391))),           ISERROR(FIND("  ",C3391)),           ISERROR(FIND("–",C3391)),           ISERROR(FIND("—",C3391)),           ISNUMBER(VALUE(LEFT(C3391,FIND(" - ",C3391)-1)))         ),         VALUE(LEFT(C3391,FIND(" - ",C3391)-1)),         ""      ),   ""   )  )))</f>
        <v/>
      </c>
      <c r="H3391" s="34" t="str">
        <f aca="false">B3391 &amp; "|" &amp; E3391 &amp; "|" &amp;(IF(ISBLANK(C3391),"",IFERROR(VALUE(LEFT(TRIM(C3391),FIND(" ",TRIM(C3391)&amp;" ")-1)),"")))</f>
        <v>||</v>
      </c>
      <c r="I3391" s="18" t="n">
        <f aca="false">IF(G3391="",0, IF(COUNTIF($H$6:H3391,H3391)=1,1,0))</f>
        <v>0</v>
      </c>
      <c r="J3391" s="34" t="str">
        <f aca="false">IF( OR( ISBLANK(D3391), C3391=D3391, AND( LEFT(D3391,7)&lt;&gt;"NOMINA ", OR( ISERROR(FIND(" - ",D3391)), NOT(ISNUMBER(VALUE(LEFT(D3391,FIND(" - ",D3391)-1)))) ) ) ), "", B3391 &amp; "|" &amp; E3391 &amp; "|" &amp; (IF(ISBLANK(C3391), "", IFERROR(VALUE(LEFT(TRIM(C3391), FIND(" ", TRIM(C3391)&amp;" ")-1)), ""))) &amp; "|" &amp; D3391 )</f>
        <v/>
      </c>
      <c r="K3391" s="18" t="n">
        <f aca="false">IF(OR(C3391="", J3391="",G3391=""), 0, IF(COUNTIF($J$6:J3391, J3391)=1, 1, 0))</f>
        <v>0</v>
      </c>
      <c r="L3391" s="16" t="str">
        <f aca="false">IF(B3391="Inscripción de nuevo registro patronal",B3391 &amp; "|" &amp; E3391 &amp; "|" &amp; C3391,"")</f>
        <v/>
      </c>
      <c r="M3391" s="18" t="n">
        <f aca="false">IF(OR(C3391="", L3391=""), 0, IF(COUNTIF($L$6:L3391, L3391)=1, 1, 0))</f>
        <v>0</v>
      </c>
    </row>
    <row r="3392" customFormat="false" ht="28.35" hidden="false" customHeight="true" outlineLevel="0" collapsed="false">
      <c r="A3392" s="48" t="str">
        <f aca="false">IF(AND(NOT(ISBLANK(C3392)),NOT(ISBLANK(B3392)),NOT(ISBLANK(E3392))),(_xlfn.AGGREGATE(2,7,A$5:A3392))+1,"")</f>
        <v/>
      </c>
      <c r="B3392" s="49"/>
      <c r="C3392" s="49"/>
      <c r="D3392" s="50"/>
      <c r="E3392" s="51"/>
      <c r="F3392" s="52" t="str">
        <f aca="false">IFERROR(VLOOKUP(B3392,LISTAS!$Q$2:$R$58,2,0),"")</f>
        <v/>
      </c>
      <c r="G3392" s="34" t="str">
        <f aca="false">IF(ISBLANK(C3392),"",  IF(F3392="RAZÓN SOCIAL","NUEVO_RP",   IF(F3392="NUMERO",      IF(ISNUMBER(VALUE(C3392)),VALUE(C3392),""),   IF(OR(F3392="NSS - NOMBRE",F3392="RP - NOMBRE"),      IF(         AND(           NOT(ISERROR(FIND(" - ",C3392))),           ISERROR(FIND("  ",C3392)),           ISERROR(FIND("–",C3392)),           ISERROR(FIND("—",C3392)),           ISNUMBER(VALUE(LEFT(C3392,FIND(" - ",C3392)-1)))         ),         VALUE(LEFT(C3392,FIND(" - ",C3392)-1)),         ""      ),   ""   )  )))</f>
        <v/>
      </c>
      <c r="H3392" s="34" t="str">
        <f aca="false">B3392 &amp; "|" &amp; E3392 &amp; "|" &amp;(IF(ISBLANK(C3392),"",IFERROR(VALUE(LEFT(TRIM(C3392),FIND(" ",TRIM(C3392)&amp;" ")-1)),"")))</f>
        <v>||</v>
      </c>
      <c r="I3392" s="18" t="n">
        <f aca="false">IF(G3392="",0, IF(COUNTIF($H$6:H3392,H3392)=1,1,0))</f>
        <v>0</v>
      </c>
      <c r="J3392" s="34" t="str">
        <f aca="false">IF( OR( ISBLANK(D3392), C3392=D3392, AND( LEFT(D3392,7)&lt;&gt;"NOMINA ", OR( ISERROR(FIND(" - ",D3392)), NOT(ISNUMBER(VALUE(LEFT(D3392,FIND(" - ",D3392)-1)))) ) ) ), "", B3392 &amp; "|" &amp; E3392 &amp; "|" &amp; (IF(ISBLANK(C3392), "", IFERROR(VALUE(LEFT(TRIM(C3392), FIND(" ", TRIM(C3392)&amp;" ")-1)), ""))) &amp; "|" &amp; D3392 )</f>
        <v/>
      </c>
      <c r="K3392" s="18" t="n">
        <f aca="false">IF(OR(C3392="", J3392="",G3392=""), 0, IF(COUNTIF($J$6:J3392, J3392)=1, 1, 0))</f>
        <v>0</v>
      </c>
      <c r="L3392" s="16" t="str">
        <f aca="false">IF(B3392="Inscripción de nuevo registro patronal",B3392 &amp; "|" &amp; E3392 &amp; "|" &amp; C3392,"")</f>
        <v/>
      </c>
      <c r="M3392" s="18" t="n">
        <f aca="false">IF(OR(C3392="", L3392=""), 0, IF(COUNTIF($L$6:L3392, L3392)=1, 1, 0))</f>
        <v>0</v>
      </c>
    </row>
    <row r="3393" customFormat="false" ht="28.35" hidden="false" customHeight="true" outlineLevel="0" collapsed="false">
      <c r="A3393" s="48" t="str">
        <f aca="false">IF(AND(NOT(ISBLANK(C3393)),NOT(ISBLANK(B3393)),NOT(ISBLANK(E3393))),(_xlfn.AGGREGATE(2,7,A$5:A3393))+1,"")</f>
        <v/>
      </c>
      <c r="B3393" s="49"/>
      <c r="C3393" s="49"/>
      <c r="D3393" s="50"/>
      <c r="E3393" s="51"/>
      <c r="F3393" s="52" t="str">
        <f aca="false">IFERROR(VLOOKUP(B3393,LISTAS!$Q$2:$R$58,2,0),"")</f>
        <v/>
      </c>
      <c r="G3393" s="34" t="str">
        <f aca="false">IF(ISBLANK(C3393),"",  IF(F3393="RAZÓN SOCIAL","NUEVO_RP",   IF(F3393="NUMERO",      IF(ISNUMBER(VALUE(C3393)),VALUE(C3393),""),   IF(OR(F3393="NSS - NOMBRE",F3393="RP - NOMBRE"),      IF(         AND(           NOT(ISERROR(FIND(" - ",C3393))),           ISERROR(FIND("  ",C3393)),           ISERROR(FIND("–",C3393)),           ISERROR(FIND("—",C3393)),           ISNUMBER(VALUE(LEFT(C3393,FIND(" - ",C3393)-1)))         ),         VALUE(LEFT(C3393,FIND(" - ",C3393)-1)),         ""      ),   ""   )  )))</f>
        <v/>
      </c>
      <c r="H3393" s="34" t="str">
        <f aca="false">B3393 &amp; "|" &amp; E3393 &amp; "|" &amp;(IF(ISBLANK(C3393),"",IFERROR(VALUE(LEFT(TRIM(C3393),FIND(" ",TRIM(C3393)&amp;" ")-1)),"")))</f>
        <v>||</v>
      </c>
      <c r="I3393" s="18" t="n">
        <f aca="false">IF(G3393="",0, IF(COUNTIF($H$6:H3393,H3393)=1,1,0))</f>
        <v>0</v>
      </c>
      <c r="J3393" s="34" t="str">
        <f aca="false">IF( OR( ISBLANK(D3393), C3393=D3393, AND( LEFT(D3393,7)&lt;&gt;"NOMINA ", OR( ISERROR(FIND(" - ",D3393)), NOT(ISNUMBER(VALUE(LEFT(D3393,FIND(" - ",D3393)-1)))) ) ) ), "", B3393 &amp; "|" &amp; E3393 &amp; "|" &amp; (IF(ISBLANK(C3393), "", IFERROR(VALUE(LEFT(TRIM(C3393), FIND(" ", TRIM(C3393)&amp;" ")-1)), ""))) &amp; "|" &amp; D3393 )</f>
        <v/>
      </c>
      <c r="K3393" s="18" t="n">
        <f aca="false">IF(OR(C3393="", J3393="",G3393=""), 0, IF(COUNTIF($J$6:J3393, J3393)=1, 1, 0))</f>
        <v>0</v>
      </c>
      <c r="L3393" s="16" t="str">
        <f aca="false">IF(B3393="Inscripción de nuevo registro patronal",B3393 &amp; "|" &amp; E3393 &amp; "|" &amp; C3393,"")</f>
        <v/>
      </c>
      <c r="M3393" s="18" t="n">
        <f aca="false">IF(OR(C3393="", L3393=""), 0, IF(COUNTIF($L$6:L3393, L3393)=1, 1, 0))</f>
        <v>0</v>
      </c>
    </row>
    <row r="3394" customFormat="false" ht="28.35" hidden="false" customHeight="true" outlineLevel="0" collapsed="false">
      <c r="A3394" s="48" t="str">
        <f aca="false">IF(AND(NOT(ISBLANK(C3394)),NOT(ISBLANK(B3394)),NOT(ISBLANK(E3394))),(_xlfn.AGGREGATE(2,7,A$5:A3394))+1,"")</f>
        <v/>
      </c>
      <c r="B3394" s="49"/>
      <c r="C3394" s="49"/>
      <c r="D3394" s="50"/>
      <c r="E3394" s="51"/>
      <c r="F3394" s="52" t="str">
        <f aca="false">IFERROR(VLOOKUP(B3394,LISTAS!$Q$2:$R$58,2,0),"")</f>
        <v/>
      </c>
      <c r="G3394" s="34" t="str">
        <f aca="false">IF(ISBLANK(C3394),"",  IF(F3394="RAZÓN SOCIAL","NUEVO_RP",   IF(F3394="NUMERO",      IF(ISNUMBER(VALUE(C3394)),VALUE(C3394),""),   IF(OR(F3394="NSS - NOMBRE",F3394="RP - NOMBRE"),      IF(         AND(           NOT(ISERROR(FIND(" - ",C3394))),           ISERROR(FIND("  ",C3394)),           ISERROR(FIND("–",C3394)),           ISERROR(FIND("—",C3394)),           ISNUMBER(VALUE(LEFT(C3394,FIND(" - ",C3394)-1)))         ),         VALUE(LEFT(C3394,FIND(" - ",C3394)-1)),         ""      ),   ""   )  )))</f>
        <v/>
      </c>
      <c r="H3394" s="34" t="str">
        <f aca="false">B3394 &amp; "|" &amp; E3394 &amp; "|" &amp;(IF(ISBLANK(C3394),"",IFERROR(VALUE(LEFT(TRIM(C3394),FIND(" ",TRIM(C3394)&amp;" ")-1)),"")))</f>
        <v>||</v>
      </c>
      <c r="I3394" s="18" t="n">
        <f aca="false">IF(G3394="",0, IF(COUNTIF($H$6:H3394,H3394)=1,1,0))</f>
        <v>0</v>
      </c>
      <c r="J3394" s="34" t="str">
        <f aca="false">IF( OR( ISBLANK(D3394), C3394=D3394, AND( LEFT(D3394,7)&lt;&gt;"NOMINA ", OR( ISERROR(FIND(" - ",D3394)), NOT(ISNUMBER(VALUE(LEFT(D3394,FIND(" - ",D3394)-1)))) ) ) ), "", B3394 &amp; "|" &amp; E3394 &amp; "|" &amp; (IF(ISBLANK(C3394), "", IFERROR(VALUE(LEFT(TRIM(C3394), FIND(" ", TRIM(C3394)&amp;" ")-1)), ""))) &amp; "|" &amp; D3394 )</f>
        <v/>
      </c>
      <c r="K3394" s="18" t="n">
        <f aca="false">IF(OR(C3394="", J3394="",G3394=""), 0, IF(COUNTIF($J$6:J3394, J3394)=1, 1, 0))</f>
        <v>0</v>
      </c>
      <c r="L3394" s="16" t="str">
        <f aca="false">IF(B3394="Inscripción de nuevo registro patronal",B3394 &amp; "|" &amp; E3394 &amp; "|" &amp; C3394,"")</f>
        <v/>
      </c>
      <c r="M3394" s="18" t="n">
        <f aca="false">IF(OR(C3394="", L3394=""), 0, IF(COUNTIF($L$6:L3394, L3394)=1, 1, 0))</f>
        <v>0</v>
      </c>
    </row>
    <row r="3395" customFormat="false" ht="28.35" hidden="false" customHeight="true" outlineLevel="0" collapsed="false">
      <c r="A3395" s="48" t="str">
        <f aca="false">IF(AND(NOT(ISBLANK(C3395)),NOT(ISBLANK(B3395)),NOT(ISBLANK(E3395))),(_xlfn.AGGREGATE(2,7,A$5:A3395))+1,"")</f>
        <v/>
      </c>
      <c r="B3395" s="49"/>
      <c r="C3395" s="49"/>
      <c r="D3395" s="50"/>
      <c r="E3395" s="51"/>
      <c r="F3395" s="52" t="str">
        <f aca="false">IFERROR(VLOOKUP(B3395,LISTAS!$Q$2:$R$58,2,0),"")</f>
        <v/>
      </c>
      <c r="G3395" s="34" t="str">
        <f aca="false">IF(ISBLANK(C3395),"",  IF(F3395="RAZÓN SOCIAL","NUEVO_RP",   IF(F3395="NUMERO",      IF(ISNUMBER(VALUE(C3395)),VALUE(C3395),""),   IF(OR(F3395="NSS - NOMBRE",F3395="RP - NOMBRE"),      IF(         AND(           NOT(ISERROR(FIND(" - ",C3395))),           ISERROR(FIND("  ",C3395)),           ISERROR(FIND("–",C3395)),           ISERROR(FIND("—",C3395)),           ISNUMBER(VALUE(LEFT(C3395,FIND(" - ",C3395)-1)))         ),         VALUE(LEFT(C3395,FIND(" - ",C3395)-1)),         ""      ),   ""   )  )))</f>
        <v/>
      </c>
      <c r="H3395" s="34" t="str">
        <f aca="false">B3395 &amp; "|" &amp; E3395 &amp; "|" &amp;(IF(ISBLANK(C3395),"",IFERROR(VALUE(LEFT(TRIM(C3395),FIND(" ",TRIM(C3395)&amp;" ")-1)),"")))</f>
        <v>||</v>
      </c>
      <c r="I3395" s="18" t="n">
        <f aca="false">IF(G3395="",0, IF(COUNTIF($H$6:H3395,H3395)=1,1,0))</f>
        <v>0</v>
      </c>
      <c r="J3395" s="34" t="str">
        <f aca="false">IF( OR( ISBLANK(D3395), C3395=D3395, AND( LEFT(D3395,7)&lt;&gt;"NOMINA ", OR( ISERROR(FIND(" - ",D3395)), NOT(ISNUMBER(VALUE(LEFT(D3395,FIND(" - ",D3395)-1)))) ) ) ), "", B3395 &amp; "|" &amp; E3395 &amp; "|" &amp; (IF(ISBLANK(C3395), "", IFERROR(VALUE(LEFT(TRIM(C3395), FIND(" ", TRIM(C3395)&amp;" ")-1)), ""))) &amp; "|" &amp; D3395 )</f>
        <v/>
      </c>
      <c r="K3395" s="18" t="n">
        <f aca="false">IF(OR(C3395="", J3395="",G3395=""), 0, IF(COUNTIF($J$6:J3395, J3395)=1, 1, 0))</f>
        <v>0</v>
      </c>
      <c r="L3395" s="16" t="str">
        <f aca="false">IF(B3395="Inscripción de nuevo registro patronal",B3395 &amp; "|" &amp; E3395 &amp; "|" &amp; C3395,"")</f>
        <v/>
      </c>
      <c r="M3395" s="18" t="n">
        <f aca="false">IF(OR(C3395="", L3395=""), 0, IF(COUNTIF($L$6:L3395, L3395)=1, 1, 0))</f>
        <v>0</v>
      </c>
    </row>
    <row r="3396" customFormat="false" ht="28.35" hidden="false" customHeight="true" outlineLevel="0" collapsed="false">
      <c r="A3396" s="48" t="str">
        <f aca="false">IF(AND(NOT(ISBLANK(C3396)),NOT(ISBLANK(B3396)),NOT(ISBLANK(E3396))),(_xlfn.AGGREGATE(2,7,A$5:A3396))+1,"")</f>
        <v/>
      </c>
      <c r="B3396" s="49"/>
      <c r="C3396" s="49"/>
      <c r="D3396" s="50"/>
      <c r="E3396" s="51"/>
      <c r="F3396" s="52" t="str">
        <f aca="false">IFERROR(VLOOKUP(B3396,LISTAS!$Q$2:$R$58,2,0),"")</f>
        <v/>
      </c>
      <c r="G3396" s="34" t="str">
        <f aca="false">IF(ISBLANK(C3396),"",  IF(F3396="RAZÓN SOCIAL","NUEVO_RP",   IF(F3396="NUMERO",      IF(ISNUMBER(VALUE(C3396)),VALUE(C3396),""),   IF(OR(F3396="NSS - NOMBRE",F3396="RP - NOMBRE"),      IF(         AND(           NOT(ISERROR(FIND(" - ",C3396))),           ISERROR(FIND("  ",C3396)),           ISERROR(FIND("–",C3396)),           ISERROR(FIND("—",C3396)),           ISNUMBER(VALUE(LEFT(C3396,FIND(" - ",C3396)-1)))         ),         VALUE(LEFT(C3396,FIND(" - ",C3396)-1)),         ""      ),   ""   )  )))</f>
        <v/>
      </c>
      <c r="H3396" s="34" t="str">
        <f aca="false">B3396 &amp; "|" &amp; E3396 &amp; "|" &amp;(IF(ISBLANK(C3396),"",IFERROR(VALUE(LEFT(TRIM(C3396),FIND(" ",TRIM(C3396)&amp;" ")-1)),"")))</f>
        <v>||</v>
      </c>
      <c r="I3396" s="18" t="n">
        <f aca="false">IF(G3396="",0, IF(COUNTIF($H$6:H3396,H3396)=1,1,0))</f>
        <v>0</v>
      </c>
      <c r="J3396" s="34" t="str">
        <f aca="false">IF( OR( ISBLANK(D3396), C3396=D3396, AND( LEFT(D3396,7)&lt;&gt;"NOMINA ", OR( ISERROR(FIND(" - ",D3396)), NOT(ISNUMBER(VALUE(LEFT(D3396,FIND(" - ",D3396)-1)))) ) ) ), "", B3396 &amp; "|" &amp; E3396 &amp; "|" &amp; (IF(ISBLANK(C3396), "", IFERROR(VALUE(LEFT(TRIM(C3396), FIND(" ", TRIM(C3396)&amp;" ")-1)), ""))) &amp; "|" &amp; D3396 )</f>
        <v/>
      </c>
      <c r="K3396" s="18" t="n">
        <f aca="false">IF(OR(C3396="", J3396="",G3396=""), 0, IF(COUNTIF($J$6:J3396, J3396)=1, 1, 0))</f>
        <v>0</v>
      </c>
      <c r="L3396" s="16" t="str">
        <f aca="false">IF(B3396="Inscripción de nuevo registro patronal",B3396 &amp; "|" &amp; E3396 &amp; "|" &amp; C3396,"")</f>
        <v/>
      </c>
      <c r="M3396" s="18" t="n">
        <f aca="false">IF(OR(C3396="", L3396=""), 0, IF(COUNTIF($L$6:L3396, L3396)=1, 1, 0))</f>
        <v>0</v>
      </c>
    </row>
    <row r="3397" customFormat="false" ht="28.35" hidden="false" customHeight="true" outlineLevel="0" collapsed="false">
      <c r="A3397" s="48" t="str">
        <f aca="false">IF(AND(NOT(ISBLANK(C3397)),NOT(ISBLANK(B3397)),NOT(ISBLANK(E3397))),(_xlfn.AGGREGATE(2,7,A$5:A3397))+1,"")</f>
        <v/>
      </c>
      <c r="B3397" s="49"/>
      <c r="C3397" s="49"/>
      <c r="D3397" s="50"/>
      <c r="E3397" s="51"/>
      <c r="F3397" s="52" t="str">
        <f aca="false">IFERROR(VLOOKUP(B3397,LISTAS!$Q$2:$R$58,2,0),"")</f>
        <v/>
      </c>
      <c r="G3397" s="34" t="str">
        <f aca="false">IF(ISBLANK(C3397),"",  IF(F3397="RAZÓN SOCIAL","NUEVO_RP",   IF(F3397="NUMERO",      IF(ISNUMBER(VALUE(C3397)),VALUE(C3397),""),   IF(OR(F3397="NSS - NOMBRE",F3397="RP - NOMBRE"),      IF(         AND(           NOT(ISERROR(FIND(" - ",C3397))),           ISERROR(FIND("  ",C3397)),           ISERROR(FIND("–",C3397)),           ISERROR(FIND("—",C3397)),           ISNUMBER(VALUE(LEFT(C3397,FIND(" - ",C3397)-1)))         ),         VALUE(LEFT(C3397,FIND(" - ",C3397)-1)),         ""      ),   ""   )  )))</f>
        <v/>
      </c>
      <c r="H3397" s="34" t="str">
        <f aca="false">B3397 &amp; "|" &amp; E3397 &amp; "|" &amp;(IF(ISBLANK(C3397),"",IFERROR(VALUE(LEFT(TRIM(C3397),FIND(" ",TRIM(C3397)&amp;" ")-1)),"")))</f>
        <v>||</v>
      </c>
      <c r="I3397" s="18" t="n">
        <f aca="false">IF(G3397="",0, IF(COUNTIF($H$6:H3397,H3397)=1,1,0))</f>
        <v>0</v>
      </c>
      <c r="J3397" s="34" t="str">
        <f aca="false">IF( OR( ISBLANK(D3397), C3397=D3397, AND( LEFT(D3397,7)&lt;&gt;"NOMINA ", OR( ISERROR(FIND(" - ",D3397)), NOT(ISNUMBER(VALUE(LEFT(D3397,FIND(" - ",D3397)-1)))) ) ) ), "", B3397 &amp; "|" &amp; E3397 &amp; "|" &amp; (IF(ISBLANK(C3397), "", IFERROR(VALUE(LEFT(TRIM(C3397), FIND(" ", TRIM(C3397)&amp;" ")-1)), ""))) &amp; "|" &amp; D3397 )</f>
        <v/>
      </c>
      <c r="K3397" s="18" t="n">
        <f aca="false">IF(OR(C3397="", J3397="",G3397=""), 0, IF(COUNTIF($J$6:J3397, J3397)=1, 1, 0))</f>
        <v>0</v>
      </c>
      <c r="L3397" s="16" t="str">
        <f aca="false">IF(B3397="Inscripción de nuevo registro patronal",B3397 &amp; "|" &amp; E3397 &amp; "|" &amp; C3397,"")</f>
        <v/>
      </c>
      <c r="M3397" s="18" t="n">
        <f aca="false">IF(OR(C3397="", L3397=""), 0, IF(COUNTIF($L$6:L3397, L3397)=1, 1, 0))</f>
        <v>0</v>
      </c>
    </row>
    <row r="3398" customFormat="false" ht="28.35" hidden="false" customHeight="true" outlineLevel="0" collapsed="false">
      <c r="A3398" s="48" t="str">
        <f aca="false">IF(AND(NOT(ISBLANK(C3398)),NOT(ISBLANK(B3398)),NOT(ISBLANK(E3398))),(_xlfn.AGGREGATE(2,7,A$5:A3398))+1,"")</f>
        <v/>
      </c>
      <c r="B3398" s="49"/>
      <c r="C3398" s="49"/>
      <c r="D3398" s="50"/>
      <c r="E3398" s="51"/>
      <c r="F3398" s="52" t="str">
        <f aca="false">IFERROR(VLOOKUP(B3398,LISTAS!$Q$2:$R$58,2,0),"")</f>
        <v/>
      </c>
      <c r="G3398" s="34" t="str">
        <f aca="false">IF(ISBLANK(C3398),"",  IF(F3398="RAZÓN SOCIAL","NUEVO_RP",   IF(F3398="NUMERO",      IF(ISNUMBER(VALUE(C3398)),VALUE(C3398),""),   IF(OR(F3398="NSS - NOMBRE",F3398="RP - NOMBRE"),      IF(         AND(           NOT(ISERROR(FIND(" - ",C3398))),           ISERROR(FIND("  ",C3398)),           ISERROR(FIND("–",C3398)),           ISERROR(FIND("—",C3398)),           ISNUMBER(VALUE(LEFT(C3398,FIND(" - ",C3398)-1)))         ),         VALUE(LEFT(C3398,FIND(" - ",C3398)-1)),         ""      ),   ""   )  )))</f>
        <v/>
      </c>
      <c r="H3398" s="34" t="str">
        <f aca="false">B3398 &amp; "|" &amp; E3398 &amp; "|" &amp;(IF(ISBLANK(C3398),"",IFERROR(VALUE(LEFT(TRIM(C3398),FIND(" ",TRIM(C3398)&amp;" ")-1)),"")))</f>
        <v>||</v>
      </c>
      <c r="I3398" s="18" t="n">
        <f aca="false">IF(G3398="",0, IF(COUNTIF($H$6:H3398,H3398)=1,1,0))</f>
        <v>0</v>
      </c>
      <c r="J3398" s="34" t="str">
        <f aca="false">IF( OR( ISBLANK(D3398), C3398=D3398, AND( LEFT(D3398,7)&lt;&gt;"NOMINA ", OR( ISERROR(FIND(" - ",D3398)), NOT(ISNUMBER(VALUE(LEFT(D3398,FIND(" - ",D3398)-1)))) ) ) ), "", B3398 &amp; "|" &amp; E3398 &amp; "|" &amp; (IF(ISBLANK(C3398), "", IFERROR(VALUE(LEFT(TRIM(C3398), FIND(" ", TRIM(C3398)&amp;" ")-1)), ""))) &amp; "|" &amp; D3398 )</f>
        <v/>
      </c>
      <c r="K3398" s="18" t="n">
        <f aca="false">IF(OR(C3398="", J3398="",G3398=""), 0, IF(COUNTIF($J$6:J3398, J3398)=1, 1, 0))</f>
        <v>0</v>
      </c>
      <c r="L3398" s="16" t="str">
        <f aca="false">IF(B3398="Inscripción de nuevo registro patronal",B3398 &amp; "|" &amp; E3398 &amp; "|" &amp; C3398,"")</f>
        <v/>
      </c>
      <c r="M3398" s="18" t="n">
        <f aca="false">IF(OR(C3398="", L3398=""), 0, IF(COUNTIF($L$6:L3398, L3398)=1, 1, 0))</f>
        <v>0</v>
      </c>
    </row>
    <row r="3399" customFormat="false" ht="28.35" hidden="false" customHeight="true" outlineLevel="0" collapsed="false">
      <c r="A3399" s="48" t="str">
        <f aca="false">IF(AND(NOT(ISBLANK(C3399)),NOT(ISBLANK(B3399)),NOT(ISBLANK(E3399))),(_xlfn.AGGREGATE(2,7,A$5:A3399))+1,"")</f>
        <v/>
      </c>
      <c r="B3399" s="49"/>
      <c r="C3399" s="49"/>
      <c r="D3399" s="50"/>
      <c r="E3399" s="51"/>
      <c r="F3399" s="52" t="str">
        <f aca="false">IFERROR(VLOOKUP(B3399,LISTAS!$Q$2:$R$58,2,0),"")</f>
        <v/>
      </c>
      <c r="G3399" s="34" t="str">
        <f aca="false">IF(ISBLANK(C3399),"",  IF(F3399="RAZÓN SOCIAL","NUEVO_RP",   IF(F3399="NUMERO",      IF(ISNUMBER(VALUE(C3399)),VALUE(C3399),""),   IF(OR(F3399="NSS - NOMBRE",F3399="RP - NOMBRE"),      IF(         AND(           NOT(ISERROR(FIND(" - ",C3399))),           ISERROR(FIND("  ",C3399)),           ISERROR(FIND("–",C3399)),           ISERROR(FIND("—",C3399)),           ISNUMBER(VALUE(LEFT(C3399,FIND(" - ",C3399)-1)))         ),         VALUE(LEFT(C3399,FIND(" - ",C3399)-1)),         ""      ),   ""   )  )))</f>
        <v/>
      </c>
      <c r="H3399" s="34" t="str">
        <f aca="false">B3399 &amp; "|" &amp; E3399 &amp; "|" &amp;(IF(ISBLANK(C3399),"",IFERROR(VALUE(LEFT(TRIM(C3399),FIND(" ",TRIM(C3399)&amp;" ")-1)),"")))</f>
        <v>||</v>
      </c>
      <c r="I3399" s="18" t="n">
        <f aca="false">IF(G3399="",0, IF(COUNTIF($H$6:H3399,H3399)=1,1,0))</f>
        <v>0</v>
      </c>
      <c r="J3399" s="34" t="str">
        <f aca="false">IF( OR( ISBLANK(D3399), C3399=D3399, AND( LEFT(D3399,7)&lt;&gt;"NOMINA ", OR( ISERROR(FIND(" - ",D3399)), NOT(ISNUMBER(VALUE(LEFT(D3399,FIND(" - ",D3399)-1)))) ) ) ), "", B3399 &amp; "|" &amp; E3399 &amp; "|" &amp; (IF(ISBLANK(C3399), "", IFERROR(VALUE(LEFT(TRIM(C3399), FIND(" ", TRIM(C3399)&amp;" ")-1)), ""))) &amp; "|" &amp; D3399 )</f>
        <v/>
      </c>
      <c r="K3399" s="18" t="n">
        <f aca="false">IF(OR(C3399="", J3399="",G3399=""), 0, IF(COUNTIF($J$6:J3399, J3399)=1, 1, 0))</f>
        <v>0</v>
      </c>
      <c r="L3399" s="16" t="str">
        <f aca="false">IF(B3399="Inscripción de nuevo registro patronal",B3399 &amp; "|" &amp; E3399 &amp; "|" &amp; C3399,"")</f>
        <v/>
      </c>
      <c r="M3399" s="18" t="n">
        <f aca="false">IF(OR(C3399="", L3399=""), 0, IF(COUNTIF($L$6:L3399, L3399)=1, 1, 0))</f>
        <v>0</v>
      </c>
    </row>
    <row r="3400" customFormat="false" ht="28.35" hidden="false" customHeight="true" outlineLevel="0" collapsed="false">
      <c r="A3400" s="48" t="str">
        <f aca="false">IF(AND(NOT(ISBLANK(C3400)),NOT(ISBLANK(B3400)),NOT(ISBLANK(E3400))),(_xlfn.AGGREGATE(2,7,A$5:A3400))+1,"")</f>
        <v/>
      </c>
      <c r="B3400" s="49"/>
      <c r="C3400" s="49"/>
      <c r="D3400" s="50"/>
      <c r="E3400" s="51"/>
      <c r="F3400" s="52" t="str">
        <f aca="false">IFERROR(VLOOKUP(B3400,LISTAS!$Q$2:$R$58,2,0),"")</f>
        <v/>
      </c>
      <c r="G3400" s="34" t="str">
        <f aca="false">IF(ISBLANK(C3400),"",  IF(F3400="RAZÓN SOCIAL","NUEVO_RP",   IF(F3400="NUMERO",      IF(ISNUMBER(VALUE(C3400)),VALUE(C3400),""),   IF(OR(F3400="NSS - NOMBRE",F3400="RP - NOMBRE"),      IF(         AND(           NOT(ISERROR(FIND(" - ",C3400))),           ISERROR(FIND("  ",C3400)),           ISERROR(FIND("–",C3400)),           ISERROR(FIND("—",C3400)),           ISNUMBER(VALUE(LEFT(C3400,FIND(" - ",C3400)-1)))         ),         VALUE(LEFT(C3400,FIND(" - ",C3400)-1)),         ""      ),   ""   )  )))</f>
        <v/>
      </c>
      <c r="H3400" s="34" t="str">
        <f aca="false">B3400 &amp; "|" &amp; E3400 &amp; "|" &amp;(IF(ISBLANK(C3400),"",IFERROR(VALUE(LEFT(TRIM(C3400),FIND(" ",TRIM(C3400)&amp;" ")-1)),"")))</f>
        <v>||</v>
      </c>
      <c r="I3400" s="18" t="n">
        <f aca="false">IF(G3400="",0, IF(COUNTIF($H$6:H3400,H3400)=1,1,0))</f>
        <v>0</v>
      </c>
      <c r="J3400" s="34" t="str">
        <f aca="false">IF( OR( ISBLANK(D3400), C3400=D3400, AND( LEFT(D3400,7)&lt;&gt;"NOMINA ", OR( ISERROR(FIND(" - ",D3400)), NOT(ISNUMBER(VALUE(LEFT(D3400,FIND(" - ",D3400)-1)))) ) ) ), "", B3400 &amp; "|" &amp; E3400 &amp; "|" &amp; (IF(ISBLANK(C3400), "", IFERROR(VALUE(LEFT(TRIM(C3400), FIND(" ", TRIM(C3400)&amp;" ")-1)), ""))) &amp; "|" &amp; D3400 )</f>
        <v/>
      </c>
      <c r="K3400" s="18" t="n">
        <f aca="false">IF(OR(C3400="", J3400="",G3400=""), 0, IF(COUNTIF($J$6:J3400, J3400)=1, 1, 0))</f>
        <v>0</v>
      </c>
      <c r="L3400" s="16" t="str">
        <f aca="false">IF(B3400="Inscripción de nuevo registro patronal",B3400 &amp; "|" &amp; E3400 &amp; "|" &amp; C3400,"")</f>
        <v/>
      </c>
      <c r="M3400" s="18" t="n">
        <f aca="false">IF(OR(C3400="", L3400=""), 0, IF(COUNTIF($L$6:L3400, L3400)=1, 1, 0))</f>
        <v>0</v>
      </c>
    </row>
    <row r="3401" customFormat="false" ht="28.35" hidden="false" customHeight="true" outlineLevel="0" collapsed="false">
      <c r="A3401" s="48" t="str">
        <f aca="false">IF(AND(NOT(ISBLANK(C3401)),NOT(ISBLANK(B3401)),NOT(ISBLANK(E3401))),(_xlfn.AGGREGATE(2,7,A$5:A3401))+1,"")</f>
        <v/>
      </c>
      <c r="B3401" s="49"/>
      <c r="C3401" s="49"/>
      <c r="D3401" s="50"/>
      <c r="E3401" s="51"/>
      <c r="F3401" s="52" t="str">
        <f aca="false">IFERROR(VLOOKUP(B3401,LISTAS!$Q$2:$R$58,2,0),"")</f>
        <v/>
      </c>
      <c r="G3401" s="34" t="str">
        <f aca="false">IF(ISBLANK(C3401),"",  IF(F3401="RAZÓN SOCIAL","NUEVO_RP",   IF(F3401="NUMERO",      IF(ISNUMBER(VALUE(C3401)),VALUE(C3401),""),   IF(OR(F3401="NSS - NOMBRE",F3401="RP - NOMBRE"),      IF(         AND(           NOT(ISERROR(FIND(" - ",C3401))),           ISERROR(FIND("  ",C3401)),           ISERROR(FIND("–",C3401)),           ISERROR(FIND("—",C3401)),           ISNUMBER(VALUE(LEFT(C3401,FIND(" - ",C3401)-1)))         ),         VALUE(LEFT(C3401,FIND(" - ",C3401)-1)),         ""      ),   ""   )  )))</f>
        <v/>
      </c>
      <c r="H3401" s="34" t="str">
        <f aca="false">B3401 &amp; "|" &amp; E3401 &amp; "|" &amp;(IF(ISBLANK(C3401),"",IFERROR(VALUE(LEFT(TRIM(C3401),FIND(" ",TRIM(C3401)&amp;" ")-1)),"")))</f>
        <v>||</v>
      </c>
      <c r="I3401" s="18" t="n">
        <f aca="false">IF(G3401="",0, IF(COUNTIF($H$6:H3401,H3401)=1,1,0))</f>
        <v>0</v>
      </c>
      <c r="J3401" s="34" t="str">
        <f aca="false">IF( OR( ISBLANK(D3401), C3401=D3401, AND( LEFT(D3401,7)&lt;&gt;"NOMINA ", OR( ISERROR(FIND(" - ",D3401)), NOT(ISNUMBER(VALUE(LEFT(D3401,FIND(" - ",D3401)-1)))) ) ) ), "", B3401 &amp; "|" &amp; E3401 &amp; "|" &amp; (IF(ISBLANK(C3401), "", IFERROR(VALUE(LEFT(TRIM(C3401), FIND(" ", TRIM(C3401)&amp;" ")-1)), ""))) &amp; "|" &amp; D3401 )</f>
        <v/>
      </c>
      <c r="K3401" s="18" t="n">
        <f aca="false">IF(OR(C3401="", J3401="",G3401=""), 0, IF(COUNTIF($J$6:J3401, J3401)=1, 1, 0))</f>
        <v>0</v>
      </c>
      <c r="L3401" s="16" t="str">
        <f aca="false">IF(B3401="Inscripción de nuevo registro patronal",B3401 &amp; "|" &amp; E3401 &amp; "|" &amp; C3401,"")</f>
        <v/>
      </c>
      <c r="M3401" s="18" t="n">
        <f aca="false">IF(OR(C3401="", L3401=""), 0, IF(COUNTIF($L$6:L3401, L3401)=1, 1, 0))</f>
        <v>0</v>
      </c>
    </row>
    <row r="3402" customFormat="false" ht="28.35" hidden="false" customHeight="true" outlineLevel="0" collapsed="false">
      <c r="A3402" s="48" t="str">
        <f aca="false">IF(AND(NOT(ISBLANK(C3402)),NOT(ISBLANK(B3402)),NOT(ISBLANK(E3402))),(_xlfn.AGGREGATE(2,7,A$5:A3402))+1,"")</f>
        <v/>
      </c>
      <c r="B3402" s="49"/>
      <c r="C3402" s="49"/>
      <c r="D3402" s="50"/>
      <c r="E3402" s="51"/>
      <c r="F3402" s="52" t="str">
        <f aca="false">IFERROR(VLOOKUP(B3402,LISTAS!$Q$2:$R$58,2,0),"")</f>
        <v/>
      </c>
      <c r="G3402" s="34" t="str">
        <f aca="false">IF(ISBLANK(C3402),"",  IF(F3402="RAZÓN SOCIAL","NUEVO_RP",   IF(F3402="NUMERO",      IF(ISNUMBER(VALUE(C3402)),VALUE(C3402),""),   IF(OR(F3402="NSS - NOMBRE",F3402="RP - NOMBRE"),      IF(         AND(           NOT(ISERROR(FIND(" - ",C3402))),           ISERROR(FIND("  ",C3402)),           ISERROR(FIND("–",C3402)),           ISERROR(FIND("—",C3402)),           ISNUMBER(VALUE(LEFT(C3402,FIND(" - ",C3402)-1)))         ),         VALUE(LEFT(C3402,FIND(" - ",C3402)-1)),         ""      ),   ""   )  )))</f>
        <v/>
      </c>
      <c r="H3402" s="34" t="str">
        <f aca="false">B3402 &amp; "|" &amp; E3402 &amp; "|" &amp;(IF(ISBLANK(C3402),"",IFERROR(VALUE(LEFT(TRIM(C3402),FIND(" ",TRIM(C3402)&amp;" ")-1)),"")))</f>
        <v>||</v>
      </c>
      <c r="I3402" s="18" t="n">
        <f aca="false">IF(G3402="",0, IF(COUNTIF($H$6:H3402,H3402)=1,1,0))</f>
        <v>0</v>
      </c>
      <c r="J3402" s="34" t="str">
        <f aca="false">IF( OR( ISBLANK(D3402), C3402=D3402, AND( LEFT(D3402,7)&lt;&gt;"NOMINA ", OR( ISERROR(FIND(" - ",D3402)), NOT(ISNUMBER(VALUE(LEFT(D3402,FIND(" - ",D3402)-1)))) ) ) ), "", B3402 &amp; "|" &amp; E3402 &amp; "|" &amp; (IF(ISBLANK(C3402), "", IFERROR(VALUE(LEFT(TRIM(C3402), FIND(" ", TRIM(C3402)&amp;" ")-1)), ""))) &amp; "|" &amp; D3402 )</f>
        <v/>
      </c>
      <c r="K3402" s="18" t="n">
        <f aca="false">IF(OR(C3402="", J3402="",G3402=""), 0, IF(COUNTIF($J$6:J3402, J3402)=1, 1, 0))</f>
        <v>0</v>
      </c>
      <c r="L3402" s="16" t="str">
        <f aca="false">IF(B3402="Inscripción de nuevo registro patronal",B3402 &amp; "|" &amp; E3402 &amp; "|" &amp; C3402,"")</f>
        <v/>
      </c>
      <c r="M3402" s="18" t="n">
        <f aca="false">IF(OR(C3402="", L3402=""), 0, IF(COUNTIF($L$6:L3402, L3402)=1, 1, 0))</f>
        <v>0</v>
      </c>
    </row>
    <row r="3403" customFormat="false" ht="28.35" hidden="false" customHeight="true" outlineLevel="0" collapsed="false">
      <c r="A3403" s="48" t="str">
        <f aca="false">IF(AND(NOT(ISBLANK(C3403)),NOT(ISBLANK(B3403)),NOT(ISBLANK(E3403))),(_xlfn.AGGREGATE(2,7,A$5:A3403))+1,"")</f>
        <v/>
      </c>
      <c r="B3403" s="49"/>
      <c r="C3403" s="49"/>
      <c r="D3403" s="50"/>
      <c r="E3403" s="51"/>
      <c r="F3403" s="52" t="str">
        <f aca="false">IFERROR(VLOOKUP(B3403,LISTAS!$Q$2:$R$58,2,0),"")</f>
        <v/>
      </c>
      <c r="G3403" s="34" t="str">
        <f aca="false">IF(ISBLANK(C3403),"",  IF(F3403="RAZÓN SOCIAL","NUEVO_RP",   IF(F3403="NUMERO",      IF(ISNUMBER(VALUE(C3403)),VALUE(C3403),""),   IF(OR(F3403="NSS - NOMBRE",F3403="RP - NOMBRE"),      IF(         AND(           NOT(ISERROR(FIND(" - ",C3403))),           ISERROR(FIND("  ",C3403)),           ISERROR(FIND("–",C3403)),           ISERROR(FIND("—",C3403)),           ISNUMBER(VALUE(LEFT(C3403,FIND(" - ",C3403)-1)))         ),         VALUE(LEFT(C3403,FIND(" - ",C3403)-1)),         ""      ),   ""   )  )))</f>
        <v/>
      </c>
      <c r="H3403" s="34" t="str">
        <f aca="false">B3403 &amp; "|" &amp; E3403 &amp; "|" &amp;(IF(ISBLANK(C3403),"",IFERROR(VALUE(LEFT(TRIM(C3403),FIND(" ",TRIM(C3403)&amp;" ")-1)),"")))</f>
        <v>||</v>
      </c>
      <c r="I3403" s="18" t="n">
        <f aca="false">IF(G3403="",0, IF(COUNTIF($H$6:H3403,H3403)=1,1,0))</f>
        <v>0</v>
      </c>
      <c r="J3403" s="34" t="str">
        <f aca="false">IF( OR( ISBLANK(D3403), C3403=D3403, AND( LEFT(D3403,7)&lt;&gt;"NOMINA ", OR( ISERROR(FIND(" - ",D3403)), NOT(ISNUMBER(VALUE(LEFT(D3403,FIND(" - ",D3403)-1)))) ) ) ), "", B3403 &amp; "|" &amp; E3403 &amp; "|" &amp; (IF(ISBLANK(C3403), "", IFERROR(VALUE(LEFT(TRIM(C3403), FIND(" ", TRIM(C3403)&amp;" ")-1)), ""))) &amp; "|" &amp; D3403 )</f>
        <v/>
      </c>
      <c r="K3403" s="18" t="n">
        <f aca="false">IF(OR(C3403="", J3403="",G3403=""), 0, IF(COUNTIF($J$6:J3403, J3403)=1, 1, 0))</f>
        <v>0</v>
      </c>
      <c r="L3403" s="16" t="str">
        <f aca="false">IF(B3403="Inscripción de nuevo registro patronal",B3403 &amp; "|" &amp; E3403 &amp; "|" &amp; C3403,"")</f>
        <v/>
      </c>
      <c r="M3403" s="18" t="n">
        <f aca="false">IF(OR(C3403="", L3403=""), 0, IF(COUNTIF($L$6:L3403, L3403)=1, 1, 0))</f>
        <v>0</v>
      </c>
    </row>
    <row r="3404" customFormat="false" ht="28.35" hidden="false" customHeight="true" outlineLevel="0" collapsed="false">
      <c r="A3404" s="48" t="str">
        <f aca="false">IF(AND(NOT(ISBLANK(C3404)),NOT(ISBLANK(B3404)),NOT(ISBLANK(E3404))),(_xlfn.AGGREGATE(2,7,A$5:A3404))+1,"")</f>
        <v/>
      </c>
      <c r="B3404" s="49"/>
      <c r="C3404" s="49"/>
      <c r="D3404" s="50"/>
      <c r="E3404" s="51"/>
      <c r="F3404" s="52" t="str">
        <f aca="false">IFERROR(VLOOKUP(B3404,LISTAS!$Q$2:$R$58,2,0),"")</f>
        <v/>
      </c>
      <c r="G3404" s="34" t="str">
        <f aca="false">IF(ISBLANK(C3404),"",  IF(F3404="RAZÓN SOCIAL","NUEVO_RP",   IF(F3404="NUMERO",      IF(ISNUMBER(VALUE(C3404)),VALUE(C3404),""),   IF(OR(F3404="NSS - NOMBRE",F3404="RP - NOMBRE"),      IF(         AND(           NOT(ISERROR(FIND(" - ",C3404))),           ISERROR(FIND("  ",C3404)),           ISERROR(FIND("–",C3404)),           ISERROR(FIND("—",C3404)),           ISNUMBER(VALUE(LEFT(C3404,FIND(" - ",C3404)-1)))         ),         VALUE(LEFT(C3404,FIND(" - ",C3404)-1)),         ""      ),   ""   )  )))</f>
        <v/>
      </c>
      <c r="H3404" s="34" t="str">
        <f aca="false">B3404 &amp; "|" &amp; E3404 &amp; "|" &amp;(IF(ISBLANK(C3404),"",IFERROR(VALUE(LEFT(TRIM(C3404),FIND(" ",TRIM(C3404)&amp;" ")-1)),"")))</f>
        <v>||</v>
      </c>
      <c r="I3404" s="18" t="n">
        <f aca="false">IF(G3404="",0, IF(COUNTIF($H$6:H3404,H3404)=1,1,0))</f>
        <v>0</v>
      </c>
      <c r="J3404" s="34" t="str">
        <f aca="false">IF( OR( ISBLANK(D3404), C3404=D3404, AND( LEFT(D3404,7)&lt;&gt;"NOMINA ", OR( ISERROR(FIND(" - ",D3404)), NOT(ISNUMBER(VALUE(LEFT(D3404,FIND(" - ",D3404)-1)))) ) ) ), "", B3404 &amp; "|" &amp; E3404 &amp; "|" &amp; (IF(ISBLANK(C3404), "", IFERROR(VALUE(LEFT(TRIM(C3404), FIND(" ", TRIM(C3404)&amp;" ")-1)), ""))) &amp; "|" &amp; D3404 )</f>
        <v/>
      </c>
      <c r="K3404" s="18" t="n">
        <f aca="false">IF(OR(C3404="", J3404="",G3404=""), 0, IF(COUNTIF($J$6:J3404, J3404)=1, 1, 0))</f>
        <v>0</v>
      </c>
      <c r="L3404" s="16" t="str">
        <f aca="false">IF(B3404="Inscripción de nuevo registro patronal",B3404 &amp; "|" &amp; E3404 &amp; "|" &amp; C3404,"")</f>
        <v/>
      </c>
      <c r="M3404" s="18" t="n">
        <f aca="false">IF(OR(C3404="", L3404=""), 0, IF(COUNTIF($L$6:L3404, L3404)=1, 1, 0))</f>
        <v>0</v>
      </c>
    </row>
    <row r="3405" customFormat="false" ht="28.35" hidden="false" customHeight="true" outlineLevel="0" collapsed="false">
      <c r="A3405" s="48" t="str">
        <f aca="false">IF(AND(NOT(ISBLANK(C3405)),NOT(ISBLANK(B3405)),NOT(ISBLANK(E3405))),(_xlfn.AGGREGATE(2,7,A$5:A3405))+1,"")</f>
        <v/>
      </c>
      <c r="B3405" s="49"/>
      <c r="C3405" s="49"/>
      <c r="D3405" s="50"/>
      <c r="E3405" s="51"/>
      <c r="F3405" s="52" t="str">
        <f aca="false">IFERROR(VLOOKUP(B3405,LISTAS!$Q$2:$R$58,2,0),"")</f>
        <v/>
      </c>
      <c r="G3405" s="34" t="str">
        <f aca="false">IF(ISBLANK(C3405),"",  IF(F3405="RAZÓN SOCIAL","NUEVO_RP",   IF(F3405="NUMERO",      IF(ISNUMBER(VALUE(C3405)),VALUE(C3405),""),   IF(OR(F3405="NSS - NOMBRE",F3405="RP - NOMBRE"),      IF(         AND(           NOT(ISERROR(FIND(" - ",C3405))),           ISERROR(FIND("  ",C3405)),           ISERROR(FIND("–",C3405)),           ISERROR(FIND("—",C3405)),           ISNUMBER(VALUE(LEFT(C3405,FIND(" - ",C3405)-1)))         ),         VALUE(LEFT(C3405,FIND(" - ",C3405)-1)),         ""      ),   ""   )  )))</f>
        <v/>
      </c>
      <c r="H3405" s="34" t="str">
        <f aca="false">B3405 &amp; "|" &amp; E3405 &amp; "|" &amp;(IF(ISBLANK(C3405),"",IFERROR(VALUE(LEFT(TRIM(C3405),FIND(" ",TRIM(C3405)&amp;" ")-1)),"")))</f>
        <v>||</v>
      </c>
      <c r="I3405" s="18" t="n">
        <f aca="false">IF(G3405="",0, IF(COUNTIF($H$6:H3405,H3405)=1,1,0))</f>
        <v>0</v>
      </c>
      <c r="J3405" s="34" t="str">
        <f aca="false">IF( OR( ISBLANK(D3405), C3405=D3405, AND( LEFT(D3405,7)&lt;&gt;"NOMINA ", OR( ISERROR(FIND(" - ",D3405)), NOT(ISNUMBER(VALUE(LEFT(D3405,FIND(" - ",D3405)-1)))) ) ) ), "", B3405 &amp; "|" &amp; E3405 &amp; "|" &amp; (IF(ISBLANK(C3405), "", IFERROR(VALUE(LEFT(TRIM(C3405), FIND(" ", TRIM(C3405)&amp;" ")-1)), ""))) &amp; "|" &amp; D3405 )</f>
        <v/>
      </c>
      <c r="K3405" s="18" t="n">
        <f aca="false">IF(OR(C3405="", J3405="",G3405=""), 0, IF(COUNTIF($J$6:J3405, J3405)=1, 1, 0))</f>
        <v>0</v>
      </c>
      <c r="L3405" s="16" t="str">
        <f aca="false">IF(B3405="Inscripción de nuevo registro patronal",B3405 &amp; "|" &amp; E3405 &amp; "|" &amp; C3405,"")</f>
        <v/>
      </c>
      <c r="M3405" s="18" t="n">
        <f aca="false">IF(OR(C3405="", L3405=""), 0, IF(COUNTIF($L$6:L3405, L3405)=1, 1, 0))</f>
        <v>0</v>
      </c>
    </row>
    <row r="3406" customFormat="false" ht="28.35" hidden="false" customHeight="true" outlineLevel="0" collapsed="false">
      <c r="A3406" s="48" t="str">
        <f aca="false">IF(AND(NOT(ISBLANK(C3406)),NOT(ISBLANK(B3406)),NOT(ISBLANK(E3406))),(_xlfn.AGGREGATE(2,7,A$5:A3406))+1,"")</f>
        <v/>
      </c>
      <c r="B3406" s="49"/>
      <c r="C3406" s="49"/>
      <c r="D3406" s="50"/>
      <c r="E3406" s="51"/>
      <c r="F3406" s="52" t="str">
        <f aca="false">IFERROR(VLOOKUP(B3406,LISTAS!$Q$2:$R$58,2,0),"")</f>
        <v/>
      </c>
      <c r="G3406" s="34" t="str">
        <f aca="false">IF(ISBLANK(C3406),"",  IF(F3406="RAZÓN SOCIAL","NUEVO_RP",   IF(F3406="NUMERO",      IF(ISNUMBER(VALUE(C3406)),VALUE(C3406),""),   IF(OR(F3406="NSS - NOMBRE",F3406="RP - NOMBRE"),      IF(         AND(           NOT(ISERROR(FIND(" - ",C3406))),           ISERROR(FIND("  ",C3406)),           ISERROR(FIND("–",C3406)),           ISERROR(FIND("—",C3406)),           ISNUMBER(VALUE(LEFT(C3406,FIND(" - ",C3406)-1)))         ),         VALUE(LEFT(C3406,FIND(" - ",C3406)-1)),         ""      ),   ""   )  )))</f>
        <v/>
      </c>
      <c r="H3406" s="34" t="str">
        <f aca="false">B3406 &amp; "|" &amp; E3406 &amp; "|" &amp;(IF(ISBLANK(C3406),"",IFERROR(VALUE(LEFT(TRIM(C3406),FIND(" ",TRIM(C3406)&amp;" ")-1)),"")))</f>
        <v>||</v>
      </c>
      <c r="I3406" s="18" t="n">
        <f aca="false">IF(G3406="",0, IF(COUNTIF($H$6:H3406,H3406)=1,1,0))</f>
        <v>0</v>
      </c>
      <c r="J3406" s="34" t="str">
        <f aca="false">IF( OR( ISBLANK(D3406), C3406=D3406, AND( LEFT(D3406,7)&lt;&gt;"NOMINA ", OR( ISERROR(FIND(" - ",D3406)), NOT(ISNUMBER(VALUE(LEFT(D3406,FIND(" - ",D3406)-1)))) ) ) ), "", B3406 &amp; "|" &amp; E3406 &amp; "|" &amp; (IF(ISBLANK(C3406), "", IFERROR(VALUE(LEFT(TRIM(C3406), FIND(" ", TRIM(C3406)&amp;" ")-1)), ""))) &amp; "|" &amp; D3406 )</f>
        <v/>
      </c>
      <c r="K3406" s="18" t="n">
        <f aca="false">IF(OR(C3406="", J3406="",G3406=""), 0, IF(COUNTIF($J$6:J3406, J3406)=1, 1, 0))</f>
        <v>0</v>
      </c>
      <c r="L3406" s="16" t="str">
        <f aca="false">IF(B3406="Inscripción de nuevo registro patronal",B3406 &amp; "|" &amp; E3406 &amp; "|" &amp; C3406,"")</f>
        <v/>
      </c>
      <c r="M3406" s="18" t="n">
        <f aca="false">IF(OR(C3406="", L3406=""), 0, IF(COUNTIF($L$6:L3406, L3406)=1, 1, 0))</f>
        <v>0</v>
      </c>
    </row>
    <row r="3407" customFormat="false" ht="28.35" hidden="false" customHeight="true" outlineLevel="0" collapsed="false">
      <c r="A3407" s="48" t="str">
        <f aca="false">IF(AND(NOT(ISBLANK(C3407)),NOT(ISBLANK(B3407)),NOT(ISBLANK(E3407))),(_xlfn.AGGREGATE(2,7,A$5:A3407))+1,"")</f>
        <v/>
      </c>
      <c r="B3407" s="49"/>
      <c r="C3407" s="49"/>
      <c r="D3407" s="50"/>
      <c r="E3407" s="51"/>
      <c r="F3407" s="52" t="str">
        <f aca="false">IFERROR(VLOOKUP(B3407,LISTAS!$Q$2:$R$58,2,0),"")</f>
        <v/>
      </c>
      <c r="G3407" s="34" t="str">
        <f aca="false">IF(ISBLANK(C3407),"",  IF(F3407="RAZÓN SOCIAL","NUEVO_RP",   IF(F3407="NUMERO",      IF(ISNUMBER(VALUE(C3407)),VALUE(C3407),""),   IF(OR(F3407="NSS - NOMBRE",F3407="RP - NOMBRE"),      IF(         AND(           NOT(ISERROR(FIND(" - ",C3407))),           ISERROR(FIND("  ",C3407)),           ISERROR(FIND("–",C3407)),           ISERROR(FIND("—",C3407)),           ISNUMBER(VALUE(LEFT(C3407,FIND(" - ",C3407)-1)))         ),         VALUE(LEFT(C3407,FIND(" - ",C3407)-1)),         ""      ),   ""   )  )))</f>
        <v/>
      </c>
      <c r="H3407" s="34" t="str">
        <f aca="false">B3407 &amp; "|" &amp; E3407 &amp; "|" &amp;(IF(ISBLANK(C3407),"",IFERROR(VALUE(LEFT(TRIM(C3407),FIND(" ",TRIM(C3407)&amp;" ")-1)),"")))</f>
        <v>||</v>
      </c>
      <c r="I3407" s="18" t="n">
        <f aca="false">IF(G3407="",0, IF(COUNTIF($H$6:H3407,H3407)=1,1,0))</f>
        <v>0</v>
      </c>
      <c r="J3407" s="34" t="str">
        <f aca="false">IF( OR( ISBLANK(D3407), C3407=D3407, AND( LEFT(D3407,7)&lt;&gt;"NOMINA ", OR( ISERROR(FIND(" - ",D3407)), NOT(ISNUMBER(VALUE(LEFT(D3407,FIND(" - ",D3407)-1)))) ) ) ), "", B3407 &amp; "|" &amp; E3407 &amp; "|" &amp; (IF(ISBLANK(C3407), "", IFERROR(VALUE(LEFT(TRIM(C3407), FIND(" ", TRIM(C3407)&amp;" ")-1)), ""))) &amp; "|" &amp; D3407 )</f>
        <v/>
      </c>
      <c r="K3407" s="18" t="n">
        <f aca="false">IF(OR(C3407="", J3407="",G3407=""), 0, IF(COUNTIF($J$6:J3407, J3407)=1, 1, 0))</f>
        <v>0</v>
      </c>
      <c r="L3407" s="16" t="str">
        <f aca="false">IF(B3407="Inscripción de nuevo registro patronal",B3407 &amp; "|" &amp; E3407 &amp; "|" &amp; C3407,"")</f>
        <v/>
      </c>
      <c r="M3407" s="18" t="n">
        <f aca="false">IF(OR(C3407="", L3407=""), 0, IF(COUNTIF($L$6:L3407, L3407)=1, 1, 0))</f>
        <v>0</v>
      </c>
    </row>
    <row r="3408" customFormat="false" ht="28.35" hidden="false" customHeight="true" outlineLevel="0" collapsed="false">
      <c r="A3408" s="48" t="str">
        <f aca="false">IF(AND(NOT(ISBLANK(C3408)),NOT(ISBLANK(B3408)),NOT(ISBLANK(E3408))),(_xlfn.AGGREGATE(2,7,A$5:A3408))+1,"")</f>
        <v/>
      </c>
      <c r="B3408" s="49"/>
      <c r="C3408" s="49"/>
      <c r="D3408" s="50"/>
      <c r="E3408" s="51"/>
      <c r="F3408" s="52" t="str">
        <f aca="false">IFERROR(VLOOKUP(B3408,LISTAS!$Q$2:$R$58,2,0),"")</f>
        <v/>
      </c>
      <c r="G3408" s="34" t="str">
        <f aca="false">IF(ISBLANK(C3408),"",  IF(F3408="RAZÓN SOCIAL","NUEVO_RP",   IF(F3408="NUMERO",      IF(ISNUMBER(VALUE(C3408)),VALUE(C3408),""),   IF(OR(F3408="NSS - NOMBRE",F3408="RP - NOMBRE"),      IF(         AND(           NOT(ISERROR(FIND(" - ",C3408))),           ISERROR(FIND("  ",C3408)),           ISERROR(FIND("–",C3408)),           ISERROR(FIND("—",C3408)),           ISNUMBER(VALUE(LEFT(C3408,FIND(" - ",C3408)-1)))         ),         VALUE(LEFT(C3408,FIND(" - ",C3408)-1)),         ""      ),   ""   )  )))</f>
        <v/>
      </c>
      <c r="H3408" s="34" t="str">
        <f aca="false">B3408 &amp; "|" &amp; E3408 &amp; "|" &amp;(IF(ISBLANK(C3408),"",IFERROR(VALUE(LEFT(TRIM(C3408),FIND(" ",TRIM(C3408)&amp;" ")-1)),"")))</f>
        <v>||</v>
      </c>
      <c r="I3408" s="18" t="n">
        <f aca="false">IF(G3408="",0, IF(COUNTIF($H$6:H3408,H3408)=1,1,0))</f>
        <v>0</v>
      </c>
      <c r="J3408" s="34" t="str">
        <f aca="false">IF( OR( ISBLANK(D3408), C3408=D3408, AND( LEFT(D3408,7)&lt;&gt;"NOMINA ", OR( ISERROR(FIND(" - ",D3408)), NOT(ISNUMBER(VALUE(LEFT(D3408,FIND(" - ",D3408)-1)))) ) ) ), "", B3408 &amp; "|" &amp; E3408 &amp; "|" &amp; (IF(ISBLANK(C3408), "", IFERROR(VALUE(LEFT(TRIM(C3408), FIND(" ", TRIM(C3408)&amp;" ")-1)), ""))) &amp; "|" &amp; D3408 )</f>
        <v/>
      </c>
      <c r="K3408" s="18" t="n">
        <f aca="false">IF(OR(C3408="", J3408="",G3408=""), 0, IF(COUNTIF($J$6:J3408, J3408)=1, 1, 0))</f>
        <v>0</v>
      </c>
      <c r="L3408" s="16" t="str">
        <f aca="false">IF(B3408="Inscripción de nuevo registro patronal",B3408 &amp; "|" &amp; E3408 &amp; "|" &amp; C3408,"")</f>
        <v/>
      </c>
      <c r="M3408" s="18" t="n">
        <f aca="false">IF(OR(C3408="", L3408=""), 0, IF(COUNTIF($L$6:L3408, L3408)=1, 1, 0))</f>
        <v>0</v>
      </c>
    </row>
    <row r="3409" customFormat="false" ht="28.35" hidden="false" customHeight="true" outlineLevel="0" collapsed="false">
      <c r="A3409" s="48" t="str">
        <f aca="false">IF(AND(NOT(ISBLANK(C3409)),NOT(ISBLANK(B3409)),NOT(ISBLANK(E3409))),(_xlfn.AGGREGATE(2,7,A$5:A3409))+1,"")</f>
        <v/>
      </c>
      <c r="B3409" s="49"/>
      <c r="C3409" s="49"/>
      <c r="D3409" s="50"/>
      <c r="E3409" s="51"/>
      <c r="F3409" s="52" t="str">
        <f aca="false">IFERROR(VLOOKUP(B3409,LISTAS!$Q$2:$R$58,2,0),"")</f>
        <v/>
      </c>
      <c r="G3409" s="34" t="str">
        <f aca="false">IF(ISBLANK(C3409),"",  IF(F3409="RAZÓN SOCIAL","NUEVO_RP",   IF(F3409="NUMERO",      IF(ISNUMBER(VALUE(C3409)),VALUE(C3409),""),   IF(OR(F3409="NSS - NOMBRE",F3409="RP - NOMBRE"),      IF(         AND(           NOT(ISERROR(FIND(" - ",C3409))),           ISERROR(FIND("  ",C3409)),           ISERROR(FIND("–",C3409)),           ISERROR(FIND("—",C3409)),           ISNUMBER(VALUE(LEFT(C3409,FIND(" - ",C3409)-1)))         ),         VALUE(LEFT(C3409,FIND(" - ",C3409)-1)),         ""      ),   ""   )  )))</f>
        <v/>
      </c>
      <c r="H3409" s="34" t="str">
        <f aca="false">B3409 &amp; "|" &amp; E3409 &amp; "|" &amp;(IF(ISBLANK(C3409),"",IFERROR(VALUE(LEFT(TRIM(C3409),FIND(" ",TRIM(C3409)&amp;" ")-1)),"")))</f>
        <v>||</v>
      </c>
      <c r="I3409" s="18" t="n">
        <f aca="false">IF(G3409="",0, IF(COUNTIF($H$6:H3409,H3409)=1,1,0))</f>
        <v>0</v>
      </c>
      <c r="J3409" s="34" t="str">
        <f aca="false">IF( OR( ISBLANK(D3409), C3409=D3409, AND( LEFT(D3409,7)&lt;&gt;"NOMINA ", OR( ISERROR(FIND(" - ",D3409)), NOT(ISNUMBER(VALUE(LEFT(D3409,FIND(" - ",D3409)-1)))) ) ) ), "", B3409 &amp; "|" &amp; E3409 &amp; "|" &amp; (IF(ISBLANK(C3409), "", IFERROR(VALUE(LEFT(TRIM(C3409), FIND(" ", TRIM(C3409)&amp;" ")-1)), ""))) &amp; "|" &amp; D3409 )</f>
        <v/>
      </c>
      <c r="K3409" s="18" t="n">
        <f aca="false">IF(OR(C3409="", J3409="",G3409=""), 0, IF(COUNTIF($J$6:J3409, J3409)=1, 1, 0))</f>
        <v>0</v>
      </c>
      <c r="L3409" s="16" t="str">
        <f aca="false">IF(B3409="Inscripción de nuevo registro patronal",B3409 &amp; "|" &amp; E3409 &amp; "|" &amp; C3409,"")</f>
        <v/>
      </c>
      <c r="M3409" s="18" t="n">
        <f aca="false">IF(OR(C3409="", L3409=""), 0, IF(COUNTIF($L$6:L3409, L3409)=1, 1, 0))</f>
        <v>0</v>
      </c>
    </row>
    <row r="3410" customFormat="false" ht="28.35" hidden="false" customHeight="true" outlineLevel="0" collapsed="false">
      <c r="A3410" s="48" t="str">
        <f aca="false">IF(AND(NOT(ISBLANK(C3410)),NOT(ISBLANK(B3410)),NOT(ISBLANK(E3410))),(_xlfn.AGGREGATE(2,7,A$5:A3410))+1,"")</f>
        <v/>
      </c>
      <c r="B3410" s="49"/>
      <c r="C3410" s="49"/>
      <c r="D3410" s="50"/>
      <c r="E3410" s="51"/>
      <c r="F3410" s="52" t="str">
        <f aca="false">IFERROR(VLOOKUP(B3410,LISTAS!$Q$2:$R$58,2,0),"")</f>
        <v/>
      </c>
      <c r="G3410" s="34" t="str">
        <f aca="false">IF(ISBLANK(C3410),"",  IF(F3410="RAZÓN SOCIAL","NUEVO_RP",   IF(F3410="NUMERO",      IF(ISNUMBER(VALUE(C3410)),VALUE(C3410),""),   IF(OR(F3410="NSS - NOMBRE",F3410="RP - NOMBRE"),      IF(         AND(           NOT(ISERROR(FIND(" - ",C3410))),           ISERROR(FIND("  ",C3410)),           ISERROR(FIND("–",C3410)),           ISERROR(FIND("—",C3410)),           ISNUMBER(VALUE(LEFT(C3410,FIND(" - ",C3410)-1)))         ),         VALUE(LEFT(C3410,FIND(" - ",C3410)-1)),         ""      ),   ""   )  )))</f>
        <v/>
      </c>
      <c r="H3410" s="34" t="str">
        <f aca="false">B3410 &amp; "|" &amp; E3410 &amp; "|" &amp;(IF(ISBLANK(C3410),"",IFERROR(VALUE(LEFT(TRIM(C3410),FIND(" ",TRIM(C3410)&amp;" ")-1)),"")))</f>
        <v>||</v>
      </c>
      <c r="I3410" s="18" t="n">
        <f aca="false">IF(G3410="",0, IF(COUNTIF($H$6:H3410,H3410)=1,1,0))</f>
        <v>0</v>
      </c>
      <c r="J3410" s="34" t="str">
        <f aca="false">IF( OR( ISBLANK(D3410), C3410=D3410, AND( LEFT(D3410,7)&lt;&gt;"NOMINA ", OR( ISERROR(FIND(" - ",D3410)), NOT(ISNUMBER(VALUE(LEFT(D3410,FIND(" - ",D3410)-1)))) ) ) ), "", B3410 &amp; "|" &amp; E3410 &amp; "|" &amp; (IF(ISBLANK(C3410), "", IFERROR(VALUE(LEFT(TRIM(C3410), FIND(" ", TRIM(C3410)&amp;" ")-1)), ""))) &amp; "|" &amp; D3410 )</f>
        <v/>
      </c>
      <c r="K3410" s="18" t="n">
        <f aca="false">IF(OR(C3410="", J3410="",G3410=""), 0, IF(COUNTIF($J$6:J3410, J3410)=1, 1, 0))</f>
        <v>0</v>
      </c>
      <c r="L3410" s="16" t="str">
        <f aca="false">IF(B3410="Inscripción de nuevo registro patronal",B3410 &amp; "|" &amp; E3410 &amp; "|" &amp; C3410,"")</f>
        <v/>
      </c>
      <c r="M3410" s="18" t="n">
        <f aca="false">IF(OR(C3410="", L3410=""), 0, IF(COUNTIF($L$6:L3410, L3410)=1, 1, 0))</f>
        <v>0</v>
      </c>
    </row>
    <row r="3411" customFormat="false" ht="28.35" hidden="false" customHeight="true" outlineLevel="0" collapsed="false">
      <c r="A3411" s="48" t="str">
        <f aca="false">IF(AND(NOT(ISBLANK(C3411)),NOT(ISBLANK(B3411)),NOT(ISBLANK(E3411))),(_xlfn.AGGREGATE(2,7,A$5:A3411))+1,"")</f>
        <v/>
      </c>
      <c r="B3411" s="49"/>
      <c r="C3411" s="49"/>
      <c r="D3411" s="50"/>
      <c r="E3411" s="51"/>
      <c r="F3411" s="52" t="str">
        <f aca="false">IFERROR(VLOOKUP(B3411,LISTAS!$Q$2:$R$58,2,0),"")</f>
        <v/>
      </c>
      <c r="G3411" s="34" t="str">
        <f aca="false">IF(ISBLANK(C3411),"",  IF(F3411="RAZÓN SOCIAL","NUEVO_RP",   IF(F3411="NUMERO",      IF(ISNUMBER(VALUE(C3411)),VALUE(C3411),""),   IF(OR(F3411="NSS - NOMBRE",F3411="RP - NOMBRE"),      IF(         AND(           NOT(ISERROR(FIND(" - ",C3411))),           ISERROR(FIND("  ",C3411)),           ISERROR(FIND("–",C3411)),           ISERROR(FIND("—",C3411)),           ISNUMBER(VALUE(LEFT(C3411,FIND(" - ",C3411)-1)))         ),         VALUE(LEFT(C3411,FIND(" - ",C3411)-1)),         ""      ),   ""   )  )))</f>
        <v/>
      </c>
      <c r="H3411" s="34" t="str">
        <f aca="false">B3411 &amp; "|" &amp; E3411 &amp; "|" &amp;(IF(ISBLANK(C3411),"",IFERROR(VALUE(LEFT(TRIM(C3411),FIND(" ",TRIM(C3411)&amp;" ")-1)),"")))</f>
        <v>||</v>
      </c>
      <c r="I3411" s="18" t="n">
        <f aca="false">IF(G3411="",0, IF(COUNTIF($H$6:H3411,H3411)=1,1,0))</f>
        <v>0</v>
      </c>
      <c r="J3411" s="34" t="str">
        <f aca="false">IF( OR( ISBLANK(D3411), C3411=D3411, AND( LEFT(D3411,7)&lt;&gt;"NOMINA ", OR( ISERROR(FIND(" - ",D3411)), NOT(ISNUMBER(VALUE(LEFT(D3411,FIND(" - ",D3411)-1)))) ) ) ), "", B3411 &amp; "|" &amp; E3411 &amp; "|" &amp; (IF(ISBLANK(C3411), "", IFERROR(VALUE(LEFT(TRIM(C3411), FIND(" ", TRIM(C3411)&amp;" ")-1)), ""))) &amp; "|" &amp; D3411 )</f>
        <v/>
      </c>
      <c r="K3411" s="18" t="n">
        <f aca="false">IF(OR(C3411="", J3411="",G3411=""), 0, IF(COUNTIF($J$6:J3411, J3411)=1, 1, 0))</f>
        <v>0</v>
      </c>
      <c r="L3411" s="16" t="str">
        <f aca="false">IF(B3411="Inscripción de nuevo registro patronal",B3411 &amp; "|" &amp; E3411 &amp; "|" &amp; C3411,"")</f>
        <v/>
      </c>
      <c r="M3411" s="18" t="n">
        <f aca="false">IF(OR(C3411="", L3411=""), 0, IF(COUNTIF($L$6:L3411, L3411)=1, 1, 0))</f>
        <v>0</v>
      </c>
    </row>
    <row r="3412" customFormat="false" ht="28.35" hidden="false" customHeight="true" outlineLevel="0" collapsed="false">
      <c r="A3412" s="48" t="str">
        <f aca="false">IF(AND(NOT(ISBLANK(C3412)),NOT(ISBLANK(B3412)),NOT(ISBLANK(E3412))),(_xlfn.AGGREGATE(2,7,A$5:A3412))+1,"")</f>
        <v/>
      </c>
      <c r="B3412" s="49"/>
      <c r="C3412" s="49"/>
      <c r="D3412" s="50"/>
      <c r="E3412" s="51"/>
      <c r="F3412" s="52" t="str">
        <f aca="false">IFERROR(VLOOKUP(B3412,LISTAS!$Q$2:$R$58,2,0),"")</f>
        <v/>
      </c>
      <c r="G3412" s="34" t="str">
        <f aca="false">IF(ISBLANK(C3412),"",  IF(F3412="RAZÓN SOCIAL","NUEVO_RP",   IF(F3412="NUMERO",      IF(ISNUMBER(VALUE(C3412)),VALUE(C3412),""),   IF(OR(F3412="NSS - NOMBRE",F3412="RP - NOMBRE"),      IF(         AND(           NOT(ISERROR(FIND(" - ",C3412))),           ISERROR(FIND("  ",C3412)),           ISERROR(FIND("–",C3412)),           ISERROR(FIND("—",C3412)),           ISNUMBER(VALUE(LEFT(C3412,FIND(" - ",C3412)-1)))         ),         VALUE(LEFT(C3412,FIND(" - ",C3412)-1)),         ""      ),   ""   )  )))</f>
        <v/>
      </c>
      <c r="H3412" s="34" t="str">
        <f aca="false">B3412 &amp; "|" &amp; E3412 &amp; "|" &amp;(IF(ISBLANK(C3412),"",IFERROR(VALUE(LEFT(TRIM(C3412),FIND(" ",TRIM(C3412)&amp;" ")-1)),"")))</f>
        <v>||</v>
      </c>
      <c r="I3412" s="18" t="n">
        <f aca="false">IF(G3412="",0, IF(COUNTIF($H$6:H3412,H3412)=1,1,0))</f>
        <v>0</v>
      </c>
      <c r="J3412" s="34" t="str">
        <f aca="false">IF( OR( ISBLANK(D3412), C3412=D3412, AND( LEFT(D3412,7)&lt;&gt;"NOMINA ", OR( ISERROR(FIND(" - ",D3412)), NOT(ISNUMBER(VALUE(LEFT(D3412,FIND(" - ",D3412)-1)))) ) ) ), "", B3412 &amp; "|" &amp; E3412 &amp; "|" &amp; (IF(ISBLANK(C3412), "", IFERROR(VALUE(LEFT(TRIM(C3412), FIND(" ", TRIM(C3412)&amp;" ")-1)), ""))) &amp; "|" &amp; D3412 )</f>
        <v/>
      </c>
      <c r="K3412" s="18" t="n">
        <f aca="false">IF(OR(C3412="", J3412="",G3412=""), 0, IF(COUNTIF($J$6:J3412, J3412)=1, 1, 0))</f>
        <v>0</v>
      </c>
      <c r="L3412" s="16" t="str">
        <f aca="false">IF(B3412="Inscripción de nuevo registro patronal",B3412 &amp; "|" &amp; E3412 &amp; "|" &amp; C3412,"")</f>
        <v/>
      </c>
      <c r="M3412" s="18" t="n">
        <f aca="false">IF(OR(C3412="", L3412=""), 0, IF(COUNTIF($L$6:L3412, L3412)=1, 1, 0))</f>
        <v>0</v>
      </c>
    </row>
    <row r="3413" customFormat="false" ht="28.35" hidden="false" customHeight="true" outlineLevel="0" collapsed="false">
      <c r="A3413" s="48" t="str">
        <f aca="false">IF(AND(NOT(ISBLANK(C3413)),NOT(ISBLANK(B3413)),NOT(ISBLANK(E3413))),(_xlfn.AGGREGATE(2,7,A$5:A3413))+1,"")</f>
        <v/>
      </c>
      <c r="B3413" s="49"/>
      <c r="C3413" s="49"/>
      <c r="D3413" s="50"/>
      <c r="E3413" s="51"/>
      <c r="F3413" s="52" t="str">
        <f aca="false">IFERROR(VLOOKUP(B3413,LISTAS!$Q$2:$R$58,2,0),"")</f>
        <v/>
      </c>
      <c r="G3413" s="34" t="str">
        <f aca="false">IF(ISBLANK(C3413),"",  IF(F3413="RAZÓN SOCIAL","NUEVO_RP",   IF(F3413="NUMERO",      IF(ISNUMBER(VALUE(C3413)),VALUE(C3413),""),   IF(OR(F3413="NSS - NOMBRE",F3413="RP - NOMBRE"),      IF(         AND(           NOT(ISERROR(FIND(" - ",C3413))),           ISERROR(FIND("  ",C3413)),           ISERROR(FIND("–",C3413)),           ISERROR(FIND("—",C3413)),           ISNUMBER(VALUE(LEFT(C3413,FIND(" - ",C3413)-1)))         ),         VALUE(LEFT(C3413,FIND(" - ",C3413)-1)),         ""      ),   ""   )  )))</f>
        <v/>
      </c>
      <c r="H3413" s="34" t="str">
        <f aca="false">B3413 &amp; "|" &amp; E3413 &amp; "|" &amp;(IF(ISBLANK(C3413),"",IFERROR(VALUE(LEFT(TRIM(C3413),FIND(" ",TRIM(C3413)&amp;" ")-1)),"")))</f>
        <v>||</v>
      </c>
      <c r="I3413" s="18" t="n">
        <f aca="false">IF(G3413="",0, IF(COUNTIF($H$6:H3413,H3413)=1,1,0))</f>
        <v>0</v>
      </c>
      <c r="J3413" s="34" t="str">
        <f aca="false">IF( OR( ISBLANK(D3413), C3413=D3413, AND( LEFT(D3413,7)&lt;&gt;"NOMINA ", OR( ISERROR(FIND(" - ",D3413)), NOT(ISNUMBER(VALUE(LEFT(D3413,FIND(" - ",D3413)-1)))) ) ) ), "", B3413 &amp; "|" &amp; E3413 &amp; "|" &amp; (IF(ISBLANK(C3413), "", IFERROR(VALUE(LEFT(TRIM(C3413), FIND(" ", TRIM(C3413)&amp;" ")-1)), ""))) &amp; "|" &amp; D3413 )</f>
        <v/>
      </c>
      <c r="K3413" s="18" t="n">
        <f aca="false">IF(OR(C3413="", J3413="",G3413=""), 0, IF(COUNTIF($J$6:J3413, J3413)=1, 1, 0))</f>
        <v>0</v>
      </c>
      <c r="L3413" s="16" t="str">
        <f aca="false">IF(B3413="Inscripción de nuevo registro patronal",B3413 &amp; "|" &amp; E3413 &amp; "|" &amp; C3413,"")</f>
        <v/>
      </c>
      <c r="M3413" s="18" t="n">
        <f aca="false">IF(OR(C3413="", L3413=""), 0, IF(COUNTIF($L$6:L3413, L3413)=1, 1, 0))</f>
        <v>0</v>
      </c>
    </row>
    <row r="3414" customFormat="false" ht="28.35" hidden="false" customHeight="true" outlineLevel="0" collapsed="false">
      <c r="A3414" s="48" t="str">
        <f aca="false">IF(AND(NOT(ISBLANK(C3414)),NOT(ISBLANK(B3414)),NOT(ISBLANK(E3414))),(_xlfn.AGGREGATE(2,7,A$5:A3414))+1,"")</f>
        <v/>
      </c>
      <c r="B3414" s="49"/>
      <c r="C3414" s="49"/>
      <c r="D3414" s="50"/>
      <c r="E3414" s="51"/>
      <c r="F3414" s="52" t="str">
        <f aca="false">IFERROR(VLOOKUP(B3414,LISTAS!$Q$2:$R$58,2,0),"")</f>
        <v/>
      </c>
      <c r="G3414" s="34" t="str">
        <f aca="false">IF(ISBLANK(C3414),"",  IF(F3414="RAZÓN SOCIAL","NUEVO_RP",   IF(F3414="NUMERO",      IF(ISNUMBER(VALUE(C3414)),VALUE(C3414),""),   IF(OR(F3414="NSS - NOMBRE",F3414="RP - NOMBRE"),      IF(         AND(           NOT(ISERROR(FIND(" - ",C3414))),           ISERROR(FIND("  ",C3414)),           ISERROR(FIND("–",C3414)),           ISERROR(FIND("—",C3414)),           ISNUMBER(VALUE(LEFT(C3414,FIND(" - ",C3414)-1)))         ),         VALUE(LEFT(C3414,FIND(" - ",C3414)-1)),         ""      ),   ""   )  )))</f>
        <v/>
      </c>
      <c r="H3414" s="34" t="str">
        <f aca="false">B3414 &amp; "|" &amp; E3414 &amp; "|" &amp;(IF(ISBLANK(C3414),"",IFERROR(VALUE(LEFT(TRIM(C3414),FIND(" ",TRIM(C3414)&amp;" ")-1)),"")))</f>
        <v>||</v>
      </c>
      <c r="I3414" s="18" t="n">
        <f aca="false">IF(G3414="",0, IF(COUNTIF($H$6:H3414,H3414)=1,1,0))</f>
        <v>0</v>
      </c>
      <c r="J3414" s="34" t="str">
        <f aca="false">IF( OR( ISBLANK(D3414), C3414=D3414, AND( LEFT(D3414,7)&lt;&gt;"NOMINA ", OR( ISERROR(FIND(" - ",D3414)), NOT(ISNUMBER(VALUE(LEFT(D3414,FIND(" - ",D3414)-1)))) ) ) ), "", B3414 &amp; "|" &amp; E3414 &amp; "|" &amp; (IF(ISBLANK(C3414), "", IFERROR(VALUE(LEFT(TRIM(C3414), FIND(" ", TRIM(C3414)&amp;" ")-1)), ""))) &amp; "|" &amp; D3414 )</f>
        <v/>
      </c>
      <c r="K3414" s="18" t="n">
        <f aca="false">IF(OR(C3414="", J3414="",G3414=""), 0, IF(COUNTIF($J$6:J3414, J3414)=1, 1, 0))</f>
        <v>0</v>
      </c>
      <c r="L3414" s="16" t="str">
        <f aca="false">IF(B3414="Inscripción de nuevo registro patronal",B3414 &amp; "|" &amp; E3414 &amp; "|" &amp; C3414,"")</f>
        <v/>
      </c>
      <c r="M3414" s="18" t="n">
        <f aca="false">IF(OR(C3414="", L3414=""), 0, IF(COUNTIF($L$6:L3414, L3414)=1, 1, 0))</f>
        <v>0</v>
      </c>
    </row>
    <row r="3415" customFormat="false" ht="28.35" hidden="false" customHeight="true" outlineLevel="0" collapsed="false">
      <c r="A3415" s="48" t="str">
        <f aca="false">IF(AND(NOT(ISBLANK(C3415)),NOT(ISBLANK(B3415)),NOT(ISBLANK(E3415))),(_xlfn.AGGREGATE(2,7,A$5:A3415))+1,"")</f>
        <v/>
      </c>
      <c r="B3415" s="49"/>
      <c r="C3415" s="49"/>
      <c r="D3415" s="50"/>
      <c r="E3415" s="51"/>
      <c r="F3415" s="52" t="str">
        <f aca="false">IFERROR(VLOOKUP(B3415,LISTAS!$Q$2:$R$58,2,0),"")</f>
        <v/>
      </c>
      <c r="G3415" s="34" t="str">
        <f aca="false">IF(ISBLANK(C3415),"",  IF(F3415="RAZÓN SOCIAL","NUEVO_RP",   IF(F3415="NUMERO",      IF(ISNUMBER(VALUE(C3415)),VALUE(C3415),""),   IF(OR(F3415="NSS - NOMBRE",F3415="RP - NOMBRE"),      IF(         AND(           NOT(ISERROR(FIND(" - ",C3415))),           ISERROR(FIND("  ",C3415)),           ISERROR(FIND("–",C3415)),           ISERROR(FIND("—",C3415)),           ISNUMBER(VALUE(LEFT(C3415,FIND(" - ",C3415)-1)))         ),         VALUE(LEFT(C3415,FIND(" - ",C3415)-1)),         ""      ),   ""   )  )))</f>
        <v/>
      </c>
      <c r="H3415" s="34" t="str">
        <f aca="false">B3415 &amp; "|" &amp; E3415 &amp; "|" &amp;(IF(ISBLANK(C3415),"",IFERROR(VALUE(LEFT(TRIM(C3415),FIND(" ",TRIM(C3415)&amp;" ")-1)),"")))</f>
        <v>||</v>
      </c>
      <c r="I3415" s="18" t="n">
        <f aca="false">IF(G3415="",0, IF(COUNTIF($H$6:H3415,H3415)=1,1,0))</f>
        <v>0</v>
      </c>
      <c r="J3415" s="34" t="str">
        <f aca="false">IF( OR( ISBLANK(D3415), C3415=D3415, AND( LEFT(D3415,7)&lt;&gt;"NOMINA ", OR( ISERROR(FIND(" - ",D3415)), NOT(ISNUMBER(VALUE(LEFT(D3415,FIND(" - ",D3415)-1)))) ) ) ), "", B3415 &amp; "|" &amp; E3415 &amp; "|" &amp; (IF(ISBLANK(C3415), "", IFERROR(VALUE(LEFT(TRIM(C3415), FIND(" ", TRIM(C3415)&amp;" ")-1)), ""))) &amp; "|" &amp; D3415 )</f>
        <v/>
      </c>
      <c r="K3415" s="18" t="n">
        <f aca="false">IF(OR(C3415="", J3415="",G3415=""), 0, IF(COUNTIF($J$6:J3415, J3415)=1, 1, 0))</f>
        <v>0</v>
      </c>
      <c r="L3415" s="16" t="str">
        <f aca="false">IF(B3415="Inscripción de nuevo registro patronal",B3415 &amp; "|" &amp; E3415 &amp; "|" &amp; C3415,"")</f>
        <v/>
      </c>
      <c r="M3415" s="18" t="n">
        <f aca="false">IF(OR(C3415="", L3415=""), 0, IF(COUNTIF($L$6:L3415, L3415)=1, 1, 0))</f>
        <v>0</v>
      </c>
    </row>
    <row r="3416" customFormat="false" ht="28.35" hidden="false" customHeight="true" outlineLevel="0" collapsed="false">
      <c r="A3416" s="48" t="str">
        <f aca="false">IF(AND(NOT(ISBLANK(C3416)),NOT(ISBLANK(B3416)),NOT(ISBLANK(E3416))),(_xlfn.AGGREGATE(2,7,A$5:A3416))+1,"")</f>
        <v/>
      </c>
      <c r="B3416" s="49"/>
      <c r="C3416" s="49"/>
      <c r="D3416" s="50"/>
      <c r="E3416" s="51"/>
      <c r="F3416" s="52" t="str">
        <f aca="false">IFERROR(VLOOKUP(B3416,LISTAS!$Q$2:$R$58,2,0),"")</f>
        <v/>
      </c>
      <c r="G3416" s="34" t="str">
        <f aca="false">IF(ISBLANK(C3416),"",  IF(F3416="RAZÓN SOCIAL","NUEVO_RP",   IF(F3416="NUMERO",      IF(ISNUMBER(VALUE(C3416)),VALUE(C3416),""),   IF(OR(F3416="NSS - NOMBRE",F3416="RP - NOMBRE"),      IF(         AND(           NOT(ISERROR(FIND(" - ",C3416))),           ISERROR(FIND("  ",C3416)),           ISERROR(FIND("–",C3416)),           ISERROR(FIND("—",C3416)),           ISNUMBER(VALUE(LEFT(C3416,FIND(" - ",C3416)-1)))         ),         VALUE(LEFT(C3416,FIND(" - ",C3416)-1)),         ""      ),   ""   )  )))</f>
        <v/>
      </c>
      <c r="H3416" s="34" t="str">
        <f aca="false">B3416 &amp; "|" &amp; E3416 &amp; "|" &amp;(IF(ISBLANK(C3416),"",IFERROR(VALUE(LEFT(TRIM(C3416),FIND(" ",TRIM(C3416)&amp;" ")-1)),"")))</f>
        <v>||</v>
      </c>
      <c r="I3416" s="18" t="n">
        <f aca="false">IF(G3416="",0, IF(COUNTIF($H$6:H3416,H3416)=1,1,0))</f>
        <v>0</v>
      </c>
      <c r="J3416" s="34" t="str">
        <f aca="false">IF( OR( ISBLANK(D3416), C3416=D3416, AND( LEFT(D3416,7)&lt;&gt;"NOMINA ", OR( ISERROR(FIND(" - ",D3416)), NOT(ISNUMBER(VALUE(LEFT(D3416,FIND(" - ",D3416)-1)))) ) ) ), "", B3416 &amp; "|" &amp; E3416 &amp; "|" &amp; (IF(ISBLANK(C3416), "", IFERROR(VALUE(LEFT(TRIM(C3416), FIND(" ", TRIM(C3416)&amp;" ")-1)), ""))) &amp; "|" &amp; D3416 )</f>
        <v/>
      </c>
      <c r="K3416" s="18" t="n">
        <f aca="false">IF(OR(C3416="", J3416="",G3416=""), 0, IF(COUNTIF($J$6:J3416, J3416)=1, 1, 0))</f>
        <v>0</v>
      </c>
      <c r="L3416" s="16" t="str">
        <f aca="false">IF(B3416="Inscripción de nuevo registro patronal",B3416 &amp; "|" &amp; E3416 &amp; "|" &amp; C3416,"")</f>
        <v/>
      </c>
      <c r="M3416" s="18" t="n">
        <f aca="false">IF(OR(C3416="", L3416=""), 0, IF(COUNTIF($L$6:L3416, L3416)=1, 1, 0))</f>
        <v>0</v>
      </c>
    </row>
    <row r="3417" customFormat="false" ht="28.35" hidden="false" customHeight="true" outlineLevel="0" collapsed="false">
      <c r="A3417" s="48" t="str">
        <f aca="false">IF(AND(NOT(ISBLANK(C3417)),NOT(ISBLANK(B3417)),NOT(ISBLANK(E3417))),(_xlfn.AGGREGATE(2,7,A$5:A3417))+1,"")</f>
        <v/>
      </c>
      <c r="B3417" s="49"/>
      <c r="C3417" s="49"/>
      <c r="D3417" s="50"/>
      <c r="E3417" s="51"/>
      <c r="F3417" s="52" t="str">
        <f aca="false">IFERROR(VLOOKUP(B3417,LISTAS!$Q$2:$R$58,2,0),"")</f>
        <v/>
      </c>
      <c r="G3417" s="34" t="str">
        <f aca="false">IF(ISBLANK(C3417),"",  IF(F3417="RAZÓN SOCIAL","NUEVO_RP",   IF(F3417="NUMERO",      IF(ISNUMBER(VALUE(C3417)),VALUE(C3417),""),   IF(OR(F3417="NSS - NOMBRE",F3417="RP - NOMBRE"),      IF(         AND(           NOT(ISERROR(FIND(" - ",C3417))),           ISERROR(FIND("  ",C3417)),           ISERROR(FIND("–",C3417)),           ISERROR(FIND("—",C3417)),           ISNUMBER(VALUE(LEFT(C3417,FIND(" - ",C3417)-1)))         ),         VALUE(LEFT(C3417,FIND(" - ",C3417)-1)),         ""      ),   ""   )  )))</f>
        <v/>
      </c>
      <c r="H3417" s="34" t="str">
        <f aca="false">B3417 &amp; "|" &amp; E3417 &amp; "|" &amp;(IF(ISBLANK(C3417),"",IFERROR(VALUE(LEFT(TRIM(C3417),FIND(" ",TRIM(C3417)&amp;" ")-1)),"")))</f>
        <v>||</v>
      </c>
      <c r="I3417" s="18" t="n">
        <f aca="false">IF(G3417="",0, IF(COUNTIF($H$6:H3417,H3417)=1,1,0))</f>
        <v>0</v>
      </c>
      <c r="J3417" s="34" t="str">
        <f aca="false">IF( OR( ISBLANK(D3417), C3417=D3417, AND( LEFT(D3417,7)&lt;&gt;"NOMINA ", OR( ISERROR(FIND(" - ",D3417)), NOT(ISNUMBER(VALUE(LEFT(D3417,FIND(" - ",D3417)-1)))) ) ) ), "", B3417 &amp; "|" &amp; E3417 &amp; "|" &amp; (IF(ISBLANK(C3417), "", IFERROR(VALUE(LEFT(TRIM(C3417), FIND(" ", TRIM(C3417)&amp;" ")-1)), ""))) &amp; "|" &amp; D3417 )</f>
        <v/>
      </c>
      <c r="K3417" s="18" t="n">
        <f aca="false">IF(OR(C3417="", J3417="",G3417=""), 0, IF(COUNTIF($J$6:J3417, J3417)=1, 1, 0))</f>
        <v>0</v>
      </c>
      <c r="L3417" s="16" t="str">
        <f aca="false">IF(B3417="Inscripción de nuevo registro patronal",B3417 &amp; "|" &amp; E3417 &amp; "|" &amp; C3417,"")</f>
        <v/>
      </c>
      <c r="M3417" s="18" t="n">
        <f aca="false">IF(OR(C3417="", L3417=""), 0, IF(COUNTIF($L$6:L3417, L3417)=1, 1, 0))</f>
        <v>0</v>
      </c>
    </row>
    <row r="3418" customFormat="false" ht="28.35" hidden="false" customHeight="true" outlineLevel="0" collapsed="false">
      <c r="A3418" s="48" t="str">
        <f aca="false">IF(AND(NOT(ISBLANK(C3418)),NOT(ISBLANK(B3418)),NOT(ISBLANK(E3418))),(_xlfn.AGGREGATE(2,7,A$5:A3418))+1,"")</f>
        <v/>
      </c>
      <c r="B3418" s="49"/>
      <c r="C3418" s="49"/>
      <c r="D3418" s="50"/>
      <c r="E3418" s="51"/>
      <c r="F3418" s="52" t="str">
        <f aca="false">IFERROR(VLOOKUP(B3418,LISTAS!$Q$2:$R$58,2,0),"")</f>
        <v/>
      </c>
      <c r="G3418" s="34" t="str">
        <f aca="false">IF(ISBLANK(C3418),"",  IF(F3418="RAZÓN SOCIAL","NUEVO_RP",   IF(F3418="NUMERO",      IF(ISNUMBER(VALUE(C3418)),VALUE(C3418),""),   IF(OR(F3418="NSS - NOMBRE",F3418="RP - NOMBRE"),      IF(         AND(           NOT(ISERROR(FIND(" - ",C3418))),           ISERROR(FIND("  ",C3418)),           ISERROR(FIND("–",C3418)),           ISERROR(FIND("—",C3418)),           ISNUMBER(VALUE(LEFT(C3418,FIND(" - ",C3418)-1)))         ),         VALUE(LEFT(C3418,FIND(" - ",C3418)-1)),         ""      ),   ""   )  )))</f>
        <v/>
      </c>
      <c r="H3418" s="34" t="str">
        <f aca="false">B3418 &amp; "|" &amp; E3418 &amp; "|" &amp;(IF(ISBLANK(C3418),"",IFERROR(VALUE(LEFT(TRIM(C3418),FIND(" ",TRIM(C3418)&amp;" ")-1)),"")))</f>
        <v>||</v>
      </c>
      <c r="I3418" s="18" t="n">
        <f aca="false">IF(G3418="",0, IF(COUNTIF($H$6:H3418,H3418)=1,1,0))</f>
        <v>0</v>
      </c>
      <c r="J3418" s="34" t="str">
        <f aca="false">IF( OR( ISBLANK(D3418), C3418=D3418, AND( LEFT(D3418,7)&lt;&gt;"NOMINA ", OR( ISERROR(FIND(" - ",D3418)), NOT(ISNUMBER(VALUE(LEFT(D3418,FIND(" - ",D3418)-1)))) ) ) ), "", B3418 &amp; "|" &amp; E3418 &amp; "|" &amp; (IF(ISBLANK(C3418), "", IFERROR(VALUE(LEFT(TRIM(C3418), FIND(" ", TRIM(C3418)&amp;" ")-1)), ""))) &amp; "|" &amp; D3418 )</f>
        <v/>
      </c>
      <c r="K3418" s="18" t="n">
        <f aca="false">IF(OR(C3418="", J3418="",G3418=""), 0, IF(COUNTIF($J$6:J3418, J3418)=1, 1, 0))</f>
        <v>0</v>
      </c>
      <c r="L3418" s="16" t="str">
        <f aca="false">IF(B3418="Inscripción de nuevo registro patronal",B3418 &amp; "|" &amp; E3418 &amp; "|" &amp; C3418,"")</f>
        <v/>
      </c>
      <c r="M3418" s="18" t="n">
        <f aca="false">IF(OR(C3418="", L3418=""), 0, IF(COUNTIF($L$6:L3418, L3418)=1, 1, 0))</f>
        <v>0</v>
      </c>
    </row>
    <row r="3419" customFormat="false" ht="28.35" hidden="false" customHeight="true" outlineLevel="0" collapsed="false">
      <c r="A3419" s="48" t="str">
        <f aca="false">IF(AND(NOT(ISBLANK(C3419)),NOT(ISBLANK(B3419)),NOT(ISBLANK(E3419))),(_xlfn.AGGREGATE(2,7,A$5:A3419))+1,"")</f>
        <v/>
      </c>
      <c r="B3419" s="49"/>
      <c r="C3419" s="49"/>
      <c r="D3419" s="50"/>
      <c r="E3419" s="51"/>
      <c r="F3419" s="52" t="str">
        <f aca="false">IFERROR(VLOOKUP(B3419,LISTAS!$Q$2:$R$58,2,0),"")</f>
        <v/>
      </c>
      <c r="G3419" s="34" t="str">
        <f aca="false">IF(ISBLANK(C3419),"",  IF(F3419="RAZÓN SOCIAL","NUEVO_RP",   IF(F3419="NUMERO",      IF(ISNUMBER(VALUE(C3419)),VALUE(C3419),""),   IF(OR(F3419="NSS - NOMBRE",F3419="RP - NOMBRE"),      IF(         AND(           NOT(ISERROR(FIND(" - ",C3419))),           ISERROR(FIND("  ",C3419)),           ISERROR(FIND("–",C3419)),           ISERROR(FIND("—",C3419)),           ISNUMBER(VALUE(LEFT(C3419,FIND(" - ",C3419)-1)))         ),         VALUE(LEFT(C3419,FIND(" - ",C3419)-1)),         ""      ),   ""   )  )))</f>
        <v/>
      </c>
      <c r="H3419" s="34" t="str">
        <f aca="false">B3419 &amp; "|" &amp; E3419 &amp; "|" &amp;(IF(ISBLANK(C3419),"",IFERROR(VALUE(LEFT(TRIM(C3419),FIND(" ",TRIM(C3419)&amp;" ")-1)),"")))</f>
        <v>||</v>
      </c>
      <c r="I3419" s="18" t="n">
        <f aca="false">IF(G3419="",0, IF(COUNTIF($H$6:H3419,H3419)=1,1,0))</f>
        <v>0</v>
      </c>
      <c r="J3419" s="34" t="str">
        <f aca="false">IF( OR( ISBLANK(D3419), C3419=D3419, AND( LEFT(D3419,7)&lt;&gt;"NOMINA ", OR( ISERROR(FIND(" - ",D3419)), NOT(ISNUMBER(VALUE(LEFT(D3419,FIND(" - ",D3419)-1)))) ) ) ), "", B3419 &amp; "|" &amp; E3419 &amp; "|" &amp; (IF(ISBLANK(C3419), "", IFERROR(VALUE(LEFT(TRIM(C3419), FIND(" ", TRIM(C3419)&amp;" ")-1)), ""))) &amp; "|" &amp; D3419 )</f>
        <v/>
      </c>
      <c r="K3419" s="18" t="n">
        <f aca="false">IF(OR(C3419="", J3419="",G3419=""), 0, IF(COUNTIF($J$6:J3419, J3419)=1, 1, 0))</f>
        <v>0</v>
      </c>
      <c r="L3419" s="16" t="str">
        <f aca="false">IF(B3419="Inscripción de nuevo registro patronal",B3419 &amp; "|" &amp; E3419 &amp; "|" &amp; C3419,"")</f>
        <v/>
      </c>
      <c r="M3419" s="18" t="n">
        <f aca="false">IF(OR(C3419="", L3419=""), 0, IF(COUNTIF($L$6:L3419, L3419)=1, 1, 0))</f>
        <v>0</v>
      </c>
    </row>
    <row r="3420" customFormat="false" ht="28.35" hidden="false" customHeight="true" outlineLevel="0" collapsed="false">
      <c r="A3420" s="48" t="str">
        <f aca="false">IF(AND(NOT(ISBLANK(C3420)),NOT(ISBLANK(B3420)),NOT(ISBLANK(E3420))),(_xlfn.AGGREGATE(2,7,A$5:A3420))+1,"")</f>
        <v/>
      </c>
      <c r="B3420" s="49"/>
      <c r="C3420" s="49"/>
      <c r="D3420" s="50"/>
      <c r="E3420" s="51"/>
      <c r="F3420" s="52" t="str">
        <f aca="false">IFERROR(VLOOKUP(B3420,LISTAS!$Q$2:$R$58,2,0),"")</f>
        <v/>
      </c>
      <c r="G3420" s="34" t="str">
        <f aca="false">IF(ISBLANK(C3420),"",  IF(F3420="RAZÓN SOCIAL","NUEVO_RP",   IF(F3420="NUMERO",      IF(ISNUMBER(VALUE(C3420)),VALUE(C3420),""),   IF(OR(F3420="NSS - NOMBRE",F3420="RP - NOMBRE"),      IF(         AND(           NOT(ISERROR(FIND(" - ",C3420))),           ISERROR(FIND("  ",C3420)),           ISERROR(FIND("–",C3420)),           ISERROR(FIND("—",C3420)),           ISNUMBER(VALUE(LEFT(C3420,FIND(" - ",C3420)-1)))         ),         VALUE(LEFT(C3420,FIND(" - ",C3420)-1)),         ""      ),   ""   )  )))</f>
        <v/>
      </c>
      <c r="H3420" s="34" t="str">
        <f aca="false">B3420 &amp; "|" &amp; E3420 &amp; "|" &amp;(IF(ISBLANK(C3420),"",IFERROR(VALUE(LEFT(TRIM(C3420),FIND(" ",TRIM(C3420)&amp;" ")-1)),"")))</f>
        <v>||</v>
      </c>
      <c r="I3420" s="18" t="n">
        <f aca="false">IF(G3420="",0, IF(COUNTIF($H$6:H3420,H3420)=1,1,0))</f>
        <v>0</v>
      </c>
      <c r="J3420" s="34" t="str">
        <f aca="false">IF( OR( ISBLANK(D3420), C3420=D3420, AND( LEFT(D3420,7)&lt;&gt;"NOMINA ", OR( ISERROR(FIND(" - ",D3420)), NOT(ISNUMBER(VALUE(LEFT(D3420,FIND(" - ",D3420)-1)))) ) ) ), "", B3420 &amp; "|" &amp; E3420 &amp; "|" &amp; (IF(ISBLANK(C3420), "", IFERROR(VALUE(LEFT(TRIM(C3420), FIND(" ", TRIM(C3420)&amp;" ")-1)), ""))) &amp; "|" &amp; D3420 )</f>
        <v/>
      </c>
      <c r="K3420" s="18" t="n">
        <f aca="false">IF(OR(C3420="", J3420="",G3420=""), 0, IF(COUNTIF($J$6:J3420, J3420)=1, 1, 0))</f>
        <v>0</v>
      </c>
      <c r="L3420" s="16" t="str">
        <f aca="false">IF(B3420="Inscripción de nuevo registro patronal",B3420 &amp; "|" &amp; E3420 &amp; "|" &amp; C3420,"")</f>
        <v/>
      </c>
      <c r="M3420" s="18" t="n">
        <f aca="false">IF(OR(C3420="", L3420=""), 0, IF(COUNTIF($L$6:L3420, L3420)=1, 1, 0))</f>
        <v>0</v>
      </c>
    </row>
    <row r="3421" customFormat="false" ht="28.35" hidden="false" customHeight="true" outlineLevel="0" collapsed="false">
      <c r="A3421" s="48" t="str">
        <f aca="false">IF(AND(NOT(ISBLANK(C3421)),NOT(ISBLANK(B3421)),NOT(ISBLANK(E3421))),(_xlfn.AGGREGATE(2,7,A$5:A3421))+1,"")</f>
        <v/>
      </c>
      <c r="B3421" s="49"/>
      <c r="C3421" s="49"/>
      <c r="D3421" s="50"/>
      <c r="E3421" s="51"/>
      <c r="F3421" s="52" t="str">
        <f aca="false">IFERROR(VLOOKUP(B3421,LISTAS!$Q$2:$R$58,2,0),"")</f>
        <v/>
      </c>
      <c r="G3421" s="34" t="str">
        <f aca="false">IF(ISBLANK(C3421),"",  IF(F3421="RAZÓN SOCIAL","NUEVO_RP",   IF(F3421="NUMERO",      IF(ISNUMBER(VALUE(C3421)),VALUE(C3421),""),   IF(OR(F3421="NSS - NOMBRE",F3421="RP - NOMBRE"),      IF(         AND(           NOT(ISERROR(FIND(" - ",C3421))),           ISERROR(FIND("  ",C3421)),           ISERROR(FIND("–",C3421)),           ISERROR(FIND("—",C3421)),           ISNUMBER(VALUE(LEFT(C3421,FIND(" - ",C3421)-1)))         ),         VALUE(LEFT(C3421,FIND(" - ",C3421)-1)),         ""      ),   ""   )  )))</f>
        <v/>
      </c>
      <c r="H3421" s="34" t="str">
        <f aca="false">B3421 &amp; "|" &amp; E3421 &amp; "|" &amp;(IF(ISBLANK(C3421),"",IFERROR(VALUE(LEFT(TRIM(C3421),FIND(" ",TRIM(C3421)&amp;" ")-1)),"")))</f>
        <v>||</v>
      </c>
      <c r="I3421" s="18" t="n">
        <f aca="false">IF(G3421="",0, IF(COUNTIF($H$6:H3421,H3421)=1,1,0))</f>
        <v>0</v>
      </c>
      <c r="J3421" s="34" t="str">
        <f aca="false">IF( OR( ISBLANK(D3421), C3421=D3421, AND( LEFT(D3421,7)&lt;&gt;"NOMINA ", OR( ISERROR(FIND(" - ",D3421)), NOT(ISNUMBER(VALUE(LEFT(D3421,FIND(" - ",D3421)-1)))) ) ) ), "", B3421 &amp; "|" &amp; E3421 &amp; "|" &amp; (IF(ISBLANK(C3421), "", IFERROR(VALUE(LEFT(TRIM(C3421), FIND(" ", TRIM(C3421)&amp;" ")-1)), ""))) &amp; "|" &amp; D3421 )</f>
        <v/>
      </c>
      <c r="K3421" s="18" t="n">
        <f aca="false">IF(OR(C3421="", J3421="",G3421=""), 0, IF(COUNTIF($J$6:J3421, J3421)=1, 1, 0))</f>
        <v>0</v>
      </c>
      <c r="L3421" s="16" t="str">
        <f aca="false">IF(B3421="Inscripción de nuevo registro patronal",B3421 &amp; "|" &amp; E3421 &amp; "|" &amp; C3421,"")</f>
        <v/>
      </c>
      <c r="M3421" s="18" t="n">
        <f aca="false">IF(OR(C3421="", L3421=""), 0, IF(COUNTIF($L$6:L3421, L3421)=1, 1, 0))</f>
        <v>0</v>
      </c>
    </row>
    <row r="3422" customFormat="false" ht="28.35" hidden="false" customHeight="true" outlineLevel="0" collapsed="false">
      <c r="A3422" s="48" t="str">
        <f aca="false">IF(AND(NOT(ISBLANK(C3422)),NOT(ISBLANK(B3422)),NOT(ISBLANK(E3422))),(_xlfn.AGGREGATE(2,7,A$5:A3422))+1,"")</f>
        <v/>
      </c>
      <c r="B3422" s="49"/>
      <c r="C3422" s="49"/>
      <c r="D3422" s="50"/>
      <c r="E3422" s="51"/>
      <c r="F3422" s="52" t="str">
        <f aca="false">IFERROR(VLOOKUP(B3422,LISTAS!$Q$2:$R$58,2,0),"")</f>
        <v/>
      </c>
      <c r="G3422" s="34" t="str">
        <f aca="false">IF(ISBLANK(C3422),"",  IF(F3422="RAZÓN SOCIAL","NUEVO_RP",   IF(F3422="NUMERO",      IF(ISNUMBER(VALUE(C3422)),VALUE(C3422),""),   IF(OR(F3422="NSS - NOMBRE",F3422="RP - NOMBRE"),      IF(         AND(           NOT(ISERROR(FIND(" - ",C3422))),           ISERROR(FIND("  ",C3422)),           ISERROR(FIND("–",C3422)),           ISERROR(FIND("—",C3422)),           ISNUMBER(VALUE(LEFT(C3422,FIND(" - ",C3422)-1)))         ),         VALUE(LEFT(C3422,FIND(" - ",C3422)-1)),         ""      ),   ""   )  )))</f>
        <v/>
      </c>
      <c r="H3422" s="34" t="str">
        <f aca="false">B3422 &amp; "|" &amp; E3422 &amp; "|" &amp;(IF(ISBLANK(C3422),"",IFERROR(VALUE(LEFT(TRIM(C3422),FIND(" ",TRIM(C3422)&amp;" ")-1)),"")))</f>
        <v>||</v>
      </c>
      <c r="I3422" s="18" t="n">
        <f aca="false">IF(G3422="",0, IF(COUNTIF($H$6:H3422,H3422)=1,1,0))</f>
        <v>0</v>
      </c>
      <c r="J3422" s="34" t="str">
        <f aca="false">IF( OR( ISBLANK(D3422), C3422=D3422, AND( LEFT(D3422,7)&lt;&gt;"NOMINA ", OR( ISERROR(FIND(" - ",D3422)), NOT(ISNUMBER(VALUE(LEFT(D3422,FIND(" - ",D3422)-1)))) ) ) ), "", B3422 &amp; "|" &amp; E3422 &amp; "|" &amp; (IF(ISBLANK(C3422), "", IFERROR(VALUE(LEFT(TRIM(C3422), FIND(" ", TRIM(C3422)&amp;" ")-1)), ""))) &amp; "|" &amp; D3422 )</f>
        <v/>
      </c>
      <c r="K3422" s="18" t="n">
        <f aca="false">IF(OR(C3422="", J3422="",G3422=""), 0, IF(COUNTIF($J$6:J3422, J3422)=1, 1, 0))</f>
        <v>0</v>
      </c>
      <c r="L3422" s="16" t="str">
        <f aca="false">IF(B3422="Inscripción de nuevo registro patronal",B3422 &amp; "|" &amp; E3422 &amp; "|" &amp; C3422,"")</f>
        <v/>
      </c>
      <c r="M3422" s="18" t="n">
        <f aca="false">IF(OR(C3422="", L3422=""), 0, IF(COUNTIF($L$6:L3422, L3422)=1, 1, 0))</f>
        <v>0</v>
      </c>
    </row>
    <row r="3423" customFormat="false" ht="28.35" hidden="false" customHeight="true" outlineLevel="0" collapsed="false">
      <c r="A3423" s="48" t="str">
        <f aca="false">IF(AND(NOT(ISBLANK(C3423)),NOT(ISBLANK(B3423)),NOT(ISBLANK(E3423))),(_xlfn.AGGREGATE(2,7,A$5:A3423))+1,"")</f>
        <v/>
      </c>
      <c r="B3423" s="49"/>
      <c r="C3423" s="49"/>
      <c r="D3423" s="50"/>
      <c r="E3423" s="51"/>
      <c r="F3423" s="52" t="str">
        <f aca="false">IFERROR(VLOOKUP(B3423,LISTAS!$Q$2:$R$58,2,0),"")</f>
        <v/>
      </c>
      <c r="G3423" s="34" t="str">
        <f aca="false">IF(ISBLANK(C3423),"",  IF(F3423="RAZÓN SOCIAL","NUEVO_RP",   IF(F3423="NUMERO",      IF(ISNUMBER(VALUE(C3423)),VALUE(C3423),""),   IF(OR(F3423="NSS - NOMBRE",F3423="RP - NOMBRE"),      IF(         AND(           NOT(ISERROR(FIND(" - ",C3423))),           ISERROR(FIND("  ",C3423)),           ISERROR(FIND("–",C3423)),           ISERROR(FIND("—",C3423)),           ISNUMBER(VALUE(LEFT(C3423,FIND(" - ",C3423)-1)))         ),         VALUE(LEFT(C3423,FIND(" - ",C3423)-1)),         ""      ),   ""   )  )))</f>
        <v/>
      </c>
      <c r="H3423" s="34" t="str">
        <f aca="false">B3423 &amp; "|" &amp; E3423 &amp; "|" &amp;(IF(ISBLANK(C3423),"",IFERROR(VALUE(LEFT(TRIM(C3423),FIND(" ",TRIM(C3423)&amp;" ")-1)),"")))</f>
        <v>||</v>
      </c>
      <c r="I3423" s="18" t="n">
        <f aca="false">IF(G3423="",0, IF(COUNTIF($H$6:H3423,H3423)=1,1,0))</f>
        <v>0</v>
      </c>
      <c r="J3423" s="34" t="str">
        <f aca="false">IF( OR( ISBLANK(D3423), C3423=D3423, AND( LEFT(D3423,7)&lt;&gt;"NOMINA ", OR( ISERROR(FIND(" - ",D3423)), NOT(ISNUMBER(VALUE(LEFT(D3423,FIND(" - ",D3423)-1)))) ) ) ), "", B3423 &amp; "|" &amp; E3423 &amp; "|" &amp; (IF(ISBLANK(C3423), "", IFERROR(VALUE(LEFT(TRIM(C3423), FIND(" ", TRIM(C3423)&amp;" ")-1)), ""))) &amp; "|" &amp; D3423 )</f>
        <v/>
      </c>
      <c r="K3423" s="18" t="n">
        <f aca="false">IF(OR(C3423="", J3423="",G3423=""), 0, IF(COUNTIF($J$6:J3423, J3423)=1, 1, 0))</f>
        <v>0</v>
      </c>
      <c r="L3423" s="16" t="str">
        <f aca="false">IF(B3423="Inscripción de nuevo registro patronal",B3423 &amp; "|" &amp; E3423 &amp; "|" &amp; C3423,"")</f>
        <v/>
      </c>
      <c r="M3423" s="18" t="n">
        <f aca="false">IF(OR(C3423="", L3423=""), 0, IF(COUNTIF($L$6:L3423, L3423)=1, 1, 0))</f>
        <v>0</v>
      </c>
    </row>
    <row r="3424" customFormat="false" ht="28.35" hidden="false" customHeight="true" outlineLevel="0" collapsed="false">
      <c r="A3424" s="48" t="str">
        <f aca="false">IF(AND(NOT(ISBLANK(C3424)),NOT(ISBLANK(B3424)),NOT(ISBLANK(E3424))),(_xlfn.AGGREGATE(2,7,A$5:A3424))+1,"")</f>
        <v/>
      </c>
      <c r="B3424" s="49"/>
      <c r="C3424" s="49"/>
      <c r="D3424" s="50"/>
      <c r="E3424" s="51"/>
      <c r="F3424" s="52" t="str">
        <f aca="false">IFERROR(VLOOKUP(B3424,LISTAS!$Q$2:$R$58,2,0),"")</f>
        <v/>
      </c>
      <c r="G3424" s="34" t="str">
        <f aca="false">IF(ISBLANK(C3424),"",  IF(F3424="RAZÓN SOCIAL","NUEVO_RP",   IF(F3424="NUMERO",      IF(ISNUMBER(VALUE(C3424)),VALUE(C3424),""),   IF(OR(F3424="NSS - NOMBRE",F3424="RP - NOMBRE"),      IF(         AND(           NOT(ISERROR(FIND(" - ",C3424))),           ISERROR(FIND("  ",C3424)),           ISERROR(FIND("–",C3424)),           ISERROR(FIND("—",C3424)),           ISNUMBER(VALUE(LEFT(C3424,FIND(" - ",C3424)-1)))         ),         VALUE(LEFT(C3424,FIND(" - ",C3424)-1)),         ""      ),   ""   )  )))</f>
        <v/>
      </c>
      <c r="H3424" s="34" t="str">
        <f aca="false">B3424 &amp; "|" &amp; E3424 &amp; "|" &amp;(IF(ISBLANK(C3424),"",IFERROR(VALUE(LEFT(TRIM(C3424),FIND(" ",TRIM(C3424)&amp;" ")-1)),"")))</f>
        <v>||</v>
      </c>
      <c r="I3424" s="18" t="n">
        <f aca="false">IF(G3424="",0, IF(COUNTIF($H$6:H3424,H3424)=1,1,0))</f>
        <v>0</v>
      </c>
      <c r="J3424" s="34" t="str">
        <f aca="false">IF( OR( ISBLANK(D3424), C3424=D3424, AND( LEFT(D3424,7)&lt;&gt;"NOMINA ", OR( ISERROR(FIND(" - ",D3424)), NOT(ISNUMBER(VALUE(LEFT(D3424,FIND(" - ",D3424)-1)))) ) ) ), "", B3424 &amp; "|" &amp; E3424 &amp; "|" &amp; (IF(ISBLANK(C3424), "", IFERROR(VALUE(LEFT(TRIM(C3424), FIND(" ", TRIM(C3424)&amp;" ")-1)), ""))) &amp; "|" &amp; D3424 )</f>
        <v/>
      </c>
      <c r="K3424" s="18" t="n">
        <f aca="false">IF(OR(C3424="", J3424="",G3424=""), 0, IF(COUNTIF($J$6:J3424, J3424)=1, 1, 0))</f>
        <v>0</v>
      </c>
      <c r="L3424" s="16" t="str">
        <f aca="false">IF(B3424="Inscripción de nuevo registro patronal",B3424 &amp; "|" &amp; E3424 &amp; "|" &amp; C3424,"")</f>
        <v/>
      </c>
      <c r="M3424" s="18" t="n">
        <f aca="false">IF(OR(C3424="", L3424=""), 0, IF(COUNTIF($L$6:L3424, L3424)=1, 1, 0))</f>
        <v>0</v>
      </c>
    </row>
    <row r="3425" customFormat="false" ht="28.35" hidden="false" customHeight="true" outlineLevel="0" collapsed="false">
      <c r="A3425" s="48" t="str">
        <f aca="false">IF(AND(NOT(ISBLANK(C3425)),NOT(ISBLANK(B3425)),NOT(ISBLANK(E3425))),(_xlfn.AGGREGATE(2,7,A$5:A3425))+1,"")</f>
        <v/>
      </c>
      <c r="B3425" s="49"/>
      <c r="C3425" s="49"/>
      <c r="D3425" s="50"/>
      <c r="E3425" s="51"/>
      <c r="F3425" s="52" t="str">
        <f aca="false">IFERROR(VLOOKUP(B3425,LISTAS!$Q$2:$R$58,2,0),"")</f>
        <v/>
      </c>
      <c r="G3425" s="34" t="str">
        <f aca="false">IF(ISBLANK(C3425),"",  IF(F3425="RAZÓN SOCIAL","NUEVO_RP",   IF(F3425="NUMERO",      IF(ISNUMBER(VALUE(C3425)),VALUE(C3425),""),   IF(OR(F3425="NSS - NOMBRE",F3425="RP - NOMBRE"),      IF(         AND(           NOT(ISERROR(FIND(" - ",C3425))),           ISERROR(FIND("  ",C3425)),           ISERROR(FIND("–",C3425)),           ISERROR(FIND("—",C3425)),           ISNUMBER(VALUE(LEFT(C3425,FIND(" - ",C3425)-1)))         ),         VALUE(LEFT(C3425,FIND(" - ",C3425)-1)),         ""      ),   ""   )  )))</f>
        <v/>
      </c>
      <c r="H3425" s="34" t="str">
        <f aca="false">B3425 &amp; "|" &amp; E3425 &amp; "|" &amp;(IF(ISBLANK(C3425),"",IFERROR(VALUE(LEFT(TRIM(C3425),FIND(" ",TRIM(C3425)&amp;" ")-1)),"")))</f>
        <v>||</v>
      </c>
      <c r="I3425" s="18" t="n">
        <f aca="false">IF(G3425="",0, IF(COUNTIF($H$6:H3425,H3425)=1,1,0))</f>
        <v>0</v>
      </c>
      <c r="J3425" s="34" t="str">
        <f aca="false">IF( OR( ISBLANK(D3425), C3425=D3425, AND( LEFT(D3425,7)&lt;&gt;"NOMINA ", OR( ISERROR(FIND(" - ",D3425)), NOT(ISNUMBER(VALUE(LEFT(D3425,FIND(" - ",D3425)-1)))) ) ) ), "", B3425 &amp; "|" &amp; E3425 &amp; "|" &amp; (IF(ISBLANK(C3425), "", IFERROR(VALUE(LEFT(TRIM(C3425), FIND(" ", TRIM(C3425)&amp;" ")-1)), ""))) &amp; "|" &amp; D3425 )</f>
        <v/>
      </c>
      <c r="K3425" s="18" t="n">
        <f aca="false">IF(OR(C3425="", J3425="",G3425=""), 0, IF(COUNTIF($J$6:J3425, J3425)=1, 1, 0))</f>
        <v>0</v>
      </c>
      <c r="L3425" s="16" t="str">
        <f aca="false">IF(B3425="Inscripción de nuevo registro patronal",B3425 &amp; "|" &amp; E3425 &amp; "|" &amp; C3425,"")</f>
        <v/>
      </c>
      <c r="M3425" s="18" t="n">
        <f aca="false">IF(OR(C3425="", L3425=""), 0, IF(COUNTIF($L$6:L3425, L3425)=1, 1, 0))</f>
        <v>0</v>
      </c>
    </row>
    <row r="3426" customFormat="false" ht="28.35" hidden="false" customHeight="true" outlineLevel="0" collapsed="false">
      <c r="A3426" s="48" t="str">
        <f aca="false">IF(AND(NOT(ISBLANK(C3426)),NOT(ISBLANK(B3426)),NOT(ISBLANK(E3426))),(_xlfn.AGGREGATE(2,7,A$5:A3426))+1,"")</f>
        <v/>
      </c>
      <c r="B3426" s="49"/>
      <c r="C3426" s="49"/>
      <c r="D3426" s="50"/>
      <c r="E3426" s="51"/>
      <c r="F3426" s="52" t="str">
        <f aca="false">IFERROR(VLOOKUP(B3426,LISTAS!$Q$2:$R$58,2,0),"")</f>
        <v/>
      </c>
      <c r="G3426" s="34" t="str">
        <f aca="false">IF(ISBLANK(C3426),"",  IF(F3426="RAZÓN SOCIAL","NUEVO_RP",   IF(F3426="NUMERO",      IF(ISNUMBER(VALUE(C3426)),VALUE(C3426),""),   IF(OR(F3426="NSS - NOMBRE",F3426="RP - NOMBRE"),      IF(         AND(           NOT(ISERROR(FIND(" - ",C3426))),           ISERROR(FIND("  ",C3426)),           ISERROR(FIND("–",C3426)),           ISERROR(FIND("—",C3426)),           ISNUMBER(VALUE(LEFT(C3426,FIND(" - ",C3426)-1)))         ),         VALUE(LEFT(C3426,FIND(" - ",C3426)-1)),         ""      ),   ""   )  )))</f>
        <v/>
      </c>
      <c r="H3426" s="34" t="str">
        <f aca="false">B3426 &amp; "|" &amp; E3426 &amp; "|" &amp;(IF(ISBLANK(C3426),"",IFERROR(VALUE(LEFT(TRIM(C3426),FIND(" ",TRIM(C3426)&amp;" ")-1)),"")))</f>
        <v>||</v>
      </c>
      <c r="I3426" s="18" t="n">
        <f aca="false">IF(G3426="",0, IF(COUNTIF($H$6:H3426,H3426)=1,1,0))</f>
        <v>0</v>
      </c>
      <c r="J3426" s="34" t="str">
        <f aca="false">IF( OR( ISBLANK(D3426), C3426=D3426, AND( LEFT(D3426,7)&lt;&gt;"NOMINA ", OR( ISERROR(FIND(" - ",D3426)), NOT(ISNUMBER(VALUE(LEFT(D3426,FIND(" - ",D3426)-1)))) ) ) ), "", B3426 &amp; "|" &amp; E3426 &amp; "|" &amp; (IF(ISBLANK(C3426), "", IFERROR(VALUE(LEFT(TRIM(C3426), FIND(" ", TRIM(C3426)&amp;" ")-1)), ""))) &amp; "|" &amp; D3426 )</f>
        <v/>
      </c>
      <c r="K3426" s="18" t="n">
        <f aca="false">IF(OR(C3426="", J3426="",G3426=""), 0, IF(COUNTIF($J$6:J3426, J3426)=1, 1, 0))</f>
        <v>0</v>
      </c>
      <c r="L3426" s="16" t="str">
        <f aca="false">IF(B3426="Inscripción de nuevo registro patronal",B3426 &amp; "|" &amp; E3426 &amp; "|" &amp; C3426,"")</f>
        <v/>
      </c>
      <c r="M3426" s="18" t="n">
        <f aca="false">IF(OR(C3426="", L3426=""), 0, IF(COUNTIF($L$6:L3426, L3426)=1, 1, 0))</f>
        <v>0</v>
      </c>
    </row>
    <row r="3427" customFormat="false" ht="28.35" hidden="false" customHeight="true" outlineLevel="0" collapsed="false">
      <c r="A3427" s="48" t="str">
        <f aca="false">IF(AND(NOT(ISBLANK(C3427)),NOT(ISBLANK(B3427)),NOT(ISBLANK(E3427))),(_xlfn.AGGREGATE(2,7,A$5:A3427))+1,"")</f>
        <v/>
      </c>
      <c r="B3427" s="49"/>
      <c r="C3427" s="49"/>
      <c r="D3427" s="50"/>
      <c r="E3427" s="51"/>
      <c r="F3427" s="52" t="str">
        <f aca="false">IFERROR(VLOOKUP(B3427,LISTAS!$Q$2:$R$58,2,0),"")</f>
        <v/>
      </c>
      <c r="G3427" s="34" t="str">
        <f aca="false">IF(ISBLANK(C3427),"",  IF(F3427="RAZÓN SOCIAL","NUEVO_RP",   IF(F3427="NUMERO",      IF(ISNUMBER(VALUE(C3427)),VALUE(C3427),""),   IF(OR(F3427="NSS - NOMBRE",F3427="RP - NOMBRE"),      IF(         AND(           NOT(ISERROR(FIND(" - ",C3427))),           ISERROR(FIND("  ",C3427)),           ISERROR(FIND("–",C3427)),           ISERROR(FIND("—",C3427)),           ISNUMBER(VALUE(LEFT(C3427,FIND(" - ",C3427)-1)))         ),         VALUE(LEFT(C3427,FIND(" - ",C3427)-1)),         ""      ),   ""   )  )))</f>
        <v/>
      </c>
      <c r="H3427" s="34" t="str">
        <f aca="false">B3427 &amp; "|" &amp; E3427 &amp; "|" &amp;(IF(ISBLANK(C3427),"",IFERROR(VALUE(LEFT(TRIM(C3427),FIND(" ",TRIM(C3427)&amp;" ")-1)),"")))</f>
        <v>||</v>
      </c>
      <c r="I3427" s="18" t="n">
        <f aca="false">IF(G3427="",0, IF(COUNTIF($H$6:H3427,H3427)=1,1,0))</f>
        <v>0</v>
      </c>
      <c r="J3427" s="34" t="str">
        <f aca="false">IF( OR( ISBLANK(D3427), C3427=D3427, AND( LEFT(D3427,7)&lt;&gt;"NOMINA ", OR( ISERROR(FIND(" - ",D3427)), NOT(ISNUMBER(VALUE(LEFT(D3427,FIND(" - ",D3427)-1)))) ) ) ), "", B3427 &amp; "|" &amp; E3427 &amp; "|" &amp; (IF(ISBLANK(C3427), "", IFERROR(VALUE(LEFT(TRIM(C3427), FIND(" ", TRIM(C3427)&amp;" ")-1)), ""))) &amp; "|" &amp; D3427 )</f>
        <v/>
      </c>
      <c r="K3427" s="18" t="n">
        <f aca="false">IF(OR(C3427="", J3427="",G3427=""), 0, IF(COUNTIF($J$6:J3427, J3427)=1, 1, 0))</f>
        <v>0</v>
      </c>
      <c r="L3427" s="16" t="str">
        <f aca="false">IF(B3427="Inscripción de nuevo registro patronal",B3427 &amp; "|" &amp; E3427 &amp; "|" &amp; C3427,"")</f>
        <v/>
      </c>
      <c r="M3427" s="18" t="n">
        <f aca="false">IF(OR(C3427="", L3427=""), 0, IF(COUNTIF($L$6:L3427, L3427)=1, 1, 0))</f>
        <v>0</v>
      </c>
    </row>
    <row r="3428" customFormat="false" ht="28.35" hidden="false" customHeight="true" outlineLevel="0" collapsed="false">
      <c r="A3428" s="48" t="str">
        <f aca="false">IF(AND(NOT(ISBLANK(C3428)),NOT(ISBLANK(B3428)),NOT(ISBLANK(E3428))),(_xlfn.AGGREGATE(2,7,A$5:A3428))+1,"")</f>
        <v/>
      </c>
      <c r="B3428" s="49"/>
      <c r="C3428" s="49"/>
      <c r="D3428" s="50"/>
      <c r="E3428" s="51"/>
      <c r="F3428" s="52" t="str">
        <f aca="false">IFERROR(VLOOKUP(B3428,LISTAS!$Q$2:$R$58,2,0),"")</f>
        <v/>
      </c>
      <c r="G3428" s="34" t="str">
        <f aca="false">IF(ISBLANK(C3428),"",  IF(F3428="RAZÓN SOCIAL","NUEVO_RP",   IF(F3428="NUMERO",      IF(ISNUMBER(VALUE(C3428)),VALUE(C3428),""),   IF(OR(F3428="NSS - NOMBRE",F3428="RP - NOMBRE"),      IF(         AND(           NOT(ISERROR(FIND(" - ",C3428))),           ISERROR(FIND("  ",C3428)),           ISERROR(FIND("–",C3428)),           ISERROR(FIND("—",C3428)),           ISNUMBER(VALUE(LEFT(C3428,FIND(" - ",C3428)-1)))         ),         VALUE(LEFT(C3428,FIND(" - ",C3428)-1)),         ""      ),   ""   )  )))</f>
        <v/>
      </c>
      <c r="H3428" s="34" t="str">
        <f aca="false">B3428 &amp; "|" &amp; E3428 &amp; "|" &amp;(IF(ISBLANK(C3428),"",IFERROR(VALUE(LEFT(TRIM(C3428),FIND(" ",TRIM(C3428)&amp;" ")-1)),"")))</f>
        <v>||</v>
      </c>
      <c r="I3428" s="18" t="n">
        <f aca="false">IF(G3428="",0, IF(COUNTIF($H$6:H3428,H3428)=1,1,0))</f>
        <v>0</v>
      </c>
      <c r="J3428" s="34" t="str">
        <f aca="false">IF( OR( ISBLANK(D3428), C3428=D3428, AND( LEFT(D3428,7)&lt;&gt;"NOMINA ", OR( ISERROR(FIND(" - ",D3428)), NOT(ISNUMBER(VALUE(LEFT(D3428,FIND(" - ",D3428)-1)))) ) ) ), "", B3428 &amp; "|" &amp; E3428 &amp; "|" &amp; (IF(ISBLANK(C3428), "", IFERROR(VALUE(LEFT(TRIM(C3428), FIND(" ", TRIM(C3428)&amp;" ")-1)), ""))) &amp; "|" &amp; D3428 )</f>
        <v/>
      </c>
      <c r="K3428" s="18" t="n">
        <f aca="false">IF(OR(C3428="", J3428="",G3428=""), 0, IF(COUNTIF($J$6:J3428, J3428)=1, 1, 0))</f>
        <v>0</v>
      </c>
      <c r="L3428" s="16" t="str">
        <f aca="false">IF(B3428="Inscripción de nuevo registro patronal",B3428 &amp; "|" &amp; E3428 &amp; "|" &amp; C3428,"")</f>
        <v/>
      </c>
      <c r="M3428" s="18" t="n">
        <f aca="false">IF(OR(C3428="", L3428=""), 0, IF(COUNTIF($L$6:L3428, L3428)=1, 1, 0))</f>
        <v>0</v>
      </c>
    </row>
    <row r="3429" customFormat="false" ht="28.35" hidden="false" customHeight="true" outlineLevel="0" collapsed="false">
      <c r="A3429" s="48" t="str">
        <f aca="false">IF(AND(NOT(ISBLANK(C3429)),NOT(ISBLANK(B3429)),NOT(ISBLANK(E3429))),(_xlfn.AGGREGATE(2,7,A$5:A3429))+1,"")</f>
        <v/>
      </c>
      <c r="B3429" s="49"/>
      <c r="C3429" s="49"/>
      <c r="D3429" s="50"/>
      <c r="E3429" s="51"/>
      <c r="F3429" s="52" t="str">
        <f aca="false">IFERROR(VLOOKUP(B3429,LISTAS!$Q$2:$R$58,2,0),"")</f>
        <v/>
      </c>
      <c r="G3429" s="34" t="str">
        <f aca="false">IF(ISBLANK(C3429),"",  IF(F3429="RAZÓN SOCIAL","NUEVO_RP",   IF(F3429="NUMERO",      IF(ISNUMBER(VALUE(C3429)),VALUE(C3429),""),   IF(OR(F3429="NSS - NOMBRE",F3429="RP - NOMBRE"),      IF(         AND(           NOT(ISERROR(FIND(" - ",C3429))),           ISERROR(FIND("  ",C3429)),           ISERROR(FIND("–",C3429)),           ISERROR(FIND("—",C3429)),           ISNUMBER(VALUE(LEFT(C3429,FIND(" - ",C3429)-1)))         ),         VALUE(LEFT(C3429,FIND(" - ",C3429)-1)),         ""      ),   ""   )  )))</f>
        <v/>
      </c>
      <c r="H3429" s="34" t="str">
        <f aca="false">B3429 &amp; "|" &amp; E3429 &amp; "|" &amp;(IF(ISBLANK(C3429),"",IFERROR(VALUE(LEFT(TRIM(C3429),FIND(" ",TRIM(C3429)&amp;" ")-1)),"")))</f>
        <v>||</v>
      </c>
      <c r="I3429" s="18" t="n">
        <f aca="false">IF(G3429="",0, IF(COUNTIF($H$6:H3429,H3429)=1,1,0))</f>
        <v>0</v>
      </c>
      <c r="J3429" s="34" t="str">
        <f aca="false">IF( OR( ISBLANK(D3429), C3429=D3429, AND( LEFT(D3429,7)&lt;&gt;"NOMINA ", OR( ISERROR(FIND(" - ",D3429)), NOT(ISNUMBER(VALUE(LEFT(D3429,FIND(" - ",D3429)-1)))) ) ) ), "", B3429 &amp; "|" &amp; E3429 &amp; "|" &amp; (IF(ISBLANK(C3429), "", IFERROR(VALUE(LEFT(TRIM(C3429), FIND(" ", TRIM(C3429)&amp;" ")-1)), ""))) &amp; "|" &amp; D3429 )</f>
        <v/>
      </c>
      <c r="K3429" s="18" t="n">
        <f aca="false">IF(OR(C3429="", J3429="",G3429=""), 0, IF(COUNTIF($J$6:J3429, J3429)=1, 1, 0))</f>
        <v>0</v>
      </c>
      <c r="L3429" s="16" t="str">
        <f aca="false">IF(B3429="Inscripción de nuevo registro patronal",B3429 &amp; "|" &amp; E3429 &amp; "|" &amp; C3429,"")</f>
        <v/>
      </c>
      <c r="M3429" s="18" t="n">
        <f aca="false">IF(OR(C3429="", L3429=""), 0, IF(COUNTIF($L$6:L3429, L3429)=1, 1, 0))</f>
        <v>0</v>
      </c>
    </row>
    <row r="3430" customFormat="false" ht="28.35" hidden="false" customHeight="true" outlineLevel="0" collapsed="false">
      <c r="A3430" s="48" t="str">
        <f aca="false">IF(AND(NOT(ISBLANK(C3430)),NOT(ISBLANK(B3430)),NOT(ISBLANK(E3430))),(_xlfn.AGGREGATE(2,7,A$5:A3430))+1,"")</f>
        <v/>
      </c>
      <c r="B3430" s="49"/>
      <c r="C3430" s="49"/>
      <c r="D3430" s="50"/>
      <c r="E3430" s="51"/>
      <c r="F3430" s="52" t="str">
        <f aca="false">IFERROR(VLOOKUP(B3430,LISTAS!$Q$2:$R$58,2,0),"")</f>
        <v/>
      </c>
      <c r="G3430" s="34" t="str">
        <f aca="false">IF(ISBLANK(C3430),"",  IF(F3430="RAZÓN SOCIAL","NUEVO_RP",   IF(F3430="NUMERO",      IF(ISNUMBER(VALUE(C3430)),VALUE(C3430),""),   IF(OR(F3430="NSS - NOMBRE",F3430="RP - NOMBRE"),      IF(         AND(           NOT(ISERROR(FIND(" - ",C3430))),           ISERROR(FIND("  ",C3430)),           ISERROR(FIND("–",C3430)),           ISERROR(FIND("—",C3430)),           ISNUMBER(VALUE(LEFT(C3430,FIND(" - ",C3430)-1)))         ),         VALUE(LEFT(C3430,FIND(" - ",C3430)-1)),         ""      ),   ""   )  )))</f>
        <v/>
      </c>
      <c r="H3430" s="34" t="str">
        <f aca="false">B3430 &amp; "|" &amp; E3430 &amp; "|" &amp;(IF(ISBLANK(C3430),"",IFERROR(VALUE(LEFT(TRIM(C3430),FIND(" ",TRIM(C3430)&amp;" ")-1)),"")))</f>
        <v>||</v>
      </c>
      <c r="I3430" s="18" t="n">
        <f aca="false">IF(G3430="",0, IF(COUNTIF($H$6:H3430,H3430)=1,1,0))</f>
        <v>0</v>
      </c>
      <c r="J3430" s="34" t="str">
        <f aca="false">IF( OR( ISBLANK(D3430), C3430=D3430, AND( LEFT(D3430,7)&lt;&gt;"NOMINA ", OR( ISERROR(FIND(" - ",D3430)), NOT(ISNUMBER(VALUE(LEFT(D3430,FIND(" - ",D3430)-1)))) ) ) ), "", B3430 &amp; "|" &amp; E3430 &amp; "|" &amp; (IF(ISBLANK(C3430), "", IFERROR(VALUE(LEFT(TRIM(C3430), FIND(" ", TRIM(C3430)&amp;" ")-1)), ""))) &amp; "|" &amp; D3430 )</f>
        <v/>
      </c>
      <c r="K3430" s="18" t="n">
        <f aca="false">IF(OR(C3430="", J3430="",G3430=""), 0, IF(COUNTIF($J$6:J3430, J3430)=1, 1, 0))</f>
        <v>0</v>
      </c>
      <c r="L3430" s="16" t="str">
        <f aca="false">IF(B3430="Inscripción de nuevo registro patronal",B3430 &amp; "|" &amp; E3430 &amp; "|" &amp; C3430,"")</f>
        <v/>
      </c>
      <c r="M3430" s="18" t="n">
        <f aca="false">IF(OR(C3430="", L3430=""), 0, IF(COUNTIF($L$6:L3430, L3430)=1, 1, 0))</f>
        <v>0</v>
      </c>
    </row>
    <row r="3431" customFormat="false" ht="28.35" hidden="false" customHeight="true" outlineLevel="0" collapsed="false">
      <c r="A3431" s="48" t="str">
        <f aca="false">IF(AND(NOT(ISBLANK(C3431)),NOT(ISBLANK(B3431)),NOT(ISBLANK(E3431))),(_xlfn.AGGREGATE(2,7,A$5:A3431))+1,"")</f>
        <v/>
      </c>
      <c r="B3431" s="49"/>
      <c r="C3431" s="49"/>
      <c r="D3431" s="50"/>
      <c r="E3431" s="51"/>
      <c r="F3431" s="52" t="str">
        <f aca="false">IFERROR(VLOOKUP(B3431,LISTAS!$Q$2:$R$58,2,0),"")</f>
        <v/>
      </c>
      <c r="G3431" s="34" t="str">
        <f aca="false">IF(ISBLANK(C3431),"",  IF(F3431="RAZÓN SOCIAL","NUEVO_RP",   IF(F3431="NUMERO",      IF(ISNUMBER(VALUE(C3431)),VALUE(C3431),""),   IF(OR(F3431="NSS - NOMBRE",F3431="RP - NOMBRE"),      IF(         AND(           NOT(ISERROR(FIND(" - ",C3431))),           ISERROR(FIND("  ",C3431)),           ISERROR(FIND("–",C3431)),           ISERROR(FIND("—",C3431)),           ISNUMBER(VALUE(LEFT(C3431,FIND(" - ",C3431)-1)))         ),         VALUE(LEFT(C3431,FIND(" - ",C3431)-1)),         ""      ),   ""   )  )))</f>
        <v/>
      </c>
      <c r="H3431" s="34" t="str">
        <f aca="false">B3431 &amp; "|" &amp; E3431 &amp; "|" &amp;(IF(ISBLANK(C3431),"",IFERROR(VALUE(LEFT(TRIM(C3431),FIND(" ",TRIM(C3431)&amp;" ")-1)),"")))</f>
        <v>||</v>
      </c>
      <c r="I3431" s="18" t="n">
        <f aca="false">IF(G3431="",0, IF(COUNTIF($H$6:H3431,H3431)=1,1,0))</f>
        <v>0</v>
      </c>
      <c r="J3431" s="34" t="str">
        <f aca="false">IF( OR( ISBLANK(D3431), C3431=D3431, AND( LEFT(D3431,7)&lt;&gt;"NOMINA ", OR( ISERROR(FIND(" - ",D3431)), NOT(ISNUMBER(VALUE(LEFT(D3431,FIND(" - ",D3431)-1)))) ) ) ), "", B3431 &amp; "|" &amp; E3431 &amp; "|" &amp; (IF(ISBLANK(C3431), "", IFERROR(VALUE(LEFT(TRIM(C3431), FIND(" ", TRIM(C3431)&amp;" ")-1)), ""))) &amp; "|" &amp; D3431 )</f>
        <v/>
      </c>
      <c r="K3431" s="18" t="n">
        <f aca="false">IF(OR(C3431="", J3431="",G3431=""), 0, IF(COUNTIF($J$6:J3431, J3431)=1, 1, 0))</f>
        <v>0</v>
      </c>
      <c r="L3431" s="16" t="str">
        <f aca="false">IF(B3431="Inscripción de nuevo registro patronal",B3431 &amp; "|" &amp; E3431 &amp; "|" &amp; C3431,"")</f>
        <v/>
      </c>
      <c r="M3431" s="18" t="n">
        <f aca="false">IF(OR(C3431="", L3431=""), 0, IF(COUNTIF($L$6:L3431, L3431)=1, 1, 0))</f>
        <v>0</v>
      </c>
    </row>
    <row r="3432" customFormat="false" ht="28.35" hidden="false" customHeight="true" outlineLevel="0" collapsed="false">
      <c r="A3432" s="48" t="str">
        <f aca="false">IF(AND(NOT(ISBLANK(C3432)),NOT(ISBLANK(B3432)),NOT(ISBLANK(E3432))),(_xlfn.AGGREGATE(2,7,A$5:A3432))+1,"")</f>
        <v/>
      </c>
      <c r="B3432" s="49"/>
      <c r="C3432" s="49"/>
      <c r="D3432" s="50"/>
      <c r="E3432" s="51"/>
      <c r="F3432" s="52" t="str">
        <f aca="false">IFERROR(VLOOKUP(B3432,LISTAS!$Q$2:$R$58,2,0),"")</f>
        <v/>
      </c>
      <c r="G3432" s="34" t="str">
        <f aca="false">IF(ISBLANK(C3432),"",  IF(F3432="RAZÓN SOCIAL","NUEVO_RP",   IF(F3432="NUMERO",      IF(ISNUMBER(VALUE(C3432)),VALUE(C3432),""),   IF(OR(F3432="NSS - NOMBRE",F3432="RP - NOMBRE"),      IF(         AND(           NOT(ISERROR(FIND(" - ",C3432))),           ISERROR(FIND("  ",C3432)),           ISERROR(FIND("–",C3432)),           ISERROR(FIND("—",C3432)),           ISNUMBER(VALUE(LEFT(C3432,FIND(" - ",C3432)-1)))         ),         VALUE(LEFT(C3432,FIND(" - ",C3432)-1)),         ""      ),   ""   )  )))</f>
        <v/>
      </c>
      <c r="H3432" s="34" t="str">
        <f aca="false">B3432 &amp; "|" &amp; E3432 &amp; "|" &amp;(IF(ISBLANK(C3432),"",IFERROR(VALUE(LEFT(TRIM(C3432),FIND(" ",TRIM(C3432)&amp;" ")-1)),"")))</f>
        <v>||</v>
      </c>
      <c r="I3432" s="18" t="n">
        <f aca="false">IF(G3432="",0, IF(COUNTIF($H$6:H3432,H3432)=1,1,0))</f>
        <v>0</v>
      </c>
      <c r="J3432" s="34" t="str">
        <f aca="false">IF( OR( ISBLANK(D3432), C3432=D3432, AND( LEFT(D3432,7)&lt;&gt;"NOMINA ", OR( ISERROR(FIND(" - ",D3432)), NOT(ISNUMBER(VALUE(LEFT(D3432,FIND(" - ",D3432)-1)))) ) ) ), "", B3432 &amp; "|" &amp; E3432 &amp; "|" &amp; (IF(ISBLANK(C3432), "", IFERROR(VALUE(LEFT(TRIM(C3432), FIND(" ", TRIM(C3432)&amp;" ")-1)), ""))) &amp; "|" &amp; D3432 )</f>
        <v/>
      </c>
      <c r="K3432" s="18" t="n">
        <f aca="false">IF(OR(C3432="", J3432="",G3432=""), 0, IF(COUNTIF($J$6:J3432, J3432)=1, 1, 0))</f>
        <v>0</v>
      </c>
      <c r="L3432" s="16" t="str">
        <f aca="false">IF(B3432="Inscripción de nuevo registro patronal",B3432 &amp; "|" &amp; E3432 &amp; "|" &amp; C3432,"")</f>
        <v/>
      </c>
      <c r="M3432" s="18" t="n">
        <f aca="false">IF(OR(C3432="", L3432=""), 0, IF(COUNTIF($L$6:L3432, L3432)=1, 1, 0))</f>
        <v>0</v>
      </c>
    </row>
    <row r="3433" customFormat="false" ht="28.35" hidden="false" customHeight="true" outlineLevel="0" collapsed="false">
      <c r="A3433" s="48" t="str">
        <f aca="false">IF(AND(NOT(ISBLANK(C3433)),NOT(ISBLANK(B3433)),NOT(ISBLANK(E3433))),(_xlfn.AGGREGATE(2,7,A$5:A3433))+1,"")</f>
        <v/>
      </c>
      <c r="B3433" s="49"/>
      <c r="C3433" s="49"/>
      <c r="D3433" s="50"/>
      <c r="E3433" s="51"/>
      <c r="F3433" s="52" t="str">
        <f aca="false">IFERROR(VLOOKUP(B3433,LISTAS!$Q$2:$R$58,2,0),"")</f>
        <v/>
      </c>
      <c r="G3433" s="34" t="str">
        <f aca="false">IF(ISBLANK(C3433),"",  IF(F3433="RAZÓN SOCIAL","NUEVO_RP",   IF(F3433="NUMERO",      IF(ISNUMBER(VALUE(C3433)),VALUE(C3433),""),   IF(OR(F3433="NSS - NOMBRE",F3433="RP - NOMBRE"),      IF(         AND(           NOT(ISERROR(FIND(" - ",C3433))),           ISERROR(FIND("  ",C3433)),           ISERROR(FIND("–",C3433)),           ISERROR(FIND("—",C3433)),           ISNUMBER(VALUE(LEFT(C3433,FIND(" - ",C3433)-1)))         ),         VALUE(LEFT(C3433,FIND(" - ",C3433)-1)),         ""      ),   ""   )  )))</f>
        <v/>
      </c>
      <c r="H3433" s="34" t="str">
        <f aca="false">B3433 &amp; "|" &amp; E3433 &amp; "|" &amp;(IF(ISBLANK(C3433),"",IFERROR(VALUE(LEFT(TRIM(C3433),FIND(" ",TRIM(C3433)&amp;" ")-1)),"")))</f>
        <v>||</v>
      </c>
      <c r="I3433" s="18" t="n">
        <f aca="false">IF(G3433="",0, IF(COUNTIF($H$6:H3433,H3433)=1,1,0))</f>
        <v>0</v>
      </c>
      <c r="J3433" s="34" t="str">
        <f aca="false">IF( OR( ISBLANK(D3433), C3433=D3433, AND( LEFT(D3433,7)&lt;&gt;"NOMINA ", OR( ISERROR(FIND(" - ",D3433)), NOT(ISNUMBER(VALUE(LEFT(D3433,FIND(" - ",D3433)-1)))) ) ) ), "", B3433 &amp; "|" &amp; E3433 &amp; "|" &amp; (IF(ISBLANK(C3433), "", IFERROR(VALUE(LEFT(TRIM(C3433), FIND(" ", TRIM(C3433)&amp;" ")-1)), ""))) &amp; "|" &amp; D3433 )</f>
        <v/>
      </c>
      <c r="K3433" s="18" t="n">
        <f aca="false">IF(OR(C3433="", J3433="",G3433=""), 0, IF(COUNTIF($J$6:J3433, J3433)=1, 1, 0))</f>
        <v>0</v>
      </c>
      <c r="L3433" s="16" t="str">
        <f aca="false">IF(B3433="Inscripción de nuevo registro patronal",B3433 &amp; "|" &amp; E3433 &amp; "|" &amp; C3433,"")</f>
        <v/>
      </c>
      <c r="M3433" s="18" t="n">
        <f aca="false">IF(OR(C3433="", L3433=""), 0, IF(COUNTIF($L$6:L3433, L3433)=1, 1, 0))</f>
        <v>0</v>
      </c>
    </row>
    <row r="3434" customFormat="false" ht="28.35" hidden="false" customHeight="true" outlineLevel="0" collapsed="false">
      <c r="A3434" s="48" t="str">
        <f aca="false">IF(AND(NOT(ISBLANK(C3434)),NOT(ISBLANK(B3434)),NOT(ISBLANK(E3434))),(_xlfn.AGGREGATE(2,7,A$5:A3434))+1,"")</f>
        <v/>
      </c>
      <c r="B3434" s="49"/>
      <c r="C3434" s="49"/>
      <c r="D3434" s="50"/>
      <c r="E3434" s="51"/>
      <c r="F3434" s="52" t="str">
        <f aca="false">IFERROR(VLOOKUP(B3434,LISTAS!$Q$2:$R$58,2,0),"")</f>
        <v/>
      </c>
      <c r="G3434" s="34" t="str">
        <f aca="false">IF(ISBLANK(C3434),"",  IF(F3434="RAZÓN SOCIAL","NUEVO_RP",   IF(F3434="NUMERO",      IF(ISNUMBER(VALUE(C3434)),VALUE(C3434),""),   IF(OR(F3434="NSS - NOMBRE",F3434="RP - NOMBRE"),      IF(         AND(           NOT(ISERROR(FIND(" - ",C3434))),           ISERROR(FIND("  ",C3434)),           ISERROR(FIND("–",C3434)),           ISERROR(FIND("—",C3434)),           ISNUMBER(VALUE(LEFT(C3434,FIND(" - ",C3434)-1)))         ),         VALUE(LEFT(C3434,FIND(" - ",C3434)-1)),         ""      ),   ""   )  )))</f>
        <v/>
      </c>
      <c r="H3434" s="34" t="str">
        <f aca="false">B3434 &amp; "|" &amp; E3434 &amp; "|" &amp;(IF(ISBLANK(C3434),"",IFERROR(VALUE(LEFT(TRIM(C3434),FIND(" ",TRIM(C3434)&amp;" ")-1)),"")))</f>
        <v>||</v>
      </c>
      <c r="I3434" s="18" t="n">
        <f aca="false">IF(G3434="",0, IF(COUNTIF($H$6:H3434,H3434)=1,1,0))</f>
        <v>0</v>
      </c>
      <c r="J3434" s="34" t="str">
        <f aca="false">IF( OR( ISBLANK(D3434), C3434=D3434, AND( LEFT(D3434,7)&lt;&gt;"NOMINA ", OR( ISERROR(FIND(" - ",D3434)), NOT(ISNUMBER(VALUE(LEFT(D3434,FIND(" - ",D3434)-1)))) ) ) ), "", B3434 &amp; "|" &amp; E3434 &amp; "|" &amp; (IF(ISBLANK(C3434), "", IFERROR(VALUE(LEFT(TRIM(C3434), FIND(" ", TRIM(C3434)&amp;" ")-1)), ""))) &amp; "|" &amp; D3434 )</f>
        <v/>
      </c>
      <c r="K3434" s="18" t="n">
        <f aca="false">IF(OR(C3434="", J3434="",G3434=""), 0, IF(COUNTIF($J$6:J3434, J3434)=1, 1, 0))</f>
        <v>0</v>
      </c>
      <c r="L3434" s="16" t="str">
        <f aca="false">IF(B3434="Inscripción de nuevo registro patronal",B3434 &amp; "|" &amp; E3434 &amp; "|" &amp; C3434,"")</f>
        <v/>
      </c>
      <c r="M3434" s="18" t="n">
        <f aca="false">IF(OR(C3434="", L3434=""), 0, IF(COUNTIF($L$6:L3434, L3434)=1, 1, 0))</f>
        <v>0</v>
      </c>
    </row>
    <row r="3435" customFormat="false" ht="28.35" hidden="false" customHeight="true" outlineLevel="0" collapsed="false">
      <c r="A3435" s="48" t="str">
        <f aca="false">IF(AND(NOT(ISBLANK(C3435)),NOT(ISBLANK(B3435)),NOT(ISBLANK(E3435))),(_xlfn.AGGREGATE(2,7,A$5:A3435))+1,"")</f>
        <v/>
      </c>
      <c r="B3435" s="49"/>
      <c r="C3435" s="49"/>
      <c r="D3435" s="50"/>
      <c r="E3435" s="51"/>
      <c r="F3435" s="52" t="str">
        <f aca="false">IFERROR(VLOOKUP(B3435,LISTAS!$Q$2:$R$58,2,0),"")</f>
        <v/>
      </c>
      <c r="G3435" s="34" t="str">
        <f aca="false">IF(ISBLANK(C3435),"",  IF(F3435="RAZÓN SOCIAL","NUEVO_RP",   IF(F3435="NUMERO",      IF(ISNUMBER(VALUE(C3435)),VALUE(C3435),""),   IF(OR(F3435="NSS - NOMBRE",F3435="RP - NOMBRE"),      IF(         AND(           NOT(ISERROR(FIND(" - ",C3435))),           ISERROR(FIND("  ",C3435)),           ISERROR(FIND("–",C3435)),           ISERROR(FIND("—",C3435)),           ISNUMBER(VALUE(LEFT(C3435,FIND(" - ",C3435)-1)))         ),         VALUE(LEFT(C3435,FIND(" - ",C3435)-1)),         ""      ),   ""   )  )))</f>
        <v/>
      </c>
      <c r="H3435" s="34" t="str">
        <f aca="false">B3435 &amp; "|" &amp; E3435 &amp; "|" &amp;(IF(ISBLANK(C3435),"",IFERROR(VALUE(LEFT(TRIM(C3435),FIND(" ",TRIM(C3435)&amp;" ")-1)),"")))</f>
        <v>||</v>
      </c>
      <c r="I3435" s="18" t="n">
        <f aca="false">IF(G3435="",0, IF(COUNTIF($H$6:H3435,H3435)=1,1,0))</f>
        <v>0</v>
      </c>
      <c r="J3435" s="34" t="str">
        <f aca="false">IF( OR( ISBLANK(D3435), C3435=D3435, AND( LEFT(D3435,7)&lt;&gt;"NOMINA ", OR( ISERROR(FIND(" - ",D3435)), NOT(ISNUMBER(VALUE(LEFT(D3435,FIND(" - ",D3435)-1)))) ) ) ), "", B3435 &amp; "|" &amp; E3435 &amp; "|" &amp; (IF(ISBLANK(C3435), "", IFERROR(VALUE(LEFT(TRIM(C3435), FIND(" ", TRIM(C3435)&amp;" ")-1)), ""))) &amp; "|" &amp; D3435 )</f>
        <v/>
      </c>
      <c r="K3435" s="18" t="n">
        <f aca="false">IF(OR(C3435="", J3435="",G3435=""), 0, IF(COUNTIF($J$6:J3435, J3435)=1, 1, 0))</f>
        <v>0</v>
      </c>
      <c r="L3435" s="16" t="str">
        <f aca="false">IF(B3435="Inscripción de nuevo registro patronal",B3435 &amp; "|" &amp; E3435 &amp; "|" &amp; C3435,"")</f>
        <v/>
      </c>
      <c r="M3435" s="18" t="n">
        <f aca="false">IF(OR(C3435="", L3435=""), 0, IF(COUNTIF($L$6:L3435, L3435)=1, 1, 0))</f>
        <v>0</v>
      </c>
    </row>
    <row r="3436" customFormat="false" ht="28.35" hidden="false" customHeight="true" outlineLevel="0" collapsed="false">
      <c r="A3436" s="48" t="str">
        <f aca="false">IF(AND(NOT(ISBLANK(C3436)),NOT(ISBLANK(B3436)),NOT(ISBLANK(E3436))),(_xlfn.AGGREGATE(2,7,A$5:A3436))+1,"")</f>
        <v/>
      </c>
      <c r="B3436" s="49"/>
      <c r="C3436" s="49"/>
      <c r="D3436" s="50"/>
      <c r="E3436" s="51"/>
      <c r="F3436" s="52" t="str">
        <f aca="false">IFERROR(VLOOKUP(B3436,LISTAS!$Q$2:$R$58,2,0),"")</f>
        <v/>
      </c>
      <c r="G3436" s="34" t="str">
        <f aca="false">IF(ISBLANK(C3436),"",  IF(F3436="RAZÓN SOCIAL","NUEVO_RP",   IF(F3436="NUMERO",      IF(ISNUMBER(VALUE(C3436)),VALUE(C3436),""),   IF(OR(F3436="NSS - NOMBRE",F3436="RP - NOMBRE"),      IF(         AND(           NOT(ISERROR(FIND(" - ",C3436))),           ISERROR(FIND("  ",C3436)),           ISERROR(FIND("–",C3436)),           ISERROR(FIND("—",C3436)),           ISNUMBER(VALUE(LEFT(C3436,FIND(" - ",C3436)-1)))         ),         VALUE(LEFT(C3436,FIND(" - ",C3436)-1)),         ""      ),   ""   )  )))</f>
        <v/>
      </c>
      <c r="H3436" s="34" t="str">
        <f aca="false">B3436 &amp; "|" &amp; E3436 &amp; "|" &amp;(IF(ISBLANK(C3436),"",IFERROR(VALUE(LEFT(TRIM(C3436),FIND(" ",TRIM(C3436)&amp;" ")-1)),"")))</f>
        <v>||</v>
      </c>
      <c r="I3436" s="18" t="n">
        <f aca="false">IF(G3436="",0, IF(COUNTIF($H$6:H3436,H3436)=1,1,0))</f>
        <v>0</v>
      </c>
      <c r="J3436" s="34" t="str">
        <f aca="false">IF( OR( ISBLANK(D3436), C3436=D3436, AND( LEFT(D3436,7)&lt;&gt;"NOMINA ", OR( ISERROR(FIND(" - ",D3436)), NOT(ISNUMBER(VALUE(LEFT(D3436,FIND(" - ",D3436)-1)))) ) ) ), "", B3436 &amp; "|" &amp; E3436 &amp; "|" &amp; (IF(ISBLANK(C3436), "", IFERROR(VALUE(LEFT(TRIM(C3436), FIND(" ", TRIM(C3436)&amp;" ")-1)), ""))) &amp; "|" &amp; D3436 )</f>
        <v/>
      </c>
      <c r="K3436" s="18" t="n">
        <f aca="false">IF(OR(C3436="", J3436="",G3436=""), 0, IF(COUNTIF($J$6:J3436, J3436)=1, 1, 0))</f>
        <v>0</v>
      </c>
      <c r="L3436" s="16" t="str">
        <f aca="false">IF(B3436="Inscripción de nuevo registro patronal",B3436 &amp; "|" &amp; E3436 &amp; "|" &amp; C3436,"")</f>
        <v/>
      </c>
      <c r="M3436" s="18" t="n">
        <f aca="false">IF(OR(C3436="", L3436=""), 0, IF(COUNTIF($L$6:L3436, L3436)=1, 1, 0))</f>
        <v>0</v>
      </c>
    </row>
    <row r="3437" customFormat="false" ht="28.35" hidden="false" customHeight="true" outlineLevel="0" collapsed="false">
      <c r="A3437" s="48" t="str">
        <f aca="false">IF(AND(NOT(ISBLANK(C3437)),NOT(ISBLANK(B3437)),NOT(ISBLANK(E3437))),(_xlfn.AGGREGATE(2,7,A$5:A3437))+1,"")</f>
        <v/>
      </c>
      <c r="B3437" s="49"/>
      <c r="C3437" s="49"/>
      <c r="D3437" s="50"/>
      <c r="E3437" s="51"/>
      <c r="F3437" s="52" t="str">
        <f aca="false">IFERROR(VLOOKUP(B3437,LISTAS!$Q$2:$R$58,2,0),"")</f>
        <v/>
      </c>
      <c r="G3437" s="34" t="str">
        <f aca="false">IF(ISBLANK(C3437),"",  IF(F3437="RAZÓN SOCIAL","NUEVO_RP",   IF(F3437="NUMERO",      IF(ISNUMBER(VALUE(C3437)),VALUE(C3437),""),   IF(OR(F3437="NSS - NOMBRE",F3437="RP - NOMBRE"),      IF(         AND(           NOT(ISERROR(FIND(" - ",C3437))),           ISERROR(FIND("  ",C3437)),           ISERROR(FIND("–",C3437)),           ISERROR(FIND("—",C3437)),           ISNUMBER(VALUE(LEFT(C3437,FIND(" - ",C3437)-1)))         ),         VALUE(LEFT(C3437,FIND(" - ",C3437)-1)),         ""      ),   ""   )  )))</f>
        <v/>
      </c>
      <c r="H3437" s="34" t="str">
        <f aca="false">B3437 &amp; "|" &amp; E3437 &amp; "|" &amp;(IF(ISBLANK(C3437),"",IFERROR(VALUE(LEFT(TRIM(C3437),FIND(" ",TRIM(C3437)&amp;" ")-1)),"")))</f>
        <v>||</v>
      </c>
      <c r="I3437" s="18" t="n">
        <f aca="false">IF(G3437="",0, IF(COUNTIF($H$6:H3437,H3437)=1,1,0))</f>
        <v>0</v>
      </c>
      <c r="J3437" s="34" t="str">
        <f aca="false">IF( OR( ISBLANK(D3437), C3437=D3437, AND( LEFT(D3437,7)&lt;&gt;"NOMINA ", OR( ISERROR(FIND(" - ",D3437)), NOT(ISNUMBER(VALUE(LEFT(D3437,FIND(" - ",D3437)-1)))) ) ) ), "", B3437 &amp; "|" &amp; E3437 &amp; "|" &amp; (IF(ISBLANK(C3437), "", IFERROR(VALUE(LEFT(TRIM(C3437), FIND(" ", TRIM(C3437)&amp;" ")-1)), ""))) &amp; "|" &amp; D3437 )</f>
        <v/>
      </c>
      <c r="K3437" s="18" t="n">
        <f aca="false">IF(OR(C3437="", J3437="",G3437=""), 0, IF(COUNTIF($J$6:J3437, J3437)=1, 1, 0))</f>
        <v>0</v>
      </c>
      <c r="L3437" s="16" t="str">
        <f aca="false">IF(B3437="Inscripción de nuevo registro patronal",B3437 &amp; "|" &amp; E3437 &amp; "|" &amp; C3437,"")</f>
        <v/>
      </c>
      <c r="M3437" s="18" t="n">
        <f aca="false">IF(OR(C3437="", L3437=""), 0, IF(COUNTIF($L$6:L3437, L3437)=1, 1, 0))</f>
        <v>0</v>
      </c>
    </row>
    <row r="3438" customFormat="false" ht="28.35" hidden="false" customHeight="true" outlineLevel="0" collapsed="false">
      <c r="A3438" s="48" t="str">
        <f aca="false">IF(AND(NOT(ISBLANK(C3438)),NOT(ISBLANK(B3438)),NOT(ISBLANK(E3438))),(_xlfn.AGGREGATE(2,7,A$5:A3438))+1,"")</f>
        <v/>
      </c>
      <c r="B3438" s="49"/>
      <c r="C3438" s="49"/>
      <c r="D3438" s="50"/>
      <c r="E3438" s="51"/>
      <c r="F3438" s="52" t="str">
        <f aca="false">IFERROR(VLOOKUP(B3438,LISTAS!$Q$2:$R$58,2,0),"")</f>
        <v/>
      </c>
      <c r="G3438" s="34" t="str">
        <f aca="false">IF(ISBLANK(C3438),"",  IF(F3438="RAZÓN SOCIAL","NUEVO_RP",   IF(F3438="NUMERO",      IF(ISNUMBER(VALUE(C3438)),VALUE(C3438),""),   IF(OR(F3438="NSS - NOMBRE",F3438="RP - NOMBRE"),      IF(         AND(           NOT(ISERROR(FIND(" - ",C3438))),           ISERROR(FIND("  ",C3438)),           ISERROR(FIND("–",C3438)),           ISERROR(FIND("—",C3438)),           ISNUMBER(VALUE(LEFT(C3438,FIND(" - ",C3438)-1)))         ),         VALUE(LEFT(C3438,FIND(" - ",C3438)-1)),         ""      ),   ""   )  )))</f>
        <v/>
      </c>
      <c r="H3438" s="34" t="str">
        <f aca="false">B3438 &amp; "|" &amp; E3438 &amp; "|" &amp;(IF(ISBLANK(C3438),"",IFERROR(VALUE(LEFT(TRIM(C3438),FIND(" ",TRIM(C3438)&amp;" ")-1)),"")))</f>
        <v>||</v>
      </c>
      <c r="I3438" s="18" t="n">
        <f aca="false">IF(G3438="",0, IF(COUNTIF($H$6:H3438,H3438)=1,1,0))</f>
        <v>0</v>
      </c>
      <c r="J3438" s="34" t="str">
        <f aca="false">IF( OR( ISBLANK(D3438), C3438=D3438, AND( LEFT(D3438,7)&lt;&gt;"NOMINA ", OR( ISERROR(FIND(" - ",D3438)), NOT(ISNUMBER(VALUE(LEFT(D3438,FIND(" - ",D3438)-1)))) ) ) ), "", B3438 &amp; "|" &amp; E3438 &amp; "|" &amp; (IF(ISBLANK(C3438), "", IFERROR(VALUE(LEFT(TRIM(C3438), FIND(" ", TRIM(C3438)&amp;" ")-1)), ""))) &amp; "|" &amp; D3438 )</f>
        <v/>
      </c>
      <c r="K3438" s="18" t="n">
        <f aca="false">IF(OR(C3438="", J3438="",G3438=""), 0, IF(COUNTIF($J$6:J3438, J3438)=1, 1, 0))</f>
        <v>0</v>
      </c>
      <c r="L3438" s="16" t="str">
        <f aca="false">IF(B3438="Inscripción de nuevo registro patronal",B3438 &amp; "|" &amp; E3438 &amp; "|" &amp; C3438,"")</f>
        <v/>
      </c>
      <c r="M3438" s="18" t="n">
        <f aca="false">IF(OR(C3438="", L3438=""), 0, IF(COUNTIF($L$6:L3438, L3438)=1, 1, 0))</f>
        <v>0</v>
      </c>
    </row>
    <row r="3439" customFormat="false" ht="28.35" hidden="false" customHeight="true" outlineLevel="0" collapsed="false">
      <c r="A3439" s="48" t="str">
        <f aca="false">IF(AND(NOT(ISBLANK(C3439)),NOT(ISBLANK(B3439)),NOT(ISBLANK(E3439))),(_xlfn.AGGREGATE(2,7,A$5:A3439))+1,"")</f>
        <v/>
      </c>
      <c r="B3439" s="49"/>
      <c r="C3439" s="49"/>
      <c r="D3439" s="50"/>
      <c r="E3439" s="51"/>
      <c r="F3439" s="52" t="str">
        <f aca="false">IFERROR(VLOOKUP(B3439,LISTAS!$Q$2:$R$58,2,0),"")</f>
        <v/>
      </c>
      <c r="G3439" s="34" t="str">
        <f aca="false">IF(ISBLANK(C3439),"",  IF(F3439="RAZÓN SOCIAL","NUEVO_RP",   IF(F3439="NUMERO",      IF(ISNUMBER(VALUE(C3439)),VALUE(C3439),""),   IF(OR(F3439="NSS - NOMBRE",F3439="RP - NOMBRE"),      IF(         AND(           NOT(ISERROR(FIND(" - ",C3439))),           ISERROR(FIND("  ",C3439)),           ISERROR(FIND("–",C3439)),           ISERROR(FIND("—",C3439)),           ISNUMBER(VALUE(LEFT(C3439,FIND(" - ",C3439)-1)))         ),         VALUE(LEFT(C3439,FIND(" - ",C3439)-1)),         ""      ),   ""   )  )))</f>
        <v/>
      </c>
      <c r="H3439" s="34" t="str">
        <f aca="false">B3439 &amp; "|" &amp; E3439 &amp; "|" &amp;(IF(ISBLANK(C3439),"",IFERROR(VALUE(LEFT(TRIM(C3439),FIND(" ",TRIM(C3439)&amp;" ")-1)),"")))</f>
        <v>||</v>
      </c>
      <c r="I3439" s="18" t="n">
        <f aca="false">IF(G3439="",0, IF(COUNTIF($H$6:H3439,H3439)=1,1,0))</f>
        <v>0</v>
      </c>
      <c r="J3439" s="34" t="str">
        <f aca="false">IF( OR( ISBLANK(D3439), C3439=D3439, AND( LEFT(D3439,7)&lt;&gt;"NOMINA ", OR( ISERROR(FIND(" - ",D3439)), NOT(ISNUMBER(VALUE(LEFT(D3439,FIND(" - ",D3439)-1)))) ) ) ), "", B3439 &amp; "|" &amp; E3439 &amp; "|" &amp; (IF(ISBLANK(C3439), "", IFERROR(VALUE(LEFT(TRIM(C3439), FIND(" ", TRIM(C3439)&amp;" ")-1)), ""))) &amp; "|" &amp; D3439 )</f>
        <v/>
      </c>
      <c r="K3439" s="18" t="n">
        <f aca="false">IF(OR(C3439="", J3439="",G3439=""), 0, IF(COUNTIF($J$6:J3439, J3439)=1, 1, 0))</f>
        <v>0</v>
      </c>
      <c r="L3439" s="16" t="str">
        <f aca="false">IF(B3439="Inscripción de nuevo registro patronal",B3439 &amp; "|" &amp; E3439 &amp; "|" &amp; C3439,"")</f>
        <v/>
      </c>
      <c r="M3439" s="18" t="n">
        <f aca="false">IF(OR(C3439="", L3439=""), 0, IF(COUNTIF($L$6:L3439, L3439)=1, 1, 0))</f>
        <v>0</v>
      </c>
    </row>
    <row r="3440" customFormat="false" ht="28.35" hidden="false" customHeight="true" outlineLevel="0" collapsed="false">
      <c r="A3440" s="48" t="str">
        <f aca="false">IF(AND(NOT(ISBLANK(C3440)),NOT(ISBLANK(B3440)),NOT(ISBLANK(E3440))),(_xlfn.AGGREGATE(2,7,A$5:A3440))+1,"")</f>
        <v/>
      </c>
      <c r="B3440" s="49"/>
      <c r="C3440" s="49"/>
      <c r="D3440" s="50"/>
      <c r="E3440" s="51"/>
      <c r="F3440" s="52" t="str">
        <f aca="false">IFERROR(VLOOKUP(B3440,LISTAS!$Q$2:$R$58,2,0),"")</f>
        <v/>
      </c>
      <c r="G3440" s="34" t="str">
        <f aca="false">IF(ISBLANK(C3440),"",  IF(F3440="RAZÓN SOCIAL","NUEVO_RP",   IF(F3440="NUMERO",      IF(ISNUMBER(VALUE(C3440)),VALUE(C3440),""),   IF(OR(F3440="NSS - NOMBRE",F3440="RP - NOMBRE"),      IF(         AND(           NOT(ISERROR(FIND(" - ",C3440))),           ISERROR(FIND("  ",C3440)),           ISERROR(FIND("–",C3440)),           ISERROR(FIND("—",C3440)),           ISNUMBER(VALUE(LEFT(C3440,FIND(" - ",C3440)-1)))         ),         VALUE(LEFT(C3440,FIND(" - ",C3440)-1)),         ""      ),   ""   )  )))</f>
        <v/>
      </c>
      <c r="H3440" s="34" t="str">
        <f aca="false">B3440 &amp; "|" &amp; E3440 &amp; "|" &amp;(IF(ISBLANK(C3440),"",IFERROR(VALUE(LEFT(TRIM(C3440),FIND(" ",TRIM(C3440)&amp;" ")-1)),"")))</f>
        <v>||</v>
      </c>
      <c r="I3440" s="18" t="n">
        <f aca="false">IF(G3440="",0, IF(COUNTIF($H$6:H3440,H3440)=1,1,0))</f>
        <v>0</v>
      </c>
      <c r="J3440" s="34" t="str">
        <f aca="false">IF( OR( ISBLANK(D3440), C3440=D3440, AND( LEFT(D3440,7)&lt;&gt;"NOMINA ", OR( ISERROR(FIND(" - ",D3440)), NOT(ISNUMBER(VALUE(LEFT(D3440,FIND(" - ",D3440)-1)))) ) ) ), "", B3440 &amp; "|" &amp; E3440 &amp; "|" &amp; (IF(ISBLANK(C3440), "", IFERROR(VALUE(LEFT(TRIM(C3440), FIND(" ", TRIM(C3440)&amp;" ")-1)), ""))) &amp; "|" &amp; D3440 )</f>
        <v/>
      </c>
      <c r="K3440" s="18" t="n">
        <f aca="false">IF(OR(C3440="", J3440="",G3440=""), 0, IF(COUNTIF($J$6:J3440, J3440)=1, 1, 0))</f>
        <v>0</v>
      </c>
      <c r="L3440" s="16" t="str">
        <f aca="false">IF(B3440="Inscripción de nuevo registro patronal",B3440 &amp; "|" &amp; E3440 &amp; "|" &amp; C3440,"")</f>
        <v/>
      </c>
      <c r="M3440" s="18" t="n">
        <f aca="false">IF(OR(C3440="", L3440=""), 0, IF(COUNTIF($L$6:L3440, L3440)=1, 1, 0))</f>
        <v>0</v>
      </c>
    </row>
    <row r="3441" customFormat="false" ht="28.35" hidden="false" customHeight="true" outlineLevel="0" collapsed="false">
      <c r="A3441" s="48" t="str">
        <f aca="false">IF(AND(NOT(ISBLANK(C3441)),NOT(ISBLANK(B3441)),NOT(ISBLANK(E3441))),(_xlfn.AGGREGATE(2,7,A$5:A3441))+1,"")</f>
        <v/>
      </c>
      <c r="B3441" s="49"/>
      <c r="C3441" s="49"/>
      <c r="D3441" s="50"/>
      <c r="E3441" s="51"/>
      <c r="F3441" s="52" t="str">
        <f aca="false">IFERROR(VLOOKUP(B3441,LISTAS!$Q$2:$R$58,2,0),"")</f>
        <v/>
      </c>
      <c r="G3441" s="34" t="str">
        <f aca="false">IF(ISBLANK(C3441),"",  IF(F3441="RAZÓN SOCIAL","NUEVO_RP",   IF(F3441="NUMERO",      IF(ISNUMBER(VALUE(C3441)),VALUE(C3441),""),   IF(OR(F3441="NSS - NOMBRE",F3441="RP - NOMBRE"),      IF(         AND(           NOT(ISERROR(FIND(" - ",C3441))),           ISERROR(FIND("  ",C3441)),           ISERROR(FIND("–",C3441)),           ISERROR(FIND("—",C3441)),           ISNUMBER(VALUE(LEFT(C3441,FIND(" - ",C3441)-1)))         ),         VALUE(LEFT(C3441,FIND(" - ",C3441)-1)),         ""      ),   ""   )  )))</f>
        <v/>
      </c>
      <c r="H3441" s="34" t="str">
        <f aca="false">B3441 &amp; "|" &amp; E3441 &amp; "|" &amp;(IF(ISBLANK(C3441),"",IFERROR(VALUE(LEFT(TRIM(C3441),FIND(" ",TRIM(C3441)&amp;" ")-1)),"")))</f>
        <v>||</v>
      </c>
      <c r="I3441" s="18" t="n">
        <f aca="false">IF(G3441="",0, IF(COUNTIF($H$6:H3441,H3441)=1,1,0))</f>
        <v>0</v>
      </c>
      <c r="J3441" s="34" t="str">
        <f aca="false">IF( OR( ISBLANK(D3441), C3441=D3441, AND( LEFT(D3441,7)&lt;&gt;"NOMINA ", OR( ISERROR(FIND(" - ",D3441)), NOT(ISNUMBER(VALUE(LEFT(D3441,FIND(" - ",D3441)-1)))) ) ) ), "", B3441 &amp; "|" &amp; E3441 &amp; "|" &amp; (IF(ISBLANK(C3441), "", IFERROR(VALUE(LEFT(TRIM(C3441), FIND(" ", TRIM(C3441)&amp;" ")-1)), ""))) &amp; "|" &amp; D3441 )</f>
        <v/>
      </c>
      <c r="K3441" s="18" t="n">
        <f aca="false">IF(OR(C3441="", J3441="",G3441=""), 0, IF(COUNTIF($J$6:J3441, J3441)=1, 1, 0))</f>
        <v>0</v>
      </c>
      <c r="L3441" s="16" t="str">
        <f aca="false">IF(B3441="Inscripción de nuevo registro patronal",B3441 &amp; "|" &amp; E3441 &amp; "|" &amp; C3441,"")</f>
        <v/>
      </c>
      <c r="M3441" s="18" t="n">
        <f aca="false">IF(OR(C3441="", L3441=""), 0, IF(COUNTIF($L$6:L3441, L3441)=1, 1, 0))</f>
        <v>0</v>
      </c>
    </row>
    <row r="3442" customFormat="false" ht="28.35" hidden="false" customHeight="true" outlineLevel="0" collapsed="false">
      <c r="A3442" s="48" t="str">
        <f aca="false">IF(AND(NOT(ISBLANK(C3442)),NOT(ISBLANK(B3442)),NOT(ISBLANK(E3442))),(_xlfn.AGGREGATE(2,7,A$5:A3442))+1,"")</f>
        <v/>
      </c>
      <c r="B3442" s="49"/>
      <c r="C3442" s="49"/>
      <c r="D3442" s="50"/>
      <c r="E3442" s="51"/>
      <c r="F3442" s="52" t="str">
        <f aca="false">IFERROR(VLOOKUP(B3442,LISTAS!$Q$2:$R$58,2,0),"")</f>
        <v/>
      </c>
      <c r="G3442" s="34" t="str">
        <f aca="false">IF(ISBLANK(C3442),"",  IF(F3442="RAZÓN SOCIAL","NUEVO_RP",   IF(F3442="NUMERO",      IF(ISNUMBER(VALUE(C3442)),VALUE(C3442),""),   IF(OR(F3442="NSS - NOMBRE",F3442="RP - NOMBRE"),      IF(         AND(           NOT(ISERROR(FIND(" - ",C3442))),           ISERROR(FIND("  ",C3442)),           ISERROR(FIND("–",C3442)),           ISERROR(FIND("—",C3442)),           ISNUMBER(VALUE(LEFT(C3442,FIND(" - ",C3442)-1)))         ),         VALUE(LEFT(C3442,FIND(" - ",C3442)-1)),         ""      ),   ""   )  )))</f>
        <v/>
      </c>
      <c r="H3442" s="34" t="str">
        <f aca="false">B3442 &amp; "|" &amp; E3442 &amp; "|" &amp;(IF(ISBLANK(C3442),"",IFERROR(VALUE(LEFT(TRIM(C3442),FIND(" ",TRIM(C3442)&amp;" ")-1)),"")))</f>
        <v>||</v>
      </c>
      <c r="I3442" s="18" t="n">
        <f aca="false">IF(G3442="",0, IF(COUNTIF($H$6:H3442,H3442)=1,1,0))</f>
        <v>0</v>
      </c>
      <c r="J3442" s="34" t="str">
        <f aca="false">IF( OR( ISBLANK(D3442), C3442=D3442, AND( LEFT(D3442,7)&lt;&gt;"NOMINA ", OR( ISERROR(FIND(" - ",D3442)), NOT(ISNUMBER(VALUE(LEFT(D3442,FIND(" - ",D3442)-1)))) ) ) ), "", B3442 &amp; "|" &amp; E3442 &amp; "|" &amp; (IF(ISBLANK(C3442), "", IFERROR(VALUE(LEFT(TRIM(C3442), FIND(" ", TRIM(C3442)&amp;" ")-1)), ""))) &amp; "|" &amp; D3442 )</f>
        <v/>
      </c>
      <c r="K3442" s="18" t="n">
        <f aca="false">IF(OR(C3442="", J3442="",G3442=""), 0, IF(COUNTIF($J$6:J3442, J3442)=1, 1, 0))</f>
        <v>0</v>
      </c>
      <c r="L3442" s="16" t="str">
        <f aca="false">IF(B3442="Inscripción de nuevo registro patronal",B3442 &amp; "|" &amp; E3442 &amp; "|" &amp; C3442,"")</f>
        <v/>
      </c>
      <c r="M3442" s="18" t="n">
        <f aca="false">IF(OR(C3442="", L3442=""), 0, IF(COUNTIF($L$6:L3442, L3442)=1, 1, 0))</f>
        <v>0</v>
      </c>
    </row>
    <row r="3443" customFormat="false" ht="28.35" hidden="false" customHeight="true" outlineLevel="0" collapsed="false">
      <c r="A3443" s="48" t="str">
        <f aca="false">IF(AND(NOT(ISBLANK(C3443)),NOT(ISBLANK(B3443)),NOT(ISBLANK(E3443))),(_xlfn.AGGREGATE(2,7,A$5:A3443))+1,"")</f>
        <v/>
      </c>
      <c r="B3443" s="49"/>
      <c r="C3443" s="49"/>
      <c r="D3443" s="50"/>
      <c r="E3443" s="51"/>
      <c r="F3443" s="52" t="str">
        <f aca="false">IFERROR(VLOOKUP(B3443,LISTAS!$Q$2:$R$58,2,0),"")</f>
        <v/>
      </c>
      <c r="G3443" s="34" t="str">
        <f aca="false">IF(ISBLANK(C3443),"",  IF(F3443="RAZÓN SOCIAL","NUEVO_RP",   IF(F3443="NUMERO",      IF(ISNUMBER(VALUE(C3443)),VALUE(C3443),""),   IF(OR(F3443="NSS - NOMBRE",F3443="RP - NOMBRE"),      IF(         AND(           NOT(ISERROR(FIND(" - ",C3443))),           ISERROR(FIND("  ",C3443)),           ISERROR(FIND("–",C3443)),           ISERROR(FIND("—",C3443)),           ISNUMBER(VALUE(LEFT(C3443,FIND(" - ",C3443)-1)))         ),         VALUE(LEFT(C3443,FIND(" - ",C3443)-1)),         ""      ),   ""   )  )))</f>
        <v/>
      </c>
      <c r="H3443" s="34" t="str">
        <f aca="false">B3443 &amp; "|" &amp; E3443 &amp; "|" &amp;(IF(ISBLANK(C3443),"",IFERROR(VALUE(LEFT(TRIM(C3443),FIND(" ",TRIM(C3443)&amp;" ")-1)),"")))</f>
        <v>||</v>
      </c>
      <c r="I3443" s="18" t="n">
        <f aca="false">IF(G3443="",0, IF(COUNTIF($H$6:H3443,H3443)=1,1,0))</f>
        <v>0</v>
      </c>
      <c r="J3443" s="34" t="str">
        <f aca="false">IF( OR( ISBLANK(D3443), C3443=D3443, AND( LEFT(D3443,7)&lt;&gt;"NOMINA ", OR( ISERROR(FIND(" - ",D3443)), NOT(ISNUMBER(VALUE(LEFT(D3443,FIND(" - ",D3443)-1)))) ) ) ), "", B3443 &amp; "|" &amp; E3443 &amp; "|" &amp; (IF(ISBLANK(C3443), "", IFERROR(VALUE(LEFT(TRIM(C3443), FIND(" ", TRIM(C3443)&amp;" ")-1)), ""))) &amp; "|" &amp; D3443 )</f>
        <v/>
      </c>
      <c r="K3443" s="18" t="n">
        <f aca="false">IF(OR(C3443="", J3443="",G3443=""), 0, IF(COUNTIF($J$6:J3443, J3443)=1, 1, 0))</f>
        <v>0</v>
      </c>
      <c r="L3443" s="16" t="str">
        <f aca="false">IF(B3443="Inscripción de nuevo registro patronal",B3443 &amp; "|" &amp; E3443 &amp; "|" &amp; C3443,"")</f>
        <v/>
      </c>
      <c r="M3443" s="18" t="n">
        <f aca="false">IF(OR(C3443="", L3443=""), 0, IF(COUNTIF($L$6:L3443, L3443)=1, 1, 0))</f>
        <v>0</v>
      </c>
    </row>
    <row r="3444" customFormat="false" ht="28.35" hidden="false" customHeight="true" outlineLevel="0" collapsed="false">
      <c r="A3444" s="48" t="str">
        <f aca="false">IF(AND(NOT(ISBLANK(C3444)),NOT(ISBLANK(B3444)),NOT(ISBLANK(E3444))),(_xlfn.AGGREGATE(2,7,A$5:A3444))+1,"")</f>
        <v/>
      </c>
      <c r="B3444" s="49"/>
      <c r="C3444" s="49"/>
      <c r="D3444" s="50"/>
      <c r="E3444" s="51"/>
      <c r="F3444" s="52" t="str">
        <f aca="false">IFERROR(VLOOKUP(B3444,LISTAS!$Q$2:$R$58,2,0),"")</f>
        <v/>
      </c>
      <c r="G3444" s="34" t="str">
        <f aca="false">IF(ISBLANK(C3444),"",  IF(F3444="RAZÓN SOCIAL","NUEVO_RP",   IF(F3444="NUMERO",      IF(ISNUMBER(VALUE(C3444)),VALUE(C3444),""),   IF(OR(F3444="NSS - NOMBRE",F3444="RP - NOMBRE"),      IF(         AND(           NOT(ISERROR(FIND(" - ",C3444))),           ISERROR(FIND("  ",C3444)),           ISERROR(FIND("–",C3444)),           ISERROR(FIND("—",C3444)),           ISNUMBER(VALUE(LEFT(C3444,FIND(" - ",C3444)-1)))         ),         VALUE(LEFT(C3444,FIND(" - ",C3444)-1)),         ""      ),   ""   )  )))</f>
        <v/>
      </c>
      <c r="H3444" s="34" t="str">
        <f aca="false">B3444 &amp; "|" &amp; E3444 &amp; "|" &amp;(IF(ISBLANK(C3444),"",IFERROR(VALUE(LEFT(TRIM(C3444),FIND(" ",TRIM(C3444)&amp;" ")-1)),"")))</f>
        <v>||</v>
      </c>
      <c r="I3444" s="18" t="n">
        <f aca="false">IF(G3444="",0, IF(COUNTIF($H$6:H3444,H3444)=1,1,0))</f>
        <v>0</v>
      </c>
      <c r="J3444" s="34" t="str">
        <f aca="false">IF( OR( ISBLANK(D3444), C3444=D3444, AND( LEFT(D3444,7)&lt;&gt;"NOMINA ", OR( ISERROR(FIND(" - ",D3444)), NOT(ISNUMBER(VALUE(LEFT(D3444,FIND(" - ",D3444)-1)))) ) ) ), "", B3444 &amp; "|" &amp; E3444 &amp; "|" &amp; (IF(ISBLANK(C3444), "", IFERROR(VALUE(LEFT(TRIM(C3444), FIND(" ", TRIM(C3444)&amp;" ")-1)), ""))) &amp; "|" &amp; D3444 )</f>
        <v/>
      </c>
      <c r="K3444" s="18" t="n">
        <f aca="false">IF(OR(C3444="", J3444="",G3444=""), 0, IF(COUNTIF($J$6:J3444, J3444)=1, 1, 0))</f>
        <v>0</v>
      </c>
      <c r="L3444" s="16" t="str">
        <f aca="false">IF(B3444="Inscripción de nuevo registro patronal",B3444 &amp; "|" &amp; E3444 &amp; "|" &amp; C3444,"")</f>
        <v/>
      </c>
      <c r="M3444" s="18" t="n">
        <f aca="false">IF(OR(C3444="", L3444=""), 0, IF(COUNTIF($L$6:L3444, L3444)=1, 1, 0))</f>
        <v>0</v>
      </c>
    </row>
    <row r="3445" customFormat="false" ht="28.35" hidden="false" customHeight="true" outlineLevel="0" collapsed="false">
      <c r="A3445" s="48" t="str">
        <f aca="false">IF(AND(NOT(ISBLANK(C3445)),NOT(ISBLANK(B3445)),NOT(ISBLANK(E3445))),(_xlfn.AGGREGATE(2,7,A$5:A3445))+1,"")</f>
        <v/>
      </c>
      <c r="B3445" s="49"/>
      <c r="C3445" s="49"/>
      <c r="D3445" s="50"/>
      <c r="E3445" s="51"/>
      <c r="F3445" s="52" t="str">
        <f aca="false">IFERROR(VLOOKUP(B3445,LISTAS!$Q$2:$R$58,2,0),"")</f>
        <v/>
      </c>
      <c r="G3445" s="34" t="str">
        <f aca="false">IF(ISBLANK(C3445),"",  IF(F3445="RAZÓN SOCIAL","NUEVO_RP",   IF(F3445="NUMERO",      IF(ISNUMBER(VALUE(C3445)),VALUE(C3445),""),   IF(OR(F3445="NSS - NOMBRE",F3445="RP - NOMBRE"),      IF(         AND(           NOT(ISERROR(FIND(" - ",C3445))),           ISERROR(FIND("  ",C3445)),           ISERROR(FIND("–",C3445)),           ISERROR(FIND("—",C3445)),           ISNUMBER(VALUE(LEFT(C3445,FIND(" - ",C3445)-1)))         ),         VALUE(LEFT(C3445,FIND(" - ",C3445)-1)),         ""      ),   ""   )  )))</f>
        <v/>
      </c>
      <c r="H3445" s="34" t="str">
        <f aca="false">B3445 &amp; "|" &amp; E3445 &amp; "|" &amp;(IF(ISBLANK(C3445),"",IFERROR(VALUE(LEFT(TRIM(C3445),FIND(" ",TRIM(C3445)&amp;" ")-1)),"")))</f>
        <v>||</v>
      </c>
      <c r="I3445" s="18" t="n">
        <f aca="false">IF(G3445="",0, IF(COUNTIF($H$6:H3445,H3445)=1,1,0))</f>
        <v>0</v>
      </c>
      <c r="J3445" s="34" t="str">
        <f aca="false">IF( OR( ISBLANK(D3445), C3445=D3445, AND( LEFT(D3445,7)&lt;&gt;"NOMINA ", OR( ISERROR(FIND(" - ",D3445)), NOT(ISNUMBER(VALUE(LEFT(D3445,FIND(" - ",D3445)-1)))) ) ) ), "", B3445 &amp; "|" &amp; E3445 &amp; "|" &amp; (IF(ISBLANK(C3445), "", IFERROR(VALUE(LEFT(TRIM(C3445), FIND(" ", TRIM(C3445)&amp;" ")-1)), ""))) &amp; "|" &amp; D3445 )</f>
        <v/>
      </c>
      <c r="K3445" s="18" t="n">
        <f aca="false">IF(OR(C3445="", J3445="",G3445=""), 0, IF(COUNTIF($J$6:J3445, J3445)=1, 1, 0))</f>
        <v>0</v>
      </c>
      <c r="L3445" s="16" t="str">
        <f aca="false">IF(B3445="Inscripción de nuevo registro patronal",B3445 &amp; "|" &amp; E3445 &amp; "|" &amp; C3445,"")</f>
        <v/>
      </c>
      <c r="M3445" s="18" t="n">
        <f aca="false">IF(OR(C3445="", L3445=""), 0, IF(COUNTIF($L$6:L3445, L3445)=1, 1, 0))</f>
        <v>0</v>
      </c>
    </row>
    <row r="3446" customFormat="false" ht="28.35" hidden="false" customHeight="true" outlineLevel="0" collapsed="false">
      <c r="A3446" s="48" t="str">
        <f aca="false">IF(AND(NOT(ISBLANK(C3446)),NOT(ISBLANK(B3446)),NOT(ISBLANK(E3446))),(_xlfn.AGGREGATE(2,7,A$5:A3446))+1,"")</f>
        <v/>
      </c>
      <c r="B3446" s="49"/>
      <c r="C3446" s="49"/>
      <c r="D3446" s="50"/>
      <c r="E3446" s="51"/>
      <c r="F3446" s="52" t="str">
        <f aca="false">IFERROR(VLOOKUP(B3446,LISTAS!$Q$2:$R$58,2,0),"")</f>
        <v/>
      </c>
      <c r="G3446" s="34" t="str">
        <f aca="false">IF(ISBLANK(C3446),"",  IF(F3446="RAZÓN SOCIAL","NUEVO_RP",   IF(F3446="NUMERO",      IF(ISNUMBER(VALUE(C3446)),VALUE(C3446),""),   IF(OR(F3446="NSS - NOMBRE",F3446="RP - NOMBRE"),      IF(         AND(           NOT(ISERROR(FIND(" - ",C3446))),           ISERROR(FIND("  ",C3446)),           ISERROR(FIND("–",C3446)),           ISERROR(FIND("—",C3446)),           ISNUMBER(VALUE(LEFT(C3446,FIND(" - ",C3446)-1)))         ),         VALUE(LEFT(C3446,FIND(" - ",C3446)-1)),         ""      ),   ""   )  )))</f>
        <v/>
      </c>
      <c r="H3446" s="34" t="str">
        <f aca="false">B3446 &amp; "|" &amp; E3446 &amp; "|" &amp;(IF(ISBLANK(C3446),"",IFERROR(VALUE(LEFT(TRIM(C3446),FIND(" ",TRIM(C3446)&amp;" ")-1)),"")))</f>
        <v>||</v>
      </c>
      <c r="I3446" s="18" t="n">
        <f aca="false">IF(G3446="",0, IF(COUNTIF($H$6:H3446,H3446)=1,1,0))</f>
        <v>0</v>
      </c>
      <c r="J3446" s="34" t="str">
        <f aca="false">IF( OR( ISBLANK(D3446), C3446=D3446, AND( LEFT(D3446,7)&lt;&gt;"NOMINA ", OR( ISERROR(FIND(" - ",D3446)), NOT(ISNUMBER(VALUE(LEFT(D3446,FIND(" - ",D3446)-1)))) ) ) ), "", B3446 &amp; "|" &amp; E3446 &amp; "|" &amp; (IF(ISBLANK(C3446), "", IFERROR(VALUE(LEFT(TRIM(C3446), FIND(" ", TRIM(C3446)&amp;" ")-1)), ""))) &amp; "|" &amp; D3446 )</f>
        <v/>
      </c>
      <c r="K3446" s="18" t="n">
        <f aca="false">IF(OR(C3446="", J3446="",G3446=""), 0, IF(COUNTIF($J$6:J3446, J3446)=1, 1, 0))</f>
        <v>0</v>
      </c>
      <c r="L3446" s="16" t="str">
        <f aca="false">IF(B3446="Inscripción de nuevo registro patronal",B3446 &amp; "|" &amp; E3446 &amp; "|" &amp; C3446,"")</f>
        <v/>
      </c>
      <c r="M3446" s="18" t="n">
        <f aca="false">IF(OR(C3446="", L3446=""), 0, IF(COUNTIF($L$6:L3446, L3446)=1, 1, 0))</f>
        <v>0</v>
      </c>
    </row>
    <row r="3447" customFormat="false" ht="28.35" hidden="false" customHeight="true" outlineLevel="0" collapsed="false">
      <c r="A3447" s="48" t="str">
        <f aca="false">IF(AND(NOT(ISBLANK(C3447)),NOT(ISBLANK(B3447)),NOT(ISBLANK(E3447))),(_xlfn.AGGREGATE(2,7,A$5:A3447))+1,"")</f>
        <v/>
      </c>
      <c r="B3447" s="49"/>
      <c r="C3447" s="49"/>
      <c r="D3447" s="50"/>
      <c r="E3447" s="51"/>
      <c r="F3447" s="52" t="str">
        <f aca="false">IFERROR(VLOOKUP(B3447,LISTAS!$Q$2:$R$58,2,0),"")</f>
        <v/>
      </c>
      <c r="G3447" s="34" t="str">
        <f aca="false">IF(ISBLANK(C3447),"",  IF(F3447="RAZÓN SOCIAL","NUEVO_RP",   IF(F3447="NUMERO",      IF(ISNUMBER(VALUE(C3447)),VALUE(C3447),""),   IF(OR(F3447="NSS - NOMBRE",F3447="RP - NOMBRE"),      IF(         AND(           NOT(ISERROR(FIND(" - ",C3447))),           ISERROR(FIND("  ",C3447)),           ISERROR(FIND("–",C3447)),           ISERROR(FIND("—",C3447)),           ISNUMBER(VALUE(LEFT(C3447,FIND(" - ",C3447)-1)))         ),         VALUE(LEFT(C3447,FIND(" - ",C3447)-1)),         ""      ),   ""   )  )))</f>
        <v/>
      </c>
      <c r="H3447" s="34" t="str">
        <f aca="false">B3447 &amp; "|" &amp; E3447 &amp; "|" &amp;(IF(ISBLANK(C3447),"",IFERROR(VALUE(LEFT(TRIM(C3447),FIND(" ",TRIM(C3447)&amp;" ")-1)),"")))</f>
        <v>||</v>
      </c>
      <c r="I3447" s="18" t="n">
        <f aca="false">IF(G3447="",0, IF(COUNTIF($H$6:H3447,H3447)=1,1,0))</f>
        <v>0</v>
      </c>
      <c r="J3447" s="34" t="str">
        <f aca="false">IF( OR( ISBLANK(D3447), C3447=D3447, AND( LEFT(D3447,7)&lt;&gt;"NOMINA ", OR( ISERROR(FIND(" - ",D3447)), NOT(ISNUMBER(VALUE(LEFT(D3447,FIND(" - ",D3447)-1)))) ) ) ), "", B3447 &amp; "|" &amp; E3447 &amp; "|" &amp; (IF(ISBLANK(C3447), "", IFERROR(VALUE(LEFT(TRIM(C3447), FIND(" ", TRIM(C3447)&amp;" ")-1)), ""))) &amp; "|" &amp; D3447 )</f>
        <v/>
      </c>
      <c r="K3447" s="18" t="n">
        <f aca="false">IF(OR(C3447="", J3447="",G3447=""), 0, IF(COUNTIF($J$6:J3447, J3447)=1, 1, 0))</f>
        <v>0</v>
      </c>
      <c r="L3447" s="16" t="str">
        <f aca="false">IF(B3447="Inscripción de nuevo registro patronal",B3447 &amp; "|" &amp; E3447 &amp; "|" &amp; C3447,"")</f>
        <v/>
      </c>
      <c r="M3447" s="18" t="n">
        <f aca="false">IF(OR(C3447="", L3447=""), 0, IF(COUNTIF($L$6:L3447, L3447)=1, 1, 0))</f>
        <v>0</v>
      </c>
    </row>
    <row r="3448" customFormat="false" ht="28.35" hidden="false" customHeight="true" outlineLevel="0" collapsed="false">
      <c r="A3448" s="48" t="str">
        <f aca="false">IF(AND(NOT(ISBLANK(C3448)),NOT(ISBLANK(B3448)),NOT(ISBLANK(E3448))),(_xlfn.AGGREGATE(2,7,A$5:A3448))+1,"")</f>
        <v/>
      </c>
      <c r="B3448" s="49"/>
      <c r="C3448" s="49"/>
      <c r="D3448" s="50"/>
      <c r="E3448" s="51"/>
      <c r="F3448" s="52" t="str">
        <f aca="false">IFERROR(VLOOKUP(B3448,LISTAS!$Q$2:$R$58,2,0),"")</f>
        <v/>
      </c>
      <c r="G3448" s="34" t="str">
        <f aca="false">IF(ISBLANK(C3448),"",  IF(F3448="RAZÓN SOCIAL","NUEVO_RP",   IF(F3448="NUMERO",      IF(ISNUMBER(VALUE(C3448)),VALUE(C3448),""),   IF(OR(F3448="NSS - NOMBRE",F3448="RP - NOMBRE"),      IF(         AND(           NOT(ISERROR(FIND(" - ",C3448))),           ISERROR(FIND("  ",C3448)),           ISERROR(FIND("–",C3448)),           ISERROR(FIND("—",C3448)),           ISNUMBER(VALUE(LEFT(C3448,FIND(" - ",C3448)-1)))         ),         VALUE(LEFT(C3448,FIND(" - ",C3448)-1)),         ""      ),   ""   )  )))</f>
        <v/>
      </c>
      <c r="H3448" s="34" t="str">
        <f aca="false">B3448 &amp; "|" &amp; E3448 &amp; "|" &amp;(IF(ISBLANK(C3448),"",IFERROR(VALUE(LEFT(TRIM(C3448),FIND(" ",TRIM(C3448)&amp;" ")-1)),"")))</f>
        <v>||</v>
      </c>
      <c r="I3448" s="18" t="n">
        <f aca="false">IF(G3448="",0, IF(COUNTIF($H$6:H3448,H3448)=1,1,0))</f>
        <v>0</v>
      </c>
      <c r="J3448" s="34" t="str">
        <f aca="false">IF( OR( ISBLANK(D3448), C3448=D3448, AND( LEFT(D3448,7)&lt;&gt;"NOMINA ", OR( ISERROR(FIND(" - ",D3448)), NOT(ISNUMBER(VALUE(LEFT(D3448,FIND(" - ",D3448)-1)))) ) ) ), "", B3448 &amp; "|" &amp; E3448 &amp; "|" &amp; (IF(ISBLANK(C3448), "", IFERROR(VALUE(LEFT(TRIM(C3448), FIND(" ", TRIM(C3448)&amp;" ")-1)), ""))) &amp; "|" &amp; D3448 )</f>
        <v/>
      </c>
      <c r="K3448" s="18" t="n">
        <f aca="false">IF(OR(C3448="", J3448="",G3448=""), 0, IF(COUNTIF($J$6:J3448, J3448)=1, 1, 0))</f>
        <v>0</v>
      </c>
      <c r="L3448" s="16" t="str">
        <f aca="false">IF(B3448="Inscripción de nuevo registro patronal",B3448 &amp; "|" &amp; E3448 &amp; "|" &amp; C3448,"")</f>
        <v/>
      </c>
      <c r="M3448" s="18" t="n">
        <f aca="false">IF(OR(C3448="", L3448=""), 0, IF(COUNTIF($L$6:L3448, L3448)=1, 1, 0))</f>
        <v>0</v>
      </c>
    </row>
    <row r="3449" customFormat="false" ht="28.35" hidden="false" customHeight="true" outlineLevel="0" collapsed="false">
      <c r="A3449" s="48" t="str">
        <f aca="false">IF(AND(NOT(ISBLANK(C3449)),NOT(ISBLANK(B3449)),NOT(ISBLANK(E3449))),(_xlfn.AGGREGATE(2,7,A$5:A3449))+1,"")</f>
        <v/>
      </c>
      <c r="B3449" s="49"/>
      <c r="C3449" s="49"/>
      <c r="D3449" s="50"/>
      <c r="E3449" s="51"/>
      <c r="F3449" s="52" t="str">
        <f aca="false">IFERROR(VLOOKUP(B3449,LISTAS!$Q$2:$R$58,2,0),"")</f>
        <v/>
      </c>
      <c r="G3449" s="34" t="str">
        <f aca="false">IF(ISBLANK(C3449),"",  IF(F3449="RAZÓN SOCIAL","NUEVO_RP",   IF(F3449="NUMERO",      IF(ISNUMBER(VALUE(C3449)),VALUE(C3449),""),   IF(OR(F3449="NSS - NOMBRE",F3449="RP - NOMBRE"),      IF(         AND(           NOT(ISERROR(FIND(" - ",C3449))),           ISERROR(FIND("  ",C3449)),           ISERROR(FIND("–",C3449)),           ISERROR(FIND("—",C3449)),           ISNUMBER(VALUE(LEFT(C3449,FIND(" - ",C3449)-1)))         ),         VALUE(LEFT(C3449,FIND(" - ",C3449)-1)),         ""      ),   ""   )  )))</f>
        <v/>
      </c>
      <c r="H3449" s="34" t="str">
        <f aca="false">B3449 &amp; "|" &amp; E3449 &amp; "|" &amp;(IF(ISBLANK(C3449),"",IFERROR(VALUE(LEFT(TRIM(C3449),FIND(" ",TRIM(C3449)&amp;" ")-1)),"")))</f>
        <v>||</v>
      </c>
      <c r="I3449" s="18" t="n">
        <f aca="false">IF(G3449="",0, IF(COUNTIF($H$6:H3449,H3449)=1,1,0))</f>
        <v>0</v>
      </c>
      <c r="J3449" s="34" t="str">
        <f aca="false">IF( OR( ISBLANK(D3449), C3449=D3449, AND( LEFT(D3449,7)&lt;&gt;"NOMINA ", OR( ISERROR(FIND(" - ",D3449)), NOT(ISNUMBER(VALUE(LEFT(D3449,FIND(" - ",D3449)-1)))) ) ) ), "", B3449 &amp; "|" &amp; E3449 &amp; "|" &amp; (IF(ISBLANK(C3449), "", IFERROR(VALUE(LEFT(TRIM(C3449), FIND(" ", TRIM(C3449)&amp;" ")-1)), ""))) &amp; "|" &amp; D3449 )</f>
        <v/>
      </c>
      <c r="K3449" s="18" t="n">
        <f aca="false">IF(OR(C3449="", J3449="",G3449=""), 0, IF(COUNTIF($J$6:J3449, J3449)=1, 1, 0))</f>
        <v>0</v>
      </c>
      <c r="L3449" s="16" t="str">
        <f aca="false">IF(B3449="Inscripción de nuevo registro patronal",B3449 &amp; "|" &amp; E3449 &amp; "|" &amp; C3449,"")</f>
        <v/>
      </c>
      <c r="M3449" s="18" t="n">
        <f aca="false">IF(OR(C3449="", L3449=""), 0, IF(COUNTIF($L$6:L3449, L3449)=1, 1, 0))</f>
        <v>0</v>
      </c>
    </row>
    <row r="3450" customFormat="false" ht="28.35" hidden="false" customHeight="true" outlineLevel="0" collapsed="false">
      <c r="A3450" s="48" t="str">
        <f aca="false">IF(AND(NOT(ISBLANK(C3450)),NOT(ISBLANK(B3450)),NOT(ISBLANK(E3450))),(_xlfn.AGGREGATE(2,7,A$5:A3450))+1,"")</f>
        <v/>
      </c>
      <c r="B3450" s="49"/>
      <c r="C3450" s="49"/>
      <c r="D3450" s="50"/>
      <c r="E3450" s="51"/>
      <c r="F3450" s="52" t="str">
        <f aca="false">IFERROR(VLOOKUP(B3450,LISTAS!$Q$2:$R$58,2,0),"")</f>
        <v/>
      </c>
      <c r="G3450" s="34" t="str">
        <f aca="false">IF(ISBLANK(C3450),"",  IF(F3450="RAZÓN SOCIAL","NUEVO_RP",   IF(F3450="NUMERO",      IF(ISNUMBER(VALUE(C3450)),VALUE(C3450),""),   IF(OR(F3450="NSS - NOMBRE",F3450="RP - NOMBRE"),      IF(         AND(           NOT(ISERROR(FIND(" - ",C3450))),           ISERROR(FIND("  ",C3450)),           ISERROR(FIND("–",C3450)),           ISERROR(FIND("—",C3450)),           ISNUMBER(VALUE(LEFT(C3450,FIND(" - ",C3450)-1)))         ),         VALUE(LEFT(C3450,FIND(" - ",C3450)-1)),         ""      ),   ""   )  )))</f>
        <v/>
      </c>
      <c r="H3450" s="34" t="str">
        <f aca="false">B3450 &amp; "|" &amp; E3450 &amp; "|" &amp;(IF(ISBLANK(C3450),"",IFERROR(VALUE(LEFT(TRIM(C3450),FIND(" ",TRIM(C3450)&amp;" ")-1)),"")))</f>
        <v>||</v>
      </c>
      <c r="I3450" s="18" t="n">
        <f aca="false">IF(G3450="",0, IF(COUNTIF($H$6:H3450,H3450)=1,1,0))</f>
        <v>0</v>
      </c>
      <c r="J3450" s="34" t="str">
        <f aca="false">IF( OR( ISBLANK(D3450), C3450=D3450, AND( LEFT(D3450,7)&lt;&gt;"NOMINA ", OR( ISERROR(FIND(" - ",D3450)), NOT(ISNUMBER(VALUE(LEFT(D3450,FIND(" - ",D3450)-1)))) ) ) ), "", B3450 &amp; "|" &amp; E3450 &amp; "|" &amp; (IF(ISBLANK(C3450), "", IFERROR(VALUE(LEFT(TRIM(C3450), FIND(" ", TRIM(C3450)&amp;" ")-1)), ""))) &amp; "|" &amp; D3450 )</f>
        <v/>
      </c>
      <c r="K3450" s="18" t="n">
        <f aca="false">IF(OR(C3450="", J3450="",G3450=""), 0, IF(COUNTIF($J$6:J3450, J3450)=1, 1, 0))</f>
        <v>0</v>
      </c>
      <c r="L3450" s="16" t="str">
        <f aca="false">IF(B3450="Inscripción de nuevo registro patronal",B3450 &amp; "|" &amp; E3450 &amp; "|" &amp; C3450,"")</f>
        <v/>
      </c>
      <c r="M3450" s="18" t="n">
        <f aca="false">IF(OR(C3450="", L3450=""), 0, IF(COUNTIF($L$6:L3450, L3450)=1, 1, 0))</f>
        <v>0</v>
      </c>
    </row>
    <row r="3451" customFormat="false" ht="28.35" hidden="false" customHeight="true" outlineLevel="0" collapsed="false">
      <c r="A3451" s="48" t="str">
        <f aca="false">IF(AND(NOT(ISBLANK(C3451)),NOT(ISBLANK(B3451)),NOT(ISBLANK(E3451))),(_xlfn.AGGREGATE(2,7,A$5:A3451))+1,"")</f>
        <v/>
      </c>
      <c r="B3451" s="49"/>
      <c r="C3451" s="49"/>
      <c r="D3451" s="50"/>
      <c r="E3451" s="51"/>
      <c r="F3451" s="52" t="str">
        <f aca="false">IFERROR(VLOOKUP(B3451,LISTAS!$Q$2:$R$58,2,0),"")</f>
        <v/>
      </c>
      <c r="G3451" s="34" t="str">
        <f aca="false">IF(ISBLANK(C3451),"",  IF(F3451="RAZÓN SOCIAL","NUEVO_RP",   IF(F3451="NUMERO",      IF(ISNUMBER(VALUE(C3451)),VALUE(C3451),""),   IF(OR(F3451="NSS - NOMBRE",F3451="RP - NOMBRE"),      IF(         AND(           NOT(ISERROR(FIND(" - ",C3451))),           ISERROR(FIND("  ",C3451)),           ISERROR(FIND("–",C3451)),           ISERROR(FIND("—",C3451)),           ISNUMBER(VALUE(LEFT(C3451,FIND(" - ",C3451)-1)))         ),         VALUE(LEFT(C3451,FIND(" - ",C3451)-1)),         ""      ),   ""   )  )))</f>
        <v/>
      </c>
      <c r="H3451" s="34" t="str">
        <f aca="false">B3451 &amp; "|" &amp; E3451 &amp; "|" &amp;(IF(ISBLANK(C3451),"",IFERROR(VALUE(LEFT(TRIM(C3451),FIND(" ",TRIM(C3451)&amp;" ")-1)),"")))</f>
        <v>||</v>
      </c>
      <c r="I3451" s="18" t="n">
        <f aca="false">IF(G3451="",0, IF(COUNTIF($H$6:H3451,H3451)=1,1,0))</f>
        <v>0</v>
      </c>
      <c r="J3451" s="34" t="str">
        <f aca="false">IF( OR( ISBLANK(D3451), C3451=D3451, AND( LEFT(D3451,7)&lt;&gt;"NOMINA ", OR( ISERROR(FIND(" - ",D3451)), NOT(ISNUMBER(VALUE(LEFT(D3451,FIND(" - ",D3451)-1)))) ) ) ), "", B3451 &amp; "|" &amp; E3451 &amp; "|" &amp; (IF(ISBLANK(C3451), "", IFERROR(VALUE(LEFT(TRIM(C3451), FIND(" ", TRIM(C3451)&amp;" ")-1)), ""))) &amp; "|" &amp; D3451 )</f>
        <v/>
      </c>
      <c r="K3451" s="18" t="n">
        <f aca="false">IF(OR(C3451="", J3451="",G3451=""), 0, IF(COUNTIF($J$6:J3451, J3451)=1, 1, 0))</f>
        <v>0</v>
      </c>
      <c r="L3451" s="16" t="str">
        <f aca="false">IF(B3451="Inscripción de nuevo registro patronal",B3451 &amp; "|" &amp; E3451 &amp; "|" &amp; C3451,"")</f>
        <v/>
      </c>
      <c r="M3451" s="18" t="n">
        <f aca="false">IF(OR(C3451="", L3451=""), 0, IF(COUNTIF($L$6:L3451, L3451)=1, 1, 0))</f>
        <v>0</v>
      </c>
    </row>
    <row r="3452" customFormat="false" ht="28.35" hidden="false" customHeight="true" outlineLevel="0" collapsed="false">
      <c r="A3452" s="48" t="str">
        <f aca="false">IF(AND(NOT(ISBLANK(C3452)),NOT(ISBLANK(B3452)),NOT(ISBLANK(E3452))),(_xlfn.AGGREGATE(2,7,A$5:A3452))+1,"")</f>
        <v/>
      </c>
      <c r="B3452" s="49"/>
      <c r="C3452" s="49"/>
      <c r="D3452" s="50"/>
      <c r="E3452" s="51"/>
      <c r="F3452" s="52" t="str">
        <f aca="false">IFERROR(VLOOKUP(B3452,LISTAS!$Q$2:$R$58,2,0),"")</f>
        <v/>
      </c>
      <c r="G3452" s="34" t="str">
        <f aca="false">IF(ISBLANK(C3452),"",  IF(F3452="RAZÓN SOCIAL","NUEVO_RP",   IF(F3452="NUMERO",      IF(ISNUMBER(VALUE(C3452)),VALUE(C3452),""),   IF(OR(F3452="NSS - NOMBRE",F3452="RP - NOMBRE"),      IF(         AND(           NOT(ISERROR(FIND(" - ",C3452))),           ISERROR(FIND("  ",C3452)),           ISERROR(FIND("–",C3452)),           ISERROR(FIND("—",C3452)),           ISNUMBER(VALUE(LEFT(C3452,FIND(" - ",C3452)-1)))         ),         VALUE(LEFT(C3452,FIND(" - ",C3452)-1)),         ""      ),   ""   )  )))</f>
        <v/>
      </c>
      <c r="H3452" s="34" t="str">
        <f aca="false">B3452 &amp; "|" &amp; E3452 &amp; "|" &amp;(IF(ISBLANK(C3452),"",IFERROR(VALUE(LEFT(TRIM(C3452),FIND(" ",TRIM(C3452)&amp;" ")-1)),"")))</f>
        <v>||</v>
      </c>
      <c r="I3452" s="18" t="n">
        <f aca="false">IF(G3452="",0, IF(COUNTIF($H$6:H3452,H3452)=1,1,0))</f>
        <v>0</v>
      </c>
      <c r="J3452" s="34" t="str">
        <f aca="false">IF( OR( ISBLANK(D3452), C3452=D3452, AND( LEFT(D3452,7)&lt;&gt;"NOMINA ", OR( ISERROR(FIND(" - ",D3452)), NOT(ISNUMBER(VALUE(LEFT(D3452,FIND(" - ",D3452)-1)))) ) ) ), "", B3452 &amp; "|" &amp; E3452 &amp; "|" &amp; (IF(ISBLANK(C3452), "", IFERROR(VALUE(LEFT(TRIM(C3452), FIND(" ", TRIM(C3452)&amp;" ")-1)), ""))) &amp; "|" &amp; D3452 )</f>
        <v/>
      </c>
      <c r="K3452" s="18" t="n">
        <f aca="false">IF(OR(C3452="", J3452="",G3452=""), 0, IF(COUNTIF($J$6:J3452, J3452)=1, 1, 0))</f>
        <v>0</v>
      </c>
      <c r="L3452" s="16" t="str">
        <f aca="false">IF(B3452="Inscripción de nuevo registro patronal",B3452 &amp; "|" &amp; E3452 &amp; "|" &amp; C3452,"")</f>
        <v/>
      </c>
      <c r="M3452" s="18" t="n">
        <f aca="false">IF(OR(C3452="", L3452=""), 0, IF(COUNTIF($L$6:L3452, L3452)=1, 1, 0))</f>
        <v>0</v>
      </c>
    </row>
    <row r="3453" customFormat="false" ht="28.35" hidden="false" customHeight="true" outlineLevel="0" collapsed="false">
      <c r="A3453" s="48" t="str">
        <f aca="false">IF(AND(NOT(ISBLANK(C3453)),NOT(ISBLANK(B3453)),NOT(ISBLANK(E3453))),(_xlfn.AGGREGATE(2,7,A$5:A3453))+1,"")</f>
        <v/>
      </c>
      <c r="B3453" s="49"/>
      <c r="C3453" s="49"/>
      <c r="D3453" s="50"/>
      <c r="E3453" s="51"/>
      <c r="F3453" s="52" t="str">
        <f aca="false">IFERROR(VLOOKUP(B3453,LISTAS!$Q$2:$R$58,2,0),"")</f>
        <v/>
      </c>
      <c r="G3453" s="34" t="str">
        <f aca="false">IF(ISBLANK(C3453),"",  IF(F3453="RAZÓN SOCIAL","NUEVO_RP",   IF(F3453="NUMERO",      IF(ISNUMBER(VALUE(C3453)),VALUE(C3453),""),   IF(OR(F3453="NSS - NOMBRE",F3453="RP - NOMBRE"),      IF(         AND(           NOT(ISERROR(FIND(" - ",C3453))),           ISERROR(FIND("  ",C3453)),           ISERROR(FIND("–",C3453)),           ISERROR(FIND("—",C3453)),           ISNUMBER(VALUE(LEFT(C3453,FIND(" - ",C3453)-1)))         ),         VALUE(LEFT(C3453,FIND(" - ",C3453)-1)),         ""      ),   ""   )  )))</f>
        <v/>
      </c>
      <c r="H3453" s="34" t="str">
        <f aca="false">B3453 &amp; "|" &amp; E3453 &amp; "|" &amp;(IF(ISBLANK(C3453),"",IFERROR(VALUE(LEFT(TRIM(C3453),FIND(" ",TRIM(C3453)&amp;" ")-1)),"")))</f>
        <v>||</v>
      </c>
      <c r="I3453" s="18" t="n">
        <f aca="false">IF(G3453="",0, IF(COUNTIF($H$6:H3453,H3453)=1,1,0))</f>
        <v>0</v>
      </c>
      <c r="J3453" s="34" t="str">
        <f aca="false">IF( OR( ISBLANK(D3453), C3453=D3453, AND( LEFT(D3453,7)&lt;&gt;"NOMINA ", OR( ISERROR(FIND(" - ",D3453)), NOT(ISNUMBER(VALUE(LEFT(D3453,FIND(" - ",D3453)-1)))) ) ) ), "", B3453 &amp; "|" &amp; E3453 &amp; "|" &amp; (IF(ISBLANK(C3453), "", IFERROR(VALUE(LEFT(TRIM(C3453), FIND(" ", TRIM(C3453)&amp;" ")-1)), ""))) &amp; "|" &amp; D3453 )</f>
        <v/>
      </c>
      <c r="K3453" s="18" t="n">
        <f aca="false">IF(OR(C3453="", J3453="",G3453=""), 0, IF(COUNTIF($J$6:J3453, J3453)=1, 1, 0))</f>
        <v>0</v>
      </c>
      <c r="L3453" s="16" t="str">
        <f aca="false">IF(B3453="Inscripción de nuevo registro patronal",B3453 &amp; "|" &amp; E3453 &amp; "|" &amp; C3453,"")</f>
        <v/>
      </c>
      <c r="M3453" s="18" t="n">
        <f aca="false">IF(OR(C3453="", L3453=""), 0, IF(COUNTIF($L$6:L3453, L3453)=1, 1, 0))</f>
        <v>0</v>
      </c>
    </row>
    <row r="3454" customFormat="false" ht="28.35" hidden="false" customHeight="true" outlineLevel="0" collapsed="false">
      <c r="A3454" s="48" t="str">
        <f aca="false">IF(AND(NOT(ISBLANK(C3454)),NOT(ISBLANK(B3454)),NOT(ISBLANK(E3454))),(_xlfn.AGGREGATE(2,7,A$5:A3454))+1,"")</f>
        <v/>
      </c>
      <c r="B3454" s="49"/>
      <c r="C3454" s="49"/>
      <c r="D3454" s="50"/>
      <c r="E3454" s="51"/>
      <c r="F3454" s="52" t="str">
        <f aca="false">IFERROR(VLOOKUP(B3454,LISTAS!$Q$2:$R$58,2,0),"")</f>
        <v/>
      </c>
      <c r="G3454" s="34" t="str">
        <f aca="false">IF(ISBLANK(C3454),"",  IF(F3454="RAZÓN SOCIAL","NUEVO_RP",   IF(F3454="NUMERO",      IF(ISNUMBER(VALUE(C3454)),VALUE(C3454),""),   IF(OR(F3454="NSS - NOMBRE",F3454="RP - NOMBRE"),      IF(         AND(           NOT(ISERROR(FIND(" - ",C3454))),           ISERROR(FIND("  ",C3454)),           ISERROR(FIND("–",C3454)),           ISERROR(FIND("—",C3454)),           ISNUMBER(VALUE(LEFT(C3454,FIND(" - ",C3454)-1)))         ),         VALUE(LEFT(C3454,FIND(" - ",C3454)-1)),         ""      ),   ""   )  )))</f>
        <v/>
      </c>
      <c r="H3454" s="34" t="str">
        <f aca="false">B3454 &amp; "|" &amp; E3454 &amp; "|" &amp;(IF(ISBLANK(C3454),"",IFERROR(VALUE(LEFT(TRIM(C3454),FIND(" ",TRIM(C3454)&amp;" ")-1)),"")))</f>
        <v>||</v>
      </c>
      <c r="I3454" s="18" t="n">
        <f aca="false">IF(G3454="",0, IF(COUNTIF($H$6:H3454,H3454)=1,1,0))</f>
        <v>0</v>
      </c>
      <c r="J3454" s="34" t="str">
        <f aca="false">IF( OR( ISBLANK(D3454), C3454=D3454, AND( LEFT(D3454,7)&lt;&gt;"NOMINA ", OR( ISERROR(FIND(" - ",D3454)), NOT(ISNUMBER(VALUE(LEFT(D3454,FIND(" - ",D3454)-1)))) ) ) ), "", B3454 &amp; "|" &amp; E3454 &amp; "|" &amp; (IF(ISBLANK(C3454), "", IFERROR(VALUE(LEFT(TRIM(C3454), FIND(" ", TRIM(C3454)&amp;" ")-1)), ""))) &amp; "|" &amp; D3454 )</f>
        <v/>
      </c>
      <c r="K3454" s="18" t="n">
        <f aca="false">IF(OR(C3454="", J3454="",G3454=""), 0, IF(COUNTIF($J$6:J3454, J3454)=1, 1, 0))</f>
        <v>0</v>
      </c>
      <c r="L3454" s="16" t="str">
        <f aca="false">IF(B3454="Inscripción de nuevo registro patronal",B3454 &amp; "|" &amp; E3454 &amp; "|" &amp; C3454,"")</f>
        <v/>
      </c>
      <c r="M3454" s="18" t="n">
        <f aca="false">IF(OR(C3454="", L3454=""), 0, IF(COUNTIF($L$6:L3454, L3454)=1, 1, 0))</f>
        <v>0</v>
      </c>
    </row>
    <row r="3455" customFormat="false" ht="28.35" hidden="false" customHeight="true" outlineLevel="0" collapsed="false">
      <c r="A3455" s="48" t="str">
        <f aca="false">IF(AND(NOT(ISBLANK(C3455)),NOT(ISBLANK(B3455)),NOT(ISBLANK(E3455))),(_xlfn.AGGREGATE(2,7,A$5:A3455))+1,"")</f>
        <v/>
      </c>
      <c r="B3455" s="49"/>
      <c r="C3455" s="49"/>
      <c r="D3455" s="50"/>
      <c r="E3455" s="51"/>
      <c r="F3455" s="52" t="str">
        <f aca="false">IFERROR(VLOOKUP(B3455,LISTAS!$Q$2:$R$58,2,0),"")</f>
        <v/>
      </c>
      <c r="G3455" s="34" t="str">
        <f aca="false">IF(ISBLANK(C3455),"",  IF(F3455="RAZÓN SOCIAL","NUEVO_RP",   IF(F3455="NUMERO",      IF(ISNUMBER(VALUE(C3455)),VALUE(C3455),""),   IF(OR(F3455="NSS - NOMBRE",F3455="RP - NOMBRE"),      IF(         AND(           NOT(ISERROR(FIND(" - ",C3455))),           ISERROR(FIND("  ",C3455)),           ISERROR(FIND("–",C3455)),           ISERROR(FIND("—",C3455)),           ISNUMBER(VALUE(LEFT(C3455,FIND(" - ",C3455)-1)))         ),         VALUE(LEFT(C3455,FIND(" - ",C3455)-1)),         ""      ),   ""   )  )))</f>
        <v/>
      </c>
      <c r="H3455" s="34" t="str">
        <f aca="false">B3455 &amp; "|" &amp; E3455 &amp; "|" &amp;(IF(ISBLANK(C3455),"",IFERROR(VALUE(LEFT(TRIM(C3455),FIND(" ",TRIM(C3455)&amp;" ")-1)),"")))</f>
        <v>||</v>
      </c>
      <c r="I3455" s="18" t="n">
        <f aca="false">IF(G3455="",0, IF(COUNTIF($H$6:H3455,H3455)=1,1,0))</f>
        <v>0</v>
      </c>
      <c r="J3455" s="34" t="str">
        <f aca="false">IF( OR( ISBLANK(D3455), C3455=D3455, AND( LEFT(D3455,7)&lt;&gt;"NOMINA ", OR( ISERROR(FIND(" - ",D3455)), NOT(ISNUMBER(VALUE(LEFT(D3455,FIND(" - ",D3455)-1)))) ) ) ), "", B3455 &amp; "|" &amp; E3455 &amp; "|" &amp; (IF(ISBLANK(C3455), "", IFERROR(VALUE(LEFT(TRIM(C3455), FIND(" ", TRIM(C3455)&amp;" ")-1)), ""))) &amp; "|" &amp; D3455 )</f>
        <v/>
      </c>
      <c r="K3455" s="18" t="n">
        <f aca="false">IF(OR(C3455="", J3455="",G3455=""), 0, IF(COUNTIF($J$6:J3455, J3455)=1, 1, 0))</f>
        <v>0</v>
      </c>
      <c r="L3455" s="16" t="str">
        <f aca="false">IF(B3455="Inscripción de nuevo registro patronal",B3455 &amp; "|" &amp; E3455 &amp; "|" &amp; C3455,"")</f>
        <v/>
      </c>
      <c r="M3455" s="18" t="n">
        <f aca="false">IF(OR(C3455="", L3455=""), 0, IF(COUNTIF($L$6:L3455, L3455)=1, 1, 0))</f>
        <v>0</v>
      </c>
    </row>
    <row r="3456" customFormat="false" ht="28.35" hidden="false" customHeight="true" outlineLevel="0" collapsed="false">
      <c r="A3456" s="48" t="str">
        <f aca="false">IF(AND(NOT(ISBLANK(C3456)),NOT(ISBLANK(B3456)),NOT(ISBLANK(E3456))),(_xlfn.AGGREGATE(2,7,A$5:A3456))+1,"")</f>
        <v/>
      </c>
      <c r="B3456" s="49"/>
      <c r="C3456" s="49"/>
      <c r="D3456" s="50"/>
      <c r="E3456" s="51"/>
      <c r="F3456" s="52" t="str">
        <f aca="false">IFERROR(VLOOKUP(B3456,LISTAS!$Q$2:$R$58,2,0),"")</f>
        <v/>
      </c>
      <c r="G3456" s="34" t="str">
        <f aca="false">IF(ISBLANK(C3456),"",  IF(F3456="RAZÓN SOCIAL","NUEVO_RP",   IF(F3456="NUMERO",      IF(ISNUMBER(VALUE(C3456)),VALUE(C3456),""),   IF(OR(F3456="NSS - NOMBRE",F3456="RP - NOMBRE"),      IF(         AND(           NOT(ISERROR(FIND(" - ",C3456))),           ISERROR(FIND("  ",C3456)),           ISERROR(FIND("–",C3456)),           ISERROR(FIND("—",C3456)),           ISNUMBER(VALUE(LEFT(C3456,FIND(" - ",C3456)-1)))         ),         VALUE(LEFT(C3456,FIND(" - ",C3456)-1)),         ""      ),   ""   )  )))</f>
        <v/>
      </c>
      <c r="H3456" s="34" t="str">
        <f aca="false">B3456 &amp; "|" &amp; E3456 &amp; "|" &amp;(IF(ISBLANK(C3456),"",IFERROR(VALUE(LEFT(TRIM(C3456),FIND(" ",TRIM(C3456)&amp;" ")-1)),"")))</f>
        <v>||</v>
      </c>
      <c r="I3456" s="18" t="n">
        <f aca="false">IF(G3456="",0, IF(COUNTIF($H$6:H3456,H3456)=1,1,0))</f>
        <v>0</v>
      </c>
      <c r="J3456" s="34" t="str">
        <f aca="false">IF( OR( ISBLANK(D3456), C3456=D3456, AND( LEFT(D3456,7)&lt;&gt;"NOMINA ", OR( ISERROR(FIND(" - ",D3456)), NOT(ISNUMBER(VALUE(LEFT(D3456,FIND(" - ",D3456)-1)))) ) ) ), "", B3456 &amp; "|" &amp; E3456 &amp; "|" &amp; (IF(ISBLANK(C3456), "", IFERROR(VALUE(LEFT(TRIM(C3456), FIND(" ", TRIM(C3456)&amp;" ")-1)), ""))) &amp; "|" &amp; D3456 )</f>
        <v/>
      </c>
      <c r="K3456" s="18" t="n">
        <f aca="false">IF(OR(C3456="", J3456="",G3456=""), 0, IF(COUNTIF($J$6:J3456, J3456)=1, 1, 0))</f>
        <v>0</v>
      </c>
      <c r="L3456" s="16" t="str">
        <f aca="false">IF(B3456="Inscripción de nuevo registro patronal",B3456 &amp; "|" &amp; E3456 &amp; "|" &amp; C3456,"")</f>
        <v/>
      </c>
      <c r="M3456" s="18" t="n">
        <f aca="false">IF(OR(C3456="", L3456=""), 0, IF(COUNTIF($L$6:L3456, L3456)=1, 1, 0))</f>
        <v>0</v>
      </c>
    </row>
    <row r="3457" customFormat="false" ht="28.35" hidden="false" customHeight="true" outlineLevel="0" collapsed="false">
      <c r="A3457" s="48" t="str">
        <f aca="false">IF(AND(NOT(ISBLANK(C3457)),NOT(ISBLANK(B3457)),NOT(ISBLANK(E3457))),(_xlfn.AGGREGATE(2,7,A$5:A3457))+1,"")</f>
        <v/>
      </c>
      <c r="B3457" s="49"/>
      <c r="C3457" s="49"/>
      <c r="D3457" s="50"/>
      <c r="E3457" s="51"/>
      <c r="F3457" s="52" t="str">
        <f aca="false">IFERROR(VLOOKUP(B3457,LISTAS!$Q$2:$R$58,2,0),"")</f>
        <v/>
      </c>
      <c r="G3457" s="34" t="str">
        <f aca="false">IF(ISBLANK(C3457),"",  IF(F3457="RAZÓN SOCIAL","NUEVO_RP",   IF(F3457="NUMERO",      IF(ISNUMBER(VALUE(C3457)),VALUE(C3457),""),   IF(OR(F3457="NSS - NOMBRE",F3457="RP - NOMBRE"),      IF(         AND(           NOT(ISERROR(FIND(" - ",C3457))),           ISERROR(FIND("  ",C3457)),           ISERROR(FIND("–",C3457)),           ISERROR(FIND("—",C3457)),           ISNUMBER(VALUE(LEFT(C3457,FIND(" - ",C3457)-1)))         ),         VALUE(LEFT(C3457,FIND(" - ",C3457)-1)),         ""      ),   ""   )  )))</f>
        <v/>
      </c>
      <c r="H3457" s="34" t="str">
        <f aca="false">B3457 &amp; "|" &amp; E3457 &amp; "|" &amp;(IF(ISBLANK(C3457),"",IFERROR(VALUE(LEFT(TRIM(C3457),FIND(" ",TRIM(C3457)&amp;" ")-1)),"")))</f>
        <v>||</v>
      </c>
      <c r="I3457" s="18" t="n">
        <f aca="false">IF(G3457="",0, IF(COUNTIF($H$6:H3457,H3457)=1,1,0))</f>
        <v>0</v>
      </c>
      <c r="J3457" s="34" t="str">
        <f aca="false">IF( OR( ISBLANK(D3457), C3457=D3457, AND( LEFT(D3457,7)&lt;&gt;"NOMINA ", OR( ISERROR(FIND(" - ",D3457)), NOT(ISNUMBER(VALUE(LEFT(D3457,FIND(" - ",D3457)-1)))) ) ) ), "", B3457 &amp; "|" &amp; E3457 &amp; "|" &amp; (IF(ISBLANK(C3457), "", IFERROR(VALUE(LEFT(TRIM(C3457), FIND(" ", TRIM(C3457)&amp;" ")-1)), ""))) &amp; "|" &amp; D3457 )</f>
        <v/>
      </c>
      <c r="K3457" s="18" t="n">
        <f aca="false">IF(OR(C3457="", J3457="",G3457=""), 0, IF(COUNTIF($J$6:J3457, J3457)=1, 1, 0))</f>
        <v>0</v>
      </c>
      <c r="L3457" s="16" t="str">
        <f aca="false">IF(B3457="Inscripción de nuevo registro patronal",B3457 &amp; "|" &amp; E3457 &amp; "|" &amp; C3457,"")</f>
        <v/>
      </c>
      <c r="M3457" s="18" t="n">
        <f aca="false">IF(OR(C3457="", L3457=""), 0, IF(COUNTIF($L$6:L3457, L3457)=1, 1, 0))</f>
        <v>0</v>
      </c>
    </row>
    <row r="3458" customFormat="false" ht="28.35" hidden="false" customHeight="true" outlineLevel="0" collapsed="false">
      <c r="A3458" s="48" t="str">
        <f aca="false">IF(AND(NOT(ISBLANK(C3458)),NOT(ISBLANK(B3458)),NOT(ISBLANK(E3458))),(_xlfn.AGGREGATE(2,7,A$5:A3458))+1,"")</f>
        <v/>
      </c>
      <c r="B3458" s="49"/>
      <c r="C3458" s="49"/>
      <c r="D3458" s="50"/>
      <c r="E3458" s="51"/>
      <c r="F3458" s="52" t="str">
        <f aca="false">IFERROR(VLOOKUP(B3458,LISTAS!$Q$2:$R$58,2,0),"")</f>
        <v/>
      </c>
      <c r="G3458" s="34" t="str">
        <f aca="false">IF(ISBLANK(C3458),"",  IF(F3458="RAZÓN SOCIAL","NUEVO_RP",   IF(F3458="NUMERO",      IF(ISNUMBER(VALUE(C3458)),VALUE(C3458),""),   IF(OR(F3458="NSS - NOMBRE",F3458="RP - NOMBRE"),      IF(         AND(           NOT(ISERROR(FIND(" - ",C3458))),           ISERROR(FIND("  ",C3458)),           ISERROR(FIND("–",C3458)),           ISERROR(FIND("—",C3458)),           ISNUMBER(VALUE(LEFT(C3458,FIND(" - ",C3458)-1)))         ),         VALUE(LEFT(C3458,FIND(" - ",C3458)-1)),         ""      ),   ""   )  )))</f>
        <v/>
      </c>
      <c r="H3458" s="34" t="str">
        <f aca="false">B3458 &amp; "|" &amp; E3458 &amp; "|" &amp;(IF(ISBLANK(C3458),"",IFERROR(VALUE(LEFT(TRIM(C3458),FIND(" ",TRIM(C3458)&amp;" ")-1)),"")))</f>
        <v>||</v>
      </c>
      <c r="I3458" s="18" t="n">
        <f aca="false">IF(G3458="",0, IF(COUNTIF($H$6:H3458,H3458)=1,1,0))</f>
        <v>0</v>
      </c>
      <c r="J3458" s="34" t="str">
        <f aca="false">IF( OR( ISBLANK(D3458), C3458=D3458, AND( LEFT(D3458,7)&lt;&gt;"NOMINA ", OR( ISERROR(FIND(" - ",D3458)), NOT(ISNUMBER(VALUE(LEFT(D3458,FIND(" - ",D3458)-1)))) ) ) ), "", B3458 &amp; "|" &amp; E3458 &amp; "|" &amp; (IF(ISBLANK(C3458), "", IFERROR(VALUE(LEFT(TRIM(C3458), FIND(" ", TRIM(C3458)&amp;" ")-1)), ""))) &amp; "|" &amp; D3458 )</f>
        <v/>
      </c>
      <c r="K3458" s="18" t="n">
        <f aca="false">IF(OR(C3458="", J3458="",G3458=""), 0, IF(COUNTIF($J$6:J3458, J3458)=1, 1, 0))</f>
        <v>0</v>
      </c>
      <c r="L3458" s="16" t="str">
        <f aca="false">IF(B3458="Inscripción de nuevo registro patronal",B3458 &amp; "|" &amp; E3458 &amp; "|" &amp; C3458,"")</f>
        <v/>
      </c>
      <c r="M3458" s="18" t="n">
        <f aca="false">IF(OR(C3458="", L3458=""), 0, IF(COUNTIF($L$6:L3458, L3458)=1, 1, 0))</f>
        <v>0</v>
      </c>
    </row>
    <row r="3459" customFormat="false" ht="28.35" hidden="false" customHeight="true" outlineLevel="0" collapsed="false">
      <c r="A3459" s="48" t="str">
        <f aca="false">IF(AND(NOT(ISBLANK(C3459)),NOT(ISBLANK(B3459)),NOT(ISBLANK(E3459))),(_xlfn.AGGREGATE(2,7,A$5:A3459))+1,"")</f>
        <v/>
      </c>
      <c r="B3459" s="49"/>
      <c r="C3459" s="49"/>
      <c r="D3459" s="50"/>
      <c r="E3459" s="51"/>
      <c r="F3459" s="52" t="str">
        <f aca="false">IFERROR(VLOOKUP(B3459,LISTAS!$Q$2:$R$58,2,0),"")</f>
        <v/>
      </c>
      <c r="G3459" s="34" t="str">
        <f aca="false">IF(ISBLANK(C3459),"",  IF(F3459="RAZÓN SOCIAL","NUEVO_RP",   IF(F3459="NUMERO",      IF(ISNUMBER(VALUE(C3459)),VALUE(C3459),""),   IF(OR(F3459="NSS - NOMBRE",F3459="RP - NOMBRE"),      IF(         AND(           NOT(ISERROR(FIND(" - ",C3459))),           ISERROR(FIND("  ",C3459)),           ISERROR(FIND("–",C3459)),           ISERROR(FIND("—",C3459)),           ISNUMBER(VALUE(LEFT(C3459,FIND(" - ",C3459)-1)))         ),         VALUE(LEFT(C3459,FIND(" - ",C3459)-1)),         ""      ),   ""   )  )))</f>
        <v/>
      </c>
      <c r="H3459" s="34" t="str">
        <f aca="false">B3459 &amp; "|" &amp; E3459 &amp; "|" &amp;(IF(ISBLANK(C3459),"",IFERROR(VALUE(LEFT(TRIM(C3459),FIND(" ",TRIM(C3459)&amp;" ")-1)),"")))</f>
        <v>||</v>
      </c>
      <c r="I3459" s="18" t="n">
        <f aca="false">IF(G3459="",0, IF(COUNTIF($H$6:H3459,H3459)=1,1,0))</f>
        <v>0</v>
      </c>
      <c r="J3459" s="34" t="str">
        <f aca="false">IF( OR( ISBLANK(D3459), C3459=D3459, AND( LEFT(D3459,7)&lt;&gt;"NOMINA ", OR( ISERROR(FIND(" - ",D3459)), NOT(ISNUMBER(VALUE(LEFT(D3459,FIND(" - ",D3459)-1)))) ) ) ), "", B3459 &amp; "|" &amp; E3459 &amp; "|" &amp; (IF(ISBLANK(C3459), "", IFERROR(VALUE(LEFT(TRIM(C3459), FIND(" ", TRIM(C3459)&amp;" ")-1)), ""))) &amp; "|" &amp; D3459 )</f>
        <v/>
      </c>
      <c r="K3459" s="18" t="n">
        <f aca="false">IF(OR(C3459="", J3459="",G3459=""), 0, IF(COUNTIF($J$6:J3459, J3459)=1, 1, 0))</f>
        <v>0</v>
      </c>
      <c r="L3459" s="16" t="str">
        <f aca="false">IF(B3459="Inscripción de nuevo registro patronal",B3459 &amp; "|" &amp; E3459 &amp; "|" &amp; C3459,"")</f>
        <v/>
      </c>
      <c r="M3459" s="18" t="n">
        <f aca="false">IF(OR(C3459="", L3459=""), 0, IF(COUNTIF($L$6:L3459, L3459)=1, 1, 0))</f>
        <v>0</v>
      </c>
    </row>
    <row r="3460" customFormat="false" ht="28.35" hidden="false" customHeight="true" outlineLevel="0" collapsed="false">
      <c r="A3460" s="48" t="str">
        <f aca="false">IF(AND(NOT(ISBLANK(C3460)),NOT(ISBLANK(B3460)),NOT(ISBLANK(E3460))),(_xlfn.AGGREGATE(2,7,A$5:A3460))+1,"")</f>
        <v/>
      </c>
      <c r="B3460" s="49"/>
      <c r="C3460" s="49"/>
      <c r="D3460" s="50"/>
      <c r="E3460" s="51"/>
      <c r="F3460" s="52" t="str">
        <f aca="false">IFERROR(VLOOKUP(B3460,LISTAS!$Q$2:$R$58,2,0),"")</f>
        <v/>
      </c>
      <c r="G3460" s="34" t="str">
        <f aca="false">IF(ISBLANK(C3460),"",  IF(F3460="RAZÓN SOCIAL","NUEVO_RP",   IF(F3460="NUMERO",      IF(ISNUMBER(VALUE(C3460)),VALUE(C3460),""),   IF(OR(F3460="NSS - NOMBRE",F3460="RP - NOMBRE"),      IF(         AND(           NOT(ISERROR(FIND(" - ",C3460))),           ISERROR(FIND("  ",C3460)),           ISERROR(FIND("–",C3460)),           ISERROR(FIND("—",C3460)),           ISNUMBER(VALUE(LEFT(C3460,FIND(" - ",C3460)-1)))         ),         VALUE(LEFT(C3460,FIND(" - ",C3460)-1)),         ""      ),   ""   )  )))</f>
        <v/>
      </c>
      <c r="H3460" s="34" t="str">
        <f aca="false">B3460 &amp; "|" &amp; E3460 &amp; "|" &amp;(IF(ISBLANK(C3460),"",IFERROR(VALUE(LEFT(TRIM(C3460),FIND(" ",TRIM(C3460)&amp;" ")-1)),"")))</f>
        <v>||</v>
      </c>
      <c r="I3460" s="18" t="n">
        <f aca="false">IF(G3460="",0, IF(COUNTIF($H$6:H3460,H3460)=1,1,0))</f>
        <v>0</v>
      </c>
      <c r="J3460" s="34" t="str">
        <f aca="false">IF( OR( ISBLANK(D3460), C3460=D3460, AND( LEFT(D3460,7)&lt;&gt;"NOMINA ", OR( ISERROR(FIND(" - ",D3460)), NOT(ISNUMBER(VALUE(LEFT(D3460,FIND(" - ",D3460)-1)))) ) ) ), "", B3460 &amp; "|" &amp; E3460 &amp; "|" &amp; (IF(ISBLANK(C3460), "", IFERROR(VALUE(LEFT(TRIM(C3460), FIND(" ", TRIM(C3460)&amp;" ")-1)), ""))) &amp; "|" &amp; D3460 )</f>
        <v/>
      </c>
      <c r="K3460" s="18" t="n">
        <f aca="false">IF(OR(C3460="", J3460="",G3460=""), 0, IF(COUNTIF($J$6:J3460, J3460)=1, 1, 0))</f>
        <v>0</v>
      </c>
      <c r="L3460" s="16" t="str">
        <f aca="false">IF(B3460="Inscripción de nuevo registro patronal",B3460 &amp; "|" &amp; E3460 &amp; "|" &amp; C3460,"")</f>
        <v/>
      </c>
      <c r="M3460" s="18" t="n">
        <f aca="false">IF(OR(C3460="", L3460=""), 0, IF(COUNTIF($L$6:L3460, L3460)=1, 1, 0))</f>
        <v>0</v>
      </c>
    </row>
    <row r="3461" customFormat="false" ht="28.35" hidden="false" customHeight="true" outlineLevel="0" collapsed="false">
      <c r="A3461" s="48" t="str">
        <f aca="false">IF(AND(NOT(ISBLANK(C3461)),NOT(ISBLANK(B3461)),NOT(ISBLANK(E3461))),(_xlfn.AGGREGATE(2,7,A$5:A3461))+1,"")</f>
        <v/>
      </c>
      <c r="B3461" s="49"/>
      <c r="C3461" s="49"/>
      <c r="D3461" s="50"/>
      <c r="E3461" s="51"/>
      <c r="F3461" s="52" t="str">
        <f aca="false">IFERROR(VLOOKUP(B3461,LISTAS!$Q$2:$R$58,2,0),"")</f>
        <v/>
      </c>
      <c r="G3461" s="34" t="str">
        <f aca="false">IF(ISBLANK(C3461),"",  IF(F3461="RAZÓN SOCIAL","NUEVO_RP",   IF(F3461="NUMERO",      IF(ISNUMBER(VALUE(C3461)),VALUE(C3461),""),   IF(OR(F3461="NSS - NOMBRE",F3461="RP - NOMBRE"),      IF(         AND(           NOT(ISERROR(FIND(" - ",C3461))),           ISERROR(FIND("  ",C3461)),           ISERROR(FIND("–",C3461)),           ISERROR(FIND("—",C3461)),           ISNUMBER(VALUE(LEFT(C3461,FIND(" - ",C3461)-1)))         ),         VALUE(LEFT(C3461,FIND(" - ",C3461)-1)),         ""      ),   ""   )  )))</f>
        <v/>
      </c>
      <c r="H3461" s="34" t="str">
        <f aca="false">B3461 &amp; "|" &amp; E3461 &amp; "|" &amp;(IF(ISBLANK(C3461),"",IFERROR(VALUE(LEFT(TRIM(C3461),FIND(" ",TRIM(C3461)&amp;" ")-1)),"")))</f>
        <v>||</v>
      </c>
      <c r="I3461" s="18" t="n">
        <f aca="false">IF(G3461="",0, IF(COUNTIF($H$6:H3461,H3461)=1,1,0))</f>
        <v>0</v>
      </c>
      <c r="J3461" s="34" t="str">
        <f aca="false">IF( OR( ISBLANK(D3461), C3461=D3461, AND( LEFT(D3461,7)&lt;&gt;"NOMINA ", OR( ISERROR(FIND(" - ",D3461)), NOT(ISNUMBER(VALUE(LEFT(D3461,FIND(" - ",D3461)-1)))) ) ) ), "", B3461 &amp; "|" &amp; E3461 &amp; "|" &amp; (IF(ISBLANK(C3461), "", IFERROR(VALUE(LEFT(TRIM(C3461), FIND(" ", TRIM(C3461)&amp;" ")-1)), ""))) &amp; "|" &amp; D3461 )</f>
        <v/>
      </c>
      <c r="K3461" s="18" t="n">
        <f aca="false">IF(OR(C3461="", J3461="",G3461=""), 0, IF(COUNTIF($J$6:J3461, J3461)=1, 1, 0))</f>
        <v>0</v>
      </c>
      <c r="L3461" s="16" t="str">
        <f aca="false">IF(B3461="Inscripción de nuevo registro patronal",B3461 &amp; "|" &amp; E3461 &amp; "|" &amp; C3461,"")</f>
        <v/>
      </c>
      <c r="M3461" s="18" t="n">
        <f aca="false">IF(OR(C3461="", L3461=""), 0, IF(COUNTIF($L$6:L3461, L3461)=1, 1, 0))</f>
        <v>0</v>
      </c>
    </row>
    <row r="3462" customFormat="false" ht="28.35" hidden="false" customHeight="true" outlineLevel="0" collapsed="false">
      <c r="A3462" s="48" t="str">
        <f aca="false">IF(AND(NOT(ISBLANK(C3462)),NOT(ISBLANK(B3462)),NOT(ISBLANK(E3462))),(_xlfn.AGGREGATE(2,7,A$5:A3462))+1,"")</f>
        <v/>
      </c>
      <c r="B3462" s="49"/>
      <c r="C3462" s="49"/>
      <c r="D3462" s="50"/>
      <c r="E3462" s="51"/>
      <c r="F3462" s="52" t="str">
        <f aca="false">IFERROR(VLOOKUP(B3462,LISTAS!$Q$2:$R$58,2,0),"")</f>
        <v/>
      </c>
      <c r="G3462" s="34" t="str">
        <f aca="false">IF(ISBLANK(C3462),"",  IF(F3462="RAZÓN SOCIAL","NUEVO_RP",   IF(F3462="NUMERO",      IF(ISNUMBER(VALUE(C3462)),VALUE(C3462),""),   IF(OR(F3462="NSS - NOMBRE",F3462="RP - NOMBRE"),      IF(         AND(           NOT(ISERROR(FIND(" - ",C3462))),           ISERROR(FIND("  ",C3462)),           ISERROR(FIND("–",C3462)),           ISERROR(FIND("—",C3462)),           ISNUMBER(VALUE(LEFT(C3462,FIND(" - ",C3462)-1)))         ),         VALUE(LEFT(C3462,FIND(" - ",C3462)-1)),         ""      ),   ""   )  )))</f>
        <v/>
      </c>
      <c r="H3462" s="34" t="str">
        <f aca="false">B3462 &amp; "|" &amp; E3462 &amp; "|" &amp;(IF(ISBLANK(C3462),"",IFERROR(VALUE(LEFT(TRIM(C3462),FIND(" ",TRIM(C3462)&amp;" ")-1)),"")))</f>
        <v>||</v>
      </c>
      <c r="I3462" s="18" t="n">
        <f aca="false">IF(G3462="",0, IF(COUNTIF($H$6:H3462,H3462)=1,1,0))</f>
        <v>0</v>
      </c>
      <c r="J3462" s="34" t="str">
        <f aca="false">IF( OR( ISBLANK(D3462), C3462=D3462, AND( LEFT(D3462,7)&lt;&gt;"NOMINA ", OR( ISERROR(FIND(" - ",D3462)), NOT(ISNUMBER(VALUE(LEFT(D3462,FIND(" - ",D3462)-1)))) ) ) ), "", B3462 &amp; "|" &amp; E3462 &amp; "|" &amp; (IF(ISBLANK(C3462), "", IFERROR(VALUE(LEFT(TRIM(C3462), FIND(" ", TRIM(C3462)&amp;" ")-1)), ""))) &amp; "|" &amp; D3462 )</f>
        <v/>
      </c>
      <c r="K3462" s="18" t="n">
        <f aca="false">IF(OR(C3462="", J3462="",G3462=""), 0, IF(COUNTIF($J$6:J3462, J3462)=1, 1, 0))</f>
        <v>0</v>
      </c>
      <c r="L3462" s="16" t="str">
        <f aca="false">IF(B3462="Inscripción de nuevo registro patronal",B3462 &amp; "|" &amp; E3462 &amp; "|" &amp; C3462,"")</f>
        <v/>
      </c>
      <c r="M3462" s="18" t="n">
        <f aca="false">IF(OR(C3462="", L3462=""), 0, IF(COUNTIF($L$6:L3462, L3462)=1, 1, 0))</f>
        <v>0</v>
      </c>
    </row>
    <row r="3463" customFormat="false" ht="28.35" hidden="false" customHeight="true" outlineLevel="0" collapsed="false">
      <c r="A3463" s="48" t="str">
        <f aca="false">IF(AND(NOT(ISBLANK(C3463)),NOT(ISBLANK(B3463)),NOT(ISBLANK(E3463))),(_xlfn.AGGREGATE(2,7,A$5:A3463))+1,"")</f>
        <v/>
      </c>
      <c r="B3463" s="49"/>
      <c r="C3463" s="49"/>
      <c r="D3463" s="50"/>
      <c r="E3463" s="51"/>
      <c r="F3463" s="52" t="str">
        <f aca="false">IFERROR(VLOOKUP(B3463,LISTAS!$Q$2:$R$58,2,0),"")</f>
        <v/>
      </c>
      <c r="G3463" s="34" t="str">
        <f aca="false">IF(ISBLANK(C3463),"",  IF(F3463="RAZÓN SOCIAL","NUEVO_RP",   IF(F3463="NUMERO",      IF(ISNUMBER(VALUE(C3463)),VALUE(C3463),""),   IF(OR(F3463="NSS - NOMBRE",F3463="RP - NOMBRE"),      IF(         AND(           NOT(ISERROR(FIND(" - ",C3463))),           ISERROR(FIND("  ",C3463)),           ISERROR(FIND("–",C3463)),           ISERROR(FIND("—",C3463)),           ISNUMBER(VALUE(LEFT(C3463,FIND(" - ",C3463)-1)))         ),         VALUE(LEFT(C3463,FIND(" - ",C3463)-1)),         ""      ),   ""   )  )))</f>
        <v/>
      </c>
      <c r="H3463" s="34" t="str">
        <f aca="false">B3463 &amp; "|" &amp; E3463 &amp; "|" &amp;(IF(ISBLANK(C3463),"",IFERROR(VALUE(LEFT(TRIM(C3463),FIND(" ",TRIM(C3463)&amp;" ")-1)),"")))</f>
        <v>||</v>
      </c>
      <c r="I3463" s="18" t="n">
        <f aca="false">IF(G3463="",0, IF(COUNTIF($H$6:H3463,H3463)=1,1,0))</f>
        <v>0</v>
      </c>
      <c r="J3463" s="34" t="str">
        <f aca="false">IF( OR( ISBLANK(D3463), C3463=D3463, AND( LEFT(D3463,7)&lt;&gt;"NOMINA ", OR( ISERROR(FIND(" - ",D3463)), NOT(ISNUMBER(VALUE(LEFT(D3463,FIND(" - ",D3463)-1)))) ) ) ), "", B3463 &amp; "|" &amp; E3463 &amp; "|" &amp; (IF(ISBLANK(C3463), "", IFERROR(VALUE(LEFT(TRIM(C3463), FIND(" ", TRIM(C3463)&amp;" ")-1)), ""))) &amp; "|" &amp; D3463 )</f>
        <v/>
      </c>
      <c r="K3463" s="18" t="n">
        <f aca="false">IF(OR(C3463="", J3463="",G3463=""), 0, IF(COUNTIF($J$6:J3463, J3463)=1, 1, 0))</f>
        <v>0</v>
      </c>
      <c r="L3463" s="16" t="str">
        <f aca="false">IF(B3463="Inscripción de nuevo registro patronal",B3463 &amp; "|" &amp; E3463 &amp; "|" &amp; C3463,"")</f>
        <v/>
      </c>
      <c r="M3463" s="18" t="n">
        <f aca="false">IF(OR(C3463="", L3463=""), 0, IF(COUNTIF($L$6:L3463, L3463)=1, 1, 0))</f>
        <v>0</v>
      </c>
    </row>
    <row r="3464" customFormat="false" ht="28.35" hidden="false" customHeight="true" outlineLevel="0" collapsed="false">
      <c r="A3464" s="48" t="str">
        <f aca="false">IF(AND(NOT(ISBLANK(C3464)),NOT(ISBLANK(B3464)),NOT(ISBLANK(E3464))),(_xlfn.AGGREGATE(2,7,A$5:A3464))+1,"")</f>
        <v/>
      </c>
      <c r="B3464" s="49"/>
      <c r="C3464" s="49"/>
      <c r="D3464" s="50"/>
      <c r="E3464" s="51"/>
      <c r="F3464" s="52" t="str">
        <f aca="false">IFERROR(VLOOKUP(B3464,LISTAS!$Q$2:$R$58,2,0),"")</f>
        <v/>
      </c>
      <c r="G3464" s="34" t="str">
        <f aca="false">IF(ISBLANK(C3464),"",  IF(F3464="RAZÓN SOCIAL","NUEVO_RP",   IF(F3464="NUMERO",      IF(ISNUMBER(VALUE(C3464)),VALUE(C3464),""),   IF(OR(F3464="NSS - NOMBRE",F3464="RP - NOMBRE"),      IF(         AND(           NOT(ISERROR(FIND(" - ",C3464))),           ISERROR(FIND("  ",C3464)),           ISERROR(FIND("–",C3464)),           ISERROR(FIND("—",C3464)),           ISNUMBER(VALUE(LEFT(C3464,FIND(" - ",C3464)-1)))         ),         VALUE(LEFT(C3464,FIND(" - ",C3464)-1)),         ""      ),   ""   )  )))</f>
        <v/>
      </c>
      <c r="H3464" s="34" t="str">
        <f aca="false">B3464 &amp; "|" &amp; E3464 &amp; "|" &amp;(IF(ISBLANK(C3464),"",IFERROR(VALUE(LEFT(TRIM(C3464),FIND(" ",TRIM(C3464)&amp;" ")-1)),"")))</f>
        <v>||</v>
      </c>
      <c r="I3464" s="18" t="n">
        <f aca="false">IF(G3464="",0, IF(COUNTIF($H$6:H3464,H3464)=1,1,0))</f>
        <v>0</v>
      </c>
      <c r="J3464" s="34" t="str">
        <f aca="false">IF( OR( ISBLANK(D3464), C3464=D3464, AND( LEFT(D3464,7)&lt;&gt;"NOMINA ", OR( ISERROR(FIND(" - ",D3464)), NOT(ISNUMBER(VALUE(LEFT(D3464,FIND(" - ",D3464)-1)))) ) ) ), "", B3464 &amp; "|" &amp; E3464 &amp; "|" &amp; (IF(ISBLANK(C3464), "", IFERROR(VALUE(LEFT(TRIM(C3464), FIND(" ", TRIM(C3464)&amp;" ")-1)), ""))) &amp; "|" &amp; D3464 )</f>
        <v/>
      </c>
      <c r="K3464" s="18" t="n">
        <f aca="false">IF(OR(C3464="", J3464="",G3464=""), 0, IF(COUNTIF($J$6:J3464, J3464)=1, 1, 0))</f>
        <v>0</v>
      </c>
      <c r="L3464" s="16" t="str">
        <f aca="false">IF(B3464="Inscripción de nuevo registro patronal",B3464 &amp; "|" &amp; E3464 &amp; "|" &amp; C3464,"")</f>
        <v/>
      </c>
      <c r="M3464" s="18" t="n">
        <f aca="false">IF(OR(C3464="", L3464=""), 0, IF(COUNTIF($L$6:L3464, L3464)=1, 1, 0))</f>
        <v>0</v>
      </c>
    </row>
    <row r="3465" customFormat="false" ht="28.35" hidden="false" customHeight="true" outlineLevel="0" collapsed="false">
      <c r="A3465" s="48" t="str">
        <f aca="false">IF(AND(NOT(ISBLANK(C3465)),NOT(ISBLANK(B3465)),NOT(ISBLANK(E3465))),(_xlfn.AGGREGATE(2,7,A$5:A3465))+1,"")</f>
        <v/>
      </c>
      <c r="B3465" s="49"/>
      <c r="C3465" s="49"/>
      <c r="D3465" s="50"/>
      <c r="E3465" s="51"/>
      <c r="F3465" s="52" t="str">
        <f aca="false">IFERROR(VLOOKUP(B3465,LISTAS!$Q$2:$R$58,2,0),"")</f>
        <v/>
      </c>
      <c r="G3465" s="34" t="str">
        <f aca="false">IF(ISBLANK(C3465),"",  IF(F3465="RAZÓN SOCIAL","NUEVO_RP",   IF(F3465="NUMERO",      IF(ISNUMBER(VALUE(C3465)),VALUE(C3465),""),   IF(OR(F3465="NSS - NOMBRE",F3465="RP - NOMBRE"),      IF(         AND(           NOT(ISERROR(FIND(" - ",C3465))),           ISERROR(FIND("  ",C3465)),           ISERROR(FIND("–",C3465)),           ISERROR(FIND("—",C3465)),           ISNUMBER(VALUE(LEFT(C3465,FIND(" - ",C3465)-1)))         ),         VALUE(LEFT(C3465,FIND(" - ",C3465)-1)),         ""      ),   ""   )  )))</f>
        <v/>
      </c>
      <c r="H3465" s="34" t="str">
        <f aca="false">B3465 &amp; "|" &amp; E3465 &amp; "|" &amp;(IF(ISBLANK(C3465),"",IFERROR(VALUE(LEFT(TRIM(C3465),FIND(" ",TRIM(C3465)&amp;" ")-1)),"")))</f>
        <v>||</v>
      </c>
      <c r="I3465" s="18" t="n">
        <f aca="false">IF(G3465="",0, IF(COUNTIF($H$6:H3465,H3465)=1,1,0))</f>
        <v>0</v>
      </c>
      <c r="J3465" s="34" t="str">
        <f aca="false">IF( OR( ISBLANK(D3465), C3465=D3465, AND( LEFT(D3465,7)&lt;&gt;"NOMINA ", OR( ISERROR(FIND(" - ",D3465)), NOT(ISNUMBER(VALUE(LEFT(D3465,FIND(" - ",D3465)-1)))) ) ) ), "", B3465 &amp; "|" &amp; E3465 &amp; "|" &amp; (IF(ISBLANK(C3465), "", IFERROR(VALUE(LEFT(TRIM(C3465), FIND(" ", TRIM(C3465)&amp;" ")-1)), ""))) &amp; "|" &amp; D3465 )</f>
        <v/>
      </c>
      <c r="K3465" s="18" t="n">
        <f aca="false">IF(OR(C3465="", J3465="",G3465=""), 0, IF(COUNTIF($J$6:J3465, J3465)=1, 1, 0))</f>
        <v>0</v>
      </c>
      <c r="L3465" s="16" t="str">
        <f aca="false">IF(B3465="Inscripción de nuevo registro patronal",B3465 &amp; "|" &amp; E3465 &amp; "|" &amp; C3465,"")</f>
        <v/>
      </c>
      <c r="M3465" s="18" t="n">
        <f aca="false">IF(OR(C3465="", L3465=""), 0, IF(COUNTIF($L$6:L3465, L3465)=1, 1, 0))</f>
        <v>0</v>
      </c>
    </row>
    <row r="3466" customFormat="false" ht="28.35" hidden="false" customHeight="true" outlineLevel="0" collapsed="false">
      <c r="A3466" s="48" t="str">
        <f aca="false">IF(AND(NOT(ISBLANK(C3466)),NOT(ISBLANK(B3466)),NOT(ISBLANK(E3466))),(_xlfn.AGGREGATE(2,7,A$5:A3466))+1,"")</f>
        <v/>
      </c>
      <c r="B3466" s="49"/>
      <c r="C3466" s="49"/>
      <c r="D3466" s="50"/>
      <c r="E3466" s="51"/>
      <c r="F3466" s="52" t="str">
        <f aca="false">IFERROR(VLOOKUP(B3466,LISTAS!$Q$2:$R$58,2,0),"")</f>
        <v/>
      </c>
      <c r="G3466" s="34" t="str">
        <f aca="false">IF(ISBLANK(C3466),"",  IF(F3466="RAZÓN SOCIAL","NUEVO_RP",   IF(F3466="NUMERO",      IF(ISNUMBER(VALUE(C3466)),VALUE(C3466),""),   IF(OR(F3466="NSS - NOMBRE",F3466="RP - NOMBRE"),      IF(         AND(           NOT(ISERROR(FIND(" - ",C3466))),           ISERROR(FIND("  ",C3466)),           ISERROR(FIND("–",C3466)),           ISERROR(FIND("—",C3466)),           ISNUMBER(VALUE(LEFT(C3466,FIND(" - ",C3466)-1)))         ),         VALUE(LEFT(C3466,FIND(" - ",C3466)-1)),         ""      ),   ""   )  )))</f>
        <v/>
      </c>
      <c r="H3466" s="34" t="str">
        <f aca="false">B3466 &amp; "|" &amp; E3466 &amp; "|" &amp;(IF(ISBLANK(C3466),"",IFERROR(VALUE(LEFT(TRIM(C3466),FIND(" ",TRIM(C3466)&amp;" ")-1)),"")))</f>
        <v>||</v>
      </c>
      <c r="I3466" s="18" t="n">
        <f aca="false">IF(G3466="",0, IF(COUNTIF($H$6:H3466,H3466)=1,1,0))</f>
        <v>0</v>
      </c>
      <c r="J3466" s="34" t="str">
        <f aca="false">IF( OR( ISBLANK(D3466), C3466=D3466, AND( LEFT(D3466,7)&lt;&gt;"NOMINA ", OR( ISERROR(FIND(" - ",D3466)), NOT(ISNUMBER(VALUE(LEFT(D3466,FIND(" - ",D3466)-1)))) ) ) ), "", B3466 &amp; "|" &amp; E3466 &amp; "|" &amp; (IF(ISBLANK(C3466), "", IFERROR(VALUE(LEFT(TRIM(C3466), FIND(" ", TRIM(C3466)&amp;" ")-1)), ""))) &amp; "|" &amp; D3466 )</f>
        <v/>
      </c>
      <c r="K3466" s="18" t="n">
        <f aca="false">IF(OR(C3466="", J3466="",G3466=""), 0, IF(COUNTIF($J$6:J3466, J3466)=1, 1, 0))</f>
        <v>0</v>
      </c>
      <c r="L3466" s="16" t="str">
        <f aca="false">IF(B3466="Inscripción de nuevo registro patronal",B3466 &amp; "|" &amp; E3466 &amp; "|" &amp; C3466,"")</f>
        <v/>
      </c>
      <c r="M3466" s="18" t="n">
        <f aca="false">IF(OR(C3466="", L3466=""), 0, IF(COUNTIF($L$6:L3466, L3466)=1, 1, 0))</f>
        <v>0</v>
      </c>
    </row>
    <row r="3467" customFormat="false" ht="28.35" hidden="false" customHeight="true" outlineLevel="0" collapsed="false">
      <c r="A3467" s="48" t="str">
        <f aca="false">IF(AND(NOT(ISBLANK(C3467)),NOT(ISBLANK(B3467)),NOT(ISBLANK(E3467))),(_xlfn.AGGREGATE(2,7,A$5:A3467))+1,"")</f>
        <v/>
      </c>
      <c r="B3467" s="49"/>
      <c r="C3467" s="49"/>
      <c r="D3467" s="50"/>
      <c r="E3467" s="51"/>
      <c r="F3467" s="52" t="str">
        <f aca="false">IFERROR(VLOOKUP(B3467,LISTAS!$Q$2:$R$58,2,0),"")</f>
        <v/>
      </c>
      <c r="G3467" s="34" t="str">
        <f aca="false">IF(ISBLANK(C3467),"",  IF(F3467="RAZÓN SOCIAL","NUEVO_RP",   IF(F3467="NUMERO",      IF(ISNUMBER(VALUE(C3467)),VALUE(C3467),""),   IF(OR(F3467="NSS - NOMBRE",F3467="RP - NOMBRE"),      IF(         AND(           NOT(ISERROR(FIND(" - ",C3467))),           ISERROR(FIND("  ",C3467)),           ISERROR(FIND("–",C3467)),           ISERROR(FIND("—",C3467)),           ISNUMBER(VALUE(LEFT(C3467,FIND(" - ",C3467)-1)))         ),         VALUE(LEFT(C3467,FIND(" - ",C3467)-1)),         ""      ),   ""   )  )))</f>
        <v/>
      </c>
      <c r="H3467" s="34" t="str">
        <f aca="false">B3467 &amp; "|" &amp; E3467 &amp; "|" &amp;(IF(ISBLANK(C3467),"",IFERROR(VALUE(LEFT(TRIM(C3467),FIND(" ",TRIM(C3467)&amp;" ")-1)),"")))</f>
        <v>||</v>
      </c>
      <c r="I3467" s="18" t="n">
        <f aca="false">IF(G3467="",0, IF(COUNTIF($H$6:H3467,H3467)=1,1,0))</f>
        <v>0</v>
      </c>
      <c r="J3467" s="34" t="str">
        <f aca="false">IF( OR( ISBLANK(D3467), C3467=D3467, AND( LEFT(D3467,7)&lt;&gt;"NOMINA ", OR( ISERROR(FIND(" - ",D3467)), NOT(ISNUMBER(VALUE(LEFT(D3467,FIND(" - ",D3467)-1)))) ) ) ), "", B3467 &amp; "|" &amp; E3467 &amp; "|" &amp; (IF(ISBLANK(C3467), "", IFERROR(VALUE(LEFT(TRIM(C3467), FIND(" ", TRIM(C3467)&amp;" ")-1)), ""))) &amp; "|" &amp; D3467 )</f>
        <v/>
      </c>
      <c r="K3467" s="18" t="n">
        <f aca="false">IF(OR(C3467="", J3467="",G3467=""), 0, IF(COUNTIF($J$6:J3467, J3467)=1, 1, 0))</f>
        <v>0</v>
      </c>
      <c r="L3467" s="16" t="str">
        <f aca="false">IF(B3467="Inscripción de nuevo registro patronal",B3467 &amp; "|" &amp; E3467 &amp; "|" &amp; C3467,"")</f>
        <v/>
      </c>
      <c r="M3467" s="18" t="n">
        <f aca="false">IF(OR(C3467="", L3467=""), 0, IF(COUNTIF($L$6:L3467, L3467)=1, 1, 0))</f>
        <v>0</v>
      </c>
    </row>
    <row r="3468" customFormat="false" ht="28.35" hidden="false" customHeight="true" outlineLevel="0" collapsed="false">
      <c r="A3468" s="48" t="str">
        <f aca="false">IF(AND(NOT(ISBLANK(C3468)),NOT(ISBLANK(B3468)),NOT(ISBLANK(E3468))),(_xlfn.AGGREGATE(2,7,A$5:A3468))+1,"")</f>
        <v/>
      </c>
      <c r="B3468" s="49"/>
      <c r="C3468" s="49"/>
      <c r="D3468" s="50"/>
      <c r="E3468" s="51"/>
      <c r="F3468" s="52" t="str">
        <f aca="false">IFERROR(VLOOKUP(B3468,LISTAS!$Q$2:$R$58,2,0),"")</f>
        <v/>
      </c>
      <c r="G3468" s="34" t="str">
        <f aca="false">IF(ISBLANK(C3468),"",  IF(F3468="RAZÓN SOCIAL","NUEVO_RP",   IF(F3468="NUMERO",      IF(ISNUMBER(VALUE(C3468)),VALUE(C3468),""),   IF(OR(F3468="NSS - NOMBRE",F3468="RP - NOMBRE"),      IF(         AND(           NOT(ISERROR(FIND(" - ",C3468))),           ISERROR(FIND("  ",C3468)),           ISERROR(FIND("–",C3468)),           ISERROR(FIND("—",C3468)),           ISNUMBER(VALUE(LEFT(C3468,FIND(" - ",C3468)-1)))         ),         VALUE(LEFT(C3468,FIND(" - ",C3468)-1)),         ""      ),   ""   )  )))</f>
        <v/>
      </c>
      <c r="H3468" s="34" t="str">
        <f aca="false">B3468 &amp; "|" &amp; E3468 &amp; "|" &amp;(IF(ISBLANK(C3468),"",IFERROR(VALUE(LEFT(TRIM(C3468),FIND(" ",TRIM(C3468)&amp;" ")-1)),"")))</f>
        <v>||</v>
      </c>
      <c r="I3468" s="18" t="n">
        <f aca="false">IF(G3468="",0, IF(COUNTIF($H$6:H3468,H3468)=1,1,0))</f>
        <v>0</v>
      </c>
      <c r="J3468" s="34" t="str">
        <f aca="false">IF( OR( ISBLANK(D3468), C3468=D3468, AND( LEFT(D3468,7)&lt;&gt;"NOMINA ", OR( ISERROR(FIND(" - ",D3468)), NOT(ISNUMBER(VALUE(LEFT(D3468,FIND(" - ",D3468)-1)))) ) ) ), "", B3468 &amp; "|" &amp; E3468 &amp; "|" &amp; (IF(ISBLANK(C3468), "", IFERROR(VALUE(LEFT(TRIM(C3468), FIND(" ", TRIM(C3468)&amp;" ")-1)), ""))) &amp; "|" &amp; D3468 )</f>
        <v/>
      </c>
      <c r="K3468" s="18" t="n">
        <f aca="false">IF(OR(C3468="", J3468="",G3468=""), 0, IF(COUNTIF($J$6:J3468, J3468)=1, 1, 0))</f>
        <v>0</v>
      </c>
      <c r="L3468" s="16" t="str">
        <f aca="false">IF(B3468="Inscripción de nuevo registro patronal",B3468 &amp; "|" &amp; E3468 &amp; "|" &amp; C3468,"")</f>
        <v/>
      </c>
      <c r="M3468" s="18" t="n">
        <f aca="false">IF(OR(C3468="", L3468=""), 0, IF(COUNTIF($L$6:L3468, L3468)=1, 1, 0))</f>
        <v>0</v>
      </c>
    </row>
    <row r="3469" customFormat="false" ht="28.35" hidden="false" customHeight="true" outlineLevel="0" collapsed="false">
      <c r="A3469" s="48" t="str">
        <f aca="false">IF(AND(NOT(ISBLANK(C3469)),NOT(ISBLANK(B3469)),NOT(ISBLANK(E3469))),(_xlfn.AGGREGATE(2,7,A$5:A3469))+1,"")</f>
        <v/>
      </c>
      <c r="B3469" s="49"/>
      <c r="C3469" s="49"/>
      <c r="D3469" s="50"/>
      <c r="E3469" s="51"/>
      <c r="F3469" s="52" t="str">
        <f aca="false">IFERROR(VLOOKUP(B3469,LISTAS!$Q$2:$R$58,2,0),"")</f>
        <v/>
      </c>
      <c r="G3469" s="34" t="str">
        <f aca="false">IF(ISBLANK(C3469),"",  IF(F3469="RAZÓN SOCIAL","NUEVO_RP",   IF(F3469="NUMERO",      IF(ISNUMBER(VALUE(C3469)),VALUE(C3469),""),   IF(OR(F3469="NSS - NOMBRE",F3469="RP - NOMBRE"),      IF(         AND(           NOT(ISERROR(FIND(" - ",C3469))),           ISERROR(FIND("  ",C3469)),           ISERROR(FIND("–",C3469)),           ISERROR(FIND("—",C3469)),           ISNUMBER(VALUE(LEFT(C3469,FIND(" - ",C3469)-1)))         ),         VALUE(LEFT(C3469,FIND(" - ",C3469)-1)),         ""      ),   ""   )  )))</f>
        <v/>
      </c>
      <c r="H3469" s="34" t="str">
        <f aca="false">B3469 &amp; "|" &amp; E3469 &amp; "|" &amp;(IF(ISBLANK(C3469),"",IFERROR(VALUE(LEFT(TRIM(C3469),FIND(" ",TRIM(C3469)&amp;" ")-1)),"")))</f>
        <v>||</v>
      </c>
      <c r="I3469" s="18" t="n">
        <f aca="false">IF(G3469="",0, IF(COUNTIF($H$6:H3469,H3469)=1,1,0))</f>
        <v>0</v>
      </c>
      <c r="J3469" s="34" t="str">
        <f aca="false">IF( OR( ISBLANK(D3469), C3469=D3469, AND( LEFT(D3469,7)&lt;&gt;"NOMINA ", OR( ISERROR(FIND(" - ",D3469)), NOT(ISNUMBER(VALUE(LEFT(D3469,FIND(" - ",D3469)-1)))) ) ) ), "", B3469 &amp; "|" &amp; E3469 &amp; "|" &amp; (IF(ISBLANK(C3469), "", IFERROR(VALUE(LEFT(TRIM(C3469), FIND(" ", TRIM(C3469)&amp;" ")-1)), ""))) &amp; "|" &amp; D3469 )</f>
        <v/>
      </c>
      <c r="K3469" s="18" t="n">
        <f aca="false">IF(OR(C3469="", J3469="",G3469=""), 0, IF(COUNTIF($J$6:J3469, J3469)=1, 1, 0))</f>
        <v>0</v>
      </c>
      <c r="L3469" s="16" t="str">
        <f aca="false">IF(B3469="Inscripción de nuevo registro patronal",B3469 &amp; "|" &amp; E3469 &amp; "|" &amp; C3469,"")</f>
        <v/>
      </c>
      <c r="M3469" s="18" t="n">
        <f aca="false">IF(OR(C3469="", L3469=""), 0, IF(COUNTIF($L$6:L3469, L3469)=1, 1, 0))</f>
        <v>0</v>
      </c>
    </row>
    <row r="3470" customFormat="false" ht="28.35" hidden="false" customHeight="true" outlineLevel="0" collapsed="false">
      <c r="A3470" s="48" t="str">
        <f aca="false">IF(AND(NOT(ISBLANK(C3470)),NOT(ISBLANK(B3470)),NOT(ISBLANK(E3470))),(_xlfn.AGGREGATE(2,7,A$5:A3470))+1,"")</f>
        <v/>
      </c>
      <c r="B3470" s="49"/>
      <c r="C3470" s="49"/>
      <c r="D3470" s="50"/>
      <c r="E3470" s="51"/>
      <c r="F3470" s="52" t="str">
        <f aca="false">IFERROR(VLOOKUP(B3470,LISTAS!$Q$2:$R$58,2,0),"")</f>
        <v/>
      </c>
      <c r="G3470" s="34" t="str">
        <f aca="false">IF(ISBLANK(C3470),"",  IF(F3470="RAZÓN SOCIAL","NUEVO_RP",   IF(F3470="NUMERO",      IF(ISNUMBER(VALUE(C3470)),VALUE(C3470),""),   IF(OR(F3470="NSS - NOMBRE",F3470="RP - NOMBRE"),      IF(         AND(           NOT(ISERROR(FIND(" - ",C3470))),           ISERROR(FIND("  ",C3470)),           ISERROR(FIND("–",C3470)),           ISERROR(FIND("—",C3470)),           ISNUMBER(VALUE(LEFT(C3470,FIND(" - ",C3470)-1)))         ),         VALUE(LEFT(C3470,FIND(" - ",C3470)-1)),         ""      ),   ""   )  )))</f>
        <v/>
      </c>
      <c r="H3470" s="34" t="str">
        <f aca="false">B3470 &amp; "|" &amp; E3470 &amp; "|" &amp;(IF(ISBLANK(C3470),"",IFERROR(VALUE(LEFT(TRIM(C3470),FIND(" ",TRIM(C3470)&amp;" ")-1)),"")))</f>
        <v>||</v>
      </c>
      <c r="I3470" s="18" t="n">
        <f aca="false">IF(G3470="",0, IF(COUNTIF($H$6:H3470,H3470)=1,1,0))</f>
        <v>0</v>
      </c>
      <c r="J3470" s="34" t="str">
        <f aca="false">IF( OR( ISBLANK(D3470), C3470=D3470, AND( LEFT(D3470,7)&lt;&gt;"NOMINA ", OR( ISERROR(FIND(" - ",D3470)), NOT(ISNUMBER(VALUE(LEFT(D3470,FIND(" - ",D3470)-1)))) ) ) ), "", B3470 &amp; "|" &amp; E3470 &amp; "|" &amp; (IF(ISBLANK(C3470), "", IFERROR(VALUE(LEFT(TRIM(C3470), FIND(" ", TRIM(C3470)&amp;" ")-1)), ""))) &amp; "|" &amp; D3470 )</f>
        <v/>
      </c>
      <c r="K3470" s="18" t="n">
        <f aca="false">IF(OR(C3470="", J3470="",G3470=""), 0, IF(COUNTIF($J$6:J3470, J3470)=1, 1, 0))</f>
        <v>0</v>
      </c>
      <c r="L3470" s="16" t="str">
        <f aca="false">IF(B3470="Inscripción de nuevo registro patronal",B3470 &amp; "|" &amp; E3470 &amp; "|" &amp; C3470,"")</f>
        <v/>
      </c>
      <c r="M3470" s="18" t="n">
        <f aca="false">IF(OR(C3470="", L3470=""), 0, IF(COUNTIF($L$6:L3470, L3470)=1, 1, 0))</f>
        <v>0</v>
      </c>
    </row>
    <row r="3471" customFormat="false" ht="28.35" hidden="false" customHeight="true" outlineLevel="0" collapsed="false">
      <c r="A3471" s="48" t="str">
        <f aca="false">IF(AND(NOT(ISBLANK(C3471)),NOT(ISBLANK(B3471)),NOT(ISBLANK(E3471))),(_xlfn.AGGREGATE(2,7,A$5:A3471))+1,"")</f>
        <v/>
      </c>
      <c r="B3471" s="49"/>
      <c r="C3471" s="49"/>
      <c r="D3471" s="50"/>
      <c r="E3471" s="51"/>
      <c r="F3471" s="52" t="str">
        <f aca="false">IFERROR(VLOOKUP(B3471,LISTAS!$Q$2:$R$58,2,0),"")</f>
        <v/>
      </c>
      <c r="G3471" s="34" t="str">
        <f aca="false">IF(ISBLANK(C3471),"",  IF(F3471="RAZÓN SOCIAL","NUEVO_RP",   IF(F3471="NUMERO",      IF(ISNUMBER(VALUE(C3471)),VALUE(C3471),""),   IF(OR(F3471="NSS - NOMBRE",F3471="RP - NOMBRE"),      IF(         AND(           NOT(ISERROR(FIND(" - ",C3471))),           ISERROR(FIND("  ",C3471)),           ISERROR(FIND("–",C3471)),           ISERROR(FIND("—",C3471)),           ISNUMBER(VALUE(LEFT(C3471,FIND(" - ",C3471)-1)))         ),         VALUE(LEFT(C3471,FIND(" - ",C3471)-1)),         ""      ),   ""   )  )))</f>
        <v/>
      </c>
      <c r="H3471" s="34" t="str">
        <f aca="false">B3471 &amp; "|" &amp; E3471 &amp; "|" &amp;(IF(ISBLANK(C3471),"",IFERROR(VALUE(LEFT(TRIM(C3471),FIND(" ",TRIM(C3471)&amp;" ")-1)),"")))</f>
        <v>||</v>
      </c>
      <c r="I3471" s="18" t="n">
        <f aca="false">IF(G3471="",0, IF(COUNTIF($H$6:H3471,H3471)=1,1,0))</f>
        <v>0</v>
      </c>
      <c r="J3471" s="34" t="str">
        <f aca="false">IF( OR( ISBLANK(D3471), C3471=D3471, AND( LEFT(D3471,7)&lt;&gt;"NOMINA ", OR( ISERROR(FIND(" - ",D3471)), NOT(ISNUMBER(VALUE(LEFT(D3471,FIND(" - ",D3471)-1)))) ) ) ), "", B3471 &amp; "|" &amp; E3471 &amp; "|" &amp; (IF(ISBLANK(C3471), "", IFERROR(VALUE(LEFT(TRIM(C3471), FIND(" ", TRIM(C3471)&amp;" ")-1)), ""))) &amp; "|" &amp; D3471 )</f>
        <v/>
      </c>
      <c r="K3471" s="18" t="n">
        <f aca="false">IF(OR(C3471="", J3471="",G3471=""), 0, IF(COUNTIF($J$6:J3471, J3471)=1, 1, 0))</f>
        <v>0</v>
      </c>
      <c r="L3471" s="16" t="str">
        <f aca="false">IF(B3471="Inscripción de nuevo registro patronal",B3471 &amp; "|" &amp; E3471 &amp; "|" &amp; C3471,"")</f>
        <v/>
      </c>
      <c r="M3471" s="18" t="n">
        <f aca="false">IF(OR(C3471="", L3471=""), 0, IF(COUNTIF($L$6:L3471, L3471)=1, 1, 0))</f>
        <v>0</v>
      </c>
    </row>
    <row r="3472" customFormat="false" ht="28.35" hidden="false" customHeight="true" outlineLevel="0" collapsed="false">
      <c r="A3472" s="48" t="str">
        <f aca="false">IF(AND(NOT(ISBLANK(C3472)),NOT(ISBLANK(B3472)),NOT(ISBLANK(E3472))),(_xlfn.AGGREGATE(2,7,A$5:A3472))+1,"")</f>
        <v/>
      </c>
      <c r="B3472" s="49"/>
      <c r="C3472" s="49"/>
      <c r="D3472" s="50"/>
      <c r="E3472" s="51"/>
      <c r="F3472" s="52" t="str">
        <f aca="false">IFERROR(VLOOKUP(B3472,LISTAS!$Q$2:$R$58,2,0),"")</f>
        <v/>
      </c>
      <c r="G3472" s="34" t="str">
        <f aca="false">IF(ISBLANK(C3472),"",  IF(F3472="RAZÓN SOCIAL","NUEVO_RP",   IF(F3472="NUMERO",      IF(ISNUMBER(VALUE(C3472)),VALUE(C3472),""),   IF(OR(F3472="NSS - NOMBRE",F3472="RP - NOMBRE"),      IF(         AND(           NOT(ISERROR(FIND(" - ",C3472))),           ISERROR(FIND("  ",C3472)),           ISERROR(FIND("–",C3472)),           ISERROR(FIND("—",C3472)),           ISNUMBER(VALUE(LEFT(C3472,FIND(" - ",C3472)-1)))         ),         VALUE(LEFT(C3472,FIND(" - ",C3472)-1)),         ""      ),   ""   )  )))</f>
        <v/>
      </c>
      <c r="H3472" s="34" t="str">
        <f aca="false">B3472 &amp; "|" &amp; E3472 &amp; "|" &amp;(IF(ISBLANK(C3472),"",IFERROR(VALUE(LEFT(TRIM(C3472),FIND(" ",TRIM(C3472)&amp;" ")-1)),"")))</f>
        <v>||</v>
      </c>
      <c r="I3472" s="18" t="n">
        <f aca="false">IF(G3472="",0, IF(COUNTIF($H$6:H3472,H3472)=1,1,0))</f>
        <v>0</v>
      </c>
      <c r="J3472" s="34" t="str">
        <f aca="false">IF( OR( ISBLANK(D3472), C3472=D3472, AND( LEFT(D3472,7)&lt;&gt;"NOMINA ", OR( ISERROR(FIND(" - ",D3472)), NOT(ISNUMBER(VALUE(LEFT(D3472,FIND(" - ",D3472)-1)))) ) ) ), "", B3472 &amp; "|" &amp; E3472 &amp; "|" &amp; (IF(ISBLANK(C3472), "", IFERROR(VALUE(LEFT(TRIM(C3472), FIND(" ", TRIM(C3472)&amp;" ")-1)), ""))) &amp; "|" &amp; D3472 )</f>
        <v/>
      </c>
      <c r="K3472" s="18" t="n">
        <f aca="false">IF(OR(C3472="", J3472="",G3472=""), 0, IF(COUNTIF($J$6:J3472, J3472)=1, 1, 0))</f>
        <v>0</v>
      </c>
      <c r="L3472" s="16" t="str">
        <f aca="false">IF(B3472="Inscripción de nuevo registro patronal",B3472 &amp; "|" &amp; E3472 &amp; "|" &amp; C3472,"")</f>
        <v/>
      </c>
      <c r="M3472" s="18" t="n">
        <f aca="false">IF(OR(C3472="", L3472=""), 0, IF(COUNTIF($L$6:L3472, L3472)=1, 1, 0))</f>
        <v>0</v>
      </c>
    </row>
    <row r="3473" customFormat="false" ht="28.35" hidden="false" customHeight="true" outlineLevel="0" collapsed="false">
      <c r="A3473" s="48" t="str">
        <f aca="false">IF(AND(NOT(ISBLANK(C3473)),NOT(ISBLANK(B3473)),NOT(ISBLANK(E3473))),(_xlfn.AGGREGATE(2,7,A$5:A3473))+1,"")</f>
        <v/>
      </c>
      <c r="B3473" s="49"/>
      <c r="C3473" s="49"/>
      <c r="D3473" s="50"/>
      <c r="E3473" s="51"/>
      <c r="F3473" s="52" t="str">
        <f aca="false">IFERROR(VLOOKUP(B3473,LISTAS!$Q$2:$R$58,2,0),"")</f>
        <v/>
      </c>
      <c r="G3473" s="34" t="str">
        <f aca="false">IF(ISBLANK(C3473),"",  IF(F3473="RAZÓN SOCIAL","NUEVO_RP",   IF(F3473="NUMERO",      IF(ISNUMBER(VALUE(C3473)),VALUE(C3473),""),   IF(OR(F3473="NSS - NOMBRE",F3473="RP - NOMBRE"),      IF(         AND(           NOT(ISERROR(FIND(" - ",C3473))),           ISERROR(FIND("  ",C3473)),           ISERROR(FIND("–",C3473)),           ISERROR(FIND("—",C3473)),           ISNUMBER(VALUE(LEFT(C3473,FIND(" - ",C3473)-1)))         ),         VALUE(LEFT(C3473,FIND(" - ",C3473)-1)),         ""      ),   ""   )  )))</f>
        <v/>
      </c>
      <c r="H3473" s="34" t="str">
        <f aca="false">B3473 &amp; "|" &amp; E3473 &amp; "|" &amp;(IF(ISBLANK(C3473),"",IFERROR(VALUE(LEFT(TRIM(C3473),FIND(" ",TRIM(C3473)&amp;" ")-1)),"")))</f>
        <v>||</v>
      </c>
      <c r="I3473" s="18" t="n">
        <f aca="false">IF(G3473="",0, IF(COUNTIF($H$6:H3473,H3473)=1,1,0))</f>
        <v>0</v>
      </c>
      <c r="J3473" s="34" t="str">
        <f aca="false">IF( OR( ISBLANK(D3473), C3473=D3473, AND( LEFT(D3473,7)&lt;&gt;"NOMINA ", OR( ISERROR(FIND(" - ",D3473)), NOT(ISNUMBER(VALUE(LEFT(D3473,FIND(" - ",D3473)-1)))) ) ) ), "", B3473 &amp; "|" &amp; E3473 &amp; "|" &amp; (IF(ISBLANK(C3473), "", IFERROR(VALUE(LEFT(TRIM(C3473), FIND(" ", TRIM(C3473)&amp;" ")-1)), ""))) &amp; "|" &amp; D3473 )</f>
        <v/>
      </c>
      <c r="K3473" s="18" t="n">
        <f aca="false">IF(OR(C3473="", J3473="",G3473=""), 0, IF(COUNTIF($J$6:J3473, J3473)=1, 1, 0))</f>
        <v>0</v>
      </c>
      <c r="L3473" s="16" t="str">
        <f aca="false">IF(B3473="Inscripción de nuevo registro patronal",B3473 &amp; "|" &amp; E3473 &amp; "|" &amp; C3473,"")</f>
        <v/>
      </c>
      <c r="M3473" s="18" t="n">
        <f aca="false">IF(OR(C3473="", L3473=""), 0, IF(COUNTIF($L$6:L3473, L3473)=1, 1, 0))</f>
        <v>0</v>
      </c>
    </row>
    <row r="3474" customFormat="false" ht="28.35" hidden="false" customHeight="true" outlineLevel="0" collapsed="false">
      <c r="A3474" s="48" t="str">
        <f aca="false">IF(AND(NOT(ISBLANK(C3474)),NOT(ISBLANK(B3474)),NOT(ISBLANK(E3474))),(_xlfn.AGGREGATE(2,7,A$5:A3474))+1,"")</f>
        <v/>
      </c>
      <c r="B3474" s="49"/>
      <c r="C3474" s="49"/>
      <c r="D3474" s="50"/>
      <c r="E3474" s="51"/>
      <c r="F3474" s="52" t="str">
        <f aca="false">IFERROR(VLOOKUP(B3474,LISTAS!$Q$2:$R$58,2,0),"")</f>
        <v/>
      </c>
      <c r="G3474" s="34" t="str">
        <f aca="false">IF(ISBLANK(C3474),"",  IF(F3474="RAZÓN SOCIAL","NUEVO_RP",   IF(F3474="NUMERO",      IF(ISNUMBER(VALUE(C3474)),VALUE(C3474),""),   IF(OR(F3474="NSS - NOMBRE",F3474="RP - NOMBRE"),      IF(         AND(           NOT(ISERROR(FIND(" - ",C3474))),           ISERROR(FIND("  ",C3474)),           ISERROR(FIND("–",C3474)),           ISERROR(FIND("—",C3474)),           ISNUMBER(VALUE(LEFT(C3474,FIND(" - ",C3474)-1)))         ),         VALUE(LEFT(C3474,FIND(" - ",C3474)-1)),         ""      ),   ""   )  )))</f>
        <v/>
      </c>
      <c r="H3474" s="34" t="str">
        <f aca="false">B3474 &amp; "|" &amp; E3474 &amp; "|" &amp;(IF(ISBLANK(C3474),"",IFERROR(VALUE(LEFT(TRIM(C3474),FIND(" ",TRIM(C3474)&amp;" ")-1)),"")))</f>
        <v>||</v>
      </c>
      <c r="I3474" s="18" t="n">
        <f aca="false">IF(G3474="",0, IF(COUNTIF($H$6:H3474,H3474)=1,1,0))</f>
        <v>0</v>
      </c>
      <c r="J3474" s="34" t="str">
        <f aca="false">IF( OR( ISBLANK(D3474), C3474=D3474, AND( LEFT(D3474,7)&lt;&gt;"NOMINA ", OR( ISERROR(FIND(" - ",D3474)), NOT(ISNUMBER(VALUE(LEFT(D3474,FIND(" - ",D3474)-1)))) ) ) ), "", B3474 &amp; "|" &amp; E3474 &amp; "|" &amp; (IF(ISBLANK(C3474), "", IFERROR(VALUE(LEFT(TRIM(C3474), FIND(" ", TRIM(C3474)&amp;" ")-1)), ""))) &amp; "|" &amp; D3474 )</f>
        <v/>
      </c>
      <c r="K3474" s="18" t="n">
        <f aca="false">IF(OR(C3474="", J3474="",G3474=""), 0, IF(COUNTIF($J$6:J3474, J3474)=1, 1, 0))</f>
        <v>0</v>
      </c>
      <c r="L3474" s="16" t="str">
        <f aca="false">IF(B3474="Inscripción de nuevo registro patronal",B3474 &amp; "|" &amp; E3474 &amp; "|" &amp; C3474,"")</f>
        <v/>
      </c>
      <c r="M3474" s="18" t="n">
        <f aca="false">IF(OR(C3474="", L3474=""), 0, IF(COUNTIF($L$6:L3474, L3474)=1, 1, 0))</f>
        <v>0</v>
      </c>
    </row>
    <row r="3475" customFormat="false" ht="28.35" hidden="false" customHeight="true" outlineLevel="0" collapsed="false">
      <c r="A3475" s="48" t="str">
        <f aca="false">IF(AND(NOT(ISBLANK(C3475)),NOT(ISBLANK(B3475)),NOT(ISBLANK(E3475))),(_xlfn.AGGREGATE(2,7,A$5:A3475))+1,"")</f>
        <v/>
      </c>
      <c r="B3475" s="49"/>
      <c r="C3475" s="49"/>
      <c r="D3475" s="50"/>
      <c r="E3475" s="51"/>
      <c r="F3475" s="52" t="str">
        <f aca="false">IFERROR(VLOOKUP(B3475,LISTAS!$Q$2:$R$58,2,0),"")</f>
        <v/>
      </c>
      <c r="G3475" s="34" t="str">
        <f aca="false">IF(ISBLANK(C3475),"",  IF(F3475="RAZÓN SOCIAL","NUEVO_RP",   IF(F3475="NUMERO",      IF(ISNUMBER(VALUE(C3475)),VALUE(C3475),""),   IF(OR(F3475="NSS - NOMBRE",F3475="RP - NOMBRE"),      IF(         AND(           NOT(ISERROR(FIND(" - ",C3475))),           ISERROR(FIND("  ",C3475)),           ISERROR(FIND("–",C3475)),           ISERROR(FIND("—",C3475)),           ISNUMBER(VALUE(LEFT(C3475,FIND(" - ",C3475)-1)))         ),         VALUE(LEFT(C3475,FIND(" - ",C3475)-1)),         ""      ),   ""   )  )))</f>
        <v/>
      </c>
      <c r="H3475" s="34" t="str">
        <f aca="false">B3475 &amp; "|" &amp; E3475 &amp; "|" &amp;(IF(ISBLANK(C3475),"",IFERROR(VALUE(LEFT(TRIM(C3475),FIND(" ",TRIM(C3475)&amp;" ")-1)),"")))</f>
        <v>||</v>
      </c>
      <c r="I3475" s="18" t="n">
        <f aca="false">IF(G3475="",0, IF(COUNTIF($H$6:H3475,H3475)=1,1,0))</f>
        <v>0</v>
      </c>
      <c r="J3475" s="34" t="str">
        <f aca="false">IF( OR( ISBLANK(D3475), C3475=D3475, AND( LEFT(D3475,7)&lt;&gt;"NOMINA ", OR( ISERROR(FIND(" - ",D3475)), NOT(ISNUMBER(VALUE(LEFT(D3475,FIND(" - ",D3475)-1)))) ) ) ), "", B3475 &amp; "|" &amp; E3475 &amp; "|" &amp; (IF(ISBLANK(C3475), "", IFERROR(VALUE(LEFT(TRIM(C3475), FIND(" ", TRIM(C3475)&amp;" ")-1)), ""))) &amp; "|" &amp; D3475 )</f>
        <v/>
      </c>
      <c r="K3475" s="18" t="n">
        <f aca="false">IF(OR(C3475="", J3475="",G3475=""), 0, IF(COUNTIF($J$6:J3475, J3475)=1, 1, 0))</f>
        <v>0</v>
      </c>
      <c r="L3475" s="16" t="str">
        <f aca="false">IF(B3475="Inscripción de nuevo registro patronal",B3475 &amp; "|" &amp; E3475 &amp; "|" &amp; C3475,"")</f>
        <v/>
      </c>
      <c r="M3475" s="18" t="n">
        <f aca="false">IF(OR(C3475="", L3475=""), 0, IF(COUNTIF($L$6:L3475, L3475)=1, 1, 0))</f>
        <v>0</v>
      </c>
    </row>
    <row r="3476" customFormat="false" ht="28.35" hidden="false" customHeight="true" outlineLevel="0" collapsed="false">
      <c r="A3476" s="48" t="str">
        <f aca="false">IF(AND(NOT(ISBLANK(C3476)),NOT(ISBLANK(B3476)),NOT(ISBLANK(E3476))),(_xlfn.AGGREGATE(2,7,A$5:A3476))+1,"")</f>
        <v/>
      </c>
      <c r="B3476" s="49"/>
      <c r="C3476" s="49"/>
      <c r="D3476" s="50"/>
      <c r="E3476" s="51"/>
      <c r="F3476" s="52" t="str">
        <f aca="false">IFERROR(VLOOKUP(B3476,LISTAS!$Q$2:$R$58,2,0),"")</f>
        <v/>
      </c>
      <c r="G3476" s="34" t="str">
        <f aca="false">IF(ISBLANK(C3476),"",  IF(F3476="RAZÓN SOCIAL","NUEVO_RP",   IF(F3476="NUMERO",      IF(ISNUMBER(VALUE(C3476)),VALUE(C3476),""),   IF(OR(F3476="NSS - NOMBRE",F3476="RP - NOMBRE"),      IF(         AND(           NOT(ISERROR(FIND(" - ",C3476))),           ISERROR(FIND("  ",C3476)),           ISERROR(FIND("–",C3476)),           ISERROR(FIND("—",C3476)),           ISNUMBER(VALUE(LEFT(C3476,FIND(" - ",C3476)-1)))         ),         VALUE(LEFT(C3476,FIND(" - ",C3476)-1)),         ""      ),   ""   )  )))</f>
        <v/>
      </c>
      <c r="H3476" s="34" t="str">
        <f aca="false">B3476 &amp; "|" &amp; E3476 &amp; "|" &amp;(IF(ISBLANK(C3476),"",IFERROR(VALUE(LEFT(TRIM(C3476),FIND(" ",TRIM(C3476)&amp;" ")-1)),"")))</f>
        <v>||</v>
      </c>
      <c r="I3476" s="18" t="n">
        <f aca="false">IF(G3476="",0, IF(COUNTIF($H$6:H3476,H3476)=1,1,0))</f>
        <v>0</v>
      </c>
      <c r="J3476" s="34" t="str">
        <f aca="false">IF( OR( ISBLANK(D3476), C3476=D3476, AND( LEFT(D3476,7)&lt;&gt;"NOMINA ", OR( ISERROR(FIND(" - ",D3476)), NOT(ISNUMBER(VALUE(LEFT(D3476,FIND(" - ",D3476)-1)))) ) ) ), "", B3476 &amp; "|" &amp; E3476 &amp; "|" &amp; (IF(ISBLANK(C3476), "", IFERROR(VALUE(LEFT(TRIM(C3476), FIND(" ", TRIM(C3476)&amp;" ")-1)), ""))) &amp; "|" &amp; D3476 )</f>
        <v/>
      </c>
      <c r="K3476" s="18" t="n">
        <f aca="false">IF(OR(C3476="", J3476="",G3476=""), 0, IF(COUNTIF($J$6:J3476, J3476)=1, 1, 0))</f>
        <v>0</v>
      </c>
      <c r="L3476" s="16" t="str">
        <f aca="false">IF(B3476="Inscripción de nuevo registro patronal",B3476 &amp; "|" &amp; E3476 &amp; "|" &amp; C3476,"")</f>
        <v/>
      </c>
      <c r="M3476" s="18" t="n">
        <f aca="false">IF(OR(C3476="", L3476=""), 0, IF(COUNTIF($L$6:L3476, L3476)=1, 1, 0))</f>
        <v>0</v>
      </c>
    </row>
    <row r="3477" customFormat="false" ht="28.35" hidden="false" customHeight="true" outlineLevel="0" collapsed="false">
      <c r="A3477" s="48" t="str">
        <f aca="false">IF(AND(NOT(ISBLANK(C3477)),NOT(ISBLANK(B3477)),NOT(ISBLANK(E3477))),(_xlfn.AGGREGATE(2,7,A$5:A3477))+1,"")</f>
        <v/>
      </c>
      <c r="B3477" s="49"/>
      <c r="C3477" s="49"/>
      <c r="D3477" s="50"/>
      <c r="E3477" s="51"/>
      <c r="F3477" s="52" t="str">
        <f aca="false">IFERROR(VLOOKUP(B3477,LISTAS!$Q$2:$R$58,2,0),"")</f>
        <v/>
      </c>
      <c r="G3477" s="34" t="str">
        <f aca="false">IF(ISBLANK(C3477),"",  IF(F3477="RAZÓN SOCIAL","NUEVO_RP",   IF(F3477="NUMERO",      IF(ISNUMBER(VALUE(C3477)),VALUE(C3477),""),   IF(OR(F3477="NSS - NOMBRE",F3477="RP - NOMBRE"),      IF(         AND(           NOT(ISERROR(FIND(" - ",C3477))),           ISERROR(FIND("  ",C3477)),           ISERROR(FIND("–",C3477)),           ISERROR(FIND("—",C3477)),           ISNUMBER(VALUE(LEFT(C3477,FIND(" - ",C3477)-1)))         ),         VALUE(LEFT(C3477,FIND(" - ",C3477)-1)),         ""      ),   ""   )  )))</f>
        <v/>
      </c>
      <c r="H3477" s="34" t="str">
        <f aca="false">B3477 &amp; "|" &amp; E3477 &amp; "|" &amp;(IF(ISBLANK(C3477),"",IFERROR(VALUE(LEFT(TRIM(C3477),FIND(" ",TRIM(C3477)&amp;" ")-1)),"")))</f>
        <v>||</v>
      </c>
      <c r="I3477" s="18" t="n">
        <f aca="false">IF(G3477="",0, IF(COUNTIF($H$6:H3477,H3477)=1,1,0))</f>
        <v>0</v>
      </c>
      <c r="J3477" s="34" t="str">
        <f aca="false">IF( OR( ISBLANK(D3477), C3477=D3477, AND( LEFT(D3477,7)&lt;&gt;"NOMINA ", OR( ISERROR(FIND(" - ",D3477)), NOT(ISNUMBER(VALUE(LEFT(D3477,FIND(" - ",D3477)-1)))) ) ) ), "", B3477 &amp; "|" &amp; E3477 &amp; "|" &amp; (IF(ISBLANK(C3477), "", IFERROR(VALUE(LEFT(TRIM(C3477), FIND(" ", TRIM(C3477)&amp;" ")-1)), ""))) &amp; "|" &amp; D3477 )</f>
        <v/>
      </c>
      <c r="K3477" s="18" t="n">
        <f aca="false">IF(OR(C3477="", J3477="",G3477=""), 0, IF(COUNTIF($J$6:J3477, J3477)=1, 1, 0))</f>
        <v>0</v>
      </c>
      <c r="L3477" s="16" t="str">
        <f aca="false">IF(B3477="Inscripción de nuevo registro patronal",B3477 &amp; "|" &amp; E3477 &amp; "|" &amp; C3477,"")</f>
        <v/>
      </c>
      <c r="M3477" s="18" t="n">
        <f aca="false">IF(OR(C3477="", L3477=""), 0, IF(COUNTIF($L$6:L3477, L3477)=1, 1, 0))</f>
        <v>0</v>
      </c>
    </row>
    <row r="3478" customFormat="false" ht="28.35" hidden="false" customHeight="true" outlineLevel="0" collapsed="false">
      <c r="A3478" s="48" t="str">
        <f aca="false">IF(AND(NOT(ISBLANK(C3478)),NOT(ISBLANK(B3478)),NOT(ISBLANK(E3478))),(_xlfn.AGGREGATE(2,7,A$5:A3478))+1,"")</f>
        <v/>
      </c>
      <c r="B3478" s="49"/>
      <c r="C3478" s="49"/>
      <c r="D3478" s="50"/>
      <c r="E3478" s="51"/>
      <c r="F3478" s="52" t="str">
        <f aca="false">IFERROR(VLOOKUP(B3478,LISTAS!$Q$2:$R$58,2,0),"")</f>
        <v/>
      </c>
      <c r="G3478" s="34" t="str">
        <f aca="false">IF(ISBLANK(C3478),"",  IF(F3478="RAZÓN SOCIAL","NUEVO_RP",   IF(F3478="NUMERO",      IF(ISNUMBER(VALUE(C3478)),VALUE(C3478),""),   IF(OR(F3478="NSS - NOMBRE",F3478="RP - NOMBRE"),      IF(         AND(           NOT(ISERROR(FIND(" - ",C3478))),           ISERROR(FIND("  ",C3478)),           ISERROR(FIND("–",C3478)),           ISERROR(FIND("—",C3478)),           ISNUMBER(VALUE(LEFT(C3478,FIND(" - ",C3478)-1)))         ),         VALUE(LEFT(C3478,FIND(" - ",C3478)-1)),         ""      ),   ""   )  )))</f>
        <v/>
      </c>
      <c r="H3478" s="34" t="str">
        <f aca="false">B3478 &amp; "|" &amp; E3478 &amp; "|" &amp;(IF(ISBLANK(C3478),"",IFERROR(VALUE(LEFT(TRIM(C3478),FIND(" ",TRIM(C3478)&amp;" ")-1)),"")))</f>
        <v>||</v>
      </c>
      <c r="I3478" s="18" t="n">
        <f aca="false">IF(G3478="",0, IF(COUNTIF($H$6:H3478,H3478)=1,1,0))</f>
        <v>0</v>
      </c>
      <c r="J3478" s="34" t="str">
        <f aca="false">IF( OR( ISBLANK(D3478), C3478=D3478, AND( LEFT(D3478,7)&lt;&gt;"NOMINA ", OR( ISERROR(FIND(" - ",D3478)), NOT(ISNUMBER(VALUE(LEFT(D3478,FIND(" - ",D3478)-1)))) ) ) ), "", B3478 &amp; "|" &amp; E3478 &amp; "|" &amp; (IF(ISBLANK(C3478), "", IFERROR(VALUE(LEFT(TRIM(C3478), FIND(" ", TRIM(C3478)&amp;" ")-1)), ""))) &amp; "|" &amp; D3478 )</f>
        <v/>
      </c>
      <c r="K3478" s="18" t="n">
        <f aca="false">IF(OR(C3478="", J3478="",G3478=""), 0, IF(COUNTIF($J$6:J3478, J3478)=1, 1, 0))</f>
        <v>0</v>
      </c>
      <c r="L3478" s="16" t="str">
        <f aca="false">IF(B3478="Inscripción de nuevo registro patronal",B3478 &amp; "|" &amp; E3478 &amp; "|" &amp; C3478,"")</f>
        <v/>
      </c>
      <c r="M3478" s="18" t="n">
        <f aca="false">IF(OR(C3478="", L3478=""), 0, IF(COUNTIF($L$6:L3478, L3478)=1, 1, 0))</f>
        <v>0</v>
      </c>
    </row>
    <row r="3479" customFormat="false" ht="28.35" hidden="false" customHeight="true" outlineLevel="0" collapsed="false">
      <c r="A3479" s="48" t="str">
        <f aca="false">IF(AND(NOT(ISBLANK(C3479)),NOT(ISBLANK(B3479)),NOT(ISBLANK(E3479))),(_xlfn.AGGREGATE(2,7,A$5:A3479))+1,"")</f>
        <v/>
      </c>
      <c r="B3479" s="49"/>
      <c r="C3479" s="49"/>
      <c r="D3479" s="50"/>
      <c r="E3479" s="51"/>
      <c r="F3479" s="52" t="str">
        <f aca="false">IFERROR(VLOOKUP(B3479,LISTAS!$Q$2:$R$58,2,0),"")</f>
        <v/>
      </c>
      <c r="G3479" s="34" t="str">
        <f aca="false">IF(ISBLANK(C3479),"",  IF(F3479="RAZÓN SOCIAL","NUEVO_RP",   IF(F3479="NUMERO",      IF(ISNUMBER(VALUE(C3479)),VALUE(C3479),""),   IF(OR(F3479="NSS - NOMBRE",F3479="RP - NOMBRE"),      IF(         AND(           NOT(ISERROR(FIND(" - ",C3479))),           ISERROR(FIND("  ",C3479)),           ISERROR(FIND("–",C3479)),           ISERROR(FIND("—",C3479)),           ISNUMBER(VALUE(LEFT(C3479,FIND(" - ",C3479)-1)))         ),         VALUE(LEFT(C3479,FIND(" - ",C3479)-1)),         ""      ),   ""   )  )))</f>
        <v/>
      </c>
      <c r="H3479" s="34" t="str">
        <f aca="false">B3479 &amp; "|" &amp; E3479 &amp; "|" &amp;(IF(ISBLANK(C3479),"",IFERROR(VALUE(LEFT(TRIM(C3479),FIND(" ",TRIM(C3479)&amp;" ")-1)),"")))</f>
        <v>||</v>
      </c>
      <c r="I3479" s="18" t="n">
        <f aca="false">IF(G3479="",0, IF(COUNTIF($H$6:H3479,H3479)=1,1,0))</f>
        <v>0</v>
      </c>
      <c r="J3479" s="34" t="str">
        <f aca="false">IF( OR( ISBLANK(D3479), C3479=D3479, AND( LEFT(D3479,7)&lt;&gt;"NOMINA ", OR( ISERROR(FIND(" - ",D3479)), NOT(ISNUMBER(VALUE(LEFT(D3479,FIND(" - ",D3479)-1)))) ) ) ), "", B3479 &amp; "|" &amp; E3479 &amp; "|" &amp; (IF(ISBLANK(C3479), "", IFERROR(VALUE(LEFT(TRIM(C3479), FIND(" ", TRIM(C3479)&amp;" ")-1)), ""))) &amp; "|" &amp; D3479 )</f>
        <v/>
      </c>
      <c r="K3479" s="18" t="n">
        <f aca="false">IF(OR(C3479="", J3479="",G3479=""), 0, IF(COUNTIF($J$6:J3479, J3479)=1, 1, 0))</f>
        <v>0</v>
      </c>
      <c r="L3479" s="16" t="str">
        <f aca="false">IF(B3479="Inscripción de nuevo registro patronal",B3479 &amp; "|" &amp; E3479 &amp; "|" &amp; C3479,"")</f>
        <v/>
      </c>
      <c r="M3479" s="18" t="n">
        <f aca="false">IF(OR(C3479="", L3479=""), 0, IF(COUNTIF($L$6:L3479, L3479)=1, 1, 0))</f>
        <v>0</v>
      </c>
    </row>
    <row r="3480" customFormat="false" ht="28.35" hidden="false" customHeight="true" outlineLevel="0" collapsed="false">
      <c r="A3480" s="48" t="str">
        <f aca="false">IF(AND(NOT(ISBLANK(C3480)),NOT(ISBLANK(B3480)),NOT(ISBLANK(E3480))),(_xlfn.AGGREGATE(2,7,A$5:A3480))+1,"")</f>
        <v/>
      </c>
      <c r="B3480" s="49"/>
      <c r="C3480" s="49"/>
      <c r="D3480" s="50"/>
      <c r="E3480" s="51"/>
      <c r="F3480" s="52" t="str">
        <f aca="false">IFERROR(VLOOKUP(B3480,LISTAS!$Q$2:$R$58,2,0),"")</f>
        <v/>
      </c>
      <c r="G3480" s="34" t="str">
        <f aca="false">IF(ISBLANK(C3480),"",  IF(F3480="RAZÓN SOCIAL","NUEVO_RP",   IF(F3480="NUMERO",      IF(ISNUMBER(VALUE(C3480)),VALUE(C3480),""),   IF(OR(F3480="NSS - NOMBRE",F3480="RP - NOMBRE"),      IF(         AND(           NOT(ISERROR(FIND(" - ",C3480))),           ISERROR(FIND("  ",C3480)),           ISERROR(FIND("–",C3480)),           ISERROR(FIND("—",C3480)),           ISNUMBER(VALUE(LEFT(C3480,FIND(" - ",C3480)-1)))         ),         VALUE(LEFT(C3480,FIND(" - ",C3480)-1)),         ""      ),   ""   )  )))</f>
        <v/>
      </c>
      <c r="H3480" s="34" t="str">
        <f aca="false">B3480 &amp; "|" &amp; E3480 &amp; "|" &amp;(IF(ISBLANK(C3480),"",IFERROR(VALUE(LEFT(TRIM(C3480),FIND(" ",TRIM(C3480)&amp;" ")-1)),"")))</f>
        <v>||</v>
      </c>
      <c r="I3480" s="18" t="n">
        <f aca="false">IF(G3480="",0, IF(COUNTIF($H$6:H3480,H3480)=1,1,0))</f>
        <v>0</v>
      </c>
      <c r="J3480" s="34" t="str">
        <f aca="false">IF( OR( ISBLANK(D3480), C3480=D3480, AND( LEFT(D3480,7)&lt;&gt;"NOMINA ", OR( ISERROR(FIND(" - ",D3480)), NOT(ISNUMBER(VALUE(LEFT(D3480,FIND(" - ",D3480)-1)))) ) ) ), "", B3480 &amp; "|" &amp; E3480 &amp; "|" &amp; (IF(ISBLANK(C3480), "", IFERROR(VALUE(LEFT(TRIM(C3480), FIND(" ", TRIM(C3480)&amp;" ")-1)), ""))) &amp; "|" &amp; D3480 )</f>
        <v/>
      </c>
      <c r="K3480" s="18" t="n">
        <f aca="false">IF(OR(C3480="", J3480="",G3480=""), 0, IF(COUNTIF($J$6:J3480, J3480)=1, 1, 0))</f>
        <v>0</v>
      </c>
      <c r="L3480" s="16" t="str">
        <f aca="false">IF(B3480="Inscripción de nuevo registro patronal",B3480 &amp; "|" &amp; E3480 &amp; "|" &amp; C3480,"")</f>
        <v/>
      </c>
      <c r="M3480" s="18" t="n">
        <f aca="false">IF(OR(C3480="", L3480=""), 0, IF(COUNTIF($L$6:L3480, L3480)=1, 1, 0))</f>
        <v>0</v>
      </c>
    </row>
    <row r="3481" customFormat="false" ht="28.35" hidden="false" customHeight="true" outlineLevel="0" collapsed="false">
      <c r="A3481" s="48" t="str">
        <f aca="false">IF(AND(NOT(ISBLANK(C3481)),NOT(ISBLANK(B3481)),NOT(ISBLANK(E3481))),(_xlfn.AGGREGATE(2,7,A$5:A3481))+1,"")</f>
        <v/>
      </c>
      <c r="B3481" s="49"/>
      <c r="C3481" s="49"/>
      <c r="D3481" s="50"/>
      <c r="E3481" s="51"/>
      <c r="F3481" s="52" t="str">
        <f aca="false">IFERROR(VLOOKUP(B3481,LISTAS!$Q$2:$R$58,2,0),"")</f>
        <v/>
      </c>
      <c r="G3481" s="34" t="str">
        <f aca="false">IF(ISBLANK(C3481),"",  IF(F3481="RAZÓN SOCIAL","NUEVO_RP",   IF(F3481="NUMERO",      IF(ISNUMBER(VALUE(C3481)),VALUE(C3481),""),   IF(OR(F3481="NSS - NOMBRE",F3481="RP - NOMBRE"),      IF(         AND(           NOT(ISERROR(FIND(" - ",C3481))),           ISERROR(FIND("  ",C3481)),           ISERROR(FIND("–",C3481)),           ISERROR(FIND("—",C3481)),           ISNUMBER(VALUE(LEFT(C3481,FIND(" - ",C3481)-1)))         ),         VALUE(LEFT(C3481,FIND(" - ",C3481)-1)),         ""      ),   ""   )  )))</f>
        <v/>
      </c>
      <c r="H3481" s="34" t="str">
        <f aca="false">B3481 &amp; "|" &amp; E3481 &amp; "|" &amp;(IF(ISBLANK(C3481),"",IFERROR(VALUE(LEFT(TRIM(C3481),FIND(" ",TRIM(C3481)&amp;" ")-1)),"")))</f>
        <v>||</v>
      </c>
      <c r="I3481" s="18" t="n">
        <f aca="false">IF(G3481="",0, IF(COUNTIF($H$6:H3481,H3481)=1,1,0))</f>
        <v>0</v>
      </c>
      <c r="J3481" s="34" t="str">
        <f aca="false">IF( OR( ISBLANK(D3481), C3481=D3481, AND( LEFT(D3481,7)&lt;&gt;"NOMINA ", OR( ISERROR(FIND(" - ",D3481)), NOT(ISNUMBER(VALUE(LEFT(D3481,FIND(" - ",D3481)-1)))) ) ) ), "", B3481 &amp; "|" &amp; E3481 &amp; "|" &amp; (IF(ISBLANK(C3481), "", IFERROR(VALUE(LEFT(TRIM(C3481), FIND(" ", TRIM(C3481)&amp;" ")-1)), ""))) &amp; "|" &amp; D3481 )</f>
        <v/>
      </c>
      <c r="K3481" s="18" t="n">
        <f aca="false">IF(OR(C3481="", J3481="",G3481=""), 0, IF(COUNTIF($J$6:J3481, J3481)=1, 1, 0))</f>
        <v>0</v>
      </c>
      <c r="L3481" s="16" t="str">
        <f aca="false">IF(B3481="Inscripción de nuevo registro patronal",B3481 &amp; "|" &amp; E3481 &amp; "|" &amp; C3481,"")</f>
        <v/>
      </c>
      <c r="M3481" s="18" t="n">
        <f aca="false">IF(OR(C3481="", L3481=""), 0, IF(COUNTIF($L$6:L3481, L3481)=1, 1, 0))</f>
        <v>0</v>
      </c>
    </row>
    <row r="3482" customFormat="false" ht="28.35" hidden="false" customHeight="true" outlineLevel="0" collapsed="false">
      <c r="A3482" s="48" t="str">
        <f aca="false">IF(AND(NOT(ISBLANK(C3482)),NOT(ISBLANK(B3482)),NOT(ISBLANK(E3482))),(_xlfn.AGGREGATE(2,7,A$5:A3482))+1,"")</f>
        <v/>
      </c>
      <c r="B3482" s="49"/>
      <c r="C3482" s="49"/>
      <c r="D3482" s="50"/>
      <c r="E3482" s="51"/>
      <c r="F3482" s="52" t="str">
        <f aca="false">IFERROR(VLOOKUP(B3482,LISTAS!$Q$2:$R$58,2,0),"")</f>
        <v/>
      </c>
      <c r="G3482" s="34" t="str">
        <f aca="false">IF(ISBLANK(C3482),"",  IF(F3482="RAZÓN SOCIAL","NUEVO_RP",   IF(F3482="NUMERO",      IF(ISNUMBER(VALUE(C3482)),VALUE(C3482),""),   IF(OR(F3482="NSS - NOMBRE",F3482="RP - NOMBRE"),      IF(         AND(           NOT(ISERROR(FIND(" - ",C3482))),           ISERROR(FIND("  ",C3482)),           ISERROR(FIND("–",C3482)),           ISERROR(FIND("—",C3482)),           ISNUMBER(VALUE(LEFT(C3482,FIND(" - ",C3482)-1)))         ),         VALUE(LEFT(C3482,FIND(" - ",C3482)-1)),         ""      ),   ""   )  )))</f>
        <v/>
      </c>
      <c r="H3482" s="34" t="str">
        <f aca="false">B3482 &amp; "|" &amp; E3482 &amp; "|" &amp;(IF(ISBLANK(C3482),"",IFERROR(VALUE(LEFT(TRIM(C3482),FIND(" ",TRIM(C3482)&amp;" ")-1)),"")))</f>
        <v>||</v>
      </c>
      <c r="I3482" s="18" t="n">
        <f aca="false">IF(G3482="",0, IF(COUNTIF($H$6:H3482,H3482)=1,1,0))</f>
        <v>0</v>
      </c>
      <c r="J3482" s="34" t="str">
        <f aca="false">IF( OR( ISBLANK(D3482), C3482=D3482, AND( LEFT(D3482,7)&lt;&gt;"NOMINA ", OR( ISERROR(FIND(" - ",D3482)), NOT(ISNUMBER(VALUE(LEFT(D3482,FIND(" - ",D3482)-1)))) ) ) ), "", B3482 &amp; "|" &amp; E3482 &amp; "|" &amp; (IF(ISBLANK(C3482), "", IFERROR(VALUE(LEFT(TRIM(C3482), FIND(" ", TRIM(C3482)&amp;" ")-1)), ""))) &amp; "|" &amp; D3482 )</f>
        <v/>
      </c>
      <c r="K3482" s="18" t="n">
        <f aca="false">IF(OR(C3482="", J3482="",G3482=""), 0, IF(COUNTIF($J$6:J3482, J3482)=1, 1, 0))</f>
        <v>0</v>
      </c>
      <c r="L3482" s="16" t="str">
        <f aca="false">IF(B3482="Inscripción de nuevo registro patronal",B3482 &amp; "|" &amp; E3482 &amp; "|" &amp; C3482,"")</f>
        <v/>
      </c>
      <c r="M3482" s="18" t="n">
        <f aca="false">IF(OR(C3482="", L3482=""), 0, IF(COUNTIF($L$6:L3482, L3482)=1, 1, 0))</f>
        <v>0</v>
      </c>
    </row>
    <row r="3483" customFormat="false" ht="28.35" hidden="false" customHeight="true" outlineLevel="0" collapsed="false">
      <c r="A3483" s="48" t="str">
        <f aca="false">IF(AND(NOT(ISBLANK(C3483)),NOT(ISBLANK(B3483)),NOT(ISBLANK(E3483))),(_xlfn.AGGREGATE(2,7,A$5:A3483))+1,"")</f>
        <v/>
      </c>
      <c r="B3483" s="49"/>
      <c r="C3483" s="49"/>
      <c r="D3483" s="50"/>
      <c r="E3483" s="51"/>
      <c r="F3483" s="52" t="str">
        <f aca="false">IFERROR(VLOOKUP(B3483,LISTAS!$Q$2:$R$58,2,0),"")</f>
        <v/>
      </c>
      <c r="G3483" s="34" t="str">
        <f aca="false">IF(ISBLANK(C3483),"",  IF(F3483="RAZÓN SOCIAL","NUEVO_RP",   IF(F3483="NUMERO",      IF(ISNUMBER(VALUE(C3483)),VALUE(C3483),""),   IF(OR(F3483="NSS - NOMBRE",F3483="RP - NOMBRE"),      IF(         AND(           NOT(ISERROR(FIND(" - ",C3483))),           ISERROR(FIND("  ",C3483)),           ISERROR(FIND("–",C3483)),           ISERROR(FIND("—",C3483)),           ISNUMBER(VALUE(LEFT(C3483,FIND(" - ",C3483)-1)))         ),         VALUE(LEFT(C3483,FIND(" - ",C3483)-1)),         ""      ),   ""   )  )))</f>
        <v/>
      </c>
      <c r="H3483" s="34" t="str">
        <f aca="false">B3483 &amp; "|" &amp; E3483 &amp; "|" &amp;(IF(ISBLANK(C3483),"",IFERROR(VALUE(LEFT(TRIM(C3483),FIND(" ",TRIM(C3483)&amp;" ")-1)),"")))</f>
        <v>||</v>
      </c>
      <c r="I3483" s="18" t="n">
        <f aca="false">IF(G3483="",0, IF(COUNTIF($H$6:H3483,H3483)=1,1,0))</f>
        <v>0</v>
      </c>
      <c r="J3483" s="34" t="str">
        <f aca="false">IF( OR( ISBLANK(D3483), C3483=D3483, AND( LEFT(D3483,7)&lt;&gt;"NOMINA ", OR( ISERROR(FIND(" - ",D3483)), NOT(ISNUMBER(VALUE(LEFT(D3483,FIND(" - ",D3483)-1)))) ) ) ), "", B3483 &amp; "|" &amp; E3483 &amp; "|" &amp; (IF(ISBLANK(C3483), "", IFERROR(VALUE(LEFT(TRIM(C3483), FIND(" ", TRIM(C3483)&amp;" ")-1)), ""))) &amp; "|" &amp; D3483 )</f>
        <v/>
      </c>
      <c r="K3483" s="18" t="n">
        <f aca="false">IF(OR(C3483="", J3483="",G3483=""), 0, IF(COUNTIF($J$6:J3483, J3483)=1, 1, 0))</f>
        <v>0</v>
      </c>
      <c r="L3483" s="16" t="str">
        <f aca="false">IF(B3483="Inscripción de nuevo registro patronal",B3483 &amp; "|" &amp; E3483 &amp; "|" &amp; C3483,"")</f>
        <v/>
      </c>
      <c r="M3483" s="18" t="n">
        <f aca="false">IF(OR(C3483="", L3483=""), 0, IF(COUNTIF($L$6:L3483, L3483)=1, 1, 0))</f>
        <v>0</v>
      </c>
    </row>
    <row r="3484" customFormat="false" ht="28.35" hidden="false" customHeight="true" outlineLevel="0" collapsed="false">
      <c r="A3484" s="48" t="str">
        <f aca="false">IF(AND(NOT(ISBLANK(C3484)),NOT(ISBLANK(B3484)),NOT(ISBLANK(E3484))),(_xlfn.AGGREGATE(2,7,A$5:A3484))+1,"")</f>
        <v/>
      </c>
      <c r="B3484" s="49"/>
      <c r="C3484" s="49"/>
      <c r="D3484" s="50"/>
      <c r="E3484" s="51"/>
      <c r="F3484" s="52" t="str">
        <f aca="false">IFERROR(VLOOKUP(B3484,LISTAS!$Q$2:$R$58,2,0),"")</f>
        <v/>
      </c>
      <c r="G3484" s="34" t="str">
        <f aca="false">IF(ISBLANK(C3484),"",  IF(F3484="RAZÓN SOCIAL","NUEVO_RP",   IF(F3484="NUMERO",      IF(ISNUMBER(VALUE(C3484)),VALUE(C3484),""),   IF(OR(F3484="NSS - NOMBRE",F3484="RP - NOMBRE"),      IF(         AND(           NOT(ISERROR(FIND(" - ",C3484))),           ISERROR(FIND("  ",C3484)),           ISERROR(FIND("–",C3484)),           ISERROR(FIND("—",C3484)),           ISNUMBER(VALUE(LEFT(C3484,FIND(" - ",C3484)-1)))         ),         VALUE(LEFT(C3484,FIND(" - ",C3484)-1)),         ""      ),   ""   )  )))</f>
        <v/>
      </c>
      <c r="H3484" s="34" t="str">
        <f aca="false">B3484 &amp; "|" &amp; E3484 &amp; "|" &amp;(IF(ISBLANK(C3484),"",IFERROR(VALUE(LEFT(TRIM(C3484),FIND(" ",TRIM(C3484)&amp;" ")-1)),"")))</f>
        <v>||</v>
      </c>
      <c r="I3484" s="18" t="n">
        <f aca="false">IF(G3484="",0, IF(COUNTIF($H$6:H3484,H3484)=1,1,0))</f>
        <v>0</v>
      </c>
      <c r="J3484" s="34" t="str">
        <f aca="false">IF( OR( ISBLANK(D3484), C3484=D3484, AND( LEFT(D3484,7)&lt;&gt;"NOMINA ", OR( ISERROR(FIND(" - ",D3484)), NOT(ISNUMBER(VALUE(LEFT(D3484,FIND(" - ",D3484)-1)))) ) ) ), "", B3484 &amp; "|" &amp; E3484 &amp; "|" &amp; (IF(ISBLANK(C3484), "", IFERROR(VALUE(LEFT(TRIM(C3484), FIND(" ", TRIM(C3484)&amp;" ")-1)), ""))) &amp; "|" &amp; D3484 )</f>
        <v/>
      </c>
      <c r="K3484" s="18" t="n">
        <f aca="false">IF(OR(C3484="", J3484="",G3484=""), 0, IF(COUNTIF($J$6:J3484, J3484)=1, 1, 0))</f>
        <v>0</v>
      </c>
      <c r="L3484" s="16" t="str">
        <f aca="false">IF(B3484="Inscripción de nuevo registro patronal",B3484 &amp; "|" &amp; E3484 &amp; "|" &amp; C3484,"")</f>
        <v/>
      </c>
      <c r="M3484" s="18" t="n">
        <f aca="false">IF(OR(C3484="", L3484=""), 0, IF(COUNTIF($L$6:L3484, L3484)=1, 1, 0))</f>
        <v>0</v>
      </c>
    </row>
    <row r="3485" customFormat="false" ht="28.35" hidden="false" customHeight="true" outlineLevel="0" collapsed="false">
      <c r="A3485" s="48" t="str">
        <f aca="false">IF(AND(NOT(ISBLANK(C3485)),NOT(ISBLANK(B3485)),NOT(ISBLANK(E3485))),(_xlfn.AGGREGATE(2,7,A$5:A3485))+1,"")</f>
        <v/>
      </c>
      <c r="B3485" s="49"/>
      <c r="C3485" s="49"/>
      <c r="D3485" s="50"/>
      <c r="E3485" s="51"/>
      <c r="F3485" s="52" t="str">
        <f aca="false">IFERROR(VLOOKUP(B3485,LISTAS!$Q$2:$R$58,2,0),"")</f>
        <v/>
      </c>
      <c r="G3485" s="34" t="str">
        <f aca="false">IF(ISBLANK(C3485),"",  IF(F3485="RAZÓN SOCIAL","NUEVO_RP",   IF(F3485="NUMERO",      IF(ISNUMBER(VALUE(C3485)),VALUE(C3485),""),   IF(OR(F3485="NSS - NOMBRE",F3485="RP - NOMBRE"),      IF(         AND(           NOT(ISERROR(FIND(" - ",C3485))),           ISERROR(FIND("  ",C3485)),           ISERROR(FIND("–",C3485)),           ISERROR(FIND("—",C3485)),           ISNUMBER(VALUE(LEFT(C3485,FIND(" - ",C3485)-1)))         ),         VALUE(LEFT(C3485,FIND(" - ",C3485)-1)),         ""      ),   ""   )  )))</f>
        <v/>
      </c>
      <c r="H3485" s="34" t="str">
        <f aca="false">B3485 &amp; "|" &amp; E3485 &amp; "|" &amp;(IF(ISBLANK(C3485),"",IFERROR(VALUE(LEFT(TRIM(C3485),FIND(" ",TRIM(C3485)&amp;" ")-1)),"")))</f>
        <v>||</v>
      </c>
      <c r="I3485" s="18" t="n">
        <f aca="false">IF(G3485="",0, IF(COUNTIF($H$6:H3485,H3485)=1,1,0))</f>
        <v>0</v>
      </c>
      <c r="J3485" s="34" t="str">
        <f aca="false">IF( OR( ISBLANK(D3485), C3485=D3485, AND( LEFT(D3485,7)&lt;&gt;"NOMINA ", OR( ISERROR(FIND(" - ",D3485)), NOT(ISNUMBER(VALUE(LEFT(D3485,FIND(" - ",D3485)-1)))) ) ) ), "", B3485 &amp; "|" &amp; E3485 &amp; "|" &amp; (IF(ISBLANK(C3485), "", IFERROR(VALUE(LEFT(TRIM(C3485), FIND(" ", TRIM(C3485)&amp;" ")-1)), ""))) &amp; "|" &amp; D3485 )</f>
        <v/>
      </c>
      <c r="K3485" s="18" t="n">
        <f aca="false">IF(OR(C3485="", J3485="",G3485=""), 0, IF(COUNTIF($J$6:J3485, J3485)=1, 1, 0))</f>
        <v>0</v>
      </c>
      <c r="L3485" s="16" t="str">
        <f aca="false">IF(B3485="Inscripción de nuevo registro patronal",B3485 &amp; "|" &amp; E3485 &amp; "|" &amp; C3485,"")</f>
        <v/>
      </c>
      <c r="M3485" s="18" t="n">
        <f aca="false">IF(OR(C3485="", L3485=""), 0, IF(COUNTIF($L$6:L3485, L3485)=1, 1, 0))</f>
        <v>0</v>
      </c>
    </row>
    <row r="3486" customFormat="false" ht="28.35" hidden="false" customHeight="true" outlineLevel="0" collapsed="false">
      <c r="A3486" s="48" t="str">
        <f aca="false">IF(AND(NOT(ISBLANK(C3486)),NOT(ISBLANK(B3486)),NOT(ISBLANK(E3486))),(_xlfn.AGGREGATE(2,7,A$5:A3486))+1,"")</f>
        <v/>
      </c>
      <c r="B3486" s="49"/>
      <c r="C3486" s="49"/>
      <c r="D3486" s="50"/>
      <c r="E3486" s="51"/>
      <c r="F3486" s="52" t="str">
        <f aca="false">IFERROR(VLOOKUP(B3486,LISTAS!$Q$2:$R$58,2,0),"")</f>
        <v/>
      </c>
      <c r="G3486" s="34" t="str">
        <f aca="false">IF(ISBLANK(C3486),"",  IF(F3486="RAZÓN SOCIAL","NUEVO_RP",   IF(F3486="NUMERO",      IF(ISNUMBER(VALUE(C3486)),VALUE(C3486),""),   IF(OR(F3486="NSS - NOMBRE",F3486="RP - NOMBRE"),      IF(         AND(           NOT(ISERROR(FIND(" - ",C3486))),           ISERROR(FIND("  ",C3486)),           ISERROR(FIND("–",C3486)),           ISERROR(FIND("—",C3486)),           ISNUMBER(VALUE(LEFT(C3486,FIND(" - ",C3486)-1)))         ),         VALUE(LEFT(C3486,FIND(" - ",C3486)-1)),         ""      ),   ""   )  )))</f>
        <v/>
      </c>
      <c r="H3486" s="34" t="str">
        <f aca="false">B3486 &amp; "|" &amp; E3486 &amp; "|" &amp;(IF(ISBLANK(C3486),"",IFERROR(VALUE(LEFT(TRIM(C3486),FIND(" ",TRIM(C3486)&amp;" ")-1)),"")))</f>
        <v>||</v>
      </c>
      <c r="I3486" s="18" t="n">
        <f aca="false">IF(G3486="",0, IF(COUNTIF($H$6:H3486,H3486)=1,1,0))</f>
        <v>0</v>
      </c>
      <c r="J3486" s="34" t="str">
        <f aca="false">IF( OR( ISBLANK(D3486), C3486=D3486, AND( LEFT(D3486,7)&lt;&gt;"NOMINA ", OR( ISERROR(FIND(" - ",D3486)), NOT(ISNUMBER(VALUE(LEFT(D3486,FIND(" - ",D3486)-1)))) ) ) ), "", B3486 &amp; "|" &amp; E3486 &amp; "|" &amp; (IF(ISBLANK(C3486), "", IFERROR(VALUE(LEFT(TRIM(C3486), FIND(" ", TRIM(C3486)&amp;" ")-1)), ""))) &amp; "|" &amp; D3486 )</f>
        <v/>
      </c>
      <c r="K3486" s="18" t="n">
        <f aca="false">IF(OR(C3486="", J3486="",G3486=""), 0, IF(COUNTIF($J$6:J3486, J3486)=1, 1, 0))</f>
        <v>0</v>
      </c>
      <c r="L3486" s="16" t="str">
        <f aca="false">IF(B3486="Inscripción de nuevo registro patronal",B3486 &amp; "|" &amp; E3486 &amp; "|" &amp; C3486,"")</f>
        <v/>
      </c>
      <c r="M3486" s="18" t="n">
        <f aca="false">IF(OR(C3486="", L3486=""), 0, IF(COUNTIF($L$6:L3486, L3486)=1, 1, 0))</f>
        <v>0</v>
      </c>
    </row>
    <row r="3487" customFormat="false" ht="28.35" hidden="false" customHeight="true" outlineLevel="0" collapsed="false">
      <c r="A3487" s="48" t="str">
        <f aca="false">IF(AND(NOT(ISBLANK(C3487)),NOT(ISBLANK(B3487)),NOT(ISBLANK(E3487))),(_xlfn.AGGREGATE(2,7,A$5:A3487))+1,"")</f>
        <v/>
      </c>
      <c r="B3487" s="49"/>
      <c r="C3487" s="49"/>
      <c r="D3487" s="50"/>
      <c r="E3487" s="51"/>
      <c r="F3487" s="52" t="str">
        <f aca="false">IFERROR(VLOOKUP(B3487,LISTAS!$Q$2:$R$58,2,0),"")</f>
        <v/>
      </c>
      <c r="G3487" s="34" t="str">
        <f aca="false">IF(ISBLANK(C3487),"",  IF(F3487="RAZÓN SOCIAL","NUEVO_RP",   IF(F3487="NUMERO",      IF(ISNUMBER(VALUE(C3487)),VALUE(C3487),""),   IF(OR(F3487="NSS - NOMBRE",F3487="RP - NOMBRE"),      IF(         AND(           NOT(ISERROR(FIND(" - ",C3487))),           ISERROR(FIND("  ",C3487)),           ISERROR(FIND("–",C3487)),           ISERROR(FIND("—",C3487)),           ISNUMBER(VALUE(LEFT(C3487,FIND(" - ",C3487)-1)))         ),         VALUE(LEFT(C3487,FIND(" - ",C3487)-1)),         ""      ),   ""   )  )))</f>
        <v/>
      </c>
      <c r="H3487" s="34" t="str">
        <f aca="false">B3487 &amp; "|" &amp; E3487 &amp; "|" &amp;(IF(ISBLANK(C3487),"",IFERROR(VALUE(LEFT(TRIM(C3487),FIND(" ",TRIM(C3487)&amp;" ")-1)),"")))</f>
        <v>||</v>
      </c>
      <c r="I3487" s="18" t="n">
        <f aca="false">IF(G3487="",0, IF(COUNTIF($H$6:H3487,H3487)=1,1,0))</f>
        <v>0</v>
      </c>
      <c r="J3487" s="34" t="str">
        <f aca="false">IF( OR( ISBLANK(D3487), C3487=D3487, AND( LEFT(D3487,7)&lt;&gt;"NOMINA ", OR( ISERROR(FIND(" - ",D3487)), NOT(ISNUMBER(VALUE(LEFT(D3487,FIND(" - ",D3487)-1)))) ) ) ), "", B3487 &amp; "|" &amp; E3487 &amp; "|" &amp; (IF(ISBLANK(C3487), "", IFERROR(VALUE(LEFT(TRIM(C3487), FIND(" ", TRIM(C3487)&amp;" ")-1)), ""))) &amp; "|" &amp; D3487 )</f>
        <v/>
      </c>
      <c r="K3487" s="18" t="n">
        <f aca="false">IF(OR(C3487="", J3487="",G3487=""), 0, IF(COUNTIF($J$6:J3487, J3487)=1, 1, 0))</f>
        <v>0</v>
      </c>
      <c r="L3487" s="16" t="str">
        <f aca="false">IF(B3487="Inscripción de nuevo registro patronal",B3487 &amp; "|" &amp; E3487 &amp; "|" &amp; C3487,"")</f>
        <v/>
      </c>
      <c r="M3487" s="18" t="n">
        <f aca="false">IF(OR(C3487="", L3487=""), 0, IF(COUNTIF($L$6:L3487, L3487)=1, 1, 0))</f>
        <v>0</v>
      </c>
    </row>
    <row r="3488" customFormat="false" ht="28.35" hidden="false" customHeight="true" outlineLevel="0" collapsed="false">
      <c r="A3488" s="48" t="str">
        <f aca="false">IF(AND(NOT(ISBLANK(C3488)),NOT(ISBLANK(B3488)),NOT(ISBLANK(E3488))),(_xlfn.AGGREGATE(2,7,A$5:A3488))+1,"")</f>
        <v/>
      </c>
      <c r="B3488" s="49"/>
      <c r="C3488" s="49"/>
      <c r="D3488" s="50"/>
      <c r="E3488" s="51"/>
      <c r="F3488" s="52" t="str">
        <f aca="false">IFERROR(VLOOKUP(B3488,LISTAS!$Q$2:$R$58,2,0),"")</f>
        <v/>
      </c>
      <c r="G3488" s="34" t="str">
        <f aca="false">IF(ISBLANK(C3488),"",  IF(F3488="RAZÓN SOCIAL","NUEVO_RP",   IF(F3488="NUMERO",      IF(ISNUMBER(VALUE(C3488)),VALUE(C3488),""),   IF(OR(F3488="NSS - NOMBRE",F3488="RP - NOMBRE"),      IF(         AND(           NOT(ISERROR(FIND(" - ",C3488))),           ISERROR(FIND("  ",C3488)),           ISERROR(FIND("–",C3488)),           ISERROR(FIND("—",C3488)),           ISNUMBER(VALUE(LEFT(C3488,FIND(" - ",C3488)-1)))         ),         VALUE(LEFT(C3488,FIND(" - ",C3488)-1)),         ""      ),   ""   )  )))</f>
        <v/>
      </c>
      <c r="H3488" s="34" t="str">
        <f aca="false">B3488 &amp; "|" &amp; E3488 &amp; "|" &amp;(IF(ISBLANK(C3488),"",IFERROR(VALUE(LEFT(TRIM(C3488),FIND(" ",TRIM(C3488)&amp;" ")-1)),"")))</f>
        <v>||</v>
      </c>
      <c r="I3488" s="18" t="n">
        <f aca="false">IF(G3488="",0, IF(COUNTIF($H$6:H3488,H3488)=1,1,0))</f>
        <v>0</v>
      </c>
      <c r="J3488" s="34" t="str">
        <f aca="false">IF( OR( ISBLANK(D3488), C3488=D3488, AND( LEFT(D3488,7)&lt;&gt;"NOMINA ", OR( ISERROR(FIND(" - ",D3488)), NOT(ISNUMBER(VALUE(LEFT(D3488,FIND(" - ",D3488)-1)))) ) ) ), "", B3488 &amp; "|" &amp; E3488 &amp; "|" &amp; (IF(ISBLANK(C3488), "", IFERROR(VALUE(LEFT(TRIM(C3488), FIND(" ", TRIM(C3488)&amp;" ")-1)), ""))) &amp; "|" &amp; D3488 )</f>
        <v/>
      </c>
      <c r="K3488" s="18" t="n">
        <f aca="false">IF(OR(C3488="", J3488="",G3488=""), 0, IF(COUNTIF($J$6:J3488, J3488)=1, 1, 0))</f>
        <v>0</v>
      </c>
      <c r="L3488" s="16" t="str">
        <f aca="false">IF(B3488="Inscripción de nuevo registro patronal",B3488 &amp; "|" &amp; E3488 &amp; "|" &amp; C3488,"")</f>
        <v/>
      </c>
      <c r="M3488" s="18" t="n">
        <f aca="false">IF(OR(C3488="", L3488=""), 0, IF(COUNTIF($L$6:L3488, L3488)=1, 1, 0))</f>
        <v>0</v>
      </c>
    </row>
    <row r="3489" customFormat="false" ht="28.35" hidden="false" customHeight="true" outlineLevel="0" collapsed="false">
      <c r="A3489" s="48" t="str">
        <f aca="false">IF(AND(NOT(ISBLANK(C3489)),NOT(ISBLANK(B3489)),NOT(ISBLANK(E3489))),(_xlfn.AGGREGATE(2,7,A$5:A3489))+1,"")</f>
        <v/>
      </c>
      <c r="B3489" s="49"/>
      <c r="C3489" s="49"/>
      <c r="D3489" s="50"/>
      <c r="E3489" s="51"/>
      <c r="F3489" s="52" t="str">
        <f aca="false">IFERROR(VLOOKUP(B3489,LISTAS!$Q$2:$R$58,2,0),"")</f>
        <v/>
      </c>
      <c r="G3489" s="34" t="str">
        <f aca="false">IF(ISBLANK(C3489),"",  IF(F3489="RAZÓN SOCIAL","NUEVO_RP",   IF(F3489="NUMERO",      IF(ISNUMBER(VALUE(C3489)),VALUE(C3489),""),   IF(OR(F3489="NSS - NOMBRE",F3489="RP - NOMBRE"),      IF(         AND(           NOT(ISERROR(FIND(" - ",C3489))),           ISERROR(FIND("  ",C3489)),           ISERROR(FIND("–",C3489)),           ISERROR(FIND("—",C3489)),           ISNUMBER(VALUE(LEFT(C3489,FIND(" - ",C3489)-1)))         ),         VALUE(LEFT(C3489,FIND(" - ",C3489)-1)),         ""      ),   ""   )  )))</f>
        <v/>
      </c>
      <c r="H3489" s="34" t="str">
        <f aca="false">B3489 &amp; "|" &amp; E3489 &amp; "|" &amp;(IF(ISBLANK(C3489),"",IFERROR(VALUE(LEFT(TRIM(C3489),FIND(" ",TRIM(C3489)&amp;" ")-1)),"")))</f>
        <v>||</v>
      </c>
      <c r="I3489" s="18" t="n">
        <f aca="false">IF(G3489="",0, IF(COUNTIF($H$6:H3489,H3489)=1,1,0))</f>
        <v>0</v>
      </c>
      <c r="J3489" s="34" t="str">
        <f aca="false">IF( OR( ISBLANK(D3489), C3489=D3489, AND( LEFT(D3489,7)&lt;&gt;"NOMINA ", OR( ISERROR(FIND(" - ",D3489)), NOT(ISNUMBER(VALUE(LEFT(D3489,FIND(" - ",D3489)-1)))) ) ) ), "", B3489 &amp; "|" &amp; E3489 &amp; "|" &amp; (IF(ISBLANK(C3489), "", IFERROR(VALUE(LEFT(TRIM(C3489), FIND(" ", TRIM(C3489)&amp;" ")-1)), ""))) &amp; "|" &amp; D3489 )</f>
        <v/>
      </c>
      <c r="K3489" s="18" t="n">
        <f aca="false">IF(OR(C3489="", J3489="",G3489=""), 0, IF(COUNTIF($J$6:J3489, J3489)=1, 1, 0))</f>
        <v>0</v>
      </c>
      <c r="L3489" s="16" t="str">
        <f aca="false">IF(B3489="Inscripción de nuevo registro patronal",B3489 &amp; "|" &amp; E3489 &amp; "|" &amp; C3489,"")</f>
        <v/>
      </c>
      <c r="M3489" s="18" t="n">
        <f aca="false">IF(OR(C3489="", L3489=""), 0, IF(COUNTIF($L$6:L3489, L3489)=1, 1, 0))</f>
        <v>0</v>
      </c>
    </row>
    <row r="3490" customFormat="false" ht="28.35" hidden="false" customHeight="true" outlineLevel="0" collapsed="false">
      <c r="A3490" s="48" t="str">
        <f aca="false">IF(AND(NOT(ISBLANK(C3490)),NOT(ISBLANK(B3490)),NOT(ISBLANK(E3490))),(_xlfn.AGGREGATE(2,7,A$5:A3490))+1,"")</f>
        <v/>
      </c>
      <c r="B3490" s="49"/>
      <c r="C3490" s="49"/>
      <c r="D3490" s="50"/>
      <c r="E3490" s="51"/>
      <c r="F3490" s="52" t="str">
        <f aca="false">IFERROR(VLOOKUP(B3490,LISTAS!$Q$2:$R$58,2,0),"")</f>
        <v/>
      </c>
      <c r="G3490" s="34" t="str">
        <f aca="false">IF(ISBLANK(C3490),"",  IF(F3490="RAZÓN SOCIAL","NUEVO_RP",   IF(F3490="NUMERO",      IF(ISNUMBER(VALUE(C3490)),VALUE(C3490),""),   IF(OR(F3490="NSS - NOMBRE",F3490="RP - NOMBRE"),      IF(         AND(           NOT(ISERROR(FIND(" - ",C3490))),           ISERROR(FIND("  ",C3490)),           ISERROR(FIND("–",C3490)),           ISERROR(FIND("—",C3490)),           ISNUMBER(VALUE(LEFT(C3490,FIND(" - ",C3490)-1)))         ),         VALUE(LEFT(C3490,FIND(" - ",C3490)-1)),         ""      ),   ""   )  )))</f>
        <v/>
      </c>
      <c r="H3490" s="34" t="str">
        <f aca="false">B3490 &amp; "|" &amp; E3490 &amp; "|" &amp;(IF(ISBLANK(C3490),"",IFERROR(VALUE(LEFT(TRIM(C3490),FIND(" ",TRIM(C3490)&amp;" ")-1)),"")))</f>
        <v>||</v>
      </c>
      <c r="I3490" s="18" t="n">
        <f aca="false">IF(G3490="",0, IF(COUNTIF($H$6:H3490,H3490)=1,1,0))</f>
        <v>0</v>
      </c>
      <c r="J3490" s="34" t="str">
        <f aca="false">IF( OR( ISBLANK(D3490), C3490=D3490, AND( LEFT(D3490,7)&lt;&gt;"NOMINA ", OR( ISERROR(FIND(" - ",D3490)), NOT(ISNUMBER(VALUE(LEFT(D3490,FIND(" - ",D3490)-1)))) ) ) ), "", B3490 &amp; "|" &amp; E3490 &amp; "|" &amp; (IF(ISBLANK(C3490), "", IFERROR(VALUE(LEFT(TRIM(C3490), FIND(" ", TRIM(C3490)&amp;" ")-1)), ""))) &amp; "|" &amp; D3490 )</f>
        <v/>
      </c>
      <c r="K3490" s="18" t="n">
        <f aca="false">IF(OR(C3490="", J3490="",G3490=""), 0, IF(COUNTIF($J$6:J3490, J3490)=1, 1, 0))</f>
        <v>0</v>
      </c>
      <c r="L3490" s="16" t="str">
        <f aca="false">IF(B3490="Inscripción de nuevo registro patronal",B3490 &amp; "|" &amp; E3490 &amp; "|" &amp; C3490,"")</f>
        <v/>
      </c>
      <c r="M3490" s="18" t="n">
        <f aca="false">IF(OR(C3490="", L3490=""), 0, IF(COUNTIF($L$6:L3490, L3490)=1, 1, 0))</f>
        <v>0</v>
      </c>
    </row>
    <row r="3491" customFormat="false" ht="28.35" hidden="false" customHeight="true" outlineLevel="0" collapsed="false">
      <c r="A3491" s="48" t="str">
        <f aca="false">IF(AND(NOT(ISBLANK(C3491)),NOT(ISBLANK(B3491)),NOT(ISBLANK(E3491))),(_xlfn.AGGREGATE(2,7,A$5:A3491))+1,"")</f>
        <v/>
      </c>
      <c r="B3491" s="49"/>
      <c r="C3491" s="49"/>
      <c r="D3491" s="50"/>
      <c r="E3491" s="51"/>
      <c r="F3491" s="52" t="str">
        <f aca="false">IFERROR(VLOOKUP(B3491,LISTAS!$Q$2:$R$58,2,0),"")</f>
        <v/>
      </c>
      <c r="G3491" s="34" t="str">
        <f aca="false">IF(ISBLANK(C3491),"",  IF(F3491="RAZÓN SOCIAL","NUEVO_RP",   IF(F3491="NUMERO",      IF(ISNUMBER(VALUE(C3491)),VALUE(C3491),""),   IF(OR(F3491="NSS - NOMBRE",F3491="RP - NOMBRE"),      IF(         AND(           NOT(ISERROR(FIND(" - ",C3491))),           ISERROR(FIND("  ",C3491)),           ISERROR(FIND("–",C3491)),           ISERROR(FIND("—",C3491)),           ISNUMBER(VALUE(LEFT(C3491,FIND(" - ",C3491)-1)))         ),         VALUE(LEFT(C3491,FIND(" - ",C3491)-1)),         ""      ),   ""   )  )))</f>
        <v/>
      </c>
      <c r="H3491" s="34" t="str">
        <f aca="false">B3491 &amp; "|" &amp; E3491 &amp; "|" &amp;(IF(ISBLANK(C3491),"",IFERROR(VALUE(LEFT(TRIM(C3491),FIND(" ",TRIM(C3491)&amp;" ")-1)),"")))</f>
        <v>||</v>
      </c>
      <c r="I3491" s="18" t="n">
        <f aca="false">IF(G3491="",0, IF(COUNTIF($H$6:H3491,H3491)=1,1,0))</f>
        <v>0</v>
      </c>
      <c r="J3491" s="34" t="str">
        <f aca="false">IF( OR( ISBLANK(D3491), C3491=D3491, AND( LEFT(D3491,7)&lt;&gt;"NOMINA ", OR( ISERROR(FIND(" - ",D3491)), NOT(ISNUMBER(VALUE(LEFT(D3491,FIND(" - ",D3491)-1)))) ) ) ), "", B3491 &amp; "|" &amp; E3491 &amp; "|" &amp; (IF(ISBLANK(C3491), "", IFERROR(VALUE(LEFT(TRIM(C3491), FIND(" ", TRIM(C3491)&amp;" ")-1)), ""))) &amp; "|" &amp; D3491 )</f>
        <v/>
      </c>
      <c r="K3491" s="18" t="n">
        <f aca="false">IF(OR(C3491="", J3491="",G3491=""), 0, IF(COUNTIF($J$6:J3491, J3491)=1, 1, 0))</f>
        <v>0</v>
      </c>
      <c r="L3491" s="16" t="str">
        <f aca="false">IF(B3491="Inscripción de nuevo registro patronal",B3491 &amp; "|" &amp; E3491 &amp; "|" &amp; C3491,"")</f>
        <v/>
      </c>
      <c r="M3491" s="18" t="n">
        <f aca="false">IF(OR(C3491="", L3491=""), 0, IF(COUNTIF($L$6:L3491, L3491)=1, 1, 0))</f>
        <v>0</v>
      </c>
    </row>
    <row r="3492" customFormat="false" ht="28.35" hidden="false" customHeight="true" outlineLevel="0" collapsed="false">
      <c r="A3492" s="48" t="str">
        <f aca="false">IF(AND(NOT(ISBLANK(C3492)),NOT(ISBLANK(B3492)),NOT(ISBLANK(E3492))),(_xlfn.AGGREGATE(2,7,A$5:A3492))+1,"")</f>
        <v/>
      </c>
      <c r="B3492" s="49"/>
      <c r="C3492" s="49"/>
      <c r="D3492" s="50"/>
      <c r="E3492" s="51"/>
      <c r="F3492" s="52" t="str">
        <f aca="false">IFERROR(VLOOKUP(B3492,LISTAS!$Q$2:$R$58,2,0),"")</f>
        <v/>
      </c>
      <c r="G3492" s="34" t="str">
        <f aca="false">IF(ISBLANK(C3492),"",  IF(F3492="RAZÓN SOCIAL","NUEVO_RP",   IF(F3492="NUMERO",      IF(ISNUMBER(VALUE(C3492)),VALUE(C3492),""),   IF(OR(F3492="NSS - NOMBRE",F3492="RP - NOMBRE"),      IF(         AND(           NOT(ISERROR(FIND(" - ",C3492))),           ISERROR(FIND("  ",C3492)),           ISERROR(FIND("–",C3492)),           ISERROR(FIND("—",C3492)),           ISNUMBER(VALUE(LEFT(C3492,FIND(" - ",C3492)-1)))         ),         VALUE(LEFT(C3492,FIND(" - ",C3492)-1)),         ""      ),   ""   )  )))</f>
        <v/>
      </c>
      <c r="H3492" s="34" t="str">
        <f aca="false">B3492 &amp; "|" &amp; E3492 &amp; "|" &amp;(IF(ISBLANK(C3492),"",IFERROR(VALUE(LEFT(TRIM(C3492),FIND(" ",TRIM(C3492)&amp;" ")-1)),"")))</f>
        <v>||</v>
      </c>
      <c r="I3492" s="18" t="n">
        <f aca="false">IF(G3492="",0, IF(COUNTIF($H$6:H3492,H3492)=1,1,0))</f>
        <v>0</v>
      </c>
      <c r="J3492" s="34" t="str">
        <f aca="false">IF( OR( ISBLANK(D3492), C3492=D3492, AND( LEFT(D3492,7)&lt;&gt;"NOMINA ", OR( ISERROR(FIND(" - ",D3492)), NOT(ISNUMBER(VALUE(LEFT(D3492,FIND(" - ",D3492)-1)))) ) ) ), "", B3492 &amp; "|" &amp; E3492 &amp; "|" &amp; (IF(ISBLANK(C3492), "", IFERROR(VALUE(LEFT(TRIM(C3492), FIND(" ", TRIM(C3492)&amp;" ")-1)), ""))) &amp; "|" &amp; D3492 )</f>
        <v/>
      </c>
      <c r="K3492" s="18" t="n">
        <f aca="false">IF(OR(C3492="", J3492="",G3492=""), 0, IF(COUNTIF($J$6:J3492, J3492)=1, 1, 0))</f>
        <v>0</v>
      </c>
      <c r="L3492" s="16" t="str">
        <f aca="false">IF(B3492="Inscripción de nuevo registro patronal",B3492 &amp; "|" &amp; E3492 &amp; "|" &amp; C3492,"")</f>
        <v/>
      </c>
      <c r="M3492" s="18" t="n">
        <f aca="false">IF(OR(C3492="", L3492=""), 0, IF(COUNTIF($L$6:L3492, L3492)=1, 1, 0))</f>
        <v>0</v>
      </c>
    </row>
    <row r="3493" customFormat="false" ht="28.35" hidden="false" customHeight="true" outlineLevel="0" collapsed="false">
      <c r="A3493" s="48" t="str">
        <f aca="false">IF(AND(NOT(ISBLANK(C3493)),NOT(ISBLANK(B3493)),NOT(ISBLANK(E3493))),(_xlfn.AGGREGATE(2,7,A$5:A3493))+1,"")</f>
        <v/>
      </c>
      <c r="B3493" s="49"/>
      <c r="C3493" s="49"/>
      <c r="D3493" s="50"/>
      <c r="E3493" s="51"/>
      <c r="F3493" s="52" t="str">
        <f aca="false">IFERROR(VLOOKUP(B3493,LISTAS!$Q$2:$R$58,2,0),"")</f>
        <v/>
      </c>
      <c r="G3493" s="34" t="str">
        <f aca="false">IF(ISBLANK(C3493),"",  IF(F3493="RAZÓN SOCIAL","NUEVO_RP",   IF(F3493="NUMERO",      IF(ISNUMBER(VALUE(C3493)),VALUE(C3493),""),   IF(OR(F3493="NSS - NOMBRE",F3493="RP - NOMBRE"),      IF(         AND(           NOT(ISERROR(FIND(" - ",C3493))),           ISERROR(FIND("  ",C3493)),           ISERROR(FIND("–",C3493)),           ISERROR(FIND("—",C3493)),           ISNUMBER(VALUE(LEFT(C3493,FIND(" - ",C3493)-1)))         ),         VALUE(LEFT(C3493,FIND(" - ",C3493)-1)),         ""      ),   ""   )  )))</f>
        <v/>
      </c>
      <c r="H3493" s="34" t="str">
        <f aca="false">B3493 &amp; "|" &amp; E3493 &amp; "|" &amp;(IF(ISBLANK(C3493),"",IFERROR(VALUE(LEFT(TRIM(C3493),FIND(" ",TRIM(C3493)&amp;" ")-1)),"")))</f>
        <v>||</v>
      </c>
      <c r="I3493" s="18" t="n">
        <f aca="false">IF(G3493="",0, IF(COUNTIF($H$6:H3493,H3493)=1,1,0))</f>
        <v>0</v>
      </c>
      <c r="J3493" s="34" t="str">
        <f aca="false">IF( OR( ISBLANK(D3493), C3493=D3493, AND( LEFT(D3493,7)&lt;&gt;"NOMINA ", OR( ISERROR(FIND(" - ",D3493)), NOT(ISNUMBER(VALUE(LEFT(D3493,FIND(" - ",D3493)-1)))) ) ) ), "", B3493 &amp; "|" &amp; E3493 &amp; "|" &amp; (IF(ISBLANK(C3493), "", IFERROR(VALUE(LEFT(TRIM(C3493), FIND(" ", TRIM(C3493)&amp;" ")-1)), ""))) &amp; "|" &amp; D3493 )</f>
        <v/>
      </c>
      <c r="K3493" s="18" t="n">
        <f aca="false">IF(OR(C3493="", J3493="",G3493=""), 0, IF(COUNTIF($J$6:J3493, J3493)=1, 1, 0))</f>
        <v>0</v>
      </c>
      <c r="L3493" s="16" t="str">
        <f aca="false">IF(B3493="Inscripción de nuevo registro patronal",B3493 &amp; "|" &amp; E3493 &amp; "|" &amp; C3493,"")</f>
        <v/>
      </c>
      <c r="M3493" s="18" t="n">
        <f aca="false">IF(OR(C3493="", L3493=""), 0, IF(COUNTIF($L$6:L3493, L3493)=1, 1, 0))</f>
        <v>0</v>
      </c>
    </row>
    <row r="3494" customFormat="false" ht="28.35" hidden="false" customHeight="true" outlineLevel="0" collapsed="false">
      <c r="A3494" s="48" t="str">
        <f aca="false">IF(AND(NOT(ISBLANK(C3494)),NOT(ISBLANK(B3494)),NOT(ISBLANK(E3494))),(_xlfn.AGGREGATE(2,7,A$5:A3494))+1,"")</f>
        <v/>
      </c>
      <c r="B3494" s="49"/>
      <c r="C3494" s="49"/>
      <c r="D3494" s="50"/>
      <c r="E3494" s="51"/>
      <c r="F3494" s="52" t="str">
        <f aca="false">IFERROR(VLOOKUP(B3494,LISTAS!$Q$2:$R$58,2,0),"")</f>
        <v/>
      </c>
      <c r="G3494" s="34" t="str">
        <f aca="false">IF(ISBLANK(C3494),"",  IF(F3494="RAZÓN SOCIAL","NUEVO_RP",   IF(F3494="NUMERO",      IF(ISNUMBER(VALUE(C3494)),VALUE(C3494),""),   IF(OR(F3494="NSS - NOMBRE",F3494="RP - NOMBRE"),      IF(         AND(           NOT(ISERROR(FIND(" - ",C3494))),           ISERROR(FIND("  ",C3494)),           ISERROR(FIND("–",C3494)),           ISERROR(FIND("—",C3494)),           ISNUMBER(VALUE(LEFT(C3494,FIND(" - ",C3494)-1)))         ),         VALUE(LEFT(C3494,FIND(" - ",C3494)-1)),         ""      ),   ""   )  )))</f>
        <v/>
      </c>
      <c r="H3494" s="34" t="str">
        <f aca="false">B3494 &amp; "|" &amp; E3494 &amp; "|" &amp;(IF(ISBLANK(C3494),"",IFERROR(VALUE(LEFT(TRIM(C3494),FIND(" ",TRIM(C3494)&amp;" ")-1)),"")))</f>
        <v>||</v>
      </c>
      <c r="I3494" s="18" t="n">
        <f aca="false">IF(G3494="",0, IF(COUNTIF($H$6:H3494,H3494)=1,1,0))</f>
        <v>0</v>
      </c>
      <c r="J3494" s="34" t="str">
        <f aca="false">IF( OR( ISBLANK(D3494), C3494=D3494, AND( LEFT(D3494,7)&lt;&gt;"NOMINA ", OR( ISERROR(FIND(" - ",D3494)), NOT(ISNUMBER(VALUE(LEFT(D3494,FIND(" - ",D3494)-1)))) ) ) ), "", B3494 &amp; "|" &amp; E3494 &amp; "|" &amp; (IF(ISBLANK(C3494), "", IFERROR(VALUE(LEFT(TRIM(C3494), FIND(" ", TRIM(C3494)&amp;" ")-1)), ""))) &amp; "|" &amp; D3494 )</f>
        <v/>
      </c>
      <c r="K3494" s="18" t="n">
        <f aca="false">IF(OR(C3494="", J3494="",G3494=""), 0, IF(COUNTIF($J$6:J3494, J3494)=1, 1, 0))</f>
        <v>0</v>
      </c>
      <c r="L3494" s="16" t="str">
        <f aca="false">IF(B3494="Inscripción de nuevo registro patronal",B3494 &amp; "|" &amp; E3494 &amp; "|" &amp; C3494,"")</f>
        <v/>
      </c>
      <c r="M3494" s="18" t="n">
        <f aca="false">IF(OR(C3494="", L3494=""), 0, IF(COUNTIF($L$6:L3494, L3494)=1, 1, 0))</f>
        <v>0</v>
      </c>
    </row>
    <row r="3495" customFormat="false" ht="28.35" hidden="false" customHeight="true" outlineLevel="0" collapsed="false">
      <c r="A3495" s="48" t="str">
        <f aca="false">IF(AND(NOT(ISBLANK(C3495)),NOT(ISBLANK(B3495)),NOT(ISBLANK(E3495))),(_xlfn.AGGREGATE(2,7,A$5:A3495))+1,"")</f>
        <v/>
      </c>
      <c r="B3495" s="49"/>
      <c r="C3495" s="49"/>
      <c r="D3495" s="50"/>
      <c r="E3495" s="51"/>
      <c r="F3495" s="52" t="str">
        <f aca="false">IFERROR(VLOOKUP(B3495,LISTAS!$Q$2:$R$58,2,0),"")</f>
        <v/>
      </c>
      <c r="G3495" s="34" t="str">
        <f aca="false">IF(ISBLANK(C3495),"",  IF(F3495="RAZÓN SOCIAL","NUEVO_RP",   IF(F3495="NUMERO",      IF(ISNUMBER(VALUE(C3495)),VALUE(C3495),""),   IF(OR(F3495="NSS - NOMBRE",F3495="RP - NOMBRE"),      IF(         AND(           NOT(ISERROR(FIND(" - ",C3495))),           ISERROR(FIND("  ",C3495)),           ISERROR(FIND("–",C3495)),           ISERROR(FIND("—",C3495)),           ISNUMBER(VALUE(LEFT(C3495,FIND(" - ",C3495)-1)))         ),         VALUE(LEFT(C3495,FIND(" - ",C3495)-1)),         ""      ),   ""   )  )))</f>
        <v/>
      </c>
      <c r="H3495" s="34" t="str">
        <f aca="false">B3495 &amp; "|" &amp; E3495 &amp; "|" &amp;(IF(ISBLANK(C3495),"",IFERROR(VALUE(LEFT(TRIM(C3495),FIND(" ",TRIM(C3495)&amp;" ")-1)),"")))</f>
        <v>||</v>
      </c>
      <c r="I3495" s="18" t="n">
        <f aca="false">IF(G3495="",0, IF(COUNTIF($H$6:H3495,H3495)=1,1,0))</f>
        <v>0</v>
      </c>
      <c r="J3495" s="34" t="str">
        <f aca="false">IF( OR( ISBLANK(D3495), C3495=D3495, AND( LEFT(D3495,7)&lt;&gt;"NOMINA ", OR( ISERROR(FIND(" - ",D3495)), NOT(ISNUMBER(VALUE(LEFT(D3495,FIND(" - ",D3495)-1)))) ) ) ), "", B3495 &amp; "|" &amp; E3495 &amp; "|" &amp; (IF(ISBLANK(C3495), "", IFERROR(VALUE(LEFT(TRIM(C3495), FIND(" ", TRIM(C3495)&amp;" ")-1)), ""))) &amp; "|" &amp; D3495 )</f>
        <v/>
      </c>
      <c r="K3495" s="18" t="n">
        <f aca="false">IF(OR(C3495="", J3495="",G3495=""), 0, IF(COUNTIF($J$6:J3495, J3495)=1, 1, 0))</f>
        <v>0</v>
      </c>
      <c r="L3495" s="16" t="str">
        <f aca="false">IF(B3495="Inscripción de nuevo registro patronal",B3495 &amp; "|" &amp; E3495 &amp; "|" &amp; C3495,"")</f>
        <v/>
      </c>
      <c r="M3495" s="18" t="n">
        <f aca="false">IF(OR(C3495="", L3495=""), 0, IF(COUNTIF($L$6:L3495, L3495)=1, 1, 0))</f>
        <v>0</v>
      </c>
    </row>
    <row r="3496" customFormat="false" ht="28.35" hidden="false" customHeight="true" outlineLevel="0" collapsed="false">
      <c r="A3496" s="48" t="str">
        <f aca="false">IF(AND(NOT(ISBLANK(C3496)),NOT(ISBLANK(B3496)),NOT(ISBLANK(E3496))),(_xlfn.AGGREGATE(2,7,A$5:A3496))+1,"")</f>
        <v/>
      </c>
      <c r="B3496" s="49"/>
      <c r="C3496" s="49"/>
      <c r="D3496" s="50"/>
      <c r="E3496" s="51"/>
      <c r="F3496" s="52" t="str">
        <f aca="false">IFERROR(VLOOKUP(B3496,LISTAS!$Q$2:$R$58,2,0),"")</f>
        <v/>
      </c>
      <c r="G3496" s="34" t="str">
        <f aca="false">IF(ISBLANK(C3496),"",  IF(F3496="RAZÓN SOCIAL","NUEVO_RP",   IF(F3496="NUMERO",      IF(ISNUMBER(VALUE(C3496)),VALUE(C3496),""),   IF(OR(F3496="NSS - NOMBRE",F3496="RP - NOMBRE"),      IF(         AND(           NOT(ISERROR(FIND(" - ",C3496))),           ISERROR(FIND("  ",C3496)),           ISERROR(FIND("–",C3496)),           ISERROR(FIND("—",C3496)),           ISNUMBER(VALUE(LEFT(C3496,FIND(" - ",C3496)-1)))         ),         VALUE(LEFT(C3496,FIND(" - ",C3496)-1)),         ""      ),   ""   )  )))</f>
        <v/>
      </c>
      <c r="H3496" s="34" t="str">
        <f aca="false">B3496 &amp; "|" &amp; E3496 &amp; "|" &amp;(IF(ISBLANK(C3496),"",IFERROR(VALUE(LEFT(TRIM(C3496),FIND(" ",TRIM(C3496)&amp;" ")-1)),"")))</f>
        <v>||</v>
      </c>
      <c r="I3496" s="18" t="n">
        <f aca="false">IF(G3496="",0, IF(COUNTIF($H$6:H3496,H3496)=1,1,0))</f>
        <v>0</v>
      </c>
      <c r="J3496" s="34" t="str">
        <f aca="false">IF( OR( ISBLANK(D3496), C3496=D3496, AND( LEFT(D3496,7)&lt;&gt;"NOMINA ", OR( ISERROR(FIND(" - ",D3496)), NOT(ISNUMBER(VALUE(LEFT(D3496,FIND(" - ",D3496)-1)))) ) ) ), "", B3496 &amp; "|" &amp; E3496 &amp; "|" &amp; (IF(ISBLANK(C3496), "", IFERROR(VALUE(LEFT(TRIM(C3496), FIND(" ", TRIM(C3496)&amp;" ")-1)), ""))) &amp; "|" &amp; D3496 )</f>
        <v/>
      </c>
      <c r="K3496" s="18" t="n">
        <f aca="false">IF(OR(C3496="", J3496="",G3496=""), 0, IF(COUNTIF($J$6:J3496, J3496)=1, 1, 0))</f>
        <v>0</v>
      </c>
      <c r="L3496" s="16" t="str">
        <f aca="false">IF(B3496="Inscripción de nuevo registro patronal",B3496 &amp; "|" &amp; E3496 &amp; "|" &amp; C3496,"")</f>
        <v/>
      </c>
      <c r="M3496" s="18" t="n">
        <f aca="false">IF(OR(C3496="", L3496=""), 0, IF(COUNTIF($L$6:L3496, L3496)=1, 1, 0))</f>
        <v>0</v>
      </c>
    </row>
    <row r="3497" customFormat="false" ht="28.35" hidden="false" customHeight="true" outlineLevel="0" collapsed="false">
      <c r="A3497" s="48" t="str">
        <f aca="false">IF(AND(NOT(ISBLANK(C3497)),NOT(ISBLANK(B3497)),NOT(ISBLANK(E3497))),(_xlfn.AGGREGATE(2,7,A$5:A3497))+1,"")</f>
        <v/>
      </c>
      <c r="B3497" s="49"/>
      <c r="C3497" s="49"/>
      <c r="D3497" s="50"/>
      <c r="E3497" s="51"/>
      <c r="F3497" s="52" t="str">
        <f aca="false">IFERROR(VLOOKUP(B3497,LISTAS!$Q$2:$R$58,2,0),"")</f>
        <v/>
      </c>
      <c r="G3497" s="34" t="str">
        <f aca="false">IF(ISBLANK(C3497),"",  IF(F3497="RAZÓN SOCIAL","NUEVO_RP",   IF(F3497="NUMERO",      IF(ISNUMBER(VALUE(C3497)),VALUE(C3497),""),   IF(OR(F3497="NSS - NOMBRE",F3497="RP - NOMBRE"),      IF(         AND(           NOT(ISERROR(FIND(" - ",C3497))),           ISERROR(FIND("  ",C3497)),           ISERROR(FIND("–",C3497)),           ISERROR(FIND("—",C3497)),           ISNUMBER(VALUE(LEFT(C3497,FIND(" - ",C3497)-1)))         ),         VALUE(LEFT(C3497,FIND(" - ",C3497)-1)),         ""      ),   ""   )  )))</f>
        <v/>
      </c>
      <c r="H3497" s="34" t="str">
        <f aca="false">B3497 &amp; "|" &amp; E3497 &amp; "|" &amp;(IF(ISBLANK(C3497),"",IFERROR(VALUE(LEFT(TRIM(C3497),FIND(" ",TRIM(C3497)&amp;" ")-1)),"")))</f>
        <v>||</v>
      </c>
      <c r="I3497" s="18" t="n">
        <f aca="false">IF(G3497="",0, IF(COUNTIF($H$6:H3497,H3497)=1,1,0))</f>
        <v>0</v>
      </c>
      <c r="J3497" s="34" t="str">
        <f aca="false">IF( OR( ISBLANK(D3497), C3497=D3497, AND( LEFT(D3497,7)&lt;&gt;"NOMINA ", OR( ISERROR(FIND(" - ",D3497)), NOT(ISNUMBER(VALUE(LEFT(D3497,FIND(" - ",D3497)-1)))) ) ) ), "", B3497 &amp; "|" &amp; E3497 &amp; "|" &amp; (IF(ISBLANK(C3497), "", IFERROR(VALUE(LEFT(TRIM(C3497), FIND(" ", TRIM(C3497)&amp;" ")-1)), ""))) &amp; "|" &amp; D3497 )</f>
        <v/>
      </c>
      <c r="K3497" s="18" t="n">
        <f aca="false">IF(OR(C3497="", J3497="",G3497=""), 0, IF(COUNTIF($J$6:J3497, J3497)=1, 1, 0))</f>
        <v>0</v>
      </c>
      <c r="L3497" s="16" t="str">
        <f aca="false">IF(B3497="Inscripción de nuevo registro patronal",B3497 &amp; "|" &amp; E3497 &amp; "|" &amp; C3497,"")</f>
        <v/>
      </c>
      <c r="M3497" s="18" t="n">
        <f aca="false">IF(OR(C3497="", L3497=""), 0, IF(COUNTIF($L$6:L3497, L3497)=1, 1, 0))</f>
        <v>0</v>
      </c>
    </row>
    <row r="3498" customFormat="false" ht="28.35" hidden="false" customHeight="true" outlineLevel="0" collapsed="false">
      <c r="A3498" s="48" t="str">
        <f aca="false">IF(AND(NOT(ISBLANK(C3498)),NOT(ISBLANK(B3498)),NOT(ISBLANK(E3498))),(_xlfn.AGGREGATE(2,7,A$5:A3498))+1,"")</f>
        <v/>
      </c>
      <c r="B3498" s="49"/>
      <c r="C3498" s="49"/>
      <c r="D3498" s="50"/>
      <c r="E3498" s="51"/>
      <c r="F3498" s="52" t="str">
        <f aca="false">IFERROR(VLOOKUP(B3498,LISTAS!$Q$2:$R$58,2,0),"")</f>
        <v/>
      </c>
      <c r="G3498" s="34" t="str">
        <f aca="false">IF(ISBLANK(C3498),"",  IF(F3498="RAZÓN SOCIAL","NUEVO_RP",   IF(F3498="NUMERO",      IF(ISNUMBER(VALUE(C3498)),VALUE(C3498),""),   IF(OR(F3498="NSS - NOMBRE",F3498="RP - NOMBRE"),      IF(         AND(           NOT(ISERROR(FIND(" - ",C3498))),           ISERROR(FIND("  ",C3498)),           ISERROR(FIND("–",C3498)),           ISERROR(FIND("—",C3498)),           ISNUMBER(VALUE(LEFT(C3498,FIND(" - ",C3498)-1)))         ),         VALUE(LEFT(C3498,FIND(" - ",C3498)-1)),         ""      ),   ""   )  )))</f>
        <v/>
      </c>
      <c r="H3498" s="34" t="str">
        <f aca="false">B3498 &amp; "|" &amp; E3498 &amp; "|" &amp;(IF(ISBLANK(C3498),"",IFERROR(VALUE(LEFT(TRIM(C3498),FIND(" ",TRIM(C3498)&amp;" ")-1)),"")))</f>
        <v>||</v>
      </c>
      <c r="I3498" s="18" t="n">
        <f aca="false">IF(G3498="",0, IF(COUNTIF($H$6:H3498,H3498)=1,1,0))</f>
        <v>0</v>
      </c>
      <c r="J3498" s="34" t="str">
        <f aca="false">IF( OR( ISBLANK(D3498), C3498=D3498, AND( LEFT(D3498,7)&lt;&gt;"NOMINA ", OR( ISERROR(FIND(" - ",D3498)), NOT(ISNUMBER(VALUE(LEFT(D3498,FIND(" - ",D3498)-1)))) ) ) ), "", B3498 &amp; "|" &amp; E3498 &amp; "|" &amp; (IF(ISBLANK(C3498), "", IFERROR(VALUE(LEFT(TRIM(C3498), FIND(" ", TRIM(C3498)&amp;" ")-1)), ""))) &amp; "|" &amp; D3498 )</f>
        <v/>
      </c>
      <c r="K3498" s="18" t="n">
        <f aca="false">IF(OR(C3498="", J3498="",G3498=""), 0, IF(COUNTIF($J$6:J3498, J3498)=1, 1, 0))</f>
        <v>0</v>
      </c>
      <c r="L3498" s="16" t="str">
        <f aca="false">IF(B3498="Inscripción de nuevo registro patronal",B3498 &amp; "|" &amp; E3498 &amp; "|" &amp; C3498,"")</f>
        <v/>
      </c>
      <c r="M3498" s="18" t="n">
        <f aca="false">IF(OR(C3498="", L3498=""), 0, IF(COUNTIF($L$6:L3498, L3498)=1, 1, 0))</f>
        <v>0</v>
      </c>
    </row>
    <row r="3499" customFormat="false" ht="28.35" hidden="false" customHeight="true" outlineLevel="0" collapsed="false">
      <c r="A3499" s="48" t="str">
        <f aca="false">IF(AND(NOT(ISBLANK(C3499)),NOT(ISBLANK(B3499)),NOT(ISBLANK(E3499))),(_xlfn.AGGREGATE(2,7,A$5:A3499))+1,"")</f>
        <v/>
      </c>
      <c r="B3499" s="49"/>
      <c r="C3499" s="49"/>
      <c r="D3499" s="50"/>
      <c r="E3499" s="51"/>
      <c r="F3499" s="52" t="str">
        <f aca="false">IFERROR(VLOOKUP(B3499,LISTAS!$Q$2:$R$58,2,0),"")</f>
        <v/>
      </c>
      <c r="G3499" s="34" t="str">
        <f aca="false">IF(ISBLANK(C3499),"",  IF(F3499="RAZÓN SOCIAL","NUEVO_RP",   IF(F3499="NUMERO",      IF(ISNUMBER(VALUE(C3499)),VALUE(C3499),""),   IF(OR(F3499="NSS - NOMBRE",F3499="RP - NOMBRE"),      IF(         AND(           NOT(ISERROR(FIND(" - ",C3499))),           ISERROR(FIND("  ",C3499)),           ISERROR(FIND("–",C3499)),           ISERROR(FIND("—",C3499)),           ISNUMBER(VALUE(LEFT(C3499,FIND(" - ",C3499)-1)))         ),         VALUE(LEFT(C3499,FIND(" - ",C3499)-1)),         ""      ),   ""   )  )))</f>
        <v/>
      </c>
      <c r="H3499" s="34" t="str">
        <f aca="false">B3499 &amp; "|" &amp; E3499 &amp; "|" &amp;(IF(ISBLANK(C3499),"",IFERROR(VALUE(LEFT(TRIM(C3499),FIND(" ",TRIM(C3499)&amp;" ")-1)),"")))</f>
        <v>||</v>
      </c>
      <c r="I3499" s="18" t="n">
        <f aca="false">IF(G3499="",0, IF(COUNTIF($H$6:H3499,H3499)=1,1,0))</f>
        <v>0</v>
      </c>
      <c r="J3499" s="34" t="str">
        <f aca="false">IF( OR( ISBLANK(D3499), C3499=D3499, AND( LEFT(D3499,7)&lt;&gt;"NOMINA ", OR( ISERROR(FIND(" - ",D3499)), NOT(ISNUMBER(VALUE(LEFT(D3499,FIND(" - ",D3499)-1)))) ) ) ), "", B3499 &amp; "|" &amp; E3499 &amp; "|" &amp; (IF(ISBLANK(C3499), "", IFERROR(VALUE(LEFT(TRIM(C3499), FIND(" ", TRIM(C3499)&amp;" ")-1)), ""))) &amp; "|" &amp; D3499 )</f>
        <v/>
      </c>
      <c r="K3499" s="18" t="n">
        <f aca="false">IF(OR(C3499="", J3499="",G3499=""), 0, IF(COUNTIF($J$6:J3499, J3499)=1, 1, 0))</f>
        <v>0</v>
      </c>
      <c r="L3499" s="16" t="str">
        <f aca="false">IF(B3499="Inscripción de nuevo registro patronal",B3499 &amp; "|" &amp; E3499 &amp; "|" &amp; C3499,"")</f>
        <v/>
      </c>
      <c r="M3499" s="18" t="n">
        <f aca="false">IF(OR(C3499="", L3499=""), 0, IF(COUNTIF($L$6:L3499, L3499)=1, 1, 0))</f>
        <v>0</v>
      </c>
    </row>
    <row r="3500" customFormat="false" ht="28.35" hidden="false" customHeight="true" outlineLevel="0" collapsed="false">
      <c r="A3500" s="48" t="str">
        <f aca="false">IF(AND(NOT(ISBLANK(C3500)),NOT(ISBLANK(B3500)),NOT(ISBLANK(E3500))),(_xlfn.AGGREGATE(2,7,A$5:A3500))+1,"")</f>
        <v/>
      </c>
      <c r="B3500" s="49"/>
      <c r="C3500" s="49"/>
      <c r="D3500" s="50"/>
      <c r="E3500" s="51"/>
      <c r="F3500" s="52" t="str">
        <f aca="false">IFERROR(VLOOKUP(B3500,LISTAS!$Q$2:$R$58,2,0),"")</f>
        <v/>
      </c>
      <c r="G3500" s="34" t="str">
        <f aca="false">IF(ISBLANK(C3500),"",  IF(F3500="RAZÓN SOCIAL","NUEVO_RP",   IF(F3500="NUMERO",      IF(ISNUMBER(VALUE(C3500)),VALUE(C3500),""),   IF(OR(F3500="NSS - NOMBRE",F3500="RP - NOMBRE"),      IF(         AND(           NOT(ISERROR(FIND(" - ",C3500))),           ISERROR(FIND("  ",C3500)),           ISERROR(FIND("–",C3500)),           ISERROR(FIND("—",C3500)),           ISNUMBER(VALUE(LEFT(C3500,FIND(" - ",C3500)-1)))         ),         VALUE(LEFT(C3500,FIND(" - ",C3500)-1)),         ""      ),   ""   )  )))</f>
        <v/>
      </c>
      <c r="H3500" s="34" t="str">
        <f aca="false">B3500 &amp; "|" &amp; E3500 &amp; "|" &amp;(IF(ISBLANK(C3500),"",IFERROR(VALUE(LEFT(TRIM(C3500),FIND(" ",TRIM(C3500)&amp;" ")-1)),"")))</f>
        <v>||</v>
      </c>
      <c r="I3500" s="18" t="n">
        <f aca="false">IF(G3500="",0, IF(COUNTIF($H$6:H3500,H3500)=1,1,0))</f>
        <v>0</v>
      </c>
      <c r="J3500" s="34" t="str">
        <f aca="false">IF( OR( ISBLANK(D3500), C3500=D3500, AND( LEFT(D3500,7)&lt;&gt;"NOMINA ", OR( ISERROR(FIND(" - ",D3500)), NOT(ISNUMBER(VALUE(LEFT(D3500,FIND(" - ",D3500)-1)))) ) ) ), "", B3500 &amp; "|" &amp; E3500 &amp; "|" &amp; (IF(ISBLANK(C3500), "", IFERROR(VALUE(LEFT(TRIM(C3500), FIND(" ", TRIM(C3500)&amp;" ")-1)), ""))) &amp; "|" &amp; D3500 )</f>
        <v/>
      </c>
      <c r="K3500" s="18" t="n">
        <f aca="false">IF(OR(C3500="", J3500="",G3500=""), 0, IF(COUNTIF($J$6:J3500, J3500)=1, 1, 0))</f>
        <v>0</v>
      </c>
      <c r="L3500" s="16" t="str">
        <f aca="false">IF(B3500="Inscripción de nuevo registro patronal",B3500 &amp; "|" &amp; E3500 &amp; "|" &amp; C3500,"")</f>
        <v/>
      </c>
      <c r="M3500" s="18" t="n">
        <f aca="false">IF(OR(C3500="", L3500=""), 0, IF(COUNTIF($L$6:L3500, L3500)=1, 1, 0))</f>
        <v>0</v>
      </c>
    </row>
    <row r="3501" customFormat="false" ht="28.35" hidden="false" customHeight="true" outlineLevel="0" collapsed="false">
      <c r="A3501" s="48" t="str">
        <f aca="false">IF(AND(NOT(ISBLANK(C3501)),NOT(ISBLANK(B3501)),NOT(ISBLANK(E3501))),(_xlfn.AGGREGATE(2,7,A$5:A3501))+1,"")</f>
        <v/>
      </c>
      <c r="B3501" s="49"/>
      <c r="C3501" s="49"/>
      <c r="D3501" s="50"/>
      <c r="E3501" s="51"/>
      <c r="F3501" s="52" t="str">
        <f aca="false">IFERROR(VLOOKUP(B3501,LISTAS!$Q$2:$R$58,2,0),"")</f>
        <v/>
      </c>
      <c r="G3501" s="34" t="str">
        <f aca="false">IF(ISBLANK(C3501),"",  IF(F3501="RAZÓN SOCIAL","NUEVO_RP",   IF(F3501="NUMERO",      IF(ISNUMBER(VALUE(C3501)),VALUE(C3501),""),   IF(OR(F3501="NSS - NOMBRE",F3501="RP - NOMBRE"),      IF(         AND(           NOT(ISERROR(FIND(" - ",C3501))),           ISERROR(FIND("  ",C3501)),           ISERROR(FIND("–",C3501)),           ISERROR(FIND("—",C3501)),           ISNUMBER(VALUE(LEFT(C3501,FIND(" - ",C3501)-1)))         ),         VALUE(LEFT(C3501,FIND(" - ",C3501)-1)),         ""      ),   ""   )  )))</f>
        <v/>
      </c>
      <c r="H3501" s="34" t="str">
        <f aca="false">B3501 &amp; "|" &amp; E3501 &amp; "|" &amp;(IF(ISBLANK(C3501),"",IFERROR(VALUE(LEFT(TRIM(C3501),FIND(" ",TRIM(C3501)&amp;" ")-1)),"")))</f>
        <v>||</v>
      </c>
      <c r="I3501" s="18" t="n">
        <f aca="false">IF(G3501="",0, IF(COUNTIF($H$6:H3501,H3501)=1,1,0))</f>
        <v>0</v>
      </c>
      <c r="J3501" s="34" t="str">
        <f aca="false">IF( OR( ISBLANK(D3501), C3501=D3501, AND( LEFT(D3501,7)&lt;&gt;"NOMINA ", OR( ISERROR(FIND(" - ",D3501)), NOT(ISNUMBER(VALUE(LEFT(D3501,FIND(" - ",D3501)-1)))) ) ) ), "", B3501 &amp; "|" &amp; E3501 &amp; "|" &amp; (IF(ISBLANK(C3501), "", IFERROR(VALUE(LEFT(TRIM(C3501), FIND(" ", TRIM(C3501)&amp;" ")-1)), ""))) &amp; "|" &amp; D3501 )</f>
        <v/>
      </c>
      <c r="K3501" s="18" t="n">
        <f aca="false">IF(OR(C3501="", J3501="",G3501=""), 0, IF(COUNTIF($J$6:J3501, J3501)=1, 1, 0))</f>
        <v>0</v>
      </c>
      <c r="L3501" s="16" t="str">
        <f aca="false">IF(B3501="Inscripción de nuevo registro patronal",B3501 &amp; "|" &amp; E3501 &amp; "|" &amp; C3501,"")</f>
        <v/>
      </c>
      <c r="M3501" s="18" t="n">
        <f aca="false">IF(OR(C3501="", L3501=""), 0, IF(COUNTIF($L$6:L3501, L3501)=1, 1, 0))</f>
        <v>0</v>
      </c>
    </row>
    <row r="3502" customFormat="false" ht="28.35" hidden="false" customHeight="true" outlineLevel="0" collapsed="false">
      <c r="A3502" s="48" t="str">
        <f aca="false">IF(AND(NOT(ISBLANK(C3502)),NOT(ISBLANK(B3502)),NOT(ISBLANK(E3502))),(_xlfn.AGGREGATE(2,7,A$5:A3502))+1,"")</f>
        <v/>
      </c>
      <c r="B3502" s="49"/>
      <c r="C3502" s="49"/>
      <c r="D3502" s="50"/>
      <c r="E3502" s="51"/>
      <c r="F3502" s="52" t="str">
        <f aca="false">IFERROR(VLOOKUP(B3502,LISTAS!$Q$2:$R$58,2,0),"")</f>
        <v/>
      </c>
      <c r="G3502" s="34" t="str">
        <f aca="false">IF(ISBLANK(C3502),"",  IF(F3502="RAZÓN SOCIAL","NUEVO_RP",   IF(F3502="NUMERO",      IF(ISNUMBER(VALUE(C3502)),VALUE(C3502),""),   IF(OR(F3502="NSS - NOMBRE",F3502="RP - NOMBRE"),      IF(         AND(           NOT(ISERROR(FIND(" - ",C3502))),           ISERROR(FIND("  ",C3502)),           ISERROR(FIND("–",C3502)),           ISERROR(FIND("—",C3502)),           ISNUMBER(VALUE(LEFT(C3502,FIND(" - ",C3502)-1)))         ),         VALUE(LEFT(C3502,FIND(" - ",C3502)-1)),         ""      ),   ""   )  )))</f>
        <v/>
      </c>
      <c r="H3502" s="34" t="str">
        <f aca="false">B3502 &amp; "|" &amp; E3502 &amp; "|" &amp;(IF(ISBLANK(C3502),"",IFERROR(VALUE(LEFT(TRIM(C3502),FIND(" ",TRIM(C3502)&amp;" ")-1)),"")))</f>
        <v>||</v>
      </c>
      <c r="I3502" s="18" t="n">
        <f aca="false">IF(G3502="",0, IF(COUNTIF($H$6:H3502,H3502)=1,1,0))</f>
        <v>0</v>
      </c>
      <c r="J3502" s="34" t="str">
        <f aca="false">IF( OR( ISBLANK(D3502), C3502=D3502, AND( LEFT(D3502,7)&lt;&gt;"NOMINA ", OR( ISERROR(FIND(" - ",D3502)), NOT(ISNUMBER(VALUE(LEFT(D3502,FIND(" - ",D3502)-1)))) ) ) ), "", B3502 &amp; "|" &amp; E3502 &amp; "|" &amp; (IF(ISBLANK(C3502), "", IFERROR(VALUE(LEFT(TRIM(C3502), FIND(" ", TRIM(C3502)&amp;" ")-1)), ""))) &amp; "|" &amp; D3502 )</f>
        <v/>
      </c>
      <c r="K3502" s="18" t="n">
        <f aca="false">IF(OR(C3502="", J3502="",G3502=""), 0, IF(COUNTIF($J$6:J3502, J3502)=1, 1, 0))</f>
        <v>0</v>
      </c>
      <c r="L3502" s="16" t="str">
        <f aca="false">IF(B3502="Inscripción de nuevo registro patronal",B3502 &amp; "|" &amp; E3502 &amp; "|" &amp; C3502,"")</f>
        <v/>
      </c>
      <c r="M3502" s="18" t="n">
        <f aca="false">IF(OR(C3502="", L3502=""), 0, IF(COUNTIF($L$6:L3502, L3502)=1, 1, 0))</f>
        <v>0</v>
      </c>
    </row>
    <row r="3503" customFormat="false" ht="28.35" hidden="false" customHeight="true" outlineLevel="0" collapsed="false">
      <c r="A3503" s="48" t="str">
        <f aca="false">IF(AND(NOT(ISBLANK(C3503)),NOT(ISBLANK(B3503)),NOT(ISBLANK(E3503))),(_xlfn.AGGREGATE(2,7,A$5:A3503))+1,"")</f>
        <v/>
      </c>
      <c r="B3503" s="49"/>
      <c r="C3503" s="49"/>
      <c r="D3503" s="50"/>
      <c r="E3503" s="51"/>
      <c r="F3503" s="52" t="str">
        <f aca="false">IFERROR(VLOOKUP(B3503,LISTAS!$Q$2:$R$58,2,0),"")</f>
        <v/>
      </c>
      <c r="G3503" s="34" t="str">
        <f aca="false">IF(ISBLANK(C3503),"",  IF(F3503="RAZÓN SOCIAL","NUEVO_RP",   IF(F3503="NUMERO",      IF(ISNUMBER(VALUE(C3503)),VALUE(C3503),""),   IF(OR(F3503="NSS - NOMBRE",F3503="RP - NOMBRE"),      IF(         AND(           NOT(ISERROR(FIND(" - ",C3503))),           ISERROR(FIND("  ",C3503)),           ISERROR(FIND("–",C3503)),           ISERROR(FIND("—",C3503)),           ISNUMBER(VALUE(LEFT(C3503,FIND(" - ",C3503)-1)))         ),         VALUE(LEFT(C3503,FIND(" - ",C3503)-1)),         ""      ),   ""   )  )))</f>
        <v/>
      </c>
      <c r="H3503" s="34" t="str">
        <f aca="false">B3503 &amp; "|" &amp; E3503 &amp; "|" &amp;(IF(ISBLANK(C3503),"",IFERROR(VALUE(LEFT(TRIM(C3503),FIND(" ",TRIM(C3503)&amp;" ")-1)),"")))</f>
        <v>||</v>
      </c>
      <c r="I3503" s="18" t="n">
        <f aca="false">IF(G3503="",0, IF(COUNTIF($H$6:H3503,H3503)=1,1,0))</f>
        <v>0</v>
      </c>
      <c r="J3503" s="34" t="str">
        <f aca="false">IF( OR( ISBLANK(D3503), C3503=D3503, AND( LEFT(D3503,7)&lt;&gt;"NOMINA ", OR( ISERROR(FIND(" - ",D3503)), NOT(ISNUMBER(VALUE(LEFT(D3503,FIND(" - ",D3503)-1)))) ) ) ), "", B3503 &amp; "|" &amp; E3503 &amp; "|" &amp; (IF(ISBLANK(C3503), "", IFERROR(VALUE(LEFT(TRIM(C3503), FIND(" ", TRIM(C3503)&amp;" ")-1)), ""))) &amp; "|" &amp; D3503 )</f>
        <v/>
      </c>
      <c r="K3503" s="18" t="n">
        <f aca="false">IF(OR(C3503="", J3503="",G3503=""), 0, IF(COUNTIF($J$6:J3503, J3503)=1, 1, 0))</f>
        <v>0</v>
      </c>
      <c r="L3503" s="16" t="str">
        <f aca="false">IF(B3503="Inscripción de nuevo registro patronal",B3503 &amp; "|" &amp; E3503 &amp; "|" &amp; C3503,"")</f>
        <v/>
      </c>
      <c r="M3503" s="18" t="n">
        <f aca="false">IF(OR(C3503="", L3503=""), 0, IF(COUNTIF($L$6:L3503, L3503)=1, 1, 0))</f>
        <v>0</v>
      </c>
    </row>
    <row r="3504" customFormat="false" ht="28.35" hidden="false" customHeight="true" outlineLevel="0" collapsed="false">
      <c r="A3504" s="48" t="str">
        <f aca="false">IF(AND(NOT(ISBLANK(C3504)),NOT(ISBLANK(B3504)),NOT(ISBLANK(E3504))),(_xlfn.AGGREGATE(2,7,A$5:A3504))+1,"")</f>
        <v/>
      </c>
      <c r="B3504" s="49"/>
      <c r="C3504" s="49"/>
      <c r="D3504" s="50"/>
      <c r="E3504" s="51"/>
      <c r="F3504" s="52" t="str">
        <f aca="false">IFERROR(VLOOKUP(B3504,LISTAS!$Q$2:$R$58,2,0),"")</f>
        <v/>
      </c>
      <c r="G3504" s="34" t="str">
        <f aca="false">IF(ISBLANK(C3504),"",  IF(F3504="RAZÓN SOCIAL","NUEVO_RP",   IF(F3504="NUMERO",      IF(ISNUMBER(VALUE(C3504)),VALUE(C3504),""),   IF(OR(F3504="NSS - NOMBRE",F3504="RP - NOMBRE"),      IF(         AND(           NOT(ISERROR(FIND(" - ",C3504))),           ISERROR(FIND("  ",C3504)),           ISERROR(FIND("–",C3504)),           ISERROR(FIND("—",C3504)),           ISNUMBER(VALUE(LEFT(C3504,FIND(" - ",C3504)-1)))         ),         VALUE(LEFT(C3504,FIND(" - ",C3504)-1)),         ""      ),   ""   )  )))</f>
        <v/>
      </c>
      <c r="H3504" s="34" t="str">
        <f aca="false">B3504 &amp; "|" &amp; E3504 &amp; "|" &amp;(IF(ISBLANK(C3504),"",IFERROR(VALUE(LEFT(TRIM(C3504),FIND(" ",TRIM(C3504)&amp;" ")-1)),"")))</f>
        <v>||</v>
      </c>
      <c r="I3504" s="18" t="n">
        <f aca="false">IF(G3504="",0, IF(COUNTIF($H$6:H3504,H3504)=1,1,0))</f>
        <v>0</v>
      </c>
      <c r="J3504" s="34" t="str">
        <f aca="false">IF( OR( ISBLANK(D3504), C3504=D3504, AND( LEFT(D3504,7)&lt;&gt;"NOMINA ", OR( ISERROR(FIND(" - ",D3504)), NOT(ISNUMBER(VALUE(LEFT(D3504,FIND(" - ",D3504)-1)))) ) ) ), "", B3504 &amp; "|" &amp; E3504 &amp; "|" &amp; (IF(ISBLANK(C3504), "", IFERROR(VALUE(LEFT(TRIM(C3504), FIND(" ", TRIM(C3504)&amp;" ")-1)), ""))) &amp; "|" &amp; D3504 )</f>
        <v/>
      </c>
      <c r="K3504" s="18" t="n">
        <f aca="false">IF(OR(C3504="", J3504="",G3504=""), 0, IF(COUNTIF($J$6:J3504, J3504)=1, 1, 0))</f>
        <v>0</v>
      </c>
      <c r="L3504" s="16" t="str">
        <f aca="false">IF(B3504="Inscripción de nuevo registro patronal",B3504 &amp; "|" &amp; E3504 &amp; "|" &amp; C3504,"")</f>
        <v/>
      </c>
      <c r="M3504" s="18" t="n">
        <f aca="false">IF(OR(C3504="", L3504=""), 0, IF(COUNTIF($L$6:L3504, L3504)=1, 1, 0))</f>
        <v>0</v>
      </c>
    </row>
    <row r="3505" customFormat="false" ht="28.35" hidden="false" customHeight="true" outlineLevel="0" collapsed="false">
      <c r="A3505" s="48" t="str">
        <f aca="false">IF(AND(NOT(ISBLANK(C3505)),NOT(ISBLANK(B3505)),NOT(ISBLANK(E3505))),(_xlfn.AGGREGATE(2,7,A$5:A3505))+1,"")</f>
        <v/>
      </c>
      <c r="B3505" s="49"/>
      <c r="C3505" s="49"/>
      <c r="D3505" s="50"/>
      <c r="E3505" s="51"/>
      <c r="F3505" s="52" t="str">
        <f aca="false">IFERROR(VLOOKUP(B3505,LISTAS!$Q$2:$R$58,2,0),"")</f>
        <v/>
      </c>
      <c r="G3505" s="34" t="str">
        <f aca="false">IF(ISBLANK(C3505),"",  IF(F3505="RAZÓN SOCIAL","NUEVO_RP",   IF(F3505="NUMERO",      IF(ISNUMBER(VALUE(C3505)),VALUE(C3505),""),   IF(OR(F3505="NSS - NOMBRE",F3505="RP - NOMBRE"),      IF(         AND(           NOT(ISERROR(FIND(" - ",C3505))),           ISERROR(FIND("  ",C3505)),           ISERROR(FIND("–",C3505)),           ISERROR(FIND("—",C3505)),           ISNUMBER(VALUE(LEFT(C3505,FIND(" - ",C3505)-1)))         ),         VALUE(LEFT(C3505,FIND(" - ",C3505)-1)),         ""      ),   ""   )  )))</f>
        <v/>
      </c>
      <c r="H3505" s="34" t="str">
        <f aca="false">B3505 &amp; "|" &amp; E3505 &amp; "|" &amp;(IF(ISBLANK(C3505),"",IFERROR(VALUE(LEFT(TRIM(C3505),FIND(" ",TRIM(C3505)&amp;" ")-1)),"")))</f>
        <v>||</v>
      </c>
      <c r="I3505" s="18" t="n">
        <f aca="false">IF(G3505="",0, IF(COUNTIF($H$6:H3505,H3505)=1,1,0))</f>
        <v>0</v>
      </c>
      <c r="J3505" s="34" t="str">
        <f aca="false">IF( OR( ISBLANK(D3505), C3505=D3505, AND( LEFT(D3505,7)&lt;&gt;"NOMINA ", OR( ISERROR(FIND(" - ",D3505)), NOT(ISNUMBER(VALUE(LEFT(D3505,FIND(" - ",D3505)-1)))) ) ) ), "", B3505 &amp; "|" &amp; E3505 &amp; "|" &amp; (IF(ISBLANK(C3505), "", IFERROR(VALUE(LEFT(TRIM(C3505), FIND(" ", TRIM(C3505)&amp;" ")-1)), ""))) &amp; "|" &amp; D3505 )</f>
        <v/>
      </c>
      <c r="K3505" s="18" t="n">
        <f aca="false">IF(OR(C3505="", J3505="",G3505=""), 0, IF(COUNTIF($J$6:J3505, J3505)=1, 1, 0))</f>
        <v>0</v>
      </c>
      <c r="L3505" s="16" t="str">
        <f aca="false">IF(B3505="Inscripción de nuevo registro patronal",B3505 &amp; "|" &amp; E3505 &amp; "|" &amp; C3505,"")</f>
        <v/>
      </c>
      <c r="M3505" s="18" t="n">
        <f aca="false">IF(OR(C3505="", L3505=""), 0, IF(COUNTIF($L$6:L3505, L3505)=1, 1, 0))</f>
        <v>0</v>
      </c>
    </row>
    <row r="3506" customFormat="false" ht="28.35" hidden="false" customHeight="true" outlineLevel="0" collapsed="false">
      <c r="A3506" s="48" t="str">
        <f aca="false">IF(AND(NOT(ISBLANK(C3506)),NOT(ISBLANK(B3506)),NOT(ISBLANK(E3506))),(_xlfn.AGGREGATE(2,7,A$5:A3506))+1,"")</f>
        <v/>
      </c>
      <c r="B3506" s="49"/>
      <c r="C3506" s="49"/>
      <c r="D3506" s="50"/>
      <c r="E3506" s="51"/>
      <c r="F3506" s="52" t="str">
        <f aca="false">IFERROR(VLOOKUP(B3506,LISTAS!$Q$2:$R$58,2,0),"")</f>
        <v/>
      </c>
      <c r="G3506" s="34" t="str">
        <f aca="false">IF(ISBLANK(C3506),"",  IF(F3506="RAZÓN SOCIAL","NUEVO_RP",   IF(F3506="NUMERO",      IF(ISNUMBER(VALUE(C3506)),VALUE(C3506),""),   IF(OR(F3506="NSS - NOMBRE",F3506="RP - NOMBRE"),      IF(         AND(           NOT(ISERROR(FIND(" - ",C3506))),           ISERROR(FIND("  ",C3506)),           ISERROR(FIND("–",C3506)),           ISERROR(FIND("—",C3506)),           ISNUMBER(VALUE(LEFT(C3506,FIND(" - ",C3506)-1)))         ),         VALUE(LEFT(C3506,FIND(" - ",C3506)-1)),         ""      ),   ""   )  )))</f>
        <v/>
      </c>
      <c r="H3506" s="34" t="str">
        <f aca="false">B3506 &amp; "|" &amp; E3506 &amp; "|" &amp;(IF(ISBLANK(C3506),"",IFERROR(VALUE(LEFT(TRIM(C3506),FIND(" ",TRIM(C3506)&amp;" ")-1)),"")))</f>
        <v>||</v>
      </c>
      <c r="I3506" s="18" t="n">
        <f aca="false">IF(G3506="",0, IF(COUNTIF($H$6:H3506,H3506)=1,1,0))</f>
        <v>0</v>
      </c>
      <c r="J3506" s="34" t="str">
        <f aca="false">IF( OR( ISBLANK(D3506), C3506=D3506, AND( LEFT(D3506,7)&lt;&gt;"NOMINA ", OR( ISERROR(FIND(" - ",D3506)), NOT(ISNUMBER(VALUE(LEFT(D3506,FIND(" - ",D3506)-1)))) ) ) ), "", B3506 &amp; "|" &amp; E3506 &amp; "|" &amp; (IF(ISBLANK(C3506), "", IFERROR(VALUE(LEFT(TRIM(C3506), FIND(" ", TRIM(C3506)&amp;" ")-1)), ""))) &amp; "|" &amp; D3506 )</f>
        <v/>
      </c>
      <c r="K3506" s="18" t="n">
        <f aca="false">IF(OR(C3506="", J3506="",G3506=""), 0, IF(COUNTIF($J$6:J3506, J3506)=1, 1, 0))</f>
        <v>0</v>
      </c>
      <c r="L3506" s="16" t="str">
        <f aca="false">IF(B3506="Inscripción de nuevo registro patronal",B3506 &amp; "|" &amp; E3506 &amp; "|" &amp; C3506,"")</f>
        <v/>
      </c>
      <c r="M3506" s="18" t="n">
        <f aca="false">IF(OR(C3506="", L3506=""), 0, IF(COUNTIF($L$6:L3506, L3506)=1, 1, 0))</f>
        <v>0</v>
      </c>
    </row>
    <row r="3507" customFormat="false" ht="28.35" hidden="false" customHeight="true" outlineLevel="0" collapsed="false">
      <c r="A3507" s="48" t="str">
        <f aca="false">IF(AND(NOT(ISBLANK(C3507)),NOT(ISBLANK(B3507)),NOT(ISBLANK(E3507))),(_xlfn.AGGREGATE(2,7,A$5:A3507))+1,"")</f>
        <v/>
      </c>
      <c r="B3507" s="49"/>
      <c r="C3507" s="49"/>
      <c r="D3507" s="50"/>
      <c r="E3507" s="51"/>
      <c r="F3507" s="52" t="str">
        <f aca="false">IFERROR(VLOOKUP(B3507,LISTAS!$Q$2:$R$58,2,0),"")</f>
        <v/>
      </c>
      <c r="G3507" s="34" t="str">
        <f aca="false">IF(ISBLANK(C3507),"",  IF(F3507="RAZÓN SOCIAL","NUEVO_RP",   IF(F3507="NUMERO",      IF(ISNUMBER(VALUE(C3507)),VALUE(C3507),""),   IF(OR(F3507="NSS - NOMBRE",F3507="RP - NOMBRE"),      IF(         AND(           NOT(ISERROR(FIND(" - ",C3507))),           ISERROR(FIND("  ",C3507)),           ISERROR(FIND("–",C3507)),           ISERROR(FIND("—",C3507)),           ISNUMBER(VALUE(LEFT(C3507,FIND(" - ",C3507)-1)))         ),         VALUE(LEFT(C3507,FIND(" - ",C3507)-1)),         ""      ),   ""   )  )))</f>
        <v/>
      </c>
      <c r="H3507" s="34" t="str">
        <f aca="false">B3507 &amp; "|" &amp; E3507 &amp; "|" &amp;(IF(ISBLANK(C3507),"",IFERROR(VALUE(LEFT(TRIM(C3507),FIND(" ",TRIM(C3507)&amp;" ")-1)),"")))</f>
        <v>||</v>
      </c>
      <c r="I3507" s="18" t="n">
        <f aca="false">IF(G3507="",0, IF(COUNTIF($H$6:H3507,H3507)=1,1,0))</f>
        <v>0</v>
      </c>
      <c r="J3507" s="34" t="str">
        <f aca="false">IF( OR( ISBLANK(D3507), C3507=D3507, AND( LEFT(D3507,7)&lt;&gt;"NOMINA ", OR( ISERROR(FIND(" - ",D3507)), NOT(ISNUMBER(VALUE(LEFT(D3507,FIND(" - ",D3507)-1)))) ) ) ), "", B3507 &amp; "|" &amp; E3507 &amp; "|" &amp; (IF(ISBLANK(C3507), "", IFERROR(VALUE(LEFT(TRIM(C3507), FIND(" ", TRIM(C3507)&amp;" ")-1)), ""))) &amp; "|" &amp; D3507 )</f>
        <v/>
      </c>
      <c r="K3507" s="18" t="n">
        <f aca="false">IF(OR(C3507="", J3507="",G3507=""), 0, IF(COUNTIF($J$6:J3507, J3507)=1, 1, 0))</f>
        <v>0</v>
      </c>
      <c r="L3507" s="16" t="str">
        <f aca="false">IF(B3507="Inscripción de nuevo registro patronal",B3507 &amp; "|" &amp; E3507 &amp; "|" &amp; C3507,"")</f>
        <v/>
      </c>
      <c r="M3507" s="18" t="n">
        <f aca="false">IF(OR(C3507="", L3507=""), 0, IF(COUNTIF($L$6:L3507, L3507)=1, 1, 0))</f>
        <v>0</v>
      </c>
    </row>
    <row r="3508" customFormat="false" ht="28.35" hidden="false" customHeight="true" outlineLevel="0" collapsed="false">
      <c r="A3508" s="48" t="str">
        <f aca="false">IF(AND(NOT(ISBLANK(C3508)),NOT(ISBLANK(B3508)),NOT(ISBLANK(E3508))),(_xlfn.AGGREGATE(2,7,A$5:A3508))+1,"")</f>
        <v/>
      </c>
      <c r="B3508" s="49"/>
      <c r="C3508" s="49"/>
      <c r="D3508" s="50"/>
      <c r="E3508" s="51"/>
      <c r="F3508" s="52" t="str">
        <f aca="false">IFERROR(VLOOKUP(B3508,LISTAS!$Q$2:$R$58,2,0),"")</f>
        <v/>
      </c>
      <c r="G3508" s="34" t="str">
        <f aca="false">IF(ISBLANK(C3508),"",  IF(F3508="RAZÓN SOCIAL","NUEVO_RP",   IF(F3508="NUMERO",      IF(ISNUMBER(VALUE(C3508)),VALUE(C3508),""),   IF(OR(F3508="NSS - NOMBRE",F3508="RP - NOMBRE"),      IF(         AND(           NOT(ISERROR(FIND(" - ",C3508))),           ISERROR(FIND("  ",C3508)),           ISERROR(FIND("–",C3508)),           ISERROR(FIND("—",C3508)),           ISNUMBER(VALUE(LEFT(C3508,FIND(" - ",C3508)-1)))         ),         VALUE(LEFT(C3508,FIND(" - ",C3508)-1)),         ""      ),   ""   )  )))</f>
        <v/>
      </c>
      <c r="H3508" s="34" t="str">
        <f aca="false">B3508 &amp; "|" &amp; E3508 &amp; "|" &amp;(IF(ISBLANK(C3508),"",IFERROR(VALUE(LEFT(TRIM(C3508),FIND(" ",TRIM(C3508)&amp;" ")-1)),"")))</f>
        <v>||</v>
      </c>
      <c r="I3508" s="18" t="n">
        <f aca="false">IF(G3508="",0, IF(COUNTIF($H$6:H3508,H3508)=1,1,0))</f>
        <v>0</v>
      </c>
      <c r="J3508" s="34" t="str">
        <f aca="false">IF( OR( ISBLANK(D3508), C3508=D3508, AND( LEFT(D3508,7)&lt;&gt;"NOMINA ", OR( ISERROR(FIND(" - ",D3508)), NOT(ISNUMBER(VALUE(LEFT(D3508,FIND(" - ",D3508)-1)))) ) ) ), "", B3508 &amp; "|" &amp; E3508 &amp; "|" &amp; (IF(ISBLANK(C3508), "", IFERROR(VALUE(LEFT(TRIM(C3508), FIND(" ", TRIM(C3508)&amp;" ")-1)), ""))) &amp; "|" &amp; D3508 )</f>
        <v/>
      </c>
      <c r="K3508" s="18" t="n">
        <f aca="false">IF(OR(C3508="", J3508="",G3508=""), 0, IF(COUNTIF($J$6:J3508, J3508)=1, 1, 0))</f>
        <v>0</v>
      </c>
      <c r="L3508" s="16" t="str">
        <f aca="false">IF(B3508="Inscripción de nuevo registro patronal",B3508 &amp; "|" &amp; E3508 &amp; "|" &amp; C3508,"")</f>
        <v/>
      </c>
      <c r="M3508" s="18" t="n">
        <f aca="false">IF(OR(C3508="", L3508=""), 0, IF(COUNTIF($L$6:L3508, L3508)=1, 1, 0))</f>
        <v>0</v>
      </c>
    </row>
    <row r="3509" customFormat="false" ht="28.35" hidden="false" customHeight="true" outlineLevel="0" collapsed="false">
      <c r="A3509" s="48" t="str">
        <f aca="false">IF(AND(NOT(ISBLANK(C3509)),NOT(ISBLANK(B3509)),NOT(ISBLANK(E3509))),(_xlfn.AGGREGATE(2,7,A$5:A3509))+1,"")</f>
        <v/>
      </c>
      <c r="B3509" s="49"/>
      <c r="C3509" s="49"/>
      <c r="D3509" s="50"/>
      <c r="E3509" s="51"/>
      <c r="F3509" s="52" t="str">
        <f aca="false">IFERROR(VLOOKUP(B3509,LISTAS!$Q$2:$R$58,2,0),"")</f>
        <v/>
      </c>
      <c r="G3509" s="34" t="str">
        <f aca="false">IF(ISBLANK(C3509),"",  IF(F3509="RAZÓN SOCIAL","NUEVO_RP",   IF(F3509="NUMERO",      IF(ISNUMBER(VALUE(C3509)),VALUE(C3509),""),   IF(OR(F3509="NSS - NOMBRE",F3509="RP - NOMBRE"),      IF(         AND(           NOT(ISERROR(FIND(" - ",C3509))),           ISERROR(FIND("  ",C3509)),           ISERROR(FIND("–",C3509)),           ISERROR(FIND("—",C3509)),           ISNUMBER(VALUE(LEFT(C3509,FIND(" - ",C3509)-1)))         ),         VALUE(LEFT(C3509,FIND(" - ",C3509)-1)),         ""      ),   ""   )  )))</f>
        <v/>
      </c>
      <c r="H3509" s="34" t="str">
        <f aca="false">B3509 &amp; "|" &amp; E3509 &amp; "|" &amp;(IF(ISBLANK(C3509),"",IFERROR(VALUE(LEFT(TRIM(C3509),FIND(" ",TRIM(C3509)&amp;" ")-1)),"")))</f>
        <v>||</v>
      </c>
      <c r="I3509" s="18" t="n">
        <f aca="false">IF(G3509="",0, IF(COUNTIF($H$6:H3509,H3509)=1,1,0))</f>
        <v>0</v>
      </c>
      <c r="J3509" s="34" t="str">
        <f aca="false">IF( OR( ISBLANK(D3509), C3509=D3509, AND( LEFT(D3509,7)&lt;&gt;"NOMINA ", OR( ISERROR(FIND(" - ",D3509)), NOT(ISNUMBER(VALUE(LEFT(D3509,FIND(" - ",D3509)-1)))) ) ) ), "", B3509 &amp; "|" &amp; E3509 &amp; "|" &amp; (IF(ISBLANK(C3509), "", IFERROR(VALUE(LEFT(TRIM(C3509), FIND(" ", TRIM(C3509)&amp;" ")-1)), ""))) &amp; "|" &amp; D3509 )</f>
        <v/>
      </c>
      <c r="K3509" s="18" t="n">
        <f aca="false">IF(OR(C3509="", J3509="",G3509=""), 0, IF(COUNTIF($J$6:J3509, J3509)=1, 1, 0))</f>
        <v>0</v>
      </c>
      <c r="L3509" s="16" t="str">
        <f aca="false">IF(B3509="Inscripción de nuevo registro patronal",B3509 &amp; "|" &amp; E3509 &amp; "|" &amp; C3509,"")</f>
        <v/>
      </c>
      <c r="M3509" s="18" t="n">
        <f aca="false">IF(OR(C3509="", L3509=""), 0, IF(COUNTIF($L$6:L3509, L3509)=1, 1, 0))</f>
        <v>0</v>
      </c>
    </row>
    <row r="3510" customFormat="false" ht="28.35" hidden="false" customHeight="true" outlineLevel="0" collapsed="false">
      <c r="A3510" s="48" t="str">
        <f aca="false">IF(AND(NOT(ISBLANK(C3510)),NOT(ISBLANK(B3510)),NOT(ISBLANK(E3510))),(_xlfn.AGGREGATE(2,7,A$5:A3510))+1,"")</f>
        <v/>
      </c>
      <c r="B3510" s="49"/>
      <c r="C3510" s="49"/>
      <c r="D3510" s="50"/>
      <c r="E3510" s="51"/>
      <c r="F3510" s="52" t="str">
        <f aca="false">IFERROR(VLOOKUP(B3510,LISTAS!$Q$2:$R$58,2,0),"")</f>
        <v/>
      </c>
      <c r="G3510" s="34" t="str">
        <f aca="false">IF(ISBLANK(C3510),"",  IF(F3510="RAZÓN SOCIAL","NUEVO_RP",   IF(F3510="NUMERO",      IF(ISNUMBER(VALUE(C3510)),VALUE(C3510),""),   IF(OR(F3510="NSS - NOMBRE",F3510="RP - NOMBRE"),      IF(         AND(           NOT(ISERROR(FIND(" - ",C3510))),           ISERROR(FIND("  ",C3510)),           ISERROR(FIND("–",C3510)),           ISERROR(FIND("—",C3510)),           ISNUMBER(VALUE(LEFT(C3510,FIND(" - ",C3510)-1)))         ),         VALUE(LEFT(C3510,FIND(" - ",C3510)-1)),         ""      ),   ""   )  )))</f>
        <v/>
      </c>
      <c r="H3510" s="34" t="str">
        <f aca="false">B3510 &amp; "|" &amp; E3510 &amp; "|" &amp;(IF(ISBLANK(C3510),"",IFERROR(VALUE(LEFT(TRIM(C3510),FIND(" ",TRIM(C3510)&amp;" ")-1)),"")))</f>
        <v>||</v>
      </c>
      <c r="I3510" s="18" t="n">
        <f aca="false">IF(G3510="",0, IF(COUNTIF($H$6:H3510,H3510)=1,1,0))</f>
        <v>0</v>
      </c>
      <c r="J3510" s="34" t="str">
        <f aca="false">IF( OR( ISBLANK(D3510), C3510=D3510, AND( LEFT(D3510,7)&lt;&gt;"NOMINA ", OR( ISERROR(FIND(" - ",D3510)), NOT(ISNUMBER(VALUE(LEFT(D3510,FIND(" - ",D3510)-1)))) ) ) ), "", B3510 &amp; "|" &amp; E3510 &amp; "|" &amp; (IF(ISBLANK(C3510), "", IFERROR(VALUE(LEFT(TRIM(C3510), FIND(" ", TRIM(C3510)&amp;" ")-1)), ""))) &amp; "|" &amp; D3510 )</f>
        <v/>
      </c>
      <c r="K3510" s="18" t="n">
        <f aca="false">IF(OR(C3510="", J3510="",G3510=""), 0, IF(COUNTIF($J$6:J3510, J3510)=1, 1, 0))</f>
        <v>0</v>
      </c>
      <c r="L3510" s="16" t="str">
        <f aca="false">IF(B3510="Inscripción de nuevo registro patronal",B3510 &amp; "|" &amp; E3510 &amp; "|" &amp; C3510,"")</f>
        <v/>
      </c>
      <c r="M3510" s="18" t="n">
        <f aca="false">IF(OR(C3510="", L3510=""), 0, IF(COUNTIF($L$6:L3510, L3510)=1, 1, 0))</f>
        <v>0</v>
      </c>
    </row>
    <row r="3511" customFormat="false" ht="28.35" hidden="false" customHeight="true" outlineLevel="0" collapsed="false">
      <c r="A3511" s="48" t="str">
        <f aca="false">IF(AND(NOT(ISBLANK(C3511)),NOT(ISBLANK(B3511)),NOT(ISBLANK(E3511))),(_xlfn.AGGREGATE(2,7,A$5:A3511))+1,"")</f>
        <v/>
      </c>
      <c r="B3511" s="49"/>
      <c r="C3511" s="49"/>
      <c r="D3511" s="50"/>
      <c r="E3511" s="51"/>
      <c r="F3511" s="52" t="str">
        <f aca="false">IFERROR(VLOOKUP(B3511,LISTAS!$Q$2:$R$58,2,0),"")</f>
        <v/>
      </c>
      <c r="G3511" s="34" t="str">
        <f aca="false">IF(ISBLANK(C3511),"",  IF(F3511="RAZÓN SOCIAL","NUEVO_RP",   IF(F3511="NUMERO",      IF(ISNUMBER(VALUE(C3511)),VALUE(C3511),""),   IF(OR(F3511="NSS - NOMBRE",F3511="RP - NOMBRE"),      IF(         AND(           NOT(ISERROR(FIND(" - ",C3511))),           ISERROR(FIND("  ",C3511)),           ISERROR(FIND("–",C3511)),           ISERROR(FIND("—",C3511)),           ISNUMBER(VALUE(LEFT(C3511,FIND(" - ",C3511)-1)))         ),         VALUE(LEFT(C3511,FIND(" - ",C3511)-1)),         ""      ),   ""   )  )))</f>
        <v/>
      </c>
      <c r="H3511" s="34" t="str">
        <f aca="false">B3511 &amp; "|" &amp; E3511 &amp; "|" &amp;(IF(ISBLANK(C3511),"",IFERROR(VALUE(LEFT(TRIM(C3511),FIND(" ",TRIM(C3511)&amp;" ")-1)),"")))</f>
        <v>||</v>
      </c>
      <c r="I3511" s="18" t="n">
        <f aca="false">IF(G3511="",0, IF(COUNTIF($H$6:H3511,H3511)=1,1,0))</f>
        <v>0</v>
      </c>
      <c r="J3511" s="34" t="str">
        <f aca="false">IF( OR( ISBLANK(D3511), C3511=D3511, AND( LEFT(D3511,7)&lt;&gt;"NOMINA ", OR( ISERROR(FIND(" - ",D3511)), NOT(ISNUMBER(VALUE(LEFT(D3511,FIND(" - ",D3511)-1)))) ) ) ), "", B3511 &amp; "|" &amp; E3511 &amp; "|" &amp; (IF(ISBLANK(C3511), "", IFERROR(VALUE(LEFT(TRIM(C3511), FIND(" ", TRIM(C3511)&amp;" ")-1)), ""))) &amp; "|" &amp; D3511 )</f>
        <v/>
      </c>
      <c r="K3511" s="18" t="n">
        <f aca="false">IF(OR(C3511="", J3511="",G3511=""), 0, IF(COUNTIF($J$6:J3511, J3511)=1, 1, 0))</f>
        <v>0</v>
      </c>
      <c r="L3511" s="16" t="str">
        <f aca="false">IF(B3511="Inscripción de nuevo registro patronal",B3511 &amp; "|" &amp; E3511 &amp; "|" &amp; C3511,"")</f>
        <v/>
      </c>
      <c r="M3511" s="18" t="n">
        <f aca="false">IF(OR(C3511="", L3511=""), 0, IF(COUNTIF($L$6:L3511, L3511)=1, 1, 0))</f>
        <v>0</v>
      </c>
    </row>
    <row r="3512" customFormat="false" ht="28.35" hidden="false" customHeight="true" outlineLevel="0" collapsed="false">
      <c r="A3512" s="48" t="str">
        <f aca="false">IF(AND(NOT(ISBLANK(C3512)),NOT(ISBLANK(B3512)),NOT(ISBLANK(E3512))),(_xlfn.AGGREGATE(2,7,A$5:A3512))+1,"")</f>
        <v/>
      </c>
      <c r="B3512" s="49"/>
      <c r="C3512" s="49"/>
      <c r="D3512" s="50"/>
      <c r="E3512" s="51"/>
      <c r="F3512" s="52" t="str">
        <f aca="false">IFERROR(VLOOKUP(B3512,LISTAS!$Q$2:$R$58,2,0),"")</f>
        <v/>
      </c>
      <c r="G3512" s="34" t="str">
        <f aca="false">IF(ISBLANK(C3512),"",  IF(F3512="RAZÓN SOCIAL","NUEVO_RP",   IF(F3512="NUMERO",      IF(ISNUMBER(VALUE(C3512)),VALUE(C3512),""),   IF(OR(F3512="NSS - NOMBRE",F3512="RP - NOMBRE"),      IF(         AND(           NOT(ISERROR(FIND(" - ",C3512))),           ISERROR(FIND("  ",C3512)),           ISERROR(FIND("–",C3512)),           ISERROR(FIND("—",C3512)),           ISNUMBER(VALUE(LEFT(C3512,FIND(" - ",C3512)-1)))         ),         VALUE(LEFT(C3512,FIND(" - ",C3512)-1)),         ""      ),   ""   )  )))</f>
        <v/>
      </c>
      <c r="H3512" s="34" t="str">
        <f aca="false">B3512 &amp; "|" &amp; E3512 &amp; "|" &amp;(IF(ISBLANK(C3512),"",IFERROR(VALUE(LEFT(TRIM(C3512),FIND(" ",TRIM(C3512)&amp;" ")-1)),"")))</f>
        <v>||</v>
      </c>
      <c r="I3512" s="18" t="n">
        <f aca="false">IF(G3512="",0, IF(COUNTIF($H$6:H3512,H3512)=1,1,0))</f>
        <v>0</v>
      </c>
      <c r="J3512" s="34" t="str">
        <f aca="false">IF( OR( ISBLANK(D3512), C3512=D3512, AND( LEFT(D3512,7)&lt;&gt;"NOMINA ", OR( ISERROR(FIND(" - ",D3512)), NOT(ISNUMBER(VALUE(LEFT(D3512,FIND(" - ",D3512)-1)))) ) ) ), "", B3512 &amp; "|" &amp; E3512 &amp; "|" &amp; (IF(ISBLANK(C3512), "", IFERROR(VALUE(LEFT(TRIM(C3512), FIND(" ", TRIM(C3512)&amp;" ")-1)), ""))) &amp; "|" &amp; D3512 )</f>
        <v/>
      </c>
      <c r="K3512" s="18" t="n">
        <f aca="false">IF(OR(C3512="", J3512="",G3512=""), 0, IF(COUNTIF($J$6:J3512, J3512)=1, 1, 0))</f>
        <v>0</v>
      </c>
      <c r="L3512" s="16" t="str">
        <f aca="false">IF(B3512="Inscripción de nuevo registro patronal",B3512 &amp; "|" &amp; E3512 &amp; "|" &amp; C3512,"")</f>
        <v/>
      </c>
      <c r="M3512" s="18" t="n">
        <f aca="false">IF(OR(C3512="", L3512=""), 0, IF(COUNTIF($L$6:L3512, L3512)=1, 1, 0))</f>
        <v>0</v>
      </c>
    </row>
    <row r="3513" customFormat="false" ht="28.35" hidden="false" customHeight="true" outlineLevel="0" collapsed="false">
      <c r="A3513" s="48" t="str">
        <f aca="false">IF(AND(NOT(ISBLANK(C3513)),NOT(ISBLANK(B3513)),NOT(ISBLANK(E3513))),(_xlfn.AGGREGATE(2,7,A$5:A3513))+1,"")</f>
        <v/>
      </c>
      <c r="B3513" s="49"/>
      <c r="C3513" s="49"/>
      <c r="D3513" s="50"/>
      <c r="E3513" s="51"/>
      <c r="F3513" s="52" t="str">
        <f aca="false">IFERROR(VLOOKUP(B3513,LISTAS!$Q$2:$R$58,2,0),"")</f>
        <v/>
      </c>
      <c r="G3513" s="34" t="str">
        <f aca="false">IF(ISBLANK(C3513),"",  IF(F3513="RAZÓN SOCIAL","NUEVO_RP",   IF(F3513="NUMERO",      IF(ISNUMBER(VALUE(C3513)),VALUE(C3513),""),   IF(OR(F3513="NSS - NOMBRE",F3513="RP - NOMBRE"),      IF(         AND(           NOT(ISERROR(FIND(" - ",C3513))),           ISERROR(FIND("  ",C3513)),           ISERROR(FIND("–",C3513)),           ISERROR(FIND("—",C3513)),           ISNUMBER(VALUE(LEFT(C3513,FIND(" - ",C3513)-1)))         ),         VALUE(LEFT(C3513,FIND(" - ",C3513)-1)),         ""      ),   ""   )  )))</f>
        <v/>
      </c>
      <c r="H3513" s="34" t="str">
        <f aca="false">B3513 &amp; "|" &amp; E3513 &amp; "|" &amp;(IF(ISBLANK(C3513),"",IFERROR(VALUE(LEFT(TRIM(C3513),FIND(" ",TRIM(C3513)&amp;" ")-1)),"")))</f>
        <v>||</v>
      </c>
      <c r="I3513" s="18" t="n">
        <f aca="false">IF(G3513="",0, IF(COUNTIF($H$6:H3513,H3513)=1,1,0))</f>
        <v>0</v>
      </c>
      <c r="J3513" s="34" t="str">
        <f aca="false">IF( OR( ISBLANK(D3513), C3513=D3513, AND( LEFT(D3513,7)&lt;&gt;"NOMINA ", OR( ISERROR(FIND(" - ",D3513)), NOT(ISNUMBER(VALUE(LEFT(D3513,FIND(" - ",D3513)-1)))) ) ) ), "", B3513 &amp; "|" &amp; E3513 &amp; "|" &amp; (IF(ISBLANK(C3513), "", IFERROR(VALUE(LEFT(TRIM(C3513), FIND(" ", TRIM(C3513)&amp;" ")-1)), ""))) &amp; "|" &amp; D3513 )</f>
        <v/>
      </c>
      <c r="K3513" s="18" t="n">
        <f aca="false">IF(OR(C3513="", J3513="",G3513=""), 0, IF(COUNTIF($J$6:J3513, J3513)=1, 1, 0))</f>
        <v>0</v>
      </c>
      <c r="L3513" s="16" t="str">
        <f aca="false">IF(B3513="Inscripción de nuevo registro patronal",B3513 &amp; "|" &amp; E3513 &amp; "|" &amp; C3513,"")</f>
        <v/>
      </c>
      <c r="M3513" s="18" t="n">
        <f aca="false">IF(OR(C3513="", L3513=""), 0, IF(COUNTIF($L$6:L3513, L3513)=1, 1, 0))</f>
        <v>0</v>
      </c>
    </row>
    <row r="3514" customFormat="false" ht="28.35" hidden="false" customHeight="true" outlineLevel="0" collapsed="false">
      <c r="A3514" s="48" t="str">
        <f aca="false">IF(AND(NOT(ISBLANK(C3514)),NOT(ISBLANK(B3514)),NOT(ISBLANK(E3514))),(_xlfn.AGGREGATE(2,7,A$5:A3514))+1,"")</f>
        <v/>
      </c>
      <c r="B3514" s="49"/>
      <c r="C3514" s="49"/>
      <c r="D3514" s="50"/>
      <c r="E3514" s="51"/>
      <c r="F3514" s="52" t="str">
        <f aca="false">IFERROR(VLOOKUP(B3514,LISTAS!$Q$2:$R$58,2,0),"")</f>
        <v/>
      </c>
      <c r="G3514" s="34" t="str">
        <f aca="false">IF(ISBLANK(C3514),"",  IF(F3514="RAZÓN SOCIAL","NUEVO_RP",   IF(F3514="NUMERO",      IF(ISNUMBER(VALUE(C3514)),VALUE(C3514),""),   IF(OR(F3514="NSS - NOMBRE",F3514="RP - NOMBRE"),      IF(         AND(           NOT(ISERROR(FIND(" - ",C3514))),           ISERROR(FIND("  ",C3514)),           ISERROR(FIND("–",C3514)),           ISERROR(FIND("—",C3514)),           ISNUMBER(VALUE(LEFT(C3514,FIND(" - ",C3514)-1)))         ),         VALUE(LEFT(C3514,FIND(" - ",C3514)-1)),         ""      ),   ""   )  )))</f>
        <v/>
      </c>
      <c r="H3514" s="34" t="str">
        <f aca="false">B3514 &amp; "|" &amp; E3514 &amp; "|" &amp;(IF(ISBLANK(C3514),"",IFERROR(VALUE(LEFT(TRIM(C3514),FIND(" ",TRIM(C3514)&amp;" ")-1)),"")))</f>
        <v>||</v>
      </c>
      <c r="I3514" s="18" t="n">
        <f aca="false">IF(G3514="",0, IF(COUNTIF($H$6:H3514,H3514)=1,1,0))</f>
        <v>0</v>
      </c>
      <c r="J3514" s="34" t="str">
        <f aca="false">IF( OR( ISBLANK(D3514), C3514=D3514, AND( LEFT(D3514,7)&lt;&gt;"NOMINA ", OR( ISERROR(FIND(" - ",D3514)), NOT(ISNUMBER(VALUE(LEFT(D3514,FIND(" - ",D3514)-1)))) ) ) ), "", B3514 &amp; "|" &amp; E3514 &amp; "|" &amp; (IF(ISBLANK(C3514), "", IFERROR(VALUE(LEFT(TRIM(C3514), FIND(" ", TRIM(C3514)&amp;" ")-1)), ""))) &amp; "|" &amp; D3514 )</f>
        <v/>
      </c>
      <c r="K3514" s="18" t="n">
        <f aca="false">IF(OR(C3514="", J3514="",G3514=""), 0, IF(COUNTIF($J$6:J3514, J3514)=1, 1, 0))</f>
        <v>0</v>
      </c>
      <c r="L3514" s="16" t="str">
        <f aca="false">IF(B3514="Inscripción de nuevo registro patronal",B3514 &amp; "|" &amp; E3514 &amp; "|" &amp; C3514,"")</f>
        <v/>
      </c>
      <c r="M3514" s="18" t="n">
        <f aca="false">IF(OR(C3514="", L3514=""), 0, IF(COUNTIF($L$6:L3514, L3514)=1, 1, 0))</f>
        <v>0</v>
      </c>
    </row>
    <row r="3515" customFormat="false" ht="28.35" hidden="false" customHeight="true" outlineLevel="0" collapsed="false">
      <c r="A3515" s="48" t="str">
        <f aca="false">IF(AND(NOT(ISBLANK(C3515)),NOT(ISBLANK(B3515)),NOT(ISBLANK(E3515))),(_xlfn.AGGREGATE(2,7,A$5:A3515))+1,"")</f>
        <v/>
      </c>
      <c r="B3515" s="49"/>
      <c r="C3515" s="49"/>
      <c r="D3515" s="50"/>
      <c r="E3515" s="51"/>
      <c r="F3515" s="52" t="str">
        <f aca="false">IFERROR(VLOOKUP(B3515,LISTAS!$Q$2:$R$58,2,0),"")</f>
        <v/>
      </c>
      <c r="G3515" s="34" t="str">
        <f aca="false">IF(ISBLANK(C3515),"",  IF(F3515="RAZÓN SOCIAL","NUEVO_RP",   IF(F3515="NUMERO",      IF(ISNUMBER(VALUE(C3515)),VALUE(C3515),""),   IF(OR(F3515="NSS - NOMBRE",F3515="RP - NOMBRE"),      IF(         AND(           NOT(ISERROR(FIND(" - ",C3515))),           ISERROR(FIND("  ",C3515)),           ISERROR(FIND("–",C3515)),           ISERROR(FIND("—",C3515)),           ISNUMBER(VALUE(LEFT(C3515,FIND(" - ",C3515)-1)))         ),         VALUE(LEFT(C3515,FIND(" - ",C3515)-1)),         ""      ),   ""   )  )))</f>
        <v/>
      </c>
      <c r="H3515" s="34" t="str">
        <f aca="false">B3515 &amp; "|" &amp; E3515 &amp; "|" &amp;(IF(ISBLANK(C3515),"",IFERROR(VALUE(LEFT(TRIM(C3515),FIND(" ",TRIM(C3515)&amp;" ")-1)),"")))</f>
        <v>||</v>
      </c>
      <c r="I3515" s="18" t="n">
        <f aca="false">IF(G3515="",0, IF(COUNTIF($H$6:H3515,H3515)=1,1,0))</f>
        <v>0</v>
      </c>
      <c r="J3515" s="34" t="str">
        <f aca="false">IF( OR( ISBLANK(D3515), C3515=D3515, AND( LEFT(D3515,7)&lt;&gt;"NOMINA ", OR( ISERROR(FIND(" - ",D3515)), NOT(ISNUMBER(VALUE(LEFT(D3515,FIND(" - ",D3515)-1)))) ) ) ), "", B3515 &amp; "|" &amp; E3515 &amp; "|" &amp; (IF(ISBLANK(C3515), "", IFERROR(VALUE(LEFT(TRIM(C3515), FIND(" ", TRIM(C3515)&amp;" ")-1)), ""))) &amp; "|" &amp; D3515 )</f>
        <v/>
      </c>
      <c r="K3515" s="18" t="n">
        <f aca="false">IF(OR(C3515="", J3515="",G3515=""), 0, IF(COUNTIF($J$6:J3515, J3515)=1, 1, 0))</f>
        <v>0</v>
      </c>
      <c r="L3515" s="16" t="str">
        <f aca="false">IF(B3515="Inscripción de nuevo registro patronal",B3515 &amp; "|" &amp; E3515 &amp; "|" &amp; C3515,"")</f>
        <v/>
      </c>
      <c r="M3515" s="18" t="n">
        <f aca="false">IF(OR(C3515="", L3515=""), 0, IF(COUNTIF($L$6:L3515, L3515)=1, 1, 0))</f>
        <v>0</v>
      </c>
    </row>
    <row r="3516" customFormat="false" ht="28.35" hidden="false" customHeight="true" outlineLevel="0" collapsed="false">
      <c r="A3516" s="48" t="str">
        <f aca="false">IF(AND(NOT(ISBLANK(C3516)),NOT(ISBLANK(B3516)),NOT(ISBLANK(E3516))),(_xlfn.AGGREGATE(2,7,A$5:A3516))+1,"")</f>
        <v/>
      </c>
      <c r="B3516" s="49"/>
      <c r="C3516" s="49"/>
      <c r="D3516" s="50"/>
      <c r="E3516" s="51"/>
      <c r="F3516" s="52" t="str">
        <f aca="false">IFERROR(VLOOKUP(B3516,LISTAS!$Q$2:$R$58,2,0),"")</f>
        <v/>
      </c>
      <c r="G3516" s="34" t="str">
        <f aca="false">IF(ISBLANK(C3516),"",  IF(F3516="RAZÓN SOCIAL","NUEVO_RP",   IF(F3516="NUMERO",      IF(ISNUMBER(VALUE(C3516)),VALUE(C3516),""),   IF(OR(F3516="NSS - NOMBRE",F3516="RP - NOMBRE"),      IF(         AND(           NOT(ISERROR(FIND(" - ",C3516))),           ISERROR(FIND("  ",C3516)),           ISERROR(FIND("–",C3516)),           ISERROR(FIND("—",C3516)),           ISNUMBER(VALUE(LEFT(C3516,FIND(" - ",C3516)-1)))         ),         VALUE(LEFT(C3516,FIND(" - ",C3516)-1)),         ""      ),   ""   )  )))</f>
        <v/>
      </c>
      <c r="H3516" s="34" t="str">
        <f aca="false">B3516 &amp; "|" &amp; E3516 &amp; "|" &amp;(IF(ISBLANK(C3516),"",IFERROR(VALUE(LEFT(TRIM(C3516),FIND(" ",TRIM(C3516)&amp;" ")-1)),"")))</f>
        <v>||</v>
      </c>
      <c r="I3516" s="18" t="n">
        <f aca="false">IF(G3516="",0, IF(COUNTIF($H$6:H3516,H3516)=1,1,0))</f>
        <v>0</v>
      </c>
      <c r="J3516" s="34" t="str">
        <f aca="false">IF( OR( ISBLANK(D3516), C3516=D3516, AND( LEFT(D3516,7)&lt;&gt;"NOMINA ", OR( ISERROR(FIND(" - ",D3516)), NOT(ISNUMBER(VALUE(LEFT(D3516,FIND(" - ",D3516)-1)))) ) ) ), "", B3516 &amp; "|" &amp; E3516 &amp; "|" &amp; (IF(ISBLANK(C3516), "", IFERROR(VALUE(LEFT(TRIM(C3516), FIND(" ", TRIM(C3516)&amp;" ")-1)), ""))) &amp; "|" &amp; D3516 )</f>
        <v/>
      </c>
      <c r="K3516" s="18" t="n">
        <f aca="false">IF(OR(C3516="", J3516="",G3516=""), 0, IF(COUNTIF($J$6:J3516, J3516)=1, 1, 0))</f>
        <v>0</v>
      </c>
      <c r="L3516" s="16" t="str">
        <f aca="false">IF(B3516="Inscripción de nuevo registro patronal",B3516 &amp; "|" &amp; E3516 &amp; "|" &amp; C3516,"")</f>
        <v/>
      </c>
      <c r="M3516" s="18" t="n">
        <f aca="false">IF(OR(C3516="", L3516=""), 0, IF(COUNTIF($L$6:L3516, L3516)=1, 1, 0))</f>
        <v>0</v>
      </c>
    </row>
    <row r="3517" customFormat="false" ht="28.35" hidden="false" customHeight="true" outlineLevel="0" collapsed="false">
      <c r="A3517" s="48" t="str">
        <f aca="false">IF(AND(NOT(ISBLANK(C3517)),NOT(ISBLANK(B3517)),NOT(ISBLANK(E3517))),(_xlfn.AGGREGATE(2,7,A$5:A3517))+1,"")</f>
        <v/>
      </c>
      <c r="B3517" s="49"/>
      <c r="C3517" s="49"/>
      <c r="D3517" s="50"/>
      <c r="E3517" s="51"/>
      <c r="F3517" s="52" t="str">
        <f aca="false">IFERROR(VLOOKUP(B3517,LISTAS!$Q$2:$R$58,2,0),"")</f>
        <v/>
      </c>
      <c r="G3517" s="34" t="str">
        <f aca="false">IF(ISBLANK(C3517),"",  IF(F3517="RAZÓN SOCIAL","NUEVO_RP",   IF(F3517="NUMERO",      IF(ISNUMBER(VALUE(C3517)),VALUE(C3517),""),   IF(OR(F3517="NSS - NOMBRE",F3517="RP - NOMBRE"),      IF(         AND(           NOT(ISERROR(FIND(" - ",C3517))),           ISERROR(FIND("  ",C3517)),           ISERROR(FIND("–",C3517)),           ISERROR(FIND("—",C3517)),           ISNUMBER(VALUE(LEFT(C3517,FIND(" - ",C3517)-1)))         ),         VALUE(LEFT(C3517,FIND(" - ",C3517)-1)),         ""      ),   ""   )  )))</f>
        <v/>
      </c>
      <c r="H3517" s="34" t="str">
        <f aca="false">B3517 &amp; "|" &amp; E3517 &amp; "|" &amp;(IF(ISBLANK(C3517),"",IFERROR(VALUE(LEFT(TRIM(C3517),FIND(" ",TRIM(C3517)&amp;" ")-1)),"")))</f>
        <v>||</v>
      </c>
      <c r="I3517" s="18" t="n">
        <f aca="false">IF(G3517="",0, IF(COUNTIF($H$6:H3517,H3517)=1,1,0))</f>
        <v>0</v>
      </c>
      <c r="J3517" s="34" t="str">
        <f aca="false">IF( OR( ISBLANK(D3517), C3517=D3517, AND( LEFT(D3517,7)&lt;&gt;"NOMINA ", OR( ISERROR(FIND(" - ",D3517)), NOT(ISNUMBER(VALUE(LEFT(D3517,FIND(" - ",D3517)-1)))) ) ) ), "", B3517 &amp; "|" &amp; E3517 &amp; "|" &amp; (IF(ISBLANK(C3517), "", IFERROR(VALUE(LEFT(TRIM(C3517), FIND(" ", TRIM(C3517)&amp;" ")-1)), ""))) &amp; "|" &amp; D3517 )</f>
        <v/>
      </c>
      <c r="K3517" s="18" t="n">
        <f aca="false">IF(OR(C3517="", J3517="",G3517=""), 0, IF(COUNTIF($J$6:J3517, J3517)=1, 1, 0))</f>
        <v>0</v>
      </c>
      <c r="L3517" s="16" t="str">
        <f aca="false">IF(B3517="Inscripción de nuevo registro patronal",B3517 &amp; "|" &amp; E3517 &amp; "|" &amp; C3517,"")</f>
        <v/>
      </c>
      <c r="M3517" s="18" t="n">
        <f aca="false">IF(OR(C3517="", L3517=""), 0, IF(COUNTIF($L$6:L3517, L3517)=1, 1, 0))</f>
        <v>0</v>
      </c>
    </row>
    <row r="3518" customFormat="false" ht="28.35" hidden="false" customHeight="true" outlineLevel="0" collapsed="false">
      <c r="A3518" s="48" t="str">
        <f aca="false">IF(AND(NOT(ISBLANK(C3518)),NOT(ISBLANK(B3518)),NOT(ISBLANK(E3518))),(_xlfn.AGGREGATE(2,7,A$5:A3518))+1,"")</f>
        <v/>
      </c>
      <c r="B3518" s="49"/>
      <c r="C3518" s="49"/>
      <c r="D3518" s="50"/>
      <c r="E3518" s="51"/>
      <c r="F3518" s="52" t="str">
        <f aca="false">IFERROR(VLOOKUP(B3518,LISTAS!$Q$2:$R$58,2,0),"")</f>
        <v/>
      </c>
      <c r="G3518" s="34" t="str">
        <f aca="false">IF(ISBLANK(C3518),"",  IF(F3518="RAZÓN SOCIAL","NUEVO_RP",   IF(F3518="NUMERO",      IF(ISNUMBER(VALUE(C3518)),VALUE(C3518),""),   IF(OR(F3518="NSS - NOMBRE",F3518="RP - NOMBRE"),      IF(         AND(           NOT(ISERROR(FIND(" - ",C3518))),           ISERROR(FIND("  ",C3518)),           ISERROR(FIND("–",C3518)),           ISERROR(FIND("—",C3518)),           ISNUMBER(VALUE(LEFT(C3518,FIND(" - ",C3518)-1)))         ),         VALUE(LEFT(C3518,FIND(" - ",C3518)-1)),         ""      ),   ""   )  )))</f>
        <v/>
      </c>
      <c r="H3518" s="34" t="str">
        <f aca="false">B3518 &amp; "|" &amp; E3518 &amp; "|" &amp;(IF(ISBLANK(C3518),"",IFERROR(VALUE(LEFT(TRIM(C3518),FIND(" ",TRIM(C3518)&amp;" ")-1)),"")))</f>
        <v>||</v>
      </c>
      <c r="I3518" s="18" t="n">
        <f aca="false">IF(G3518="",0, IF(COUNTIF($H$6:H3518,H3518)=1,1,0))</f>
        <v>0</v>
      </c>
      <c r="J3518" s="34" t="str">
        <f aca="false">IF( OR( ISBLANK(D3518), C3518=D3518, AND( LEFT(D3518,7)&lt;&gt;"NOMINA ", OR( ISERROR(FIND(" - ",D3518)), NOT(ISNUMBER(VALUE(LEFT(D3518,FIND(" - ",D3518)-1)))) ) ) ), "", B3518 &amp; "|" &amp; E3518 &amp; "|" &amp; (IF(ISBLANK(C3518), "", IFERROR(VALUE(LEFT(TRIM(C3518), FIND(" ", TRIM(C3518)&amp;" ")-1)), ""))) &amp; "|" &amp; D3518 )</f>
        <v/>
      </c>
      <c r="K3518" s="18" t="n">
        <f aca="false">IF(OR(C3518="", J3518="",G3518=""), 0, IF(COUNTIF($J$6:J3518, J3518)=1, 1, 0))</f>
        <v>0</v>
      </c>
      <c r="L3518" s="16" t="str">
        <f aca="false">IF(B3518="Inscripción de nuevo registro patronal",B3518 &amp; "|" &amp; E3518 &amp; "|" &amp; C3518,"")</f>
        <v/>
      </c>
      <c r="M3518" s="18" t="n">
        <f aca="false">IF(OR(C3518="", L3518=""), 0, IF(COUNTIF($L$6:L3518, L3518)=1, 1, 0))</f>
        <v>0</v>
      </c>
    </row>
    <row r="3519" customFormat="false" ht="28.35" hidden="false" customHeight="true" outlineLevel="0" collapsed="false">
      <c r="A3519" s="48" t="str">
        <f aca="false">IF(AND(NOT(ISBLANK(C3519)),NOT(ISBLANK(B3519)),NOT(ISBLANK(E3519))),(_xlfn.AGGREGATE(2,7,A$5:A3519))+1,"")</f>
        <v/>
      </c>
      <c r="B3519" s="49"/>
      <c r="C3519" s="49"/>
      <c r="D3519" s="50"/>
      <c r="E3519" s="51"/>
      <c r="F3519" s="52" t="str">
        <f aca="false">IFERROR(VLOOKUP(B3519,LISTAS!$Q$2:$R$58,2,0),"")</f>
        <v/>
      </c>
      <c r="G3519" s="34" t="str">
        <f aca="false">IF(ISBLANK(C3519),"",  IF(F3519="RAZÓN SOCIAL","NUEVO_RP",   IF(F3519="NUMERO",      IF(ISNUMBER(VALUE(C3519)),VALUE(C3519),""),   IF(OR(F3519="NSS - NOMBRE",F3519="RP - NOMBRE"),      IF(         AND(           NOT(ISERROR(FIND(" - ",C3519))),           ISERROR(FIND("  ",C3519)),           ISERROR(FIND("–",C3519)),           ISERROR(FIND("—",C3519)),           ISNUMBER(VALUE(LEFT(C3519,FIND(" - ",C3519)-1)))         ),         VALUE(LEFT(C3519,FIND(" - ",C3519)-1)),         ""      ),   ""   )  )))</f>
        <v/>
      </c>
      <c r="H3519" s="34" t="str">
        <f aca="false">B3519 &amp; "|" &amp; E3519 &amp; "|" &amp;(IF(ISBLANK(C3519),"",IFERROR(VALUE(LEFT(TRIM(C3519),FIND(" ",TRIM(C3519)&amp;" ")-1)),"")))</f>
        <v>||</v>
      </c>
      <c r="I3519" s="18" t="n">
        <f aca="false">IF(G3519="",0, IF(COUNTIF($H$6:H3519,H3519)=1,1,0))</f>
        <v>0</v>
      </c>
      <c r="J3519" s="34" t="str">
        <f aca="false">IF( OR( ISBLANK(D3519), C3519=D3519, AND( LEFT(D3519,7)&lt;&gt;"NOMINA ", OR( ISERROR(FIND(" - ",D3519)), NOT(ISNUMBER(VALUE(LEFT(D3519,FIND(" - ",D3519)-1)))) ) ) ), "", B3519 &amp; "|" &amp; E3519 &amp; "|" &amp; (IF(ISBLANK(C3519), "", IFERROR(VALUE(LEFT(TRIM(C3519), FIND(" ", TRIM(C3519)&amp;" ")-1)), ""))) &amp; "|" &amp; D3519 )</f>
        <v/>
      </c>
      <c r="K3519" s="18" t="n">
        <f aca="false">IF(OR(C3519="", J3519="",G3519=""), 0, IF(COUNTIF($J$6:J3519, J3519)=1, 1, 0))</f>
        <v>0</v>
      </c>
      <c r="L3519" s="16" t="str">
        <f aca="false">IF(B3519="Inscripción de nuevo registro patronal",B3519 &amp; "|" &amp; E3519 &amp; "|" &amp; C3519,"")</f>
        <v/>
      </c>
      <c r="M3519" s="18" t="n">
        <f aca="false">IF(OR(C3519="", L3519=""), 0, IF(COUNTIF($L$6:L3519, L3519)=1, 1, 0))</f>
        <v>0</v>
      </c>
    </row>
    <row r="3520" customFormat="false" ht="28.35" hidden="false" customHeight="true" outlineLevel="0" collapsed="false">
      <c r="A3520" s="48" t="str">
        <f aca="false">IF(AND(NOT(ISBLANK(C3520)),NOT(ISBLANK(B3520)),NOT(ISBLANK(E3520))),(_xlfn.AGGREGATE(2,7,A$5:A3520))+1,"")</f>
        <v/>
      </c>
      <c r="B3520" s="49"/>
      <c r="C3520" s="49"/>
      <c r="D3520" s="50"/>
      <c r="E3520" s="51"/>
      <c r="F3520" s="52" t="str">
        <f aca="false">IFERROR(VLOOKUP(B3520,LISTAS!$Q$2:$R$58,2,0),"")</f>
        <v/>
      </c>
      <c r="G3520" s="34" t="str">
        <f aca="false">IF(ISBLANK(C3520),"",  IF(F3520="RAZÓN SOCIAL","NUEVO_RP",   IF(F3520="NUMERO",      IF(ISNUMBER(VALUE(C3520)),VALUE(C3520),""),   IF(OR(F3520="NSS - NOMBRE",F3520="RP - NOMBRE"),      IF(         AND(           NOT(ISERROR(FIND(" - ",C3520))),           ISERROR(FIND("  ",C3520)),           ISERROR(FIND("–",C3520)),           ISERROR(FIND("—",C3520)),           ISNUMBER(VALUE(LEFT(C3520,FIND(" - ",C3520)-1)))         ),         VALUE(LEFT(C3520,FIND(" - ",C3520)-1)),         ""      ),   ""   )  )))</f>
        <v/>
      </c>
      <c r="H3520" s="34" t="str">
        <f aca="false">B3520 &amp; "|" &amp; E3520 &amp; "|" &amp;(IF(ISBLANK(C3520),"",IFERROR(VALUE(LEFT(TRIM(C3520),FIND(" ",TRIM(C3520)&amp;" ")-1)),"")))</f>
        <v>||</v>
      </c>
      <c r="I3520" s="18" t="n">
        <f aca="false">IF(G3520="",0, IF(COUNTIF($H$6:H3520,H3520)=1,1,0))</f>
        <v>0</v>
      </c>
      <c r="J3520" s="34" t="str">
        <f aca="false">IF( OR( ISBLANK(D3520), C3520=D3520, AND( LEFT(D3520,7)&lt;&gt;"NOMINA ", OR( ISERROR(FIND(" - ",D3520)), NOT(ISNUMBER(VALUE(LEFT(D3520,FIND(" - ",D3520)-1)))) ) ) ), "", B3520 &amp; "|" &amp; E3520 &amp; "|" &amp; (IF(ISBLANK(C3520), "", IFERROR(VALUE(LEFT(TRIM(C3520), FIND(" ", TRIM(C3520)&amp;" ")-1)), ""))) &amp; "|" &amp; D3520 )</f>
        <v/>
      </c>
      <c r="K3520" s="18" t="n">
        <f aca="false">IF(OR(C3520="", J3520="",G3520=""), 0, IF(COUNTIF($J$6:J3520, J3520)=1, 1, 0))</f>
        <v>0</v>
      </c>
      <c r="L3520" s="16" t="str">
        <f aca="false">IF(B3520="Inscripción de nuevo registro patronal",B3520 &amp; "|" &amp; E3520 &amp; "|" &amp; C3520,"")</f>
        <v/>
      </c>
      <c r="M3520" s="18" t="n">
        <f aca="false">IF(OR(C3520="", L3520=""), 0, IF(COUNTIF($L$6:L3520, L3520)=1, 1, 0))</f>
        <v>0</v>
      </c>
    </row>
    <row r="3521" customFormat="false" ht="28.35" hidden="false" customHeight="true" outlineLevel="0" collapsed="false">
      <c r="A3521" s="48" t="str">
        <f aca="false">IF(AND(NOT(ISBLANK(C3521)),NOT(ISBLANK(B3521)),NOT(ISBLANK(E3521))),(_xlfn.AGGREGATE(2,7,A$5:A3521))+1,"")</f>
        <v/>
      </c>
      <c r="B3521" s="49"/>
      <c r="C3521" s="49"/>
      <c r="D3521" s="50"/>
      <c r="E3521" s="51"/>
      <c r="F3521" s="52" t="str">
        <f aca="false">IFERROR(VLOOKUP(B3521,LISTAS!$Q$2:$R$58,2,0),"")</f>
        <v/>
      </c>
      <c r="G3521" s="34" t="str">
        <f aca="false">IF(ISBLANK(C3521),"",  IF(F3521="RAZÓN SOCIAL","NUEVO_RP",   IF(F3521="NUMERO",      IF(ISNUMBER(VALUE(C3521)),VALUE(C3521),""),   IF(OR(F3521="NSS - NOMBRE",F3521="RP - NOMBRE"),      IF(         AND(           NOT(ISERROR(FIND(" - ",C3521))),           ISERROR(FIND("  ",C3521)),           ISERROR(FIND("–",C3521)),           ISERROR(FIND("—",C3521)),           ISNUMBER(VALUE(LEFT(C3521,FIND(" - ",C3521)-1)))         ),         VALUE(LEFT(C3521,FIND(" - ",C3521)-1)),         ""      ),   ""   )  )))</f>
        <v/>
      </c>
      <c r="H3521" s="34" t="str">
        <f aca="false">B3521 &amp; "|" &amp; E3521 &amp; "|" &amp;(IF(ISBLANK(C3521),"",IFERROR(VALUE(LEFT(TRIM(C3521),FIND(" ",TRIM(C3521)&amp;" ")-1)),"")))</f>
        <v>||</v>
      </c>
      <c r="I3521" s="18" t="n">
        <f aca="false">IF(G3521="",0, IF(COUNTIF($H$6:H3521,H3521)=1,1,0))</f>
        <v>0</v>
      </c>
      <c r="J3521" s="34" t="str">
        <f aca="false">IF( OR( ISBLANK(D3521), C3521=D3521, AND( LEFT(D3521,7)&lt;&gt;"NOMINA ", OR( ISERROR(FIND(" - ",D3521)), NOT(ISNUMBER(VALUE(LEFT(D3521,FIND(" - ",D3521)-1)))) ) ) ), "", B3521 &amp; "|" &amp; E3521 &amp; "|" &amp; (IF(ISBLANK(C3521), "", IFERROR(VALUE(LEFT(TRIM(C3521), FIND(" ", TRIM(C3521)&amp;" ")-1)), ""))) &amp; "|" &amp; D3521 )</f>
        <v/>
      </c>
      <c r="K3521" s="18" t="n">
        <f aca="false">IF(OR(C3521="", J3521="",G3521=""), 0, IF(COUNTIF($J$6:J3521, J3521)=1, 1, 0))</f>
        <v>0</v>
      </c>
      <c r="L3521" s="16" t="str">
        <f aca="false">IF(B3521="Inscripción de nuevo registro patronal",B3521 &amp; "|" &amp; E3521 &amp; "|" &amp; C3521,"")</f>
        <v/>
      </c>
      <c r="M3521" s="18" t="n">
        <f aca="false">IF(OR(C3521="", L3521=""), 0, IF(COUNTIF($L$6:L3521, L3521)=1, 1, 0))</f>
        <v>0</v>
      </c>
    </row>
    <row r="3522" customFormat="false" ht="28.35" hidden="false" customHeight="true" outlineLevel="0" collapsed="false">
      <c r="A3522" s="48" t="str">
        <f aca="false">IF(AND(NOT(ISBLANK(C3522)),NOT(ISBLANK(B3522)),NOT(ISBLANK(E3522))),(_xlfn.AGGREGATE(2,7,A$5:A3522))+1,"")</f>
        <v/>
      </c>
      <c r="B3522" s="49"/>
      <c r="C3522" s="49"/>
      <c r="D3522" s="50"/>
      <c r="E3522" s="51"/>
      <c r="F3522" s="52" t="str">
        <f aca="false">IFERROR(VLOOKUP(B3522,LISTAS!$Q$2:$R$58,2,0),"")</f>
        <v/>
      </c>
      <c r="G3522" s="34" t="str">
        <f aca="false">IF(ISBLANK(C3522),"",  IF(F3522="RAZÓN SOCIAL","NUEVO_RP",   IF(F3522="NUMERO",      IF(ISNUMBER(VALUE(C3522)),VALUE(C3522),""),   IF(OR(F3522="NSS - NOMBRE",F3522="RP - NOMBRE"),      IF(         AND(           NOT(ISERROR(FIND(" - ",C3522))),           ISERROR(FIND("  ",C3522)),           ISERROR(FIND("–",C3522)),           ISERROR(FIND("—",C3522)),           ISNUMBER(VALUE(LEFT(C3522,FIND(" - ",C3522)-1)))         ),         VALUE(LEFT(C3522,FIND(" - ",C3522)-1)),         ""      ),   ""   )  )))</f>
        <v/>
      </c>
      <c r="H3522" s="34" t="str">
        <f aca="false">B3522 &amp; "|" &amp; E3522 &amp; "|" &amp;(IF(ISBLANK(C3522),"",IFERROR(VALUE(LEFT(TRIM(C3522),FIND(" ",TRIM(C3522)&amp;" ")-1)),"")))</f>
        <v>||</v>
      </c>
      <c r="I3522" s="18" t="n">
        <f aca="false">IF(G3522="",0, IF(COUNTIF($H$6:H3522,H3522)=1,1,0))</f>
        <v>0</v>
      </c>
      <c r="J3522" s="34" t="str">
        <f aca="false">IF( OR( ISBLANK(D3522), C3522=D3522, AND( LEFT(D3522,7)&lt;&gt;"NOMINA ", OR( ISERROR(FIND(" - ",D3522)), NOT(ISNUMBER(VALUE(LEFT(D3522,FIND(" - ",D3522)-1)))) ) ) ), "", B3522 &amp; "|" &amp; E3522 &amp; "|" &amp; (IF(ISBLANK(C3522), "", IFERROR(VALUE(LEFT(TRIM(C3522), FIND(" ", TRIM(C3522)&amp;" ")-1)), ""))) &amp; "|" &amp; D3522 )</f>
        <v/>
      </c>
      <c r="K3522" s="18" t="n">
        <f aca="false">IF(OR(C3522="", J3522="",G3522=""), 0, IF(COUNTIF($J$6:J3522, J3522)=1, 1, 0))</f>
        <v>0</v>
      </c>
      <c r="L3522" s="16" t="str">
        <f aca="false">IF(B3522="Inscripción de nuevo registro patronal",B3522 &amp; "|" &amp; E3522 &amp; "|" &amp; C3522,"")</f>
        <v/>
      </c>
      <c r="M3522" s="18" t="n">
        <f aca="false">IF(OR(C3522="", L3522=""), 0, IF(COUNTIF($L$6:L3522, L3522)=1, 1, 0))</f>
        <v>0</v>
      </c>
    </row>
    <row r="3523" customFormat="false" ht="28.35" hidden="false" customHeight="true" outlineLevel="0" collapsed="false">
      <c r="A3523" s="48" t="str">
        <f aca="false">IF(AND(NOT(ISBLANK(C3523)),NOT(ISBLANK(B3523)),NOT(ISBLANK(E3523))),(_xlfn.AGGREGATE(2,7,A$5:A3523))+1,"")</f>
        <v/>
      </c>
      <c r="B3523" s="49"/>
      <c r="C3523" s="49"/>
      <c r="D3523" s="50"/>
      <c r="E3523" s="51"/>
      <c r="F3523" s="52" t="str">
        <f aca="false">IFERROR(VLOOKUP(B3523,LISTAS!$Q$2:$R$58,2,0),"")</f>
        <v/>
      </c>
      <c r="G3523" s="34" t="str">
        <f aca="false">IF(ISBLANK(C3523),"",  IF(F3523="RAZÓN SOCIAL","NUEVO_RP",   IF(F3523="NUMERO",      IF(ISNUMBER(VALUE(C3523)),VALUE(C3523),""),   IF(OR(F3523="NSS - NOMBRE",F3523="RP - NOMBRE"),      IF(         AND(           NOT(ISERROR(FIND(" - ",C3523))),           ISERROR(FIND("  ",C3523)),           ISERROR(FIND("–",C3523)),           ISERROR(FIND("—",C3523)),           ISNUMBER(VALUE(LEFT(C3523,FIND(" - ",C3523)-1)))         ),         VALUE(LEFT(C3523,FIND(" - ",C3523)-1)),         ""      ),   ""   )  )))</f>
        <v/>
      </c>
      <c r="H3523" s="34" t="str">
        <f aca="false">B3523 &amp; "|" &amp; E3523 &amp; "|" &amp;(IF(ISBLANK(C3523),"",IFERROR(VALUE(LEFT(TRIM(C3523),FIND(" ",TRIM(C3523)&amp;" ")-1)),"")))</f>
        <v>||</v>
      </c>
      <c r="I3523" s="18" t="n">
        <f aca="false">IF(G3523="",0, IF(COUNTIF($H$6:H3523,H3523)=1,1,0))</f>
        <v>0</v>
      </c>
      <c r="J3523" s="34" t="str">
        <f aca="false">IF( OR( ISBLANK(D3523), C3523=D3523, AND( LEFT(D3523,7)&lt;&gt;"NOMINA ", OR( ISERROR(FIND(" - ",D3523)), NOT(ISNUMBER(VALUE(LEFT(D3523,FIND(" - ",D3523)-1)))) ) ) ), "", B3523 &amp; "|" &amp; E3523 &amp; "|" &amp; (IF(ISBLANK(C3523), "", IFERROR(VALUE(LEFT(TRIM(C3523), FIND(" ", TRIM(C3523)&amp;" ")-1)), ""))) &amp; "|" &amp; D3523 )</f>
        <v/>
      </c>
      <c r="K3523" s="18" t="n">
        <f aca="false">IF(OR(C3523="", J3523="",G3523=""), 0, IF(COUNTIF($J$6:J3523, J3523)=1, 1, 0))</f>
        <v>0</v>
      </c>
      <c r="L3523" s="16" t="str">
        <f aca="false">IF(B3523="Inscripción de nuevo registro patronal",B3523 &amp; "|" &amp; E3523 &amp; "|" &amp; C3523,"")</f>
        <v/>
      </c>
      <c r="M3523" s="18" t="n">
        <f aca="false">IF(OR(C3523="", L3523=""), 0, IF(COUNTIF($L$6:L3523, L3523)=1, 1, 0))</f>
        <v>0</v>
      </c>
    </row>
    <row r="3524" customFormat="false" ht="28.35" hidden="false" customHeight="true" outlineLevel="0" collapsed="false">
      <c r="A3524" s="48" t="str">
        <f aca="false">IF(AND(NOT(ISBLANK(C3524)),NOT(ISBLANK(B3524)),NOT(ISBLANK(E3524))),(_xlfn.AGGREGATE(2,7,A$5:A3524))+1,"")</f>
        <v/>
      </c>
      <c r="B3524" s="49"/>
      <c r="C3524" s="49"/>
      <c r="D3524" s="50"/>
      <c r="E3524" s="51"/>
      <c r="F3524" s="52" t="str">
        <f aca="false">IFERROR(VLOOKUP(B3524,LISTAS!$Q$2:$R$58,2,0),"")</f>
        <v/>
      </c>
      <c r="G3524" s="34" t="str">
        <f aca="false">IF(ISBLANK(C3524),"",  IF(F3524="RAZÓN SOCIAL","NUEVO_RP",   IF(F3524="NUMERO",      IF(ISNUMBER(VALUE(C3524)),VALUE(C3524),""),   IF(OR(F3524="NSS - NOMBRE",F3524="RP - NOMBRE"),      IF(         AND(           NOT(ISERROR(FIND(" - ",C3524))),           ISERROR(FIND("  ",C3524)),           ISERROR(FIND("–",C3524)),           ISERROR(FIND("—",C3524)),           ISNUMBER(VALUE(LEFT(C3524,FIND(" - ",C3524)-1)))         ),         VALUE(LEFT(C3524,FIND(" - ",C3524)-1)),         ""      ),   ""   )  )))</f>
        <v/>
      </c>
      <c r="H3524" s="34" t="str">
        <f aca="false">B3524 &amp; "|" &amp; E3524 &amp; "|" &amp;(IF(ISBLANK(C3524),"",IFERROR(VALUE(LEFT(TRIM(C3524),FIND(" ",TRIM(C3524)&amp;" ")-1)),"")))</f>
        <v>||</v>
      </c>
      <c r="I3524" s="18" t="n">
        <f aca="false">IF(G3524="",0, IF(COUNTIF($H$6:H3524,H3524)=1,1,0))</f>
        <v>0</v>
      </c>
      <c r="J3524" s="34" t="str">
        <f aca="false">IF( OR( ISBLANK(D3524), C3524=D3524, AND( LEFT(D3524,7)&lt;&gt;"NOMINA ", OR( ISERROR(FIND(" - ",D3524)), NOT(ISNUMBER(VALUE(LEFT(D3524,FIND(" - ",D3524)-1)))) ) ) ), "", B3524 &amp; "|" &amp; E3524 &amp; "|" &amp; (IF(ISBLANK(C3524), "", IFERROR(VALUE(LEFT(TRIM(C3524), FIND(" ", TRIM(C3524)&amp;" ")-1)), ""))) &amp; "|" &amp; D3524 )</f>
        <v/>
      </c>
      <c r="K3524" s="18" t="n">
        <f aca="false">IF(OR(C3524="", J3524="",G3524=""), 0, IF(COUNTIF($J$6:J3524, J3524)=1, 1, 0))</f>
        <v>0</v>
      </c>
      <c r="L3524" s="16" t="str">
        <f aca="false">IF(B3524="Inscripción de nuevo registro patronal",B3524 &amp; "|" &amp; E3524 &amp; "|" &amp; C3524,"")</f>
        <v/>
      </c>
      <c r="M3524" s="18" t="n">
        <f aca="false">IF(OR(C3524="", L3524=""), 0, IF(COUNTIF($L$6:L3524, L3524)=1, 1, 0))</f>
        <v>0</v>
      </c>
    </row>
    <row r="3525" customFormat="false" ht="28.35" hidden="false" customHeight="true" outlineLevel="0" collapsed="false">
      <c r="A3525" s="48" t="str">
        <f aca="false">IF(AND(NOT(ISBLANK(C3525)),NOT(ISBLANK(B3525)),NOT(ISBLANK(E3525))),(_xlfn.AGGREGATE(2,7,A$5:A3525))+1,"")</f>
        <v/>
      </c>
      <c r="B3525" s="49"/>
      <c r="C3525" s="49"/>
      <c r="D3525" s="50"/>
      <c r="E3525" s="51"/>
      <c r="F3525" s="52" t="str">
        <f aca="false">IFERROR(VLOOKUP(B3525,LISTAS!$Q$2:$R$58,2,0),"")</f>
        <v/>
      </c>
      <c r="G3525" s="34" t="str">
        <f aca="false">IF(ISBLANK(C3525),"",  IF(F3525="RAZÓN SOCIAL","NUEVO_RP",   IF(F3525="NUMERO",      IF(ISNUMBER(VALUE(C3525)),VALUE(C3525),""),   IF(OR(F3525="NSS - NOMBRE",F3525="RP - NOMBRE"),      IF(         AND(           NOT(ISERROR(FIND(" - ",C3525))),           ISERROR(FIND("  ",C3525)),           ISERROR(FIND("–",C3525)),           ISERROR(FIND("—",C3525)),           ISNUMBER(VALUE(LEFT(C3525,FIND(" - ",C3525)-1)))         ),         VALUE(LEFT(C3525,FIND(" - ",C3525)-1)),         ""      ),   ""   )  )))</f>
        <v/>
      </c>
      <c r="H3525" s="34" t="str">
        <f aca="false">B3525 &amp; "|" &amp; E3525 &amp; "|" &amp;(IF(ISBLANK(C3525),"",IFERROR(VALUE(LEFT(TRIM(C3525),FIND(" ",TRIM(C3525)&amp;" ")-1)),"")))</f>
        <v>||</v>
      </c>
      <c r="I3525" s="18" t="n">
        <f aca="false">IF(G3525="",0, IF(COUNTIF($H$6:H3525,H3525)=1,1,0))</f>
        <v>0</v>
      </c>
      <c r="J3525" s="34" t="str">
        <f aca="false">IF( OR( ISBLANK(D3525), C3525=D3525, AND( LEFT(D3525,7)&lt;&gt;"NOMINA ", OR( ISERROR(FIND(" - ",D3525)), NOT(ISNUMBER(VALUE(LEFT(D3525,FIND(" - ",D3525)-1)))) ) ) ), "", B3525 &amp; "|" &amp; E3525 &amp; "|" &amp; (IF(ISBLANK(C3525), "", IFERROR(VALUE(LEFT(TRIM(C3525), FIND(" ", TRIM(C3525)&amp;" ")-1)), ""))) &amp; "|" &amp; D3525 )</f>
        <v/>
      </c>
      <c r="K3525" s="18" t="n">
        <f aca="false">IF(OR(C3525="", J3525="",G3525=""), 0, IF(COUNTIF($J$6:J3525, J3525)=1, 1, 0))</f>
        <v>0</v>
      </c>
      <c r="L3525" s="16" t="str">
        <f aca="false">IF(B3525="Inscripción de nuevo registro patronal",B3525 &amp; "|" &amp; E3525 &amp; "|" &amp; C3525,"")</f>
        <v/>
      </c>
      <c r="M3525" s="18" t="n">
        <f aca="false">IF(OR(C3525="", L3525=""), 0, IF(COUNTIF($L$6:L3525, L3525)=1, 1, 0))</f>
        <v>0</v>
      </c>
    </row>
    <row r="3526" customFormat="false" ht="28.35" hidden="false" customHeight="true" outlineLevel="0" collapsed="false">
      <c r="A3526" s="48" t="str">
        <f aca="false">IF(AND(NOT(ISBLANK(C3526)),NOT(ISBLANK(B3526)),NOT(ISBLANK(E3526))),(_xlfn.AGGREGATE(2,7,A$5:A3526))+1,"")</f>
        <v/>
      </c>
      <c r="B3526" s="49"/>
      <c r="C3526" s="49"/>
      <c r="D3526" s="50"/>
      <c r="E3526" s="51"/>
      <c r="F3526" s="52" t="str">
        <f aca="false">IFERROR(VLOOKUP(B3526,LISTAS!$Q$2:$R$58,2,0),"")</f>
        <v/>
      </c>
      <c r="G3526" s="34" t="str">
        <f aca="false">IF(ISBLANK(C3526),"",  IF(F3526="RAZÓN SOCIAL","NUEVO_RP",   IF(F3526="NUMERO",      IF(ISNUMBER(VALUE(C3526)),VALUE(C3526),""),   IF(OR(F3526="NSS - NOMBRE",F3526="RP - NOMBRE"),      IF(         AND(           NOT(ISERROR(FIND(" - ",C3526))),           ISERROR(FIND("  ",C3526)),           ISERROR(FIND("–",C3526)),           ISERROR(FIND("—",C3526)),           ISNUMBER(VALUE(LEFT(C3526,FIND(" - ",C3526)-1)))         ),         VALUE(LEFT(C3526,FIND(" - ",C3526)-1)),         ""      ),   ""   )  )))</f>
        <v/>
      </c>
      <c r="H3526" s="34" t="str">
        <f aca="false">B3526 &amp; "|" &amp; E3526 &amp; "|" &amp;(IF(ISBLANK(C3526),"",IFERROR(VALUE(LEFT(TRIM(C3526),FIND(" ",TRIM(C3526)&amp;" ")-1)),"")))</f>
        <v>||</v>
      </c>
      <c r="I3526" s="18" t="n">
        <f aca="false">IF(G3526="",0, IF(COUNTIF($H$6:H3526,H3526)=1,1,0))</f>
        <v>0</v>
      </c>
      <c r="J3526" s="34" t="str">
        <f aca="false">IF( OR( ISBLANK(D3526), C3526=D3526, AND( LEFT(D3526,7)&lt;&gt;"NOMINA ", OR( ISERROR(FIND(" - ",D3526)), NOT(ISNUMBER(VALUE(LEFT(D3526,FIND(" - ",D3526)-1)))) ) ) ), "", B3526 &amp; "|" &amp; E3526 &amp; "|" &amp; (IF(ISBLANK(C3526), "", IFERROR(VALUE(LEFT(TRIM(C3526), FIND(" ", TRIM(C3526)&amp;" ")-1)), ""))) &amp; "|" &amp; D3526 )</f>
        <v/>
      </c>
      <c r="K3526" s="18" t="n">
        <f aca="false">IF(OR(C3526="", J3526="",G3526=""), 0, IF(COUNTIF($J$6:J3526, J3526)=1, 1, 0))</f>
        <v>0</v>
      </c>
      <c r="L3526" s="16" t="str">
        <f aca="false">IF(B3526="Inscripción de nuevo registro patronal",B3526 &amp; "|" &amp; E3526 &amp; "|" &amp; C3526,"")</f>
        <v/>
      </c>
      <c r="M3526" s="18" t="n">
        <f aca="false">IF(OR(C3526="", L3526=""), 0, IF(COUNTIF($L$6:L3526, L3526)=1, 1, 0))</f>
        <v>0</v>
      </c>
    </row>
    <row r="3527" customFormat="false" ht="28.35" hidden="false" customHeight="true" outlineLevel="0" collapsed="false">
      <c r="A3527" s="48" t="str">
        <f aca="false">IF(AND(NOT(ISBLANK(C3527)),NOT(ISBLANK(B3527)),NOT(ISBLANK(E3527))),(_xlfn.AGGREGATE(2,7,A$5:A3527))+1,"")</f>
        <v/>
      </c>
      <c r="B3527" s="49"/>
      <c r="C3527" s="49"/>
      <c r="D3527" s="50"/>
      <c r="E3527" s="51"/>
      <c r="F3527" s="52" t="str">
        <f aca="false">IFERROR(VLOOKUP(B3527,LISTAS!$Q$2:$R$58,2,0),"")</f>
        <v/>
      </c>
      <c r="G3527" s="34" t="str">
        <f aca="false">IF(ISBLANK(C3527),"",  IF(F3527="RAZÓN SOCIAL","NUEVO_RP",   IF(F3527="NUMERO",      IF(ISNUMBER(VALUE(C3527)),VALUE(C3527),""),   IF(OR(F3527="NSS - NOMBRE",F3527="RP - NOMBRE"),      IF(         AND(           NOT(ISERROR(FIND(" - ",C3527))),           ISERROR(FIND("  ",C3527)),           ISERROR(FIND("–",C3527)),           ISERROR(FIND("—",C3527)),           ISNUMBER(VALUE(LEFT(C3527,FIND(" - ",C3527)-1)))         ),         VALUE(LEFT(C3527,FIND(" - ",C3527)-1)),         ""      ),   ""   )  )))</f>
        <v/>
      </c>
      <c r="H3527" s="34" t="str">
        <f aca="false">B3527 &amp; "|" &amp; E3527 &amp; "|" &amp;(IF(ISBLANK(C3527),"",IFERROR(VALUE(LEFT(TRIM(C3527),FIND(" ",TRIM(C3527)&amp;" ")-1)),"")))</f>
        <v>||</v>
      </c>
      <c r="I3527" s="18" t="n">
        <f aca="false">IF(G3527="",0, IF(COUNTIF($H$6:H3527,H3527)=1,1,0))</f>
        <v>0</v>
      </c>
      <c r="J3527" s="34" t="str">
        <f aca="false">IF( OR( ISBLANK(D3527), C3527=D3527, AND( LEFT(D3527,7)&lt;&gt;"NOMINA ", OR( ISERROR(FIND(" - ",D3527)), NOT(ISNUMBER(VALUE(LEFT(D3527,FIND(" - ",D3527)-1)))) ) ) ), "", B3527 &amp; "|" &amp; E3527 &amp; "|" &amp; (IF(ISBLANK(C3527), "", IFERROR(VALUE(LEFT(TRIM(C3527), FIND(" ", TRIM(C3527)&amp;" ")-1)), ""))) &amp; "|" &amp; D3527 )</f>
        <v/>
      </c>
      <c r="K3527" s="18" t="n">
        <f aca="false">IF(OR(C3527="", J3527="",G3527=""), 0, IF(COUNTIF($J$6:J3527, J3527)=1, 1, 0))</f>
        <v>0</v>
      </c>
      <c r="L3527" s="16" t="str">
        <f aca="false">IF(B3527="Inscripción de nuevo registro patronal",B3527 &amp; "|" &amp; E3527 &amp; "|" &amp; C3527,"")</f>
        <v/>
      </c>
      <c r="M3527" s="18" t="n">
        <f aca="false">IF(OR(C3527="", L3527=""), 0, IF(COUNTIF($L$6:L3527, L3527)=1, 1, 0))</f>
        <v>0</v>
      </c>
    </row>
    <row r="3528" customFormat="false" ht="28.35" hidden="false" customHeight="true" outlineLevel="0" collapsed="false">
      <c r="A3528" s="48" t="str">
        <f aca="false">IF(AND(NOT(ISBLANK(C3528)),NOT(ISBLANK(B3528)),NOT(ISBLANK(E3528))),(_xlfn.AGGREGATE(2,7,A$5:A3528))+1,"")</f>
        <v/>
      </c>
      <c r="B3528" s="49"/>
      <c r="C3528" s="49"/>
      <c r="D3528" s="50"/>
      <c r="E3528" s="51"/>
      <c r="F3528" s="52" t="str">
        <f aca="false">IFERROR(VLOOKUP(B3528,LISTAS!$Q$2:$R$58,2,0),"")</f>
        <v/>
      </c>
      <c r="G3528" s="34" t="str">
        <f aca="false">IF(ISBLANK(C3528),"",  IF(F3528="RAZÓN SOCIAL","NUEVO_RP",   IF(F3528="NUMERO",      IF(ISNUMBER(VALUE(C3528)),VALUE(C3528),""),   IF(OR(F3528="NSS - NOMBRE",F3528="RP - NOMBRE"),      IF(         AND(           NOT(ISERROR(FIND(" - ",C3528))),           ISERROR(FIND("  ",C3528)),           ISERROR(FIND("–",C3528)),           ISERROR(FIND("—",C3528)),           ISNUMBER(VALUE(LEFT(C3528,FIND(" - ",C3528)-1)))         ),         VALUE(LEFT(C3528,FIND(" - ",C3528)-1)),         ""      ),   ""   )  )))</f>
        <v/>
      </c>
      <c r="H3528" s="34" t="str">
        <f aca="false">B3528 &amp; "|" &amp; E3528 &amp; "|" &amp;(IF(ISBLANK(C3528),"",IFERROR(VALUE(LEFT(TRIM(C3528),FIND(" ",TRIM(C3528)&amp;" ")-1)),"")))</f>
        <v>||</v>
      </c>
      <c r="I3528" s="18" t="n">
        <f aca="false">IF(G3528="",0, IF(COUNTIF($H$6:H3528,H3528)=1,1,0))</f>
        <v>0</v>
      </c>
      <c r="J3528" s="34" t="str">
        <f aca="false">IF( OR( ISBLANK(D3528), C3528=D3528, AND( LEFT(D3528,7)&lt;&gt;"NOMINA ", OR( ISERROR(FIND(" - ",D3528)), NOT(ISNUMBER(VALUE(LEFT(D3528,FIND(" - ",D3528)-1)))) ) ) ), "", B3528 &amp; "|" &amp; E3528 &amp; "|" &amp; (IF(ISBLANK(C3528), "", IFERROR(VALUE(LEFT(TRIM(C3528), FIND(" ", TRIM(C3528)&amp;" ")-1)), ""))) &amp; "|" &amp; D3528 )</f>
        <v/>
      </c>
      <c r="K3528" s="18" t="n">
        <f aca="false">IF(OR(C3528="", J3528="",G3528=""), 0, IF(COUNTIF($J$6:J3528, J3528)=1, 1, 0))</f>
        <v>0</v>
      </c>
      <c r="L3528" s="16" t="str">
        <f aca="false">IF(B3528="Inscripción de nuevo registro patronal",B3528 &amp; "|" &amp; E3528 &amp; "|" &amp; C3528,"")</f>
        <v/>
      </c>
      <c r="M3528" s="18" t="n">
        <f aca="false">IF(OR(C3528="", L3528=""), 0, IF(COUNTIF($L$6:L3528, L3528)=1, 1, 0))</f>
        <v>0</v>
      </c>
    </row>
    <row r="3529" customFormat="false" ht="28.35" hidden="false" customHeight="true" outlineLevel="0" collapsed="false">
      <c r="A3529" s="48" t="str">
        <f aca="false">IF(AND(NOT(ISBLANK(C3529)),NOT(ISBLANK(B3529)),NOT(ISBLANK(E3529))),(_xlfn.AGGREGATE(2,7,A$5:A3529))+1,"")</f>
        <v/>
      </c>
      <c r="B3529" s="49"/>
      <c r="C3529" s="49"/>
      <c r="D3529" s="50"/>
      <c r="E3529" s="51"/>
      <c r="F3529" s="52" t="str">
        <f aca="false">IFERROR(VLOOKUP(B3529,LISTAS!$Q$2:$R$58,2,0),"")</f>
        <v/>
      </c>
      <c r="G3529" s="34" t="str">
        <f aca="false">IF(ISBLANK(C3529),"",  IF(F3529="RAZÓN SOCIAL","NUEVO_RP",   IF(F3529="NUMERO",      IF(ISNUMBER(VALUE(C3529)),VALUE(C3529),""),   IF(OR(F3529="NSS - NOMBRE",F3529="RP - NOMBRE"),      IF(         AND(           NOT(ISERROR(FIND(" - ",C3529))),           ISERROR(FIND("  ",C3529)),           ISERROR(FIND("–",C3529)),           ISERROR(FIND("—",C3529)),           ISNUMBER(VALUE(LEFT(C3529,FIND(" - ",C3529)-1)))         ),         VALUE(LEFT(C3529,FIND(" - ",C3529)-1)),         ""      ),   ""   )  )))</f>
        <v/>
      </c>
      <c r="H3529" s="34" t="str">
        <f aca="false">B3529 &amp; "|" &amp; E3529 &amp; "|" &amp;(IF(ISBLANK(C3529),"",IFERROR(VALUE(LEFT(TRIM(C3529),FIND(" ",TRIM(C3529)&amp;" ")-1)),"")))</f>
        <v>||</v>
      </c>
      <c r="I3529" s="18" t="n">
        <f aca="false">IF(G3529="",0, IF(COUNTIF($H$6:H3529,H3529)=1,1,0))</f>
        <v>0</v>
      </c>
      <c r="J3529" s="34" t="str">
        <f aca="false">IF( OR( ISBLANK(D3529), C3529=D3529, AND( LEFT(D3529,7)&lt;&gt;"NOMINA ", OR( ISERROR(FIND(" - ",D3529)), NOT(ISNUMBER(VALUE(LEFT(D3529,FIND(" - ",D3529)-1)))) ) ) ), "", B3529 &amp; "|" &amp; E3529 &amp; "|" &amp; (IF(ISBLANK(C3529), "", IFERROR(VALUE(LEFT(TRIM(C3529), FIND(" ", TRIM(C3529)&amp;" ")-1)), ""))) &amp; "|" &amp; D3529 )</f>
        <v/>
      </c>
      <c r="K3529" s="18" t="n">
        <f aca="false">IF(OR(C3529="", J3529="",G3529=""), 0, IF(COUNTIF($J$6:J3529, J3529)=1, 1, 0))</f>
        <v>0</v>
      </c>
      <c r="L3529" s="16" t="str">
        <f aca="false">IF(B3529="Inscripción de nuevo registro patronal",B3529 &amp; "|" &amp; E3529 &amp; "|" &amp; C3529,"")</f>
        <v/>
      </c>
      <c r="M3529" s="18" t="n">
        <f aca="false">IF(OR(C3529="", L3529=""), 0, IF(COUNTIF($L$6:L3529, L3529)=1, 1, 0))</f>
        <v>0</v>
      </c>
    </row>
    <row r="3530" customFormat="false" ht="28.35" hidden="false" customHeight="true" outlineLevel="0" collapsed="false">
      <c r="A3530" s="48" t="str">
        <f aca="false">IF(AND(NOT(ISBLANK(C3530)),NOT(ISBLANK(B3530)),NOT(ISBLANK(E3530))),(_xlfn.AGGREGATE(2,7,A$5:A3530))+1,"")</f>
        <v/>
      </c>
      <c r="B3530" s="49"/>
      <c r="C3530" s="49"/>
      <c r="D3530" s="50"/>
      <c r="E3530" s="51"/>
      <c r="F3530" s="52" t="str">
        <f aca="false">IFERROR(VLOOKUP(B3530,LISTAS!$Q$2:$R$58,2,0),"")</f>
        <v/>
      </c>
      <c r="G3530" s="34" t="str">
        <f aca="false">IF(ISBLANK(C3530),"",  IF(F3530="RAZÓN SOCIAL","NUEVO_RP",   IF(F3530="NUMERO",      IF(ISNUMBER(VALUE(C3530)),VALUE(C3530),""),   IF(OR(F3530="NSS - NOMBRE",F3530="RP - NOMBRE"),      IF(         AND(           NOT(ISERROR(FIND(" - ",C3530))),           ISERROR(FIND("  ",C3530)),           ISERROR(FIND("–",C3530)),           ISERROR(FIND("—",C3530)),           ISNUMBER(VALUE(LEFT(C3530,FIND(" - ",C3530)-1)))         ),         VALUE(LEFT(C3530,FIND(" - ",C3530)-1)),         ""      ),   ""   )  )))</f>
        <v/>
      </c>
      <c r="H3530" s="34" t="str">
        <f aca="false">B3530 &amp; "|" &amp; E3530 &amp; "|" &amp;(IF(ISBLANK(C3530),"",IFERROR(VALUE(LEFT(TRIM(C3530),FIND(" ",TRIM(C3530)&amp;" ")-1)),"")))</f>
        <v>||</v>
      </c>
      <c r="I3530" s="18" t="n">
        <f aca="false">IF(G3530="",0, IF(COUNTIF($H$6:H3530,H3530)=1,1,0))</f>
        <v>0</v>
      </c>
      <c r="J3530" s="34" t="str">
        <f aca="false">IF( OR( ISBLANK(D3530), C3530=D3530, AND( LEFT(D3530,7)&lt;&gt;"NOMINA ", OR( ISERROR(FIND(" - ",D3530)), NOT(ISNUMBER(VALUE(LEFT(D3530,FIND(" - ",D3530)-1)))) ) ) ), "", B3530 &amp; "|" &amp; E3530 &amp; "|" &amp; (IF(ISBLANK(C3530), "", IFERROR(VALUE(LEFT(TRIM(C3530), FIND(" ", TRIM(C3530)&amp;" ")-1)), ""))) &amp; "|" &amp; D3530 )</f>
        <v/>
      </c>
      <c r="K3530" s="18" t="n">
        <f aca="false">IF(OR(C3530="", J3530="",G3530=""), 0, IF(COUNTIF($J$6:J3530, J3530)=1, 1, 0))</f>
        <v>0</v>
      </c>
      <c r="L3530" s="16" t="str">
        <f aca="false">IF(B3530="Inscripción de nuevo registro patronal",B3530 &amp; "|" &amp; E3530 &amp; "|" &amp; C3530,"")</f>
        <v/>
      </c>
      <c r="M3530" s="18" t="n">
        <f aca="false">IF(OR(C3530="", L3530=""), 0, IF(COUNTIF($L$6:L3530, L3530)=1, 1, 0))</f>
        <v>0</v>
      </c>
    </row>
    <row r="3531" customFormat="false" ht="28.35" hidden="false" customHeight="true" outlineLevel="0" collapsed="false">
      <c r="A3531" s="48" t="str">
        <f aca="false">IF(AND(NOT(ISBLANK(C3531)),NOT(ISBLANK(B3531)),NOT(ISBLANK(E3531))),(_xlfn.AGGREGATE(2,7,A$5:A3531))+1,"")</f>
        <v/>
      </c>
      <c r="B3531" s="49"/>
      <c r="C3531" s="49"/>
      <c r="D3531" s="50"/>
      <c r="E3531" s="51"/>
      <c r="F3531" s="52" t="str">
        <f aca="false">IFERROR(VLOOKUP(B3531,LISTAS!$Q$2:$R$58,2,0),"")</f>
        <v/>
      </c>
      <c r="G3531" s="34" t="str">
        <f aca="false">IF(ISBLANK(C3531),"",  IF(F3531="RAZÓN SOCIAL","NUEVO_RP",   IF(F3531="NUMERO",      IF(ISNUMBER(VALUE(C3531)),VALUE(C3531),""),   IF(OR(F3531="NSS - NOMBRE",F3531="RP - NOMBRE"),      IF(         AND(           NOT(ISERROR(FIND(" - ",C3531))),           ISERROR(FIND("  ",C3531)),           ISERROR(FIND("–",C3531)),           ISERROR(FIND("—",C3531)),           ISNUMBER(VALUE(LEFT(C3531,FIND(" - ",C3531)-1)))         ),         VALUE(LEFT(C3531,FIND(" - ",C3531)-1)),         ""      ),   ""   )  )))</f>
        <v/>
      </c>
      <c r="H3531" s="34" t="str">
        <f aca="false">B3531 &amp; "|" &amp; E3531 &amp; "|" &amp;(IF(ISBLANK(C3531),"",IFERROR(VALUE(LEFT(TRIM(C3531),FIND(" ",TRIM(C3531)&amp;" ")-1)),"")))</f>
        <v>||</v>
      </c>
      <c r="I3531" s="18" t="n">
        <f aca="false">IF(G3531="",0, IF(COUNTIF($H$6:H3531,H3531)=1,1,0))</f>
        <v>0</v>
      </c>
      <c r="J3531" s="34" t="str">
        <f aca="false">IF( OR( ISBLANK(D3531), C3531=D3531, AND( LEFT(D3531,7)&lt;&gt;"NOMINA ", OR( ISERROR(FIND(" - ",D3531)), NOT(ISNUMBER(VALUE(LEFT(D3531,FIND(" - ",D3531)-1)))) ) ) ), "", B3531 &amp; "|" &amp; E3531 &amp; "|" &amp; (IF(ISBLANK(C3531), "", IFERROR(VALUE(LEFT(TRIM(C3531), FIND(" ", TRIM(C3531)&amp;" ")-1)), ""))) &amp; "|" &amp; D3531 )</f>
        <v/>
      </c>
      <c r="K3531" s="18" t="n">
        <f aca="false">IF(OR(C3531="", J3531="",G3531=""), 0, IF(COUNTIF($J$6:J3531, J3531)=1, 1, 0))</f>
        <v>0</v>
      </c>
      <c r="L3531" s="16" t="str">
        <f aca="false">IF(B3531="Inscripción de nuevo registro patronal",B3531 &amp; "|" &amp; E3531 &amp; "|" &amp; C3531,"")</f>
        <v/>
      </c>
      <c r="M3531" s="18" t="n">
        <f aca="false">IF(OR(C3531="", L3531=""), 0, IF(COUNTIF($L$6:L3531, L3531)=1, 1, 0))</f>
        <v>0</v>
      </c>
    </row>
    <row r="3532" customFormat="false" ht="28.35" hidden="false" customHeight="true" outlineLevel="0" collapsed="false">
      <c r="A3532" s="48" t="str">
        <f aca="false">IF(AND(NOT(ISBLANK(C3532)),NOT(ISBLANK(B3532)),NOT(ISBLANK(E3532))),(_xlfn.AGGREGATE(2,7,A$5:A3532))+1,"")</f>
        <v/>
      </c>
      <c r="B3532" s="49"/>
      <c r="C3532" s="49"/>
      <c r="D3532" s="50"/>
      <c r="E3532" s="51"/>
      <c r="F3532" s="52" t="str">
        <f aca="false">IFERROR(VLOOKUP(B3532,LISTAS!$Q$2:$R$58,2,0),"")</f>
        <v/>
      </c>
      <c r="G3532" s="34" t="str">
        <f aca="false">IF(ISBLANK(C3532),"",  IF(F3532="RAZÓN SOCIAL","NUEVO_RP",   IF(F3532="NUMERO",      IF(ISNUMBER(VALUE(C3532)),VALUE(C3532),""),   IF(OR(F3532="NSS - NOMBRE",F3532="RP - NOMBRE"),      IF(         AND(           NOT(ISERROR(FIND(" - ",C3532))),           ISERROR(FIND("  ",C3532)),           ISERROR(FIND("–",C3532)),           ISERROR(FIND("—",C3532)),           ISNUMBER(VALUE(LEFT(C3532,FIND(" - ",C3532)-1)))         ),         VALUE(LEFT(C3532,FIND(" - ",C3532)-1)),         ""      ),   ""   )  )))</f>
        <v/>
      </c>
      <c r="H3532" s="34" t="str">
        <f aca="false">B3532 &amp; "|" &amp; E3532 &amp; "|" &amp;(IF(ISBLANK(C3532),"",IFERROR(VALUE(LEFT(TRIM(C3532),FIND(" ",TRIM(C3532)&amp;" ")-1)),"")))</f>
        <v>||</v>
      </c>
      <c r="I3532" s="18" t="n">
        <f aca="false">IF(G3532="",0, IF(COUNTIF($H$6:H3532,H3532)=1,1,0))</f>
        <v>0</v>
      </c>
      <c r="J3532" s="34" t="str">
        <f aca="false">IF( OR( ISBLANK(D3532), C3532=D3532, AND( LEFT(D3532,7)&lt;&gt;"NOMINA ", OR( ISERROR(FIND(" - ",D3532)), NOT(ISNUMBER(VALUE(LEFT(D3532,FIND(" - ",D3532)-1)))) ) ) ), "", B3532 &amp; "|" &amp; E3532 &amp; "|" &amp; (IF(ISBLANK(C3532), "", IFERROR(VALUE(LEFT(TRIM(C3532), FIND(" ", TRIM(C3532)&amp;" ")-1)), ""))) &amp; "|" &amp; D3532 )</f>
        <v/>
      </c>
      <c r="K3532" s="18" t="n">
        <f aca="false">IF(OR(C3532="", J3532="",G3532=""), 0, IF(COUNTIF($J$6:J3532, J3532)=1, 1, 0))</f>
        <v>0</v>
      </c>
      <c r="L3532" s="16" t="str">
        <f aca="false">IF(B3532="Inscripción de nuevo registro patronal",B3532 &amp; "|" &amp; E3532 &amp; "|" &amp; C3532,"")</f>
        <v/>
      </c>
      <c r="M3532" s="18" t="n">
        <f aca="false">IF(OR(C3532="", L3532=""), 0, IF(COUNTIF($L$6:L3532, L3532)=1, 1, 0))</f>
        <v>0</v>
      </c>
    </row>
    <row r="3533" customFormat="false" ht="28.35" hidden="false" customHeight="true" outlineLevel="0" collapsed="false">
      <c r="A3533" s="48" t="str">
        <f aca="false">IF(AND(NOT(ISBLANK(C3533)),NOT(ISBLANK(B3533)),NOT(ISBLANK(E3533))),(_xlfn.AGGREGATE(2,7,A$5:A3533))+1,"")</f>
        <v/>
      </c>
      <c r="B3533" s="49"/>
      <c r="C3533" s="49"/>
      <c r="D3533" s="50"/>
      <c r="E3533" s="51"/>
      <c r="F3533" s="52" t="str">
        <f aca="false">IFERROR(VLOOKUP(B3533,LISTAS!$Q$2:$R$58,2,0),"")</f>
        <v/>
      </c>
      <c r="G3533" s="34" t="str">
        <f aca="false">IF(ISBLANK(C3533),"",  IF(F3533="RAZÓN SOCIAL","NUEVO_RP",   IF(F3533="NUMERO",      IF(ISNUMBER(VALUE(C3533)),VALUE(C3533),""),   IF(OR(F3533="NSS - NOMBRE",F3533="RP - NOMBRE"),      IF(         AND(           NOT(ISERROR(FIND(" - ",C3533))),           ISERROR(FIND("  ",C3533)),           ISERROR(FIND("–",C3533)),           ISERROR(FIND("—",C3533)),           ISNUMBER(VALUE(LEFT(C3533,FIND(" - ",C3533)-1)))         ),         VALUE(LEFT(C3533,FIND(" - ",C3533)-1)),         ""      ),   ""   )  )))</f>
        <v/>
      </c>
      <c r="H3533" s="34" t="str">
        <f aca="false">B3533 &amp; "|" &amp; E3533 &amp; "|" &amp;(IF(ISBLANK(C3533),"",IFERROR(VALUE(LEFT(TRIM(C3533),FIND(" ",TRIM(C3533)&amp;" ")-1)),"")))</f>
        <v>||</v>
      </c>
      <c r="I3533" s="18" t="n">
        <f aca="false">IF(G3533="",0, IF(COUNTIF($H$6:H3533,H3533)=1,1,0))</f>
        <v>0</v>
      </c>
      <c r="J3533" s="34" t="str">
        <f aca="false">IF( OR( ISBLANK(D3533), C3533=D3533, AND( LEFT(D3533,7)&lt;&gt;"NOMINA ", OR( ISERROR(FIND(" - ",D3533)), NOT(ISNUMBER(VALUE(LEFT(D3533,FIND(" - ",D3533)-1)))) ) ) ), "", B3533 &amp; "|" &amp; E3533 &amp; "|" &amp; (IF(ISBLANK(C3533), "", IFERROR(VALUE(LEFT(TRIM(C3533), FIND(" ", TRIM(C3533)&amp;" ")-1)), ""))) &amp; "|" &amp; D3533 )</f>
        <v/>
      </c>
      <c r="K3533" s="18" t="n">
        <f aca="false">IF(OR(C3533="", J3533="",G3533=""), 0, IF(COUNTIF($J$6:J3533, J3533)=1, 1, 0))</f>
        <v>0</v>
      </c>
      <c r="L3533" s="16" t="str">
        <f aca="false">IF(B3533="Inscripción de nuevo registro patronal",B3533 &amp; "|" &amp; E3533 &amp; "|" &amp; C3533,"")</f>
        <v/>
      </c>
      <c r="M3533" s="18" t="n">
        <f aca="false">IF(OR(C3533="", L3533=""), 0, IF(COUNTIF($L$6:L3533, L3533)=1, 1, 0))</f>
        <v>0</v>
      </c>
    </row>
    <row r="3534" customFormat="false" ht="28.35" hidden="false" customHeight="true" outlineLevel="0" collapsed="false">
      <c r="A3534" s="48" t="str">
        <f aca="false">IF(AND(NOT(ISBLANK(C3534)),NOT(ISBLANK(B3534)),NOT(ISBLANK(E3534))),(_xlfn.AGGREGATE(2,7,A$5:A3534))+1,"")</f>
        <v/>
      </c>
      <c r="B3534" s="49"/>
      <c r="C3534" s="49"/>
      <c r="D3534" s="50"/>
      <c r="E3534" s="51"/>
      <c r="F3534" s="52" t="str">
        <f aca="false">IFERROR(VLOOKUP(B3534,LISTAS!$Q$2:$R$58,2,0),"")</f>
        <v/>
      </c>
      <c r="G3534" s="34" t="str">
        <f aca="false">IF(ISBLANK(C3534),"",  IF(F3534="RAZÓN SOCIAL","NUEVO_RP",   IF(F3534="NUMERO",      IF(ISNUMBER(VALUE(C3534)),VALUE(C3534),""),   IF(OR(F3534="NSS - NOMBRE",F3534="RP - NOMBRE"),      IF(         AND(           NOT(ISERROR(FIND(" - ",C3534))),           ISERROR(FIND("  ",C3534)),           ISERROR(FIND("–",C3534)),           ISERROR(FIND("—",C3534)),           ISNUMBER(VALUE(LEFT(C3534,FIND(" - ",C3534)-1)))         ),         VALUE(LEFT(C3534,FIND(" - ",C3534)-1)),         ""      ),   ""   )  )))</f>
        <v/>
      </c>
      <c r="H3534" s="34" t="str">
        <f aca="false">B3534 &amp; "|" &amp; E3534 &amp; "|" &amp;(IF(ISBLANK(C3534),"",IFERROR(VALUE(LEFT(TRIM(C3534),FIND(" ",TRIM(C3534)&amp;" ")-1)),"")))</f>
        <v>||</v>
      </c>
      <c r="I3534" s="18" t="n">
        <f aca="false">IF(G3534="",0, IF(COUNTIF($H$6:H3534,H3534)=1,1,0))</f>
        <v>0</v>
      </c>
      <c r="J3534" s="34" t="str">
        <f aca="false">IF( OR( ISBLANK(D3534), C3534=D3534, AND( LEFT(D3534,7)&lt;&gt;"NOMINA ", OR( ISERROR(FIND(" - ",D3534)), NOT(ISNUMBER(VALUE(LEFT(D3534,FIND(" - ",D3534)-1)))) ) ) ), "", B3534 &amp; "|" &amp; E3534 &amp; "|" &amp; (IF(ISBLANK(C3534), "", IFERROR(VALUE(LEFT(TRIM(C3534), FIND(" ", TRIM(C3534)&amp;" ")-1)), ""))) &amp; "|" &amp; D3534 )</f>
        <v/>
      </c>
      <c r="K3534" s="18" t="n">
        <f aca="false">IF(OR(C3534="", J3534="",G3534=""), 0, IF(COUNTIF($J$6:J3534, J3534)=1, 1, 0))</f>
        <v>0</v>
      </c>
      <c r="L3534" s="16" t="str">
        <f aca="false">IF(B3534="Inscripción de nuevo registro patronal",B3534 &amp; "|" &amp; E3534 &amp; "|" &amp; C3534,"")</f>
        <v/>
      </c>
      <c r="M3534" s="18" t="n">
        <f aca="false">IF(OR(C3534="", L3534=""), 0, IF(COUNTIF($L$6:L3534, L3534)=1, 1, 0))</f>
        <v>0</v>
      </c>
    </row>
    <row r="3535" customFormat="false" ht="28.35" hidden="false" customHeight="true" outlineLevel="0" collapsed="false">
      <c r="A3535" s="48" t="str">
        <f aca="false">IF(AND(NOT(ISBLANK(C3535)),NOT(ISBLANK(B3535)),NOT(ISBLANK(E3535))),(_xlfn.AGGREGATE(2,7,A$5:A3535))+1,"")</f>
        <v/>
      </c>
      <c r="B3535" s="49"/>
      <c r="C3535" s="49"/>
      <c r="D3535" s="50"/>
      <c r="E3535" s="51"/>
      <c r="F3535" s="52" t="str">
        <f aca="false">IFERROR(VLOOKUP(B3535,LISTAS!$Q$2:$R$58,2,0),"")</f>
        <v/>
      </c>
      <c r="G3535" s="34" t="str">
        <f aca="false">IF(ISBLANK(C3535),"",  IF(F3535="RAZÓN SOCIAL","NUEVO_RP",   IF(F3535="NUMERO",      IF(ISNUMBER(VALUE(C3535)),VALUE(C3535),""),   IF(OR(F3535="NSS - NOMBRE",F3535="RP - NOMBRE"),      IF(         AND(           NOT(ISERROR(FIND(" - ",C3535))),           ISERROR(FIND("  ",C3535)),           ISERROR(FIND("–",C3535)),           ISERROR(FIND("—",C3535)),           ISNUMBER(VALUE(LEFT(C3535,FIND(" - ",C3535)-1)))         ),         VALUE(LEFT(C3535,FIND(" - ",C3535)-1)),         ""      ),   ""   )  )))</f>
        <v/>
      </c>
      <c r="H3535" s="34" t="str">
        <f aca="false">B3535 &amp; "|" &amp; E3535 &amp; "|" &amp;(IF(ISBLANK(C3535),"",IFERROR(VALUE(LEFT(TRIM(C3535),FIND(" ",TRIM(C3535)&amp;" ")-1)),"")))</f>
        <v>||</v>
      </c>
      <c r="I3535" s="18" t="n">
        <f aca="false">IF(G3535="",0, IF(COUNTIF($H$6:H3535,H3535)=1,1,0))</f>
        <v>0</v>
      </c>
      <c r="J3535" s="34" t="str">
        <f aca="false">IF( OR( ISBLANK(D3535), C3535=D3535, AND( LEFT(D3535,7)&lt;&gt;"NOMINA ", OR( ISERROR(FIND(" - ",D3535)), NOT(ISNUMBER(VALUE(LEFT(D3535,FIND(" - ",D3535)-1)))) ) ) ), "", B3535 &amp; "|" &amp; E3535 &amp; "|" &amp; (IF(ISBLANK(C3535), "", IFERROR(VALUE(LEFT(TRIM(C3535), FIND(" ", TRIM(C3535)&amp;" ")-1)), ""))) &amp; "|" &amp; D3535 )</f>
        <v/>
      </c>
      <c r="K3535" s="18" t="n">
        <f aca="false">IF(OR(C3535="", J3535="",G3535=""), 0, IF(COUNTIF($J$6:J3535, J3535)=1, 1, 0))</f>
        <v>0</v>
      </c>
      <c r="L3535" s="16" t="str">
        <f aca="false">IF(B3535="Inscripción de nuevo registro patronal",B3535 &amp; "|" &amp; E3535 &amp; "|" &amp; C3535,"")</f>
        <v/>
      </c>
      <c r="M3535" s="18" t="n">
        <f aca="false">IF(OR(C3535="", L3535=""), 0, IF(COUNTIF($L$6:L3535, L3535)=1, 1, 0))</f>
        <v>0</v>
      </c>
    </row>
    <row r="3536" customFormat="false" ht="28.35" hidden="false" customHeight="true" outlineLevel="0" collapsed="false">
      <c r="A3536" s="48" t="str">
        <f aca="false">IF(AND(NOT(ISBLANK(C3536)),NOT(ISBLANK(B3536)),NOT(ISBLANK(E3536))),(_xlfn.AGGREGATE(2,7,A$5:A3536))+1,"")</f>
        <v/>
      </c>
      <c r="B3536" s="49"/>
      <c r="C3536" s="49"/>
      <c r="D3536" s="50"/>
      <c r="E3536" s="51"/>
      <c r="F3536" s="52" t="str">
        <f aca="false">IFERROR(VLOOKUP(B3536,LISTAS!$Q$2:$R$58,2,0),"")</f>
        <v/>
      </c>
      <c r="G3536" s="34" t="str">
        <f aca="false">IF(ISBLANK(C3536),"",  IF(F3536="RAZÓN SOCIAL","NUEVO_RP",   IF(F3536="NUMERO",      IF(ISNUMBER(VALUE(C3536)),VALUE(C3536),""),   IF(OR(F3536="NSS - NOMBRE",F3536="RP - NOMBRE"),      IF(         AND(           NOT(ISERROR(FIND(" - ",C3536))),           ISERROR(FIND("  ",C3536)),           ISERROR(FIND("–",C3536)),           ISERROR(FIND("—",C3536)),           ISNUMBER(VALUE(LEFT(C3536,FIND(" - ",C3536)-1)))         ),         VALUE(LEFT(C3536,FIND(" - ",C3536)-1)),         ""      ),   ""   )  )))</f>
        <v/>
      </c>
      <c r="H3536" s="34" t="str">
        <f aca="false">B3536 &amp; "|" &amp; E3536 &amp; "|" &amp;(IF(ISBLANK(C3536),"",IFERROR(VALUE(LEFT(TRIM(C3536),FIND(" ",TRIM(C3536)&amp;" ")-1)),"")))</f>
        <v>||</v>
      </c>
      <c r="I3536" s="18" t="n">
        <f aca="false">IF(G3536="",0, IF(COUNTIF($H$6:H3536,H3536)=1,1,0))</f>
        <v>0</v>
      </c>
      <c r="J3536" s="34" t="str">
        <f aca="false">IF( OR( ISBLANK(D3536), C3536=D3536, AND( LEFT(D3536,7)&lt;&gt;"NOMINA ", OR( ISERROR(FIND(" - ",D3536)), NOT(ISNUMBER(VALUE(LEFT(D3536,FIND(" - ",D3536)-1)))) ) ) ), "", B3536 &amp; "|" &amp; E3536 &amp; "|" &amp; (IF(ISBLANK(C3536), "", IFERROR(VALUE(LEFT(TRIM(C3536), FIND(" ", TRIM(C3536)&amp;" ")-1)), ""))) &amp; "|" &amp; D3536 )</f>
        <v/>
      </c>
      <c r="K3536" s="18" t="n">
        <f aca="false">IF(OR(C3536="", J3536="",G3536=""), 0, IF(COUNTIF($J$6:J3536, J3536)=1, 1, 0))</f>
        <v>0</v>
      </c>
      <c r="L3536" s="16" t="str">
        <f aca="false">IF(B3536="Inscripción de nuevo registro patronal",B3536 &amp; "|" &amp; E3536 &amp; "|" &amp; C3536,"")</f>
        <v/>
      </c>
      <c r="M3536" s="18" t="n">
        <f aca="false">IF(OR(C3536="", L3536=""), 0, IF(COUNTIF($L$6:L3536, L3536)=1, 1, 0))</f>
        <v>0</v>
      </c>
    </row>
    <row r="3537" customFormat="false" ht="28.35" hidden="false" customHeight="true" outlineLevel="0" collapsed="false">
      <c r="A3537" s="48" t="str">
        <f aca="false">IF(AND(NOT(ISBLANK(C3537)),NOT(ISBLANK(B3537)),NOT(ISBLANK(E3537))),(_xlfn.AGGREGATE(2,7,A$5:A3537))+1,"")</f>
        <v/>
      </c>
      <c r="B3537" s="49"/>
      <c r="C3537" s="49"/>
      <c r="D3537" s="50"/>
      <c r="E3537" s="51"/>
      <c r="F3537" s="52" t="str">
        <f aca="false">IFERROR(VLOOKUP(B3537,LISTAS!$Q$2:$R$58,2,0),"")</f>
        <v/>
      </c>
      <c r="G3537" s="34" t="str">
        <f aca="false">IF(ISBLANK(C3537),"",  IF(F3537="RAZÓN SOCIAL","NUEVO_RP",   IF(F3537="NUMERO",      IF(ISNUMBER(VALUE(C3537)),VALUE(C3537),""),   IF(OR(F3537="NSS - NOMBRE",F3537="RP - NOMBRE"),      IF(         AND(           NOT(ISERROR(FIND(" - ",C3537))),           ISERROR(FIND("  ",C3537)),           ISERROR(FIND("–",C3537)),           ISERROR(FIND("—",C3537)),           ISNUMBER(VALUE(LEFT(C3537,FIND(" - ",C3537)-1)))         ),         VALUE(LEFT(C3537,FIND(" - ",C3537)-1)),         ""      ),   ""   )  )))</f>
        <v/>
      </c>
      <c r="H3537" s="34" t="str">
        <f aca="false">B3537 &amp; "|" &amp; E3537 &amp; "|" &amp;(IF(ISBLANK(C3537),"",IFERROR(VALUE(LEFT(TRIM(C3537),FIND(" ",TRIM(C3537)&amp;" ")-1)),"")))</f>
        <v>||</v>
      </c>
      <c r="I3537" s="18" t="n">
        <f aca="false">IF(G3537="",0, IF(COUNTIF($H$6:H3537,H3537)=1,1,0))</f>
        <v>0</v>
      </c>
      <c r="J3537" s="34" t="str">
        <f aca="false">IF( OR( ISBLANK(D3537), C3537=D3537, AND( LEFT(D3537,7)&lt;&gt;"NOMINA ", OR( ISERROR(FIND(" - ",D3537)), NOT(ISNUMBER(VALUE(LEFT(D3537,FIND(" - ",D3537)-1)))) ) ) ), "", B3537 &amp; "|" &amp; E3537 &amp; "|" &amp; (IF(ISBLANK(C3537), "", IFERROR(VALUE(LEFT(TRIM(C3537), FIND(" ", TRIM(C3537)&amp;" ")-1)), ""))) &amp; "|" &amp; D3537 )</f>
        <v/>
      </c>
      <c r="K3537" s="18" t="n">
        <f aca="false">IF(OR(C3537="", J3537="",G3537=""), 0, IF(COUNTIF($J$6:J3537, J3537)=1, 1, 0))</f>
        <v>0</v>
      </c>
      <c r="L3537" s="16" t="str">
        <f aca="false">IF(B3537="Inscripción de nuevo registro patronal",B3537 &amp; "|" &amp; E3537 &amp; "|" &amp; C3537,"")</f>
        <v/>
      </c>
      <c r="M3537" s="18" t="n">
        <f aca="false">IF(OR(C3537="", L3537=""), 0, IF(COUNTIF($L$6:L3537, L3537)=1, 1, 0))</f>
        <v>0</v>
      </c>
    </row>
    <row r="3538" customFormat="false" ht="28.35" hidden="false" customHeight="true" outlineLevel="0" collapsed="false">
      <c r="A3538" s="48" t="str">
        <f aca="false">IF(AND(NOT(ISBLANK(C3538)),NOT(ISBLANK(B3538)),NOT(ISBLANK(E3538))),(_xlfn.AGGREGATE(2,7,A$5:A3538))+1,"")</f>
        <v/>
      </c>
      <c r="B3538" s="49"/>
      <c r="C3538" s="49"/>
      <c r="D3538" s="50"/>
      <c r="E3538" s="51"/>
      <c r="F3538" s="52" t="str">
        <f aca="false">IFERROR(VLOOKUP(B3538,LISTAS!$Q$2:$R$58,2,0),"")</f>
        <v/>
      </c>
      <c r="G3538" s="34" t="str">
        <f aca="false">IF(ISBLANK(C3538),"",  IF(F3538="RAZÓN SOCIAL","NUEVO_RP",   IF(F3538="NUMERO",      IF(ISNUMBER(VALUE(C3538)),VALUE(C3538),""),   IF(OR(F3538="NSS - NOMBRE",F3538="RP - NOMBRE"),      IF(         AND(           NOT(ISERROR(FIND(" - ",C3538))),           ISERROR(FIND("  ",C3538)),           ISERROR(FIND("–",C3538)),           ISERROR(FIND("—",C3538)),           ISNUMBER(VALUE(LEFT(C3538,FIND(" - ",C3538)-1)))         ),         VALUE(LEFT(C3538,FIND(" - ",C3538)-1)),         ""      ),   ""   )  )))</f>
        <v/>
      </c>
      <c r="H3538" s="34" t="str">
        <f aca="false">B3538 &amp; "|" &amp; E3538 &amp; "|" &amp;(IF(ISBLANK(C3538),"",IFERROR(VALUE(LEFT(TRIM(C3538),FIND(" ",TRIM(C3538)&amp;" ")-1)),"")))</f>
        <v>||</v>
      </c>
      <c r="I3538" s="18" t="n">
        <f aca="false">IF(G3538="",0, IF(COUNTIF($H$6:H3538,H3538)=1,1,0))</f>
        <v>0</v>
      </c>
      <c r="J3538" s="34" t="str">
        <f aca="false">IF( OR( ISBLANK(D3538), C3538=D3538, AND( LEFT(D3538,7)&lt;&gt;"NOMINA ", OR( ISERROR(FIND(" - ",D3538)), NOT(ISNUMBER(VALUE(LEFT(D3538,FIND(" - ",D3538)-1)))) ) ) ), "", B3538 &amp; "|" &amp; E3538 &amp; "|" &amp; (IF(ISBLANK(C3538), "", IFERROR(VALUE(LEFT(TRIM(C3538), FIND(" ", TRIM(C3538)&amp;" ")-1)), ""))) &amp; "|" &amp; D3538 )</f>
        <v/>
      </c>
      <c r="K3538" s="18" t="n">
        <f aca="false">IF(OR(C3538="", J3538="",G3538=""), 0, IF(COUNTIF($J$6:J3538, J3538)=1, 1, 0))</f>
        <v>0</v>
      </c>
      <c r="L3538" s="16" t="str">
        <f aca="false">IF(B3538="Inscripción de nuevo registro patronal",B3538 &amp; "|" &amp; E3538 &amp; "|" &amp; C3538,"")</f>
        <v/>
      </c>
      <c r="M3538" s="18" t="n">
        <f aca="false">IF(OR(C3538="", L3538=""), 0, IF(COUNTIF($L$6:L3538, L3538)=1, 1, 0))</f>
        <v>0</v>
      </c>
    </row>
    <row r="3539" customFormat="false" ht="28.35" hidden="false" customHeight="true" outlineLevel="0" collapsed="false">
      <c r="A3539" s="48" t="str">
        <f aca="false">IF(AND(NOT(ISBLANK(C3539)),NOT(ISBLANK(B3539)),NOT(ISBLANK(E3539))),(_xlfn.AGGREGATE(2,7,A$5:A3539))+1,"")</f>
        <v/>
      </c>
      <c r="B3539" s="49"/>
      <c r="C3539" s="49"/>
      <c r="D3539" s="50"/>
      <c r="E3539" s="51"/>
      <c r="F3539" s="52" t="str">
        <f aca="false">IFERROR(VLOOKUP(B3539,LISTAS!$Q$2:$R$58,2,0),"")</f>
        <v/>
      </c>
      <c r="G3539" s="34" t="str">
        <f aca="false">IF(ISBLANK(C3539),"",  IF(F3539="RAZÓN SOCIAL","NUEVO_RP",   IF(F3539="NUMERO",      IF(ISNUMBER(VALUE(C3539)),VALUE(C3539),""),   IF(OR(F3539="NSS - NOMBRE",F3539="RP - NOMBRE"),      IF(         AND(           NOT(ISERROR(FIND(" - ",C3539))),           ISERROR(FIND("  ",C3539)),           ISERROR(FIND("–",C3539)),           ISERROR(FIND("—",C3539)),           ISNUMBER(VALUE(LEFT(C3539,FIND(" - ",C3539)-1)))         ),         VALUE(LEFT(C3539,FIND(" - ",C3539)-1)),         ""      ),   ""   )  )))</f>
        <v/>
      </c>
      <c r="H3539" s="34" t="str">
        <f aca="false">B3539 &amp; "|" &amp; E3539 &amp; "|" &amp;(IF(ISBLANK(C3539),"",IFERROR(VALUE(LEFT(TRIM(C3539),FIND(" ",TRIM(C3539)&amp;" ")-1)),"")))</f>
        <v>||</v>
      </c>
      <c r="I3539" s="18" t="n">
        <f aca="false">IF(G3539="",0, IF(COUNTIF($H$6:H3539,H3539)=1,1,0))</f>
        <v>0</v>
      </c>
      <c r="J3539" s="34" t="str">
        <f aca="false">IF( OR( ISBLANK(D3539), C3539=D3539, AND( LEFT(D3539,7)&lt;&gt;"NOMINA ", OR( ISERROR(FIND(" - ",D3539)), NOT(ISNUMBER(VALUE(LEFT(D3539,FIND(" - ",D3539)-1)))) ) ) ), "", B3539 &amp; "|" &amp; E3539 &amp; "|" &amp; (IF(ISBLANK(C3539), "", IFERROR(VALUE(LEFT(TRIM(C3539), FIND(" ", TRIM(C3539)&amp;" ")-1)), ""))) &amp; "|" &amp; D3539 )</f>
        <v/>
      </c>
      <c r="K3539" s="18" t="n">
        <f aca="false">IF(OR(C3539="", J3539="",G3539=""), 0, IF(COUNTIF($J$6:J3539, J3539)=1, 1, 0))</f>
        <v>0</v>
      </c>
      <c r="L3539" s="16" t="str">
        <f aca="false">IF(B3539="Inscripción de nuevo registro patronal",B3539 &amp; "|" &amp; E3539 &amp; "|" &amp; C3539,"")</f>
        <v/>
      </c>
      <c r="M3539" s="18" t="n">
        <f aca="false">IF(OR(C3539="", L3539=""), 0, IF(COUNTIF($L$6:L3539, L3539)=1, 1, 0))</f>
        <v>0</v>
      </c>
    </row>
    <row r="3540" customFormat="false" ht="28.35" hidden="false" customHeight="true" outlineLevel="0" collapsed="false">
      <c r="A3540" s="48" t="str">
        <f aca="false">IF(AND(NOT(ISBLANK(C3540)),NOT(ISBLANK(B3540)),NOT(ISBLANK(E3540))),(_xlfn.AGGREGATE(2,7,A$5:A3540))+1,"")</f>
        <v/>
      </c>
      <c r="B3540" s="49"/>
      <c r="C3540" s="49"/>
      <c r="D3540" s="50"/>
      <c r="E3540" s="51"/>
      <c r="F3540" s="52" t="str">
        <f aca="false">IFERROR(VLOOKUP(B3540,LISTAS!$Q$2:$R$58,2,0),"")</f>
        <v/>
      </c>
      <c r="G3540" s="34" t="str">
        <f aca="false">IF(ISBLANK(C3540),"",  IF(F3540="RAZÓN SOCIAL","NUEVO_RP",   IF(F3540="NUMERO",      IF(ISNUMBER(VALUE(C3540)),VALUE(C3540),""),   IF(OR(F3540="NSS - NOMBRE",F3540="RP - NOMBRE"),      IF(         AND(           NOT(ISERROR(FIND(" - ",C3540))),           ISERROR(FIND("  ",C3540)),           ISERROR(FIND("–",C3540)),           ISERROR(FIND("—",C3540)),           ISNUMBER(VALUE(LEFT(C3540,FIND(" - ",C3540)-1)))         ),         VALUE(LEFT(C3540,FIND(" - ",C3540)-1)),         ""      ),   ""   )  )))</f>
        <v/>
      </c>
      <c r="H3540" s="34" t="str">
        <f aca="false">B3540 &amp; "|" &amp; E3540 &amp; "|" &amp;(IF(ISBLANK(C3540),"",IFERROR(VALUE(LEFT(TRIM(C3540),FIND(" ",TRIM(C3540)&amp;" ")-1)),"")))</f>
        <v>||</v>
      </c>
      <c r="I3540" s="18" t="n">
        <f aca="false">IF(G3540="",0, IF(COUNTIF($H$6:H3540,H3540)=1,1,0))</f>
        <v>0</v>
      </c>
      <c r="J3540" s="34" t="str">
        <f aca="false">IF( OR( ISBLANK(D3540), C3540=D3540, AND( LEFT(D3540,7)&lt;&gt;"NOMINA ", OR( ISERROR(FIND(" - ",D3540)), NOT(ISNUMBER(VALUE(LEFT(D3540,FIND(" - ",D3540)-1)))) ) ) ), "", B3540 &amp; "|" &amp; E3540 &amp; "|" &amp; (IF(ISBLANK(C3540), "", IFERROR(VALUE(LEFT(TRIM(C3540), FIND(" ", TRIM(C3540)&amp;" ")-1)), ""))) &amp; "|" &amp; D3540 )</f>
        <v/>
      </c>
      <c r="K3540" s="18" t="n">
        <f aca="false">IF(OR(C3540="", J3540="",G3540=""), 0, IF(COUNTIF($J$6:J3540, J3540)=1, 1, 0))</f>
        <v>0</v>
      </c>
      <c r="L3540" s="16" t="str">
        <f aca="false">IF(B3540="Inscripción de nuevo registro patronal",B3540 &amp; "|" &amp; E3540 &amp; "|" &amp; C3540,"")</f>
        <v/>
      </c>
      <c r="M3540" s="18" t="n">
        <f aca="false">IF(OR(C3540="", L3540=""), 0, IF(COUNTIF($L$6:L3540, L3540)=1, 1, 0))</f>
        <v>0</v>
      </c>
    </row>
    <row r="3541" customFormat="false" ht="28.35" hidden="false" customHeight="true" outlineLevel="0" collapsed="false">
      <c r="A3541" s="48" t="str">
        <f aca="false">IF(AND(NOT(ISBLANK(C3541)),NOT(ISBLANK(B3541)),NOT(ISBLANK(E3541))),(_xlfn.AGGREGATE(2,7,A$5:A3541))+1,"")</f>
        <v/>
      </c>
      <c r="B3541" s="49"/>
      <c r="C3541" s="49"/>
      <c r="D3541" s="50"/>
      <c r="E3541" s="51"/>
      <c r="F3541" s="52" t="str">
        <f aca="false">IFERROR(VLOOKUP(B3541,LISTAS!$Q$2:$R$58,2,0),"")</f>
        <v/>
      </c>
      <c r="G3541" s="34" t="str">
        <f aca="false">IF(ISBLANK(C3541),"",  IF(F3541="RAZÓN SOCIAL","NUEVO_RP",   IF(F3541="NUMERO",      IF(ISNUMBER(VALUE(C3541)),VALUE(C3541),""),   IF(OR(F3541="NSS - NOMBRE",F3541="RP - NOMBRE"),      IF(         AND(           NOT(ISERROR(FIND(" - ",C3541))),           ISERROR(FIND("  ",C3541)),           ISERROR(FIND("–",C3541)),           ISERROR(FIND("—",C3541)),           ISNUMBER(VALUE(LEFT(C3541,FIND(" - ",C3541)-1)))         ),         VALUE(LEFT(C3541,FIND(" - ",C3541)-1)),         ""      ),   ""   )  )))</f>
        <v/>
      </c>
      <c r="H3541" s="34" t="str">
        <f aca="false">B3541 &amp; "|" &amp; E3541 &amp; "|" &amp;(IF(ISBLANK(C3541),"",IFERROR(VALUE(LEFT(TRIM(C3541),FIND(" ",TRIM(C3541)&amp;" ")-1)),"")))</f>
        <v>||</v>
      </c>
      <c r="I3541" s="18" t="n">
        <f aca="false">IF(G3541="",0, IF(COUNTIF($H$6:H3541,H3541)=1,1,0))</f>
        <v>0</v>
      </c>
      <c r="J3541" s="34" t="str">
        <f aca="false">IF( OR( ISBLANK(D3541), C3541=D3541, AND( LEFT(D3541,7)&lt;&gt;"NOMINA ", OR( ISERROR(FIND(" - ",D3541)), NOT(ISNUMBER(VALUE(LEFT(D3541,FIND(" - ",D3541)-1)))) ) ) ), "", B3541 &amp; "|" &amp; E3541 &amp; "|" &amp; (IF(ISBLANK(C3541), "", IFERROR(VALUE(LEFT(TRIM(C3541), FIND(" ", TRIM(C3541)&amp;" ")-1)), ""))) &amp; "|" &amp; D3541 )</f>
        <v/>
      </c>
      <c r="K3541" s="18" t="n">
        <f aca="false">IF(OR(C3541="", J3541="",G3541=""), 0, IF(COUNTIF($J$6:J3541, J3541)=1, 1, 0))</f>
        <v>0</v>
      </c>
      <c r="L3541" s="16" t="str">
        <f aca="false">IF(B3541="Inscripción de nuevo registro patronal",B3541 &amp; "|" &amp; E3541 &amp; "|" &amp; C3541,"")</f>
        <v/>
      </c>
      <c r="M3541" s="18" t="n">
        <f aca="false">IF(OR(C3541="", L3541=""), 0, IF(COUNTIF($L$6:L3541, L3541)=1, 1, 0))</f>
        <v>0</v>
      </c>
    </row>
    <row r="3542" customFormat="false" ht="28.35" hidden="false" customHeight="true" outlineLevel="0" collapsed="false">
      <c r="A3542" s="48" t="str">
        <f aca="false">IF(AND(NOT(ISBLANK(C3542)),NOT(ISBLANK(B3542)),NOT(ISBLANK(E3542))),(_xlfn.AGGREGATE(2,7,A$5:A3542))+1,"")</f>
        <v/>
      </c>
      <c r="B3542" s="49"/>
      <c r="C3542" s="49"/>
      <c r="D3542" s="50"/>
      <c r="E3542" s="51"/>
      <c r="F3542" s="52" t="str">
        <f aca="false">IFERROR(VLOOKUP(B3542,LISTAS!$Q$2:$R$58,2,0),"")</f>
        <v/>
      </c>
      <c r="G3542" s="34" t="str">
        <f aca="false">IF(ISBLANK(C3542),"",  IF(F3542="RAZÓN SOCIAL","NUEVO_RP",   IF(F3542="NUMERO",      IF(ISNUMBER(VALUE(C3542)),VALUE(C3542),""),   IF(OR(F3542="NSS - NOMBRE",F3542="RP - NOMBRE"),      IF(         AND(           NOT(ISERROR(FIND(" - ",C3542))),           ISERROR(FIND("  ",C3542)),           ISERROR(FIND("–",C3542)),           ISERROR(FIND("—",C3542)),           ISNUMBER(VALUE(LEFT(C3542,FIND(" - ",C3542)-1)))         ),         VALUE(LEFT(C3542,FIND(" - ",C3542)-1)),         ""      ),   ""   )  )))</f>
        <v/>
      </c>
      <c r="H3542" s="34" t="str">
        <f aca="false">B3542 &amp; "|" &amp; E3542 &amp; "|" &amp;(IF(ISBLANK(C3542),"",IFERROR(VALUE(LEFT(TRIM(C3542),FIND(" ",TRIM(C3542)&amp;" ")-1)),"")))</f>
        <v>||</v>
      </c>
      <c r="I3542" s="18" t="n">
        <f aca="false">IF(G3542="",0, IF(COUNTIF($H$6:H3542,H3542)=1,1,0))</f>
        <v>0</v>
      </c>
      <c r="J3542" s="34" t="str">
        <f aca="false">IF( OR( ISBLANK(D3542), C3542=D3542, AND( LEFT(D3542,7)&lt;&gt;"NOMINA ", OR( ISERROR(FIND(" - ",D3542)), NOT(ISNUMBER(VALUE(LEFT(D3542,FIND(" - ",D3542)-1)))) ) ) ), "", B3542 &amp; "|" &amp; E3542 &amp; "|" &amp; (IF(ISBLANK(C3542), "", IFERROR(VALUE(LEFT(TRIM(C3542), FIND(" ", TRIM(C3542)&amp;" ")-1)), ""))) &amp; "|" &amp; D3542 )</f>
        <v/>
      </c>
      <c r="K3542" s="18" t="n">
        <f aca="false">IF(OR(C3542="", J3542="",G3542=""), 0, IF(COUNTIF($J$6:J3542, J3542)=1, 1, 0))</f>
        <v>0</v>
      </c>
      <c r="L3542" s="16" t="str">
        <f aca="false">IF(B3542="Inscripción de nuevo registro patronal",B3542 &amp; "|" &amp; E3542 &amp; "|" &amp; C3542,"")</f>
        <v/>
      </c>
      <c r="M3542" s="18" t="n">
        <f aca="false">IF(OR(C3542="", L3542=""), 0, IF(COUNTIF($L$6:L3542, L3542)=1, 1, 0))</f>
        <v>0</v>
      </c>
    </row>
    <row r="3543" customFormat="false" ht="28.35" hidden="false" customHeight="true" outlineLevel="0" collapsed="false">
      <c r="A3543" s="48" t="str">
        <f aca="false">IF(AND(NOT(ISBLANK(C3543)),NOT(ISBLANK(B3543)),NOT(ISBLANK(E3543))),(_xlfn.AGGREGATE(2,7,A$5:A3543))+1,"")</f>
        <v/>
      </c>
      <c r="B3543" s="49"/>
      <c r="C3543" s="49"/>
      <c r="D3543" s="50"/>
      <c r="E3543" s="51"/>
      <c r="F3543" s="52" t="str">
        <f aca="false">IFERROR(VLOOKUP(B3543,LISTAS!$Q$2:$R$58,2,0),"")</f>
        <v/>
      </c>
      <c r="G3543" s="34" t="str">
        <f aca="false">IF(ISBLANK(C3543),"",  IF(F3543="RAZÓN SOCIAL","NUEVO_RP",   IF(F3543="NUMERO",      IF(ISNUMBER(VALUE(C3543)),VALUE(C3543),""),   IF(OR(F3543="NSS - NOMBRE",F3543="RP - NOMBRE"),      IF(         AND(           NOT(ISERROR(FIND(" - ",C3543))),           ISERROR(FIND("  ",C3543)),           ISERROR(FIND("–",C3543)),           ISERROR(FIND("—",C3543)),           ISNUMBER(VALUE(LEFT(C3543,FIND(" - ",C3543)-1)))         ),         VALUE(LEFT(C3543,FIND(" - ",C3543)-1)),         ""      ),   ""   )  )))</f>
        <v/>
      </c>
      <c r="H3543" s="34" t="str">
        <f aca="false">B3543 &amp; "|" &amp; E3543 &amp; "|" &amp;(IF(ISBLANK(C3543),"",IFERROR(VALUE(LEFT(TRIM(C3543),FIND(" ",TRIM(C3543)&amp;" ")-1)),"")))</f>
        <v>||</v>
      </c>
      <c r="I3543" s="18" t="n">
        <f aca="false">IF(G3543="",0, IF(COUNTIF($H$6:H3543,H3543)=1,1,0))</f>
        <v>0</v>
      </c>
      <c r="J3543" s="34" t="str">
        <f aca="false">IF( OR( ISBLANK(D3543), C3543=D3543, AND( LEFT(D3543,7)&lt;&gt;"NOMINA ", OR( ISERROR(FIND(" - ",D3543)), NOT(ISNUMBER(VALUE(LEFT(D3543,FIND(" - ",D3543)-1)))) ) ) ), "", B3543 &amp; "|" &amp; E3543 &amp; "|" &amp; (IF(ISBLANK(C3543), "", IFERROR(VALUE(LEFT(TRIM(C3543), FIND(" ", TRIM(C3543)&amp;" ")-1)), ""))) &amp; "|" &amp; D3543 )</f>
        <v/>
      </c>
      <c r="K3543" s="18" t="n">
        <f aca="false">IF(OR(C3543="", J3543="",G3543=""), 0, IF(COUNTIF($J$6:J3543, J3543)=1, 1, 0))</f>
        <v>0</v>
      </c>
      <c r="L3543" s="16" t="str">
        <f aca="false">IF(B3543="Inscripción de nuevo registro patronal",B3543 &amp; "|" &amp; E3543 &amp; "|" &amp; C3543,"")</f>
        <v/>
      </c>
      <c r="M3543" s="18" t="n">
        <f aca="false">IF(OR(C3543="", L3543=""), 0, IF(COUNTIF($L$6:L3543, L3543)=1, 1, 0))</f>
        <v>0</v>
      </c>
    </row>
    <row r="3544" customFormat="false" ht="28.35" hidden="false" customHeight="true" outlineLevel="0" collapsed="false">
      <c r="A3544" s="48" t="str">
        <f aca="false">IF(AND(NOT(ISBLANK(C3544)),NOT(ISBLANK(B3544)),NOT(ISBLANK(E3544))),(_xlfn.AGGREGATE(2,7,A$5:A3544))+1,"")</f>
        <v/>
      </c>
      <c r="B3544" s="49"/>
      <c r="C3544" s="49"/>
      <c r="D3544" s="50"/>
      <c r="E3544" s="51"/>
      <c r="F3544" s="52" t="str">
        <f aca="false">IFERROR(VLOOKUP(B3544,LISTAS!$Q$2:$R$58,2,0),"")</f>
        <v/>
      </c>
      <c r="G3544" s="34" t="str">
        <f aca="false">IF(ISBLANK(C3544),"",  IF(F3544="RAZÓN SOCIAL","NUEVO_RP",   IF(F3544="NUMERO",      IF(ISNUMBER(VALUE(C3544)),VALUE(C3544),""),   IF(OR(F3544="NSS - NOMBRE",F3544="RP - NOMBRE"),      IF(         AND(           NOT(ISERROR(FIND(" - ",C3544))),           ISERROR(FIND("  ",C3544)),           ISERROR(FIND("–",C3544)),           ISERROR(FIND("—",C3544)),           ISNUMBER(VALUE(LEFT(C3544,FIND(" - ",C3544)-1)))         ),         VALUE(LEFT(C3544,FIND(" - ",C3544)-1)),         ""      ),   ""   )  )))</f>
        <v/>
      </c>
      <c r="H3544" s="34" t="str">
        <f aca="false">B3544 &amp; "|" &amp; E3544 &amp; "|" &amp;(IF(ISBLANK(C3544),"",IFERROR(VALUE(LEFT(TRIM(C3544),FIND(" ",TRIM(C3544)&amp;" ")-1)),"")))</f>
        <v>||</v>
      </c>
      <c r="I3544" s="18" t="n">
        <f aca="false">IF(G3544="",0, IF(COUNTIF($H$6:H3544,H3544)=1,1,0))</f>
        <v>0</v>
      </c>
      <c r="J3544" s="34" t="str">
        <f aca="false">IF( OR( ISBLANK(D3544), C3544=D3544, AND( LEFT(D3544,7)&lt;&gt;"NOMINA ", OR( ISERROR(FIND(" - ",D3544)), NOT(ISNUMBER(VALUE(LEFT(D3544,FIND(" - ",D3544)-1)))) ) ) ), "", B3544 &amp; "|" &amp; E3544 &amp; "|" &amp; (IF(ISBLANK(C3544), "", IFERROR(VALUE(LEFT(TRIM(C3544), FIND(" ", TRIM(C3544)&amp;" ")-1)), ""))) &amp; "|" &amp; D3544 )</f>
        <v/>
      </c>
      <c r="K3544" s="18" t="n">
        <f aca="false">IF(OR(C3544="", J3544="",G3544=""), 0, IF(COUNTIF($J$6:J3544, J3544)=1, 1, 0))</f>
        <v>0</v>
      </c>
      <c r="L3544" s="16" t="str">
        <f aca="false">IF(B3544="Inscripción de nuevo registro patronal",B3544 &amp; "|" &amp; E3544 &amp; "|" &amp; C3544,"")</f>
        <v/>
      </c>
      <c r="M3544" s="18" t="n">
        <f aca="false">IF(OR(C3544="", L3544=""), 0, IF(COUNTIF($L$6:L3544, L3544)=1, 1, 0))</f>
        <v>0</v>
      </c>
    </row>
    <row r="3545" customFormat="false" ht="28.35" hidden="false" customHeight="true" outlineLevel="0" collapsed="false">
      <c r="A3545" s="48" t="str">
        <f aca="false">IF(AND(NOT(ISBLANK(C3545)),NOT(ISBLANK(B3545)),NOT(ISBLANK(E3545))),(_xlfn.AGGREGATE(2,7,A$5:A3545))+1,"")</f>
        <v/>
      </c>
      <c r="B3545" s="49"/>
      <c r="C3545" s="49"/>
      <c r="D3545" s="50"/>
      <c r="E3545" s="51"/>
      <c r="F3545" s="52" t="str">
        <f aca="false">IFERROR(VLOOKUP(B3545,LISTAS!$Q$2:$R$58,2,0),"")</f>
        <v/>
      </c>
      <c r="G3545" s="34" t="str">
        <f aca="false">IF(ISBLANK(C3545),"",  IF(F3545="RAZÓN SOCIAL","NUEVO_RP",   IF(F3545="NUMERO",      IF(ISNUMBER(VALUE(C3545)),VALUE(C3545),""),   IF(OR(F3545="NSS - NOMBRE",F3545="RP - NOMBRE"),      IF(         AND(           NOT(ISERROR(FIND(" - ",C3545))),           ISERROR(FIND("  ",C3545)),           ISERROR(FIND("–",C3545)),           ISERROR(FIND("—",C3545)),           ISNUMBER(VALUE(LEFT(C3545,FIND(" - ",C3545)-1)))         ),         VALUE(LEFT(C3545,FIND(" - ",C3545)-1)),         ""      ),   ""   )  )))</f>
        <v/>
      </c>
      <c r="H3545" s="34" t="str">
        <f aca="false">B3545 &amp; "|" &amp; E3545 &amp; "|" &amp;(IF(ISBLANK(C3545),"",IFERROR(VALUE(LEFT(TRIM(C3545),FIND(" ",TRIM(C3545)&amp;" ")-1)),"")))</f>
        <v>||</v>
      </c>
      <c r="I3545" s="18" t="n">
        <f aca="false">IF(G3545="",0, IF(COUNTIF($H$6:H3545,H3545)=1,1,0))</f>
        <v>0</v>
      </c>
      <c r="J3545" s="34" t="str">
        <f aca="false">IF( OR( ISBLANK(D3545), C3545=D3545, AND( LEFT(D3545,7)&lt;&gt;"NOMINA ", OR( ISERROR(FIND(" - ",D3545)), NOT(ISNUMBER(VALUE(LEFT(D3545,FIND(" - ",D3545)-1)))) ) ) ), "", B3545 &amp; "|" &amp; E3545 &amp; "|" &amp; (IF(ISBLANK(C3545), "", IFERROR(VALUE(LEFT(TRIM(C3545), FIND(" ", TRIM(C3545)&amp;" ")-1)), ""))) &amp; "|" &amp; D3545 )</f>
        <v/>
      </c>
      <c r="K3545" s="18" t="n">
        <f aca="false">IF(OR(C3545="", J3545="",G3545=""), 0, IF(COUNTIF($J$6:J3545, J3545)=1, 1, 0))</f>
        <v>0</v>
      </c>
      <c r="L3545" s="16" t="str">
        <f aca="false">IF(B3545="Inscripción de nuevo registro patronal",B3545 &amp; "|" &amp; E3545 &amp; "|" &amp; C3545,"")</f>
        <v/>
      </c>
      <c r="M3545" s="18" t="n">
        <f aca="false">IF(OR(C3545="", L3545=""), 0, IF(COUNTIF($L$6:L3545, L3545)=1, 1, 0))</f>
        <v>0</v>
      </c>
    </row>
    <row r="3546" customFormat="false" ht="28.35" hidden="false" customHeight="true" outlineLevel="0" collapsed="false">
      <c r="A3546" s="48" t="str">
        <f aca="false">IF(AND(NOT(ISBLANK(C3546)),NOT(ISBLANK(B3546)),NOT(ISBLANK(E3546))),(_xlfn.AGGREGATE(2,7,A$5:A3546))+1,"")</f>
        <v/>
      </c>
      <c r="B3546" s="49"/>
      <c r="C3546" s="49"/>
      <c r="D3546" s="50"/>
      <c r="E3546" s="51"/>
      <c r="F3546" s="52" t="str">
        <f aca="false">IFERROR(VLOOKUP(B3546,LISTAS!$Q$2:$R$58,2,0),"")</f>
        <v/>
      </c>
      <c r="G3546" s="34" t="str">
        <f aca="false">IF(ISBLANK(C3546),"",  IF(F3546="RAZÓN SOCIAL","NUEVO_RP",   IF(F3546="NUMERO",      IF(ISNUMBER(VALUE(C3546)),VALUE(C3546),""),   IF(OR(F3546="NSS - NOMBRE",F3546="RP - NOMBRE"),      IF(         AND(           NOT(ISERROR(FIND(" - ",C3546))),           ISERROR(FIND("  ",C3546)),           ISERROR(FIND("–",C3546)),           ISERROR(FIND("—",C3546)),           ISNUMBER(VALUE(LEFT(C3546,FIND(" - ",C3546)-1)))         ),         VALUE(LEFT(C3546,FIND(" - ",C3546)-1)),         ""      ),   ""   )  )))</f>
        <v/>
      </c>
      <c r="H3546" s="34" t="str">
        <f aca="false">B3546 &amp; "|" &amp; E3546 &amp; "|" &amp;(IF(ISBLANK(C3546),"",IFERROR(VALUE(LEFT(TRIM(C3546),FIND(" ",TRIM(C3546)&amp;" ")-1)),"")))</f>
        <v>||</v>
      </c>
      <c r="I3546" s="18" t="n">
        <f aca="false">IF(G3546="",0, IF(COUNTIF($H$6:H3546,H3546)=1,1,0))</f>
        <v>0</v>
      </c>
      <c r="J3546" s="34" t="str">
        <f aca="false">IF( OR( ISBLANK(D3546), C3546=D3546, AND( LEFT(D3546,7)&lt;&gt;"NOMINA ", OR( ISERROR(FIND(" - ",D3546)), NOT(ISNUMBER(VALUE(LEFT(D3546,FIND(" - ",D3546)-1)))) ) ) ), "", B3546 &amp; "|" &amp; E3546 &amp; "|" &amp; (IF(ISBLANK(C3546), "", IFERROR(VALUE(LEFT(TRIM(C3546), FIND(" ", TRIM(C3546)&amp;" ")-1)), ""))) &amp; "|" &amp; D3546 )</f>
        <v/>
      </c>
      <c r="K3546" s="18" t="n">
        <f aca="false">IF(OR(C3546="", J3546="",G3546=""), 0, IF(COUNTIF($J$6:J3546, J3546)=1, 1, 0))</f>
        <v>0</v>
      </c>
      <c r="L3546" s="16" t="str">
        <f aca="false">IF(B3546="Inscripción de nuevo registro patronal",B3546 &amp; "|" &amp; E3546 &amp; "|" &amp; C3546,"")</f>
        <v/>
      </c>
      <c r="M3546" s="18" t="n">
        <f aca="false">IF(OR(C3546="", L3546=""), 0, IF(COUNTIF($L$6:L3546, L3546)=1, 1, 0))</f>
        <v>0</v>
      </c>
    </row>
    <row r="3547" customFormat="false" ht="28.35" hidden="false" customHeight="true" outlineLevel="0" collapsed="false">
      <c r="A3547" s="48" t="str">
        <f aca="false">IF(AND(NOT(ISBLANK(C3547)),NOT(ISBLANK(B3547)),NOT(ISBLANK(E3547))),(_xlfn.AGGREGATE(2,7,A$5:A3547))+1,"")</f>
        <v/>
      </c>
      <c r="B3547" s="49"/>
      <c r="C3547" s="49"/>
      <c r="D3547" s="50"/>
      <c r="E3547" s="51"/>
      <c r="F3547" s="52" t="str">
        <f aca="false">IFERROR(VLOOKUP(B3547,LISTAS!$Q$2:$R$58,2,0),"")</f>
        <v/>
      </c>
      <c r="G3547" s="34" t="str">
        <f aca="false">IF(ISBLANK(C3547),"",  IF(F3547="RAZÓN SOCIAL","NUEVO_RP",   IF(F3547="NUMERO",      IF(ISNUMBER(VALUE(C3547)),VALUE(C3547),""),   IF(OR(F3547="NSS - NOMBRE",F3547="RP - NOMBRE"),      IF(         AND(           NOT(ISERROR(FIND(" - ",C3547))),           ISERROR(FIND("  ",C3547)),           ISERROR(FIND("–",C3547)),           ISERROR(FIND("—",C3547)),           ISNUMBER(VALUE(LEFT(C3547,FIND(" - ",C3547)-1)))         ),         VALUE(LEFT(C3547,FIND(" - ",C3547)-1)),         ""      ),   ""   )  )))</f>
        <v/>
      </c>
      <c r="H3547" s="34" t="str">
        <f aca="false">B3547 &amp; "|" &amp; E3547 &amp; "|" &amp;(IF(ISBLANK(C3547),"",IFERROR(VALUE(LEFT(TRIM(C3547),FIND(" ",TRIM(C3547)&amp;" ")-1)),"")))</f>
        <v>||</v>
      </c>
      <c r="I3547" s="18" t="n">
        <f aca="false">IF(G3547="",0, IF(COUNTIF($H$6:H3547,H3547)=1,1,0))</f>
        <v>0</v>
      </c>
      <c r="J3547" s="34" t="str">
        <f aca="false">IF( OR( ISBLANK(D3547), C3547=D3547, AND( LEFT(D3547,7)&lt;&gt;"NOMINA ", OR( ISERROR(FIND(" - ",D3547)), NOT(ISNUMBER(VALUE(LEFT(D3547,FIND(" - ",D3547)-1)))) ) ) ), "", B3547 &amp; "|" &amp; E3547 &amp; "|" &amp; (IF(ISBLANK(C3547), "", IFERROR(VALUE(LEFT(TRIM(C3547), FIND(" ", TRIM(C3547)&amp;" ")-1)), ""))) &amp; "|" &amp; D3547 )</f>
        <v/>
      </c>
      <c r="K3547" s="18" t="n">
        <f aca="false">IF(OR(C3547="", J3547="",G3547=""), 0, IF(COUNTIF($J$6:J3547, J3547)=1, 1, 0))</f>
        <v>0</v>
      </c>
      <c r="L3547" s="16" t="str">
        <f aca="false">IF(B3547="Inscripción de nuevo registro patronal",B3547 &amp; "|" &amp; E3547 &amp; "|" &amp; C3547,"")</f>
        <v/>
      </c>
      <c r="M3547" s="18" t="n">
        <f aca="false">IF(OR(C3547="", L3547=""), 0, IF(COUNTIF($L$6:L3547, L3547)=1, 1, 0))</f>
        <v>0</v>
      </c>
    </row>
    <row r="3548" customFormat="false" ht="28.35" hidden="false" customHeight="true" outlineLevel="0" collapsed="false">
      <c r="A3548" s="48" t="str">
        <f aca="false">IF(AND(NOT(ISBLANK(C3548)),NOT(ISBLANK(B3548)),NOT(ISBLANK(E3548))),(_xlfn.AGGREGATE(2,7,A$5:A3548))+1,"")</f>
        <v/>
      </c>
      <c r="B3548" s="49"/>
      <c r="C3548" s="49"/>
      <c r="D3548" s="50"/>
      <c r="E3548" s="51"/>
      <c r="F3548" s="52" t="str">
        <f aca="false">IFERROR(VLOOKUP(B3548,LISTAS!$Q$2:$R$58,2,0),"")</f>
        <v/>
      </c>
      <c r="G3548" s="34" t="str">
        <f aca="false">IF(ISBLANK(C3548),"",  IF(F3548="RAZÓN SOCIAL","NUEVO_RP",   IF(F3548="NUMERO",      IF(ISNUMBER(VALUE(C3548)),VALUE(C3548),""),   IF(OR(F3548="NSS - NOMBRE",F3548="RP - NOMBRE"),      IF(         AND(           NOT(ISERROR(FIND(" - ",C3548))),           ISERROR(FIND("  ",C3548)),           ISERROR(FIND("–",C3548)),           ISERROR(FIND("—",C3548)),           ISNUMBER(VALUE(LEFT(C3548,FIND(" - ",C3548)-1)))         ),         VALUE(LEFT(C3548,FIND(" - ",C3548)-1)),         ""      ),   ""   )  )))</f>
        <v/>
      </c>
      <c r="H3548" s="34" t="str">
        <f aca="false">B3548 &amp; "|" &amp; E3548 &amp; "|" &amp;(IF(ISBLANK(C3548),"",IFERROR(VALUE(LEFT(TRIM(C3548),FIND(" ",TRIM(C3548)&amp;" ")-1)),"")))</f>
        <v>||</v>
      </c>
      <c r="I3548" s="18" t="n">
        <f aca="false">IF(G3548="",0, IF(COUNTIF($H$6:H3548,H3548)=1,1,0))</f>
        <v>0</v>
      </c>
      <c r="J3548" s="34" t="str">
        <f aca="false">IF( OR( ISBLANK(D3548), C3548=D3548, AND( LEFT(D3548,7)&lt;&gt;"NOMINA ", OR( ISERROR(FIND(" - ",D3548)), NOT(ISNUMBER(VALUE(LEFT(D3548,FIND(" - ",D3548)-1)))) ) ) ), "", B3548 &amp; "|" &amp; E3548 &amp; "|" &amp; (IF(ISBLANK(C3548), "", IFERROR(VALUE(LEFT(TRIM(C3548), FIND(" ", TRIM(C3548)&amp;" ")-1)), ""))) &amp; "|" &amp; D3548 )</f>
        <v/>
      </c>
      <c r="K3548" s="18" t="n">
        <f aca="false">IF(OR(C3548="", J3548="",G3548=""), 0, IF(COUNTIF($J$6:J3548, J3548)=1, 1, 0))</f>
        <v>0</v>
      </c>
      <c r="L3548" s="16" t="str">
        <f aca="false">IF(B3548="Inscripción de nuevo registro patronal",B3548 &amp; "|" &amp; E3548 &amp; "|" &amp; C3548,"")</f>
        <v/>
      </c>
      <c r="M3548" s="18" t="n">
        <f aca="false">IF(OR(C3548="", L3548=""), 0, IF(COUNTIF($L$6:L3548, L3548)=1, 1, 0))</f>
        <v>0</v>
      </c>
    </row>
    <row r="3549" customFormat="false" ht="28.35" hidden="false" customHeight="true" outlineLevel="0" collapsed="false">
      <c r="A3549" s="48" t="str">
        <f aca="false">IF(AND(NOT(ISBLANK(C3549)),NOT(ISBLANK(B3549)),NOT(ISBLANK(E3549))),(_xlfn.AGGREGATE(2,7,A$5:A3549))+1,"")</f>
        <v/>
      </c>
      <c r="B3549" s="49"/>
      <c r="C3549" s="49"/>
      <c r="D3549" s="50"/>
      <c r="E3549" s="51"/>
      <c r="F3549" s="52" t="str">
        <f aca="false">IFERROR(VLOOKUP(B3549,LISTAS!$Q$2:$R$58,2,0),"")</f>
        <v/>
      </c>
      <c r="G3549" s="34" t="str">
        <f aca="false">IF(ISBLANK(C3549),"",  IF(F3549="RAZÓN SOCIAL","NUEVO_RP",   IF(F3549="NUMERO",      IF(ISNUMBER(VALUE(C3549)),VALUE(C3549),""),   IF(OR(F3549="NSS - NOMBRE",F3549="RP - NOMBRE"),      IF(         AND(           NOT(ISERROR(FIND(" - ",C3549))),           ISERROR(FIND("  ",C3549)),           ISERROR(FIND("–",C3549)),           ISERROR(FIND("—",C3549)),           ISNUMBER(VALUE(LEFT(C3549,FIND(" - ",C3549)-1)))         ),         VALUE(LEFT(C3549,FIND(" - ",C3549)-1)),         ""      ),   ""   )  )))</f>
        <v/>
      </c>
      <c r="H3549" s="34" t="str">
        <f aca="false">B3549 &amp; "|" &amp; E3549 &amp; "|" &amp;(IF(ISBLANK(C3549),"",IFERROR(VALUE(LEFT(TRIM(C3549),FIND(" ",TRIM(C3549)&amp;" ")-1)),"")))</f>
        <v>||</v>
      </c>
      <c r="I3549" s="18" t="n">
        <f aca="false">IF(G3549="",0, IF(COUNTIF($H$6:H3549,H3549)=1,1,0))</f>
        <v>0</v>
      </c>
      <c r="J3549" s="34" t="str">
        <f aca="false">IF( OR( ISBLANK(D3549), C3549=D3549, AND( LEFT(D3549,7)&lt;&gt;"NOMINA ", OR( ISERROR(FIND(" - ",D3549)), NOT(ISNUMBER(VALUE(LEFT(D3549,FIND(" - ",D3549)-1)))) ) ) ), "", B3549 &amp; "|" &amp; E3549 &amp; "|" &amp; (IF(ISBLANK(C3549), "", IFERROR(VALUE(LEFT(TRIM(C3549), FIND(" ", TRIM(C3549)&amp;" ")-1)), ""))) &amp; "|" &amp; D3549 )</f>
        <v/>
      </c>
      <c r="K3549" s="18" t="n">
        <f aca="false">IF(OR(C3549="", J3549="",G3549=""), 0, IF(COUNTIF($J$6:J3549, J3549)=1, 1, 0))</f>
        <v>0</v>
      </c>
      <c r="L3549" s="16" t="str">
        <f aca="false">IF(B3549="Inscripción de nuevo registro patronal",B3549 &amp; "|" &amp; E3549 &amp; "|" &amp; C3549,"")</f>
        <v/>
      </c>
      <c r="M3549" s="18" t="n">
        <f aca="false">IF(OR(C3549="", L3549=""), 0, IF(COUNTIF($L$6:L3549, L3549)=1, 1, 0))</f>
        <v>0</v>
      </c>
    </row>
    <row r="3550" customFormat="false" ht="28.35" hidden="false" customHeight="true" outlineLevel="0" collapsed="false">
      <c r="A3550" s="48" t="str">
        <f aca="false">IF(AND(NOT(ISBLANK(C3550)),NOT(ISBLANK(B3550)),NOT(ISBLANK(E3550))),(_xlfn.AGGREGATE(2,7,A$5:A3550))+1,"")</f>
        <v/>
      </c>
      <c r="B3550" s="49"/>
      <c r="C3550" s="49"/>
      <c r="D3550" s="50"/>
      <c r="E3550" s="51"/>
      <c r="F3550" s="52" t="str">
        <f aca="false">IFERROR(VLOOKUP(B3550,LISTAS!$Q$2:$R$58,2,0),"")</f>
        <v/>
      </c>
      <c r="G3550" s="34" t="str">
        <f aca="false">IF(ISBLANK(C3550),"",  IF(F3550="RAZÓN SOCIAL","NUEVO_RP",   IF(F3550="NUMERO",      IF(ISNUMBER(VALUE(C3550)),VALUE(C3550),""),   IF(OR(F3550="NSS - NOMBRE",F3550="RP - NOMBRE"),      IF(         AND(           NOT(ISERROR(FIND(" - ",C3550))),           ISERROR(FIND("  ",C3550)),           ISERROR(FIND("–",C3550)),           ISERROR(FIND("—",C3550)),           ISNUMBER(VALUE(LEFT(C3550,FIND(" - ",C3550)-1)))         ),         VALUE(LEFT(C3550,FIND(" - ",C3550)-1)),         ""      ),   ""   )  )))</f>
        <v/>
      </c>
      <c r="H3550" s="34" t="str">
        <f aca="false">B3550 &amp; "|" &amp; E3550 &amp; "|" &amp;(IF(ISBLANK(C3550),"",IFERROR(VALUE(LEFT(TRIM(C3550),FIND(" ",TRIM(C3550)&amp;" ")-1)),"")))</f>
        <v>||</v>
      </c>
      <c r="I3550" s="18" t="n">
        <f aca="false">IF(G3550="",0, IF(COUNTIF($H$6:H3550,H3550)=1,1,0))</f>
        <v>0</v>
      </c>
      <c r="J3550" s="34" t="str">
        <f aca="false">IF( OR( ISBLANK(D3550), C3550=D3550, AND( LEFT(D3550,7)&lt;&gt;"NOMINA ", OR( ISERROR(FIND(" - ",D3550)), NOT(ISNUMBER(VALUE(LEFT(D3550,FIND(" - ",D3550)-1)))) ) ) ), "", B3550 &amp; "|" &amp; E3550 &amp; "|" &amp; (IF(ISBLANK(C3550), "", IFERROR(VALUE(LEFT(TRIM(C3550), FIND(" ", TRIM(C3550)&amp;" ")-1)), ""))) &amp; "|" &amp; D3550 )</f>
        <v/>
      </c>
      <c r="K3550" s="18" t="n">
        <f aca="false">IF(OR(C3550="", J3550="",G3550=""), 0, IF(COUNTIF($J$6:J3550, J3550)=1, 1, 0))</f>
        <v>0</v>
      </c>
      <c r="L3550" s="16" t="str">
        <f aca="false">IF(B3550="Inscripción de nuevo registro patronal",B3550 &amp; "|" &amp; E3550 &amp; "|" &amp; C3550,"")</f>
        <v/>
      </c>
      <c r="M3550" s="18" t="n">
        <f aca="false">IF(OR(C3550="", L3550=""), 0, IF(COUNTIF($L$6:L3550, L3550)=1, 1, 0))</f>
        <v>0</v>
      </c>
    </row>
    <row r="3551" customFormat="false" ht="28.35" hidden="false" customHeight="true" outlineLevel="0" collapsed="false">
      <c r="A3551" s="48" t="str">
        <f aca="false">IF(AND(NOT(ISBLANK(C3551)),NOT(ISBLANK(B3551)),NOT(ISBLANK(E3551))),(_xlfn.AGGREGATE(2,7,A$5:A3551))+1,"")</f>
        <v/>
      </c>
      <c r="B3551" s="49"/>
      <c r="C3551" s="49"/>
      <c r="D3551" s="50"/>
      <c r="E3551" s="51"/>
      <c r="F3551" s="52" t="str">
        <f aca="false">IFERROR(VLOOKUP(B3551,LISTAS!$Q$2:$R$58,2,0),"")</f>
        <v/>
      </c>
      <c r="G3551" s="34" t="str">
        <f aca="false">IF(ISBLANK(C3551),"",  IF(F3551="RAZÓN SOCIAL","NUEVO_RP",   IF(F3551="NUMERO",      IF(ISNUMBER(VALUE(C3551)),VALUE(C3551),""),   IF(OR(F3551="NSS - NOMBRE",F3551="RP - NOMBRE"),      IF(         AND(           NOT(ISERROR(FIND(" - ",C3551))),           ISERROR(FIND("  ",C3551)),           ISERROR(FIND("–",C3551)),           ISERROR(FIND("—",C3551)),           ISNUMBER(VALUE(LEFT(C3551,FIND(" - ",C3551)-1)))         ),         VALUE(LEFT(C3551,FIND(" - ",C3551)-1)),         ""      ),   ""   )  )))</f>
        <v/>
      </c>
      <c r="H3551" s="34" t="str">
        <f aca="false">B3551 &amp; "|" &amp; E3551 &amp; "|" &amp;(IF(ISBLANK(C3551),"",IFERROR(VALUE(LEFT(TRIM(C3551),FIND(" ",TRIM(C3551)&amp;" ")-1)),"")))</f>
        <v>||</v>
      </c>
      <c r="I3551" s="18" t="n">
        <f aca="false">IF(G3551="",0, IF(COUNTIF($H$6:H3551,H3551)=1,1,0))</f>
        <v>0</v>
      </c>
      <c r="J3551" s="34" t="str">
        <f aca="false">IF( OR( ISBLANK(D3551), C3551=D3551, AND( LEFT(D3551,7)&lt;&gt;"NOMINA ", OR( ISERROR(FIND(" - ",D3551)), NOT(ISNUMBER(VALUE(LEFT(D3551,FIND(" - ",D3551)-1)))) ) ) ), "", B3551 &amp; "|" &amp; E3551 &amp; "|" &amp; (IF(ISBLANK(C3551), "", IFERROR(VALUE(LEFT(TRIM(C3551), FIND(" ", TRIM(C3551)&amp;" ")-1)), ""))) &amp; "|" &amp; D3551 )</f>
        <v/>
      </c>
      <c r="K3551" s="18" t="n">
        <f aca="false">IF(OR(C3551="", J3551="",G3551=""), 0, IF(COUNTIF($J$6:J3551, J3551)=1, 1, 0))</f>
        <v>0</v>
      </c>
      <c r="L3551" s="16" t="str">
        <f aca="false">IF(B3551="Inscripción de nuevo registro patronal",B3551 &amp; "|" &amp; E3551 &amp; "|" &amp; C3551,"")</f>
        <v/>
      </c>
      <c r="M3551" s="18" t="n">
        <f aca="false">IF(OR(C3551="", L3551=""), 0, IF(COUNTIF($L$6:L3551, L3551)=1, 1, 0))</f>
        <v>0</v>
      </c>
    </row>
    <row r="3552" customFormat="false" ht="28.35" hidden="false" customHeight="true" outlineLevel="0" collapsed="false">
      <c r="A3552" s="48" t="str">
        <f aca="false">IF(AND(NOT(ISBLANK(C3552)),NOT(ISBLANK(B3552)),NOT(ISBLANK(E3552))),(_xlfn.AGGREGATE(2,7,A$5:A3552))+1,"")</f>
        <v/>
      </c>
      <c r="B3552" s="49"/>
      <c r="C3552" s="49"/>
      <c r="D3552" s="50"/>
      <c r="E3552" s="51"/>
      <c r="F3552" s="52" t="str">
        <f aca="false">IFERROR(VLOOKUP(B3552,LISTAS!$Q$2:$R$58,2,0),"")</f>
        <v/>
      </c>
      <c r="G3552" s="34" t="str">
        <f aca="false">IF(ISBLANK(C3552),"",  IF(F3552="RAZÓN SOCIAL","NUEVO_RP",   IF(F3552="NUMERO",      IF(ISNUMBER(VALUE(C3552)),VALUE(C3552),""),   IF(OR(F3552="NSS - NOMBRE",F3552="RP - NOMBRE"),      IF(         AND(           NOT(ISERROR(FIND(" - ",C3552))),           ISERROR(FIND("  ",C3552)),           ISERROR(FIND("–",C3552)),           ISERROR(FIND("—",C3552)),           ISNUMBER(VALUE(LEFT(C3552,FIND(" - ",C3552)-1)))         ),         VALUE(LEFT(C3552,FIND(" - ",C3552)-1)),         ""      ),   ""   )  )))</f>
        <v/>
      </c>
      <c r="H3552" s="34" t="str">
        <f aca="false">B3552 &amp; "|" &amp; E3552 &amp; "|" &amp;(IF(ISBLANK(C3552),"",IFERROR(VALUE(LEFT(TRIM(C3552),FIND(" ",TRIM(C3552)&amp;" ")-1)),"")))</f>
        <v>||</v>
      </c>
      <c r="I3552" s="18" t="n">
        <f aca="false">IF(G3552="",0, IF(COUNTIF($H$6:H3552,H3552)=1,1,0))</f>
        <v>0</v>
      </c>
      <c r="J3552" s="34" t="str">
        <f aca="false">IF( OR( ISBLANK(D3552), C3552=D3552, AND( LEFT(D3552,7)&lt;&gt;"NOMINA ", OR( ISERROR(FIND(" - ",D3552)), NOT(ISNUMBER(VALUE(LEFT(D3552,FIND(" - ",D3552)-1)))) ) ) ), "", B3552 &amp; "|" &amp; E3552 &amp; "|" &amp; (IF(ISBLANK(C3552), "", IFERROR(VALUE(LEFT(TRIM(C3552), FIND(" ", TRIM(C3552)&amp;" ")-1)), ""))) &amp; "|" &amp; D3552 )</f>
        <v/>
      </c>
      <c r="K3552" s="18" t="n">
        <f aca="false">IF(OR(C3552="", J3552="",G3552=""), 0, IF(COUNTIF($J$6:J3552, J3552)=1, 1, 0))</f>
        <v>0</v>
      </c>
      <c r="L3552" s="16" t="str">
        <f aca="false">IF(B3552="Inscripción de nuevo registro patronal",B3552 &amp; "|" &amp; E3552 &amp; "|" &amp; C3552,"")</f>
        <v/>
      </c>
      <c r="M3552" s="18" t="n">
        <f aca="false">IF(OR(C3552="", L3552=""), 0, IF(COUNTIF($L$6:L3552, L3552)=1, 1, 0))</f>
        <v>0</v>
      </c>
    </row>
    <row r="3553" customFormat="false" ht="28.35" hidden="false" customHeight="true" outlineLevel="0" collapsed="false">
      <c r="A3553" s="48" t="str">
        <f aca="false">IF(AND(NOT(ISBLANK(C3553)),NOT(ISBLANK(B3553)),NOT(ISBLANK(E3553))),(_xlfn.AGGREGATE(2,7,A$5:A3553))+1,"")</f>
        <v/>
      </c>
      <c r="B3553" s="49"/>
      <c r="C3553" s="49"/>
      <c r="D3553" s="50"/>
      <c r="E3553" s="51"/>
      <c r="F3553" s="52" t="str">
        <f aca="false">IFERROR(VLOOKUP(B3553,LISTAS!$Q$2:$R$58,2,0),"")</f>
        <v/>
      </c>
      <c r="G3553" s="34" t="str">
        <f aca="false">IF(ISBLANK(C3553),"",  IF(F3553="RAZÓN SOCIAL","NUEVO_RP",   IF(F3553="NUMERO",      IF(ISNUMBER(VALUE(C3553)),VALUE(C3553),""),   IF(OR(F3553="NSS - NOMBRE",F3553="RP - NOMBRE"),      IF(         AND(           NOT(ISERROR(FIND(" - ",C3553))),           ISERROR(FIND("  ",C3553)),           ISERROR(FIND("–",C3553)),           ISERROR(FIND("—",C3553)),           ISNUMBER(VALUE(LEFT(C3553,FIND(" - ",C3553)-1)))         ),         VALUE(LEFT(C3553,FIND(" - ",C3553)-1)),         ""      ),   ""   )  )))</f>
        <v/>
      </c>
      <c r="H3553" s="34" t="str">
        <f aca="false">B3553 &amp; "|" &amp; E3553 &amp; "|" &amp;(IF(ISBLANK(C3553),"",IFERROR(VALUE(LEFT(TRIM(C3553),FIND(" ",TRIM(C3553)&amp;" ")-1)),"")))</f>
        <v>||</v>
      </c>
      <c r="I3553" s="18" t="n">
        <f aca="false">IF(G3553="",0, IF(COUNTIF($H$6:H3553,H3553)=1,1,0))</f>
        <v>0</v>
      </c>
      <c r="J3553" s="34" t="str">
        <f aca="false">IF( OR( ISBLANK(D3553), C3553=D3553, AND( LEFT(D3553,7)&lt;&gt;"NOMINA ", OR( ISERROR(FIND(" - ",D3553)), NOT(ISNUMBER(VALUE(LEFT(D3553,FIND(" - ",D3553)-1)))) ) ) ), "", B3553 &amp; "|" &amp; E3553 &amp; "|" &amp; (IF(ISBLANK(C3553), "", IFERROR(VALUE(LEFT(TRIM(C3553), FIND(" ", TRIM(C3553)&amp;" ")-1)), ""))) &amp; "|" &amp; D3553 )</f>
        <v/>
      </c>
      <c r="K3553" s="18" t="n">
        <f aca="false">IF(OR(C3553="", J3553="",G3553=""), 0, IF(COUNTIF($J$6:J3553, J3553)=1, 1, 0))</f>
        <v>0</v>
      </c>
      <c r="L3553" s="16" t="str">
        <f aca="false">IF(B3553="Inscripción de nuevo registro patronal",B3553 &amp; "|" &amp; E3553 &amp; "|" &amp; C3553,"")</f>
        <v/>
      </c>
      <c r="M3553" s="18" t="n">
        <f aca="false">IF(OR(C3553="", L3553=""), 0, IF(COUNTIF($L$6:L3553, L3553)=1, 1, 0))</f>
        <v>0</v>
      </c>
    </row>
    <row r="3554" customFormat="false" ht="28.35" hidden="false" customHeight="true" outlineLevel="0" collapsed="false">
      <c r="A3554" s="48" t="str">
        <f aca="false">IF(AND(NOT(ISBLANK(C3554)),NOT(ISBLANK(B3554)),NOT(ISBLANK(E3554))),(_xlfn.AGGREGATE(2,7,A$5:A3554))+1,"")</f>
        <v/>
      </c>
      <c r="B3554" s="49"/>
      <c r="C3554" s="49"/>
      <c r="D3554" s="50"/>
      <c r="E3554" s="51"/>
      <c r="F3554" s="52" t="str">
        <f aca="false">IFERROR(VLOOKUP(B3554,LISTAS!$Q$2:$R$58,2,0),"")</f>
        <v/>
      </c>
      <c r="G3554" s="34" t="str">
        <f aca="false">IF(ISBLANK(C3554),"",  IF(F3554="RAZÓN SOCIAL","NUEVO_RP",   IF(F3554="NUMERO",      IF(ISNUMBER(VALUE(C3554)),VALUE(C3554),""),   IF(OR(F3554="NSS - NOMBRE",F3554="RP - NOMBRE"),      IF(         AND(           NOT(ISERROR(FIND(" - ",C3554))),           ISERROR(FIND("  ",C3554)),           ISERROR(FIND("–",C3554)),           ISERROR(FIND("—",C3554)),           ISNUMBER(VALUE(LEFT(C3554,FIND(" - ",C3554)-1)))         ),         VALUE(LEFT(C3554,FIND(" - ",C3554)-1)),         ""      ),   ""   )  )))</f>
        <v/>
      </c>
      <c r="H3554" s="34" t="str">
        <f aca="false">B3554 &amp; "|" &amp; E3554 &amp; "|" &amp;(IF(ISBLANK(C3554),"",IFERROR(VALUE(LEFT(TRIM(C3554),FIND(" ",TRIM(C3554)&amp;" ")-1)),"")))</f>
        <v>||</v>
      </c>
      <c r="I3554" s="18" t="n">
        <f aca="false">IF(G3554="",0, IF(COUNTIF($H$6:H3554,H3554)=1,1,0))</f>
        <v>0</v>
      </c>
      <c r="J3554" s="34" t="str">
        <f aca="false">IF( OR( ISBLANK(D3554), C3554=D3554, AND( LEFT(D3554,7)&lt;&gt;"NOMINA ", OR( ISERROR(FIND(" - ",D3554)), NOT(ISNUMBER(VALUE(LEFT(D3554,FIND(" - ",D3554)-1)))) ) ) ), "", B3554 &amp; "|" &amp; E3554 &amp; "|" &amp; (IF(ISBLANK(C3554), "", IFERROR(VALUE(LEFT(TRIM(C3554), FIND(" ", TRIM(C3554)&amp;" ")-1)), ""))) &amp; "|" &amp; D3554 )</f>
        <v/>
      </c>
      <c r="K3554" s="18" t="n">
        <f aca="false">IF(OR(C3554="", J3554="",G3554=""), 0, IF(COUNTIF($J$6:J3554, J3554)=1, 1, 0))</f>
        <v>0</v>
      </c>
      <c r="L3554" s="16" t="str">
        <f aca="false">IF(B3554="Inscripción de nuevo registro patronal",B3554 &amp; "|" &amp; E3554 &amp; "|" &amp; C3554,"")</f>
        <v/>
      </c>
      <c r="M3554" s="18" t="n">
        <f aca="false">IF(OR(C3554="", L3554=""), 0, IF(COUNTIF($L$6:L3554, L3554)=1, 1, 0))</f>
        <v>0</v>
      </c>
    </row>
    <row r="3555" customFormat="false" ht="28.35" hidden="false" customHeight="true" outlineLevel="0" collapsed="false">
      <c r="A3555" s="48" t="str">
        <f aca="false">IF(AND(NOT(ISBLANK(C3555)),NOT(ISBLANK(B3555)),NOT(ISBLANK(E3555))),(_xlfn.AGGREGATE(2,7,A$5:A3555))+1,"")</f>
        <v/>
      </c>
      <c r="B3555" s="49"/>
      <c r="C3555" s="49"/>
      <c r="D3555" s="50"/>
      <c r="E3555" s="51"/>
      <c r="F3555" s="52" t="str">
        <f aca="false">IFERROR(VLOOKUP(B3555,LISTAS!$Q$2:$R$58,2,0),"")</f>
        <v/>
      </c>
      <c r="G3555" s="34" t="str">
        <f aca="false">IF(ISBLANK(C3555),"",  IF(F3555="RAZÓN SOCIAL","NUEVO_RP",   IF(F3555="NUMERO",      IF(ISNUMBER(VALUE(C3555)),VALUE(C3555),""),   IF(OR(F3555="NSS - NOMBRE",F3555="RP - NOMBRE"),      IF(         AND(           NOT(ISERROR(FIND(" - ",C3555))),           ISERROR(FIND("  ",C3555)),           ISERROR(FIND("–",C3555)),           ISERROR(FIND("—",C3555)),           ISNUMBER(VALUE(LEFT(C3555,FIND(" - ",C3555)-1)))         ),         VALUE(LEFT(C3555,FIND(" - ",C3555)-1)),         ""      ),   ""   )  )))</f>
        <v/>
      </c>
      <c r="H3555" s="34" t="str">
        <f aca="false">B3555 &amp; "|" &amp; E3555 &amp; "|" &amp;(IF(ISBLANK(C3555),"",IFERROR(VALUE(LEFT(TRIM(C3555),FIND(" ",TRIM(C3555)&amp;" ")-1)),"")))</f>
        <v>||</v>
      </c>
      <c r="I3555" s="18" t="n">
        <f aca="false">IF(G3555="",0, IF(COUNTIF($H$6:H3555,H3555)=1,1,0))</f>
        <v>0</v>
      </c>
      <c r="J3555" s="34" t="str">
        <f aca="false">IF( OR( ISBLANK(D3555), C3555=D3555, AND( LEFT(D3555,7)&lt;&gt;"NOMINA ", OR( ISERROR(FIND(" - ",D3555)), NOT(ISNUMBER(VALUE(LEFT(D3555,FIND(" - ",D3555)-1)))) ) ) ), "", B3555 &amp; "|" &amp; E3555 &amp; "|" &amp; (IF(ISBLANK(C3555), "", IFERROR(VALUE(LEFT(TRIM(C3555), FIND(" ", TRIM(C3555)&amp;" ")-1)), ""))) &amp; "|" &amp; D3555 )</f>
        <v/>
      </c>
      <c r="K3555" s="18" t="n">
        <f aca="false">IF(OR(C3555="", J3555="",G3555=""), 0, IF(COUNTIF($J$6:J3555, J3555)=1, 1, 0))</f>
        <v>0</v>
      </c>
      <c r="L3555" s="16" t="str">
        <f aca="false">IF(B3555="Inscripción de nuevo registro patronal",B3555 &amp; "|" &amp; E3555 &amp; "|" &amp; C3555,"")</f>
        <v/>
      </c>
      <c r="M3555" s="18" t="n">
        <f aca="false">IF(OR(C3555="", L3555=""), 0, IF(COUNTIF($L$6:L3555, L3555)=1, 1, 0))</f>
        <v>0</v>
      </c>
    </row>
    <row r="3556" customFormat="false" ht="28.35" hidden="false" customHeight="true" outlineLevel="0" collapsed="false">
      <c r="A3556" s="48" t="str">
        <f aca="false">IF(AND(NOT(ISBLANK(C3556)),NOT(ISBLANK(B3556)),NOT(ISBLANK(E3556))),(_xlfn.AGGREGATE(2,7,A$5:A3556))+1,"")</f>
        <v/>
      </c>
      <c r="B3556" s="49"/>
      <c r="C3556" s="49"/>
      <c r="D3556" s="50"/>
      <c r="E3556" s="51"/>
      <c r="F3556" s="52" t="str">
        <f aca="false">IFERROR(VLOOKUP(B3556,LISTAS!$Q$2:$R$58,2,0),"")</f>
        <v/>
      </c>
      <c r="G3556" s="34" t="str">
        <f aca="false">IF(ISBLANK(C3556),"",  IF(F3556="RAZÓN SOCIAL","NUEVO_RP",   IF(F3556="NUMERO",      IF(ISNUMBER(VALUE(C3556)),VALUE(C3556),""),   IF(OR(F3556="NSS - NOMBRE",F3556="RP - NOMBRE"),      IF(         AND(           NOT(ISERROR(FIND(" - ",C3556))),           ISERROR(FIND("  ",C3556)),           ISERROR(FIND("–",C3556)),           ISERROR(FIND("—",C3556)),           ISNUMBER(VALUE(LEFT(C3556,FIND(" - ",C3556)-1)))         ),         VALUE(LEFT(C3556,FIND(" - ",C3556)-1)),         ""      ),   ""   )  )))</f>
        <v/>
      </c>
      <c r="H3556" s="34" t="str">
        <f aca="false">B3556 &amp; "|" &amp; E3556 &amp; "|" &amp;(IF(ISBLANK(C3556),"",IFERROR(VALUE(LEFT(TRIM(C3556),FIND(" ",TRIM(C3556)&amp;" ")-1)),"")))</f>
        <v>||</v>
      </c>
      <c r="I3556" s="18" t="n">
        <f aca="false">IF(G3556="",0, IF(COUNTIF($H$6:H3556,H3556)=1,1,0))</f>
        <v>0</v>
      </c>
      <c r="J3556" s="34" t="str">
        <f aca="false">IF( OR( ISBLANK(D3556), C3556=D3556, AND( LEFT(D3556,7)&lt;&gt;"NOMINA ", OR( ISERROR(FIND(" - ",D3556)), NOT(ISNUMBER(VALUE(LEFT(D3556,FIND(" - ",D3556)-1)))) ) ) ), "", B3556 &amp; "|" &amp; E3556 &amp; "|" &amp; (IF(ISBLANK(C3556), "", IFERROR(VALUE(LEFT(TRIM(C3556), FIND(" ", TRIM(C3556)&amp;" ")-1)), ""))) &amp; "|" &amp; D3556 )</f>
        <v/>
      </c>
      <c r="K3556" s="18" t="n">
        <f aca="false">IF(OR(C3556="", J3556="",G3556=""), 0, IF(COUNTIF($J$6:J3556, J3556)=1, 1, 0))</f>
        <v>0</v>
      </c>
      <c r="L3556" s="16" t="str">
        <f aca="false">IF(B3556="Inscripción de nuevo registro patronal",B3556 &amp; "|" &amp; E3556 &amp; "|" &amp; C3556,"")</f>
        <v/>
      </c>
      <c r="M3556" s="18" t="n">
        <f aca="false">IF(OR(C3556="", L3556=""), 0, IF(COUNTIF($L$6:L3556, L3556)=1, 1, 0))</f>
        <v>0</v>
      </c>
    </row>
    <row r="3557" customFormat="false" ht="28.35" hidden="false" customHeight="true" outlineLevel="0" collapsed="false">
      <c r="A3557" s="48" t="str">
        <f aca="false">IF(AND(NOT(ISBLANK(C3557)),NOT(ISBLANK(B3557)),NOT(ISBLANK(E3557))),(_xlfn.AGGREGATE(2,7,A$5:A3557))+1,"")</f>
        <v/>
      </c>
      <c r="B3557" s="49"/>
      <c r="C3557" s="49"/>
      <c r="D3557" s="50"/>
      <c r="E3557" s="51"/>
      <c r="F3557" s="52" t="str">
        <f aca="false">IFERROR(VLOOKUP(B3557,LISTAS!$Q$2:$R$58,2,0),"")</f>
        <v/>
      </c>
      <c r="G3557" s="34" t="str">
        <f aca="false">IF(ISBLANK(C3557),"",  IF(F3557="RAZÓN SOCIAL","NUEVO_RP",   IF(F3557="NUMERO",      IF(ISNUMBER(VALUE(C3557)),VALUE(C3557),""),   IF(OR(F3557="NSS - NOMBRE",F3557="RP - NOMBRE"),      IF(         AND(           NOT(ISERROR(FIND(" - ",C3557))),           ISERROR(FIND("  ",C3557)),           ISERROR(FIND("–",C3557)),           ISERROR(FIND("—",C3557)),           ISNUMBER(VALUE(LEFT(C3557,FIND(" - ",C3557)-1)))         ),         VALUE(LEFT(C3557,FIND(" - ",C3557)-1)),         ""      ),   ""   )  )))</f>
        <v/>
      </c>
      <c r="H3557" s="34" t="str">
        <f aca="false">B3557 &amp; "|" &amp; E3557 &amp; "|" &amp;(IF(ISBLANK(C3557),"",IFERROR(VALUE(LEFT(TRIM(C3557),FIND(" ",TRIM(C3557)&amp;" ")-1)),"")))</f>
        <v>||</v>
      </c>
      <c r="I3557" s="18" t="n">
        <f aca="false">IF(G3557="",0, IF(COUNTIF($H$6:H3557,H3557)=1,1,0))</f>
        <v>0</v>
      </c>
      <c r="J3557" s="34" t="str">
        <f aca="false">IF( OR( ISBLANK(D3557), C3557=D3557, AND( LEFT(D3557,7)&lt;&gt;"NOMINA ", OR( ISERROR(FIND(" - ",D3557)), NOT(ISNUMBER(VALUE(LEFT(D3557,FIND(" - ",D3557)-1)))) ) ) ), "", B3557 &amp; "|" &amp; E3557 &amp; "|" &amp; (IF(ISBLANK(C3557), "", IFERROR(VALUE(LEFT(TRIM(C3557), FIND(" ", TRIM(C3557)&amp;" ")-1)), ""))) &amp; "|" &amp; D3557 )</f>
        <v/>
      </c>
      <c r="K3557" s="18" t="n">
        <f aca="false">IF(OR(C3557="", J3557="",G3557=""), 0, IF(COUNTIF($J$6:J3557, J3557)=1, 1, 0))</f>
        <v>0</v>
      </c>
      <c r="L3557" s="16" t="str">
        <f aca="false">IF(B3557="Inscripción de nuevo registro patronal",B3557 &amp; "|" &amp; E3557 &amp; "|" &amp; C3557,"")</f>
        <v/>
      </c>
      <c r="M3557" s="18" t="n">
        <f aca="false">IF(OR(C3557="", L3557=""), 0, IF(COUNTIF($L$6:L3557, L3557)=1, 1, 0))</f>
        <v>0</v>
      </c>
    </row>
    <row r="3558" customFormat="false" ht="28.35" hidden="false" customHeight="true" outlineLevel="0" collapsed="false">
      <c r="A3558" s="48" t="str">
        <f aca="false">IF(AND(NOT(ISBLANK(C3558)),NOT(ISBLANK(B3558)),NOT(ISBLANK(E3558))),(_xlfn.AGGREGATE(2,7,A$5:A3558))+1,"")</f>
        <v/>
      </c>
      <c r="B3558" s="49"/>
      <c r="C3558" s="49"/>
      <c r="D3558" s="50"/>
      <c r="E3558" s="51"/>
      <c r="F3558" s="52" t="str">
        <f aca="false">IFERROR(VLOOKUP(B3558,LISTAS!$Q$2:$R$58,2,0),"")</f>
        <v/>
      </c>
      <c r="G3558" s="34" t="str">
        <f aca="false">IF(ISBLANK(C3558),"",  IF(F3558="RAZÓN SOCIAL","NUEVO_RP",   IF(F3558="NUMERO",      IF(ISNUMBER(VALUE(C3558)),VALUE(C3558),""),   IF(OR(F3558="NSS - NOMBRE",F3558="RP - NOMBRE"),      IF(         AND(           NOT(ISERROR(FIND(" - ",C3558))),           ISERROR(FIND("  ",C3558)),           ISERROR(FIND("–",C3558)),           ISERROR(FIND("—",C3558)),           ISNUMBER(VALUE(LEFT(C3558,FIND(" - ",C3558)-1)))         ),         VALUE(LEFT(C3558,FIND(" - ",C3558)-1)),         ""      ),   ""   )  )))</f>
        <v/>
      </c>
      <c r="H3558" s="34" t="str">
        <f aca="false">B3558 &amp; "|" &amp; E3558 &amp; "|" &amp;(IF(ISBLANK(C3558),"",IFERROR(VALUE(LEFT(TRIM(C3558),FIND(" ",TRIM(C3558)&amp;" ")-1)),"")))</f>
        <v>||</v>
      </c>
      <c r="I3558" s="18" t="n">
        <f aca="false">IF(G3558="",0, IF(COUNTIF($H$6:H3558,H3558)=1,1,0))</f>
        <v>0</v>
      </c>
      <c r="J3558" s="34" t="str">
        <f aca="false">IF( OR( ISBLANK(D3558), C3558=D3558, AND( LEFT(D3558,7)&lt;&gt;"NOMINA ", OR( ISERROR(FIND(" - ",D3558)), NOT(ISNUMBER(VALUE(LEFT(D3558,FIND(" - ",D3558)-1)))) ) ) ), "", B3558 &amp; "|" &amp; E3558 &amp; "|" &amp; (IF(ISBLANK(C3558), "", IFERROR(VALUE(LEFT(TRIM(C3558), FIND(" ", TRIM(C3558)&amp;" ")-1)), ""))) &amp; "|" &amp; D3558 )</f>
        <v/>
      </c>
      <c r="K3558" s="18" t="n">
        <f aca="false">IF(OR(C3558="", J3558="",G3558=""), 0, IF(COUNTIF($J$6:J3558, J3558)=1, 1, 0))</f>
        <v>0</v>
      </c>
      <c r="L3558" s="16" t="str">
        <f aca="false">IF(B3558="Inscripción de nuevo registro patronal",B3558 &amp; "|" &amp; E3558 &amp; "|" &amp; C3558,"")</f>
        <v/>
      </c>
      <c r="M3558" s="18" t="n">
        <f aca="false">IF(OR(C3558="", L3558=""), 0, IF(COUNTIF($L$6:L3558, L3558)=1, 1, 0))</f>
        <v>0</v>
      </c>
    </row>
    <row r="3559" customFormat="false" ht="28.35" hidden="false" customHeight="true" outlineLevel="0" collapsed="false">
      <c r="A3559" s="48" t="str">
        <f aca="false">IF(AND(NOT(ISBLANK(C3559)),NOT(ISBLANK(B3559)),NOT(ISBLANK(E3559))),(_xlfn.AGGREGATE(2,7,A$5:A3559))+1,"")</f>
        <v/>
      </c>
      <c r="B3559" s="49"/>
      <c r="C3559" s="49"/>
      <c r="D3559" s="50"/>
      <c r="E3559" s="51"/>
      <c r="F3559" s="52" t="str">
        <f aca="false">IFERROR(VLOOKUP(B3559,LISTAS!$Q$2:$R$58,2,0),"")</f>
        <v/>
      </c>
      <c r="G3559" s="34" t="str">
        <f aca="false">IF(ISBLANK(C3559),"",  IF(F3559="RAZÓN SOCIAL","NUEVO_RP",   IF(F3559="NUMERO",      IF(ISNUMBER(VALUE(C3559)),VALUE(C3559),""),   IF(OR(F3559="NSS - NOMBRE",F3559="RP - NOMBRE"),      IF(         AND(           NOT(ISERROR(FIND(" - ",C3559))),           ISERROR(FIND("  ",C3559)),           ISERROR(FIND("–",C3559)),           ISERROR(FIND("—",C3559)),           ISNUMBER(VALUE(LEFT(C3559,FIND(" - ",C3559)-1)))         ),         VALUE(LEFT(C3559,FIND(" - ",C3559)-1)),         ""      ),   ""   )  )))</f>
        <v/>
      </c>
      <c r="H3559" s="34" t="str">
        <f aca="false">B3559 &amp; "|" &amp; E3559 &amp; "|" &amp;(IF(ISBLANK(C3559),"",IFERROR(VALUE(LEFT(TRIM(C3559),FIND(" ",TRIM(C3559)&amp;" ")-1)),"")))</f>
        <v>||</v>
      </c>
      <c r="I3559" s="18" t="n">
        <f aca="false">IF(G3559="",0, IF(COUNTIF($H$6:H3559,H3559)=1,1,0))</f>
        <v>0</v>
      </c>
      <c r="J3559" s="34" t="str">
        <f aca="false">IF( OR( ISBLANK(D3559), C3559=D3559, AND( LEFT(D3559,7)&lt;&gt;"NOMINA ", OR( ISERROR(FIND(" - ",D3559)), NOT(ISNUMBER(VALUE(LEFT(D3559,FIND(" - ",D3559)-1)))) ) ) ), "", B3559 &amp; "|" &amp; E3559 &amp; "|" &amp; (IF(ISBLANK(C3559), "", IFERROR(VALUE(LEFT(TRIM(C3559), FIND(" ", TRIM(C3559)&amp;" ")-1)), ""))) &amp; "|" &amp; D3559 )</f>
        <v/>
      </c>
      <c r="K3559" s="18" t="n">
        <f aca="false">IF(OR(C3559="", J3559="",G3559=""), 0, IF(COUNTIF($J$6:J3559, J3559)=1, 1, 0))</f>
        <v>0</v>
      </c>
      <c r="L3559" s="16" t="str">
        <f aca="false">IF(B3559="Inscripción de nuevo registro patronal",B3559 &amp; "|" &amp; E3559 &amp; "|" &amp; C3559,"")</f>
        <v/>
      </c>
      <c r="M3559" s="18" t="n">
        <f aca="false">IF(OR(C3559="", L3559=""), 0, IF(COUNTIF($L$6:L3559, L3559)=1, 1, 0))</f>
        <v>0</v>
      </c>
    </row>
    <row r="3560" customFormat="false" ht="28.35" hidden="false" customHeight="true" outlineLevel="0" collapsed="false">
      <c r="A3560" s="48" t="str">
        <f aca="false">IF(AND(NOT(ISBLANK(C3560)),NOT(ISBLANK(B3560)),NOT(ISBLANK(E3560))),(_xlfn.AGGREGATE(2,7,A$5:A3560))+1,"")</f>
        <v/>
      </c>
      <c r="B3560" s="49"/>
      <c r="C3560" s="49"/>
      <c r="D3560" s="50"/>
      <c r="E3560" s="51"/>
      <c r="F3560" s="52" t="str">
        <f aca="false">IFERROR(VLOOKUP(B3560,LISTAS!$Q$2:$R$58,2,0),"")</f>
        <v/>
      </c>
      <c r="G3560" s="34" t="str">
        <f aca="false">IF(ISBLANK(C3560),"",  IF(F3560="RAZÓN SOCIAL","NUEVO_RP",   IF(F3560="NUMERO",      IF(ISNUMBER(VALUE(C3560)),VALUE(C3560),""),   IF(OR(F3560="NSS - NOMBRE",F3560="RP - NOMBRE"),      IF(         AND(           NOT(ISERROR(FIND(" - ",C3560))),           ISERROR(FIND("  ",C3560)),           ISERROR(FIND("–",C3560)),           ISERROR(FIND("—",C3560)),           ISNUMBER(VALUE(LEFT(C3560,FIND(" - ",C3560)-1)))         ),         VALUE(LEFT(C3560,FIND(" - ",C3560)-1)),         ""      ),   ""   )  )))</f>
        <v/>
      </c>
      <c r="H3560" s="34" t="str">
        <f aca="false">B3560 &amp; "|" &amp; E3560 &amp; "|" &amp;(IF(ISBLANK(C3560),"",IFERROR(VALUE(LEFT(TRIM(C3560),FIND(" ",TRIM(C3560)&amp;" ")-1)),"")))</f>
        <v>||</v>
      </c>
      <c r="I3560" s="18" t="n">
        <f aca="false">IF(G3560="",0, IF(COUNTIF($H$6:H3560,H3560)=1,1,0))</f>
        <v>0</v>
      </c>
      <c r="J3560" s="34" t="str">
        <f aca="false">IF( OR( ISBLANK(D3560), C3560=D3560, AND( LEFT(D3560,7)&lt;&gt;"NOMINA ", OR( ISERROR(FIND(" - ",D3560)), NOT(ISNUMBER(VALUE(LEFT(D3560,FIND(" - ",D3560)-1)))) ) ) ), "", B3560 &amp; "|" &amp; E3560 &amp; "|" &amp; (IF(ISBLANK(C3560), "", IFERROR(VALUE(LEFT(TRIM(C3560), FIND(" ", TRIM(C3560)&amp;" ")-1)), ""))) &amp; "|" &amp; D3560 )</f>
        <v/>
      </c>
      <c r="K3560" s="18" t="n">
        <f aca="false">IF(OR(C3560="", J3560="",G3560=""), 0, IF(COUNTIF($J$6:J3560, J3560)=1, 1, 0))</f>
        <v>0</v>
      </c>
      <c r="L3560" s="16" t="str">
        <f aca="false">IF(B3560="Inscripción de nuevo registro patronal",B3560 &amp; "|" &amp; E3560 &amp; "|" &amp; C3560,"")</f>
        <v/>
      </c>
      <c r="M3560" s="18" t="n">
        <f aca="false">IF(OR(C3560="", L3560=""), 0, IF(COUNTIF($L$6:L3560, L3560)=1, 1, 0))</f>
        <v>0</v>
      </c>
    </row>
    <row r="3561" customFormat="false" ht="28.35" hidden="false" customHeight="true" outlineLevel="0" collapsed="false">
      <c r="A3561" s="48" t="str">
        <f aca="false">IF(AND(NOT(ISBLANK(C3561)),NOT(ISBLANK(B3561)),NOT(ISBLANK(E3561))),(_xlfn.AGGREGATE(2,7,A$5:A3561))+1,"")</f>
        <v/>
      </c>
      <c r="B3561" s="49"/>
      <c r="C3561" s="49"/>
      <c r="D3561" s="50"/>
      <c r="E3561" s="51"/>
      <c r="F3561" s="52" t="str">
        <f aca="false">IFERROR(VLOOKUP(B3561,LISTAS!$Q$2:$R$58,2,0),"")</f>
        <v/>
      </c>
      <c r="G3561" s="34" t="str">
        <f aca="false">IF(ISBLANK(C3561),"",  IF(F3561="RAZÓN SOCIAL","NUEVO_RP",   IF(F3561="NUMERO",      IF(ISNUMBER(VALUE(C3561)),VALUE(C3561),""),   IF(OR(F3561="NSS - NOMBRE",F3561="RP - NOMBRE"),      IF(         AND(           NOT(ISERROR(FIND(" - ",C3561))),           ISERROR(FIND("  ",C3561)),           ISERROR(FIND("–",C3561)),           ISERROR(FIND("—",C3561)),           ISNUMBER(VALUE(LEFT(C3561,FIND(" - ",C3561)-1)))         ),         VALUE(LEFT(C3561,FIND(" - ",C3561)-1)),         ""      ),   ""   )  )))</f>
        <v/>
      </c>
      <c r="H3561" s="34" t="str">
        <f aca="false">B3561 &amp; "|" &amp; E3561 &amp; "|" &amp;(IF(ISBLANK(C3561),"",IFERROR(VALUE(LEFT(TRIM(C3561),FIND(" ",TRIM(C3561)&amp;" ")-1)),"")))</f>
        <v>||</v>
      </c>
      <c r="I3561" s="18" t="n">
        <f aca="false">IF(G3561="",0, IF(COUNTIF($H$6:H3561,H3561)=1,1,0))</f>
        <v>0</v>
      </c>
      <c r="J3561" s="34" t="str">
        <f aca="false">IF( OR( ISBLANK(D3561), C3561=D3561, AND( LEFT(D3561,7)&lt;&gt;"NOMINA ", OR( ISERROR(FIND(" - ",D3561)), NOT(ISNUMBER(VALUE(LEFT(D3561,FIND(" - ",D3561)-1)))) ) ) ), "", B3561 &amp; "|" &amp; E3561 &amp; "|" &amp; (IF(ISBLANK(C3561), "", IFERROR(VALUE(LEFT(TRIM(C3561), FIND(" ", TRIM(C3561)&amp;" ")-1)), ""))) &amp; "|" &amp; D3561 )</f>
        <v/>
      </c>
      <c r="K3561" s="18" t="n">
        <f aca="false">IF(OR(C3561="", J3561="",G3561=""), 0, IF(COUNTIF($J$6:J3561, J3561)=1, 1, 0))</f>
        <v>0</v>
      </c>
      <c r="L3561" s="16" t="str">
        <f aca="false">IF(B3561="Inscripción de nuevo registro patronal",B3561 &amp; "|" &amp; E3561 &amp; "|" &amp; C3561,"")</f>
        <v/>
      </c>
      <c r="M3561" s="18" t="n">
        <f aca="false">IF(OR(C3561="", L3561=""), 0, IF(COUNTIF($L$6:L3561, L3561)=1, 1, 0))</f>
        <v>0</v>
      </c>
    </row>
    <row r="3562" customFormat="false" ht="28.35" hidden="false" customHeight="true" outlineLevel="0" collapsed="false">
      <c r="A3562" s="48" t="str">
        <f aca="false">IF(AND(NOT(ISBLANK(C3562)),NOT(ISBLANK(B3562)),NOT(ISBLANK(E3562))),(_xlfn.AGGREGATE(2,7,A$5:A3562))+1,"")</f>
        <v/>
      </c>
      <c r="B3562" s="49"/>
      <c r="C3562" s="49"/>
      <c r="D3562" s="50"/>
      <c r="E3562" s="51"/>
      <c r="F3562" s="52" t="str">
        <f aca="false">IFERROR(VLOOKUP(B3562,LISTAS!$Q$2:$R$58,2,0),"")</f>
        <v/>
      </c>
      <c r="G3562" s="34" t="str">
        <f aca="false">IF(ISBLANK(C3562),"",  IF(F3562="RAZÓN SOCIAL","NUEVO_RP",   IF(F3562="NUMERO",      IF(ISNUMBER(VALUE(C3562)),VALUE(C3562),""),   IF(OR(F3562="NSS - NOMBRE",F3562="RP - NOMBRE"),      IF(         AND(           NOT(ISERROR(FIND(" - ",C3562))),           ISERROR(FIND("  ",C3562)),           ISERROR(FIND("–",C3562)),           ISERROR(FIND("—",C3562)),           ISNUMBER(VALUE(LEFT(C3562,FIND(" - ",C3562)-1)))         ),         VALUE(LEFT(C3562,FIND(" - ",C3562)-1)),         ""      ),   ""   )  )))</f>
        <v/>
      </c>
      <c r="H3562" s="34" t="str">
        <f aca="false">B3562 &amp; "|" &amp; E3562 &amp; "|" &amp;(IF(ISBLANK(C3562),"",IFERROR(VALUE(LEFT(TRIM(C3562),FIND(" ",TRIM(C3562)&amp;" ")-1)),"")))</f>
        <v>||</v>
      </c>
      <c r="I3562" s="18" t="n">
        <f aca="false">IF(G3562="",0, IF(COUNTIF($H$6:H3562,H3562)=1,1,0))</f>
        <v>0</v>
      </c>
      <c r="J3562" s="34" t="str">
        <f aca="false">IF( OR( ISBLANK(D3562), C3562=D3562, AND( LEFT(D3562,7)&lt;&gt;"NOMINA ", OR( ISERROR(FIND(" - ",D3562)), NOT(ISNUMBER(VALUE(LEFT(D3562,FIND(" - ",D3562)-1)))) ) ) ), "", B3562 &amp; "|" &amp; E3562 &amp; "|" &amp; (IF(ISBLANK(C3562), "", IFERROR(VALUE(LEFT(TRIM(C3562), FIND(" ", TRIM(C3562)&amp;" ")-1)), ""))) &amp; "|" &amp; D3562 )</f>
        <v/>
      </c>
      <c r="K3562" s="18" t="n">
        <f aca="false">IF(OR(C3562="", J3562="",G3562=""), 0, IF(COUNTIF($J$6:J3562, J3562)=1, 1, 0))</f>
        <v>0</v>
      </c>
      <c r="L3562" s="16" t="str">
        <f aca="false">IF(B3562="Inscripción de nuevo registro patronal",B3562 &amp; "|" &amp; E3562 &amp; "|" &amp; C3562,"")</f>
        <v/>
      </c>
      <c r="M3562" s="18" t="n">
        <f aca="false">IF(OR(C3562="", L3562=""), 0, IF(COUNTIF($L$6:L3562, L3562)=1, 1, 0))</f>
        <v>0</v>
      </c>
    </row>
    <row r="3563" customFormat="false" ht="28.35" hidden="false" customHeight="true" outlineLevel="0" collapsed="false">
      <c r="A3563" s="48" t="str">
        <f aca="false">IF(AND(NOT(ISBLANK(C3563)),NOT(ISBLANK(B3563)),NOT(ISBLANK(E3563))),(_xlfn.AGGREGATE(2,7,A$5:A3563))+1,"")</f>
        <v/>
      </c>
      <c r="B3563" s="49"/>
      <c r="C3563" s="49"/>
      <c r="D3563" s="50"/>
      <c r="E3563" s="51"/>
      <c r="F3563" s="52" t="str">
        <f aca="false">IFERROR(VLOOKUP(B3563,LISTAS!$Q$2:$R$58,2,0),"")</f>
        <v/>
      </c>
      <c r="G3563" s="34" t="str">
        <f aca="false">IF(ISBLANK(C3563),"",  IF(F3563="RAZÓN SOCIAL","NUEVO_RP",   IF(F3563="NUMERO",      IF(ISNUMBER(VALUE(C3563)),VALUE(C3563),""),   IF(OR(F3563="NSS - NOMBRE",F3563="RP - NOMBRE"),      IF(         AND(           NOT(ISERROR(FIND(" - ",C3563))),           ISERROR(FIND("  ",C3563)),           ISERROR(FIND("–",C3563)),           ISERROR(FIND("—",C3563)),           ISNUMBER(VALUE(LEFT(C3563,FIND(" - ",C3563)-1)))         ),         VALUE(LEFT(C3563,FIND(" - ",C3563)-1)),         ""      ),   ""   )  )))</f>
        <v/>
      </c>
      <c r="H3563" s="34" t="str">
        <f aca="false">B3563 &amp; "|" &amp; E3563 &amp; "|" &amp;(IF(ISBLANK(C3563),"",IFERROR(VALUE(LEFT(TRIM(C3563),FIND(" ",TRIM(C3563)&amp;" ")-1)),"")))</f>
        <v>||</v>
      </c>
      <c r="I3563" s="18" t="n">
        <f aca="false">IF(G3563="",0, IF(COUNTIF($H$6:H3563,H3563)=1,1,0))</f>
        <v>0</v>
      </c>
      <c r="J3563" s="34" t="str">
        <f aca="false">IF( OR( ISBLANK(D3563), C3563=D3563, AND( LEFT(D3563,7)&lt;&gt;"NOMINA ", OR( ISERROR(FIND(" - ",D3563)), NOT(ISNUMBER(VALUE(LEFT(D3563,FIND(" - ",D3563)-1)))) ) ) ), "", B3563 &amp; "|" &amp; E3563 &amp; "|" &amp; (IF(ISBLANK(C3563), "", IFERROR(VALUE(LEFT(TRIM(C3563), FIND(" ", TRIM(C3563)&amp;" ")-1)), ""))) &amp; "|" &amp; D3563 )</f>
        <v/>
      </c>
      <c r="K3563" s="18" t="n">
        <f aca="false">IF(OR(C3563="", J3563="",G3563=""), 0, IF(COUNTIF($J$6:J3563, J3563)=1, 1, 0))</f>
        <v>0</v>
      </c>
      <c r="L3563" s="16" t="str">
        <f aca="false">IF(B3563="Inscripción de nuevo registro patronal",B3563 &amp; "|" &amp; E3563 &amp; "|" &amp; C3563,"")</f>
        <v/>
      </c>
      <c r="M3563" s="18" t="n">
        <f aca="false">IF(OR(C3563="", L3563=""), 0, IF(COUNTIF($L$6:L3563, L3563)=1, 1, 0))</f>
        <v>0</v>
      </c>
    </row>
    <row r="3564" customFormat="false" ht="28.35" hidden="false" customHeight="true" outlineLevel="0" collapsed="false">
      <c r="A3564" s="48" t="str">
        <f aca="false">IF(AND(NOT(ISBLANK(C3564)),NOT(ISBLANK(B3564)),NOT(ISBLANK(E3564))),(_xlfn.AGGREGATE(2,7,A$5:A3564))+1,"")</f>
        <v/>
      </c>
      <c r="B3564" s="49"/>
      <c r="C3564" s="49"/>
      <c r="D3564" s="50"/>
      <c r="E3564" s="51"/>
      <c r="F3564" s="52" t="str">
        <f aca="false">IFERROR(VLOOKUP(B3564,LISTAS!$Q$2:$R$58,2,0),"")</f>
        <v/>
      </c>
      <c r="G3564" s="34" t="str">
        <f aca="false">IF(ISBLANK(C3564),"",  IF(F3564="RAZÓN SOCIAL","NUEVO_RP",   IF(F3564="NUMERO",      IF(ISNUMBER(VALUE(C3564)),VALUE(C3564),""),   IF(OR(F3564="NSS - NOMBRE",F3564="RP - NOMBRE"),      IF(         AND(           NOT(ISERROR(FIND(" - ",C3564))),           ISERROR(FIND("  ",C3564)),           ISERROR(FIND("–",C3564)),           ISERROR(FIND("—",C3564)),           ISNUMBER(VALUE(LEFT(C3564,FIND(" - ",C3564)-1)))         ),         VALUE(LEFT(C3564,FIND(" - ",C3564)-1)),         ""      ),   ""   )  )))</f>
        <v/>
      </c>
      <c r="H3564" s="34" t="str">
        <f aca="false">B3564 &amp; "|" &amp; E3564 &amp; "|" &amp;(IF(ISBLANK(C3564),"",IFERROR(VALUE(LEFT(TRIM(C3564),FIND(" ",TRIM(C3564)&amp;" ")-1)),"")))</f>
        <v>||</v>
      </c>
      <c r="I3564" s="18" t="n">
        <f aca="false">IF(G3564="",0, IF(COUNTIF($H$6:H3564,H3564)=1,1,0))</f>
        <v>0</v>
      </c>
      <c r="J3564" s="34" t="str">
        <f aca="false">IF( OR( ISBLANK(D3564), C3564=D3564, AND( LEFT(D3564,7)&lt;&gt;"NOMINA ", OR( ISERROR(FIND(" - ",D3564)), NOT(ISNUMBER(VALUE(LEFT(D3564,FIND(" - ",D3564)-1)))) ) ) ), "", B3564 &amp; "|" &amp; E3564 &amp; "|" &amp; (IF(ISBLANK(C3564), "", IFERROR(VALUE(LEFT(TRIM(C3564), FIND(" ", TRIM(C3564)&amp;" ")-1)), ""))) &amp; "|" &amp; D3564 )</f>
        <v/>
      </c>
      <c r="K3564" s="18" t="n">
        <f aca="false">IF(OR(C3564="", J3564="",G3564=""), 0, IF(COUNTIF($J$6:J3564, J3564)=1, 1, 0))</f>
        <v>0</v>
      </c>
      <c r="L3564" s="16" t="str">
        <f aca="false">IF(B3564="Inscripción de nuevo registro patronal",B3564 &amp; "|" &amp; E3564 &amp; "|" &amp; C3564,"")</f>
        <v/>
      </c>
      <c r="M3564" s="18" t="n">
        <f aca="false">IF(OR(C3564="", L3564=""), 0, IF(COUNTIF($L$6:L3564, L3564)=1, 1, 0))</f>
        <v>0</v>
      </c>
    </row>
    <row r="3565" customFormat="false" ht="28.35" hidden="false" customHeight="true" outlineLevel="0" collapsed="false">
      <c r="A3565" s="48" t="str">
        <f aca="false">IF(AND(NOT(ISBLANK(C3565)),NOT(ISBLANK(B3565)),NOT(ISBLANK(E3565))),(_xlfn.AGGREGATE(2,7,A$5:A3565))+1,"")</f>
        <v/>
      </c>
      <c r="B3565" s="49"/>
      <c r="C3565" s="49"/>
      <c r="D3565" s="50"/>
      <c r="E3565" s="51"/>
      <c r="F3565" s="52" t="str">
        <f aca="false">IFERROR(VLOOKUP(B3565,LISTAS!$Q$2:$R$58,2,0),"")</f>
        <v/>
      </c>
      <c r="G3565" s="34" t="str">
        <f aca="false">IF(ISBLANK(C3565),"",  IF(F3565="RAZÓN SOCIAL","NUEVO_RP",   IF(F3565="NUMERO",      IF(ISNUMBER(VALUE(C3565)),VALUE(C3565),""),   IF(OR(F3565="NSS - NOMBRE",F3565="RP - NOMBRE"),      IF(         AND(           NOT(ISERROR(FIND(" - ",C3565))),           ISERROR(FIND("  ",C3565)),           ISERROR(FIND("–",C3565)),           ISERROR(FIND("—",C3565)),           ISNUMBER(VALUE(LEFT(C3565,FIND(" - ",C3565)-1)))         ),         VALUE(LEFT(C3565,FIND(" - ",C3565)-1)),         ""      ),   ""   )  )))</f>
        <v/>
      </c>
      <c r="H3565" s="34" t="str">
        <f aca="false">B3565 &amp; "|" &amp; E3565 &amp; "|" &amp;(IF(ISBLANK(C3565),"",IFERROR(VALUE(LEFT(TRIM(C3565),FIND(" ",TRIM(C3565)&amp;" ")-1)),"")))</f>
        <v>||</v>
      </c>
      <c r="I3565" s="18" t="n">
        <f aca="false">IF(G3565="",0, IF(COUNTIF($H$6:H3565,H3565)=1,1,0))</f>
        <v>0</v>
      </c>
      <c r="J3565" s="34" t="str">
        <f aca="false">IF( OR( ISBLANK(D3565), C3565=D3565, AND( LEFT(D3565,7)&lt;&gt;"NOMINA ", OR( ISERROR(FIND(" - ",D3565)), NOT(ISNUMBER(VALUE(LEFT(D3565,FIND(" - ",D3565)-1)))) ) ) ), "", B3565 &amp; "|" &amp; E3565 &amp; "|" &amp; (IF(ISBLANK(C3565), "", IFERROR(VALUE(LEFT(TRIM(C3565), FIND(" ", TRIM(C3565)&amp;" ")-1)), ""))) &amp; "|" &amp; D3565 )</f>
        <v/>
      </c>
      <c r="K3565" s="18" t="n">
        <f aca="false">IF(OR(C3565="", J3565="",G3565=""), 0, IF(COUNTIF($J$6:J3565, J3565)=1, 1, 0))</f>
        <v>0</v>
      </c>
      <c r="L3565" s="16" t="str">
        <f aca="false">IF(B3565="Inscripción de nuevo registro patronal",B3565 &amp; "|" &amp; E3565 &amp; "|" &amp; C3565,"")</f>
        <v/>
      </c>
      <c r="M3565" s="18" t="n">
        <f aca="false">IF(OR(C3565="", L3565=""), 0, IF(COUNTIF($L$6:L3565, L3565)=1, 1, 0))</f>
        <v>0</v>
      </c>
    </row>
    <row r="3566" customFormat="false" ht="28.35" hidden="false" customHeight="true" outlineLevel="0" collapsed="false">
      <c r="A3566" s="48" t="str">
        <f aca="false">IF(AND(NOT(ISBLANK(C3566)),NOT(ISBLANK(B3566)),NOT(ISBLANK(E3566))),(_xlfn.AGGREGATE(2,7,A$5:A3566))+1,"")</f>
        <v/>
      </c>
      <c r="B3566" s="49"/>
      <c r="C3566" s="49"/>
      <c r="D3566" s="50"/>
      <c r="E3566" s="51"/>
      <c r="F3566" s="52" t="str">
        <f aca="false">IFERROR(VLOOKUP(B3566,LISTAS!$Q$2:$R$58,2,0),"")</f>
        <v/>
      </c>
      <c r="G3566" s="34" t="str">
        <f aca="false">IF(ISBLANK(C3566),"",  IF(F3566="RAZÓN SOCIAL","NUEVO_RP",   IF(F3566="NUMERO",      IF(ISNUMBER(VALUE(C3566)),VALUE(C3566),""),   IF(OR(F3566="NSS - NOMBRE",F3566="RP - NOMBRE"),      IF(         AND(           NOT(ISERROR(FIND(" - ",C3566))),           ISERROR(FIND("  ",C3566)),           ISERROR(FIND("–",C3566)),           ISERROR(FIND("—",C3566)),           ISNUMBER(VALUE(LEFT(C3566,FIND(" - ",C3566)-1)))         ),         VALUE(LEFT(C3566,FIND(" - ",C3566)-1)),         ""      ),   ""   )  )))</f>
        <v/>
      </c>
      <c r="H3566" s="34" t="str">
        <f aca="false">B3566 &amp; "|" &amp; E3566 &amp; "|" &amp;(IF(ISBLANK(C3566),"",IFERROR(VALUE(LEFT(TRIM(C3566),FIND(" ",TRIM(C3566)&amp;" ")-1)),"")))</f>
        <v>||</v>
      </c>
      <c r="I3566" s="18" t="n">
        <f aca="false">IF(G3566="",0, IF(COUNTIF($H$6:H3566,H3566)=1,1,0))</f>
        <v>0</v>
      </c>
      <c r="J3566" s="34" t="str">
        <f aca="false">IF( OR( ISBLANK(D3566), C3566=D3566, AND( LEFT(D3566,7)&lt;&gt;"NOMINA ", OR( ISERROR(FIND(" - ",D3566)), NOT(ISNUMBER(VALUE(LEFT(D3566,FIND(" - ",D3566)-1)))) ) ) ), "", B3566 &amp; "|" &amp; E3566 &amp; "|" &amp; (IF(ISBLANK(C3566), "", IFERROR(VALUE(LEFT(TRIM(C3566), FIND(" ", TRIM(C3566)&amp;" ")-1)), ""))) &amp; "|" &amp; D3566 )</f>
        <v/>
      </c>
      <c r="K3566" s="18" t="n">
        <f aca="false">IF(OR(C3566="", J3566="",G3566=""), 0, IF(COUNTIF($J$6:J3566, J3566)=1, 1, 0))</f>
        <v>0</v>
      </c>
      <c r="L3566" s="16" t="str">
        <f aca="false">IF(B3566="Inscripción de nuevo registro patronal",B3566 &amp; "|" &amp; E3566 &amp; "|" &amp; C3566,"")</f>
        <v/>
      </c>
      <c r="M3566" s="18" t="n">
        <f aca="false">IF(OR(C3566="", L3566=""), 0, IF(COUNTIF($L$6:L3566, L3566)=1, 1, 0))</f>
        <v>0</v>
      </c>
    </row>
    <row r="3567" customFormat="false" ht="28.35" hidden="false" customHeight="true" outlineLevel="0" collapsed="false">
      <c r="A3567" s="48" t="str">
        <f aca="false">IF(AND(NOT(ISBLANK(C3567)),NOT(ISBLANK(B3567)),NOT(ISBLANK(E3567))),(_xlfn.AGGREGATE(2,7,A$5:A3567))+1,"")</f>
        <v/>
      </c>
      <c r="B3567" s="49"/>
      <c r="C3567" s="49"/>
      <c r="D3567" s="50"/>
      <c r="E3567" s="51"/>
      <c r="F3567" s="52" t="str">
        <f aca="false">IFERROR(VLOOKUP(B3567,LISTAS!$Q$2:$R$58,2,0),"")</f>
        <v/>
      </c>
      <c r="G3567" s="34" t="str">
        <f aca="false">IF(ISBLANK(C3567),"",  IF(F3567="RAZÓN SOCIAL","NUEVO_RP",   IF(F3567="NUMERO",      IF(ISNUMBER(VALUE(C3567)),VALUE(C3567),""),   IF(OR(F3567="NSS - NOMBRE",F3567="RP - NOMBRE"),      IF(         AND(           NOT(ISERROR(FIND(" - ",C3567))),           ISERROR(FIND("  ",C3567)),           ISERROR(FIND("–",C3567)),           ISERROR(FIND("—",C3567)),           ISNUMBER(VALUE(LEFT(C3567,FIND(" - ",C3567)-1)))         ),         VALUE(LEFT(C3567,FIND(" - ",C3567)-1)),         ""      ),   ""   )  )))</f>
        <v/>
      </c>
      <c r="H3567" s="34" t="str">
        <f aca="false">B3567 &amp; "|" &amp; E3567 &amp; "|" &amp;(IF(ISBLANK(C3567),"",IFERROR(VALUE(LEFT(TRIM(C3567),FIND(" ",TRIM(C3567)&amp;" ")-1)),"")))</f>
        <v>||</v>
      </c>
      <c r="I3567" s="18" t="n">
        <f aca="false">IF(G3567="",0, IF(COUNTIF($H$6:H3567,H3567)=1,1,0))</f>
        <v>0</v>
      </c>
      <c r="J3567" s="34" t="str">
        <f aca="false">IF( OR( ISBLANK(D3567), C3567=D3567, AND( LEFT(D3567,7)&lt;&gt;"NOMINA ", OR( ISERROR(FIND(" - ",D3567)), NOT(ISNUMBER(VALUE(LEFT(D3567,FIND(" - ",D3567)-1)))) ) ) ), "", B3567 &amp; "|" &amp; E3567 &amp; "|" &amp; (IF(ISBLANK(C3567), "", IFERROR(VALUE(LEFT(TRIM(C3567), FIND(" ", TRIM(C3567)&amp;" ")-1)), ""))) &amp; "|" &amp; D3567 )</f>
        <v/>
      </c>
      <c r="K3567" s="18" t="n">
        <f aca="false">IF(OR(C3567="", J3567="",G3567=""), 0, IF(COUNTIF($J$6:J3567, J3567)=1, 1, 0))</f>
        <v>0</v>
      </c>
      <c r="L3567" s="16" t="str">
        <f aca="false">IF(B3567="Inscripción de nuevo registro patronal",B3567 &amp; "|" &amp; E3567 &amp; "|" &amp; C3567,"")</f>
        <v/>
      </c>
      <c r="M3567" s="18" t="n">
        <f aca="false">IF(OR(C3567="", L3567=""), 0, IF(COUNTIF($L$6:L3567, L3567)=1, 1, 0))</f>
        <v>0</v>
      </c>
    </row>
    <row r="3568" customFormat="false" ht="28.35" hidden="false" customHeight="true" outlineLevel="0" collapsed="false">
      <c r="A3568" s="48" t="str">
        <f aca="false">IF(AND(NOT(ISBLANK(C3568)),NOT(ISBLANK(B3568)),NOT(ISBLANK(E3568))),(_xlfn.AGGREGATE(2,7,A$5:A3568))+1,"")</f>
        <v/>
      </c>
      <c r="B3568" s="49"/>
      <c r="C3568" s="49"/>
      <c r="D3568" s="50"/>
      <c r="E3568" s="51"/>
      <c r="F3568" s="52" t="str">
        <f aca="false">IFERROR(VLOOKUP(B3568,LISTAS!$Q$2:$R$58,2,0),"")</f>
        <v/>
      </c>
      <c r="G3568" s="34" t="str">
        <f aca="false">IF(ISBLANK(C3568),"",  IF(F3568="RAZÓN SOCIAL","NUEVO_RP",   IF(F3568="NUMERO",      IF(ISNUMBER(VALUE(C3568)),VALUE(C3568),""),   IF(OR(F3568="NSS - NOMBRE",F3568="RP - NOMBRE"),      IF(         AND(           NOT(ISERROR(FIND(" - ",C3568))),           ISERROR(FIND("  ",C3568)),           ISERROR(FIND("–",C3568)),           ISERROR(FIND("—",C3568)),           ISNUMBER(VALUE(LEFT(C3568,FIND(" - ",C3568)-1)))         ),         VALUE(LEFT(C3568,FIND(" - ",C3568)-1)),         ""      ),   ""   )  )))</f>
        <v/>
      </c>
      <c r="H3568" s="34" t="str">
        <f aca="false">B3568 &amp; "|" &amp; E3568 &amp; "|" &amp;(IF(ISBLANK(C3568),"",IFERROR(VALUE(LEFT(TRIM(C3568),FIND(" ",TRIM(C3568)&amp;" ")-1)),"")))</f>
        <v>||</v>
      </c>
      <c r="I3568" s="18" t="n">
        <f aca="false">IF(G3568="",0, IF(COUNTIF($H$6:H3568,H3568)=1,1,0))</f>
        <v>0</v>
      </c>
      <c r="J3568" s="34" t="str">
        <f aca="false">IF( OR( ISBLANK(D3568), C3568=D3568, AND( LEFT(D3568,7)&lt;&gt;"NOMINA ", OR( ISERROR(FIND(" - ",D3568)), NOT(ISNUMBER(VALUE(LEFT(D3568,FIND(" - ",D3568)-1)))) ) ) ), "", B3568 &amp; "|" &amp; E3568 &amp; "|" &amp; (IF(ISBLANK(C3568), "", IFERROR(VALUE(LEFT(TRIM(C3568), FIND(" ", TRIM(C3568)&amp;" ")-1)), ""))) &amp; "|" &amp; D3568 )</f>
        <v/>
      </c>
      <c r="K3568" s="18" t="n">
        <f aca="false">IF(OR(C3568="", J3568="",G3568=""), 0, IF(COUNTIF($J$6:J3568, J3568)=1, 1, 0))</f>
        <v>0</v>
      </c>
      <c r="L3568" s="16" t="str">
        <f aca="false">IF(B3568="Inscripción de nuevo registro patronal",B3568 &amp; "|" &amp; E3568 &amp; "|" &amp; C3568,"")</f>
        <v/>
      </c>
      <c r="M3568" s="18" t="n">
        <f aca="false">IF(OR(C3568="", L3568=""), 0, IF(COUNTIF($L$6:L3568, L3568)=1, 1, 0))</f>
        <v>0</v>
      </c>
    </row>
    <row r="3569" customFormat="false" ht="28.35" hidden="false" customHeight="true" outlineLevel="0" collapsed="false">
      <c r="A3569" s="48" t="str">
        <f aca="false">IF(AND(NOT(ISBLANK(C3569)),NOT(ISBLANK(B3569)),NOT(ISBLANK(E3569))),(_xlfn.AGGREGATE(2,7,A$5:A3569))+1,"")</f>
        <v/>
      </c>
      <c r="B3569" s="49"/>
      <c r="C3569" s="49"/>
      <c r="D3569" s="50"/>
      <c r="E3569" s="51"/>
      <c r="F3569" s="52" t="str">
        <f aca="false">IFERROR(VLOOKUP(B3569,LISTAS!$Q$2:$R$58,2,0),"")</f>
        <v/>
      </c>
      <c r="G3569" s="34" t="str">
        <f aca="false">IF(ISBLANK(C3569),"",  IF(F3569="RAZÓN SOCIAL","NUEVO_RP",   IF(F3569="NUMERO",      IF(ISNUMBER(VALUE(C3569)),VALUE(C3569),""),   IF(OR(F3569="NSS - NOMBRE",F3569="RP - NOMBRE"),      IF(         AND(           NOT(ISERROR(FIND(" - ",C3569))),           ISERROR(FIND("  ",C3569)),           ISERROR(FIND("–",C3569)),           ISERROR(FIND("—",C3569)),           ISNUMBER(VALUE(LEFT(C3569,FIND(" - ",C3569)-1)))         ),         VALUE(LEFT(C3569,FIND(" - ",C3569)-1)),         ""      ),   ""   )  )))</f>
        <v/>
      </c>
      <c r="H3569" s="34" t="str">
        <f aca="false">B3569 &amp; "|" &amp; E3569 &amp; "|" &amp;(IF(ISBLANK(C3569),"",IFERROR(VALUE(LEFT(TRIM(C3569),FIND(" ",TRIM(C3569)&amp;" ")-1)),"")))</f>
        <v>||</v>
      </c>
      <c r="I3569" s="18" t="n">
        <f aca="false">IF(G3569="",0, IF(COUNTIF($H$6:H3569,H3569)=1,1,0))</f>
        <v>0</v>
      </c>
      <c r="J3569" s="34" t="str">
        <f aca="false">IF( OR( ISBLANK(D3569), C3569=D3569, AND( LEFT(D3569,7)&lt;&gt;"NOMINA ", OR( ISERROR(FIND(" - ",D3569)), NOT(ISNUMBER(VALUE(LEFT(D3569,FIND(" - ",D3569)-1)))) ) ) ), "", B3569 &amp; "|" &amp; E3569 &amp; "|" &amp; (IF(ISBLANK(C3569), "", IFERROR(VALUE(LEFT(TRIM(C3569), FIND(" ", TRIM(C3569)&amp;" ")-1)), ""))) &amp; "|" &amp; D3569 )</f>
        <v/>
      </c>
      <c r="K3569" s="18" t="n">
        <f aca="false">IF(OR(C3569="", J3569="",G3569=""), 0, IF(COUNTIF($J$6:J3569, J3569)=1, 1, 0))</f>
        <v>0</v>
      </c>
      <c r="L3569" s="16" t="str">
        <f aca="false">IF(B3569="Inscripción de nuevo registro patronal",B3569 &amp; "|" &amp; E3569 &amp; "|" &amp; C3569,"")</f>
        <v/>
      </c>
      <c r="M3569" s="18" t="n">
        <f aca="false">IF(OR(C3569="", L3569=""), 0, IF(COUNTIF($L$6:L3569, L3569)=1, 1, 0))</f>
        <v>0</v>
      </c>
    </row>
    <row r="3570" customFormat="false" ht="28.35" hidden="false" customHeight="true" outlineLevel="0" collapsed="false">
      <c r="A3570" s="48" t="str">
        <f aca="false">IF(AND(NOT(ISBLANK(C3570)),NOT(ISBLANK(B3570)),NOT(ISBLANK(E3570))),(_xlfn.AGGREGATE(2,7,A$5:A3570))+1,"")</f>
        <v/>
      </c>
      <c r="B3570" s="49"/>
      <c r="C3570" s="49"/>
      <c r="D3570" s="50"/>
      <c r="E3570" s="51"/>
      <c r="F3570" s="52" t="str">
        <f aca="false">IFERROR(VLOOKUP(B3570,LISTAS!$Q$2:$R$58,2,0),"")</f>
        <v/>
      </c>
      <c r="G3570" s="34" t="str">
        <f aca="false">IF(ISBLANK(C3570),"",  IF(F3570="RAZÓN SOCIAL","NUEVO_RP",   IF(F3570="NUMERO",      IF(ISNUMBER(VALUE(C3570)),VALUE(C3570),""),   IF(OR(F3570="NSS - NOMBRE",F3570="RP - NOMBRE"),      IF(         AND(           NOT(ISERROR(FIND(" - ",C3570))),           ISERROR(FIND("  ",C3570)),           ISERROR(FIND("–",C3570)),           ISERROR(FIND("—",C3570)),           ISNUMBER(VALUE(LEFT(C3570,FIND(" - ",C3570)-1)))         ),         VALUE(LEFT(C3570,FIND(" - ",C3570)-1)),         ""      ),   ""   )  )))</f>
        <v/>
      </c>
      <c r="H3570" s="34" t="str">
        <f aca="false">B3570 &amp; "|" &amp; E3570 &amp; "|" &amp;(IF(ISBLANK(C3570),"",IFERROR(VALUE(LEFT(TRIM(C3570),FIND(" ",TRIM(C3570)&amp;" ")-1)),"")))</f>
        <v>||</v>
      </c>
      <c r="I3570" s="18" t="n">
        <f aca="false">IF(G3570="",0, IF(COUNTIF($H$6:H3570,H3570)=1,1,0))</f>
        <v>0</v>
      </c>
      <c r="J3570" s="34" t="str">
        <f aca="false">IF( OR( ISBLANK(D3570), C3570=D3570, AND( LEFT(D3570,7)&lt;&gt;"NOMINA ", OR( ISERROR(FIND(" - ",D3570)), NOT(ISNUMBER(VALUE(LEFT(D3570,FIND(" - ",D3570)-1)))) ) ) ), "", B3570 &amp; "|" &amp; E3570 &amp; "|" &amp; (IF(ISBLANK(C3570), "", IFERROR(VALUE(LEFT(TRIM(C3570), FIND(" ", TRIM(C3570)&amp;" ")-1)), ""))) &amp; "|" &amp; D3570 )</f>
        <v/>
      </c>
      <c r="K3570" s="18" t="n">
        <f aca="false">IF(OR(C3570="", J3570="",G3570=""), 0, IF(COUNTIF($J$6:J3570, J3570)=1, 1, 0))</f>
        <v>0</v>
      </c>
      <c r="L3570" s="16" t="str">
        <f aca="false">IF(B3570="Inscripción de nuevo registro patronal",B3570 &amp; "|" &amp; E3570 &amp; "|" &amp; C3570,"")</f>
        <v/>
      </c>
      <c r="M3570" s="18" t="n">
        <f aca="false">IF(OR(C3570="", L3570=""), 0, IF(COUNTIF($L$6:L3570, L3570)=1, 1, 0))</f>
        <v>0</v>
      </c>
    </row>
    <row r="3571" customFormat="false" ht="28.35" hidden="false" customHeight="true" outlineLevel="0" collapsed="false">
      <c r="A3571" s="48" t="str">
        <f aca="false">IF(AND(NOT(ISBLANK(C3571)),NOT(ISBLANK(B3571)),NOT(ISBLANK(E3571))),(_xlfn.AGGREGATE(2,7,A$5:A3571))+1,"")</f>
        <v/>
      </c>
      <c r="B3571" s="49"/>
      <c r="C3571" s="49"/>
      <c r="D3571" s="50"/>
      <c r="E3571" s="51"/>
      <c r="F3571" s="52" t="str">
        <f aca="false">IFERROR(VLOOKUP(B3571,LISTAS!$Q$2:$R$58,2,0),"")</f>
        <v/>
      </c>
      <c r="G3571" s="34" t="str">
        <f aca="false">IF(ISBLANK(C3571),"",  IF(F3571="RAZÓN SOCIAL","NUEVO_RP",   IF(F3571="NUMERO",      IF(ISNUMBER(VALUE(C3571)),VALUE(C3571),""),   IF(OR(F3571="NSS - NOMBRE",F3571="RP - NOMBRE"),      IF(         AND(           NOT(ISERROR(FIND(" - ",C3571))),           ISERROR(FIND("  ",C3571)),           ISERROR(FIND("–",C3571)),           ISERROR(FIND("—",C3571)),           ISNUMBER(VALUE(LEFT(C3571,FIND(" - ",C3571)-1)))         ),         VALUE(LEFT(C3571,FIND(" - ",C3571)-1)),         ""      ),   ""   )  )))</f>
        <v/>
      </c>
      <c r="H3571" s="34" t="str">
        <f aca="false">B3571 &amp; "|" &amp; E3571 &amp; "|" &amp;(IF(ISBLANK(C3571),"",IFERROR(VALUE(LEFT(TRIM(C3571),FIND(" ",TRIM(C3571)&amp;" ")-1)),"")))</f>
        <v>||</v>
      </c>
      <c r="I3571" s="18" t="n">
        <f aca="false">IF(G3571="",0, IF(COUNTIF($H$6:H3571,H3571)=1,1,0))</f>
        <v>0</v>
      </c>
      <c r="J3571" s="34" t="str">
        <f aca="false">IF( OR( ISBLANK(D3571), C3571=D3571, AND( LEFT(D3571,7)&lt;&gt;"NOMINA ", OR( ISERROR(FIND(" - ",D3571)), NOT(ISNUMBER(VALUE(LEFT(D3571,FIND(" - ",D3571)-1)))) ) ) ), "", B3571 &amp; "|" &amp; E3571 &amp; "|" &amp; (IF(ISBLANK(C3571), "", IFERROR(VALUE(LEFT(TRIM(C3571), FIND(" ", TRIM(C3571)&amp;" ")-1)), ""))) &amp; "|" &amp; D3571 )</f>
        <v/>
      </c>
      <c r="K3571" s="18" t="n">
        <f aca="false">IF(OR(C3571="", J3571="",G3571=""), 0, IF(COUNTIF($J$6:J3571, J3571)=1, 1, 0))</f>
        <v>0</v>
      </c>
      <c r="L3571" s="16" t="str">
        <f aca="false">IF(B3571="Inscripción de nuevo registro patronal",B3571 &amp; "|" &amp; E3571 &amp; "|" &amp; C3571,"")</f>
        <v/>
      </c>
      <c r="M3571" s="18" t="n">
        <f aca="false">IF(OR(C3571="", L3571=""), 0, IF(COUNTIF($L$6:L3571, L3571)=1, 1, 0))</f>
        <v>0</v>
      </c>
    </row>
    <row r="3572" customFormat="false" ht="28.35" hidden="false" customHeight="true" outlineLevel="0" collapsed="false">
      <c r="A3572" s="48" t="str">
        <f aca="false">IF(AND(NOT(ISBLANK(C3572)),NOT(ISBLANK(B3572)),NOT(ISBLANK(E3572))),(_xlfn.AGGREGATE(2,7,A$5:A3572))+1,"")</f>
        <v/>
      </c>
      <c r="B3572" s="49"/>
      <c r="C3572" s="49"/>
      <c r="D3572" s="50"/>
      <c r="E3572" s="51"/>
      <c r="F3572" s="52" t="str">
        <f aca="false">IFERROR(VLOOKUP(B3572,LISTAS!$Q$2:$R$58,2,0),"")</f>
        <v/>
      </c>
      <c r="G3572" s="34" t="str">
        <f aca="false">IF(ISBLANK(C3572),"",  IF(F3572="RAZÓN SOCIAL","NUEVO_RP",   IF(F3572="NUMERO",      IF(ISNUMBER(VALUE(C3572)),VALUE(C3572),""),   IF(OR(F3572="NSS - NOMBRE",F3572="RP - NOMBRE"),      IF(         AND(           NOT(ISERROR(FIND(" - ",C3572))),           ISERROR(FIND("  ",C3572)),           ISERROR(FIND("–",C3572)),           ISERROR(FIND("—",C3572)),           ISNUMBER(VALUE(LEFT(C3572,FIND(" - ",C3572)-1)))         ),         VALUE(LEFT(C3572,FIND(" - ",C3572)-1)),         ""      ),   ""   )  )))</f>
        <v/>
      </c>
      <c r="H3572" s="34" t="str">
        <f aca="false">B3572 &amp; "|" &amp; E3572 &amp; "|" &amp;(IF(ISBLANK(C3572),"",IFERROR(VALUE(LEFT(TRIM(C3572),FIND(" ",TRIM(C3572)&amp;" ")-1)),"")))</f>
        <v>||</v>
      </c>
      <c r="I3572" s="18" t="n">
        <f aca="false">IF(G3572="",0, IF(COUNTIF($H$6:H3572,H3572)=1,1,0))</f>
        <v>0</v>
      </c>
      <c r="J3572" s="34" t="str">
        <f aca="false">IF( OR( ISBLANK(D3572), C3572=D3572, AND( LEFT(D3572,7)&lt;&gt;"NOMINA ", OR( ISERROR(FIND(" - ",D3572)), NOT(ISNUMBER(VALUE(LEFT(D3572,FIND(" - ",D3572)-1)))) ) ) ), "", B3572 &amp; "|" &amp; E3572 &amp; "|" &amp; (IF(ISBLANK(C3572), "", IFERROR(VALUE(LEFT(TRIM(C3572), FIND(" ", TRIM(C3572)&amp;" ")-1)), ""))) &amp; "|" &amp; D3572 )</f>
        <v/>
      </c>
      <c r="K3572" s="18" t="n">
        <f aca="false">IF(OR(C3572="", J3572="",G3572=""), 0, IF(COUNTIF($J$6:J3572, J3572)=1, 1, 0))</f>
        <v>0</v>
      </c>
      <c r="L3572" s="16" t="str">
        <f aca="false">IF(B3572="Inscripción de nuevo registro patronal",B3572 &amp; "|" &amp; E3572 &amp; "|" &amp; C3572,"")</f>
        <v/>
      </c>
      <c r="M3572" s="18" t="n">
        <f aca="false">IF(OR(C3572="", L3572=""), 0, IF(COUNTIF($L$6:L3572, L3572)=1, 1, 0))</f>
        <v>0</v>
      </c>
    </row>
    <row r="3573" customFormat="false" ht="28.35" hidden="false" customHeight="true" outlineLevel="0" collapsed="false">
      <c r="A3573" s="48" t="str">
        <f aca="false">IF(AND(NOT(ISBLANK(C3573)),NOT(ISBLANK(B3573)),NOT(ISBLANK(E3573))),(_xlfn.AGGREGATE(2,7,A$5:A3573))+1,"")</f>
        <v/>
      </c>
      <c r="B3573" s="49"/>
      <c r="C3573" s="49"/>
      <c r="D3573" s="50"/>
      <c r="E3573" s="51"/>
      <c r="F3573" s="52" t="str">
        <f aca="false">IFERROR(VLOOKUP(B3573,LISTAS!$Q$2:$R$58,2,0),"")</f>
        <v/>
      </c>
      <c r="G3573" s="34" t="str">
        <f aca="false">IF(ISBLANK(C3573),"",  IF(F3573="RAZÓN SOCIAL","NUEVO_RP",   IF(F3573="NUMERO",      IF(ISNUMBER(VALUE(C3573)),VALUE(C3573),""),   IF(OR(F3573="NSS - NOMBRE",F3573="RP - NOMBRE"),      IF(         AND(           NOT(ISERROR(FIND(" - ",C3573))),           ISERROR(FIND("  ",C3573)),           ISERROR(FIND("–",C3573)),           ISERROR(FIND("—",C3573)),           ISNUMBER(VALUE(LEFT(C3573,FIND(" - ",C3573)-1)))         ),         VALUE(LEFT(C3573,FIND(" - ",C3573)-1)),         ""      ),   ""   )  )))</f>
        <v/>
      </c>
      <c r="H3573" s="34" t="str">
        <f aca="false">B3573 &amp; "|" &amp; E3573 &amp; "|" &amp;(IF(ISBLANK(C3573),"",IFERROR(VALUE(LEFT(TRIM(C3573),FIND(" ",TRIM(C3573)&amp;" ")-1)),"")))</f>
        <v>||</v>
      </c>
      <c r="I3573" s="18" t="n">
        <f aca="false">IF(G3573="",0, IF(COUNTIF($H$6:H3573,H3573)=1,1,0))</f>
        <v>0</v>
      </c>
      <c r="J3573" s="34" t="str">
        <f aca="false">IF( OR( ISBLANK(D3573), C3573=D3573, AND( LEFT(D3573,7)&lt;&gt;"NOMINA ", OR( ISERROR(FIND(" - ",D3573)), NOT(ISNUMBER(VALUE(LEFT(D3573,FIND(" - ",D3573)-1)))) ) ) ), "", B3573 &amp; "|" &amp; E3573 &amp; "|" &amp; (IF(ISBLANK(C3573), "", IFERROR(VALUE(LEFT(TRIM(C3573), FIND(" ", TRIM(C3573)&amp;" ")-1)), ""))) &amp; "|" &amp; D3573 )</f>
        <v/>
      </c>
      <c r="K3573" s="18" t="n">
        <f aca="false">IF(OR(C3573="", J3573="",G3573=""), 0, IF(COUNTIF($J$6:J3573, J3573)=1, 1, 0))</f>
        <v>0</v>
      </c>
      <c r="L3573" s="16" t="str">
        <f aca="false">IF(B3573="Inscripción de nuevo registro patronal",B3573 &amp; "|" &amp; E3573 &amp; "|" &amp; C3573,"")</f>
        <v/>
      </c>
      <c r="M3573" s="18" t="n">
        <f aca="false">IF(OR(C3573="", L3573=""), 0, IF(COUNTIF($L$6:L3573, L3573)=1, 1, 0))</f>
        <v>0</v>
      </c>
    </row>
    <row r="3574" customFormat="false" ht="28.35" hidden="false" customHeight="true" outlineLevel="0" collapsed="false">
      <c r="A3574" s="48" t="str">
        <f aca="false">IF(AND(NOT(ISBLANK(C3574)),NOT(ISBLANK(B3574)),NOT(ISBLANK(E3574))),(_xlfn.AGGREGATE(2,7,A$5:A3574))+1,"")</f>
        <v/>
      </c>
      <c r="B3574" s="49"/>
      <c r="C3574" s="49"/>
      <c r="D3574" s="50"/>
      <c r="E3574" s="51"/>
      <c r="F3574" s="52" t="str">
        <f aca="false">IFERROR(VLOOKUP(B3574,LISTAS!$Q$2:$R$58,2,0),"")</f>
        <v/>
      </c>
      <c r="G3574" s="34" t="str">
        <f aca="false">IF(ISBLANK(C3574),"",  IF(F3574="RAZÓN SOCIAL","NUEVO_RP",   IF(F3574="NUMERO",      IF(ISNUMBER(VALUE(C3574)),VALUE(C3574),""),   IF(OR(F3574="NSS - NOMBRE",F3574="RP - NOMBRE"),      IF(         AND(           NOT(ISERROR(FIND(" - ",C3574))),           ISERROR(FIND("  ",C3574)),           ISERROR(FIND("–",C3574)),           ISERROR(FIND("—",C3574)),           ISNUMBER(VALUE(LEFT(C3574,FIND(" - ",C3574)-1)))         ),         VALUE(LEFT(C3574,FIND(" - ",C3574)-1)),         ""      ),   ""   )  )))</f>
        <v/>
      </c>
      <c r="H3574" s="34" t="str">
        <f aca="false">B3574 &amp; "|" &amp; E3574 &amp; "|" &amp;(IF(ISBLANK(C3574),"",IFERROR(VALUE(LEFT(TRIM(C3574),FIND(" ",TRIM(C3574)&amp;" ")-1)),"")))</f>
        <v>||</v>
      </c>
      <c r="I3574" s="18" t="n">
        <f aca="false">IF(G3574="",0, IF(COUNTIF($H$6:H3574,H3574)=1,1,0))</f>
        <v>0</v>
      </c>
      <c r="J3574" s="34" t="str">
        <f aca="false">IF( OR( ISBLANK(D3574), C3574=D3574, AND( LEFT(D3574,7)&lt;&gt;"NOMINA ", OR( ISERROR(FIND(" - ",D3574)), NOT(ISNUMBER(VALUE(LEFT(D3574,FIND(" - ",D3574)-1)))) ) ) ), "", B3574 &amp; "|" &amp; E3574 &amp; "|" &amp; (IF(ISBLANK(C3574), "", IFERROR(VALUE(LEFT(TRIM(C3574), FIND(" ", TRIM(C3574)&amp;" ")-1)), ""))) &amp; "|" &amp; D3574 )</f>
        <v/>
      </c>
      <c r="K3574" s="18" t="n">
        <f aca="false">IF(OR(C3574="", J3574="",G3574=""), 0, IF(COUNTIF($J$6:J3574, J3574)=1, 1, 0))</f>
        <v>0</v>
      </c>
      <c r="L3574" s="16" t="str">
        <f aca="false">IF(B3574="Inscripción de nuevo registro patronal",B3574 &amp; "|" &amp; E3574 &amp; "|" &amp; C3574,"")</f>
        <v/>
      </c>
      <c r="M3574" s="18" t="n">
        <f aca="false">IF(OR(C3574="", L3574=""), 0, IF(COUNTIF($L$6:L3574, L3574)=1, 1, 0))</f>
        <v>0</v>
      </c>
    </row>
    <row r="3575" customFormat="false" ht="28.35" hidden="false" customHeight="true" outlineLevel="0" collapsed="false">
      <c r="A3575" s="48" t="str">
        <f aca="false">IF(AND(NOT(ISBLANK(C3575)),NOT(ISBLANK(B3575)),NOT(ISBLANK(E3575))),(_xlfn.AGGREGATE(2,7,A$5:A3575))+1,"")</f>
        <v/>
      </c>
      <c r="B3575" s="49"/>
      <c r="C3575" s="49"/>
      <c r="D3575" s="50"/>
      <c r="E3575" s="51"/>
      <c r="F3575" s="52" t="str">
        <f aca="false">IFERROR(VLOOKUP(B3575,LISTAS!$Q$2:$R$58,2,0),"")</f>
        <v/>
      </c>
      <c r="G3575" s="34" t="str">
        <f aca="false">IF(ISBLANK(C3575),"",  IF(F3575="RAZÓN SOCIAL","NUEVO_RP",   IF(F3575="NUMERO",      IF(ISNUMBER(VALUE(C3575)),VALUE(C3575),""),   IF(OR(F3575="NSS - NOMBRE",F3575="RP - NOMBRE"),      IF(         AND(           NOT(ISERROR(FIND(" - ",C3575))),           ISERROR(FIND("  ",C3575)),           ISERROR(FIND("–",C3575)),           ISERROR(FIND("—",C3575)),           ISNUMBER(VALUE(LEFT(C3575,FIND(" - ",C3575)-1)))         ),         VALUE(LEFT(C3575,FIND(" - ",C3575)-1)),         ""      ),   ""   )  )))</f>
        <v/>
      </c>
      <c r="H3575" s="34" t="str">
        <f aca="false">B3575 &amp; "|" &amp; E3575 &amp; "|" &amp;(IF(ISBLANK(C3575),"",IFERROR(VALUE(LEFT(TRIM(C3575),FIND(" ",TRIM(C3575)&amp;" ")-1)),"")))</f>
        <v>||</v>
      </c>
      <c r="I3575" s="18" t="n">
        <f aca="false">IF(G3575="",0, IF(COUNTIF($H$6:H3575,H3575)=1,1,0))</f>
        <v>0</v>
      </c>
      <c r="J3575" s="34" t="str">
        <f aca="false">IF( OR( ISBLANK(D3575), C3575=D3575, AND( LEFT(D3575,7)&lt;&gt;"NOMINA ", OR( ISERROR(FIND(" - ",D3575)), NOT(ISNUMBER(VALUE(LEFT(D3575,FIND(" - ",D3575)-1)))) ) ) ), "", B3575 &amp; "|" &amp; E3575 &amp; "|" &amp; (IF(ISBLANK(C3575), "", IFERROR(VALUE(LEFT(TRIM(C3575), FIND(" ", TRIM(C3575)&amp;" ")-1)), ""))) &amp; "|" &amp; D3575 )</f>
        <v/>
      </c>
      <c r="K3575" s="18" t="n">
        <f aca="false">IF(OR(C3575="", J3575="",G3575=""), 0, IF(COUNTIF($J$6:J3575, J3575)=1, 1, 0))</f>
        <v>0</v>
      </c>
      <c r="L3575" s="16" t="str">
        <f aca="false">IF(B3575="Inscripción de nuevo registro patronal",B3575 &amp; "|" &amp; E3575 &amp; "|" &amp; C3575,"")</f>
        <v/>
      </c>
      <c r="M3575" s="18" t="n">
        <f aca="false">IF(OR(C3575="", L3575=""), 0, IF(COUNTIF($L$6:L3575, L3575)=1, 1, 0))</f>
        <v>0</v>
      </c>
    </row>
    <row r="3576" customFormat="false" ht="28.35" hidden="false" customHeight="true" outlineLevel="0" collapsed="false">
      <c r="A3576" s="48" t="str">
        <f aca="false">IF(AND(NOT(ISBLANK(C3576)),NOT(ISBLANK(B3576)),NOT(ISBLANK(E3576))),(_xlfn.AGGREGATE(2,7,A$5:A3576))+1,"")</f>
        <v/>
      </c>
      <c r="B3576" s="49"/>
      <c r="C3576" s="49"/>
      <c r="D3576" s="50"/>
      <c r="E3576" s="51"/>
      <c r="F3576" s="52" t="str">
        <f aca="false">IFERROR(VLOOKUP(B3576,LISTAS!$Q$2:$R$58,2,0),"")</f>
        <v/>
      </c>
      <c r="G3576" s="34" t="str">
        <f aca="false">IF(ISBLANK(C3576),"",  IF(F3576="RAZÓN SOCIAL","NUEVO_RP",   IF(F3576="NUMERO",      IF(ISNUMBER(VALUE(C3576)),VALUE(C3576),""),   IF(OR(F3576="NSS - NOMBRE",F3576="RP - NOMBRE"),      IF(         AND(           NOT(ISERROR(FIND(" - ",C3576))),           ISERROR(FIND("  ",C3576)),           ISERROR(FIND("–",C3576)),           ISERROR(FIND("—",C3576)),           ISNUMBER(VALUE(LEFT(C3576,FIND(" - ",C3576)-1)))         ),         VALUE(LEFT(C3576,FIND(" - ",C3576)-1)),         ""      ),   ""   )  )))</f>
        <v/>
      </c>
      <c r="H3576" s="34" t="str">
        <f aca="false">B3576 &amp; "|" &amp; E3576 &amp; "|" &amp;(IF(ISBLANK(C3576),"",IFERROR(VALUE(LEFT(TRIM(C3576),FIND(" ",TRIM(C3576)&amp;" ")-1)),"")))</f>
        <v>||</v>
      </c>
      <c r="I3576" s="18" t="n">
        <f aca="false">IF(G3576="",0, IF(COUNTIF($H$6:H3576,H3576)=1,1,0))</f>
        <v>0</v>
      </c>
      <c r="J3576" s="34" t="str">
        <f aca="false">IF( OR( ISBLANK(D3576), C3576=D3576, AND( LEFT(D3576,7)&lt;&gt;"NOMINA ", OR( ISERROR(FIND(" - ",D3576)), NOT(ISNUMBER(VALUE(LEFT(D3576,FIND(" - ",D3576)-1)))) ) ) ), "", B3576 &amp; "|" &amp; E3576 &amp; "|" &amp; (IF(ISBLANK(C3576), "", IFERROR(VALUE(LEFT(TRIM(C3576), FIND(" ", TRIM(C3576)&amp;" ")-1)), ""))) &amp; "|" &amp; D3576 )</f>
        <v/>
      </c>
      <c r="K3576" s="18" t="n">
        <f aca="false">IF(OR(C3576="", J3576="",G3576=""), 0, IF(COUNTIF($J$6:J3576, J3576)=1, 1, 0))</f>
        <v>0</v>
      </c>
      <c r="L3576" s="16" t="str">
        <f aca="false">IF(B3576="Inscripción de nuevo registro patronal",B3576 &amp; "|" &amp; E3576 &amp; "|" &amp; C3576,"")</f>
        <v/>
      </c>
      <c r="M3576" s="18" t="n">
        <f aca="false">IF(OR(C3576="", L3576=""), 0, IF(COUNTIF($L$6:L3576, L3576)=1, 1, 0))</f>
        <v>0</v>
      </c>
    </row>
    <row r="3577" customFormat="false" ht="28.35" hidden="false" customHeight="true" outlineLevel="0" collapsed="false">
      <c r="A3577" s="48" t="str">
        <f aca="false">IF(AND(NOT(ISBLANK(C3577)),NOT(ISBLANK(B3577)),NOT(ISBLANK(E3577))),(_xlfn.AGGREGATE(2,7,A$5:A3577))+1,"")</f>
        <v/>
      </c>
      <c r="B3577" s="49"/>
      <c r="C3577" s="49"/>
      <c r="D3577" s="50"/>
      <c r="E3577" s="51"/>
      <c r="F3577" s="52" t="str">
        <f aca="false">IFERROR(VLOOKUP(B3577,LISTAS!$Q$2:$R$58,2,0),"")</f>
        <v/>
      </c>
      <c r="G3577" s="34" t="str">
        <f aca="false">IF(ISBLANK(C3577),"",  IF(F3577="RAZÓN SOCIAL","NUEVO_RP",   IF(F3577="NUMERO",      IF(ISNUMBER(VALUE(C3577)),VALUE(C3577),""),   IF(OR(F3577="NSS - NOMBRE",F3577="RP - NOMBRE"),      IF(         AND(           NOT(ISERROR(FIND(" - ",C3577))),           ISERROR(FIND("  ",C3577)),           ISERROR(FIND("–",C3577)),           ISERROR(FIND("—",C3577)),           ISNUMBER(VALUE(LEFT(C3577,FIND(" - ",C3577)-1)))         ),         VALUE(LEFT(C3577,FIND(" - ",C3577)-1)),         ""      ),   ""   )  )))</f>
        <v/>
      </c>
      <c r="H3577" s="34" t="str">
        <f aca="false">B3577 &amp; "|" &amp; E3577 &amp; "|" &amp;(IF(ISBLANK(C3577),"",IFERROR(VALUE(LEFT(TRIM(C3577),FIND(" ",TRIM(C3577)&amp;" ")-1)),"")))</f>
        <v>||</v>
      </c>
      <c r="I3577" s="18" t="n">
        <f aca="false">IF(G3577="",0, IF(COUNTIF($H$6:H3577,H3577)=1,1,0))</f>
        <v>0</v>
      </c>
      <c r="J3577" s="34" t="str">
        <f aca="false">IF( OR( ISBLANK(D3577), C3577=D3577, AND( LEFT(D3577,7)&lt;&gt;"NOMINA ", OR( ISERROR(FIND(" - ",D3577)), NOT(ISNUMBER(VALUE(LEFT(D3577,FIND(" - ",D3577)-1)))) ) ) ), "", B3577 &amp; "|" &amp; E3577 &amp; "|" &amp; (IF(ISBLANK(C3577), "", IFERROR(VALUE(LEFT(TRIM(C3577), FIND(" ", TRIM(C3577)&amp;" ")-1)), ""))) &amp; "|" &amp; D3577 )</f>
        <v/>
      </c>
      <c r="K3577" s="18" t="n">
        <f aca="false">IF(OR(C3577="", J3577="",G3577=""), 0, IF(COUNTIF($J$6:J3577, J3577)=1, 1, 0))</f>
        <v>0</v>
      </c>
      <c r="L3577" s="16" t="str">
        <f aca="false">IF(B3577="Inscripción de nuevo registro patronal",B3577 &amp; "|" &amp; E3577 &amp; "|" &amp; C3577,"")</f>
        <v/>
      </c>
      <c r="M3577" s="18" t="n">
        <f aca="false">IF(OR(C3577="", L3577=""), 0, IF(COUNTIF($L$6:L3577, L3577)=1, 1, 0))</f>
        <v>0</v>
      </c>
    </row>
    <row r="3578" customFormat="false" ht="28.35" hidden="false" customHeight="true" outlineLevel="0" collapsed="false">
      <c r="A3578" s="48" t="str">
        <f aca="false">IF(AND(NOT(ISBLANK(C3578)),NOT(ISBLANK(B3578)),NOT(ISBLANK(E3578))),(_xlfn.AGGREGATE(2,7,A$5:A3578))+1,"")</f>
        <v/>
      </c>
      <c r="B3578" s="49"/>
      <c r="C3578" s="49"/>
      <c r="D3578" s="50"/>
      <c r="E3578" s="51"/>
      <c r="F3578" s="52" t="str">
        <f aca="false">IFERROR(VLOOKUP(B3578,LISTAS!$Q$2:$R$58,2,0),"")</f>
        <v/>
      </c>
      <c r="G3578" s="34" t="str">
        <f aca="false">IF(ISBLANK(C3578),"",  IF(F3578="RAZÓN SOCIAL","NUEVO_RP",   IF(F3578="NUMERO",      IF(ISNUMBER(VALUE(C3578)),VALUE(C3578),""),   IF(OR(F3578="NSS - NOMBRE",F3578="RP - NOMBRE"),      IF(         AND(           NOT(ISERROR(FIND(" - ",C3578))),           ISERROR(FIND("  ",C3578)),           ISERROR(FIND("–",C3578)),           ISERROR(FIND("—",C3578)),           ISNUMBER(VALUE(LEFT(C3578,FIND(" - ",C3578)-1)))         ),         VALUE(LEFT(C3578,FIND(" - ",C3578)-1)),         ""      ),   ""   )  )))</f>
        <v/>
      </c>
      <c r="H3578" s="34" t="str">
        <f aca="false">B3578 &amp; "|" &amp; E3578 &amp; "|" &amp;(IF(ISBLANK(C3578),"",IFERROR(VALUE(LEFT(TRIM(C3578),FIND(" ",TRIM(C3578)&amp;" ")-1)),"")))</f>
        <v>||</v>
      </c>
      <c r="I3578" s="18" t="n">
        <f aca="false">IF(G3578="",0, IF(COUNTIF($H$6:H3578,H3578)=1,1,0))</f>
        <v>0</v>
      </c>
      <c r="J3578" s="34" t="str">
        <f aca="false">IF( OR( ISBLANK(D3578), C3578=D3578, AND( LEFT(D3578,7)&lt;&gt;"NOMINA ", OR( ISERROR(FIND(" - ",D3578)), NOT(ISNUMBER(VALUE(LEFT(D3578,FIND(" - ",D3578)-1)))) ) ) ), "", B3578 &amp; "|" &amp; E3578 &amp; "|" &amp; (IF(ISBLANK(C3578), "", IFERROR(VALUE(LEFT(TRIM(C3578), FIND(" ", TRIM(C3578)&amp;" ")-1)), ""))) &amp; "|" &amp; D3578 )</f>
        <v/>
      </c>
      <c r="K3578" s="18" t="n">
        <f aca="false">IF(OR(C3578="", J3578="",G3578=""), 0, IF(COUNTIF($J$6:J3578, J3578)=1, 1, 0))</f>
        <v>0</v>
      </c>
      <c r="L3578" s="16" t="str">
        <f aca="false">IF(B3578="Inscripción de nuevo registro patronal",B3578 &amp; "|" &amp; E3578 &amp; "|" &amp; C3578,"")</f>
        <v/>
      </c>
      <c r="M3578" s="18" t="n">
        <f aca="false">IF(OR(C3578="", L3578=""), 0, IF(COUNTIF($L$6:L3578, L3578)=1, 1, 0))</f>
        <v>0</v>
      </c>
    </row>
    <row r="3579" customFormat="false" ht="28.35" hidden="false" customHeight="true" outlineLevel="0" collapsed="false">
      <c r="A3579" s="48" t="str">
        <f aca="false">IF(AND(NOT(ISBLANK(C3579)),NOT(ISBLANK(B3579)),NOT(ISBLANK(E3579))),(_xlfn.AGGREGATE(2,7,A$5:A3579))+1,"")</f>
        <v/>
      </c>
      <c r="B3579" s="49"/>
      <c r="C3579" s="49"/>
      <c r="D3579" s="50"/>
      <c r="E3579" s="51"/>
      <c r="F3579" s="52" t="str">
        <f aca="false">IFERROR(VLOOKUP(B3579,LISTAS!$Q$2:$R$58,2,0),"")</f>
        <v/>
      </c>
      <c r="G3579" s="34" t="str">
        <f aca="false">IF(ISBLANK(C3579),"",  IF(F3579="RAZÓN SOCIAL","NUEVO_RP",   IF(F3579="NUMERO",      IF(ISNUMBER(VALUE(C3579)),VALUE(C3579),""),   IF(OR(F3579="NSS - NOMBRE",F3579="RP - NOMBRE"),      IF(         AND(           NOT(ISERROR(FIND(" - ",C3579))),           ISERROR(FIND("  ",C3579)),           ISERROR(FIND("–",C3579)),           ISERROR(FIND("—",C3579)),           ISNUMBER(VALUE(LEFT(C3579,FIND(" - ",C3579)-1)))         ),         VALUE(LEFT(C3579,FIND(" - ",C3579)-1)),         ""      ),   ""   )  )))</f>
        <v/>
      </c>
      <c r="H3579" s="34" t="str">
        <f aca="false">B3579 &amp; "|" &amp; E3579 &amp; "|" &amp;(IF(ISBLANK(C3579),"",IFERROR(VALUE(LEFT(TRIM(C3579),FIND(" ",TRIM(C3579)&amp;" ")-1)),"")))</f>
        <v>||</v>
      </c>
      <c r="I3579" s="18" t="n">
        <f aca="false">IF(G3579="",0, IF(COUNTIF($H$6:H3579,H3579)=1,1,0))</f>
        <v>0</v>
      </c>
      <c r="J3579" s="34" t="str">
        <f aca="false">IF( OR( ISBLANK(D3579), C3579=D3579, AND( LEFT(D3579,7)&lt;&gt;"NOMINA ", OR( ISERROR(FIND(" - ",D3579)), NOT(ISNUMBER(VALUE(LEFT(D3579,FIND(" - ",D3579)-1)))) ) ) ), "", B3579 &amp; "|" &amp; E3579 &amp; "|" &amp; (IF(ISBLANK(C3579), "", IFERROR(VALUE(LEFT(TRIM(C3579), FIND(" ", TRIM(C3579)&amp;" ")-1)), ""))) &amp; "|" &amp; D3579 )</f>
        <v/>
      </c>
      <c r="K3579" s="18" t="n">
        <f aca="false">IF(OR(C3579="", J3579="",G3579=""), 0, IF(COUNTIF($J$6:J3579, J3579)=1, 1, 0))</f>
        <v>0</v>
      </c>
      <c r="L3579" s="16" t="str">
        <f aca="false">IF(B3579="Inscripción de nuevo registro patronal",B3579 &amp; "|" &amp; E3579 &amp; "|" &amp; C3579,"")</f>
        <v/>
      </c>
      <c r="M3579" s="18" t="n">
        <f aca="false">IF(OR(C3579="", L3579=""), 0, IF(COUNTIF($L$6:L3579, L3579)=1, 1, 0))</f>
        <v>0</v>
      </c>
    </row>
    <row r="3580" customFormat="false" ht="28.35" hidden="false" customHeight="true" outlineLevel="0" collapsed="false">
      <c r="A3580" s="48" t="str">
        <f aca="false">IF(AND(NOT(ISBLANK(C3580)),NOT(ISBLANK(B3580)),NOT(ISBLANK(E3580))),(_xlfn.AGGREGATE(2,7,A$5:A3580))+1,"")</f>
        <v/>
      </c>
      <c r="B3580" s="49"/>
      <c r="C3580" s="49"/>
      <c r="D3580" s="50"/>
      <c r="E3580" s="51"/>
      <c r="F3580" s="52" t="str">
        <f aca="false">IFERROR(VLOOKUP(B3580,LISTAS!$Q$2:$R$58,2,0),"")</f>
        <v/>
      </c>
      <c r="G3580" s="34" t="str">
        <f aca="false">IF(ISBLANK(C3580),"",  IF(F3580="RAZÓN SOCIAL","NUEVO_RP",   IF(F3580="NUMERO",      IF(ISNUMBER(VALUE(C3580)),VALUE(C3580),""),   IF(OR(F3580="NSS - NOMBRE",F3580="RP - NOMBRE"),      IF(         AND(           NOT(ISERROR(FIND(" - ",C3580))),           ISERROR(FIND("  ",C3580)),           ISERROR(FIND("–",C3580)),           ISERROR(FIND("—",C3580)),           ISNUMBER(VALUE(LEFT(C3580,FIND(" - ",C3580)-1)))         ),         VALUE(LEFT(C3580,FIND(" - ",C3580)-1)),         ""      ),   ""   )  )))</f>
        <v/>
      </c>
      <c r="H3580" s="34" t="str">
        <f aca="false">B3580 &amp; "|" &amp; E3580 &amp; "|" &amp;(IF(ISBLANK(C3580),"",IFERROR(VALUE(LEFT(TRIM(C3580),FIND(" ",TRIM(C3580)&amp;" ")-1)),"")))</f>
        <v>||</v>
      </c>
      <c r="I3580" s="18" t="n">
        <f aca="false">IF(G3580="",0, IF(COUNTIF($H$6:H3580,H3580)=1,1,0))</f>
        <v>0</v>
      </c>
      <c r="J3580" s="34" t="str">
        <f aca="false">IF( OR( ISBLANK(D3580), C3580=D3580, AND( LEFT(D3580,7)&lt;&gt;"NOMINA ", OR( ISERROR(FIND(" - ",D3580)), NOT(ISNUMBER(VALUE(LEFT(D3580,FIND(" - ",D3580)-1)))) ) ) ), "", B3580 &amp; "|" &amp; E3580 &amp; "|" &amp; (IF(ISBLANK(C3580), "", IFERROR(VALUE(LEFT(TRIM(C3580), FIND(" ", TRIM(C3580)&amp;" ")-1)), ""))) &amp; "|" &amp; D3580 )</f>
        <v/>
      </c>
      <c r="K3580" s="18" t="n">
        <f aca="false">IF(OR(C3580="", J3580="",G3580=""), 0, IF(COUNTIF($J$6:J3580, J3580)=1, 1, 0))</f>
        <v>0</v>
      </c>
      <c r="L3580" s="16" t="str">
        <f aca="false">IF(B3580="Inscripción de nuevo registro patronal",B3580 &amp; "|" &amp; E3580 &amp; "|" &amp; C3580,"")</f>
        <v/>
      </c>
      <c r="M3580" s="18" t="n">
        <f aca="false">IF(OR(C3580="", L3580=""), 0, IF(COUNTIF($L$6:L3580, L3580)=1, 1, 0))</f>
        <v>0</v>
      </c>
    </row>
    <row r="3581" customFormat="false" ht="28.35" hidden="false" customHeight="true" outlineLevel="0" collapsed="false">
      <c r="A3581" s="48" t="str">
        <f aca="false">IF(AND(NOT(ISBLANK(C3581)),NOT(ISBLANK(B3581)),NOT(ISBLANK(E3581))),(_xlfn.AGGREGATE(2,7,A$5:A3581))+1,"")</f>
        <v/>
      </c>
      <c r="B3581" s="49"/>
      <c r="C3581" s="49"/>
      <c r="D3581" s="50"/>
      <c r="E3581" s="51"/>
      <c r="F3581" s="52" t="str">
        <f aca="false">IFERROR(VLOOKUP(B3581,LISTAS!$Q$2:$R$58,2,0),"")</f>
        <v/>
      </c>
      <c r="G3581" s="34" t="str">
        <f aca="false">IF(ISBLANK(C3581),"",  IF(F3581="RAZÓN SOCIAL","NUEVO_RP",   IF(F3581="NUMERO",      IF(ISNUMBER(VALUE(C3581)),VALUE(C3581),""),   IF(OR(F3581="NSS - NOMBRE",F3581="RP - NOMBRE"),      IF(         AND(           NOT(ISERROR(FIND(" - ",C3581))),           ISERROR(FIND("  ",C3581)),           ISERROR(FIND("–",C3581)),           ISERROR(FIND("—",C3581)),           ISNUMBER(VALUE(LEFT(C3581,FIND(" - ",C3581)-1)))         ),         VALUE(LEFT(C3581,FIND(" - ",C3581)-1)),         ""      ),   ""   )  )))</f>
        <v/>
      </c>
      <c r="H3581" s="34" t="str">
        <f aca="false">B3581 &amp; "|" &amp; E3581 &amp; "|" &amp;(IF(ISBLANK(C3581),"",IFERROR(VALUE(LEFT(TRIM(C3581),FIND(" ",TRIM(C3581)&amp;" ")-1)),"")))</f>
        <v>||</v>
      </c>
      <c r="I3581" s="18" t="n">
        <f aca="false">IF(G3581="",0, IF(COUNTIF($H$6:H3581,H3581)=1,1,0))</f>
        <v>0</v>
      </c>
      <c r="J3581" s="34" t="str">
        <f aca="false">IF( OR( ISBLANK(D3581), C3581=D3581, AND( LEFT(D3581,7)&lt;&gt;"NOMINA ", OR( ISERROR(FIND(" - ",D3581)), NOT(ISNUMBER(VALUE(LEFT(D3581,FIND(" - ",D3581)-1)))) ) ) ), "", B3581 &amp; "|" &amp; E3581 &amp; "|" &amp; (IF(ISBLANK(C3581), "", IFERROR(VALUE(LEFT(TRIM(C3581), FIND(" ", TRIM(C3581)&amp;" ")-1)), ""))) &amp; "|" &amp; D3581 )</f>
        <v/>
      </c>
      <c r="K3581" s="18" t="n">
        <f aca="false">IF(OR(C3581="", J3581="",G3581=""), 0, IF(COUNTIF($J$6:J3581, J3581)=1, 1, 0))</f>
        <v>0</v>
      </c>
      <c r="L3581" s="16" t="str">
        <f aca="false">IF(B3581="Inscripción de nuevo registro patronal",B3581 &amp; "|" &amp; E3581 &amp; "|" &amp; C3581,"")</f>
        <v/>
      </c>
      <c r="M3581" s="18" t="n">
        <f aca="false">IF(OR(C3581="", L3581=""), 0, IF(COUNTIF($L$6:L3581, L3581)=1, 1, 0))</f>
        <v>0</v>
      </c>
    </row>
    <row r="3582" customFormat="false" ht="28.35" hidden="false" customHeight="true" outlineLevel="0" collapsed="false">
      <c r="A3582" s="48" t="str">
        <f aca="false">IF(AND(NOT(ISBLANK(C3582)),NOT(ISBLANK(B3582)),NOT(ISBLANK(E3582))),(_xlfn.AGGREGATE(2,7,A$5:A3582))+1,"")</f>
        <v/>
      </c>
      <c r="B3582" s="49"/>
      <c r="C3582" s="49"/>
      <c r="D3582" s="50"/>
      <c r="E3582" s="51"/>
      <c r="F3582" s="52" t="str">
        <f aca="false">IFERROR(VLOOKUP(B3582,LISTAS!$Q$2:$R$58,2,0),"")</f>
        <v/>
      </c>
      <c r="G3582" s="34" t="str">
        <f aca="false">IF(ISBLANK(C3582),"",  IF(F3582="RAZÓN SOCIAL","NUEVO_RP",   IF(F3582="NUMERO",      IF(ISNUMBER(VALUE(C3582)),VALUE(C3582),""),   IF(OR(F3582="NSS - NOMBRE",F3582="RP - NOMBRE"),      IF(         AND(           NOT(ISERROR(FIND(" - ",C3582))),           ISERROR(FIND("  ",C3582)),           ISERROR(FIND("–",C3582)),           ISERROR(FIND("—",C3582)),           ISNUMBER(VALUE(LEFT(C3582,FIND(" - ",C3582)-1)))         ),         VALUE(LEFT(C3582,FIND(" - ",C3582)-1)),         ""      ),   ""   )  )))</f>
        <v/>
      </c>
      <c r="H3582" s="34" t="str">
        <f aca="false">B3582 &amp; "|" &amp; E3582 &amp; "|" &amp;(IF(ISBLANK(C3582),"",IFERROR(VALUE(LEFT(TRIM(C3582),FIND(" ",TRIM(C3582)&amp;" ")-1)),"")))</f>
        <v>||</v>
      </c>
      <c r="I3582" s="18" t="n">
        <f aca="false">IF(G3582="",0, IF(COUNTIF($H$6:H3582,H3582)=1,1,0))</f>
        <v>0</v>
      </c>
      <c r="J3582" s="34" t="str">
        <f aca="false">IF( OR( ISBLANK(D3582), C3582=D3582, AND( LEFT(D3582,7)&lt;&gt;"NOMINA ", OR( ISERROR(FIND(" - ",D3582)), NOT(ISNUMBER(VALUE(LEFT(D3582,FIND(" - ",D3582)-1)))) ) ) ), "", B3582 &amp; "|" &amp; E3582 &amp; "|" &amp; (IF(ISBLANK(C3582), "", IFERROR(VALUE(LEFT(TRIM(C3582), FIND(" ", TRIM(C3582)&amp;" ")-1)), ""))) &amp; "|" &amp; D3582 )</f>
        <v/>
      </c>
      <c r="K3582" s="18" t="n">
        <f aca="false">IF(OR(C3582="", J3582="",G3582=""), 0, IF(COUNTIF($J$6:J3582, J3582)=1, 1, 0))</f>
        <v>0</v>
      </c>
      <c r="L3582" s="16" t="str">
        <f aca="false">IF(B3582="Inscripción de nuevo registro patronal",B3582 &amp; "|" &amp; E3582 &amp; "|" &amp; C3582,"")</f>
        <v/>
      </c>
      <c r="M3582" s="18" t="n">
        <f aca="false">IF(OR(C3582="", L3582=""), 0, IF(COUNTIF($L$6:L3582, L3582)=1, 1, 0))</f>
        <v>0</v>
      </c>
    </row>
    <row r="3583" customFormat="false" ht="28.35" hidden="false" customHeight="true" outlineLevel="0" collapsed="false">
      <c r="A3583" s="48" t="str">
        <f aca="false">IF(AND(NOT(ISBLANK(C3583)),NOT(ISBLANK(B3583)),NOT(ISBLANK(E3583))),(_xlfn.AGGREGATE(2,7,A$5:A3583))+1,"")</f>
        <v/>
      </c>
      <c r="B3583" s="49"/>
      <c r="C3583" s="49"/>
      <c r="D3583" s="50"/>
      <c r="E3583" s="51"/>
      <c r="F3583" s="52" t="str">
        <f aca="false">IFERROR(VLOOKUP(B3583,LISTAS!$Q$2:$R$58,2,0),"")</f>
        <v/>
      </c>
      <c r="G3583" s="34" t="str">
        <f aca="false">IF(ISBLANK(C3583),"",  IF(F3583="RAZÓN SOCIAL","NUEVO_RP",   IF(F3583="NUMERO",      IF(ISNUMBER(VALUE(C3583)),VALUE(C3583),""),   IF(OR(F3583="NSS - NOMBRE",F3583="RP - NOMBRE"),      IF(         AND(           NOT(ISERROR(FIND(" - ",C3583))),           ISERROR(FIND("  ",C3583)),           ISERROR(FIND("–",C3583)),           ISERROR(FIND("—",C3583)),           ISNUMBER(VALUE(LEFT(C3583,FIND(" - ",C3583)-1)))         ),         VALUE(LEFT(C3583,FIND(" - ",C3583)-1)),         ""      ),   ""   )  )))</f>
        <v/>
      </c>
      <c r="H3583" s="34" t="str">
        <f aca="false">B3583 &amp; "|" &amp; E3583 &amp; "|" &amp;(IF(ISBLANK(C3583),"",IFERROR(VALUE(LEFT(TRIM(C3583),FIND(" ",TRIM(C3583)&amp;" ")-1)),"")))</f>
        <v>||</v>
      </c>
      <c r="I3583" s="18" t="n">
        <f aca="false">IF(G3583="",0, IF(COUNTIF($H$6:H3583,H3583)=1,1,0))</f>
        <v>0</v>
      </c>
      <c r="J3583" s="34" t="str">
        <f aca="false">IF( OR( ISBLANK(D3583), C3583=D3583, AND( LEFT(D3583,7)&lt;&gt;"NOMINA ", OR( ISERROR(FIND(" - ",D3583)), NOT(ISNUMBER(VALUE(LEFT(D3583,FIND(" - ",D3583)-1)))) ) ) ), "", B3583 &amp; "|" &amp; E3583 &amp; "|" &amp; (IF(ISBLANK(C3583), "", IFERROR(VALUE(LEFT(TRIM(C3583), FIND(" ", TRIM(C3583)&amp;" ")-1)), ""))) &amp; "|" &amp; D3583 )</f>
        <v/>
      </c>
      <c r="K3583" s="18" t="n">
        <f aca="false">IF(OR(C3583="", J3583="",G3583=""), 0, IF(COUNTIF($J$6:J3583, J3583)=1, 1, 0))</f>
        <v>0</v>
      </c>
      <c r="L3583" s="16" t="str">
        <f aca="false">IF(B3583="Inscripción de nuevo registro patronal",B3583 &amp; "|" &amp; E3583 &amp; "|" &amp; C3583,"")</f>
        <v/>
      </c>
      <c r="M3583" s="18" t="n">
        <f aca="false">IF(OR(C3583="", L3583=""), 0, IF(COUNTIF($L$6:L3583, L3583)=1, 1, 0))</f>
        <v>0</v>
      </c>
    </row>
    <row r="3584" customFormat="false" ht="28.35" hidden="false" customHeight="true" outlineLevel="0" collapsed="false">
      <c r="A3584" s="48" t="str">
        <f aca="false">IF(AND(NOT(ISBLANK(C3584)),NOT(ISBLANK(B3584)),NOT(ISBLANK(E3584))),(_xlfn.AGGREGATE(2,7,A$5:A3584))+1,"")</f>
        <v/>
      </c>
      <c r="B3584" s="49"/>
      <c r="C3584" s="49"/>
      <c r="D3584" s="50"/>
      <c r="E3584" s="51"/>
      <c r="F3584" s="52" t="str">
        <f aca="false">IFERROR(VLOOKUP(B3584,LISTAS!$Q$2:$R$58,2,0),"")</f>
        <v/>
      </c>
      <c r="G3584" s="34" t="str">
        <f aca="false">IF(ISBLANK(C3584),"",  IF(F3584="RAZÓN SOCIAL","NUEVO_RP",   IF(F3584="NUMERO",      IF(ISNUMBER(VALUE(C3584)),VALUE(C3584),""),   IF(OR(F3584="NSS - NOMBRE",F3584="RP - NOMBRE"),      IF(         AND(           NOT(ISERROR(FIND(" - ",C3584))),           ISERROR(FIND("  ",C3584)),           ISERROR(FIND("–",C3584)),           ISERROR(FIND("—",C3584)),           ISNUMBER(VALUE(LEFT(C3584,FIND(" - ",C3584)-1)))         ),         VALUE(LEFT(C3584,FIND(" - ",C3584)-1)),         ""      ),   ""   )  )))</f>
        <v/>
      </c>
      <c r="H3584" s="34" t="str">
        <f aca="false">B3584 &amp; "|" &amp; E3584 &amp; "|" &amp;(IF(ISBLANK(C3584),"",IFERROR(VALUE(LEFT(TRIM(C3584),FIND(" ",TRIM(C3584)&amp;" ")-1)),"")))</f>
        <v>||</v>
      </c>
      <c r="I3584" s="18" t="n">
        <f aca="false">IF(G3584="",0, IF(COUNTIF($H$6:H3584,H3584)=1,1,0))</f>
        <v>0</v>
      </c>
      <c r="J3584" s="34" t="str">
        <f aca="false">IF( OR( ISBLANK(D3584), C3584=D3584, AND( LEFT(D3584,7)&lt;&gt;"NOMINA ", OR( ISERROR(FIND(" - ",D3584)), NOT(ISNUMBER(VALUE(LEFT(D3584,FIND(" - ",D3584)-1)))) ) ) ), "", B3584 &amp; "|" &amp; E3584 &amp; "|" &amp; (IF(ISBLANK(C3584), "", IFERROR(VALUE(LEFT(TRIM(C3584), FIND(" ", TRIM(C3584)&amp;" ")-1)), ""))) &amp; "|" &amp; D3584 )</f>
        <v/>
      </c>
      <c r="K3584" s="18" t="n">
        <f aca="false">IF(OR(C3584="", J3584="",G3584=""), 0, IF(COUNTIF($J$6:J3584, J3584)=1, 1, 0))</f>
        <v>0</v>
      </c>
      <c r="L3584" s="16" t="str">
        <f aca="false">IF(B3584="Inscripción de nuevo registro patronal",B3584 &amp; "|" &amp; E3584 &amp; "|" &amp; C3584,"")</f>
        <v/>
      </c>
      <c r="M3584" s="18" t="n">
        <f aca="false">IF(OR(C3584="", L3584=""), 0, IF(COUNTIF($L$6:L3584, L3584)=1, 1, 0))</f>
        <v>0</v>
      </c>
    </row>
    <row r="3585" customFormat="false" ht="28.35" hidden="false" customHeight="true" outlineLevel="0" collapsed="false">
      <c r="A3585" s="48" t="str">
        <f aca="false">IF(AND(NOT(ISBLANK(C3585)),NOT(ISBLANK(B3585)),NOT(ISBLANK(E3585))),(_xlfn.AGGREGATE(2,7,A$5:A3585))+1,"")</f>
        <v/>
      </c>
      <c r="B3585" s="49"/>
      <c r="C3585" s="49"/>
      <c r="D3585" s="50"/>
      <c r="E3585" s="51"/>
      <c r="F3585" s="52" t="str">
        <f aca="false">IFERROR(VLOOKUP(B3585,LISTAS!$Q$2:$R$58,2,0),"")</f>
        <v/>
      </c>
      <c r="G3585" s="34" t="str">
        <f aca="false">IF(ISBLANK(C3585),"",  IF(F3585="RAZÓN SOCIAL","NUEVO_RP",   IF(F3585="NUMERO",      IF(ISNUMBER(VALUE(C3585)),VALUE(C3585),""),   IF(OR(F3585="NSS - NOMBRE",F3585="RP - NOMBRE"),      IF(         AND(           NOT(ISERROR(FIND(" - ",C3585))),           ISERROR(FIND("  ",C3585)),           ISERROR(FIND("–",C3585)),           ISERROR(FIND("—",C3585)),           ISNUMBER(VALUE(LEFT(C3585,FIND(" - ",C3585)-1)))         ),         VALUE(LEFT(C3585,FIND(" - ",C3585)-1)),         ""      ),   ""   )  )))</f>
        <v/>
      </c>
      <c r="H3585" s="34" t="str">
        <f aca="false">B3585 &amp; "|" &amp; E3585 &amp; "|" &amp;(IF(ISBLANK(C3585),"",IFERROR(VALUE(LEFT(TRIM(C3585),FIND(" ",TRIM(C3585)&amp;" ")-1)),"")))</f>
        <v>||</v>
      </c>
      <c r="I3585" s="18" t="n">
        <f aca="false">IF(G3585="",0, IF(COUNTIF($H$6:H3585,H3585)=1,1,0))</f>
        <v>0</v>
      </c>
      <c r="J3585" s="34" t="str">
        <f aca="false">IF( OR( ISBLANK(D3585), C3585=D3585, AND( LEFT(D3585,7)&lt;&gt;"NOMINA ", OR( ISERROR(FIND(" - ",D3585)), NOT(ISNUMBER(VALUE(LEFT(D3585,FIND(" - ",D3585)-1)))) ) ) ), "", B3585 &amp; "|" &amp; E3585 &amp; "|" &amp; (IF(ISBLANK(C3585), "", IFERROR(VALUE(LEFT(TRIM(C3585), FIND(" ", TRIM(C3585)&amp;" ")-1)), ""))) &amp; "|" &amp; D3585 )</f>
        <v/>
      </c>
      <c r="K3585" s="18" t="n">
        <f aca="false">IF(OR(C3585="", J3585="",G3585=""), 0, IF(COUNTIF($J$6:J3585, J3585)=1, 1, 0))</f>
        <v>0</v>
      </c>
      <c r="L3585" s="16" t="str">
        <f aca="false">IF(B3585="Inscripción de nuevo registro patronal",B3585 &amp; "|" &amp; E3585 &amp; "|" &amp; C3585,"")</f>
        <v/>
      </c>
      <c r="M3585" s="18" t="n">
        <f aca="false">IF(OR(C3585="", L3585=""), 0, IF(COUNTIF($L$6:L3585, L3585)=1, 1, 0))</f>
        <v>0</v>
      </c>
    </row>
    <row r="3586" customFormat="false" ht="28.35" hidden="false" customHeight="true" outlineLevel="0" collapsed="false">
      <c r="A3586" s="48" t="str">
        <f aca="false">IF(AND(NOT(ISBLANK(C3586)),NOT(ISBLANK(B3586)),NOT(ISBLANK(E3586))),(_xlfn.AGGREGATE(2,7,A$5:A3586))+1,"")</f>
        <v/>
      </c>
      <c r="B3586" s="49"/>
      <c r="C3586" s="49"/>
      <c r="D3586" s="50"/>
      <c r="E3586" s="51"/>
      <c r="F3586" s="52" t="str">
        <f aca="false">IFERROR(VLOOKUP(B3586,LISTAS!$Q$2:$R$58,2,0),"")</f>
        <v/>
      </c>
      <c r="G3586" s="34" t="str">
        <f aca="false">IF(ISBLANK(C3586),"",  IF(F3586="RAZÓN SOCIAL","NUEVO_RP",   IF(F3586="NUMERO",      IF(ISNUMBER(VALUE(C3586)),VALUE(C3586),""),   IF(OR(F3586="NSS - NOMBRE",F3586="RP - NOMBRE"),      IF(         AND(           NOT(ISERROR(FIND(" - ",C3586))),           ISERROR(FIND("  ",C3586)),           ISERROR(FIND("–",C3586)),           ISERROR(FIND("—",C3586)),           ISNUMBER(VALUE(LEFT(C3586,FIND(" - ",C3586)-1)))         ),         VALUE(LEFT(C3586,FIND(" - ",C3586)-1)),         ""      ),   ""   )  )))</f>
        <v/>
      </c>
      <c r="H3586" s="34" t="str">
        <f aca="false">B3586 &amp; "|" &amp; E3586 &amp; "|" &amp;(IF(ISBLANK(C3586),"",IFERROR(VALUE(LEFT(TRIM(C3586),FIND(" ",TRIM(C3586)&amp;" ")-1)),"")))</f>
        <v>||</v>
      </c>
      <c r="I3586" s="18" t="n">
        <f aca="false">IF(G3586="",0, IF(COUNTIF($H$6:H3586,H3586)=1,1,0))</f>
        <v>0</v>
      </c>
      <c r="J3586" s="34" t="str">
        <f aca="false">IF( OR( ISBLANK(D3586), C3586=D3586, AND( LEFT(D3586,7)&lt;&gt;"NOMINA ", OR( ISERROR(FIND(" - ",D3586)), NOT(ISNUMBER(VALUE(LEFT(D3586,FIND(" - ",D3586)-1)))) ) ) ), "", B3586 &amp; "|" &amp; E3586 &amp; "|" &amp; (IF(ISBLANK(C3586), "", IFERROR(VALUE(LEFT(TRIM(C3586), FIND(" ", TRIM(C3586)&amp;" ")-1)), ""))) &amp; "|" &amp; D3586 )</f>
        <v/>
      </c>
      <c r="K3586" s="18" t="n">
        <f aca="false">IF(OR(C3586="", J3586="",G3586=""), 0, IF(COUNTIF($J$6:J3586, J3586)=1, 1, 0))</f>
        <v>0</v>
      </c>
      <c r="L3586" s="16" t="str">
        <f aca="false">IF(B3586="Inscripción de nuevo registro patronal",B3586 &amp; "|" &amp; E3586 &amp; "|" &amp; C3586,"")</f>
        <v/>
      </c>
      <c r="M3586" s="18" t="n">
        <f aca="false">IF(OR(C3586="", L3586=""), 0, IF(COUNTIF($L$6:L3586, L3586)=1, 1, 0))</f>
        <v>0</v>
      </c>
    </row>
    <row r="3587" customFormat="false" ht="28.35" hidden="false" customHeight="true" outlineLevel="0" collapsed="false">
      <c r="A3587" s="48" t="str">
        <f aca="false">IF(AND(NOT(ISBLANK(C3587)),NOT(ISBLANK(B3587)),NOT(ISBLANK(E3587))),(_xlfn.AGGREGATE(2,7,A$5:A3587))+1,"")</f>
        <v/>
      </c>
      <c r="B3587" s="49"/>
      <c r="C3587" s="49"/>
      <c r="D3587" s="50"/>
      <c r="E3587" s="51"/>
      <c r="F3587" s="52" t="str">
        <f aca="false">IFERROR(VLOOKUP(B3587,LISTAS!$Q$2:$R$58,2,0),"")</f>
        <v/>
      </c>
      <c r="G3587" s="34" t="str">
        <f aca="false">IF(ISBLANK(C3587),"",  IF(F3587="RAZÓN SOCIAL","NUEVO_RP",   IF(F3587="NUMERO",      IF(ISNUMBER(VALUE(C3587)),VALUE(C3587),""),   IF(OR(F3587="NSS - NOMBRE",F3587="RP - NOMBRE"),      IF(         AND(           NOT(ISERROR(FIND(" - ",C3587))),           ISERROR(FIND("  ",C3587)),           ISERROR(FIND("–",C3587)),           ISERROR(FIND("—",C3587)),           ISNUMBER(VALUE(LEFT(C3587,FIND(" - ",C3587)-1)))         ),         VALUE(LEFT(C3587,FIND(" - ",C3587)-1)),         ""      ),   ""   )  )))</f>
        <v/>
      </c>
      <c r="H3587" s="34" t="str">
        <f aca="false">B3587 &amp; "|" &amp; E3587 &amp; "|" &amp;(IF(ISBLANK(C3587),"",IFERROR(VALUE(LEFT(TRIM(C3587),FIND(" ",TRIM(C3587)&amp;" ")-1)),"")))</f>
        <v>||</v>
      </c>
      <c r="I3587" s="18" t="n">
        <f aca="false">IF(G3587="",0, IF(COUNTIF($H$6:H3587,H3587)=1,1,0))</f>
        <v>0</v>
      </c>
      <c r="J3587" s="34" t="str">
        <f aca="false">IF( OR( ISBLANK(D3587), C3587=D3587, AND( LEFT(D3587,7)&lt;&gt;"NOMINA ", OR( ISERROR(FIND(" - ",D3587)), NOT(ISNUMBER(VALUE(LEFT(D3587,FIND(" - ",D3587)-1)))) ) ) ), "", B3587 &amp; "|" &amp; E3587 &amp; "|" &amp; (IF(ISBLANK(C3587), "", IFERROR(VALUE(LEFT(TRIM(C3587), FIND(" ", TRIM(C3587)&amp;" ")-1)), ""))) &amp; "|" &amp; D3587 )</f>
        <v/>
      </c>
      <c r="K3587" s="18" t="n">
        <f aca="false">IF(OR(C3587="", J3587="",G3587=""), 0, IF(COUNTIF($J$6:J3587, J3587)=1, 1, 0))</f>
        <v>0</v>
      </c>
      <c r="L3587" s="16" t="str">
        <f aca="false">IF(B3587="Inscripción de nuevo registro patronal",B3587 &amp; "|" &amp; E3587 &amp; "|" &amp; C3587,"")</f>
        <v/>
      </c>
      <c r="M3587" s="18" t="n">
        <f aca="false">IF(OR(C3587="", L3587=""), 0, IF(COUNTIF($L$6:L3587, L3587)=1, 1, 0))</f>
        <v>0</v>
      </c>
    </row>
    <row r="3588" customFormat="false" ht="28.35" hidden="false" customHeight="true" outlineLevel="0" collapsed="false">
      <c r="A3588" s="48" t="str">
        <f aca="false">IF(AND(NOT(ISBLANK(C3588)),NOT(ISBLANK(B3588)),NOT(ISBLANK(E3588))),(_xlfn.AGGREGATE(2,7,A$5:A3588))+1,"")</f>
        <v/>
      </c>
      <c r="B3588" s="49"/>
      <c r="C3588" s="49"/>
      <c r="D3588" s="50"/>
      <c r="E3588" s="51"/>
      <c r="F3588" s="52" t="str">
        <f aca="false">IFERROR(VLOOKUP(B3588,LISTAS!$Q$2:$R$58,2,0),"")</f>
        <v/>
      </c>
      <c r="G3588" s="34" t="str">
        <f aca="false">IF(ISBLANK(C3588),"",  IF(F3588="RAZÓN SOCIAL","NUEVO_RP",   IF(F3588="NUMERO",      IF(ISNUMBER(VALUE(C3588)),VALUE(C3588),""),   IF(OR(F3588="NSS - NOMBRE",F3588="RP - NOMBRE"),      IF(         AND(           NOT(ISERROR(FIND(" - ",C3588))),           ISERROR(FIND("  ",C3588)),           ISERROR(FIND("–",C3588)),           ISERROR(FIND("—",C3588)),           ISNUMBER(VALUE(LEFT(C3588,FIND(" - ",C3588)-1)))         ),         VALUE(LEFT(C3588,FIND(" - ",C3588)-1)),         ""      ),   ""   )  )))</f>
        <v/>
      </c>
      <c r="H3588" s="34" t="str">
        <f aca="false">B3588 &amp; "|" &amp; E3588 &amp; "|" &amp;(IF(ISBLANK(C3588),"",IFERROR(VALUE(LEFT(TRIM(C3588),FIND(" ",TRIM(C3588)&amp;" ")-1)),"")))</f>
        <v>||</v>
      </c>
      <c r="I3588" s="18" t="n">
        <f aca="false">IF(G3588="",0, IF(COUNTIF($H$6:H3588,H3588)=1,1,0))</f>
        <v>0</v>
      </c>
      <c r="J3588" s="34" t="str">
        <f aca="false">IF( OR( ISBLANK(D3588), C3588=D3588, AND( LEFT(D3588,7)&lt;&gt;"NOMINA ", OR( ISERROR(FIND(" - ",D3588)), NOT(ISNUMBER(VALUE(LEFT(D3588,FIND(" - ",D3588)-1)))) ) ) ), "", B3588 &amp; "|" &amp; E3588 &amp; "|" &amp; (IF(ISBLANK(C3588), "", IFERROR(VALUE(LEFT(TRIM(C3588), FIND(" ", TRIM(C3588)&amp;" ")-1)), ""))) &amp; "|" &amp; D3588 )</f>
        <v/>
      </c>
      <c r="K3588" s="18" t="n">
        <f aca="false">IF(OR(C3588="", J3588="",G3588=""), 0, IF(COUNTIF($J$6:J3588, J3588)=1, 1, 0))</f>
        <v>0</v>
      </c>
      <c r="L3588" s="16" t="str">
        <f aca="false">IF(B3588="Inscripción de nuevo registro patronal",B3588 &amp; "|" &amp; E3588 &amp; "|" &amp; C3588,"")</f>
        <v/>
      </c>
      <c r="M3588" s="18" t="n">
        <f aca="false">IF(OR(C3588="", L3588=""), 0, IF(COUNTIF($L$6:L3588, L3588)=1, 1, 0))</f>
        <v>0</v>
      </c>
    </row>
    <row r="3589" customFormat="false" ht="28.35" hidden="false" customHeight="true" outlineLevel="0" collapsed="false">
      <c r="A3589" s="48" t="str">
        <f aca="false">IF(AND(NOT(ISBLANK(C3589)),NOT(ISBLANK(B3589)),NOT(ISBLANK(E3589))),(_xlfn.AGGREGATE(2,7,A$5:A3589))+1,"")</f>
        <v/>
      </c>
      <c r="B3589" s="49"/>
      <c r="C3589" s="49"/>
      <c r="D3589" s="50"/>
      <c r="E3589" s="51"/>
      <c r="F3589" s="52" t="str">
        <f aca="false">IFERROR(VLOOKUP(B3589,LISTAS!$Q$2:$R$58,2,0),"")</f>
        <v/>
      </c>
      <c r="G3589" s="34" t="str">
        <f aca="false">IF(ISBLANK(C3589),"",  IF(F3589="RAZÓN SOCIAL","NUEVO_RP",   IF(F3589="NUMERO",      IF(ISNUMBER(VALUE(C3589)),VALUE(C3589),""),   IF(OR(F3589="NSS - NOMBRE",F3589="RP - NOMBRE"),      IF(         AND(           NOT(ISERROR(FIND(" - ",C3589))),           ISERROR(FIND("  ",C3589)),           ISERROR(FIND("–",C3589)),           ISERROR(FIND("—",C3589)),           ISNUMBER(VALUE(LEFT(C3589,FIND(" - ",C3589)-1)))         ),         VALUE(LEFT(C3589,FIND(" - ",C3589)-1)),         ""      ),   ""   )  )))</f>
        <v/>
      </c>
      <c r="H3589" s="34" t="str">
        <f aca="false">B3589 &amp; "|" &amp; E3589 &amp; "|" &amp;(IF(ISBLANK(C3589),"",IFERROR(VALUE(LEFT(TRIM(C3589),FIND(" ",TRIM(C3589)&amp;" ")-1)),"")))</f>
        <v>||</v>
      </c>
      <c r="I3589" s="18" t="n">
        <f aca="false">IF(G3589="",0, IF(COUNTIF($H$6:H3589,H3589)=1,1,0))</f>
        <v>0</v>
      </c>
      <c r="J3589" s="34" t="str">
        <f aca="false">IF( OR( ISBLANK(D3589), C3589=D3589, AND( LEFT(D3589,7)&lt;&gt;"NOMINA ", OR( ISERROR(FIND(" - ",D3589)), NOT(ISNUMBER(VALUE(LEFT(D3589,FIND(" - ",D3589)-1)))) ) ) ), "", B3589 &amp; "|" &amp; E3589 &amp; "|" &amp; (IF(ISBLANK(C3589), "", IFERROR(VALUE(LEFT(TRIM(C3589), FIND(" ", TRIM(C3589)&amp;" ")-1)), ""))) &amp; "|" &amp; D3589 )</f>
        <v/>
      </c>
      <c r="K3589" s="18" t="n">
        <f aca="false">IF(OR(C3589="", J3589="",G3589=""), 0, IF(COUNTIF($J$6:J3589, J3589)=1, 1, 0))</f>
        <v>0</v>
      </c>
      <c r="L3589" s="16" t="str">
        <f aca="false">IF(B3589="Inscripción de nuevo registro patronal",B3589 &amp; "|" &amp; E3589 &amp; "|" &amp; C3589,"")</f>
        <v/>
      </c>
      <c r="M3589" s="18" t="n">
        <f aca="false">IF(OR(C3589="", L3589=""), 0, IF(COUNTIF($L$6:L3589, L3589)=1, 1, 0))</f>
        <v>0</v>
      </c>
    </row>
    <row r="3590" customFormat="false" ht="28.35" hidden="false" customHeight="true" outlineLevel="0" collapsed="false">
      <c r="A3590" s="48" t="str">
        <f aca="false">IF(AND(NOT(ISBLANK(C3590)),NOT(ISBLANK(B3590)),NOT(ISBLANK(E3590))),(_xlfn.AGGREGATE(2,7,A$5:A3590))+1,"")</f>
        <v/>
      </c>
      <c r="B3590" s="49"/>
      <c r="C3590" s="49"/>
      <c r="D3590" s="50"/>
      <c r="E3590" s="51"/>
      <c r="F3590" s="52" t="str">
        <f aca="false">IFERROR(VLOOKUP(B3590,LISTAS!$Q$2:$R$58,2,0),"")</f>
        <v/>
      </c>
      <c r="G3590" s="34" t="str">
        <f aca="false">IF(ISBLANK(C3590),"",  IF(F3590="RAZÓN SOCIAL","NUEVO_RP",   IF(F3590="NUMERO",      IF(ISNUMBER(VALUE(C3590)),VALUE(C3590),""),   IF(OR(F3590="NSS - NOMBRE",F3590="RP - NOMBRE"),      IF(         AND(           NOT(ISERROR(FIND(" - ",C3590))),           ISERROR(FIND("  ",C3590)),           ISERROR(FIND("–",C3590)),           ISERROR(FIND("—",C3590)),           ISNUMBER(VALUE(LEFT(C3590,FIND(" - ",C3590)-1)))         ),         VALUE(LEFT(C3590,FIND(" - ",C3590)-1)),         ""      ),   ""   )  )))</f>
        <v/>
      </c>
      <c r="H3590" s="34" t="str">
        <f aca="false">B3590 &amp; "|" &amp; E3590 &amp; "|" &amp;(IF(ISBLANK(C3590),"",IFERROR(VALUE(LEFT(TRIM(C3590),FIND(" ",TRIM(C3590)&amp;" ")-1)),"")))</f>
        <v>||</v>
      </c>
      <c r="I3590" s="18" t="n">
        <f aca="false">IF(G3590="",0, IF(COUNTIF($H$6:H3590,H3590)=1,1,0))</f>
        <v>0</v>
      </c>
      <c r="J3590" s="34" t="str">
        <f aca="false">IF( OR( ISBLANK(D3590), C3590=D3590, AND( LEFT(D3590,7)&lt;&gt;"NOMINA ", OR( ISERROR(FIND(" - ",D3590)), NOT(ISNUMBER(VALUE(LEFT(D3590,FIND(" - ",D3590)-1)))) ) ) ), "", B3590 &amp; "|" &amp; E3590 &amp; "|" &amp; (IF(ISBLANK(C3590), "", IFERROR(VALUE(LEFT(TRIM(C3590), FIND(" ", TRIM(C3590)&amp;" ")-1)), ""))) &amp; "|" &amp; D3590 )</f>
        <v/>
      </c>
      <c r="K3590" s="18" t="n">
        <f aca="false">IF(OR(C3590="", J3590="",G3590=""), 0, IF(COUNTIF($J$6:J3590, J3590)=1, 1, 0))</f>
        <v>0</v>
      </c>
      <c r="L3590" s="16" t="str">
        <f aca="false">IF(B3590="Inscripción de nuevo registro patronal",B3590 &amp; "|" &amp; E3590 &amp; "|" &amp; C3590,"")</f>
        <v/>
      </c>
      <c r="M3590" s="18" t="n">
        <f aca="false">IF(OR(C3590="", L3590=""), 0, IF(COUNTIF($L$6:L3590, L3590)=1, 1, 0))</f>
        <v>0</v>
      </c>
    </row>
    <row r="3591" customFormat="false" ht="28.35" hidden="false" customHeight="true" outlineLevel="0" collapsed="false">
      <c r="A3591" s="48" t="str">
        <f aca="false">IF(AND(NOT(ISBLANK(C3591)),NOT(ISBLANK(B3591)),NOT(ISBLANK(E3591))),(_xlfn.AGGREGATE(2,7,A$5:A3591))+1,"")</f>
        <v/>
      </c>
      <c r="B3591" s="49"/>
      <c r="C3591" s="49"/>
      <c r="D3591" s="50"/>
      <c r="E3591" s="51"/>
      <c r="F3591" s="52" t="str">
        <f aca="false">IFERROR(VLOOKUP(B3591,LISTAS!$Q$2:$R$58,2,0),"")</f>
        <v/>
      </c>
      <c r="G3591" s="34" t="str">
        <f aca="false">IF(ISBLANK(C3591),"",  IF(F3591="RAZÓN SOCIAL","NUEVO_RP",   IF(F3591="NUMERO",      IF(ISNUMBER(VALUE(C3591)),VALUE(C3591),""),   IF(OR(F3591="NSS - NOMBRE",F3591="RP - NOMBRE"),      IF(         AND(           NOT(ISERROR(FIND(" - ",C3591))),           ISERROR(FIND("  ",C3591)),           ISERROR(FIND("–",C3591)),           ISERROR(FIND("—",C3591)),           ISNUMBER(VALUE(LEFT(C3591,FIND(" - ",C3591)-1)))         ),         VALUE(LEFT(C3591,FIND(" - ",C3591)-1)),         ""      ),   ""   )  )))</f>
        <v/>
      </c>
      <c r="H3591" s="34" t="str">
        <f aca="false">B3591 &amp; "|" &amp; E3591 &amp; "|" &amp;(IF(ISBLANK(C3591),"",IFERROR(VALUE(LEFT(TRIM(C3591),FIND(" ",TRIM(C3591)&amp;" ")-1)),"")))</f>
        <v>||</v>
      </c>
      <c r="I3591" s="18" t="n">
        <f aca="false">IF(G3591="",0, IF(COUNTIF($H$6:H3591,H3591)=1,1,0))</f>
        <v>0</v>
      </c>
      <c r="J3591" s="34" t="str">
        <f aca="false">IF( OR( ISBLANK(D3591), C3591=D3591, AND( LEFT(D3591,7)&lt;&gt;"NOMINA ", OR( ISERROR(FIND(" - ",D3591)), NOT(ISNUMBER(VALUE(LEFT(D3591,FIND(" - ",D3591)-1)))) ) ) ), "", B3591 &amp; "|" &amp; E3591 &amp; "|" &amp; (IF(ISBLANK(C3591), "", IFERROR(VALUE(LEFT(TRIM(C3591), FIND(" ", TRIM(C3591)&amp;" ")-1)), ""))) &amp; "|" &amp; D3591 )</f>
        <v/>
      </c>
      <c r="K3591" s="18" t="n">
        <f aca="false">IF(OR(C3591="", J3591="",G3591=""), 0, IF(COUNTIF($J$6:J3591, J3591)=1, 1, 0))</f>
        <v>0</v>
      </c>
      <c r="L3591" s="16" t="str">
        <f aca="false">IF(B3591="Inscripción de nuevo registro patronal",B3591 &amp; "|" &amp; E3591 &amp; "|" &amp; C3591,"")</f>
        <v/>
      </c>
      <c r="M3591" s="18" t="n">
        <f aca="false">IF(OR(C3591="", L3591=""), 0, IF(COUNTIF($L$6:L3591, L3591)=1, 1, 0))</f>
        <v>0</v>
      </c>
    </row>
    <row r="3592" customFormat="false" ht="28.35" hidden="false" customHeight="true" outlineLevel="0" collapsed="false">
      <c r="A3592" s="48" t="str">
        <f aca="false">IF(AND(NOT(ISBLANK(C3592)),NOT(ISBLANK(B3592)),NOT(ISBLANK(E3592))),(_xlfn.AGGREGATE(2,7,A$5:A3592))+1,"")</f>
        <v/>
      </c>
      <c r="B3592" s="49"/>
      <c r="C3592" s="49"/>
      <c r="D3592" s="50"/>
      <c r="E3592" s="51"/>
      <c r="F3592" s="52" t="str">
        <f aca="false">IFERROR(VLOOKUP(B3592,LISTAS!$Q$2:$R$58,2,0),"")</f>
        <v/>
      </c>
      <c r="G3592" s="34" t="str">
        <f aca="false">IF(ISBLANK(C3592),"",  IF(F3592="RAZÓN SOCIAL","NUEVO_RP",   IF(F3592="NUMERO",      IF(ISNUMBER(VALUE(C3592)),VALUE(C3592),""),   IF(OR(F3592="NSS - NOMBRE",F3592="RP - NOMBRE"),      IF(         AND(           NOT(ISERROR(FIND(" - ",C3592))),           ISERROR(FIND("  ",C3592)),           ISERROR(FIND("–",C3592)),           ISERROR(FIND("—",C3592)),           ISNUMBER(VALUE(LEFT(C3592,FIND(" - ",C3592)-1)))         ),         VALUE(LEFT(C3592,FIND(" - ",C3592)-1)),         ""      ),   ""   )  )))</f>
        <v/>
      </c>
      <c r="H3592" s="34" t="str">
        <f aca="false">B3592 &amp; "|" &amp; E3592 &amp; "|" &amp;(IF(ISBLANK(C3592),"",IFERROR(VALUE(LEFT(TRIM(C3592),FIND(" ",TRIM(C3592)&amp;" ")-1)),"")))</f>
        <v>||</v>
      </c>
      <c r="I3592" s="18" t="n">
        <f aca="false">IF(G3592="",0, IF(COUNTIF($H$6:H3592,H3592)=1,1,0))</f>
        <v>0</v>
      </c>
      <c r="J3592" s="34" t="str">
        <f aca="false">IF( OR( ISBLANK(D3592), C3592=D3592, AND( LEFT(D3592,7)&lt;&gt;"NOMINA ", OR( ISERROR(FIND(" - ",D3592)), NOT(ISNUMBER(VALUE(LEFT(D3592,FIND(" - ",D3592)-1)))) ) ) ), "", B3592 &amp; "|" &amp; E3592 &amp; "|" &amp; (IF(ISBLANK(C3592), "", IFERROR(VALUE(LEFT(TRIM(C3592), FIND(" ", TRIM(C3592)&amp;" ")-1)), ""))) &amp; "|" &amp; D3592 )</f>
        <v/>
      </c>
      <c r="K3592" s="18" t="n">
        <f aca="false">IF(OR(C3592="", J3592="",G3592=""), 0, IF(COUNTIF($J$6:J3592, J3592)=1, 1, 0))</f>
        <v>0</v>
      </c>
      <c r="L3592" s="16" t="str">
        <f aca="false">IF(B3592="Inscripción de nuevo registro patronal",B3592 &amp; "|" &amp; E3592 &amp; "|" &amp; C3592,"")</f>
        <v/>
      </c>
      <c r="M3592" s="18" t="n">
        <f aca="false">IF(OR(C3592="", L3592=""), 0, IF(COUNTIF($L$6:L3592, L3592)=1, 1, 0))</f>
        <v>0</v>
      </c>
    </row>
    <row r="3593" customFormat="false" ht="28.35" hidden="false" customHeight="true" outlineLevel="0" collapsed="false">
      <c r="A3593" s="48" t="str">
        <f aca="false">IF(AND(NOT(ISBLANK(C3593)),NOT(ISBLANK(B3593)),NOT(ISBLANK(E3593))),(_xlfn.AGGREGATE(2,7,A$5:A3593))+1,"")</f>
        <v/>
      </c>
      <c r="B3593" s="49"/>
      <c r="C3593" s="49"/>
      <c r="D3593" s="50"/>
      <c r="E3593" s="51"/>
      <c r="F3593" s="52" t="str">
        <f aca="false">IFERROR(VLOOKUP(B3593,LISTAS!$Q$2:$R$58,2,0),"")</f>
        <v/>
      </c>
      <c r="G3593" s="34" t="str">
        <f aca="false">IF(ISBLANK(C3593),"",  IF(F3593="RAZÓN SOCIAL","NUEVO_RP",   IF(F3593="NUMERO",      IF(ISNUMBER(VALUE(C3593)),VALUE(C3593),""),   IF(OR(F3593="NSS - NOMBRE",F3593="RP - NOMBRE"),      IF(         AND(           NOT(ISERROR(FIND(" - ",C3593))),           ISERROR(FIND("  ",C3593)),           ISERROR(FIND("–",C3593)),           ISERROR(FIND("—",C3593)),           ISNUMBER(VALUE(LEFT(C3593,FIND(" - ",C3593)-1)))         ),         VALUE(LEFT(C3593,FIND(" - ",C3593)-1)),         ""      ),   ""   )  )))</f>
        <v/>
      </c>
      <c r="H3593" s="34" t="str">
        <f aca="false">B3593 &amp; "|" &amp; E3593 &amp; "|" &amp;(IF(ISBLANK(C3593),"",IFERROR(VALUE(LEFT(TRIM(C3593),FIND(" ",TRIM(C3593)&amp;" ")-1)),"")))</f>
        <v>||</v>
      </c>
      <c r="I3593" s="18" t="n">
        <f aca="false">IF(G3593="",0, IF(COUNTIF($H$6:H3593,H3593)=1,1,0))</f>
        <v>0</v>
      </c>
      <c r="J3593" s="34" t="str">
        <f aca="false">IF( OR( ISBLANK(D3593), C3593=D3593, AND( LEFT(D3593,7)&lt;&gt;"NOMINA ", OR( ISERROR(FIND(" - ",D3593)), NOT(ISNUMBER(VALUE(LEFT(D3593,FIND(" - ",D3593)-1)))) ) ) ), "", B3593 &amp; "|" &amp; E3593 &amp; "|" &amp; (IF(ISBLANK(C3593), "", IFERROR(VALUE(LEFT(TRIM(C3593), FIND(" ", TRIM(C3593)&amp;" ")-1)), ""))) &amp; "|" &amp; D3593 )</f>
        <v/>
      </c>
      <c r="K3593" s="18" t="n">
        <f aca="false">IF(OR(C3593="", J3593="",G3593=""), 0, IF(COUNTIF($J$6:J3593, J3593)=1, 1, 0))</f>
        <v>0</v>
      </c>
      <c r="L3593" s="16" t="str">
        <f aca="false">IF(B3593="Inscripción de nuevo registro patronal",B3593 &amp; "|" &amp; E3593 &amp; "|" &amp; C3593,"")</f>
        <v/>
      </c>
      <c r="M3593" s="18" t="n">
        <f aca="false">IF(OR(C3593="", L3593=""), 0, IF(COUNTIF($L$6:L3593, L3593)=1, 1, 0))</f>
        <v>0</v>
      </c>
    </row>
    <row r="3594" customFormat="false" ht="28.35" hidden="false" customHeight="true" outlineLevel="0" collapsed="false">
      <c r="A3594" s="48" t="str">
        <f aca="false">IF(AND(NOT(ISBLANK(C3594)),NOT(ISBLANK(B3594)),NOT(ISBLANK(E3594))),(_xlfn.AGGREGATE(2,7,A$5:A3594))+1,"")</f>
        <v/>
      </c>
      <c r="B3594" s="49"/>
      <c r="C3594" s="49"/>
      <c r="D3594" s="50"/>
      <c r="E3594" s="51"/>
      <c r="F3594" s="52" t="str">
        <f aca="false">IFERROR(VLOOKUP(B3594,LISTAS!$Q$2:$R$58,2,0),"")</f>
        <v/>
      </c>
      <c r="G3594" s="34" t="str">
        <f aca="false">IF(ISBLANK(C3594),"",  IF(F3594="RAZÓN SOCIAL","NUEVO_RP",   IF(F3594="NUMERO",      IF(ISNUMBER(VALUE(C3594)),VALUE(C3594),""),   IF(OR(F3594="NSS - NOMBRE",F3594="RP - NOMBRE"),      IF(         AND(           NOT(ISERROR(FIND(" - ",C3594))),           ISERROR(FIND("  ",C3594)),           ISERROR(FIND("–",C3594)),           ISERROR(FIND("—",C3594)),           ISNUMBER(VALUE(LEFT(C3594,FIND(" - ",C3594)-1)))         ),         VALUE(LEFT(C3594,FIND(" - ",C3594)-1)),         ""      ),   ""   )  )))</f>
        <v/>
      </c>
      <c r="H3594" s="34" t="str">
        <f aca="false">B3594 &amp; "|" &amp; E3594 &amp; "|" &amp;(IF(ISBLANK(C3594),"",IFERROR(VALUE(LEFT(TRIM(C3594),FIND(" ",TRIM(C3594)&amp;" ")-1)),"")))</f>
        <v>||</v>
      </c>
      <c r="I3594" s="18" t="n">
        <f aca="false">IF(G3594="",0, IF(COUNTIF($H$6:H3594,H3594)=1,1,0))</f>
        <v>0</v>
      </c>
      <c r="J3594" s="34" t="str">
        <f aca="false">IF( OR( ISBLANK(D3594), C3594=D3594, AND( LEFT(D3594,7)&lt;&gt;"NOMINA ", OR( ISERROR(FIND(" - ",D3594)), NOT(ISNUMBER(VALUE(LEFT(D3594,FIND(" - ",D3594)-1)))) ) ) ), "", B3594 &amp; "|" &amp; E3594 &amp; "|" &amp; (IF(ISBLANK(C3594), "", IFERROR(VALUE(LEFT(TRIM(C3594), FIND(" ", TRIM(C3594)&amp;" ")-1)), ""))) &amp; "|" &amp; D3594 )</f>
        <v/>
      </c>
      <c r="K3594" s="18" t="n">
        <f aca="false">IF(OR(C3594="", J3594="",G3594=""), 0, IF(COUNTIF($J$6:J3594, J3594)=1, 1, 0))</f>
        <v>0</v>
      </c>
      <c r="L3594" s="16" t="str">
        <f aca="false">IF(B3594="Inscripción de nuevo registro patronal",B3594 &amp; "|" &amp; E3594 &amp; "|" &amp; C3594,"")</f>
        <v/>
      </c>
      <c r="M3594" s="18" t="n">
        <f aca="false">IF(OR(C3594="", L3594=""), 0, IF(COUNTIF($L$6:L3594, L3594)=1, 1, 0))</f>
        <v>0</v>
      </c>
    </row>
    <row r="3595" customFormat="false" ht="28.35" hidden="false" customHeight="true" outlineLevel="0" collapsed="false">
      <c r="A3595" s="48" t="str">
        <f aca="false">IF(AND(NOT(ISBLANK(C3595)),NOT(ISBLANK(B3595)),NOT(ISBLANK(E3595))),(_xlfn.AGGREGATE(2,7,A$5:A3595))+1,"")</f>
        <v/>
      </c>
      <c r="B3595" s="49"/>
      <c r="C3595" s="49"/>
      <c r="D3595" s="50"/>
      <c r="E3595" s="51"/>
      <c r="F3595" s="52" t="str">
        <f aca="false">IFERROR(VLOOKUP(B3595,LISTAS!$Q$2:$R$58,2,0),"")</f>
        <v/>
      </c>
      <c r="G3595" s="34" t="str">
        <f aca="false">IF(ISBLANK(C3595),"",  IF(F3595="RAZÓN SOCIAL","NUEVO_RP",   IF(F3595="NUMERO",      IF(ISNUMBER(VALUE(C3595)),VALUE(C3595),""),   IF(OR(F3595="NSS - NOMBRE",F3595="RP - NOMBRE"),      IF(         AND(           NOT(ISERROR(FIND(" - ",C3595))),           ISERROR(FIND("  ",C3595)),           ISERROR(FIND("–",C3595)),           ISERROR(FIND("—",C3595)),           ISNUMBER(VALUE(LEFT(C3595,FIND(" - ",C3595)-1)))         ),         VALUE(LEFT(C3595,FIND(" - ",C3595)-1)),         ""      ),   ""   )  )))</f>
        <v/>
      </c>
      <c r="H3595" s="34" t="str">
        <f aca="false">B3595 &amp; "|" &amp; E3595 &amp; "|" &amp;(IF(ISBLANK(C3595),"",IFERROR(VALUE(LEFT(TRIM(C3595),FIND(" ",TRIM(C3595)&amp;" ")-1)),"")))</f>
        <v>||</v>
      </c>
      <c r="I3595" s="18" t="n">
        <f aca="false">IF(G3595="",0, IF(COUNTIF($H$6:H3595,H3595)=1,1,0))</f>
        <v>0</v>
      </c>
      <c r="J3595" s="34" t="str">
        <f aca="false">IF( OR( ISBLANK(D3595), C3595=D3595, AND( LEFT(D3595,7)&lt;&gt;"NOMINA ", OR( ISERROR(FIND(" - ",D3595)), NOT(ISNUMBER(VALUE(LEFT(D3595,FIND(" - ",D3595)-1)))) ) ) ), "", B3595 &amp; "|" &amp; E3595 &amp; "|" &amp; (IF(ISBLANK(C3595), "", IFERROR(VALUE(LEFT(TRIM(C3595), FIND(" ", TRIM(C3595)&amp;" ")-1)), ""))) &amp; "|" &amp; D3595 )</f>
        <v/>
      </c>
      <c r="K3595" s="18" t="n">
        <f aca="false">IF(OR(C3595="", J3595="",G3595=""), 0, IF(COUNTIF($J$6:J3595, J3595)=1, 1, 0))</f>
        <v>0</v>
      </c>
      <c r="L3595" s="16" t="str">
        <f aca="false">IF(B3595="Inscripción de nuevo registro patronal",B3595 &amp; "|" &amp; E3595 &amp; "|" &amp; C3595,"")</f>
        <v/>
      </c>
      <c r="M3595" s="18" t="n">
        <f aca="false">IF(OR(C3595="", L3595=""), 0, IF(COUNTIF($L$6:L3595, L3595)=1, 1, 0))</f>
        <v>0</v>
      </c>
    </row>
    <row r="3596" customFormat="false" ht="28.35" hidden="false" customHeight="true" outlineLevel="0" collapsed="false">
      <c r="A3596" s="48" t="str">
        <f aca="false">IF(AND(NOT(ISBLANK(C3596)),NOT(ISBLANK(B3596)),NOT(ISBLANK(E3596))),(_xlfn.AGGREGATE(2,7,A$5:A3596))+1,"")</f>
        <v/>
      </c>
      <c r="B3596" s="49"/>
      <c r="C3596" s="49"/>
      <c r="D3596" s="50"/>
      <c r="E3596" s="51"/>
      <c r="F3596" s="52" t="str">
        <f aca="false">IFERROR(VLOOKUP(B3596,LISTAS!$Q$2:$R$58,2,0),"")</f>
        <v/>
      </c>
      <c r="G3596" s="34" t="str">
        <f aca="false">IF(ISBLANK(C3596),"",  IF(F3596="RAZÓN SOCIAL","NUEVO_RP",   IF(F3596="NUMERO",      IF(ISNUMBER(VALUE(C3596)),VALUE(C3596),""),   IF(OR(F3596="NSS - NOMBRE",F3596="RP - NOMBRE"),      IF(         AND(           NOT(ISERROR(FIND(" - ",C3596))),           ISERROR(FIND("  ",C3596)),           ISERROR(FIND("–",C3596)),           ISERROR(FIND("—",C3596)),           ISNUMBER(VALUE(LEFT(C3596,FIND(" - ",C3596)-1)))         ),         VALUE(LEFT(C3596,FIND(" - ",C3596)-1)),         ""      ),   ""   )  )))</f>
        <v/>
      </c>
      <c r="H3596" s="34" t="str">
        <f aca="false">B3596 &amp; "|" &amp; E3596 &amp; "|" &amp;(IF(ISBLANK(C3596),"",IFERROR(VALUE(LEFT(TRIM(C3596),FIND(" ",TRIM(C3596)&amp;" ")-1)),"")))</f>
        <v>||</v>
      </c>
      <c r="I3596" s="18" t="n">
        <f aca="false">IF(G3596="",0, IF(COUNTIF($H$6:H3596,H3596)=1,1,0))</f>
        <v>0</v>
      </c>
      <c r="J3596" s="34" t="str">
        <f aca="false">IF( OR( ISBLANK(D3596), C3596=D3596, AND( LEFT(D3596,7)&lt;&gt;"NOMINA ", OR( ISERROR(FIND(" - ",D3596)), NOT(ISNUMBER(VALUE(LEFT(D3596,FIND(" - ",D3596)-1)))) ) ) ), "", B3596 &amp; "|" &amp; E3596 &amp; "|" &amp; (IF(ISBLANK(C3596), "", IFERROR(VALUE(LEFT(TRIM(C3596), FIND(" ", TRIM(C3596)&amp;" ")-1)), ""))) &amp; "|" &amp; D3596 )</f>
        <v/>
      </c>
      <c r="K3596" s="18" t="n">
        <f aca="false">IF(OR(C3596="", J3596="",G3596=""), 0, IF(COUNTIF($J$6:J3596, J3596)=1, 1, 0))</f>
        <v>0</v>
      </c>
      <c r="L3596" s="16" t="str">
        <f aca="false">IF(B3596="Inscripción de nuevo registro patronal",B3596 &amp; "|" &amp; E3596 &amp; "|" &amp; C3596,"")</f>
        <v/>
      </c>
      <c r="M3596" s="18" t="n">
        <f aca="false">IF(OR(C3596="", L3596=""), 0, IF(COUNTIF($L$6:L3596, L3596)=1, 1, 0))</f>
        <v>0</v>
      </c>
    </row>
    <row r="3597" customFormat="false" ht="28.35" hidden="false" customHeight="true" outlineLevel="0" collapsed="false">
      <c r="A3597" s="48" t="str">
        <f aca="false">IF(AND(NOT(ISBLANK(C3597)),NOT(ISBLANK(B3597)),NOT(ISBLANK(E3597))),(_xlfn.AGGREGATE(2,7,A$5:A3597))+1,"")</f>
        <v/>
      </c>
      <c r="B3597" s="49"/>
      <c r="C3597" s="49"/>
      <c r="D3597" s="50"/>
      <c r="E3597" s="51"/>
      <c r="F3597" s="52" t="str">
        <f aca="false">IFERROR(VLOOKUP(B3597,LISTAS!$Q$2:$R$58,2,0),"")</f>
        <v/>
      </c>
      <c r="G3597" s="34" t="str">
        <f aca="false">IF(ISBLANK(C3597),"",  IF(F3597="RAZÓN SOCIAL","NUEVO_RP",   IF(F3597="NUMERO",      IF(ISNUMBER(VALUE(C3597)),VALUE(C3597),""),   IF(OR(F3597="NSS - NOMBRE",F3597="RP - NOMBRE"),      IF(         AND(           NOT(ISERROR(FIND(" - ",C3597))),           ISERROR(FIND("  ",C3597)),           ISERROR(FIND("–",C3597)),           ISERROR(FIND("—",C3597)),           ISNUMBER(VALUE(LEFT(C3597,FIND(" - ",C3597)-1)))         ),         VALUE(LEFT(C3597,FIND(" - ",C3597)-1)),         ""      ),   ""   )  )))</f>
        <v/>
      </c>
      <c r="H3597" s="34" t="str">
        <f aca="false">B3597 &amp; "|" &amp; E3597 &amp; "|" &amp;(IF(ISBLANK(C3597),"",IFERROR(VALUE(LEFT(TRIM(C3597),FIND(" ",TRIM(C3597)&amp;" ")-1)),"")))</f>
        <v>||</v>
      </c>
      <c r="I3597" s="18" t="n">
        <f aca="false">IF(G3597="",0, IF(COUNTIF($H$6:H3597,H3597)=1,1,0))</f>
        <v>0</v>
      </c>
      <c r="J3597" s="34" t="str">
        <f aca="false">IF( OR( ISBLANK(D3597), C3597=D3597, AND( LEFT(D3597,7)&lt;&gt;"NOMINA ", OR( ISERROR(FIND(" - ",D3597)), NOT(ISNUMBER(VALUE(LEFT(D3597,FIND(" - ",D3597)-1)))) ) ) ), "", B3597 &amp; "|" &amp; E3597 &amp; "|" &amp; (IF(ISBLANK(C3597), "", IFERROR(VALUE(LEFT(TRIM(C3597), FIND(" ", TRIM(C3597)&amp;" ")-1)), ""))) &amp; "|" &amp; D3597 )</f>
        <v/>
      </c>
      <c r="K3597" s="18" t="n">
        <f aca="false">IF(OR(C3597="", J3597="",G3597=""), 0, IF(COUNTIF($J$6:J3597, J3597)=1, 1, 0))</f>
        <v>0</v>
      </c>
      <c r="L3597" s="16" t="str">
        <f aca="false">IF(B3597="Inscripción de nuevo registro patronal",B3597 &amp; "|" &amp; E3597 &amp; "|" &amp; C3597,"")</f>
        <v/>
      </c>
      <c r="M3597" s="18" t="n">
        <f aca="false">IF(OR(C3597="", L3597=""), 0, IF(COUNTIF($L$6:L3597, L3597)=1, 1, 0))</f>
        <v>0</v>
      </c>
    </row>
    <row r="3598" customFormat="false" ht="28.35" hidden="false" customHeight="true" outlineLevel="0" collapsed="false">
      <c r="A3598" s="48" t="str">
        <f aca="false">IF(AND(NOT(ISBLANK(C3598)),NOT(ISBLANK(B3598)),NOT(ISBLANK(E3598))),(_xlfn.AGGREGATE(2,7,A$5:A3598))+1,"")</f>
        <v/>
      </c>
      <c r="B3598" s="49"/>
      <c r="C3598" s="49"/>
      <c r="D3598" s="50"/>
      <c r="E3598" s="51"/>
      <c r="F3598" s="52" t="str">
        <f aca="false">IFERROR(VLOOKUP(B3598,LISTAS!$Q$2:$R$58,2,0),"")</f>
        <v/>
      </c>
      <c r="G3598" s="34" t="str">
        <f aca="false">IF(ISBLANK(C3598),"",  IF(F3598="RAZÓN SOCIAL","NUEVO_RP",   IF(F3598="NUMERO",      IF(ISNUMBER(VALUE(C3598)),VALUE(C3598),""),   IF(OR(F3598="NSS - NOMBRE",F3598="RP - NOMBRE"),      IF(         AND(           NOT(ISERROR(FIND(" - ",C3598))),           ISERROR(FIND("  ",C3598)),           ISERROR(FIND("–",C3598)),           ISERROR(FIND("—",C3598)),           ISNUMBER(VALUE(LEFT(C3598,FIND(" - ",C3598)-1)))         ),         VALUE(LEFT(C3598,FIND(" - ",C3598)-1)),         ""      ),   ""   )  )))</f>
        <v/>
      </c>
      <c r="H3598" s="34" t="str">
        <f aca="false">B3598 &amp; "|" &amp; E3598 &amp; "|" &amp;(IF(ISBLANK(C3598),"",IFERROR(VALUE(LEFT(TRIM(C3598),FIND(" ",TRIM(C3598)&amp;" ")-1)),"")))</f>
        <v>||</v>
      </c>
      <c r="I3598" s="18" t="n">
        <f aca="false">IF(G3598="",0, IF(COUNTIF($H$6:H3598,H3598)=1,1,0))</f>
        <v>0</v>
      </c>
      <c r="J3598" s="34" t="str">
        <f aca="false">IF( OR( ISBLANK(D3598), C3598=D3598, AND( LEFT(D3598,7)&lt;&gt;"NOMINA ", OR( ISERROR(FIND(" - ",D3598)), NOT(ISNUMBER(VALUE(LEFT(D3598,FIND(" - ",D3598)-1)))) ) ) ), "", B3598 &amp; "|" &amp; E3598 &amp; "|" &amp; (IF(ISBLANK(C3598), "", IFERROR(VALUE(LEFT(TRIM(C3598), FIND(" ", TRIM(C3598)&amp;" ")-1)), ""))) &amp; "|" &amp; D3598 )</f>
        <v/>
      </c>
      <c r="K3598" s="18" t="n">
        <f aca="false">IF(OR(C3598="", J3598="",G3598=""), 0, IF(COUNTIF($J$6:J3598, J3598)=1, 1, 0))</f>
        <v>0</v>
      </c>
      <c r="L3598" s="16" t="str">
        <f aca="false">IF(B3598="Inscripción de nuevo registro patronal",B3598 &amp; "|" &amp; E3598 &amp; "|" &amp; C3598,"")</f>
        <v/>
      </c>
      <c r="M3598" s="18" t="n">
        <f aca="false">IF(OR(C3598="", L3598=""), 0, IF(COUNTIF($L$6:L3598, L3598)=1, 1, 0))</f>
        <v>0</v>
      </c>
    </row>
    <row r="3599" customFormat="false" ht="28.35" hidden="false" customHeight="true" outlineLevel="0" collapsed="false">
      <c r="A3599" s="48" t="str">
        <f aca="false">IF(AND(NOT(ISBLANK(C3599)),NOT(ISBLANK(B3599)),NOT(ISBLANK(E3599))),(_xlfn.AGGREGATE(2,7,A$5:A3599))+1,"")</f>
        <v/>
      </c>
      <c r="B3599" s="49"/>
      <c r="C3599" s="49"/>
      <c r="D3599" s="50"/>
      <c r="E3599" s="51"/>
      <c r="F3599" s="52" t="str">
        <f aca="false">IFERROR(VLOOKUP(B3599,LISTAS!$Q$2:$R$58,2,0),"")</f>
        <v/>
      </c>
      <c r="G3599" s="34" t="str">
        <f aca="false">IF(ISBLANK(C3599),"",  IF(F3599="RAZÓN SOCIAL","NUEVO_RP",   IF(F3599="NUMERO",      IF(ISNUMBER(VALUE(C3599)),VALUE(C3599),""),   IF(OR(F3599="NSS - NOMBRE",F3599="RP - NOMBRE"),      IF(         AND(           NOT(ISERROR(FIND(" - ",C3599))),           ISERROR(FIND("  ",C3599)),           ISERROR(FIND("–",C3599)),           ISERROR(FIND("—",C3599)),           ISNUMBER(VALUE(LEFT(C3599,FIND(" - ",C3599)-1)))         ),         VALUE(LEFT(C3599,FIND(" - ",C3599)-1)),         ""      ),   ""   )  )))</f>
        <v/>
      </c>
      <c r="H3599" s="34" t="str">
        <f aca="false">B3599 &amp; "|" &amp; E3599 &amp; "|" &amp;(IF(ISBLANK(C3599),"",IFERROR(VALUE(LEFT(TRIM(C3599),FIND(" ",TRIM(C3599)&amp;" ")-1)),"")))</f>
        <v>||</v>
      </c>
      <c r="I3599" s="18" t="n">
        <f aca="false">IF(G3599="",0, IF(COUNTIF($H$6:H3599,H3599)=1,1,0))</f>
        <v>0</v>
      </c>
      <c r="J3599" s="34" t="str">
        <f aca="false">IF( OR( ISBLANK(D3599), C3599=D3599, AND( LEFT(D3599,7)&lt;&gt;"NOMINA ", OR( ISERROR(FIND(" - ",D3599)), NOT(ISNUMBER(VALUE(LEFT(D3599,FIND(" - ",D3599)-1)))) ) ) ), "", B3599 &amp; "|" &amp; E3599 &amp; "|" &amp; (IF(ISBLANK(C3599), "", IFERROR(VALUE(LEFT(TRIM(C3599), FIND(" ", TRIM(C3599)&amp;" ")-1)), ""))) &amp; "|" &amp; D3599 )</f>
        <v/>
      </c>
      <c r="K3599" s="18" t="n">
        <f aca="false">IF(OR(C3599="", J3599="",G3599=""), 0, IF(COUNTIF($J$6:J3599, J3599)=1, 1, 0))</f>
        <v>0</v>
      </c>
      <c r="L3599" s="16" t="str">
        <f aca="false">IF(B3599="Inscripción de nuevo registro patronal",B3599 &amp; "|" &amp; E3599 &amp; "|" &amp; C3599,"")</f>
        <v/>
      </c>
      <c r="M3599" s="18" t="n">
        <f aca="false">IF(OR(C3599="", L3599=""), 0, IF(COUNTIF($L$6:L3599, L3599)=1, 1, 0))</f>
        <v>0</v>
      </c>
    </row>
    <row r="3600" customFormat="false" ht="28.35" hidden="false" customHeight="true" outlineLevel="0" collapsed="false">
      <c r="A3600" s="48" t="str">
        <f aca="false">IF(AND(NOT(ISBLANK(C3600)),NOT(ISBLANK(B3600)),NOT(ISBLANK(E3600))),(_xlfn.AGGREGATE(2,7,A$5:A3600))+1,"")</f>
        <v/>
      </c>
      <c r="B3600" s="49"/>
      <c r="C3600" s="49"/>
      <c r="D3600" s="50"/>
      <c r="E3600" s="51"/>
      <c r="F3600" s="52" t="str">
        <f aca="false">IFERROR(VLOOKUP(B3600,LISTAS!$Q$2:$R$58,2,0),"")</f>
        <v/>
      </c>
      <c r="G3600" s="34" t="str">
        <f aca="false">IF(ISBLANK(C3600),"",  IF(F3600="RAZÓN SOCIAL","NUEVO_RP",   IF(F3600="NUMERO",      IF(ISNUMBER(VALUE(C3600)),VALUE(C3600),""),   IF(OR(F3600="NSS - NOMBRE",F3600="RP - NOMBRE"),      IF(         AND(           NOT(ISERROR(FIND(" - ",C3600))),           ISERROR(FIND("  ",C3600)),           ISERROR(FIND("–",C3600)),           ISERROR(FIND("—",C3600)),           ISNUMBER(VALUE(LEFT(C3600,FIND(" - ",C3600)-1)))         ),         VALUE(LEFT(C3600,FIND(" - ",C3600)-1)),         ""      ),   ""   )  )))</f>
        <v/>
      </c>
      <c r="H3600" s="34" t="str">
        <f aca="false">B3600 &amp; "|" &amp; E3600 &amp; "|" &amp;(IF(ISBLANK(C3600),"",IFERROR(VALUE(LEFT(TRIM(C3600),FIND(" ",TRIM(C3600)&amp;" ")-1)),"")))</f>
        <v>||</v>
      </c>
      <c r="I3600" s="18" t="n">
        <f aca="false">IF(G3600="",0, IF(COUNTIF($H$6:H3600,H3600)=1,1,0))</f>
        <v>0</v>
      </c>
      <c r="J3600" s="34" t="str">
        <f aca="false">IF( OR( ISBLANK(D3600), C3600=D3600, AND( LEFT(D3600,7)&lt;&gt;"NOMINA ", OR( ISERROR(FIND(" - ",D3600)), NOT(ISNUMBER(VALUE(LEFT(D3600,FIND(" - ",D3600)-1)))) ) ) ), "", B3600 &amp; "|" &amp; E3600 &amp; "|" &amp; (IF(ISBLANK(C3600), "", IFERROR(VALUE(LEFT(TRIM(C3600), FIND(" ", TRIM(C3600)&amp;" ")-1)), ""))) &amp; "|" &amp; D3600 )</f>
        <v/>
      </c>
      <c r="K3600" s="18" t="n">
        <f aca="false">IF(OR(C3600="", J3600="",G3600=""), 0, IF(COUNTIF($J$6:J3600, J3600)=1, 1, 0))</f>
        <v>0</v>
      </c>
      <c r="L3600" s="16" t="str">
        <f aca="false">IF(B3600="Inscripción de nuevo registro patronal",B3600 &amp; "|" &amp; E3600 &amp; "|" &amp; C3600,"")</f>
        <v/>
      </c>
      <c r="M3600" s="18" t="n">
        <f aca="false">IF(OR(C3600="", L3600=""), 0, IF(COUNTIF($L$6:L3600, L3600)=1, 1, 0))</f>
        <v>0</v>
      </c>
    </row>
    <row r="3601" customFormat="false" ht="28.35" hidden="false" customHeight="true" outlineLevel="0" collapsed="false">
      <c r="A3601" s="48" t="str">
        <f aca="false">IF(AND(NOT(ISBLANK(C3601)),NOT(ISBLANK(B3601)),NOT(ISBLANK(E3601))),(_xlfn.AGGREGATE(2,7,A$5:A3601))+1,"")</f>
        <v/>
      </c>
      <c r="B3601" s="49"/>
      <c r="C3601" s="49"/>
      <c r="D3601" s="50"/>
      <c r="E3601" s="51"/>
      <c r="F3601" s="52" t="str">
        <f aca="false">IFERROR(VLOOKUP(B3601,LISTAS!$Q$2:$R$58,2,0),"")</f>
        <v/>
      </c>
      <c r="G3601" s="34" t="str">
        <f aca="false">IF(ISBLANK(C3601),"",  IF(F3601="RAZÓN SOCIAL","NUEVO_RP",   IF(F3601="NUMERO",      IF(ISNUMBER(VALUE(C3601)),VALUE(C3601),""),   IF(OR(F3601="NSS - NOMBRE",F3601="RP - NOMBRE"),      IF(         AND(           NOT(ISERROR(FIND(" - ",C3601))),           ISERROR(FIND("  ",C3601)),           ISERROR(FIND("–",C3601)),           ISERROR(FIND("—",C3601)),           ISNUMBER(VALUE(LEFT(C3601,FIND(" - ",C3601)-1)))         ),         VALUE(LEFT(C3601,FIND(" - ",C3601)-1)),         ""      ),   ""   )  )))</f>
        <v/>
      </c>
      <c r="H3601" s="34" t="str">
        <f aca="false">B3601 &amp; "|" &amp; E3601 &amp; "|" &amp;(IF(ISBLANK(C3601),"",IFERROR(VALUE(LEFT(TRIM(C3601),FIND(" ",TRIM(C3601)&amp;" ")-1)),"")))</f>
        <v>||</v>
      </c>
      <c r="I3601" s="18" t="n">
        <f aca="false">IF(G3601="",0, IF(COUNTIF($H$6:H3601,H3601)=1,1,0))</f>
        <v>0</v>
      </c>
      <c r="J3601" s="34" t="str">
        <f aca="false">IF( OR( ISBLANK(D3601), C3601=D3601, AND( LEFT(D3601,7)&lt;&gt;"NOMINA ", OR( ISERROR(FIND(" - ",D3601)), NOT(ISNUMBER(VALUE(LEFT(D3601,FIND(" - ",D3601)-1)))) ) ) ), "", B3601 &amp; "|" &amp; E3601 &amp; "|" &amp; (IF(ISBLANK(C3601), "", IFERROR(VALUE(LEFT(TRIM(C3601), FIND(" ", TRIM(C3601)&amp;" ")-1)), ""))) &amp; "|" &amp; D3601 )</f>
        <v/>
      </c>
      <c r="K3601" s="18" t="n">
        <f aca="false">IF(OR(C3601="", J3601="",G3601=""), 0, IF(COUNTIF($J$6:J3601, J3601)=1, 1, 0))</f>
        <v>0</v>
      </c>
      <c r="L3601" s="16" t="str">
        <f aca="false">IF(B3601="Inscripción de nuevo registro patronal",B3601 &amp; "|" &amp; E3601 &amp; "|" &amp; C3601,"")</f>
        <v/>
      </c>
      <c r="M3601" s="18" t="n">
        <f aca="false">IF(OR(C3601="", L3601=""), 0, IF(COUNTIF($L$6:L3601, L3601)=1, 1, 0))</f>
        <v>0</v>
      </c>
    </row>
    <row r="3602" customFormat="false" ht="28.35" hidden="false" customHeight="true" outlineLevel="0" collapsed="false">
      <c r="A3602" s="48" t="str">
        <f aca="false">IF(AND(NOT(ISBLANK(C3602)),NOT(ISBLANK(B3602)),NOT(ISBLANK(E3602))),(_xlfn.AGGREGATE(2,7,A$5:A3602))+1,"")</f>
        <v/>
      </c>
      <c r="B3602" s="49"/>
      <c r="C3602" s="49"/>
      <c r="D3602" s="50"/>
      <c r="E3602" s="51"/>
      <c r="F3602" s="52" t="str">
        <f aca="false">IFERROR(VLOOKUP(B3602,LISTAS!$Q$2:$R$58,2,0),"")</f>
        <v/>
      </c>
      <c r="G3602" s="34" t="str">
        <f aca="false">IF(ISBLANK(C3602),"",  IF(F3602="RAZÓN SOCIAL","NUEVO_RP",   IF(F3602="NUMERO",      IF(ISNUMBER(VALUE(C3602)),VALUE(C3602),""),   IF(OR(F3602="NSS - NOMBRE",F3602="RP - NOMBRE"),      IF(         AND(           NOT(ISERROR(FIND(" - ",C3602))),           ISERROR(FIND("  ",C3602)),           ISERROR(FIND("–",C3602)),           ISERROR(FIND("—",C3602)),           ISNUMBER(VALUE(LEFT(C3602,FIND(" - ",C3602)-1)))         ),         VALUE(LEFT(C3602,FIND(" - ",C3602)-1)),         ""      ),   ""   )  )))</f>
        <v/>
      </c>
      <c r="H3602" s="34" t="str">
        <f aca="false">B3602 &amp; "|" &amp; E3602 &amp; "|" &amp;(IF(ISBLANK(C3602),"",IFERROR(VALUE(LEFT(TRIM(C3602),FIND(" ",TRIM(C3602)&amp;" ")-1)),"")))</f>
        <v>||</v>
      </c>
      <c r="I3602" s="18" t="n">
        <f aca="false">IF(G3602="",0, IF(COUNTIF($H$6:H3602,H3602)=1,1,0))</f>
        <v>0</v>
      </c>
      <c r="J3602" s="34" t="str">
        <f aca="false">IF( OR( ISBLANK(D3602), C3602=D3602, AND( LEFT(D3602,7)&lt;&gt;"NOMINA ", OR( ISERROR(FIND(" - ",D3602)), NOT(ISNUMBER(VALUE(LEFT(D3602,FIND(" - ",D3602)-1)))) ) ) ), "", B3602 &amp; "|" &amp; E3602 &amp; "|" &amp; (IF(ISBLANK(C3602), "", IFERROR(VALUE(LEFT(TRIM(C3602), FIND(" ", TRIM(C3602)&amp;" ")-1)), ""))) &amp; "|" &amp; D3602 )</f>
        <v/>
      </c>
      <c r="K3602" s="18" t="n">
        <f aca="false">IF(OR(C3602="", J3602="",G3602=""), 0, IF(COUNTIF($J$6:J3602, J3602)=1, 1, 0))</f>
        <v>0</v>
      </c>
      <c r="L3602" s="16" t="str">
        <f aca="false">IF(B3602="Inscripción de nuevo registro patronal",B3602 &amp; "|" &amp; E3602 &amp; "|" &amp; C3602,"")</f>
        <v/>
      </c>
      <c r="M3602" s="18" t="n">
        <f aca="false">IF(OR(C3602="", L3602=""), 0, IF(COUNTIF($L$6:L3602, L3602)=1, 1, 0))</f>
        <v>0</v>
      </c>
    </row>
    <row r="3603" customFormat="false" ht="28.35" hidden="false" customHeight="true" outlineLevel="0" collapsed="false">
      <c r="A3603" s="48" t="str">
        <f aca="false">IF(AND(NOT(ISBLANK(C3603)),NOT(ISBLANK(B3603)),NOT(ISBLANK(E3603))),(_xlfn.AGGREGATE(2,7,A$5:A3603))+1,"")</f>
        <v/>
      </c>
      <c r="B3603" s="49"/>
      <c r="C3603" s="49"/>
      <c r="D3603" s="50"/>
      <c r="E3603" s="51"/>
      <c r="F3603" s="52" t="str">
        <f aca="false">IFERROR(VLOOKUP(B3603,LISTAS!$Q$2:$R$58,2,0),"")</f>
        <v/>
      </c>
      <c r="G3603" s="34" t="str">
        <f aca="false">IF(ISBLANK(C3603),"",  IF(F3603="RAZÓN SOCIAL","NUEVO_RP",   IF(F3603="NUMERO",      IF(ISNUMBER(VALUE(C3603)),VALUE(C3603),""),   IF(OR(F3603="NSS - NOMBRE",F3603="RP - NOMBRE"),      IF(         AND(           NOT(ISERROR(FIND(" - ",C3603))),           ISERROR(FIND("  ",C3603)),           ISERROR(FIND("–",C3603)),           ISERROR(FIND("—",C3603)),           ISNUMBER(VALUE(LEFT(C3603,FIND(" - ",C3603)-1)))         ),         VALUE(LEFT(C3603,FIND(" - ",C3603)-1)),         ""      ),   ""   )  )))</f>
        <v/>
      </c>
      <c r="H3603" s="34" t="str">
        <f aca="false">B3603 &amp; "|" &amp; E3603 &amp; "|" &amp;(IF(ISBLANK(C3603),"",IFERROR(VALUE(LEFT(TRIM(C3603),FIND(" ",TRIM(C3603)&amp;" ")-1)),"")))</f>
        <v>||</v>
      </c>
      <c r="I3603" s="18" t="n">
        <f aca="false">IF(G3603="",0, IF(COUNTIF($H$6:H3603,H3603)=1,1,0))</f>
        <v>0</v>
      </c>
      <c r="J3603" s="34" t="str">
        <f aca="false">IF( OR( ISBLANK(D3603), C3603=D3603, AND( LEFT(D3603,7)&lt;&gt;"NOMINA ", OR( ISERROR(FIND(" - ",D3603)), NOT(ISNUMBER(VALUE(LEFT(D3603,FIND(" - ",D3603)-1)))) ) ) ), "", B3603 &amp; "|" &amp; E3603 &amp; "|" &amp; (IF(ISBLANK(C3603), "", IFERROR(VALUE(LEFT(TRIM(C3603), FIND(" ", TRIM(C3603)&amp;" ")-1)), ""))) &amp; "|" &amp; D3603 )</f>
        <v/>
      </c>
      <c r="K3603" s="18" t="n">
        <f aca="false">IF(OR(C3603="", J3603="",G3603=""), 0, IF(COUNTIF($J$6:J3603, J3603)=1, 1, 0))</f>
        <v>0</v>
      </c>
      <c r="L3603" s="16" t="str">
        <f aca="false">IF(B3603="Inscripción de nuevo registro patronal",B3603 &amp; "|" &amp; E3603 &amp; "|" &amp; C3603,"")</f>
        <v/>
      </c>
      <c r="M3603" s="18" t="n">
        <f aca="false">IF(OR(C3603="", L3603=""), 0, IF(COUNTIF($L$6:L3603, L3603)=1, 1, 0))</f>
        <v>0</v>
      </c>
    </row>
    <row r="3604" customFormat="false" ht="28.35" hidden="false" customHeight="true" outlineLevel="0" collapsed="false">
      <c r="A3604" s="48" t="str">
        <f aca="false">IF(AND(NOT(ISBLANK(C3604)),NOT(ISBLANK(B3604)),NOT(ISBLANK(E3604))),(_xlfn.AGGREGATE(2,7,A$5:A3604))+1,"")</f>
        <v/>
      </c>
      <c r="B3604" s="49"/>
      <c r="C3604" s="49"/>
      <c r="D3604" s="50"/>
      <c r="E3604" s="51"/>
      <c r="F3604" s="52" t="str">
        <f aca="false">IFERROR(VLOOKUP(B3604,LISTAS!$Q$2:$R$58,2,0),"")</f>
        <v/>
      </c>
      <c r="G3604" s="34" t="str">
        <f aca="false">IF(ISBLANK(C3604),"",  IF(F3604="RAZÓN SOCIAL","NUEVO_RP",   IF(F3604="NUMERO",      IF(ISNUMBER(VALUE(C3604)),VALUE(C3604),""),   IF(OR(F3604="NSS - NOMBRE",F3604="RP - NOMBRE"),      IF(         AND(           NOT(ISERROR(FIND(" - ",C3604))),           ISERROR(FIND("  ",C3604)),           ISERROR(FIND("–",C3604)),           ISERROR(FIND("—",C3604)),           ISNUMBER(VALUE(LEFT(C3604,FIND(" - ",C3604)-1)))         ),         VALUE(LEFT(C3604,FIND(" - ",C3604)-1)),         ""      ),   ""   )  )))</f>
        <v/>
      </c>
      <c r="H3604" s="34" t="str">
        <f aca="false">B3604 &amp; "|" &amp; E3604 &amp; "|" &amp;(IF(ISBLANK(C3604),"",IFERROR(VALUE(LEFT(TRIM(C3604),FIND(" ",TRIM(C3604)&amp;" ")-1)),"")))</f>
        <v>||</v>
      </c>
      <c r="I3604" s="18" t="n">
        <f aca="false">IF(G3604="",0, IF(COUNTIF($H$6:H3604,H3604)=1,1,0))</f>
        <v>0</v>
      </c>
      <c r="J3604" s="34" t="str">
        <f aca="false">IF( OR( ISBLANK(D3604), C3604=D3604, AND( LEFT(D3604,7)&lt;&gt;"NOMINA ", OR( ISERROR(FIND(" - ",D3604)), NOT(ISNUMBER(VALUE(LEFT(D3604,FIND(" - ",D3604)-1)))) ) ) ), "", B3604 &amp; "|" &amp; E3604 &amp; "|" &amp; (IF(ISBLANK(C3604), "", IFERROR(VALUE(LEFT(TRIM(C3604), FIND(" ", TRIM(C3604)&amp;" ")-1)), ""))) &amp; "|" &amp; D3604 )</f>
        <v/>
      </c>
      <c r="K3604" s="18" t="n">
        <f aca="false">IF(OR(C3604="", J3604="",G3604=""), 0, IF(COUNTIF($J$6:J3604, J3604)=1, 1, 0))</f>
        <v>0</v>
      </c>
      <c r="L3604" s="16" t="str">
        <f aca="false">IF(B3604="Inscripción de nuevo registro patronal",B3604 &amp; "|" &amp; E3604 &amp; "|" &amp; C3604,"")</f>
        <v/>
      </c>
      <c r="M3604" s="18" t="n">
        <f aca="false">IF(OR(C3604="", L3604=""), 0, IF(COUNTIF($L$6:L3604, L3604)=1, 1, 0))</f>
        <v>0</v>
      </c>
    </row>
    <row r="3605" customFormat="false" ht="28.35" hidden="false" customHeight="true" outlineLevel="0" collapsed="false">
      <c r="A3605" s="48" t="str">
        <f aca="false">IF(AND(NOT(ISBLANK(C3605)),NOT(ISBLANK(B3605)),NOT(ISBLANK(E3605))),(_xlfn.AGGREGATE(2,7,A$5:A3605))+1,"")</f>
        <v/>
      </c>
      <c r="B3605" s="49"/>
      <c r="C3605" s="49"/>
      <c r="D3605" s="50"/>
      <c r="E3605" s="51"/>
      <c r="F3605" s="52" t="str">
        <f aca="false">IFERROR(VLOOKUP(B3605,LISTAS!$Q$2:$R$58,2,0),"")</f>
        <v/>
      </c>
      <c r="G3605" s="34" t="str">
        <f aca="false">IF(ISBLANK(C3605),"",  IF(F3605="RAZÓN SOCIAL","NUEVO_RP",   IF(F3605="NUMERO",      IF(ISNUMBER(VALUE(C3605)),VALUE(C3605),""),   IF(OR(F3605="NSS - NOMBRE",F3605="RP - NOMBRE"),      IF(         AND(           NOT(ISERROR(FIND(" - ",C3605))),           ISERROR(FIND("  ",C3605)),           ISERROR(FIND("–",C3605)),           ISERROR(FIND("—",C3605)),           ISNUMBER(VALUE(LEFT(C3605,FIND(" - ",C3605)-1)))         ),         VALUE(LEFT(C3605,FIND(" - ",C3605)-1)),         ""      ),   ""   )  )))</f>
        <v/>
      </c>
      <c r="H3605" s="34" t="str">
        <f aca="false">B3605 &amp; "|" &amp; E3605 &amp; "|" &amp;(IF(ISBLANK(C3605),"",IFERROR(VALUE(LEFT(TRIM(C3605),FIND(" ",TRIM(C3605)&amp;" ")-1)),"")))</f>
        <v>||</v>
      </c>
      <c r="I3605" s="18" t="n">
        <f aca="false">IF(G3605="",0, IF(COUNTIF($H$6:H3605,H3605)=1,1,0))</f>
        <v>0</v>
      </c>
      <c r="J3605" s="34" t="str">
        <f aca="false">IF( OR( ISBLANK(D3605), C3605=D3605, AND( LEFT(D3605,7)&lt;&gt;"NOMINA ", OR( ISERROR(FIND(" - ",D3605)), NOT(ISNUMBER(VALUE(LEFT(D3605,FIND(" - ",D3605)-1)))) ) ) ), "", B3605 &amp; "|" &amp; E3605 &amp; "|" &amp; (IF(ISBLANK(C3605), "", IFERROR(VALUE(LEFT(TRIM(C3605), FIND(" ", TRIM(C3605)&amp;" ")-1)), ""))) &amp; "|" &amp; D3605 )</f>
        <v/>
      </c>
      <c r="K3605" s="18" t="n">
        <f aca="false">IF(OR(C3605="", J3605="",G3605=""), 0, IF(COUNTIF($J$6:J3605, J3605)=1, 1, 0))</f>
        <v>0</v>
      </c>
      <c r="L3605" s="16" t="str">
        <f aca="false">IF(B3605="Inscripción de nuevo registro patronal",B3605 &amp; "|" &amp; E3605 &amp; "|" &amp; C3605,"")</f>
        <v/>
      </c>
      <c r="M3605" s="18" t="n">
        <f aca="false">IF(OR(C3605="", L3605=""), 0, IF(COUNTIF($L$6:L3605, L3605)=1, 1, 0))</f>
        <v>0</v>
      </c>
    </row>
    <row r="3606" customFormat="false" ht="28.35" hidden="false" customHeight="true" outlineLevel="0" collapsed="false">
      <c r="A3606" s="48" t="str">
        <f aca="false">IF(AND(NOT(ISBLANK(C3606)),NOT(ISBLANK(B3606)),NOT(ISBLANK(E3606))),(_xlfn.AGGREGATE(2,7,A$5:A3606))+1,"")</f>
        <v/>
      </c>
      <c r="B3606" s="49"/>
      <c r="C3606" s="49"/>
      <c r="D3606" s="50"/>
      <c r="E3606" s="51"/>
      <c r="F3606" s="52" t="str">
        <f aca="false">IFERROR(VLOOKUP(B3606,LISTAS!$Q$2:$R$58,2,0),"")</f>
        <v/>
      </c>
      <c r="G3606" s="34" t="str">
        <f aca="false">IF(ISBLANK(C3606),"",  IF(F3606="RAZÓN SOCIAL","NUEVO_RP",   IF(F3606="NUMERO",      IF(ISNUMBER(VALUE(C3606)),VALUE(C3606),""),   IF(OR(F3606="NSS - NOMBRE",F3606="RP - NOMBRE"),      IF(         AND(           NOT(ISERROR(FIND(" - ",C3606))),           ISERROR(FIND("  ",C3606)),           ISERROR(FIND("–",C3606)),           ISERROR(FIND("—",C3606)),           ISNUMBER(VALUE(LEFT(C3606,FIND(" - ",C3606)-1)))         ),         VALUE(LEFT(C3606,FIND(" - ",C3606)-1)),         ""      ),   ""   )  )))</f>
        <v/>
      </c>
      <c r="H3606" s="34" t="str">
        <f aca="false">B3606 &amp; "|" &amp; E3606 &amp; "|" &amp;(IF(ISBLANK(C3606),"",IFERROR(VALUE(LEFT(TRIM(C3606),FIND(" ",TRIM(C3606)&amp;" ")-1)),"")))</f>
        <v>||</v>
      </c>
      <c r="I3606" s="18" t="n">
        <f aca="false">IF(G3606="",0, IF(COUNTIF($H$6:H3606,H3606)=1,1,0))</f>
        <v>0</v>
      </c>
      <c r="J3606" s="34" t="str">
        <f aca="false">IF( OR( ISBLANK(D3606), C3606=D3606, AND( LEFT(D3606,7)&lt;&gt;"NOMINA ", OR( ISERROR(FIND(" - ",D3606)), NOT(ISNUMBER(VALUE(LEFT(D3606,FIND(" - ",D3606)-1)))) ) ) ), "", B3606 &amp; "|" &amp; E3606 &amp; "|" &amp; (IF(ISBLANK(C3606), "", IFERROR(VALUE(LEFT(TRIM(C3606), FIND(" ", TRIM(C3606)&amp;" ")-1)), ""))) &amp; "|" &amp; D3606 )</f>
        <v/>
      </c>
      <c r="K3606" s="18" t="n">
        <f aca="false">IF(OR(C3606="", J3606="",G3606=""), 0, IF(COUNTIF($J$6:J3606, J3606)=1, 1, 0))</f>
        <v>0</v>
      </c>
      <c r="L3606" s="16" t="str">
        <f aca="false">IF(B3606="Inscripción de nuevo registro patronal",B3606 &amp; "|" &amp; E3606 &amp; "|" &amp; C3606,"")</f>
        <v/>
      </c>
      <c r="M3606" s="18" t="n">
        <f aca="false">IF(OR(C3606="", L3606=""), 0, IF(COUNTIF($L$6:L3606, L3606)=1, 1, 0))</f>
        <v>0</v>
      </c>
    </row>
    <row r="3607" customFormat="false" ht="28.35" hidden="false" customHeight="true" outlineLevel="0" collapsed="false">
      <c r="A3607" s="48" t="str">
        <f aca="false">IF(AND(NOT(ISBLANK(C3607)),NOT(ISBLANK(B3607)),NOT(ISBLANK(E3607))),(_xlfn.AGGREGATE(2,7,A$5:A3607))+1,"")</f>
        <v/>
      </c>
      <c r="B3607" s="49"/>
      <c r="C3607" s="49"/>
      <c r="D3607" s="50"/>
      <c r="E3607" s="51"/>
      <c r="F3607" s="52" t="str">
        <f aca="false">IFERROR(VLOOKUP(B3607,LISTAS!$Q$2:$R$58,2,0),"")</f>
        <v/>
      </c>
      <c r="G3607" s="34" t="str">
        <f aca="false">IF(ISBLANK(C3607),"",  IF(F3607="RAZÓN SOCIAL","NUEVO_RP",   IF(F3607="NUMERO",      IF(ISNUMBER(VALUE(C3607)),VALUE(C3607),""),   IF(OR(F3607="NSS - NOMBRE",F3607="RP - NOMBRE"),      IF(         AND(           NOT(ISERROR(FIND(" - ",C3607))),           ISERROR(FIND("  ",C3607)),           ISERROR(FIND("–",C3607)),           ISERROR(FIND("—",C3607)),           ISNUMBER(VALUE(LEFT(C3607,FIND(" - ",C3607)-1)))         ),         VALUE(LEFT(C3607,FIND(" - ",C3607)-1)),         ""      ),   ""   )  )))</f>
        <v/>
      </c>
      <c r="H3607" s="34" t="str">
        <f aca="false">B3607 &amp; "|" &amp; E3607 &amp; "|" &amp;(IF(ISBLANK(C3607),"",IFERROR(VALUE(LEFT(TRIM(C3607),FIND(" ",TRIM(C3607)&amp;" ")-1)),"")))</f>
        <v>||</v>
      </c>
      <c r="I3607" s="18" t="n">
        <f aca="false">IF(G3607="",0, IF(COUNTIF($H$6:H3607,H3607)=1,1,0))</f>
        <v>0</v>
      </c>
      <c r="J3607" s="34" t="str">
        <f aca="false">IF( OR( ISBLANK(D3607), C3607=D3607, AND( LEFT(D3607,7)&lt;&gt;"NOMINA ", OR( ISERROR(FIND(" - ",D3607)), NOT(ISNUMBER(VALUE(LEFT(D3607,FIND(" - ",D3607)-1)))) ) ) ), "", B3607 &amp; "|" &amp; E3607 &amp; "|" &amp; (IF(ISBLANK(C3607), "", IFERROR(VALUE(LEFT(TRIM(C3607), FIND(" ", TRIM(C3607)&amp;" ")-1)), ""))) &amp; "|" &amp; D3607 )</f>
        <v/>
      </c>
      <c r="K3607" s="18" t="n">
        <f aca="false">IF(OR(C3607="", J3607="",G3607=""), 0, IF(COUNTIF($J$6:J3607, J3607)=1, 1, 0))</f>
        <v>0</v>
      </c>
      <c r="L3607" s="16" t="str">
        <f aca="false">IF(B3607="Inscripción de nuevo registro patronal",B3607 &amp; "|" &amp; E3607 &amp; "|" &amp; C3607,"")</f>
        <v/>
      </c>
      <c r="M3607" s="18" t="n">
        <f aca="false">IF(OR(C3607="", L3607=""), 0, IF(COUNTIF($L$6:L3607, L3607)=1, 1, 0))</f>
        <v>0</v>
      </c>
    </row>
    <row r="3608" customFormat="false" ht="28.35" hidden="false" customHeight="true" outlineLevel="0" collapsed="false">
      <c r="A3608" s="48" t="str">
        <f aca="false">IF(AND(NOT(ISBLANK(C3608)),NOT(ISBLANK(B3608)),NOT(ISBLANK(E3608))),(_xlfn.AGGREGATE(2,7,A$5:A3608))+1,"")</f>
        <v/>
      </c>
      <c r="B3608" s="49"/>
      <c r="C3608" s="49"/>
      <c r="D3608" s="50"/>
      <c r="E3608" s="51"/>
      <c r="F3608" s="52" t="str">
        <f aca="false">IFERROR(VLOOKUP(B3608,LISTAS!$Q$2:$R$58,2,0),"")</f>
        <v/>
      </c>
      <c r="G3608" s="34" t="str">
        <f aca="false">IF(ISBLANK(C3608),"",  IF(F3608="RAZÓN SOCIAL","NUEVO_RP",   IF(F3608="NUMERO",      IF(ISNUMBER(VALUE(C3608)),VALUE(C3608),""),   IF(OR(F3608="NSS - NOMBRE",F3608="RP - NOMBRE"),      IF(         AND(           NOT(ISERROR(FIND(" - ",C3608))),           ISERROR(FIND("  ",C3608)),           ISERROR(FIND("–",C3608)),           ISERROR(FIND("—",C3608)),           ISNUMBER(VALUE(LEFT(C3608,FIND(" - ",C3608)-1)))         ),         VALUE(LEFT(C3608,FIND(" - ",C3608)-1)),         ""      ),   ""   )  )))</f>
        <v/>
      </c>
      <c r="H3608" s="34" t="str">
        <f aca="false">B3608 &amp; "|" &amp; E3608 &amp; "|" &amp;(IF(ISBLANK(C3608),"",IFERROR(VALUE(LEFT(TRIM(C3608),FIND(" ",TRIM(C3608)&amp;" ")-1)),"")))</f>
        <v>||</v>
      </c>
      <c r="I3608" s="18" t="n">
        <f aca="false">IF(G3608="",0, IF(COUNTIF($H$6:H3608,H3608)=1,1,0))</f>
        <v>0</v>
      </c>
      <c r="J3608" s="34" t="str">
        <f aca="false">IF( OR( ISBLANK(D3608), C3608=D3608, AND( LEFT(D3608,7)&lt;&gt;"NOMINA ", OR( ISERROR(FIND(" - ",D3608)), NOT(ISNUMBER(VALUE(LEFT(D3608,FIND(" - ",D3608)-1)))) ) ) ), "", B3608 &amp; "|" &amp; E3608 &amp; "|" &amp; (IF(ISBLANK(C3608), "", IFERROR(VALUE(LEFT(TRIM(C3608), FIND(" ", TRIM(C3608)&amp;" ")-1)), ""))) &amp; "|" &amp; D3608 )</f>
        <v/>
      </c>
      <c r="K3608" s="18" t="n">
        <f aca="false">IF(OR(C3608="", J3608="",G3608=""), 0, IF(COUNTIF($J$6:J3608, J3608)=1, 1, 0))</f>
        <v>0</v>
      </c>
      <c r="L3608" s="16" t="str">
        <f aca="false">IF(B3608="Inscripción de nuevo registro patronal",B3608 &amp; "|" &amp; E3608 &amp; "|" &amp; C3608,"")</f>
        <v/>
      </c>
      <c r="M3608" s="18" t="n">
        <f aca="false">IF(OR(C3608="", L3608=""), 0, IF(COUNTIF($L$6:L3608, L3608)=1, 1, 0))</f>
        <v>0</v>
      </c>
    </row>
    <row r="3609" customFormat="false" ht="28.35" hidden="false" customHeight="true" outlineLevel="0" collapsed="false">
      <c r="A3609" s="48" t="str">
        <f aca="false">IF(AND(NOT(ISBLANK(C3609)),NOT(ISBLANK(B3609)),NOT(ISBLANK(E3609))),(_xlfn.AGGREGATE(2,7,A$5:A3609))+1,"")</f>
        <v/>
      </c>
      <c r="B3609" s="49"/>
      <c r="C3609" s="49"/>
      <c r="D3609" s="50"/>
      <c r="E3609" s="51"/>
      <c r="F3609" s="52" t="str">
        <f aca="false">IFERROR(VLOOKUP(B3609,LISTAS!$Q$2:$R$58,2,0),"")</f>
        <v/>
      </c>
      <c r="G3609" s="34" t="str">
        <f aca="false">IF(ISBLANK(C3609),"",  IF(F3609="RAZÓN SOCIAL","NUEVO_RP",   IF(F3609="NUMERO",      IF(ISNUMBER(VALUE(C3609)),VALUE(C3609),""),   IF(OR(F3609="NSS - NOMBRE",F3609="RP - NOMBRE"),      IF(         AND(           NOT(ISERROR(FIND(" - ",C3609))),           ISERROR(FIND("  ",C3609)),           ISERROR(FIND("–",C3609)),           ISERROR(FIND("—",C3609)),           ISNUMBER(VALUE(LEFT(C3609,FIND(" - ",C3609)-1)))         ),         VALUE(LEFT(C3609,FIND(" - ",C3609)-1)),         ""      ),   ""   )  )))</f>
        <v/>
      </c>
      <c r="H3609" s="34" t="str">
        <f aca="false">B3609 &amp; "|" &amp; E3609 &amp; "|" &amp;(IF(ISBLANK(C3609),"",IFERROR(VALUE(LEFT(TRIM(C3609),FIND(" ",TRIM(C3609)&amp;" ")-1)),"")))</f>
        <v>||</v>
      </c>
      <c r="I3609" s="18" t="n">
        <f aca="false">IF(G3609="",0, IF(COUNTIF($H$6:H3609,H3609)=1,1,0))</f>
        <v>0</v>
      </c>
      <c r="J3609" s="34" t="str">
        <f aca="false">IF( OR( ISBLANK(D3609), C3609=D3609, AND( LEFT(D3609,7)&lt;&gt;"NOMINA ", OR( ISERROR(FIND(" - ",D3609)), NOT(ISNUMBER(VALUE(LEFT(D3609,FIND(" - ",D3609)-1)))) ) ) ), "", B3609 &amp; "|" &amp; E3609 &amp; "|" &amp; (IF(ISBLANK(C3609), "", IFERROR(VALUE(LEFT(TRIM(C3609), FIND(" ", TRIM(C3609)&amp;" ")-1)), ""))) &amp; "|" &amp; D3609 )</f>
        <v/>
      </c>
      <c r="K3609" s="18" t="n">
        <f aca="false">IF(OR(C3609="", J3609="",G3609=""), 0, IF(COUNTIF($J$6:J3609, J3609)=1, 1, 0))</f>
        <v>0</v>
      </c>
      <c r="L3609" s="16" t="str">
        <f aca="false">IF(B3609="Inscripción de nuevo registro patronal",B3609 &amp; "|" &amp; E3609 &amp; "|" &amp; C3609,"")</f>
        <v/>
      </c>
      <c r="M3609" s="18" t="n">
        <f aca="false">IF(OR(C3609="", L3609=""), 0, IF(COUNTIF($L$6:L3609, L3609)=1, 1, 0))</f>
        <v>0</v>
      </c>
    </row>
    <row r="3610" customFormat="false" ht="28.35" hidden="false" customHeight="true" outlineLevel="0" collapsed="false">
      <c r="A3610" s="48" t="str">
        <f aca="false">IF(AND(NOT(ISBLANK(C3610)),NOT(ISBLANK(B3610)),NOT(ISBLANK(E3610))),(_xlfn.AGGREGATE(2,7,A$5:A3610))+1,"")</f>
        <v/>
      </c>
      <c r="B3610" s="49"/>
      <c r="C3610" s="49"/>
      <c r="D3610" s="50"/>
      <c r="E3610" s="51"/>
      <c r="F3610" s="52" t="str">
        <f aca="false">IFERROR(VLOOKUP(B3610,LISTAS!$Q$2:$R$58,2,0),"")</f>
        <v/>
      </c>
      <c r="G3610" s="34" t="str">
        <f aca="false">IF(ISBLANK(C3610),"",  IF(F3610="RAZÓN SOCIAL","NUEVO_RP",   IF(F3610="NUMERO",      IF(ISNUMBER(VALUE(C3610)),VALUE(C3610),""),   IF(OR(F3610="NSS - NOMBRE",F3610="RP - NOMBRE"),      IF(         AND(           NOT(ISERROR(FIND(" - ",C3610))),           ISERROR(FIND("  ",C3610)),           ISERROR(FIND("–",C3610)),           ISERROR(FIND("—",C3610)),           ISNUMBER(VALUE(LEFT(C3610,FIND(" - ",C3610)-1)))         ),         VALUE(LEFT(C3610,FIND(" - ",C3610)-1)),         ""      ),   ""   )  )))</f>
        <v/>
      </c>
      <c r="H3610" s="34" t="str">
        <f aca="false">B3610 &amp; "|" &amp; E3610 &amp; "|" &amp;(IF(ISBLANK(C3610),"",IFERROR(VALUE(LEFT(TRIM(C3610),FIND(" ",TRIM(C3610)&amp;" ")-1)),"")))</f>
        <v>||</v>
      </c>
      <c r="I3610" s="18" t="n">
        <f aca="false">IF(G3610="",0, IF(COUNTIF($H$6:H3610,H3610)=1,1,0))</f>
        <v>0</v>
      </c>
      <c r="J3610" s="34" t="str">
        <f aca="false">IF( OR( ISBLANK(D3610), C3610=D3610, AND( LEFT(D3610,7)&lt;&gt;"NOMINA ", OR( ISERROR(FIND(" - ",D3610)), NOT(ISNUMBER(VALUE(LEFT(D3610,FIND(" - ",D3610)-1)))) ) ) ), "", B3610 &amp; "|" &amp; E3610 &amp; "|" &amp; (IF(ISBLANK(C3610), "", IFERROR(VALUE(LEFT(TRIM(C3610), FIND(" ", TRIM(C3610)&amp;" ")-1)), ""))) &amp; "|" &amp; D3610 )</f>
        <v/>
      </c>
      <c r="K3610" s="18" t="n">
        <f aca="false">IF(OR(C3610="", J3610="",G3610=""), 0, IF(COUNTIF($J$6:J3610, J3610)=1, 1, 0))</f>
        <v>0</v>
      </c>
      <c r="L3610" s="16" t="str">
        <f aca="false">IF(B3610="Inscripción de nuevo registro patronal",B3610 &amp; "|" &amp; E3610 &amp; "|" &amp; C3610,"")</f>
        <v/>
      </c>
      <c r="M3610" s="18" t="n">
        <f aca="false">IF(OR(C3610="", L3610=""), 0, IF(COUNTIF($L$6:L3610, L3610)=1, 1, 0))</f>
        <v>0</v>
      </c>
    </row>
    <row r="3611" customFormat="false" ht="28.35" hidden="false" customHeight="true" outlineLevel="0" collapsed="false">
      <c r="A3611" s="48" t="str">
        <f aca="false">IF(AND(NOT(ISBLANK(C3611)),NOT(ISBLANK(B3611)),NOT(ISBLANK(E3611))),(_xlfn.AGGREGATE(2,7,A$5:A3611))+1,"")</f>
        <v/>
      </c>
      <c r="B3611" s="49"/>
      <c r="C3611" s="49"/>
      <c r="D3611" s="50"/>
      <c r="E3611" s="51"/>
      <c r="F3611" s="52" t="str">
        <f aca="false">IFERROR(VLOOKUP(B3611,LISTAS!$Q$2:$R$58,2,0),"")</f>
        <v/>
      </c>
      <c r="G3611" s="34" t="str">
        <f aca="false">IF(ISBLANK(C3611),"",  IF(F3611="RAZÓN SOCIAL","NUEVO_RP",   IF(F3611="NUMERO",      IF(ISNUMBER(VALUE(C3611)),VALUE(C3611),""),   IF(OR(F3611="NSS - NOMBRE",F3611="RP - NOMBRE"),      IF(         AND(           NOT(ISERROR(FIND(" - ",C3611))),           ISERROR(FIND("  ",C3611)),           ISERROR(FIND("–",C3611)),           ISERROR(FIND("—",C3611)),           ISNUMBER(VALUE(LEFT(C3611,FIND(" - ",C3611)-1)))         ),         VALUE(LEFT(C3611,FIND(" - ",C3611)-1)),         ""      ),   ""   )  )))</f>
        <v/>
      </c>
      <c r="H3611" s="34" t="str">
        <f aca="false">B3611 &amp; "|" &amp; E3611 &amp; "|" &amp;(IF(ISBLANK(C3611),"",IFERROR(VALUE(LEFT(TRIM(C3611),FIND(" ",TRIM(C3611)&amp;" ")-1)),"")))</f>
        <v>||</v>
      </c>
      <c r="I3611" s="18" t="n">
        <f aca="false">IF(G3611="",0, IF(COUNTIF($H$6:H3611,H3611)=1,1,0))</f>
        <v>0</v>
      </c>
      <c r="J3611" s="34" t="str">
        <f aca="false">IF( OR( ISBLANK(D3611), C3611=D3611, AND( LEFT(D3611,7)&lt;&gt;"NOMINA ", OR( ISERROR(FIND(" - ",D3611)), NOT(ISNUMBER(VALUE(LEFT(D3611,FIND(" - ",D3611)-1)))) ) ) ), "", B3611 &amp; "|" &amp; E3611 &amp; "|" &amp; (IF(ISBLANK(C3611), "", IFERROR(VALUE(LEFT(TRIM(C3611), FIND(" ", TRIM(C3611)&amp;" ")-1)), ""))) &amp; "|" &amp; D3611 )</f>
        <v/>
      </c>
      <c r="K3611" s="18" t="n">
        <f aca="false">IF(OR(C3611="", J3611="",G3611=""), 0, IF(COUNTIF($J$6:J3611, J3611)=1, 1, 0))</f>
        <v>0</v>
      </c>
      <c r="L3611" s="16" t="str">
        <f aca="false">IF(B3611="Inscripción de nuevo registro patronal",B3611 &amp; "|" &amp; E3611 &amp; "|" &amp; C3611,"")</f>
        <v/>
      </c>
      <c r="M3611" s="18" t="n">
        <f aca="false">IF(OR(C3611="", L3611=""), 0, IF(COUNTIF($L$6:L3611, L3611)=1, 1, 0))</f>
        <v>0</v>
      </c>
    </row>
    <row r="3612" customFormat="false" ht="28.35" hidden="false" customHeight="true" outlineLevel="0" collapsed="false">
      <c r="A3612" s="48" t="str">
        <f aca="false">IF(AND(NOT(ISBLANK(C3612)),NOT(ISBLANK(B3612)),NOT(ISBLANK(E3612))),(_xlfn.AGGREGATE(2,7,A$5:A3612))+1,"")</f>
        <v/>
      </c>
      <c r="B3612" s="49"/>
      <c r="C3612" s="49"/>
      <c r="D3612" s="50"/>
      <c r="E3612" s="51"/>
      <c r="F3612" s="52" t="str">
        <f aca="false">IFERROR(VLOOKUP(B3612,LISTAS!$Q$2:$R$58,2,0),"")</f>
        <v/>
      </c>
      <c r="G3612" s="34" t="str">
        <f aca="false">IF(ISBLANK(C3612),"",  IF(F3612="RAZÓN SOCIAL","NUEVO_RP",   IF(F3612="NUMERO",      IF(ISNUMBER(VALUE(C3612)),VALUE(C3612),""),   IF(OR(F3612="NSS - NOMBRE",F3612="RP - NOMBRE"),      IF(         AND(           NOT(ISERROR(FIND(" - ",C3612))),           ISERROR(FIND("  ",C3612)),           ISERROR(FIND("–",C3612)),           ISERROR(FIND("—",C3612)),           ISNUMBER(VALUE(LEFT(C3612,FIND(" - ",C3612)-1)))         ),         VALUE(LEFT(C3612,FIND(" - ",C3612)-1)),         ""      ),   ""   )  )))</f>
        <v/>
      </c>
      <c r="H3612" s="34" t="str">
        <f aca="false">B3612 &amp; "|" &amp; E3612 &amp; "|" &amp;(IF(ISBLANK(C3612),"",IFERROR(VALUE(LEFT(TRIM(C3612),FIND(" ",TRIM(C3612)&amp;" ")-1)),"")))</f>
        <v>||</v>
      </c>
      <c r="I3612" s="18" t="n">
        <f aca="false">IF(G3612="",0, IF(COUNTIF($H$6:H3612,H3612)=1,1,0))</f>
        <v>0</v>
      </c>
      <c r="J3612" s="34" t="str">
        <f aca="false">IF( OR( ISBLANK(D3612), C3612=D3612, AND( LEFT(D3612,7)&lt;&gt;"NOMINA ", OR( ISERROR(FIND(" - ",D3612)), NOT(ISNUMBER(VALUE(LEFT(D3612,FIND(" - ",D3612)-1)))) ) ) ), "", B3612 &amp; "|" &amp; E3612 &amp; "|" &amp; (IF(ISBLANK(C3612), "", IFERROR(VALUE(LEFT(TRIM(C3612), FIND(" ", TRIM(C3612)&amp;" ")-1)), ""))) &amp; "|" &amp; D3612 )</f>
        <v/>
      </c>
      <c r="K3612" s="18" t="n">
        <f aca="false">IF(OR(C3612="", J3612="",G3612=""), 0, IF(COUNTIF($J$6:J3612, J3612)=1, 1, 0))</f>
        <v>0</v>
      </c>
      <c r="L3612" s="16" t="str">
        <f aca="false">IF(B3612="Inscripción de nuevo registro patronal",B3612 &amp; "|" &amp; E3612 &amp; "|" &amp; C3612,"")</f>
        <v/>
      </c>
      <c r="M3612" s="18" t="n">
        <f aca="false">IF(OR(C3612="", L3612=""), 0, IF(COUNTIF($L$6:L3612, L3612)=1, 1, 0))</f>
        <v>0</v>
      </c>
    </row>
    <row r="3613" customFormat="false" ht="28.35" hidden="false" customHeight="true" outlineLevel="0" collapsed="false">
      <c r="A3613" s="48" t="str">
        <f aca="false">IF(AND(NOT(ISBLANK(C3613)),NOT(ISBLANK(B3613)),NOT(ISBLANK(E3613))),(_xlfn.AGGREGATE(2,7,A$5:A3613))+1,"")</f>
        <v/>
      </c>
      <c r="B3613" s="49"/>
      <c r="C3613" s="49"/>
      <c r="D3613" s="50"/>
      <c r="E3613" s="51"/>
      <c r="F3613" s="52" t="str">
        <f aca="false">IFERROR(VLOOKUP(B3613,LISTAS!$Q$2:$R$58,2,0),"")</f>
        <v/>
      </c>
      <c r="G3613" s="34" t="str">
        <f aca="false">IF(ISBLANK(C3613),"",  IF(F3613="RAZÓN SOCIAL","NUEVO_RP",   IF(F3613="NUMERO",      IF(ISNUMBER(VALUE(C3613)),VALUE(C3613),""),   IF(OR(F3613="NSS - NOMBRE",F3613="RP - NOMBRE"),      IF(         AND(           NOT(ISERROR(FIND(" - ",C3613))),           ISERROR(FIND("  ",C3613)),           ISERROR(FIND("–",C3613)),           ISERROR(FIND("—",C3613)),           ISNUMBER(VALUE(LEFT(C3613,FIND(" - ",C3613)-1)))         ),         VALUE(LEFT(C3613,FIND(" - ",C3613)-1)),         ""      ),   ""   )  )))</f>
        <v/>
      </c>
      <c r="H3613" s="34" t="str">
        <f aca="false">B3613 &amp; "|" &amp; E3613 &amp; "|" &amp;(IF(ISBLANK(C3613),"",IFERROR(VALUE(LEFT(TRIM(C3613),FIND(" ",TRIM(C3613)&amp;" ")-1)),"")))</f>
        <v>||</v>
      </c>
      <c r="I3613" s="18" t="n">
        <f aca="false">IF(G3613="",0, IF(COUNTIF($H$6:H3613,H3613)=1,1,0))</f>
        <v>0</v>
      </c>
      <c r="J3613" s="34" t="str">
        <f aca="false">IF( OR( ISBLANK(D3613), C3613=D3613, AND( LEFT(D3613,7)&lt;&gt;"NOMINA ", OR( ISERROR(FIND(" - ",D3613)), NOT(ISNUMBER(VALUE(LEFT(D3613,FIND(" - ",D3613)-1)))) ) ) ), "", B3613 &amp; "|" &amp; E3613 &amp; "|" &amp; (IF(ISBLANK(C3613), "", IFERROR(VALUE(LEFT(TRIM(C3613), FIND(" ", TRIM(C3613)&amp;" ")-1)), ""))) &amp; "|" &amp; D3613 )</f>
        <v/>
      </c>
      <c r="K3613" s="18" t="n">
        <f aca="false">IF(OR(C3613="", J3613="",G3613=""), 0, IF(COUNTIF($J$6:J3613, J3613)=1, 1, 0))</f>
        <v>0</v>
      </c>
      <c r="L3613" s="16" t="str">
        <f aca="false">IF(B3613="Inscripción de nuevo registro patronal",B3613 &amp; "|" &amp; E3613 &amp; "|" &amp; C3613,"")</f>
        <v/>
      </c>
      <c r="M3613" s="18" t="n">
        <f aca="false">IF(OR(C3613="", L3613=""), 0, IF(COUNTIF($L$6:L3613, L3613)=1, 1, 0))</f>
        <v>0</v>
      </c>
    </row>
    <row r="3614" customFormat="false" ht="28.35" hidden="false" customHeight="true" outlineLevel="0" collapsed="false">
      <c r="A3614" s="48" t="str">
        <f aca="false">IF(AND(NOT(ISBLANK(C3614)),NOT(ISBLANK(B3614)),NOT(ISBLANK(E3614))),(_xlfn.AGGREGATE(2,7,A$5:A3614))+1,"")</f>
        <v/>
      </c>
      <c r="B3614" s="49"/>
      <c r="C3614" s="49"/>
      <c r="D3614" s="50"/>
      <c r="E3614" s="51"/>
      <c r="F3614" s="52" t="str">
        <f aca="false">IFERROR(VLOOKUP(B3614,LISTAS!$Q$2:$R$58,2,0),"")</f>
        <v/>
      </c>
      <c r="G3614" s="34" t="str">
        <f aca="false">IF(ISBLANK(C3614),"",  IF(F3614="RAZÓN SOCIAL","NUEVO_RP",   IF(F3614="NUMERO",      IF(ISNUMBER(VALUE(C3614)),VALUE(C3614),""),   IF(OR(F3614="NSS - NOMBRE",F3614="RP - NOMBRE"),      IF(         AND(           NOT(ISERROR(FIND(" - ",C3614))),           ISERROR(FIND("  ",C3614)),           ISERROR(FIND("–",C3614)),           ISERROR(FIND("—",C3614)),           ISNUMBER(VALUE(LEFT(C3614,FIND(" - ",C3614)-1)))         ),         VALUE(LEFT(C3614,FIND(" - ",C3614)-1)),         ""      ),   ""   )  )))</f>
        <v/>
      </c>
      <c r="H3614" s="34" t="str">
        <f aca="false">B3614 &amp; "|" &amp; E3614 &amp; "|" &amp;(IF(ISBLANK(C3614),"",IFERROR(VALUE(LEFT(TRIM(C3614),FIND(" ",TRIM(C3614)&amp;" ")-1)),"")))</f>
        <v>||</v>
      </c>
      <c r="I3614" s="18" t="n">
        <f aca="false">IF(G3614="",0, IF(COUNTIF($H$6:H3614,H3614)=1,1,0))</f>
        <v>0</v>
      </c>
      <c r="J3614" s="34" t="str">
        <f aca="false">IF( OR( ISBLANK(D3614), C3614=D3614, AND( LEFT(D3614,7)&lt;&gt;"NOMINA ", OR( ISERROR(FIND(" - ",D3614)), NOT(ISNUMBER(VALUE(LEFT(D3614,FIND(" - ",D3614)-1)))) ) ) ), "", B3614 &amp; "|" &amp; E3614 &amp; "|" &amp; (IF(ISBLANK(C3614), "", IFERROR(VALUE(LEFT(TRIM(C3614), FIND(" ", TRIM(C3614)&amp;" ")-1)), ""))) &amp; "|" &amp; D3614 )</f>
        <v/>
      </c>
      <c r="K3614" s="18" t="n">
        <f aca="false">IF(OR(C3614="", J3614="",G3614=""), 0, IF(COUNTIF($J$6:J3614, J3614)=1, 1, 0))</f>
        <v>0</v>
      </c>
      <c r="L3614" s="16" t="str">
        <f aca="false">IF(B3614="Inscripción de nuevo registro patronal",B3614 &amp; "|" &amp; E3614 &amp; "|" &amp; C3614,"")</f>
        <v/>
      </c>
      <c r="M3614" s="18" t="n">
        <f aca="false">IF(OR(C3614="", L3614=""), 0, IF(COUNTIF($L$6:L3614, L3614)=1, 1, 0))</f>
        <v>0</v>
      </c>
    </row>
    <row r="3615" customFormat="false" ht="28.35" hidden="false" customHeight="true" outlineLevel="0" collapsed="false">
      <c r="A3615" s="48" t="str">
        <f aca="false">IF(AND(NOT(ISBLANK(C3615)),NOT(ISBLANK(B3615)),NOT(ISBLANK(E3615))),(_xlfn.AGGREGATE(2,7,A$5:A3615))+1,"")</f>
        <v/>
      </c>
      <c r="B3615" s="49"/>
      <c r="C3615" s="49"/>
      <c r="D3615" s="50"/>
      <c r="E3615" s="51"/>
      <c r="F3615" s="52" t="str">
        <f aca="false">IFERROR(VLOOKUP(B3615,LISTAS!$Q$2:$R$58,2,0),"")</f>
        <v/>
      </c>
      <c r="G3615" s="34" t="str">
        <f aca="false">IF(ISBLANK(C3615),"",  IF(F3615="RAZÓN SOCIAL","NUEVO_RP",   IF(F3615="NUMERO",      IF(ISNUMBER(VALUE(C3615)),VALUE(C3615),""),   IF(OR(F3615="NSS - NOMBRE",F3615="RP - NOMBRE"),      IF(         AND(           NOT(ISERROR(FIND(" - ",C3615))),           ISERROR(FIND("  ",C3615)),           ISERROR(FIND("–",C3615)),           ISERROR(FIND("—",C3615)),           ISNUMBER(VALUE(LEFT(C3615,FIND(" - ",C3615)-1)))         ),         VALUE(LEFT(C3615,FIND(" - ",C3615)-1)),         ""      ),   ""   )  )))</f>
        <v/>
      </c>
      <c r="H3615" s="34" t="str">
        <f aca="false">B3615 &amp; "|" &amp; E3615 &amp; "|" &amp;(IF(ISBLANK(C3615),"",IFERROR(VALUE(LEFT(TRIM(C3615),FIND(" ",TRIM(C3615)&amp;" ")-1)),"")))</f>
        <v>||</v>
      </c>
      <c r="I3615" s="18" t="n">
        <f aca="false">IF(G3615="",0, IF(COUNTIF($H$6:H3615,H3615)=1,1,0))</f>
        <v>0</v>
      </c>
      <c r="J3615" s="34" t="str">
        <f aca="false">IF( OR( ISBLANK(D3615), C3615=D3615, AND( LEFT(D3615,7)&lt;&gt;"NOMINA ", OR( ISERROR(FIND(" - ",D3615)), NOT(ISNUMBER(VALUE(LEFT(D3615,FIND(" - ",D3615)-1)))) ) ) ), "", B3615 &amp; "|" &amp; E3615 &amp; "|" &amp; (IF(ISBLANK(C3615), "", IFERROR(VALUE(LEFT(TRIM(C3615), FIND(" ", TRIM(C3615)&amp;" ")-1)), ""))) &amp; "|" &amp; D3615 )</f>
        <v/>
      </c>
      <c r="K3615" s="18" t="n">
        <f aca="false">IF(OR(C3615="", J3615="",G3615=""), 0, IF(COUNTIF($J$6:J3615, J3615)=1, 1, 0))</f>
        <v>0</v>
      </c>
      <c r="L3615" s="16" t="str">
        <f aca="false">IF(B3615="Inscripción de nuevo registro patronal",B3615 &amp; "|" &amp; E3615 &amp; "|" &amp; C3615,"")</f>
        <v/>
      </c>
      <c r="M3615" s="18" t="n">
        <f aca="false">IF(OR(C3615="", L3615=""), 0, IF(COUNTIF($L$6:L3615, L3615)=1, 1, 0))</f>
        <v>0</v>
      </c>
    </row>
    <row r="3616" customFormat="false" ht="28.35" hidden="false" customHeight="true" outlineLevel="0" collapsed="false">
      <c r="A3616" s="48" t="str">
        <f aca="false">IF(AND(NOT(ISBLANK(C3616)),NOT(ISBLANK(B3616)),NOT(ISBLANK(E3616))),(_xlfn.AGGREGATE(2,7,A$5:A3616))+1,"")</f>
        <v/>
      </c>
      <c r="B3616" s="49"/>
      <c r="C3616" s="49"/>
      <c r="D3616" s="50"/>
      <c r="E3616" s="51"/>
      <c r="F3616" s="52" t="str">
        <f aca="false">IFERROR(VLOOKUP(B3616,LISTAS!$Q$2:$R$58,2,0),"")</f>
        <v/>
      </c>
      <c r="G3616" s="34" t="str">
        <f aca="false">IF(ISBLANK(C3616),"",  IF(F3616="RAZÓN SOCIAL","NUEVO_RP",   IF(F3616="NUMERO",      IF(ISNUMBER(VALUE(C3616)),VALUE(C3616),""),   IF(OR(F3616="NSS - NOMBRE",F3616="RP - NOMBRE"),      IF(         AND(           NOT(ISERROR(FIND(" - ",C3616))),           ISERROR(FIND("  ",C3616)),           ISERROR(FIND("–",C3616)),           ISERROR(FIND("—",C3616)),           ISNUMBER(VALUE(LEFT(C3616,FIND(" - ",C3616)-1)))         ),         VALUE(LEFT(C3616,FIND(" - ",C3616)-1)),         ""      ),   ""   )  )))</f>
        <v/>
      </c>
      <c r="H3616" s="34" t="str">
        <f aca="false">B3616 &amp; "|" &amp; E3616 &amp; "|" &amp;(IF(ISBLANK(C3616),"",IFERROR(VALUE(LEFT(TRIM(C3616),FIND(" ",TRIM(C3616)&amp;" ")-1)),"")))</f>
        <v>||</v>
      </c>
      <c r="I3616" s="18" t="n">
        <f aca="false">IF(G3616="",0, IF(COUNTIF($H$6:H3616,H3616)=1,1,0))</f>
        <v>0</v>
      </c>
      <c r="J3616" s="34" t="str">
        <f aca="false">IF( OR( ISBLANK(D3616), C3616=D3616, AND( LEFT(D3616,7)&lt;&gt;"NOMINA ", OR( ISERROR(FIND(" - ",D3616)), NOT(ISNUMBER(VALUE(LEFT(D3616,FIND(" - ",D3616)-1)))) ) ) ), "", B3616 &amp; "|" &amp; E3616 &amp; "|" &amp; (IF(ISBLANK(C3616), "", IFERROR(VALUE(LEFT(TRIM(C3616), FIND(" ", TRIM(C3616)&amp;" ")-1)), ""))) &amp; "|" &amp; D3616 )</f>
        <v/>
      </c>
      <c r="K3616" s="18" t="n">
        <f aca="false">IF(OR(C3616="", J3616="",G3616=""), 0, IF(COUNTIF($J$6:J3616, J3616)=1, 1, 0))</f>
        <v>0</v>
      </c>
      <c r="L3616" s="16" t="str">
        <f aca="false">IF(B3616="Inscripción de nuevo registro patronal",B3616 &amp; "|" &amp; E3616 &amp; "|" &amp; C3616,"")</f>
        <v/>
      </c>
      <c r="M3616" s="18" t="n">
        <f aca="false">IF(OR(C3616="", L3616=""), 0, IF(COUNTIF($L$6:L3616, L3616)=1, 1, 0))</f>
        <v>0</v>
      </c>
    </row>
    <row r="3617" customFormat="false" ht="28.35" hidden="false" customHeight="true" outlineLevel="0" collapsed="false">
      <c r="A3617" s="48" t="str">
        <f aca="false">IF(AND(NOT(ISBLANK(C3617)),NOT(ISBLANK(B3617)),NOT(ISBLANK(E3617))),(_xlfn.AGGREGATE(2,7,A$5:A3617))+1,"")</f>
        <v/>
      </c>
      <c r="B3617" s="49"/>
      <c r="C3617" s="49"/>
      <c r="D3617" s="50"/>
      <c r="E3617" s="51"/>
      <c r="F3617" s="52" t="str">
        <f aca="false">IFERROR(VLOOKUP(B3617,LISTAS!$Q$2:$R$58,2,0),"")</f>
        <v/>
      </c>
      <c r="G3617" s="34" t="str">
        <f aca="false">IF(ISBLANK(C3617),"",  IF(F3617="RAZÓN SOCIAL","NUEVO_RP",   IF(F3617="NUMERO",      IF(ISNUMBER(VALUE(C3617)),VALUE(C3617),""),   IF(OR(F3617="NSS - NOMBRE",F3617="RP - NOMBRE"),      IF(         AND(           NOT(ISERROR(FIND(" - ",C3617))),           ISERROR(FIND("  ",C3617)),           ISERROR(FIND("–",C3617)),           ISERROR(FIND("—",C3617)),           ISNUMBER(VALUE(LEFT(C3617,FIND(" - ",C3617)-1)))         ),         VALUE(LEFT(C3617,FIND(" - ",C3617)-1)),         ""      ),   ""   )  )))</f>
        <v/>
      </c>
      <c r="H3617" s="34" t="str">
        <f aca="false">B3617 &amp; "|" &amp; E3617 &amp; "|" &amp;(IF(ISBLANK(C3617),"",IFERROR(VALUE(LEFT(TRIM(C3617),FIND(" ",TRIM(C3617)&amp;" ")-1)),"")))</f>
        <v>||</v>
      </c>
      <c r="I3617" s="18" t="n">
        <f aca="false">IF(G3617="",0, IF(COUNTIF($H$6:H3617,H3617)=1,1,0))</f>
        <v>0</v>
      </c>
      <c r="J3617" s="34" t="str">
        <f aca="false">IF( OR( ISBLANK(D3617), C3617=D3617, AND( LEFT(D3617,7)&lt;&gt;"NOMINA ", OR( ISERROR(FIND(" - ",D3617)), NOT(ISNUMBER(VALUE(LEFT(D3617,FIND(" - ",D3617)-1)))) ) ) ), "", B3617 &amp; "|" &amp; E3617 &amp; "|" &amp; (IF(ISBLANK(C3617), "", IFERROR(VALUE(LEFT(TRIM(C3617), FIND(" ", TRIM(C3617)&amp;" ")-1)), ""))) &amp; "|" &amp; D3617 )</f>
        <v/>
      </c>
      <c r="K3617" s="18" t="n">
        <f aca="false">IF(OR(C3617="", J3617="",G3617=""), 0, IF(COUNTIF($J$6:J3617, J3617)=1, 1, 0))</f>
        <v>0</v>
      </c>
      <c r="L3617" s="16" t="str">
        <f aca="false">IF(B3617="Inscripción de nuevo registro patronal",B3617 &amp; "|" &amp; E3617 &amp; "|" &amp; C3617,"")</f>
        <v/>
      </c>
      <c r="M3617" s="18" t="n">
        <f aca="false">IF(OR(C3617="", L3617=""), 0, IF(COUNTIF($L$6:L3617, L3617)=1, 1, 0))</f>
        <v>0</v>
      </c>
    </row>
    <row r="3618" customFormat="false" ht="28.35" hidden="false" customHeight="true" outlineLevel="0" collapsed="false">
      <c r="A3618" s="48" t="str">
        <f aca="false">IF(AND(NOT(ISBLANK(C3618)),NOT(ISBLANK(B3618)),NOT(ISBLANK(E3618))),(_xlfn.AGGREGATE(2,7,A$5:A3618))+1,"")</f>
        <v/>
      </c>
      <c r="B3618" s="49"/>
      <c r="C3618" s="49"/>
      <c r="D3618" s="50"/>
      <c r="E3618" s="51"/>
      <c r="F3618" s="52" t="str">
        <f aca="false">IFERROR(VLOOKUP(B3618,LISTAS!$Q$2:$R$58,2,0),"")</f>
        <v/>
      </c>
      <c r="G3618" s="34" t="str">
        <f aca="false">IF(ISBLANK(C3618),"",  IF(F3618="RAZÓN SOCIAL","NUEVO_RP",   IF(F3618="NUMERO",      IF(ISNUMBER(VALUE(C3618)),VALUE(C3618),""),   IF(OR(F3618="NSS - NOMBRE",F3618="RP - NOMBRE"),      IF(         AND(           NOT(ISERROR(FIND(" - ",C3618))),           ISERROR(FIND("  ",C3618)),           ISERROR(FIND("–",C3618)),           ISERROR(FIND("—",C3618)),           ISNUMBER(VALUE(LEFT(C3618,FIND(" - ",C3618)-1)))         ),         VALUE(LEFT(C3618,FIND(" - ",C3618)-1)),         ""      ),   ""   )  )))</f>
        <v/>
      </c>
      <c r="H3618" s="34" t="str">
        <f aca="false">B3618 &amp; "|" &amp; E3618 &amp; "|" &amp;(IF(ISBLANK(C3618),"",IFERROR(VALUE(LEFT(TRIM(C3618),FIND(" ",TRIM(C3618)&amp;" ")-1)),"")))</f>
        <v>||</v>
      </c>
      <c r="I3618" s="18" t="n">
        <f aca="false">IF(G3618="",0, IF(COUNTIF($H$6:H3618,H3618)=1,1,0))</f>
        <v>0</v>
      </c>
      <c r="J3618" s="34" t="str">
        <f aca="false">IF( OR( ISBLANK(D3618), C3618=D3618, AND( LEFT(D3618,7)&lt;&gt;"NOMINA ", OR( ISERROR(FIND(" - ",D3618)), NOT(ISNUMBER(VALUE(LEFT(D3618,FIND(" - ",D3618)-1)))) ) ) ), "", B3618 &amp; "|" &amp; E3618 &amp; "|" &amp; (IF(ISBLANK(C3618), "", IFERROR(VALUE(LEFT(TRIM(C3618), FIND(" ", TRIM(C3618)&amp;" ")-1)), ""))) &amp; "|" &amp; D3618 )</f>
        <v/>
      </c>
      <c r="K3618" s="18" t="n">
        <f aca="false">IF(OR(C3618="", J3618="",G3618=""), 0, IF(COUNTIF($J$6:J3618, J3618)=1, 1, 0))</f>
        <v>0</v>
      </c>
      <c r="L3618" s="16" t="str">
        <f aca="false">IF(B3618="Inscripción de nuevo registro patronal",B3618 &amp; "|" &amp; E3618 &amp; "|" &amp; C3618,"")</f>
        <v/>
      </c>
      <c r="M3618" s="18" t="n">
        <f aca="false">IF(OR(C3618="", L3618=""), 0, IF(COUNTIF($L$6:L3618, L3618)=1, 1, 0))</f>
        <v>0</v>
      </c>
    </row>
    <row r="3619" customFormat="false" ht="28.35" hidden="false" customHeight="true" outlineLevel="0" collapsed="false">
      <c r="A3619" s="48" t="str">
        <f aca="false">IF(AND(NOT(ISBLANK(C3619)),NOT(ISBLANK(B3619)),NOT(ISBLANK(E3619))),(_xlfn.AGGREGATE(2,7,A$5:A3619))+1,"")</f>
        <v/>
      </c>
      <c r="B3619" s="49"/>
      <c r="C3619" s="49"/>
      <c r="D3619" s="50"/>
      <c r="E3619" s="51"/>
      <c r="F3619" s="52" t="str">
        <f aca="false">IFERROR(VLOOKUP(B3619,LISTAS!$Q$2:$R$58,2,0),"")</f>
        <v/>
      </c>
      <c r="G3619" s="34" t="str">
        <f aca="false">IF(ISBLANK(C3619),"",  IF(F3619="RAZÓN SOCIAL","NUEVO_RP",   IF(F3619="NUMERO",      IF(ISNUMBER(VALUE(C3619)),VALUE(C3619),""),   IF(OR(F3619="NSS - NOMBRE",F3619="RP - NOMBRE"),      IF(         AND(           NOT(ISERROR(FIND(" - ",C3619))),           ISERROR(FIND("  ",C3619)),           ISERROR(FIND("–",C3619)),           ISERROR(FIND("—",C3619)),           ISNUMBER(VALUE(LEFT(C3619,FIND(" - ",C3619)-1)))         ),         VALUE(LEFT(C3619,FIND(" - ",C3619)-1)),         ""      ),   ""   )  )))</f>
        <v/>
      </c>
      <c r="H3619" s="34" t="str">
        <f aca="false">B3619 &amp; "|" &amp; E3619 &amp; "|" &amp;(IF(ISBLANK(C3619),"",IFERROR(VALUE(LEFT(TRIM(C3619),FIND(" ",TRIM(C3619)&amp;" ")-1)),"")))</f>
        <v>||</v>
      </c>
      <c r="I3619" s="18" t="n">
        <f aca="false">IF(G3619="",0, IF(COUNTIF($H$6:H3619,H3619)=1,1,0))</f>
        <v>0</v>
      </c>
      <c r="J3619" s="34" t="str">
        <f aca="false">IF( OR( ISBLANK(D3619), C3619=D3619, AND( LEFT(D3619,7)&lt;&gt;"NOMINA ", OR( ISERROR(FIND(" - ",D3619)), NOT(ISNUMBER(VALUE(LEFT(D3619,FIND(" - ",D3619)-1)))) ) ) ), "", B3619 &amp; "|" &amp; E3619 &amp; "|" &amp; (IF(ISBLANK(C3619), "", IFERROR(VALUE(LEFT(TRIM(C3619), FIND(" ", TRIM(C3619)&amp;" ")-1)), ""))) &amp; "|" &amp; D3619 )</f>
        <v/>
      </c>
      <c r="K3619" s="18" t="n">
        <f aca="false">IF(OR(C3619="", J3619="",G3619=""), 0, IF(COUNTIF($J$6:J3619, J3619)=1, 1, 0))</f>
        <v>0</v>
      </c>
      <c r="L3619" s="16" t="str">
        <f aca="false">IF(B3619="Inscripción de nuevo registro patronal",B3619 &amp; "|" &amp; E3619 &amp; "|" &amp; C3619,"")</f>
        <v/>
      </c>
      <c r="M3619" s="18" t="n">
        <f aca="false">IF(OR(C3619="", L3619=""), 0, IF(COUNTIF($L$6:L3619, L3619)=1, 1, 0))</f>
        <v>0</v>
      </c>
    </row>
    <row r="3620" customFormat="false" ht="28.35" hidden="false" customHeight="true" outlineLevel="0" collapsed="false">
      <c r="A3620" s="48" t="str">
        <f aca="false">IF(AND(NOT(ISBLANK(C3620)),NOT(ISBLANK(B3620)),NOT(ISBLANK(E3620))),(_xlfn.AGGREGATE(2,7,A$5:A3620))+1,"")</f>
        <v/>
      </c>
      <c r="B3620" s="49"/>
      <c r="C3620" s="49"/>
      <c r="D3620" s="50"/>
      <c r="E3620" s="51"/>
      <c r="F3620" s="52" t="str">
        <f aca="false">IFERROR(VLOOKUP(B3620,LISTAS!$Q$2:$R$58,2,0),"")</f>
        <v/>
      </c>
      <c r="G3620" s="34" t="str">
        <f aca="false">IF(ISBLANK(C3620),"",  IF(F3620="RAZÓN SOCIAL","NUEVO_RP",   IF(F3620="NUMERO",      IF(ISNUMBER(VALUE(C3620)),VALUE(C3620),""),   IF(OR(F3620="NSS - NOMBRE",F3620="RP - NOMBRE"),      IF(         AND(           NOT(ISERROR(FIND(" - ",C3620))),           ISERROR(FIND("  ",C3620)),           ISERROR(FIND("–",C3620)),           ISERROR(FIND("—",C3620)),           ISNUMBER(VALUE(LEFT(C3620,FIND(" - ",C3620)-1)))         ),         VALUE(LEFT(C3620,FIND(" - ",C3620)-1)),         ""      ),   ""   )  )))</f>
        <v/>
      </c>
      <c r="H3620" s="34" t="str">
        <f aca="false">B3620 &amp; "|" &amp; E3620 &amp; "|" &amp;(IF(ISBLANK(C3620),"",IFERROR(VALUE(LEFT(TRIM(C3620),FIND(" ",TRIM(C3620)&amp;" ")-1)),"")))</f>
        <v>||</v>
      </c>
      <c r="I3620" s="18" t="n">
        <f aca="false">IF(G3620="",0, IF(COUNTIF($H$6:H3620,H3620)=1,1,0))</f>
        <v>0</v>
      </c>
      <c r="J3620" s="34" t="str">
        <f aca="false">IF( OR( ISBLANK(D3620), C3620=D3620, AND( LEFT(D3620,7)&lt;&gt;"NOMINA ", OR( ISERROR(FIND(" - ",D3620)), NOT(ISNUMBER(VALUE(LEFT(D3620,FIND(" - ",D3620)-1)))) ) ) ), "", B3620 &amp; "|" &amp; E3620 &amp; "|" &amp; (IF(ISBLANK(C3620), "", IFERROR(VALUE(LEFT(TRIM(C3620), FIND(" ", TRIM(C3620)&amp;" ")-1)), ""))) &amp; "|" &amp; D3620 )</f>
        <v/>
      </c>
      <c r="K3620" s="18" t="n">
        <f aca="false">IF(OR(C3620="", J3620="",G3620=""), 0, IF(COUNTIF($J$6:J3620, J3620)=1, 1, 0))</f>
        <v>0</v>
      </c>
      <c r="L3620" s="16" t="str">
        <f aca="false">IF(B3620="Inscripción de nuevo registro patronal",B3620 &amp; "|" &amp; E3620 &amp; "|" &amp; C3620,"")</f>
        <v/>
      </c>
      <c r="M3620" s="18" t="n">
        <f aca="false">IF(OR(C3620="", L3620=""), 0, IF(COUNTIF($L$6:L3620, L3620)=1, 1, 0))</f>
        <v>0</v>
      </c>
    </row>
    <row r="3621" customFormat="false" ht="28.35" hidden="false" customHeight="true" outlineLevel="0" collapsed="false">
      <c r="A3621" s="48" t="str">
        <f aca="false">IF(AND(NOT(ISBLANK(C3621)),NOT(ISBLANK(B3621)),NOT(ISBLANK(E3621))),(_xlfn.AGGREGATE(2,7,A$5:A3621))+1,"")</f>
        <v/>
      </c>
      <c r="B3621" s="49"/>
      <c r="C3621" s="49"/>
      <c r="D3621" s="50"/>
      <c r="E3621" s="51"/>
      <c r="F3621" s="52" t="str">
        <f aca="false">IFERROR(VLOOKUP(B3621,LISTAS!$Q$2:$R$58,2,0),"")</f>
        <v/>
      </c>
      <c r="G3621" s="34" t="str">
        <f aca="false">IF(ISBLANK(C3621),"",  IF(F3621="RAZÓN SOCIAL","NUEVO_RP",   IF(F3621="NUMERO",      IF(ISNUMBER(VALUE(C3621)),VALUE(C3621),""),   IF(OR(F3621="NSS - NOMBRE",F3621="RP - NOMBRE"),      IF(         AND(           NOT(ISERROR(FIND(" - ",C3621))),           ISERROR(FIND("  ",C3621)),           ISERROR(FIND("–",C3621)),           ISERROR(FIND("—",C3621)),           ISNUMBER(VALUE(LEFT(C3621,FIND(" - ",C3621)-1)))         ),         VALUE(LEFT(C3621,FIND(" - ",C3621)-1)),         ""      ),   ""   )  )))</f>
        <v/>
      </c>
      <c r="H3621" s="34" t="str">
        <f aca="false">B3621 &amp; "|" &amp; E3621 &amp; "|" &amp;(IF(ISBLANK(C3621),"",IFERROR(VALUE(LEFT(TRIM(C3621),FIND(" ",TRIM(C3621)&amp;" ")-1)),"")))</f>
        <v>||</v>
      </c>
      <c r="I3621" s="18" t="n">
        <f aca="false">IF(G3621="",0, IF(COUNTIF($H$6:H3621,H3621)=1,1,0))</f>
        <v>0</v>
      </c>
      <c r="J3621" s="34" t="str">
        <f aca="false">IF( OR( ISBLANK(D3621), C3621=D3621, AND( LEFT(D3621,7)&lt;&gt;"NOMINA ", OR( ISERROR(FIND(" - ",D3621)), NOT(ISNUMBER(VALUE(LEFT(D3621,FIND(" - ",D3621)-1)))) ) ) ), "", B3621 &amp; "|" &amp; E3621 &amp; "|" &amp; (IF(ISBLANK(C3621), "", IFERROR(VALUE(LEFT(TRIM(C3621), FIND(" ", TRIM(C3621)&amp;" ")-1)), ""))) &amp; "|" &amp; D3621 )</f>
        <v/>
      </c>
      <c r="K3621" s="18" t="n">
        <f aca="false">IF(OR(C3621="", J3621="",G3621=""), 0, IF(COUNTIF($J$6:J3621, J3621)=1, 1, 0))</f>
        <v>0</v>
      </c>
      <c r="L3621" s="16" t="str">
        <f aca="false">IF(B3621="Inscripción de nuevo registro patronal",B3621 &amp; "|" &amp; E3621 &amp; "|" &amp; C3621,"")</f>
        <v/>
      </c>
      <c r="M3621" s="18" t="n">
        <f aca="false">IF(OR(C3621="", L3621=""), 0, IF(COUNTIF($L$6:L3621, L3621)=1, 1, 0))</f>
        <v>0</v>
      </c>
    </row>
    <row r="3622" customFormat="false" ht="28.35" hidden="false" customHeight="true" outlineLevel="0" collapsed="false">
      <c r="A3622" s="48" t="str">
        <f aca="false">IF(AND(NOT(ISBLANK(C3622)),NOT(ISBLANK(B3622)),NOT(ISBLANK(E3622))),(_xlfn.AGGREGATE(2,7,A$5:A3622))+1,"")</f>
        <v/>
      </c>
      <c r="B3622" s="49"/>
      <c r="C3622" s="49"/>
      <c r="D3622" s="50"/>
      <c r="E3622" s="51"/>
      <c r="F3622" s="52" t="str">
        <f aca="false">IFERROR(VLOOKUP(B3622,LISTAS!$Q$2:$R$58,2,0),"")</f>
        <v/>
      </c>
      <c r="G3622" s="34" t="str">
        <f aca="false">IF(ISBLANK(C3622),"",  IF(F3622="RAZÓN SOCIAL","NUEVO_RP",   IF(F3622="NUMERO",      IF(ISNUMBER(VALUE(C3622)),VALUE(C3622),""),   IF(OR(F3622="NSS - NOMBRE",F3622="RP - NOMBRE"),      IF(         AND(           NOT(ISERROR(FIND(" - ",C3622))),           ISERROR(FIND("  ",C3622)),           ISERROR(FIND("–",C3622)),           ISERROR(FIND("—",C3622)),           ISNUMBER(VALUE(LEFT(C3622,FIND(" - ",C3622)-1)))         ),         VALUE(LEFT(C3622,FIND(" - ",C3622)-1)),         ""      ),   ""   )  )))</f>
        <v/>
      </c>
      <c r="H3622" s="34" t="str">
        <f aca="false">B3622 &amp; "|" &amp; E3622 &amp; "|" &amp;(IF(ISBLANK(C3622),"",IFERROR(VALUE(LEFT(TRIM(C3622),FIND(" ",TRIM(C3622)&amp;" ")-1)),"")))</f>
        <v>||</v>
      </c>
      <c r="I3622" s="18" t="n">
        <f aca="false">IF(G3622="",0, IF(COUNTIF($H$6:H3622,H3622)=1,1,0))</f>
        <v>0</v>
      </c>
      <c r="J3622" s="34" t="str">
        <f aca="false">IF( OR( ISBLANK(D3622), C3622=D3622, AND( LEFT(D3622,7)&lt;&gt;"NOMINA ", OR( ISERROR(FIND(" - ",D3622)), NOT(ISNUMBER(VALUE(LEFT(D3622,FIND(" - ",D3622)-1)))) ) ) ), "", B3622 &amp; "|" &amp; E3622 &amp; "|" &amp; (IF(ISBLANK(C3622), "", IFERROR(VALUE(LEFT(TRIM(C3622), FIND(" ", TRIM(C3622)&amp;" ")-1)), ""))) &amp; "|" &amp; D3622 )</f>
        <v/>
      </c>
      <c r="K3622" s="18" t="n">
        <f aca="false">IF(OR(C3622="", J3622="",G3622=""), 0, IF(COUNTIF($J$6:J3622, J3622)=1, 1, 0))</f>
        <v>0</v>
      </c>
      <c r="L3622" s="16" t="str">
        <f aca="false">IF(B3622="Inscripción de nuevo registro patronal",B3622 &amp; "|" &amp; E3622 &amp; "|" &amp; C3622,"")</f>
        <v/>
      </c>
      <c r="M3622" s="18" t="n">
        <f aca="false">IF(OR(C3622="", L3622=""), 0, IF(COUNTIF($L$6:L3622, L3622)=1, 1, 0))</f>
        <v>0</v>
      </c>
    </row>
    <row r="3623" customFormat="false" ht="28.35" hidden="false" customHeight="true" outlineLevel="0" collapsed="false">
      <c r="A3623" s="48" t="str">
        <f aca="false">IF(AND(NOT(ISBLANK(C3623)),NOT(ISBLANK(B3623)),NOT(ISBLANK(E3623))),(_xlfn.AGGREGATE(2,7,A$5:A3623))+1,"")</f>
        <v/>
      </c>
      <c r="B3623" s="49"/>
      <c r="C3623" s="49"/>
      <c r="D3623" s="50"/>
      <c r="E3623" s="51"/>
      <c r="F3623" s="52" t="str">
        <f aca="false">IFERROR(VLOOKUP(B3623,LISTAS!$Q$2:$R$58,2,0),"")</f>
        <v/>
      </c>
      <c r="G3623" s="34" t="str">
        <f aca="false">IF(ISBLANK(C3623),"",  IF(F3623="RAZÓN SOCIAL","NUEVO_RP",   IF(F3623="NUMERO",      IF(ISNUMBER(VALUE(C3623)),VALUE(C3623),""),   IF(OR(F3623="NSS - NOMBRE",F3623="RP - NOMBRE"),      IF(         AND(           NOT(ISERROR(FIND(" - ",C3623))),           ISERROR(FIND("  ",C3623)),           ISERROR(FIND("–",C3623)),           ISERROR(FIND("—",C3623)),           ISNUMBER(VALUE(LEFT(C3623,FIND(" - ",C3623)-1)))         ),         VALUE(LEFT(C3623,FIND(" - ",C3623)-1)),         ""      ),   ""   )  )))</f>
        <v/>
      </c>
      <c r="H3623" s="34" t="str">
        <f aca="false">B3623 &amp; "|" &amp; E3623 &amp; "|" &amp;(IF(ISBLANK(C3623),"",IFERROR(VALUE(LEFT(TRIM(C3623),FIND(" ",TRIM(C3623)&amp;" ")-1)),"")))</f>
        <v>||</v>
      </c>
      <c r="I3623" s="18" t="n">
        <f aca="false">IF(G3623="",0, IF(COUNTIF($H$6:H3623,H3623)=1,1,0))</f>
        <v>0</v>
      </c>
      <c r="J3623" s="34" t="str">
        <f aca="false">IF( OR( ISBLANK(D3623), C3623=D3623, AND( LEFT(D3623,7)&lt;&gt;"NOMINA ", OR( ISERROR(FIND(" - ",D3623)), NOT(ISNUMBER(VALUE(LEFT(D3623,FIND(" - ",D3623)-1)))) ) ) ), "", B3623 &amp; "|" &amp; E3623 &amp; "|" &amp; (IF(ISBLANK(C3623), "", IFERROR(VALUE(LEFT(TRIM(C3623), FIND(" ", TRIM(C3623)&amp;" ")-1)), ""))) &amp; "|" &amp; D3623 )</f>
        <v/>
      </c>
      <c r="K3623" s="18" t="n">
        <f aca="false">IF(OR(C3623="", J3623="",G3623=""), 0, IF(COUNTIF($J$6:J3623, J3623)=1, 1, 0))</f>
        <v>0</v>
      </c>
      <c r="L3623" s="16" t="str">
        <f aca="false">IF(B3623="Inscripción de nuevo registro patronal",B3623 &amp; "|" &amp; E3623 &amp; "|" &amp; C3623,"")</f>
        <v/>
      </c>
      <c r="M3623" s="18" t="n">
        <f aca="false">IF(OR(C3623="", L3623=""), 0, IF(COUNTIF($L$6:L3623, L3623)=1, 1, 0))</f>
        <v>0</v>
      </c>
    </row>
    <row r="3624" customFormat="false" ht="28.35" hidden="false" customHeight="true" outlineLevel="0" collapsed="false">
      <c r="A3624" s="48" t="str">
        <f aca="false">IF(AND(NOT(ISBLANK(C3624)),NOT(ISBLANK(B3624)),NOT(ISBLANK(E3624))),(_xlfn.AGGREGATE(2,7,A$5:A3624))+1,"")</f>
        <v/>
      </c>
      <c r="B3624" s="49"/>
      <c r="C3624" s="49"/>
      <c r="D3624" s="50"/>
      <c r="E3624" s="51"/>
      <c r="F3624" s="52" t="str">
        <f aca="false">IFERROR(VLOOKUP(B3624,LISTAS!$Q$2:$R$58,2,0),"")</f>
        <v/>
      </c>
      <c r="G3624" s="34" t="str">
        <f aca="false">IF(ISBLANK(C3624),"",  IF(F3624="RAZÓN SOCIAL","NUEVO_RP",   IF(F3624="NUMERO",      IF(ISNUMBER(VALUE(C3624)),VALUE(C3624),""),   IF(OR(F3624="NSS - NOMBRE",F3624="RP - NOMBRE"),      IF(         AND(           NOT(ISERROR(FIND(" - ",C3624))),           ISERROR(FIND("  ",C3624)),           ISERROR(FIND("–",C3624)),           ISERROR(FIND("—",C3624)),           ISNUMBER(VALUE(LEFT(C3624,FIND(" - ",C3624)-1)))         ),         VALUE(LEFT(C3624,FIND(" - ",C3624)-1)),         ""      ),   ""   )  )))</f>
        <v/>
      </c>
      <c r="H3624" s="34" t="str">
        <f aca="false">B3624 &amp; "|" &amp; E3624 &amp; "|" &amp;(IF(ISBLANK(C3624),"",IFERROR(VALUE(LEFT(TRIM(C3624),FIND(" ",TRIM(C3624)&amp;" ")-1)),"")))</f>
        <v>||</v>
      </c>
      <c r="I3624" s="18" t="n">
        <f aca="false">IF(G3624="",0, IF(COUNTIF($H$6:H3624,H3624)=1,1,0))</f>
        <v>0</v>
      </c>
      <c r="J3624" s="34" t="str">
        <f aca="false">IF( OR( ISBLANK(D3624), C3624=D3624, AND( LEFT(D3624,7)&lt;&gt;"NOMINA ", OR( ISERROR(FIND(" - ",D3624)), NOT(ISNUMBER(VALUE(LEFT(D3624,FIND(" - ",D3624)-1)))) ) ) ), "", B3624 &amp; "|" &amp; E3624 &amp; "|" &amp; (IF(ISBLANK(C3624), "", IFERROR(VALUE(LEFT(TRIM(C3624), FIND(" ", TRIM(C3624)&amp;" ")-1)), ""))) &amp; "|" &amp; D3624 )</f>
        <v/>
      </c>
      <c r="K3624" s="18" t="n">
        <f aca="false">IF(OR(C3624="", J3624="",G3624=""), 0, IF(COUNTIF($J$6:J3624, J3624)=1, 1, 0))</f>
        <v>0</v>
      </c>
      <c r="L3624" s="16" t="str">
        <f aca="false">IF(B3624="Inscripción de nuevo registro patronal",B3624 &amp; "|" &amp; E3624 &amp; "|" &amp; C3624,"")</f>
        <v/>
      </c>
      <c r="M3624" s="18" t="n">
        <f aca="false">IF(OR(C3624="", L3624=""), 0, IF(COUNTIF($L$6:L3624, L3624)=1, 1, 0))</f>
        <v>0</v>
      </c>
    </row>
    <row r="3625" customFormat="false" ht="28.35" hidden="false" customHeight="true" outlineLevel="0" collapsed="false">
      <c r="A3625" s="48" t="str">
        <f aca="false">IF(AND(NOT(ISBLANK(C3625)),NOT(ISBLANK(B3625)),NOT(ISBLANK(E3625))),(_xlfn.AGGREGATE(2,7,A$5:A3625))+1,"")</f>
        <v/>
      </c>
      <c r="B3625" s="49"/>
      <c r="C3625" s="49"/>
      <c r="D3625" s="50"/>
      <c r="E3625" s="51"/>
      <c r="F3625" s="52" t="str">
        <f aca="false">IFERROR(VLOOKUP(B3625,LISTAS!$Q$2:$R$58,2,0),"")</f>
        <v/>
      </c>
      <c r="G3625" s="34" t="str">
        <f aca="false">IF(ISBLANK(C3625),"",  IF(F3625="RAZÓN SOCIAL","NUEVO_RP",   IF(F3625="NUMERO",      IF(ISNUMBER(VALUE(C3625)),VALUE(C3625),""),   IF(OR(F3625="NSS - NOMBRE",F3625="RP - NOMBRE"),      IF(         AND(           NOT(ISERROR(FIND(" - ",C3625))),           ISERROR(FIND("  ",C3625)),           ISERROR(FIND("–",C3625)),           ISERROR(FIND("—",C3625)),           ISNUMBER(VALUE(LEFT(C3625,FIND(" - ",C3625)-1)))         ),         VALUE(LEFT(C3625,FIND(" - ",C3625)-1)),         ""      ),   ""   )  )))</f>
        <v/>
      </c>
      <c r="H3625" s="34" t="str">
        <f aca="false">B3625 &amp; "|" &amp; E3625 &amp; "|" &amp;(IF(ISBLANK(C3625),"",IFERROR(VALUE(LEFT(TRIM(C3625),FIND(" ",TRIM(C3625)&amp;" ")-1)),"")))</f>
        <v>||</v>
      </c>
      <c r="I3625" s="18" t="n">
        <f aca="false">IF(G3625="",0, IF(COUNTIF($H$6:H3625,H3625)=1,1,0))</f>
        <v>0</v>
      </c>
      <c r="J3625" s="34" t="str">
        <f aca="false">IF( OR( ISBLANK(D3625), C3625=D3625, AND( LEFT(D3625,7)&lt;&gt;"NOMINA ", OR( ISERROR(FIND(" - ",D3625)), NOT(ISNUMBER(VALUE(LEFT(D3625,FIND(" - ",D3625)-1)))) ) ) ), "", B3625 &amp; "|" &amp; E3625 &amp; "|" &amp; (IF(ISBLANK(C3625), "", IFERROR(VALUE(LEFT(TRIM(C3625), FIND(" ", TRIM(C3625)&amp;" ")-1)), ""))) &amp; "|" &amp; D3625 )</f>
        <v/>
      </c>
      <c r="K3625" s="18" t="n">
        <f aca="false">IF(OR(C3625="", J3625="",G3625=""), 0, IF(COUNTIF($J$6:J3625, J3625)=1, 1, 0))</f>
        <v>0</v>
      </c>
      <c r="L3625" s="16" t="str">
        <f aca="false">IF(B3625="Inscripción de nuevo registro patronal",B3625 &amp; "|" &amp; E3625 &amp; "|" &amp; C3625,"")</f>
        <v/>
      </c>
      <c r="M3625" s="18" t="n">
        <f aca="false">IF(OR(C3625="", L3625=""), 0, IF(COUNTIF($L$6:L3625, L3625)=1, 1, 0))</f>
        <v>0</v>
      </c>
    </row>
    <row r="3626" customFormat="false" ht="28.35" hidden="false" customHeight="true" outlineLevel="0" collapsed="false">
      <c r="A3626" s="48" t="str">
        <f aca="false">IF(AND(NOT(ISBLANK(C3626)),NOT(ISBLANK(B3626)),NOT(ISBLANK(E3626))),(_xlfn.AGGREGATE(2,7,A$5:A3626))+1,"")</f>
        <v/>
      </c>
      <c r="B3626" s="49"/>
      <c r="C3626" s="49"/>
      <c r="D3626" s="50"/>
      <c r="E3626" s="51"/>
      <c r="F3626" s="52" t="str">
        <f aca="false">IFERROR(VLOOKUP(B3626,LISTAS!$Q$2:$R$58,2,0),"")</f>
        <v/>
      </c>
      <c r="G3626" s="34" t="str">
        <f aca="false">IF(ISBLANK(C3626),"",  IF(F3626="RAZÓN SOCIAL","NUEVO_RP",   IF(F3626="NUMERO",      IF(ISNUMBER(VALUE(C3626)),VALUE(C3626),""),   IF(OR(F3626="NSS - NOMBRE",F3626="RP - NOMBRE"),      IF(         AND(           NOT(ISERROR(FIND(" - ",C3626))),           ISERROR(FIND("  ",C3626)),           ISERROR(FIND("–",C3626)),           ISERROR(FIND("—",C3626)),           ISNUMBER(VALUE(LEFT(C3626,FIND(" - ",C3626)-1)))         ),         VALUE(LEFT(C3626,FIND(" - ",C3626)-1)),         ""      ),   ""   )  )))</f>
        <v/>
      </c>
      <c r="H3626" s="34" t="str">
        <f aca="false">B3626 &amp; "|" &amp; E3626 &amp; "|" &amp;(IF(ISBLANK(C3626),"",IFERROR(VALUE(LEFT(TRIM(C3626),FIND(" ",TRIM(C3626)&amp;" ")-1)),"")))</f>
        <v>||</v>
      </c>
      <c r="I3626" s="18" t="n">
        <f aca="false">IF(G3626="",0, IF(COUNTIF($H$6:H3626,H3626)=1,1,0))</f>
        <v>0</v>
      </c>
      <c r="J3626" s="34" t="str">
        <f aca="false">IF( OR( ISBLANK(D3626), C3626=D3626, AND( LEFT(D3626,7)&lt;&gt;"NOMINA ", OR( ISERROR(FIND(" - ",D3626)), NOT(ISNUMBER(VALUE(LEFT(D3626,FIND(" - ",D3626)-1)))) ) ) ), "", B3626 &amp; "|" &amp; E3626 &amp; "|" &amp; (IF(ISBLANK(C3626), "", IFERROR(VALUE(LEFT(TRIM(C3626), FIND(" ", TRIM(C3626)&amp;" ")-1)), ""))) &amp; "|" &amp; D3626 )</f>
        <v/>
      </c>
      <c r="K3626" s="18" t="n">
        <f aca="false">IF(OR(C3626="", J3626="",G3626=""), 0, IF(COUNTIF($J$6:J3626, J3626)=1, 1, 0))</f>
        <v>0</v>
      </c>
      <c r="L3626" s="16" t="str">
        <f aca="false">IF(B3626="Inscripción de nuevo registro patronal",B3626 &amp; "|" &amp; E3626 &amp; "|" &amp; C3626,"")</f>
        <v/>
      </c>
      <c r="M3626" s="18" t="n">
        <f aca="false">IF(OR(C3626="", L3626=""), 0, IF(COUNTIF($L$6:L3626, L3626)=1, 1, 0))</f>
        <v>0</v>
      </c>
    </row>
    <row r="3627" customFormat="false" ht="28.35" hidden="false" customHeight="true" outlineLevel="0" collapsed="false">
      <c r="A3627" s="48" t="str">
        <f aca="false">IF(AND(NOT(ISBLANK(C3627)),NOT(ISBLANK(B3627)),NOT(ISBLANK(E3627))),(_xlfn.AGGREGATE(2,7,A$5:A3627))+1,"")</f>
        <v/>
      </c>
      <c r="B3627" s="49"/>
      <c r="C3627" s="49"/>
      <c r="D3627" s="50"/>
      <c r="E3627" s="51"/>
      <c r="F3627" s="52" t="str">
        <f aca="false">IFERROR(VLOOKUP(B3627,LISTAS!$Q$2:$R$58,2,0),"")</f>
        <v/>
      </c>
      <c r="G3627" s="34" t="str">
        <f aca="false">IF(ISBLANK(C3627),"",  IF(F3627="RAZÓN SOCIAL","NUEVO_RP",   IF(F3627="NUMERO",      IF(ISNUMBER(VALUE(C3627)),VALUE(C3627),""),   IF(OR(F3627="NSS - NOMBRE",F3627="RP - NOMBRE"),      IF(         AND(           NOT(ISERROR(FIND(" - ",C3627))),           ISERROR(FIND("  ",C3627)),           ISERROR(FIND("–",C3627)),           ISERROR(FIND("—",C3627)),           ISNUMBER(VALUE(LEFT(C3627,FIND(" - ",C3627)-1)))         ),         VALUE(LEFT(C3627,FIND(" - ",C3627)-1)),         ""      ),   ""   )  )))</f>
        <v/>
      </c>
      <c r="H3627" s="34" t="str">
        <f aca="false">B3627 &amp; "|" &amp; E3627 &amp; "|" &amp;(IF(ISBLANK(C3627),"",IFERROR(VALUE(LEFT(TRIM(C3627),FIND(" ",TRIM(C3627)&amp;" ")-1)),"")))</f>
        <v>||</v>
      </c>
      <c r="I3627" s="18" t="n">
        <f aca="false">IF(G3627="",0, IF(COUNTIF($H$6:H3627,H3627)=1,1,0))</f>
        <v>0</v>
      </c>
      <c r="J3627" s="34" t="str">
        <f aca="false">IF( OR( ISBLANK(D3627), C3627=D3627, AND( LEFT(D3627,7)&lt;&gt;"NOMINA ", OR( ISERROR(FIND(" - ",D3627)), NOT(ISNUMBER(VALUE(LEFT(D3627,FIND(" - ",D3627)-1)))) ) ) ), "", B3627 &amp; "|" &amp; E3627 &amp; "|" &amp; (IF(ISBLANK(C3627), "", IFERROR(VALUE(LEFT(TRIM(C3627), FIND(" ", TRIM(C3627)&amp;" ")-1)), ""))) &amp; "|" &amp; D3627 )</f>
        <v/>
      </c>
      <c r="K3627" s="18" t="n">
        <f aca="false">IF(OR(C3627="", J3627="",G3627=""), 0, IF(COUNTIF($J$6:J3627, J3627)=1, 1, 0))</f>
        <v>0</v>
      </c>
      <c r="L3627" s="16" t="str">
        <f aca="false">IF(B3627="Inscripción de nuevo registro patronal",B3627 &amp; "|" &amp; E3627 &amp; "|" &amp; C3627,"")</f>
        <v/>
      </c>
      <c r="M3627" s="18" t="n">
        <f aca="false">IF(OR(C3627="", L3627=""), 0, IF(COUNTIF($L$6:L3627, L3627)=1, 1, 0))</f>
        <v>0</v>
      </c>
    </row>
    <row r="3628" customFormat="false" ht="28.35" hidden="false" customHeight="true" outlineLevel="0" collapsed="false">
      <c r="A3628" s="48" t="str">
        <f aca="false">IF(AND(NOT(ISBLANK(C3628)),NOT(ISBLANK(B3628)),NOT(ISBLANK(E3628))),(_xlfn.AGGREGATE(2,7,A$5:A3628))+1,"")</f>
        <v/>
      </c>
      <c r="B3628" s="49"/>
      <c r="C3628" s="49"/>
      <c r="D3628" s="50"/>
      <c r="E3628" s="51"/>
      <c r="F3628" s="52" t="str">
        <f aca="false">IFERROR(VLOOKUP(B3628,LISTAS!$Q$2:$R$58,2,0),"")</f>
        <v/>
      </c>
      <c r="G3628" s="34" t="str">
        <f aca="false">IF(ISBLANK(C3628),"",  IF(F3628="RAZÓN SOCIAL","NUEVO_RP",   IF(F3628="NUMERO",      IF(ISNUMBER(VALUE(C3628)),VALUE(C3628),""),   IF(OR(F3628="NSS - NOMBRE",F3628="RP - NOMBRE"),      IF(         AND(           NOT(ISERROR(FIND(" - ",C3628))),           ISERROR(FIND("  ",C3628)),           ISERROR(FIND("–",C3628)),           ISERROR(FIND("—",C3628)),           ISNUMBER(VALUE(LEFT(C3628,FIND(" - ",C3628)-1)))         ),         VALUE(LEFT(C3628,FIND(" - ",C3628)-1)),         ""      ),   ""   )  )))</f>
        <v/>
      </c>
      <c r="H3628" s="34" t="str">
        <f aca="false">B3628 &amp; "|" &amp; E3628 &amp; "|" &amp;(IF(ISBLANK(C3628),"",IFERROR(VALUE(LEFT(TRIM(C3628),FIND(" ",TRIM(C3628)&amp;" ")-1)),"")))</f>
        <v>||</v>
      </c>
      <c r="I3628" s="18" t="n">
        <f aca="false">IF(G3628="",0, IF(COUNTIF($H$6:H3628,H3628)=1,1,0))</f>
        <v>0</v>
      </c>
      <c r="J3628" s="34" t="str">
        <f aca="false">IF( OR( ISBLANK(D3628), C3628=D3628, AND( LEFT(D3628,7)&lt;&gt;"NOMINA ", OR( ISERROR(FIND(" - ",D3628)), NOT(ISNUMBER(VALUE(LEFT(D3628,FIND(" - ",D3628)-1)))) ) ) ), "", B3628 &amp; "|" &amp; E3628 &amp; "|" &amp; (IF(ISBLANK(C3628), "", IFERROR(VALUE(LEFT(TRIM(C3628), FIND(" ", TRIM(C3628)&amp;" ")-1)), ""))) &amp; "|" &amp; D3628 )</f>
        <v/>
      </c>
      <c r="K3628" s="18" t="n">
        <f aca="false">IF(OR(C3628="", J3628="",G3628=""), 0, IF(COUNTIF($J$6:J3628, J3628)=1, 1, 0))</f>
        <v>0</v>
      </c>
      <c r="L3628" s="16" t="str">
        <f aca="false">IF(B3628="Inscripción de nuevo registro patronal",B3628 &amp; "|" &amp; E3628 &amp; "|" &amp; C3628,"")</f>
        <v/>
      </c>
      <c r="M3628" s="18" t="n">
        <f aca="false">IF(OR(C3628="", L3628=""), 0, IF(COUNTIF($L$6:L3628, L3628)=1, 1, 0))</f>
        <v>0</v>
      </c>
    </row>
    <row r="3629" customFormat="false" ht="28.35" hidden="false" customHeight="true" outlineLevel="0" collapsed="false">
      <c r="A3629" s="48" t="str">
        <f aca="false">IF(AND(NOT(ISBLANK(C3629)),NOT(ISBLANK(B3629)),NOT(ISBLANK(E3629))),(_xlfn.AGGREGATE(2,7,A$5:A3629))+1,"")</f>
        <v/>
      </c>
      <c r="B3629" s="49"/>
      <c r="C3629" s="49"/>
      <c r="D3629" s="50"/>
      <c r="E3629" s="51"/>
      <c r="F3629" s="52" t="str">
        <f aca="false">IFERROR(VLOOKUP(B3629,LISTAS!$Q$2:$R$58,2,0),"")</f>
        <v/>
      </c>
      <c r="G3629" s="34" t="str">
        <f aca="false">IF(ISBLANK(C3629),"",  IF(F3629="RAZÓN SOCIAL","NUEVO_RP",   IF(F3629="NUMERO",      IF(ISNUMBER(VALUE(C3629)),VALUE(C3629),""),   IF(OR(F3629="NSS - NOMBRE",F3629="RP - NOMBRE"),      IF(         AND(           NOT(ISERROR(FIND(" - ",C3629))),           ISERROR(FIND("  ",C3629)),           ISERROR(FIND("–",C3629)),           ISERROR(FIND("—",C3629)),           ISNUMBER(VALUE(LEFT(C3629,FIND(" - ",C3629)-1)))         ),         VALUE(LEFT(C3629,FIND(" - ",C3629)-1)),         ""      ),   ""   )  )))</f>
        <v/>
      </c>
      <c r="H3629" s="34" t="str">
        <f aca="false">B3629 &amp; "|" &amp; E3629 &amp; "|" &amp;(IF(ISBLANK(C3629),"",IFERROR(VALUE(LEFT(TRIM(C3629),FIND(" ",TRIM(C3629)&amp;" ")-1)),"")))</f>
        <v>||</v>
      </c>
      <c r="I3629" s="18" t="n">
        <f aca="false">IF(G3629="",0, IF(COUNTIF($H$6:H3629,H3629)=1,1,0))</f>
        <v>0</v>
      </c>
      <c r="J3629" s="34" t="str">
        <f aca="false">IF( OR( ISBLANK(D3629), C3629=D3629, AND( LEFT(D3629,7)&lt;&gt;"NOMINA ", OR( ISERROR(FIND(" - ",D3629)), NOT(ISNUMBER(VALUE(LEFT(D3629,FIND(" - ",D3629)-1)))) ) ) ), "", B3629 &amp; "|" &amp; E3629 &amp; "|" &amp; (IF(ISBLANK(C3629), "", IFERROR(VALUE(LEFT(TRIM(C3629), FIND(" ", TRIM(C3629)&amp;" ")-1)), ""))) &amp; "|" &amp; D3629 )</f>
        <v/>
      </c>
      <c r="K3629" s="18" t="n">
        <f aca="false">IF(OR(C3629="", J3629="",G3629=""), 0, IF(COUNTIF($J$6:J3629, J3629)=1, 1, 0))</f>
        <v>0</v>
      </c>
      <c r="L3629" s="16" t="str">
        <f aca="false">IF(B3629="Inscripción de nuevo registro patronal",B3629 &amp; "|" &amp; E3629 &amp; "|" &amp; C3629,"")</f>
        <v/>
      </c>
      <c r="M3629" s="18" t="n">
        <f aca="false">IF(OR(C3629="", L3629=""), 0, IF(COUNTIF($L$6:L3629, L3629)=1, 1, 0))</f>
        <v>0</v>
      </c>
    </row>
    <row r="3630" customFormat="false" ht="28.35" hidden="false" customHeight="true" outlineLevel="0" collapsed="false">
      <c r="A3630" s="48" t="str">
        <f aca="false">IF(AND(NOT(ISBLANK(C3630)),NOT(ISBLANK(B3630)),NOT(ISBLANK(E3630))),(_xlfn.AGGREGATE(2,7,A$5:A3630))+1,"")</f>
        <v/>
      </c>
      <c r="B3630" s="49"/>
      <c r="C3630" s="49"/>
      <c r="D3630" s="50"/>
      <c r="E3630" s="51"/>
      <c r="F3630" s="52" t="str">
        <f aca="false">IFERROR(VLOOKUP(B3630,LISTAS!$Q$2:$R$58,2,0),"")</f>
        <v/>
      </c>
      <c r="G3630" s="34" t="str">
        <f aca="false">IF(ISBLANK(C3630),"",  IF(F3630="RAZÓN SOCIAL","NUEVO_RP",   IF(F3630="NUMERO",      IF(ISNUMBER(VALUE(C3630)),VALUE(C3630),""),   IF(OR(F3630="NSS - NOMBRE",F3630="RP - NOMBRE"),      IF(         AND(           NOT(ISERROR(FIND(" - ",C3630))),           ISERROR(FIND("  ",C3630)),           ISERROR(FIND("–",C3630)),           ISERROR(FIND("—",C3630)),           ISNUMBER(VALUE(LEFT(C3630,FIND(" - ",C3630)-1)))         ),         VALUE(LEFT(C3630,FIND(" - ",C3630)-1)),         ""      ),   ""   )  )))</f>
        <v/>
      </c>
      <c r="H3630" s="34" t="str">
        <f aca="false">B3630 &amp; "|" &amp; E3630 &amp; "|" &amp;(IF(ISBLANK(C3630),"",IFERROR(VALUE(LEFT(TRIM(C3630),FIND(" ",TRIM(C3630)&amp;" ")-1)),"")))</f>
        <v>||</v>
      </c>
      <c r="I3630" s="18" t="n">
        <f aca="false">IF(G3630="",0, IF(COUNTIF($H$6:H3630,H3630)=1,1,0))</f>
        <v>0</v>
      </c>
      <c r="J3630" s="34" t="str">
        <f aca="false">IF( OR( ISBLANK(D3630), C3630=D3630, AND( LEFT(D3630,7)&lt;&gt;"NOMINA ", OR( ISERROR(FIND(" - ",D3630)), NOT(ISNUMBER(VALUE(LEFT(D3630,FIND(" - ",D3630)-1)))) ) ) ), "", B3630 &amp; "|" &amp; E3630 &amp; "|" &amp; (IF(ISBLANK(C3630), "", IFERROR(VALUE(LEFT(TRIM(C3630), FIND(" ", TRIM(C3630)&amp;" ")-1)), ""))) &amp; "|" &amp; D3630 )</f>
        <v/>
      </c>
      <c r="K3630" s="18" t="n">
        <f aca="false">IF(OR(C3630="", J3630="",G3630=""), 0, IF(COUNTIF($J$6:J3630, J3630)=1, 1, 0))</f>
        <v>0</v>
      </c>
      <c r="L3630" s="16" t="str">
        <f aca="false">IF(B3630="Inscripción de nuevo registro patronal",B3630 &amp; "|" &amp; E3630 &amp; "|" &amp; C3630,"")</f>
        <v/>
      </c>
      <c r="M3630" s="18" t="n">
        <f aca="false">IF(OR(C3630="", L3630=""), 0, IF(COUNTIF($L$6:L3630, L3630)=1, 1, 0))</f>
        <v>0</v>
      </c>
    </row>
    <row r="3631" customFormat="false" ht="28.35" hidden="false" customHeight="true" outlineLevel="0" collapsed="false">
      <c r="A3631" s="48" t="str">
        <f aca="false">IF(AND(NOT(ISBLANK(C3631)),NOT(ISBLANK(B3631)),NOT(ISBLANK(E3631))),(_xlfn.AGGREGATE(2,7,A$5:A3631))+1,"")</f>
        <v/>
      </c>
      <c r="B3631" s="49"/>
      <c r="C3631" s="49"/>
      <c r="D3631" s="50"/>
      <c r="E3631" s="51"/>
      <c r="F3631" s="52" t="str">
        <f aca="false">IFERROR(VLOOKUP(B3631,LISTAS!$Q$2:$R$58,2,0),"")</f>
        <v/>
      </c>
      <c r="G3631" s="34" t="str">
        <f aca="false">IF(ISBLANK(C3631),"",  IF(F3631="RAZÓN SOCIAL","NUEVO_RP",   IF(F3631="NUMERO",      IF(ISNUMBER(VALUE(C3631)),VALUE(C3631),""),   IF(OR(F3631="NSS - NOMBRE",F3631="RP - NOMBRE"),      IF(         AND(           NOT(ISERROR(FIND(" - ",C3631))),           ISERROR(FIND("  ",C3631)),           ISERROR(FIND("–",C3631)),           ISERROR(FIND("—",C3631)),           ISNUMBER(VALUE(LEFT(C3631,FIND(" - ",C3631)-1)))         ),         VALUE(LEFT(C3631,FIND(" - ",C3631)-1)),         ""      ),   ""   )  )))</f>
        <v/>
      </c>
      <c r="H3631" s="34" t="str">
        <f aca="false">B3631 &amp; "|" &amp; E3631 &amp; "|" &amp;(IF(ISBLANK(C3631),"",IFERROR(VALUE(LEFT(TRIM(C3631),FIND(" ",TRIM(C3631)&amp;" ")-1)),"")))</f>
        <v>||</v>
      </c>
      <c r="I3631" s="18" t="n">
        <f aca="false">IF(G3631="",0, IF(COUNTIF($H$6:H3631,H3631)=1,1,0))</f>
        <v>0</v>
      </c>
      <c r="J3631" s="34" t="str">
        <f aca="false">IF( OR( ISBLANK(D3631), C3631=D3631, AND( LEFT(D3631,7)&lt;&gt;"NOMINA ", OR( ISERROR(FIND(" - ",D3631)), NOT(ISNUMBER(VALUE(LEFT(D3631,FIND(" - ",D3631)-1)))) ) ) ), "", B3631 &amp; "|" &amp; E3631 &amp; "|" &amp; (IF(ISBLANK(C3631), "", IFERROR(VALUE(LEFT(TRIM(C3631), FIND(" ", TRIM(C3631)&amp;" ")-1)), ""))) &amp; "|" &amp; D3631 )</f>
        <v/>
      </c>
      <c r="K3631" s="18" t="n">
        <f aca="false">IF(OR(C3631="", J3631="",G3631=""), 0, IF(COUNTIF($J$6:J3631, J3631)=1, 1, 0))</f>
        <v>0</v>
      </c>
      <c r="L3631" s="16" t="str">
        <f aca="false">IF(B3631="Inscripción de nuevo registro patronal",B3631 &amp; "|" &amp; E3631 &amp; "|" &amp; C3631,"")</f>
        <v/>
      </c>
      <c r="M3631" s="18" t="n">
        <f aca="false">IF(OR(C3631="", L3631=""), 0, IF(COUNTIF($L$6:L3631, L3631)=1, 1, 0))</f>
        <v>0</v>
      </c>
    </row>
    <row r="3632" customFormat="false" ht="28.35" hidden="false" customHeight="true" outlineLevel="0" collapsed="false">
      <c r="A3632" s="48" t="str">
        <f aca="false">IF(AND(NOT(ISBLANK(C3632)),NOT(ISBLANK(B3632)),NOT(ISBLANK(E3632))),(_xlfn.AGGREGATE(2,7,A$5:A3632))+1,"")</f>
        <v/>
      </c>
      <c r="B3632" s="49"/>
      <c r="C3632" s="49"/>
      <c r="D3632" s="50"/>
      <c r="E3632" s="51"/>
      <c r="F3632" s="52" t="str">
        <f aca="false">IFERROR(VLOOKUP(B3632,LISTAS!$Q$2:$R$58,2,0),"")</f>
        <v/>
      </c>
      <c r="G3632" s="34" t="str">
        <f aca="false">IF(ISBLANK(C3632),"",  IF(F3632="RAZÓN SOCIAL","NUEVO_RP",   IF(F3632="NUMERO",      IF(ISNUMBER(VALUE(C3632)),VALUE(C3632),""),   IF(OR(F3632="NSS - NOMBRE",F3632="RP - NOMBRE"),      IF(         AND(           NOT(ISERROR(FIND(" - ",C3632))),           ISERROR(FIND("  ",C3632)),           ISERROR(FIND("–",C3632)),           ISERROR(FIND("—",C3632)),           ISNUMBER(VALUE(LEFT(C3632,FIND(" - ",C3632)-1)))         ),         VALUE(LEFT(C3632,FIND(" - ",C3632)-1)),         ""      ),   ""   )  )))</f>
        <v/>
      </c>
      <c r="H3632" s="34" t="str">
        <f aca="false">B3632 &amp; "|" &amp; E3632 &amp; "|" &amp;(IF(ISBLANK(C3632),"",IFERROR(VALUE(LEFT(TRIM(C3632),FIND(" ",TRIM(C3632)&amp;" ")-1)),"")))</f>
        <v>||</v>
      </c>
      <c r="I3632" s="18" t="n">
        <f aca="false">IF(G3632="",0, IF(COUNTIF($H$6:H3632,H3632)=1,1,0))</f>
        <v>0</v>
      </c>
      <c r="J3632" s="34" t="str">
        <f aca="false">IF( OR( ISBLANK(D3632), C3632=D3632, AND( LEFT(D3632,7)&lt;&gt;"NOMINA ", OR( ISERROR(FIND(" - ",D3632)), NOT(ISNUMBER(VALUE(LEFT(D3632,FIND(" - ",D3632)-1)))) ) ) ), "", B3632 &amp; "|" &amp; E3632 &amp; "|" &amp; (IF(ISBLANK(C3632), "", IFERROR(VALUE(LEFT(TRIM(C3632), FIND(" ", TRIM(C3632)&amp;" ")-1)), ""))) &amp; "|" &amp; D3632 )</f>
        <v/>
      </c>
      <c r="K3632" s="18" t="n">
        <f aca="false">IF(OR(C3632="", J3632="",G3632=""), 0, IF(COUNTIF($J$6:J3632, J3632)=1, 1, 0))</f>
        <v>0</v>
      </c>
      <c r="L3632" s="16" t="str">
        <f aca="false">IF(B3632="Inscripción de nuevo registro patronal",B3632 &amp; "|" &amp; E3632 &amp; "|" &amp; C3632,"")</f>
        <v/>
      </c>
      <c r="M3632" s="18" t="n">
        <f aca="false">IF(OR(C3632="", L3632=""), 0, IF(COUNTIF($L$6:L3632, L3632)=1, 1, 0))</f>
        <v>0</v>
      </c>
    </row>
    <row r="3633" customFormat="false" ht="28.35" hidden="false" customHeight="true" outlineLevel="0" collapsed="false">
      <c r="A3633" s="48" t="str">
        <f aca="false">IF(AND(NOT(ISBLANK(C3633)),NOT(ISBLANK(B3633)),NOT(ISBLANK(E3633))),(_xlfn.AGGREGATE(2,7,A$5:A3633))+1,"")</f>
        <v/>
      </c>
      <c r="B3633" s="49"/>
      <c r="C3633" s="49"/>
      <c r="D3633" s="50"/>
      <c r="E3633" s="51"/>
      <c r="F3633" s="52" t="str">
        <f aca="false">IFERROR(VLOOKUP(B3633,LISTAS!$Q$2:$R$58,2,0),"")</f>
        <v/>
      </c>
      <c r="G3633" s="34" t="str">
        <f aca="false">IF(ISBLANK(C3633),"",  IF(F3633="RAZÓN SOCIAL","NUEVO_RP",   IF(F3633="NUMERO",      IF(ISNUMBER(VALUE(C3633)),VALUE(C3633),""),   IF(OR(F3633="NSS - NOMBRE",F3633="RP - NOMBRE"),      IF(         AND(           NOT(ISERROR(FIND(" - ",C3633))),           ISERROR(FIND("  ",C3633)),           ISERROR(FIND("–",C3633)),           ISERROR(FIND("—",C3633)),           ISNUMBER(VALUE(LEFT(C3633,FIND(" - ",C3633)-1)))         ),         VALUE(LEFT(C3633,FIND(" - ",C3633)-1)),         ""      ),   ""   )  )))</f>
        <v/>
      </c>
      <c r="H3633" s="34" t="str">
        <f aca="false">B3633 &amp; "|" &amp; E3633 &amp; "|" &amp;(IF(ISBLANK(C3633),"",IFERROR(VALUE(LEFT(TRIM(C3633),FIND(" ",TRIM(C3633)&amp;" ")-1)),"")))</f>
        <v>||</v>
      </c>
      <c r="I3633" s="18" t="n">
        <f aca="false">IF(G3633="",0, IF(COUNTIF($H$6:H3633,H3633)=1,1,0))</f>
        <v>0</v>
      </c>
      <c r="J3633" s="34" t="str">
        <f aca="false">IF( OR( ISBLANK(D3633), C3633=D3633, AND( LEFT(D3633,7)&lt;&gt;"NOMINA ", OR( ISERROR(FIND(" - ",D3633)), NOT(ISNUMBER(VALUE(LEFT(D3633,FIND(" - ",D3633)-1)))) ) ) ), "", B3633 &amp; "|" &amp; E3633 &amp; "|" &amp; (IF(ISBLANK(C3633), "", IFERROR(VALUE(LEFT(TRIM(C3633), FIND(" ", TRIM(C3633)&amp;" ")-1)), ""))) &amp; "|" &amp; D3633 )</f>
        <v/>
      </c>
      <c r="K3633" s="18" t="n">
        <f aca="false">IF(OR(C3633="", J3633="",G3633=""), 0, IF(COUNTIF($J$6:J3633, J3633)=1, 1, 0))</f>
        <v>0</v>
      </c>
      <c r="L3633" s="16" t="str">
        <f aca="false">IF(B3633="Inscripción de nuevo registro patronal",B3633 &amp; "|" &amp; E3633 &amp; "|" &amp; C3633,"")</f>
        <v/>
      </c>
      <c r="M3633" s="18" t="n">
        <f aca="false">IF(OR(C3633="", L3633=""), 0, IF(COUNTIF($L$6:L3633, L3633)=1, 1, 0))</f>
        <v>0</v>
      </c>
    </row>
    <row r="3634" customFormat="false" ht="28.35" hidden="false" customHeight="true" outlineLevel="0" collapsed="false">
      <c r="A3634" s="48" t="str">
        <f aca="false">IF(AND(NOT(ISBLANK(C3634)),NOT(ISBLANK(B3634)),NOT(ISBLANK(E3634))),(_xlfn.AGGREGATE(2,7,A$5:A3634))+1,"")</f>
        <v/>
      </c>
      <c r="B3634" s="49"/>
      <c r="C3634" s="49"/>
      <c r="D3634" s="50"/>
      <c r="E3634" s="51"/>
      <c r="F3634" s="52" t="str">
        <f aca="false">IFERROR(VLOOKUP(B3634,LISTAS!$Q$2:$R$58,2,0),"")</f>
        <v/>
      </c>
      <c r="G3634" s="34" t="str">
        <f aca="false">IF(ISBLANK(C3634),"",  IF(F3634="RAZÓN SOCIAL","NUEVO_RP",   IF(F3634="NUMERO",      IF(ISNUMBER(VALUE(C3634)),VALUE(C3634),""),   IF(OR(F3634="NSS - NOMBRE",F3634="RP - NOMBRE"),      IF(         AND(           NOT(ISERROR(FIND(" - ",C3634))),           ISERROR(FIND("  ",C3634)),           ISERROR(FIND("–",C3634)),           ISERROR(FIND("—",C3634)),           ISNUMBER(VALUE(LEFT(C3634,FIND(" - ",C3634)-1)))         ),         VALUE(LEFT(C3634,FIND(" - ",C3634)-1)),         ""      ),   ""   )  )))</f>
        <v/>
      </c>
      <c r="H3634" s="34" t="str">
        <f aca="false">B3634 &amp; "|" &amp; E3634 &amp; "|" &amp;(IF(ISBLANK(C3634),"",IFERROR(VALUE(LEFT(TRIM(C3634),FIND(" ",TRIM(C3634)&amp;" ")-1)),"")))</f>
        <v>||</v>
      </c>
      <c r="I3634" s="18" t="n">
        <f aca="false">IF(G3634="",0, IF(COUNTIF($H$6:H3634,H3634)=1,1,0))</f>
        <v>0</v>
      </c>
      <c r="J3634" s="34" t="str">
        <f aca="false">IF( OR( ISBLANK(D3634), C3634=D3634, AND( LEFT(D3634,7)&lt;&gt;"NOMINA ", OR( ISERROR(FIND(" - ",D3634)), NOT(ISNUMBER(VALUE(LEFT(D3634,FIND(" - ",D3634)-1)))) ) ) ), "", B3634 &amp; "|" &amp; E3634 &amp; "|" &amp; (IF(ISBLANK(C3634), "", IFERROR(VALUE(LEFT(TRIM(C3634), FIND(" ", TRIM(C3634)&amp;" ")-1)), ""))) &amp; "|" &amp; D3634 )</f>
        <v/>
      </c>
      <c r="K3634" s="18" t="n">
        <f aca="false">IF(OR(C3634="", J3634="",G3634=""), 0, IF(COUNTIF($J$6:J3634, J3634)=1, 1, 0))</f>
        <v>0</v>
      </c>
      <c r="L3634" s="16" t="str">
        <f aca="false">IF(B3634="Inscripción de nuevo registro patronal",B3634 &amp; "|" &amp; E3634 &amp; "|" &amp; C3634,"")</f>
        <v/>
      </c>
      <c r="M3634" s="18" t="n">
        <f aca="false">IF(OR(C3634="", L3634=""), 0, IF(COUNTIF($L$6:L3634, L3634)=1, 1, 0))</f>
        <v>0</v>
      </c>
    </row>
    <row r="3635" customFormat="false" ht="28.35" hidden="false" customHeight="true" outlineLevel="0" collapsed="false">
      <c r="A3635" s="48" t="str">
        <f aca="false">IF(AND(NOT(ISBLANK(C3635)),NOT(ISBLANK(B3635)),NOT(ISBLANK(E3635))),(_xlfn.AGGREGATE(2,7,A$5:A3635))+1,"")</f>
        <v/>
      </c>
      <c r="B3635" s="49"/>
      <c r="C3635" s="49"/>
      <c r="D3635" s="50"/>
      <c r="E3635" s="51"/>
      <c r="F3635" s="52" t="str">
        <f aca="false">IFERROR(VLOOKUP(B3635,LISTAS!$Q$2:$R$58,2,0),"")</f>
        <v/>
      </c>
      <c r="G3635" s="34" t="str">
        <f aca="false">IF(ISBLANK(C3635),"",  IF(F3635="RAZÓN SOCIAL","NUEVO_RP",   IF(F3635="NUMERO",      IF(ISNUMBER(VALUE(C3635)),VALUE(C3635),""),   IF(OR(F3635="NSS - NOMBRE",F3635="RP - NOMBRE"),      IF(         AND(           NOT(ISERROR(FIND(" - ",C3635))),           ISERROR(FIND("  ",C3635)),           ISERROR(FIND("–",C3635)),           ISERROR(FIND("—",C3635)),           ISNUMBER(VALUE(LEFT(C3635,FIND(" - ",C3635)-1)))         ),         VALUE(LEFT(C3635,FIND(" - ",C3635)-1)),         ""      ),   ""   )  )))</f>
        <v/>
      </c>
      <c r="H3635" s="34" t="str">
        <f aca="false">B3635 &amp; "|" &amp; E3635 &amp; "|" &amp;(IF(ISBLANK(C3635),"",IFERROR(VALUE(LEFT(TRIM(C3635),FIND(" ",TRIM(C3635)&amp;" ")-1)),"")))</f>
        <v>||</v>
      </c>
      <c r="I3635" s="18" t="n">
        <f aca="false">IF(G3635="",0, IF(COUNTIF($H$6:H3635,H3635)=1,1,0))</f>
        <v>0</v>
      </c>
      <c r="J3635" s="34" t="str">
        <f aca="false">IF( OR( ISBLANK(D3635), C3635=D3635, AND( LEFT(D3635,7)&lt;&gt;"NOMINA ", OR( ISERROR(FIND(" - ",D3635)), NOT(ISNUMBER(VALUE(LEFT(D3635,FIND(" - ",D3635)-1)))) ) ) ), "", B3635 &amp; "|" &amp; E3635 &amp; "|" &amp; (IF(ISBLANK(C3635), "", IFERROR(VALUE(LEFT(TRIM(C3635), FIND(" ", TRIM(C3635)&amp;" ")-1)), ""))) &amp; "|" &amp; D3635 )</f>
        <v/>
      </c>
      <c r="K3635" s="18" t="n">
        <f aca="false">IF(OR(C3635="", J3635="",G3635=""), 0, IF(COUNTIF($J$6:J3635, J3635)=1, 1, 0))</f>
        <v>0</v>
      </c>
      <c r="L3635" s="16" t="str">
        <f aca="false">IF(B3635="Inscripción de nuevo registro patronal",B3635 &amp; "|" &amp; E3635 &amp; "|" &amp; C3635,"")</f>
        <v/>
      </c>
      <c r="M3635" s="18" t="n">
        <f aca="false">IF(OR(C3635="", L3635=""), 0, IF(COUNTIF($L$6:L3635, L3635)=1, 1, 0))</f>
        <v>0</v>
      </c>
    </row>
    <row r="3636" customFormat="false" ht="28.35" hidden="false" customHeight="true" outlineLevel="0" collapsed="false">
      <c r="A3636" s="48" t="str">
        <f aca="false">IF(AND(NOT(ISBLANK(C3636)),NOT(ISBLANK(B3636)),NOT(ISBLANK(E3636))),(_xlfn.AGGREGATE(2,7,A$5:A3636))+1,"")</f>
        <v/>
      </c>
      <c r="B3636" s="49"/>
      <c r="C3636" s="49"/>
      <c r="D3636" s="50"/>
      <c r="E3636" s="51"/>
      <c r="F3636" s="52" t="str">
        <f aca="false">IFERROR(VLOOKUP(B3636,LISTAS!$Q$2:$R$58,2,0),"")</f>
        <v/>
      </c>
      <c r="G3636" s="34" t="str">
        <f aca="false">IF(ISBLANK(C3636),"",  IF(F3636="RAZÓN SOCIAL","NUEVO_RP",   IF(F3636="NUMERO",      IF(ISNUMBER(VALUE(C3636)),VALUE(C3636),""),   IF(OR(F3636="NSS - NOMBRE",F3636="RP - NOMBRE"),      IF(         AND(           NOT(ISERROR(FIND(" - ",C3636))),           ISERROR(FIND("  ",C3636)),           ISERROR(FIND("–",C3636)),           ISERROR(FIND("—",C3636)),           ISNUMBER(VALUE(LEFT(C3636,FIND(" - ",C3636)-1)))         ),         VALUE(LEFT(C3636,FIND(" - ",C3636)-1)),         ""      ),   ""   )  )))</f>
        <v/>
      </c>
      <c r="H3636" s="34" t="str">
        <f aca="false">B3636 &amp; "|" &amp; E3636 &amp; "|" &amp;(IF(ISBLANK(C3636),"",IFERROR(VALUE(LEFT(TRIM(C3636),FIND(" ",TRIM(C3636)&amp;" ")-1)),"")))</f>
        <v>||</v>
      </c>
      <c r="I3636" s="18" t="n">
        <f aca="false">IF(G3636="",0, IF(COUNTIF($H$6:H3636,H3636)=1,1,0))</f>
        <v>0</v>
      </c>
      <c r="J3636" s="34" t="str">
        <f aca="false">IF( OR( ISBLANK(D3636), C3636=D3636, AND( LEFT(D3636,7)&lt;&gt;"NOMINA ", OR( ISERROR(FIND(" - ",D3636)), NOT(ISNUMBER(VALUE(LEFT(D3636,FIND(" - ",D3636)-1)))) ) ) ), "", B3636 &amp; "|" &amp; E3636 &amp; "|" &amp; (IF(ISBLANK(C3636), "", IFERROR(VALUE(LEFT(TRIM(C3636), FIND(" ", TRIM(C3636)&amp;" ")-1)), ""))) &amp; "|" &amp; D3636 )</f>
        <v/>
      </c>
      <c r="K3636" s="18" t="n">
        <f aca="false">IF(OR(C3636="", J3636="",G3636=""), 0, IF(COUNTIF($J$6:J3636, J3636)=1, 1, 0))</f>
        <v>0</v>
      </c>
      <c r="L3636" s="16" t="str">
        <f aca="false">IF(B3636="Inscripción de nuevo registro patronal",B3636 &amp; "|" &amp; E3636 &amp; "|" &amp; C3636,"")</f>
        <v/>
      </c>
      <c r="M3636" s="18" t="n">
        <f aca="false">IF(OR(C3636="", L3636=""), 0, IF(COUNTIF($L$6:L3636, L3636)=1, 1, 0))</f>
        <v>0</v>
      </c>
    </row>
    <row r="3637" customFormat="false" ht="28.35" hidden="false" customHeight="true" outlineLevel="0" collapsed="false">
      <c r="A3637" s="48" t="str">
        <f aca="false">IF(AND(NOT(ISBLANK(C3637)),NOT(ISBLANK(B3637)),NOT(ISBLANK(E3637))),(_xlfn.AGGREGATE(2,7,A$5:A3637))+1,"")</f>
        <v/>
      </c>
      <c r="B3637" s="49"/>
      <c r="C3637" s="49"/>
      <c r="D3637" s="50"/>
      <c r="E3637" s="51"/>
      <c r="F3637" s="52" t="str">
        <f aca="false">IFERROR(VLOOKUP(B3637,LISTAS!$Q$2:$R$58,2,0),"")</f>
        <v/>
      </c>
      <c r="G3637" s="34" t="str">
        <f aca="false">IF(ISBLANK(C3637),"",  IF(F3637="RAZÓN SOCIAL","NUEVO_RP",   IF(F3637="NUMERO",      IF(ISNUMBER(VALUE(C3637)),VALUE(C3637),""),   IF(OR(F3637="NSS - NOMBRE",F3637="RP - NOMBRE"),      IF(         AND(           NOT(ISERROR(FIND(" - ",C3637))),           ISERROR(FIND("  ",C3637)),           ISERROR(FIND("–",C3637)),           ISERROR(FIND("—",C3637)),           ISNUMBER(VALUE(LEFT(C3637,FIND(" - ",C3637)-1)))         ),         VALUE(LEFT(C3637,FIND(" - ",C3637)-1)),         ""      ),   ""   )  )))</f>
        <v/>
      </c>
      <c r="H3637" s="34" t="str">
        <f aca="false">B3637 &amp; "|" &amp; E3637 &amp; "|" &amp;(IF(ISBLANK(C3637),"",IFERROR(VALUE(LEFT(TRIM(C3637),FIND(" ",TRIM(C3637)&amp;" ")-1)),"")))</f>
        <v>||</v>
      </c>
      <c r="I3637" s="18" t="n">
        <f aca="false">IF(G3637="",0, IF(COUNTIF($H$6:H3637,H3637)=1,1,0))</f>
        <v>0</v>
      </c>
      <c r="J3637" s="34" t="str">
        <f aca="false">IF( OR( ISBLANK(D3637), C3637=D3637, AND( LEFT(D3637,7)&lt;&gt;"NOMINA ", OR( ISERROR(FIND(" - ",D3637)), NOT(ISNUMBER(VALUE(LEFT(D3637,FIND(" - ",D3637)-1)))) ) ) ), "", B3637 &amp; "|" &amp; E3637 &amp; "|" &amp; (IF(ISBLANK(C3637), "", IFERROR(VALUE(LEFT(TRIM(C3637), FIND(" ", TRIM(C3637)&amp;" ")-1)), ""))) &amp; "|" &amp; D3637 )</f>
        <v/>
      </c>
      <c r="K3637" s="18" t="n">
        <f aca="false">IF(OR(C3637="", J3637="",G3637=""), 0, IF(COUNTIF($J$6:J3637, J3637)=1, 1, 0))</f>
        <v>0</v>
      </c>
      <c r="L3637" s="16" t="str">
        <f aca="false">IF(B3637="Inscripción de nuevo registro patronal",B3637 &amp; "|" &amp; E3637 &amp; "|" &amp; C3637,"")</f>
        <v/>
      </c>
      <c r="M3637" s="18" t="n">
        <f aca="false">IF(OR(C3637="", L3637=""), 0, IF(COUNTIF($L$6:L3637, L3637)=1, 1, 0))</f>
        <v>0</v>
      </c>
    </row>
    <row r="3638" customFormat="false" ht="28.35" hidden="false" customHeight="true" outlineLevel="0" collapsed="false">
      <c r="A3638" s="48" t="str">
        <f aca="false">IF(AND(NOT(ISBLANK(C3638)),NOT(ISBLANK(B3638)),NOT(ISBLANK(E3638))),(_xlfn.AGGREGATE(2,7,A$5:A3638))+1,"")</f>
        <v/>
      </c>
      <c r="B3638" s="49"/>
      <c r="C3638" s="49"/>
      <c r="D3638" s="50"/>
      <c r="E3638" s="51"/>
      <c r="F3638" s="52" t="str">
        <f aca="false">IFERROR(VLOOKUP(B3638,LISTAS!$Q$2:$R$58,2,0),"")</f>
        <v/>
      </c>
      <c r="G3638" s="34" t="str">
        <f aca="false">IF(ISBLANK(C3638),"",  IF(F3638="RAZÓN SOCIAL","NUEVO_RP",   IF(F3638="NUMERO",      IF(ISNUMBER(VALUE(C3638)),VALUE(C3638),""),   IF(OR(F3638="NSS - NOMBRE",F3638="RP - NOMBRE"),      IF(         AND(           NOT(ISERROR(FIND(" - ",C3638))),           ISERROR(FIND("  ",C3638)),           ISERROR(FIND("–",C3638)),           ISERROR(FIND("—",C3638)),           ISNUMBER(VALUE(LEFT(C3638,FIND(" - ",C3638)-1)))         ),         VALUE(LEFT(C3638,FIND(" - ",C3638)-1)),         ""      ),   ""   )  )))</f>
        <v/>
      </c>
      <c r="H3638" s="34" t="str">
        <f aca="false">B3638 &amp; "|" &amp; E3638 &amp; "|" &amp;(IF(ISBLANK(C3638),"",IFERROR(VALUE(LEFT(TRIM(C3638),FIND(" ",TRIM(C3638)&amp;" ")-1)),"")))</f>
        <v>||</v>
      </c>
      <c r="I3638" s="18" t="n">
        <f aca="false">IF(G3638="",0, IF(COUNTIF($H$6:H3638,H3638)=1,1,0))</f>
        <v>0</v>
      </c>
      <c r="J3638" s="34" t="str">
        <f aca="false">IF( OR( ISBLANK(D3638), C3638=D3638, AND( LEFT(D3638,7)&lt;&gt;"NOMINA ", OR( ISERROR(FIND(" - ",D3638)), NOT(ISNUMBER(VALUE(LEFT(D3638,FIND(" - ",D3638)-1)))) ) ) ), "", B3638 &amp; "|" &amp; E3638 &amp; "|" &amp; (IF(ISBLANK(C3638), "", IFERROR(VALUE(LEFT(TRIM(C3638), FIND(" ", TRIM(C3638)&amp;" ")-1)), ""))) &amp; "|" &amp; D3638 )</f>
        <v/>
      </c>
      <c r="K3638" s="18" t="n">
        <f aca="false">IF(OR(C3638="", J3638="",G3638=""), 0, IF(COUNTIF($J$6:J3638, J3638)=1, 1, 0))</f>
        <v>0</v>
      </c>
      <c r="L3638" s="16" t="str">
        <f aca="false">IF(B3638="Inscripción de nuevo registro patronal",B3638 &amp; "|" &amp; E3638 &amp; "|" &amp; C3638,"")</f>
        <v/>
      </c>
      <c r="M3638" s="18" t="n">
        <f aca="false">IF(OR(C3638="", L3638=""), 0, IF(COUNTIF($L$6:L3638, L3638)=1, 1, 0))</f>
        <v>0</v>
      </c>
    </row>
    <row r="3639" customFormat="false" ht="28.35" hidden="false" customHeight="true" outlineLevel="0" collapsed="false">
      <c r="A3639" s="48" t="str">
        <f aca="false">IF(AND(NOT(ISBLANK(C3639)),NOT(ISBLANK(B3639)),NOT(ISBLANK(E3639))),(_xlfn.AGGREGATE(2,7,A$5:A3639))+1,"")</f>
        <v/>
      </c>
      <c r="B3639" s="49"/>
      <c r="C3639" s="49"/>
      <c r="D3639" s="50"/>
      <c r="E3639" s="51"/>
      <c r="F3639" s="52" t="str">
        <f aca="false">IFERROR(VLOOKUP(B3639,LISTAS!$Q$2:$R$58,2,0),"")</f>
        <v/>
      </c>
      <c r="G3639" s="34" t="str">
        <f aca="false">IF(ISBLANK(C3639),"",  IF(F3639="RAZÓN SOCIAL","NUEVO_RP",   IF(F3639="NUMERO",      IF(ISNUMBER(VALUE(C3639)),VALUE(C3639),""),   IF(OR(F3639="NSS - NOMBRE",F3639="RP - NOMBRE"),      IF(         AND(           NOT(ISERROR(FIND(" - ",C3639))),           ISERROR(FIND("  ",C3639)),           ISERROR(FIND("–",C3639)),           ISERROR(FIND("—",C3639)),           ISNUMBER(VALUE(LEFT(C3639,FIND(" - ",C3639)-1)))         ),         VALUE(LEFT(C3639,FIND(" - ",C3639)-1)),         ""      ),   ""   )  )))</f>
        <v/>
      </c>
      <c r="H3639" s="34" t="str">
        <f aca="false">B3639 &amp; "|" &amp; E3639 &amp; "|" &amp;(IF(ISBLANK(C3639),"",IFERROR(VALUE(LEFT(TRIM(C3639),FIND(" ",TRIM(C3639)&amp;" ")-1)),"")))</f>
        <v>||</v>
      </c>
      <c r="I3639" s="18" t="n">
        <f aca="false">IF(G3639="",0, IF(COUNTIF($H$6:H3639,H3639)=1,1,0))</f>
        <v>0</v>
      </c>
      <c r="J3639" s="34" t="str">
        <f aca="false">IF( OR( ISBLANK(D3639), C3639=D3639, AND( LEFT(D3639,7)&lt;&gt;"NOMINA ", OR( ISERROR(FIND(" - ",D3639)), NOT(ISNUMBER(VALUE(LEFT(D3639,FIND(" - ",D3639)-1)))) ) ) ), "", B3639 &amp; "|" &amp; E3639 &amp; "|" &amp; (IF(ISBLANK(C3639), "", IFERROR(VALUE(LEFT(TRIM(C3639), FIND(" ", TRIM(C3639)&amp;" ")-1)), ""))) &amp; "|" &amp; D3639 )</f>
        <v/>
      </c>
      <c r="K3639" s="18" t="n">
        <f aca="false">IF(OR(C3639="", J3639="",G3639=""), 0, IF(COUNTIF($J$6:J3639, J3639)=1, 1, 0))</f>
        <v>0</v>
      </c>
      <c r="L3639" s="16" t="str">
        <f aca="false">IF(B3639="Inscripción de nuevo registro patronal",B3639 &amp; "|" &amp; E3639 &amp; "|" &amp; C3639,"")</f>
        <v/>
      </c>
      <c r="M3639" s="18" t="n">
        <f aca="false">IF(OR(C3639="", L3639=""), 0, IF(COUNTIF($L$6:L3639, L3639)=1, 1, 0))</f>
        <v>0</v>
      </c>
    </row>
    <row r="3640" customFormat="false" ht="28.35" hidden="false" customHeight="true" outlineLevel="0" collapsed="false">
      <c r="A3640" s="48" t="str">
        <f aca="false">IF(AND(NOT(ISBLANK(C3640)),NOT(ISBLANK(B3640)),NOT(ISBLANK(E3640))),(_xlfn.AGGREGATE(2,7,A$5:A3640))+1,"")</f>
        <v/>
      </c>
      <c r="B3640" s="49"/>
      <c r="C3640" s="49"/>
      <c r="D3640" s="50"/>
      <c r="E3640" s="51"/>
      <c r="F3640" s="52" t="str">
        <f aca="false">IFERROR(VLOOKUP(B3640,LISTAS!$Q$2:$R$58,2,0),"")</f>
        <v/>
      </c>
      <c r="G3640" s="34" t="str">
        <f aca="false">IF(ISBLANK(C3640),"",  IF(F3640="RAZÓN SOCIAL","NUEVO_RP",   IF(F3640="NUMERO",      IF(ISNUMBER(VALUE(C3640)),VALUE(C3640),""),   IF(OR(F3640="NSS - NOMBRE",F3640="RP - NOMBRE"),      IF(         AND(           NOT(ISERROR(FIND(" - ",C3640))),           ISERROR(FIND("  ",C3640)),           ISERROR(FIND("–",C3640)),           ISERROR(FIND("—",C3640)),           ISNUMBER(VALUE(LEFT(C3640,FIND(" - ",C3640)-1)))         ),         VALUE(LEFT(C3640,FIND(" - ",C3640)-1)),         ""      ),   ""   )  )))</f>
        <v/>
      </c>
      <c r="H3640" s="34" t="str">
        <f aca="false">B3640 &amp; "|" &amp; E3640 &amp; "|" &amp;(IF(ISBLANK(C3640),"",IFERROR(VALUE(LEFT(TRIM(C3640),FIND(" ",TRIM(C3640)&amp;" ")-1)),"")))</f>
        <v>||</v>
      </c>
      <c r="I3640" s="18" t="n">
        <f aca="false">IF(G3640="",0, IF(COUNTIF($H$6:H3640,H3640)=1,1,0))</f>
        <v>0</v>
      </c>
      <c r="J3640" s="34" t="str">
        <f aca="false">IF( OR( ISBLANK(D3640), C3640=D3640, AND( LEFT(D3640,7)&lt;&gt;"NOMINA ", OR( ISERROR(FIND(" - ",D3640)), NOT(ISNUMBER(VALUE(LEFT(D3640,FIND(" - ",D3640)-1)))) ) ) ), "", B3640 &amp; "|" &amp; E3640 &amp; "|" &amp; (IF(ISBLANK(C3640), "", IFERROR(VALUE(LEFT(TRIM(C3640), FIND(" ", TRIM(C3640)&amp;" ")-1)), ""))) &amp; "|" &amp; D3640 )</f>
        <v/>
      </c>
      <c r="K3640" s="18" t="n">
        <f aca="false">IF(OR(C3640="", J3640="",G3640=""), 0, IF(COUNTIF($J$6:J3640, J3640)=1, 1, 0))</f>
        <v>0</v>
      </c>
      <c r="L3640" s="16" t="str">
        <f aca="false">IF(B3640="Inscripción de nuevo registro patronal",B3640 &amp; "|" &amp; E3640 &amp; "|" &amp; C3640,"")</f>
        <v/>
      </c>
      <c r="M3640" s="18" t="n">
        <f aca="false">IF(OR(C3640="", L3640=""), 0, IF(COUNTIF($L$6:L3640, L3640)=1, 1, 0))</f>
        <v>0</v>
      </c>
    </row>
    <row r="3641" customFormat="false" ht="28.35" hidden="false" customHeight="true" outlineLevel="0" collapsed="false">
      <c r="A3641" s="48" t="str">
        <f aca="false">IF(AND(NOT(ISBLANK(C3641)),NOT(ISBLANK(B3641)),NOT(ISBLANK(E3641))),(_xlfn.AGGREGATE(2,7,A$5:A3641))+1,"")</f>
        <v/>
      </c>
      <c r="B3641" s="49"/>
      <c r="C3641" s="49"/>
      <c r="D3641" s="50"/>
      <c r="E3641" s="51"/>
      <c r="F3641" s="52" t="str">
        <f aca="false">IFERROR(VLOOKUP(B3641,LISTAS!$Q$2:$R$58,2,0),"")</f>
        <v/>
      </c>
      <c r="G3641" s="34" t="str">
        <f aca="false">IF(ISBLANK(C3641),"",  IF(F3641="RAZÓN SOCIAL","NUEVO_RP",   IF(F3641="NUMERO",      IF(ISNUMBER(VALUE(C3641)),VALUE(C3641),""),   IF(OR(F3641="NSS - NOMBRE",F3641="RP - NOMBRE"),      IF(         AND(           NOT(ISERROR(FIND(" - ",C3641))),           ISERROR(FIND("  ",C3641)),           ISERROR(FIND("–",C3641)),           ISERROR(FIND("—",C3641)),           ISNUMBER(VALUE(LEFT(C3641,FIND(" - ",C3641)-1)))         ),         VALUE(LEFT(C3641,FIND(" - ",C3641)-1)),         ""      ),   ""   )  )))</f>
        <v/>
      </c>
      <c r="H3641" s="34" t="str">
        <f aca="false">B3641 &amp; "|" &amp; E3641 &amp; "|" &amp;(IF(ISBLANK(C3641),"",IFERROR(VALUE(LEFT(TRIM(C3641),FIND(" ",TRIM(C3641)&amp;" ")-1)),"")))</f>
        <v>||</v>
      </c>
      <c r="I3641" s="18" t="n">
        <f aca="false">IF(G3641="",0, IF(COUNTIF($H$6:H3641,H3641)=1,1,0))</f>
        <v>0</v>
      </c>
      <c r="J3641" s="34" t="str">
        <f aca="false">IF( OR( ISBLANK(D3641), C3641=D3641, AND( LEFT(D3641,7)&lt;&gt;"NOMINA ", OR( ISERROR(FIND(" - ",D3641)), NOT(ISNUMBER(VALUE(LEFT(D3641,FIND(" - ",D3641)-1)))) ) ) ), "", B3641 &amp; "|" &amp; E3641 &amp; "|" &amp; (IF(ISBLANK(C3641), "", IFERROR(VALUE(LEFT(TRIM(C3641), FIND(" ", TRIM(C3641)&amp;" ")-1)), ""))) &amp; "|" &amp; D3641 )</f>
        <v/>
      </c>
      <c r="K3641" s="18" t="n">
        <f aca="false">IF(OR(C3641="", J3641="",G3641=""), 0, IF(COUNTIF($J$6:J3641, J3641)=1, 1, 0))</f>
        <v>0</v>
      </c>
      <c r="L3641" s="16" t="str">
        <f aca="false">IF(B3641="Inscripción de nuevo registro patronal",B3641 &amp; "|" &amp; E3641 &amp; "|" &amp; C3641,"")</f>
        <v/>
      </c>
      <c r="M3641" s="18" t="n">
        <f aca="false">IF(OR(C3641="", L3641=""), 0, IF(COUNTIF($L$6:L3641, L3641)=1, 1, 0))</f>
        <v>0</v>
      </c>
    </row>
    <row r="3642" customFormat="false" ht="28.35" hidden="false" customHeight="true" outlineLevel="0" collapsed="false">
      <c r="A3642" s="48" t="str">
        <f aca="false">IF(AND(NOT(ISBLANK(C3642)),NOT(ISBLANK(B3642)),NOT(ISBLANK(E3642))),(_xlfn.AGGREGATE(2,7,A$5:A3642))+1,"")</f>
        <v/>
      </c>
      <c r="B3642" s="49"/>
      <c r="C3642" s="49"/>
      <c r="D3642" s="50"/>
      <c r="E3642" s="51"/>
      <c r="F3642" s="52" t="str">
        <f aca="false">IFERROR(VLOOKUP(B3642,LISTAS!$Q$2:$R$58,2,0),"")</f>
        <v/>
      </c>
      <c r="G3642" s="34" t="str">
        <f aca="false">IF(ISBLANK(C3642),"",  IF(F3642="RAZÓN SOCIAL","NUEVO_RP",   IF(F3642="NUMERO",      IF(ISNUMBER(VALUE(C3642)),VALUE(C3642),""),   IF(OR(F3642="NSS - NOMBRE",F3642="RP - NOMBRE"),      IF(         AND(           NOT(ISERROR(FIND(" - ",C3642))),           ISERROR(FIND("  ",C3642)),           ISERROR(FIND("–",C3642)),           ISERROR(FIND("—",C3642)),           ISNUMBER(VALUE(LEFT(C3642,FIND(" - ",C3642)-1)))         ),         VALUE(LEFT(C3642,FIND(" - ",C3642)-1)),         ""      ),   ""   )  )))</f>
        <v/>
      </c>
      <c r="H3642" s="34" t="str">
        <f aca="false">B3642 &amp; "|" &amp; E3642 &amp; "|" &amp;(IF(ISBLANK(C3642),"",IFERROR(VALUE(LEFT(TRIM(C3642),FIND(" ",TRIM(C3642)&amp;" ")-1)),"")))</f>
        <v>||</v>
      </c>
      <c r="I3642" s="18" t="n">
        <f aca="false">IF(G3642="",0, IF(COUNTIF($H$6:H3642,H3642)=1,1,0))</f>
        <v>0</v>
      </c>
      <c r="J3642" s="34" t="str">
        <f aca="false">IF( OR( ISBLANK(D3642), C3642=D3642, AND( LEFT(D3642,7)&lt;&gt;"NOMINA ", OR( ISERROR(FIND(" - ",D3642)), NOT(ISNUMBER(VALUE(LEFT(D3642,FIND(" - ",D3642)-1)))) ) ) ), "", B3642 &amp; "|" &amp; E3642 &amp; "|" &amp; (IF(ISBLANK(C3642), "", IFERROR(VALUE(LEFT(TRIM(C3642), FIND(" ", TRIM(C3642)&amp;" ")-1)), ""))) &amp; "|" &amp; D3642 )</f>
        <v/>
      </c>
      <c r="K3642" s="18" t="n">
        <f aca="false">IF(OR(C3642="", J3642="",G3642=""), 0, IF(COUNTIF($J$6:J3642, J3642)=1, 1, 0))</f>
        <v>0</v>
      </c>
      <c r="L3642" s="16" t="str">
        <f aca="false">IF(B3642="Inscripción de nuevo registro patronal",B3642 &amp; "|" &amp; E3642 &amp; "|" &amp; C3642,"")</f>
        <v/>
      </c>
      <c r="M3642" s="18" t="n">
        <f aca="false">IF(OR(C3642="", L3642=""), 0, IF(COUNTIF($L$6:L3642, L3642)=1, 1, 0))</f>
        <v>0</v>
      </c>
    </row>
    <row r="3643" customFormat="false" ht="28.35" hidden="false" customHeight="true" outlineLevel="0" collapsed="false">
      <c r="A3643" s="48" t="str">
        <f aca="false">IF(AND(NOT(ISBLANK(C3643)),NOT(ISBLANK(B3643)),NOT(ISBLANK(E3643))),(_xlfn.AGGREGATE(2,7,A$5:A3643))+1,"")</f>
        <v/>
      </c>
      <c r="B3643" s="49"/>
      <c r="C3643" s="49"/>
      <c r="D3643" s="50"/>
      <c r="E3643" s="51"/>
      <c r="F3643" s="52" t="str">
        <f aca="false">IFERROR(VLOOKUP(B3643,LISTAS!$Q$2:$R$58,2,0),"")</f>
        <v/>
      </c>
      <c r="G3643" s="34" t="str">
        <f aca="false">IF(ISBLANK(C3643),"",  IF(F3643="RAZÓN SOCIAL","NUEVO_RP",   IF(F3643="NUMERO",      IF(ISNUMBER(VALUE(C3643)),VALUE(C3643),""),   IF(OR(F3643="NSS - NOMBRE",F3643="RP - NOMBRE"),      IF(         AND(           NOT(ISERROR(FIND(" - ",C3643))),           ISERROR(FIND("  ",C3643)),           ISERROR(FIND("–",C3643)),           ISERROR(FIND("—",C3643)),           ISNUMBER(VALUE(LEFT(C3643,FIND(" - ",C3643)-1)))         ),         VALUE(LEFT(C3643,FIND(" - ",C3643)-1)),         ""      ),   ""   )  )))</f>
        <v/>
      </c>
      <c r="H3643" s="34" t="str">
        <f aca="false">B3643 &amp; "|" &amp; E3643 &amp; "|" &amp;(IF(ISBLANK(C3643),"",IFERROR(VALUE(LEFT(TRIM(C3643),FIND(" ",TRIM(C3643)&amp;" ")-1)),"")))</f>
        <v>||</v>
      </c>
      <c r="I3643" s="18" t="n">
        <f aca="false">IF(G3643="",0, IF(COUNTIF($H$6:H3643,H3643)=1,1,0))</f>
        <v>0</v>
      </c>
      <c r="J3643" s="34" t="str">
        <f aca="false">IF( OR( ISBLANK(D3643), C3643=D3643, AND( LEFT(D3643,7)&lt;&gt;"NOMINA ", OR( ISERROR(FIND(" - ",D3643)), NOT(ISNUMBER(VALUE(LEFT(D3643,FIND(" - ",D3643)-1)))) ) ) ), "", B3643 &amp; "|" &amp; E3643 &amp; "|" &amp; (IF(ISBLANK(C3643), "", IFERROR(VALUE(LEFT(TRIM(C3643), FIND(" ", TRIM(C3643)&amp;" ")-1)), ""))) &amp; "|" &amp; D3643 )</f>
        <v/>
      </c>
      <c r="K3643" s="18" t="n">
        <f aca="false">IF(OR(C3643="", J3643="",G3643=""), 0, IF(COUNTIF($J$6:J3643, J3643)=1, 1, 0))</f>
        <v>0</v>
      </c>
      <c r="L3643" s="16" t="str">
        <f aca="false">IF(B3643="Inscripción de nuevo registro patronal",B3643 &amp; "|" &amp; E3643 &amp; "|" &amp; C3643,"")</f>
        <v/>
      </c>
      <c r="M3643" s="18" t="n">
        <f aca="false">IF(OR(C3643="", L3643=""), 0, IF(COUNTIF($L$6:L3643, L3643)=1, 1, 0))</f>
        <v>0</v>
      </c>
    </row>
    <row r="3644" customFormat="false" ht="28.35" hidden="false" customHeight="true" outlineLevel="0" collapsed="false">
      <c r="A3644" s="48" t="str">
        <f aca="false">IF(AND(NOT(ISBLANK(C3644)),NOT(ISBLANK(B3644)),NOT(ISBLANK(E3644))),(_xlfn.AGGREGATE(2,7,A$5:A3644))+1,"")</f>
        <v/>
      </c>
      <c r="B3644" s="49"/>
      <c r="C3644" s="49"/>
      <c r="D3644" s="50"/>
      <c r="E3644" s="51"/>
      <c r="F3644" s="52" t="str">
        <f aca="false">IFERROR(VLOOKUP(B3644,LISTAS!$Q$2:$R$58,2,0),"")</f>
        <v/>
      </c>
      <c r="G3644" s="34" t="str">
        <f aca="false">IF(ISBLANK(C3644),"",  IF(F3644="RAZÓN SOCIAL","NUEVO_RP",   IF(F3644="NUMERO",      IF(ISNUMBER(VALUE(C3644)),VALUE(C3644),""),   IF(OR(F3644="NSS - NOMBRE",F3644="RP - NOMBRE"),      IF(         AND(           NOT(ISERROR(FIND(" - ",C3644))),           ISERROR(FIND("  ",C3644)),           ISERROR(FIND("–",C3644)),           ISERROR(FIND("—",C3644)),           ISNUMBER(VALUE(LEFT(C3644,FIND(" - ",C3644)-1)))         ),         VALUE(LEFT(C3644,FIND(" - ",C3644)-1)),         ""      ),   ""   )  )))</f>
        <v/>
      </c>
      <c r="H3644" s="34" t="str">
        <f aca="false">B3644 &amp; "|" &amp; E3644 &amp; "|" &amp;(IF(ISBLANK(C3644),"",IFERROR(VALUE(LEFT(TRIM(C3644),FIND(" ",TRIM(C3644)&amp;" ")-1)),"")))</f>
        <v>||</v>
      </c>
      <c r="I3644" s="18" t="n">
        <f aca="false">IF(G3644="",0, IF(COUNTIF($H$6:H3644,H3644)=1,1,0))</f>
        <v>0</v>
      </c>
      <c r="J3644" s="34" t="str">
        <f aca="false">IF( OR( ISBLANK(D3644), C3644=D3644, AND( LEFT(D3644,7)&lt;&gt;"NOMINA ", OR( ISERROR(FIND(" - ",D3644)), NOT(ISNUMBER(VALUE(LEFT(D3644,FIND(" - ",D3644)-1)))) ) ) ), "", B3644 &amp; "|" &amp; E3644 &amp; "|" &amp; (IF(ISBLANK(C3644), "", IFERROR(VALUE(LEFT(TRIM(C3644), FIND(" ", TRIM(C3644)&amp;" ")-1)), ""))) &amp; "|" &amp; D3644 )</f>
        <v/>
      </c>
      <c r="K3644" s="18" t="n">
        <f aca="false">IF(OR(C3644="", J3644="",G3644=""), 0, IF(COUNTIF($J$6:J3644, J3644)=1, 1, 0))</f>
        <v>0</v>
      </c>
      <c r="L3644" s="16" t="str">
        <f aca="false">IF(B3644="Inscripción de nuevo registro patronal",B3644 &amp; "|" &amp; E3644 &amp; "|" &amp; C3644,"")</f>
        <v/>
      </c>
      <c r="M3644" s="18" t="n">
        <f aca="false">IF(OR(C3644="", L3644=""), 0, IF(COUNTIF($L$6:L3644, L3644)=1, 1, 0))</f>
        <v>0</v>
      </c>
    </row>
    <row r="3645" customFormat="false" ht="28.35" hidden="false" customHeight="true" outlineLevel="0" collapsed="false">
      <c r="A3645" s="48" t="str">
        <f aca="false">IF(AND(NOT(ISBLANK(C3645)),NOT(ISBLANK(B3645)),NOT(ISBLANK(E3645))),(_xlfn.AGGREGATE(2,7,A$5:A3645))+1,"")</f>
        <v/>
      </c>
      <c r="B3645" s="49"/>
      <c r="C3645" s="49"/>
      <c r="D3645" s="50"/>
      <c r="E3645" s="51"/>
      <c r="F3645" s="52" t="str">
        <f aca="false">IFERROR(VLOOKUP(B3645,LISTAS!$Q$2:$R$58,2,0),"")</f>
        <v/>
      </c>
      <c r="G3645" s="34" t="str">
        <f aca="false">IF(ISBLANK(C3645),"",  IF(F3645="RAZÓN SOCIAL","NUEVO_RP",   IF(F3645="NUMERO",      IF(ISNUMBER(VALUE(C3645)),VALUE(C3645),""),   IF(OR(F3645="NSS - NOMBRE",F3645="RP - NOMBRE"),      IF(         AND(           NOT(ISERROR(FIND(" - ",C3645))),           ISERROR(FIND("  ",C3645)),           ISERROR(FIND("–",C3645)),           ISERROR(FIND("—",C3645)),           ISNUMBER(VALUE(LEFT(C3645,FIND(" - ",C3645)-1)))         ),         VALUE(LEFT(C3645,FIND(" - ",C3645)-1)),         ""      ),   ""   )  )))</f>
        <v/>
      </c>
      <c r="H3645" s="34" t="str">
        <f aca="false">B3645 &amp; "|" &amp; E3645 &amp; "|" &amp;(IF(ISBLANK(C3645),"",IFERROR(VALUE(LEFT(TRIM(C3645),FIND(" ",TRIM(C3645)&amp;" ")-1)),"")))</f>
        <v>||</v>
      </c>
      <c r="I3645" s="18" t="n">
        <f aca="false">IF(G3645="",0, IF(COUNTIF($H$6:H3645,H3645)=1,1,0))</f>
        <v>0</v>
      </c>
      <c r="J3645" s="34" t="str">
        <f aca="false">IF( OR( ISBLANK(D3645), C3645=D3645, AND( LEFT(D3645,7)&lt;&gt;"NOMINA ", OR( ISERROR(FIND(" - ",D3645)), NOT(ISNUMBER(VALUE(LEFT(D3645,FIND(" - ",D3645)-1)))) ) ) ), "", B3645 &amp; "|" &amp; E3645 &amp; "|" &amp; (IF(ISBLANK(C3645), "", IFERROR(VALUE(LEFT(TRIM(C3645), FIND(" ", TRIM(C3645)&amp;" ")-1)), ""))) &amp; "|" &amp; D3645 )</f>
        <v/>
      </c>
      <c r="K3645" s="18" t="n">
        <f aca="false">IF(OR(C3645="", J3645="",G3645=""), 0, IF(COUNTIF($J$6:J3645, J3645)=1, 1, 0))</f>
        <v>0</v>
      </c>
      <c r="L3645" s="16" t="str">
        <f aca="false">IF(B3645="Inscripción de nuevo registro patronal",B3645 &amp; "|" &amp; E3645 &amp; "|" &amp; C3645,"")</f>
        <v/>
      </c>
      <c r="M3645" s="18" t="n">
        <f aca="false">IF(OR(C3645="", L3645=""), 0, IF(COUNTIF($L$6:L3645, L3645)=1, 1, 0))</f>
        <v>0</v>
      </c>
    </row>
    <row r="3646" customFormat="false" ht="28.35" hidden="false" customHeight="true" outlineLevel="0" collapsed="false">
      <c r="A3646" s="48" t="str">
        <f aca="false">IF(AND(NOT(ISBLANK(C3646)),NOT(ISBLANK(B3646)),NOT(ISBLANK(E3646))),(_xlfn.AGGREGATE(2,7,A$5:A3646))+1,"")</f>
        <v/>
      </c>
      <c r="B3646" s="49"/>
      <c r="C3646" s="49"/>
      <c r="D3646" s="50"/>
      <c r="E3646" s="51"/>
      <c r="F3646" s="52" t="str">
        <f aca="false">IFERROR(VLOOKUP(B3646,LISTAS!$Q$2:$R$58,2,0),"")</f>
        <v/>
      </c>
      <c r="G3646" s="34" t="str">
        <f aca="false">IF(ISBLANK(C3646),"",  IF(F3646="RAZÓN SOCIAL","NUEVO_RP",   IF(F3646="NUMERO",      IF(ISNUMBER(VALUE(C3646)),VALUE(C3646),""),   IF(OR(F3646="NSS - NOMBRE",F3646="RP - NOMBRE"),      IF(         AND(           NOT(ISERROR(FIND(" - ",C3646))),           ISERROR(FIND("  ",C3646)),           ISERROR(FIND("–",C3646)),           ISERROR(FIND("—",C3646)),           ISNUMBER(VALUE(LEFT(C3646,FIND(" - ",C3646)-1)))         ),         VALUE(LEFT(C3646,FIND(" - ",C3646)-1)),         ""      ),   ""   )  )))</f>
        <v/>
      </c>
      <c r="H3646" s="34" t="str">
        <f aca="false">B3646 &amp; "|" &amp; E3646 &amp; "|" &amp;(IF(ISBLANK(C3646),"",IFERROR(VALUE(LEFT(TRIM(C3646),FIND(" ",TRIM(C3646)&amp;" ")-1)),"")))</f>
        <v>||</v>
      </c>
      <c r="I3646" s="18" t="n">
        <f aca="false">IF(G3646="",0, IF(COUNTIF($H$6:H3646,H3646)=1,1,0))</f>
        <v>0</v>
      </c>
      <c r="J3646" s="34" t="str">
        <f aca="false">IF( OR( ISBLANK(D3646), C3646=D3646, AND( LEFT(D3646,7)&lt;&gt;"NOMINA ", OR( ISERROR(FIND(" - ",D3646)), NOT(ISNUMBER(VALUE(LEFT(D3646,FIND(" - ",D3646)-1)))) ) ) ), "", B3646 &amp; "|" &amp; E3646 &amp; "|" &amp; (IF(ISBLANK(C3646), "", IFERROR(VALUE(LEFT(TRIM(C3646), FIND(" ", TRIM(C3646)&amp;" ")-1)), ""))) &amp; "|" &amp; D3646 )</f>
        <v/>
      </c>
      <c r="K3646" s="18" t="n">
        <f aca="false">IF(OR(C3646="", J3646="",G3646=""), 0, IF(COUNTIF($J$6:J3646, J3646)=1, 1, 0))</f>
        <v>0</v>
      </c>
      <c r="L3646" s="16" t="str">
        <f aca="false">IF(B3646="Inscripción de nuevo registro patronal",B3646 &amp; "|" &amp; E3646 &amp; "|" &amp; C3646,"")</f>
        <v/>
      </c>
      <c r="M3646" s="18" t="n">
        <f aca="false">IF(OR(C3646="", L3646=""), 0, IF(COUNTIF($L$6:L3646, L3646)=1, 1, 0))</f>
        <v>0</v>
      </c>
    </row>
    <row r="3647" customFormat="false" ht="28.35" hidden="false" customHeight="true" outlineLevel="0" collapsed="false">
      <c r="A3647" s="48" t="str">
        <f aca="false">IF(AND(NOT(ISBLANK(C3647)),NOT(ISBLANK(B3647)),NOT(ISBLANK(E3647))),(_xlfn.AGGREGATE(2,7,A$5:A3647))+1,"")</f>
        <v/>
      </c>
      <c r="B3647" s="49"/>
      <c r="C3647" s="49"/>
      <c r="D3647" s="50"/>
      <c r="E3647" s="51"/>
      <c r="F3647" s="52" t="str">
        <f aca="false">IFERROR(VLOOKUP(B3647,LISTAS!$Q$2:$R$58,2,0),"")</f>
        <v/>
      </c>
      <c r="G3647" s="34" t="str">
        <f aca="false">IF(ISBLANK(C3647),"",  IF(F3647="RAZÓN SOCIAL","NUEVO_RP",   IF(F3647="NUMERO",      IF(ISNUMBER(VALUE(C3647)),VALUE(C3647),""),   IF(OR(F3647="NSS - NOMBRE",F3647="RP - NOMBRE"),      IF(         AND(           NOT(ISERROR(FIND(" - ",C3647))),           ISERROR(FIND("  ",C3647)),           ISERROR(FIND("–",C3647)),           ISERROR(FIND("—",C3647)),           ISNUMBER(VALUE(LEFT(C3647,FIND(" - ",C3647)-1)))         ),         VALUE(LEFT(C3647,FIND(" - ",C3647)-1)),         ""      ),   ""   )  )))</f>
        <v/>
      </c>
      <c r="H3647" s="34" t="str">
        <f aca="false">B3647 &amp; "|" &amp; E3647 &amp; "|" &amp;(IF(ISBLANK(C3647),"",IFERROR(VALUE(LEFT(TRIM(C3647),FIND(" ",TRIM(C3647)&amp;" ")-1)),"")))</f>
        <v>||</v>
      </c>
      <c r="I3647" s="18" t="n">
        <f aca="false">IF(G3647="",0, IF(COUNTIF($H$6:H3647,H3647)=1,1,0))</f>
        <v>0</v>
      </c>
      <c r="J3647" s="34" t="str">
        <f aca="false">IF( OR( ISBLANK(D3647), C3647=D3647, AND( LEFT(D3647,7)&lt;&gt;"NOMINA ", OR( ISERROR(FIND(" - ",D3647)), NOT(ISNUMBER(VALUE(LEFT(D3647,FIND(" - ",D3647)-1)))) ) ) ), "", B3647 &amp; "|" &amp; E3647 &amp; "|" &amp; (IF(ISBLANK(C3647), "", IFERROR(VALUE(LEFT(TRIM(C3647), FIND(" ", TRIM(C3647)&amp;" ")-1)), ""))) &amp; "|" &amp; D3647 )</f>
        <v/>
      </c>
      <c r="K3647" s="18" t="n">
        <f aca="false">IF(OR(C3647="", J3647="",G3647=""), 0, IF(COUNTIF($J$6:J3647, J3647)=1, 1, 0))</f>
        <v>0</v>
      </c>
      <c r="L3647" s="16" t="str">
        <f aca="false">IF(B3647="Inscripción de nuevo registro patronal",B3647 &amp; "|" &amp; E3647 &amp; "|" &amp; C3647,"")</f>
        <v/>
      </c>
      <c r="M3647" s="18" t="n">
        <f aca="false">IF(OR(C3647="", L3647=""), 0, IF(COUNTIF($L$6:L3647, L3647)=1, 1, 0))</f>
        <v>0</v>
      </c>
    </row>
    <row r="3648" customFormat="false" ht="28.35" hidden="false" customHeight="true" outlineLevel="0" collapsed="false">
      <c r="A3648" s="48" t="str">
        <f aca="false">IF(AND(NOT(ISBLANK(C3648)),NOT(ISBLANK(B3648)),NOT(ISBLANK(E3648))),(_xlfn.AGGREGATE(2,7,A$5:A3648))+1,"")</f>
        <v/>
      </c>
      <c r="B3648" s="49"/>
      <c r="C3648" s="49"/>
      <c r="D3648" s="50"/>
      <c r="E3648" s="51"/>
      <c r="F3648" s="52" t="str">
        <f aca="false">IFERROR(VLOOKUP(B3648,LISTAS!$Q$2:$R$58,2,0),"")</f>
        <v/>
      </c>
      <c r="G3648" s="34" t="str">
        <f aca="false">IF(ISBLANK(C3648),"",  IF(F3648="RAZÓN SOCIAL","NUEVO_RP",   IF(F3648="NUMERO",      IF(ISNUMBER(VALUE(C3648)),VALUE(C3648),""),   IF(OR(F3648="NSS - NOMBRE",F3648="RP - NOMBRE"),      IF(         AND(           NOT(ISERROR(FIND(" - ",C3648))),           ISERROR(FIND("  ",C3648)),           ISERROR(FIND("–",C3648)),           ISERROR(FIND("—",C3648)),           ISNUMBER(VALUE(LEFT(C3648,FIND(" - ",C3648)-1)))         ),         VALUE(LEFT(C3648,FIND(" - ",C3648)-1)),         ""      ),   ""   )  )))</f>
        <v/>
      </c>
      <c r="H3648" s="34" t="str">
        <f aca="false">B3648 &amp; "|" &amp; E3648 &amp; "|" &amp;(IF(ISBLANK(C3648),"",IFERROR(VALUE(LEFT(TRIM(C3648),FIND(" ",TRIM(C3648)&amp;" ")-1)),"")))</f>
        <v>||</v>
      </c>
      <c r="I3648" s="18" t="n">
        <f aca="false">IF(G3648="",0, IF(COUNTIF($H$6:H3648,H3648)=1,1,0))</f>
        <v>0</v>
      </c>
      <c r="J3648" s="34" t="str">
        <f aca="false">IF( OR( ISBLANK(D3648), C3648=D3648, AND( LEFT(D3648,7)&lt;&gt;"NOMINA ", OR( ISERROR(FIND(" - ",D3648)), NOT(ISNUMBER(VALUE(LEFT(D3648,FIND(" - ",D3648)-1)))) ) ) ), "", B3648 &amp; "|" &amp; E3648 &amp; "|" &amp; (IF(ISBLANK(C3648), "", IFERROR(VALUE(LEFT(TRIM(C3648), FIND(" ", TRIM(C3648)&amp;" ")-1)), ""))) &amp; "|" &amp; D3648 )</f>
        <v/>
      </c>
      <c r="K3648" s="18" t="n">
        <f aca="false">IF(OR(C3648="", J3648="",G3648=""), 0, IF(COUNTIF($J$6:J3648, J3648)=1, 1, 0))</f>
        <v>0</v>
      </c>
      <c r="L3648" s="16" t="str">
        <f aca="false">IF(B3648="Inscripción de nuevo registro patronal",B3648 &amp; "|" &amp; E3648 &amp; "|" &amp; C3648,"")</f>
        <v/>
      </c>
      <c r="M3648" s="18" t="n">
        <f aca="false">IF(OR(C3648="", L3648=""), 0, IF(COUNTIF($L$6:L3648, L3648)=1, 1, 0))</f>
        <v>0</v>
      </c>
    </row>
    <row r="3649" customFormat="false" ht="28.35" hidden="false" customHeight="true" outlineLevel="0" collapsed="false">
      <c r="A3649" s="48" t="str">
        <f aca="false">IF(AND(NOT(ISBLANK(C3649)),NOT(ISBLANK(B3649)),NOT(ISBLANK(E3649))),(_xlfn.AGGREGATE(2,7,A$5:A3649))+1,"")</f>
        <v/>
      </c>
      <c r="B3649" s="49"/>
      <c r="C3649" s="49"/>
      <c r="D3649" s="50"/>
      <c r="E3649" s="51"/>
      <c r="F3649" s="52" t="str">
        <f aca="false">IFERROR(VLOOKUP(B3649,LISTAS!$Q$2:$R$58,2,0),"")</f>
        <v/>
      </c>
      <c r="G3649" s="34" t="str">
        <f aca="false">IF(ISBLANK(C3649),"",  IF(F3649="RAZÓN SOCIAL","NUEVO_RP",   IF(F3649="NUMERO",      IF(ISNUMBER(VALUE(C3649)),VALUE(C3649),""),   IF(OR(F3649="NSS - NOMBRE",F3649="RP - NOMBRE"),      IF(         AND(           NOT(ISERROR(FIND(" - ",C3649))),           ISERROR(FIND("  ",C3649)),           ISERROR(FIND("–",C3649)),           ISERROR(FIND("—",C3649)),           ISNUMBER(VALUE(LEFT(C3649,FIND(" - ",C3649)-1)))         ),         VALUE(LEFT(C3649,FIND(" - ",C3649)-1)),         ""      ),   ""   )  )))</f>
        <v/>
      </c>
      <c r="H3649" s="34" t="str">
        <f aca="false">B3649 &amp; "|" &amp; E3649 &amp; "|" &amp;(IF(ISBLANK(C3649),"",IFERROR(VALUE(LEFT(TRIM(C3649),FIND(" ",TRIM(C3649)&amp;" ")-1)),"")))</f>
        <v>||</v>
      </c>
      <c r="I3649" s="18" t="n">
        <f aca="false">IF(G3649="",0, IF(COUNTIF($H$6:H3649,H3649)=1,1,0))</f>
        <v>0</v>
      </c>
      <c r="J3649" s="34" t="str">
        <f aca="false">IF( OR( ISBLANK(D3649), C3649=D3649, AND( LEFT(D3649,7)&lt;&gt;"NOMINA ", OR( ISERROR(FIND(" - ",D3649)), NOT(ISNUMBER(VALUE(LEFT(D3649,FIND(" - ",D3649)-1)))) ) ) ), "", B3649 &amp; "|" &amp; E3649 &amp; "|" &amp; (IF(ISBLANK(C3649), "", IFERROR(VALUE(LEFT(TRIM(C3649), FIND(" ", TRIM(C3649)&amp;" ")-1)), ""))) &amp; "|" &amp; D3649 )</f>
        <v/>
      </c>
      <c r="K3649" s="18" t="n">
        <f aca="false">IF(OR(C3649="", J3649="",G3649=""), 0, IF(COUNTIF($J$6:J3649, J3649)=1, 1, 0))</f>
        <v>0</v>
      </c>
      <c r="L3649" s="16" t="str">
        <f aca="false">IF(B3649="Inscripción de nuevo registro patronal",B3649 &amp; "|" &amp; E3649 &amp; "|" &amp; C3649,"")</f>
        <v/>
      </c>
      <c r="M3649" s="18" t="n">
        <f aca="false">IF(OR(C3649="", L3649=""), 0, IF(COUNTIF($L$6:L3649, L3649)=1, 1, 0))</f>
        <v>0</v>
      </c>
    </row>
    <row r="3650" customFormat="false" ht="28.35" hidden="false" customHeight="true" outlineLevel="0" collapsed="false">
      <c r="A3650" s="48" t="str">
        <f aca="false">IF(AND(NOT(ISBLANK(C3650)),NOT(ISBLANK(B3650)),NOT(ISBLANK(E3650))),(_xlfn.AGGREGATE(2,7,A$5:A3650))+1,"")</f>
        <v/>
      </c>
      <c r="B3650" s="49"/>
      <c r="C3650" s="49"/>
      <c r="D3650" s="50"/>
      <c r="E3650" s="51"/>
      <c r="F3650" s="52" t="str">
        <f aca="false">IFERROR(VLOOKUP(B3650,LISTAS!$Q$2:$R$58,2,0),"")</f>
        <v/>
      </c>
      <c r="G3650" s="34" t="str">
        <f aca="false">IF(ISBLANK(C3650),"",  IF(F3650="RAZÓN SOCIAL","NUEVO_RP",   IF(F3650="NUMERO",      IF(ISNUMBER(VALUE(C3650)),VALUE(C3650),""),   IF(OR(F3650="NSS - NOMBRE",F3650="RP - NOMBRE"),      IF(         AND(           NOT(ISERROR(FIND(" - ",C3650))),           ISERROR(FIND("  ",C3650)),           ISERROR(FIND("–",C3650)),           ISERROR(FIND("—",C3650)),           ISNUMBER(VALUE(LEFT(C3650,FIND(" - ",C3650)-1)))         ),         VALUE(LEFT(C3650,FIND(" - ",C3650)-1)),         ""      ),   ""   )  )))</f>
        <v/>
      </c>
      <c r="H3650" s="34" t="str">
        <f aca="false">B3650 &amp; "|" &amp; E3650 &amp; "|" &amp;(IF(ISBLANK(C3650),"",IFERROR(VALUE(LEFT(TRIM(C3650),FIND(" ",TRIM(C3650)&amp;" ")-1)),"")))</f>
        <v>||</v>
      </c>
      <c r="I3650" s="18" t="n">
        <f aca="false">IF(G3650="",0, IF(COUNTIF($H$6:H3650,H3650)=1,1,0))</f>
        <v>0</v>
      </c>
      <c r="J3650" s="34" t="str">
        <f aca="false">IF( OR( ISBLANK(D3650), C3650=D3650, AND( LEFT(D3650,7)&lt;&gt;"NOMINA ", OR( ISERROR(FIND(" - ",D3650)), NOT(ISNUMBER(VALUE(LEFT(D3650,FIND(" - ",D3650)-1)))) ) ) ), "", B3650 &amp; "|" &amp; E3650 &amp; "|" &amp; (IF(ISBLANK(C3650), "", IFERROR(VALUE(LEFT(TRIM(C3650), FIND(" ", TRIM(C3650)&amp;" ")-1)), ""))) &amp; "|" &amp; D3650 )</f>
        <v/>
      </c>
      <c r="K3650" s="18" t="n">
        <f aca="false">IF(OR(C3650="", J3650="",G3650=""), 0, IF(COUNTIF($J$6:J3650, J3650)=1, 1, 0))</f>
        <v>0</v>
      </c>
      <c r="L3650" s="16" t="str">
        <f aca="false">IF(B3650="Inscripción de nuevo registro patronal",B3650 &amp; "|" &amp; E3650 &amp; "|" &amp; C3650,"")</f>
        <v/>
      </c>
      <c r="M3650" s="18" t="n">
        <f aca="false">IF(OR(C3650="", L3650=""), 0, IF(COUNTIF($L$6:L3650, L3650)=1, 1, 0))</f>
        <v>0</v>
      </c>
    </row>
    <row r="3651" customFormat="false" ht="28.35" hidden="false" customHeight="true" outlineLevel="0" collapsed="false">
      <c r="A3651" s="48" t="str">
        <f aca="false">IF(AND(NOT(ISBLANK(C3651)),NOT(ISBLANK(B3651)),NOT(ISBLANK(E3651))),(_xlfn.AGGREGATE(2,7,A$5:A3651))+1,"")</f>
        <v/>
      </c>
      <c r="B3651" s="49"/>
      <c r="C3651" s="49"/>
      <c r="D3651" s="50"/>
      <c r="E3651" s="51"/>
      <c r="F3651" s="52" t="str">
        <f aca="false">IFERROR(VLOOKUP(B3651,LISTAS!$Q$2:$R$58,2,0),"")</f>
        <v/>
      </c>
      <c r="G3651" s="34" t="str">
        <f aca="false">IF(ISBLANK(C3651),"",  IF(F3651="RAZÓN SOCIAL","NUEVO_RP",   IF(F3651="NUMERO",      IF(ISNUMBER(VALUE(C3651)),VALUE(C3651),""),   IF(OR(F3651="NSS - NOMBRE",F3651="RP - NOMBRE"),      IF(         AND(           NOT(ISERROR(FIND(" - ",C3651))),           ISERROR(FIND("  ",C3651)),           ISERROR(FIND("–",C3651)),           ISERROR(FIND("—",C3651)),           ISNUMBER(VALUE(LEFT(C3651,FIND(" - ",C3651)-1)))         ),         VALUE(LEFT(C3651,FIND(" - ",C3651)-1)),         ""      ),   ""   )  )))</f>
        <v/>
      </c>
      <c r="H3651" s="34" t="str">
        <f aca="false">B3651 &amp; "|" &amp; E3651 &amp; "|" &amp;(IF(ISBLANK(C3651),"",IFERROR(VALUE(LEFT(TRIM(C3651),FIND(" ",TRIM(C3651)&amp;" ")-1)),"")))</f>
        <v>||</v>
      </c>
      <c r="I3651" s="18" t="n">
        <f aca="false">IF(G3651="",0, IF(COUNTIF($H$6:H3651,H3651)=1,1,0))</f>
        <v>0</v>
      </c>
      <c r="J3651" s="34" t="str">
        <f aca="false">IF( OR( ISBLANK(D3651), C3651=D3651, AND( LEFT(D3651,7)&lt;&gt;"NOMINA ", OR( ISERROR(FIND(" - ",D3651)), NOT(ISNUMBER(VALUE(LEFT(D3651,FIND(" - ",D3651)-1)))) ) ) ), "", B3651 &amp; "|" &amp; E3651 &amp; "|" &amp; (IF(ISBLANK(C3651), "", IFERROR(VALUE(LEFT(TRIM(C3651), FIND(" ", TRIM(C3651)&amp;" ")-1)), ""))) &amp; "|" &amp; D3651 )</f>
        <v/>
      </c>
      <c r="K3651" s="18" t="n">
        <f aca="false">IF(OR(C3651="", J3651="",G3651=""), 0, IF(COUNTIF($J$6:J3651, J3651)=1, 1, 0))</f>
        <v>0</v>
      </c>
      <c r="L3651" s="16" t="str">
        <f aca="false">IF(B3651="Inscripción de nuevo registro patronal",B3651 &amp; "|" &amp; E3651 &amp; "|" &amp; C3651,"")</f>
        <v/>
      </c>
      <c r="M3651" s="18" t="n">
        <f aca="false">IF(OR(C3651="", L3651=""), 0, IF(COUNTIF($L$6:L3651, L3651)=1, 1, 0))</f>
        <v>0</v>
      </c>
    </row>
    <row r="3652" customFormat="false" ht="28.35" hidden="false" customHeight="true" outlineLevel="0" collapsed="false">
      <c r="A3652" s="48" t="str">
        <f aca="false">IF(AND(NOT(ISBLANK(C3652)),NOT(ISBLANK(B3652)),NOT(ISBLANK(E3652))),(_xlfn.AGGREGATE(2,7,A$5:A3652))+1,"")</f>
        <v/>
      </c>
      <c r="B3652" s="49"/>
      <c r="C3652" s="49"/>
      <c r="D3652" s="50"/>
      <c r="E3652" s="51"/>
      <c r="F3652" s="52" t="str">
        <f aca="false">IFERROR(VLOOKUP(B3652,LISTAS!$Q$2:$R$58,2,0),"")</f>
        <v/>
      </c>
      <c r="G3652" s="34" t="str">
        <f aca="false">IF(ISBLANK(C3652),"",  IF(F3652="RAZÓN SOCIAL","NUEVO_RP",   IF(F3652="NUMERO",      IF(ISNUMBER(VALUE(C3652)),VALUE(C3652),""),   IF(OR(F3652="NSS - NOMBRE",F3652="RP - NOMBRE"),      IF(         AND(           NOT(ISERROR(FIND(" - ",C3652))),           ISERROR(FIND("  ",C3652)),           ISERROR(FIND("–",C3652)),           ISERROR(FIND("—",C3652)),           ISNUMBER(VALUE(LEFT(C3652,FIND(" - ",C3652)-1)))         ),         VALUE(LEFT(C3652,FIND(" - ",C3652)-1)),         ""      ),   ""   )  )))</f>
        <v/>
      </c>
      <c r="H3652" s="34" t="str">
        <f aca="false">B3652 &amp; "|" &amp; E3652 &amp; "|" &amp;(IF(ISBLANK(C3652),"",IFERROR(VALUE(LEFT(TRIM(C3652),FIND(" ",TRIM(C3652)&amp;" ")-1)),"")))</f>
        <v>||</v>
      </c>
      <c r="I3652" s="18" t="n">
        <f aca="false">IF(G3652="",0, IF(COUNTIF($H$6:H3652,H3652)=1,1,0))</f>
        <v>0</v>
      </c>
      <c r="J3652" s="34" t="str">
        <f aca="false">IF( OR( ISBLANK(D3652), C3652=D3652, AND( LEFT(D3652,7)&lt;&gt;"NOMINA ", OR( ISERROR(FIND(" - ",D3652)), NOT(ISNUMBER(VALUE(LEFT(D3652,FIND(" - ",D3652)-1)))) ) ) ), "", B3652 &amp; "|" &amp; E3652 &amp; "|" &amp; (IF(ISBLANK(C3652), "", IFERROR(VALUE(LEFT(TRIM(C3652), FIND(" ", TRIM(C3652)&amp;" ")-1)), ""))) &amp; "|" &amp; D3652 )</f>
        <v/>
      </c>
      <c r="K3652" s="18" t="n">
        <f aca="false">IF(OR(C3652="", J3652="",G3652=""), 0, IF(COUNTIF($J$6:J3652, J3652)=1, 1, 0))</f>
        <v>0</v>
      </c>
      <c r="L3652" s="16" t="str">
        <f aca="false">IF(B3652="Inscripción de nuevo registro patronal",B3652 &amp; "|" &amp; E3652 &amp; "|" &amp; C3652,"")</f>
        <v/>
      </c>
      <c r="M3652" s="18" t="n">
        <f aca="false">IF(OR(C3652="", L3652=""), 0, IF(COUNTIF($L$6:L3652, L3652)=1, 1, 0))</f>
        <v>0</v>
      </c>
    </row>
    <row r="3653" customFormat="false" ht="28.35" hidden="false" customHeight="true" outlineLevel="0" collapsed="false">
      <c r="A3653" s="48" t="str">
        <f aca="false">IF(AND(NOT(ISBLANK(C3653)),NOT(ISBLANK(B3653)),NOT(ISBLANK(E3653))),(_xlfn.AGGREGATE(2,7,A$5:A3653))+1,"")</f>
        <v/>
      </c>
      <c r="B3653" s="49"/>
      <c r="C3653" s="49"/>
      <c r="D3653" s="50"/>
      <c r="E3653" s="51"/>
      <c r="F3653" s="52" t="str">
        <f aca="false">IFERROR(VLOOKUP(B3653,LISTAS!$Q$2:$R$58,2,0),"")</f>
        <v/>
      </c>
      <c r="G3653" s="34" t="str">
        <f aca="false">IF(ISBLANK(C3653),"",  IF(F3653="RAZÓN SOCIAL","NUEVO_RP",   IF(F3653="NUMERO",      IF(ISNUMBER(VALUE(C3653)),VALUE(C3653),""),   IF(OR(F3653="NSS - NOMBRE",F3653="RP - NOMBRE"),      IF(         AND(           NOT(ISERROR(FIND(" - ",C3653))),           ISERROR(FIND("  ",C3653)),           ISERROR(FIND("–",C3653)),           ISERROR(FIND("—",C3653)),           ISNUMBER(VALUE(LEFT(C3653,FIND(" - ",C3653)-1)))         ),         VALUE(LEFT(C3653,FIND(" - ",C3653)-1)),         ""      ),   ""   )  )))</f>
        <v/>
      </c>
      <c r="H3653" s="34" t="str">
        <f aca="false">B3653 &amp; "|" &amp; E3653 &amp; "|" &amp;(IF(ISBLANK(C3653),"",IFERROR(VALUE(LEFT(TRIM(C3653),FIND(" ",TRIM(C3653)&amp;" ")-1)),"")))</f>
        <v>||</v>
      </c>
      <c r="I3653" s="18" t="n">
        <f aca="false">IF(G3653="",0, IF(COUNTIF($H$6:H3653,H3653)=1,1,0))</f>
        <v>0</v>
      </c>
      <c r="J3653" s="34" t="str">
        <f aca="false">IF( OR( ISBLANK(D3653), C3653=D3653, AND( LEFT(D3653,7)&lt;&gt;"NOMINA ", OR( ISERROR(FIND(" - ",D3653)), NOT(ISNUMBER(VALUE(LEFT(D3653,FIND(" - ",D3653)-1)))) ) ) ), "", B3653 &amp; "|" &amp; E3653 &amp; "|" &amp; (IF(ISBLANK(C3653), "", IFERROR(VALUE(LEFT(TRIM(C3653), FIND(" ", TRIM(C3653)&amp;" ")-1)), ""))) &amp; "|" &amp; D3653 )</f>
        <v/>
      </c>
      <c r="K3653" s="18" t="n">
        <f aca="false">IF(OR(C3653="", J3653="",G3653=""), 0, IF(COUNTIF($J$6:J3653, J3653)=1, 1, 0))</f>
        <v>0</v>
      </c>
      <c r="L3653" s="16" t="str">
        <f aca="false">IF(B3653="Inscripción de nuevo registro patronal",B3653 &amp; "|" &amp; E3653 &amp; "|" &amp; C3653,"")</f>
        <v/>
      </c>
      <c r="M3653" s="18" t="n">
        <f aca="false">IF(OR(C3653="", L3653=""), 0, IF(COUNTIF($L$6:L3653, L3653)=1, 1, 0))</f>
        <v>0</v>
      </c>
    </row>
    <row r="3654" customFormat="false" ht="28.35" hidden="false" customHeight="true" outlineLevel="0" collapsed="false">
      <c r="A3654" s="48" t="str">
        <f aca="false">IF(AND(NOT(ISBLANK(C3654)),NOT(ISBLANK(B3654)),NOT(ISBLANK(E3654))),(_xlfn.AGGREGATE(2,7,A$5:A3654))+1,"")</f>
        <v/>
      </c>
      <c r="B3654" s="49"/>
      <c r="C3654" s="49"/>
      <c r="D3654" s="50"/>
      <c r="E3654" s="51"/>
      <c r="F3654" s="52" t="str">
        <f aca="false">IFERROR(VLOOKUP(B3654,LISTAS!$Q$2:$R$58,2,0),"")</f>
        <v/>
      </c>
      <c r="G3654" s="34" t="str">
        <f aca="false">IF(ISBLANK(C3654),"",  IF(F3654="RAZÓN SOCIAL","NUEVO_RP",   IF(F3654="NUMERO",      IF(ISNUMBER(VALUE(C3654)),VALUE(C3654),""),   IF(OR(F3654="NSS - NOMBRE",F3654="RP - NOMBRE"),      IF(         AND(           NOT(ISERROR(FIND(" - ",C3654))),           ISERROR(FIND("  ",C3654)),           ISERROR(FIND("–",C3654)),           ISERROR(FIND("—",C3654)),           ISNUMBER(VALUE(LEFT(C3654,FIND(" - ",C3654)-1)))         ),         VALUE(LEFT(C3654,FIND(" - ",C3654)-1)),         ""      ),   ""   )  )))</f>
        <v/>
      </c>
      <c r="H3654" s="34" t="str">
        <f aca="false">B3654 &amp; "|" &amp; E3654 &amp; "|" &amp;(IF(ISBLANK(C3654),"",IFERROR(VALUE(LEFT(TRIM(C3654),FIND(" ",TRIM(C3654)&amp;" ")-1)),"")))</f>
        <v>||</v>
      </c>
      <c r="I3654" s="18" t="n">
        <f aca="false">IF(G3654="",0, IF(COUNTIF($H$6:H3654,H3654)=1,1,0))</f>
        <v>0</v>
      </c>
      <c r="J3654" s="34" t="str">
        <f aca="false">IF( OR( ISBLANK(D3654), C3654=D3654, AND( LEFT(D3654,7)&lt;&gt;"NOMINA ", OR( ISERROR(FIND(" - ",D3654)), NOT(ISNUMBER(VALUE(LEFT(D3654,FIND(" - ",D3654)-1)))) ) ) ), "", B3654 &amp; "|" &amp; E3654 &amp; "|" &amp; (IF(ISBLANK(C3654), "", IFERROR(VALUE(LEFT(TRIM(C3654), FIND(" ", TRIM(C3654)&amp;" ")-1)), ""))) &amp; "|" &amp; D3654 )</f>
        <v/>
      </c>
      <c r="K3654" s="18" t="n">
        <f aca="false">IF(OR(C3654="", J3654="",G3654=""), 0, IF(COUNTIF($J$6:J3654, J3654)=1, 1, 0))</f>
        <v>0</v>
      </c>
      <c r="L3654" s="16" t="str">
        <f aca="false">IF(B3654="Inscripción de nuevo registro patronal",B3654 &amp; "|" &amp; E3654 &amp; "|" &amp; C3654,"")</f>
        <v/>
      </c>
      <c r="M3654" s="18" t="n">
        <f aca="false">IF(OR(C3654="", L3654=""), 0, IF(COUNTIF($L$6:L3654, L3654)=1, 1, 0))</f>
        <v>0</v>
      </c>
    </row>
    <row r="3655" customFormat="false" ht="28.35" hidden="false" customHeight="true" outlineLevel="0" collapsed="false">
      <c r="A3655" s="48" t="str">
        <f aca="false">IF(AND(NOT(ISBLANK(C3655)),NOT(ISBLANK(B3655)),NOT(ISBLANK(E3655))),(_xlfn.AGGREGATE(2,7,A$5:A3655))+1,"")</f>
        <v/>
      </c>
      <c r="B3655" s="49"/>
      <c r="C3655" s="49"/>
      <c r="D3655" s="50"/>
      <c r="E3655" s="51"/>
      <c r="F3655" s="52" t="str">
        <f aca="false">IFERROR(VLOOKUP(B3655,LISTAS!$Q$2:$R$58,2,0),"")</f>
        <v/>
      </c>
      <c r="G3655" s="34" t="str">
        <f aca="false">IF(ISBLANK(C3655),"",  IF(F3655="RAZÓN SOCIAL","NUEVO_RP",   IF(F3655="NUMERO",      IF(ISNUMBER(VALUE(C3655)),VALUE(C3655),""),   IF(OR(F3655="NSS - NOMBRE",F3655="RP - NOMBRE"),      IF(         AND(           NOT(ISERROR(FIND(" - ",C3655))),           ISERROR(FIND("  ",C3655)),           ISERROR(FIND("–",C3655)),           ISERROR(FIND("—",C3655)),           ISNUMBER(VALUE(LEFT(C3655,FIND(" - ",C3655)-1)))         ),         VALUE(LEFT(C3655,FIND(" - ",C3655)-1)),         ""      ),   ""   )  )))</f>
        <v/>
      </c>
      <c r="H3655" s="34" t="str">
        <f aca="false">B3655 &amp; "|" &amp; E3655 &amp; "|" &amp;(IF(ISBLANK(C3655),"",IFERROR(VALUE(LEFT(TRIM(C3655),FIND(" ",TRIM(C3655)&amp;" ")-1)),"")))</f>
        <v>||</v>
      </c>
      <c r="I3655" s="18" t="n">
        <f aca="false">IF(G3655="",0, IF(COUNTIF($H$6:H3655,H3655)=1,1,0))</f>
        <v>0</v>
      </c>
      <c r="J3655" s="34" t="str">
        <f aca="false">IF( OR( ISBLANK(D3655), C3655=D3655, AND( LEFT(D3655,7)&lt;&gt;"NOMINA ", OR( ISERROR(FIND(" - ",D3655)), NOT(ISNUMBER(VALUE(LEFT(D3655,FIND(" - ",D3655)-1)))) ) ) ), "", B3655 &amp; "|" &amp; E3655 &amp; "|" &amp; (IF(ISBLANK(C3655), "", IFERROR(VALUE(LEFT(TRIM(C3655), FIND(" ", TRIM(C3655)&amp;" ")-1)), ""))) &amp; "|" &amp; D3655 )</f>
        <v/>
      </c>
      <c r="K3655" s="18" t="n">
        <f aca="false">IF(OR(C3655="", J3655="",G3655=""), 0, IF(COUNTIF($J$6:J3655, J3655)=1, 1, 0))</f>
        <v>0</v>
      </c>
      <c r="L3655" s="16" t="str">
        <f aca="false">IF(B3655="Inscripción de nuevo registro patronal",B3655 &amp; "|" &amp; E3655 &amp; "|" &amp; C3655,"")</f>
        <v/>
      </c>
      <c r="M3655" s="18" t="n">
        <f aca="false">IF(OR(C3655="", L3655=""), 0, IF(COUNTIF($L$6:L3655, L3655)=1, 1, 0))</f>
        <v>0</v>
      </c>
    </row>
    <row r="3656" customFormat="false" ht="28.35" hidden="false" customHeight="true" outlineLevel="0" collapsed="false">
      <c r="A3656" s="48" t="str">
        <f aca="false">IF(AND(NOT(ISBLANK(C3656)),NOT(ISBLANK(B3656)),NOT(ISBLANK(E3656))),(_xlfn.AGGREGATE(2,7,A$5:A3656))+1,"")</f>
        <v/>
      </c>
      <c r="B3656" s="49"/>
      <c r="C3656" s="49"/>
      <c r="D3656" s="50"/>
      <c r="E3656" s="51"/>
      <c r="F3656" s="52" t="str">
        <f aca="false">IFERROR(VLOOKUP(B3656,LISTAS!$Q$2:$R$58,2,0),"")</f>
        <v/>
      </c>
      <c r="G3656" s="34" t="str">
        <f aca="false">IF(ISBLANK(C3656),"",  IF(F3656="RAZÓN SOCIAL","NUEVO_RP",   IF(F3656="NUMERO",      IF(ISNUMBER(VALUE(C3656)),VALUE(C3656),""),   IF(OR(F3656="NSS - NOMBRE",F3656="RP - NOMBRE"),      IF(         AND(           NOT(ISERROR(FIND(" - ",C3656))),           ISERROR(FIND("  ",C3656)),           ISERROR(FIND("–",C3656)),           ISERROR(FIND("—",C3656)),           ISNUMBER(VALUE(LEFT(C3656,FIND(" - ",C3656)-1)))         ),         VALUE(LEFT(C3656,FIND(" - ",C3656)-1)),         ""      ),   ""   )  )))</f>
        <v/>
      </c>
      <c r="H3656" s="34" t="str">
        <f aca="false">B3656 &amp; "|" &amp; E3656 &amp; "|" &amp;(IF(ISBLANK(C3656),"",IFERROR(VALUE(LEFT(TRIM(C3656),FIND(" ",TRIM(C3656)&amp;" ")-1)),"")))</f>
        <v>||</v>
      </c>
      <c r="I3656" s="18" t="n">
        <f aca="false">IF(G3656="",0, IF(COUNTIF($H$6:H3656,H3656)=1,1,0))</f>
        <v>0</v>
      </c>
      <c r="J3656" s="34" t="str">
        <f aca="false">IF( OR( ISBLANK(D3656), C3656=D3656, AND( LEFT(D3656,7)&lt;&gt;"NOMINA ", OR( ISERROR(FIND(" - ",D3656)), NOT(ISNUMBER(VALUE(LEFT(D3656,FIND(" - ",D3656)-1)))) ) ) ), "", B3656 &amp; "|" &amp; E3656 &amp; "|" &amp; (IF(ISBLANK(C3656), "", IFERROR(VALUE(LEFT(TRIM(C3656), FIND(" ", TRIM(C3656)&amp;" ")-1)), ""))) &amp; "|" &amp; D3656 )</f>
        <v/>
      </c>
      <c r="K3656" s="18" t="n">
        <f aca="false">IF(OR(C3656="", J3656="",G3656=""), 0, IF(COUNTIF($J$6:J3656, J3656)=1, 1, 0))</f>
        <v>0</v>
      </c>
      <c r="L3656" s="16" t="str">
        <f aca="false">IF(B3656="Inscripción de nuevo registro patronal",B3656 &amp; "|" &amp; E3656 &amp; "|" &amp; C3656,"")</f>
        <v/>
      </c>
      <c r="M3656" s="18" t="n">
        <f aca="false">IF(OR(C3656="", L3656=""), 0, IF(COUNTIF($L$6:L3656, L3656)=1, 1, 0))</f>
        <v>0</v>
      </c>
    </row>
    <row r="3657" customFormat="false" ht="28.35" hidden="false" customHeight="true" outlineLevel="0" collapsed="false">
      <c r="A3657" s="48" t="str">
        <f aca="false">IF(AND(NOT(ISBLANK(C3657)),NOT(ISBLANK(B3657)),NOT(ISBLANK(E3657))),(_xlfn.AGGREGATE(2,7,A$5:A3657))+1,"")</f>
        <v/>
      </c>
      <c r="B3657" s="49"/>
      <c r="C3657" s="49"/>
      <c r="D3657" s="50"/>
      <c r="E3657" s="51"/>
      <c r="F3657" s="52" t="str">
        <f aca="false">IFERROR(VLOOKUP(B3657,LISTAS!$Q$2:$R$58,2,0),"")</f>
        <v/>
      </c>
      <c r="G3657" s="34" t="str">
        <f aca="false">IF(ISBLANK(C3657),"",  IF(F3657="RAZÓN SOCIAL","NUEVO_RP",   IF(F3657="NUMERO",      IF(ISNUMBER(VALUE(C3657)),VALUE(C3657),""),   IF(OR(F3657="NSS - NOMBRE",F3657="RP - NOMBRE"),      IF(         AND(           NOT(ISERROR(FIND(" - ",C3657))),           ISERROR(FIND("  ",C3657)),           ISERROR(FIND("–",C3657)),           ISERROR(FIND("—",C3657)),           ISNUMBER(VALUE(LEFT(C3657,FIND(" - ",C3657)-1)))         ),         VALUE(LEFT(C3657,FIND(" - ",C3657)-1)),         ""      ),   ""   )  )))</f>
        <v/>
      </c>
      <c r="H3657" s="34" t="str">
        <f aca="false">B3657 &amp; "|" &amp; E3657 &amp; "|" &amp;(IF(ISBLANK(C3657),"",IFERROR(VALUE(LEFT(TRIM(C3657),FIND(" ",TRIM(C3657)&amp;" ")-1)),"")))</f>
        <v>||</v>
      </c>
      <c r="I3657" s="18" t="n">
        <f aca="false">IF(G3657="",0, IF(COUNTIF($H$6:H3657,H3657)=1,1,0))</f>
        <v>0</v>
      </c>
      <c r="J3657" s="34" t="str">
        <f aca="false">IF( OR( ISBLANK(D3657), C3657=D3657, AND( LEFT(D3657,7)&lt;&gt;"NOMINA ", OR( ISERROR(FIND(" - ",D3657)), NOT(ISNUMBER(VALUE(LEFT(D3657,FIND(" - ",D3657)-1)))) ) ) ), "", B3657 &amp; "|" &amp; E3657 &amp; "|" &amp; (IF(ISBLANK(C3657), "", IFERROR(VALUE(LEFT(TRIM(C3657), FIND(" ", TRIM(C3657)&amp;" ")-1)), ""))) &amp; "|" &amp; D3657 )</f>
        <v/>
      </c>
      <c r="K3657" s="18" t="n">
        <f aca="false">IF(OR(C3657="", J3657="",G3657=""), 0, IF(COUNTIF($J$6:J3657, J3657)=1, 1, 0))</f>
        <v>0</v>
      </c>
      <c r="L3657" s="16" t="str">
        <f aca="false">IF(B3657="Inscripción de nuevo registro patronal",B3657 &amp; "|" &amp; E3657 &amp; "|" &amp; C3657,"")</f>
        <v/>
      </c>
      <c r="M3657" s="18" t="n">
        <f aca="false">IF(OR(C3657="", L3657=""), 0, IF(COUNTIF($L$6:L3657, L3657)=1, 1, 0))</f>
        <v>0</v>
      </c>
    </row>
    <row r="3658" customFormat="false" ht="28.35" hidden="false" customHeight="true" outlineLevel="0" collapsed="false">
      <c r="A3658" s="48" t="str">
        <f aca="false">IF(AND(NOT(ISBLANK(C3658)),NOT(ISBLANK(B3658)),NOT(ISBLANK(E3658))),(_xlfn.AGGREGATE(2,7,A$5:A3658))+1,"")</f>
        <v/>
      </c>
      <c r="B3658" s="49"/>
      <c r="C3658" s="49"/>
      <c r="D3658" s="50"/>
      <c r="E3658" s="51"/>
      <c r="F3658" s="52" t="str">
        <f aca="false">IFERROR(VLOOKUP(B3658,LISTAS!$Q$2:$R$58,2,0),"")</f>
        <v/>
      </c>
      <c r="G3658" s="34" t="str">
        <f aca="false">IF(ISBLANK(C3658),"",  IF(F3658="RAZÓN SOCIAL","NUEVO_RP",   IF(F3658="NUMERO",      IF(ISNUMBER(VALUE(C3658)),VALUE(C3658),""),   IF(OR(F3658="NSS - NOMBRE",F3658="RP - NOMBRE"),      IF(         AND(           NOT(ISERROR(FIND(" - ",C3658))),           ISERROR(FIND("  ",C3658)),           ISERROR(FIND("–",C3658)),           ISERROR(FIND("—",C3658)),           ISNUMBER(VALUE(LEFT(C3658,FIND(" - ",C3658)-1)))         ),         VALUE(LEFT(C3658,FIND(" - ",C3658)-1)),         ""      ),   ""   )  )))</f>
        <v/>
      </c>
      <c r="H3658" s="34" t="str">
        <f aca="false">B3658 &amp; "|" &amp; E3658 &amp; "|" &amp;(IF(ISBLANK(C3658),"",IFERROR(VALUE(LEFT(TRIM(C3658),FIND(" ",TRIM(C3658)&amp;" ")-1)),"")))</f>
        <v>||</v>
      </c>
      <c r="I3658" s="18" t="n">
        <f aca="false">IF(G3658="",0, IF(COUNTIF($H$6:H3658,H3658)=1,1,0))</f>
        <v>0</v>
      </c>
      <c r="J3658" s="34" t="str">
        <f aca="false">IF( OR( ISBLANK(D3658), C3658=D3658, AND( LEFT(D3658,7)&lt;&gt;"NOMINA ", OR( ISERROR(FIND(" - ",D3658)), NOT(ISNUMBER(VALUE(LEFT(D3658,FIND(" - ",D3658)-1)))) ) ) ), "", B3658 &amp; "|" &amp; E3658 &amp; "|" &amp; (IF(ISBLANK(C3658), "", IFERROR(VALUE(LEFT(TRIM(C3658), FIND(" ", TRIM(C3658)&amp;" ")-1)), ""))) &amp; "|" &amp; D3658 )</f>
        <v/>
      </c>
      <c r="K3658" s="18" t="n">
        <f aca="false">IF(OR(C3658="", J3658="",G3658=""), 0, IF(COUNTIF($J$6:J3658, J3658)=1, 1, 0))</f>
        <v>0</v>
      </c>
      <c r="L3658" s="16" t="str">
        <f aca="false">IF(B3658="Inscripción de nuevo registro patronal",B3658 &amp; "|" &amp; E3658 &amp; "|" &amp; C3658,"")</f>
        <v/>
      </c>
      <c r="M3658" s="18" t="n">
        <f aca="false">IF(OR(C3658="", L3658=""), 0, IF(COUNTIF($L$6:L3658, L3658)=1, 1, 0))</f>
        <v>0</v>
      </c>
    </row>
    <row r="3659" customFormat="false" ht="28.35" hidden="false" customHeight="true" outlineLevel="0" collapsed="false">
      <c r="A3659" s="48" t="str">
        <f aca="false">IF(AND(NOT(ISBLANK(C3659)),NOT(ISBLANK(B3659)),NOT(ISBLANK(E3659))),(_xlfn.AGGREGATE(2,7,A$5:A3659))+1,"")</f>
        <v/>
      </c>
      <c r="B3659" s="49"/>
      <c r="C3659" s="49"/>
      <c r="D3659" s="50"/>
      <c r="E3659" s="51"/>
      <c r="F3659" s="52" t="str">
        <f aca="false">IFERROR(VLOOKUP(B3659,LISTAS!$Q$2:$R$58,2,0),"")</f>
        <v/>
      </c>
      <c r="G3659" s="34" t="str">
        <f aca="false">IF(ISBLANK(C3659),"",  IF(F3659="RAZÓN SOCIAL","NUEVO_RP",   IF(F3659="NUMERO",      IF(ISNUMBER(VALUE(C3659)),VALUE(C3659),""),   IF(OR(F3659="NSS - NOMBRE",F3659="RP - NOMBRE"),      IF(         AND(           NOT(ISERROR(FIND(" - ",C3659))),           ISERROR(FIND("  ",C3659)),           ISERROR(FIND("–",C3659)),           ISERROR(FIND("—",C3659)),           ISNUMBER(VALUE(LEFT(C3659,FIND(" - ",C3659)-1)))         ),         VALUE(LEFT(C3659,FIND(" - ",C3659)-1)),         ""      ),   ""   )  )))</f>
        <v/>
      </c>
      <c r="H3659" s="34" t="str">
        <f aca="false">B3659 &amp; "|" &amp; E3659 &amp; "|" &amp;(IF(ISBLANK(C3659),"",IFERROR(VALUE(LEFT(TRIM(C3659),FIND(" ",TRIM(C3659)&amp;" ")-1)),"")))</f>
        <v>||</v>
      </c>
      <c r="I3659" s="18" t="n">
        <f aca="false">IF(G3659="",0, IF(COUNTIF($H$6:H3659,H3659)=1,1,0))</f>
        <v>0</v>
      </c>
      <c r="J3659" s="34" t="str">
        <f aca="false">IF( OR( ISBLANK(D3659), C3659=D3659, AND( LEFT(D3659,7)&lt;&gt;"NOMINA ", OR( ISERROR(FIND(" - ",D3659)), NOT(ISNUMBER(VALUE(LEFT(D3659,FIND(" - ",D3659)-1)))) ) ) ), "", B3659 &amp; "|" &amp; E3659 &amp; "|" &amp; (IF(ISBLANK(C3659), "", IFERROR(VALUE(LEFT(TRIM(C3659), FIND(" ", TRIM(C3659)&amp;" ")-1)), ""))) &amp; "|" &amp; D3659 )</f>
        <v/>
      </c>
      <c r="K3659" s="18" t="n">
        <f aca="false">IF(OR(C3659="", J3659="",G3659=""), 0, IF(COUNTIF($J$6:J3659, J3659)=1, 1, 0))</f>
        <v>0</v>
      </c>
      <c r="L3659" s="16" t="str">
        <f aca="false">IF(B3659="Inscripción de nuevo registro patronal",B3659 &amp; "|" &amp; E3659 &amp; "|" &amp; C3659,"")</f>
        <v/>
      </c>
      <c r="M3659" s="18" t="n">
        <f aca="false">IF(OR(C3659="", L3659=""), 0, IF(COUNTIF($L$6:L3659, L3659)=1, 1, 0))</f>
        <v>0</v>
      </c>
    </row>
    <row r="3660" customFormat="false" ht="28.35" hidden="false" customHeight="true" outlineLevel="0" collapsed="false">
      <c r="A3660" s="48" t="str">
        <f aca="false">IF(AND(NOT(ISBLANK(C3660)),NOT(ISBLANK(B3660)),NOT(ISBLANK(E3660))),(_xlfn.AGGREGATE(2,7,A$5:A3660))+1,"")</f>
        <v/>
      </c>
      <c r="B3660" s="49"/>
      <c r="C3660" s="49"/>
      <c r="D3660" s="50"/>
      <c r="E3660" s="51"/>
      <c r="F3660" s="52" t="str">
        <f aca="false">IFERROR(VLOOKUP(B3660,LISTAS!$Q$2:$R$58,2,0),"")</f>
        <v/>
      </c>
      <c r="G3660" s="34" t="str">
        <f aca="false">IF(ISBLANK(C3660),"",  IF(F3660="RAZÓN SOCIAL","NUEVO_RP",   IF(F3660="NUMERO",      IF(ISNUMBER(VALUE(C3660)),VALUE(C3660),""),   IF(OR(F3660="NSS - NOMBRE",F3660="RP - NOMBRE"),      IF(         AND(           NOT(ISERROR(FIND(" - ",C3660))),           ISERROR(FIND("  ",C3660)),           ISERROR(FIND("–",C3660)),           ISERROR(FIND("—",C3660)),           ISNUMBER(VALUE(LEFT(C3660,FIND(" - ",C3660)-1)))         ),         VALUE(LEFT(C3660,FIND(" - ",C3660)-1)),         ""      ),   ""   )  )))</f>
        <v/>
      </c>
      <c r="H3660" s="34" t="str">
        <f aca="false">B3660 &amp; "|" &amp; E3660 &amp; "|" &amp;(IF(ISBLANK(C3660),"",IFERROR(VALUE(LEFT(TRIM(C3660),FIND(" ",TRIM(C3660)&amp;" ")-1)),"")))</f>
        <v>||</v>
      </c>
      <c r="I3660" s="18" t="n">
        <f aca="false">IF(G3660="",0, IF(COUNTIF($H$6:H3660,H3660)=1,1,0))</f>
        <v>0</v>
      </c>
      <c r="J3660" s="34" t="str">
        <f aca="false">IF( OR( ISBLANK(D3660), C3660=D3660, AND( LEFT(D3660,7)&lt;&gt;"NOMINA ", OR( ISERROR(FIND(" - ",D3660)), NOT(ISNUMBER(VALUE(LEFT(D3660,FIND(" - ",D3660)-1)))) ) ) ), "", B3660 &amp; "|" &amp; E3660 &amp; "|" &amp; (IF(ISBLANK(C3660), "", IFERROR(VALUE(LEFT(TRIM(C3660), FIND(" ", TRIM(C3660)&amp;" ")-1)), ""))) &amp; "|" &amp; D3660 )</f>
        <v/>
      </c>
      <c r="K3660" s="18" t="n">
        <f aca="false">IF(OR(C3660="", J3660="",G3660=""), 0, IF(COUNTIF($J$6:J3660, J3660)=1, 1, 0))</f>
        <v>0</v>
      </c>
      <c r="L3660" s="16" t="str">
        <f aca="false">IF(B3660="Inscripción de nuevo registro patronal",B3660 &amp; "|" &amp; E3660 &amp; "|" &amp; C3660,"")</f>
        <v/>
      </c>
      <c r="M3660" s="18" t="n">
        <f aca="false">IF(OR(C3660="", L3660=""), 0, IF(COUNTIF($L$6:L3660, L3660)=1, 1, 0))</f>
        <v>0</v>
      </c>
    </row>
    <row r="3661" customFormat="false" ht="28.35" hidden="false" customHeight="true" outlineLevel="0" collapsed="false">
      <c r="A3661" s="48" t="str">
        <f aca="false">IF(AND(NOT(ISBLANK(C3661)),NOT(ISBLANK(B3661)),NOT(ISBLANK(E3661))),(_xlfn.AGGREGATE(2,7,A$5:A3661))+1,"")</f>
        <v/>
      </c>
      <c r="B3661" s="49"/>
      <c r="C3661" s="49"/>
      <c r="D3661" s="50"/>
      <c r="E3661" s="51"/>
      <c r="F3661" s="52" t="str">
        <f aca="false">IFERROR(VLOOKUP(B3661,LISTAS!$Q$2:$R$58,2,0),"")</f>
        <v/>
      </c>
      <c r="G3661" s="34" t="str">
        <f aca="false">IF(ISBLANK(C3661),"",  IF(F3661="RAZÓN SOCIAL","NUEVO_RP",   IF(F3661="NUMERO",      IF(ISNUMBER(VALUE(C3661)),VALUE(C3661),""),   IF(OR(F3661="NSS - NOMBRE",F3661="RP - NOMBRE"),      IF(         AND(           NOT(ISERROR(FIND(" - ",C3661))),           ISERROR(FIND("  ",C3661)),           ISERROR(FIND("–",C3661)),           ISERROR(FIND("—",C3661)),           ISNUMBER(VALUE(LEFT(C3661,FIND(" - ",C3661)-1)))         ),         VALUE(LEFT(C3661,FIND(" - ",C3661)-1)),         ""      ),   ""   )  )))</f>
        <v/>
      </c>
      <c r="H3661" s="34" t="str">
        <f aca="false">B3661 &amp; "|" &amp; E3661 &amp; "|" &amp;(IF(ISBLANK(C3661),"",IFERROR(VALUE(LEFT(TRIM(C3661),FIND(" ",TRIM(C3661)&amp;" ")-1)),"")))</f>
        <v>||</v>
      </c>
      <c r="I3661" s="18" t="n">
        <f aca="false">IF(G3661="",0, IF(COUNTIF($H$6:H3661,H3661)=1,1,0))</f>
        <v>0</v>
      </c>
      <c r="J3661" s="34" t="str">
        <f aca="false">IF( OR( ISBLANK(D3661), C3661=D3661, AND( LEFT(D3661,7)&lt;&gt;"NOMINA ", OR( ISERROR(FIND(" - ",D3661)), NOT(ISNUMBER(VALUE(LEFT(D3661,FIND(" - ",D3661)-1)))) ) ) ), "", B3661 &amp; "|" &amp; E3661 &amp; "|" &amp; (IF(ISBLANK(C3661), "", IFERROR(VALUE(LEFT(TRIM(C3661), FIND(" ", TRIM(C3661)&amp;" ")-1)), ""))) &amp; "|" &amp; D3661 )</f>
        <v/>
      </c>
      <c r="K3661" s="18" t="n">
        <f aca="false">IF(OR(C3661="", J3661="",G3661=""), 0, IF(COUNTIF($J$6:J3661, J3661)=1, 1, 0))</f>
        <v>0</v>
      </c>
      <c r="L3661" s="16" t="str">
        <f aca="false">IF(B3661="Inscripción de nuevo registro patronal",B3661 &amp; "|" &amp; E3661 &amp; "|" &amp; C3661,"")</f>
        <v/>
      </c>
      <c r="M3661" s="18" t="n">
        <f aca="false">IF(OR(C3661="", L3661=""), 0, IF(COUNTIF($L$6:L3661, L3661)=1, 1, 0))</f>
        <v>0</v>
      </c>
    </row>
    <row r="3662" customFormat="false" ht="28.35" hidden="false" customHeight="true" outlineLevel="0" collapsed="false">
      <c r="A3662" s="48" t="str">
        <f aca="false">IF(AND(NOT(ISBLANK(C3662)),NOT(ISBLANK(B3662)),NOT(ISBLANK(E3662))),(_xlfn.AGGREGATE(2,7,A$5:A3662))+1,"")</f>
        <v/>
      </c>
      <c r="B3662" s="49"/>
      <c r="C3662" s="49"/>
      <c r="D3662" s="50"/>
      <c r="E3662" s="51"/>
      <c r="F3662" s="52" t="str">
        <f aca="false">IFERROR(VLOOKUP(B3662,LISTAS!$Q$2:$R$58,2,0),"")</f>
        <v/>
      </c>
      <c r="G3662" s="34" t="str">
        <f aca="false">IF(ISBLANK(C3662),"",  IF(F3662="RAZÓN SOCIAL","NUEVO_RP",   IF(F3662="NUMERO",      IF(ISNUMBER(VALUE(C3662)),VALUE(C3662),""),   IF(OR(F3662="NSS - NOMBRE",F3662="RP - NOMBRE"),      IF(         AND(           NOT(ISERROR(FIND(" - ",C3662))),           ISERROR(FIND("  ",C3662)),           ISERROR(FIND("–",C3662)),           ISERROR(FIND("—",C3662)),           ISNUMBER(VALUE(LEFT(C3662,FIND(" - ",C3662)-1)))         ),         VALUE(LEFT(C3662,FIND(" - ",C3662)-1)),         ""      ),   ""   )  )))</f>
        <v/>
      </c>
      <c r="H3662" s="34" t="str">
        <f aca="false">B3662 &amp; "|" &amp; E3662 &amp; "|" &amp;(IF(ISBLANK(C3662),"",IFERROR(VALUE(LEFT(TRIM(C3662),FIND(" ",TRIM(C3662)&amp;" ")-1)),"")))</f>
        <v>||</v>
      </c>
      <c r="I3662" s="18" t="n">
        <f aca="false">IF(G3662="",0, IF(COUNTIF($H$6:H3662,H3662)=1,1,0))</f>
        <v>0</v>
      </c>
      <c r="J3662" s="34" t="str">
        <f aca="false">IF( OR( ISBLANK(D3662), C3662=D3662, AND( LEFT(D3662,7)&lt;&gt;"NOMINA ", OR( ISERROR(FIND(" - ",D3662)), NOT(ISNUMBER(VALUE(LEFT(D3662,FIND(" - ",D3662)-1)))) ) ) ), "", B3662 &amp; "|" &amp; E3662 &amp; "|" &amp; (IF(ISBLANK(C3662), "", IFERROR(VALUE(LEFT(TRIM(C3662), FIND(" ", TRIM(C3662)&amp;" ")-1)), ""))) &amp; "|" &amp; D3662 )</f>
        <v/>
      </c>
      <c r="K3662" s="18" t="n">
        <f aca="false">IF(OR(C3662="", J3662="",G3662=""), 0, IF(COUNTIF($J$6:J3662, J3662)=1, 1, 0))</f>
        <v>0</v>
      </c>
      <c r="L3662" s="16" t="str">
        <f aca="false">IF(B3662="Inscripción de nuevo registro patronal",B3662 &amp; "|" &amp; E3662 &amp; "|" &amp; C3662,"")</f>
        <v/>
      </c>
      <c r="M3662" s="18" t="n">
        <f aca="false">IF(OR(C3662="", L3662=""), 0, IF(COUNTIF($L$6:L3662, L3662)=1, 1, 0))</f>
        <v>0</v>
      </c>
    </row>
    <row r="3663" customFormat="false" ht="28.35" hidden="false" customHeight="true" outlineLevel="0" collapsed="false">
      <c r="A3663" s="48" t="str">
        <f aca="false">IF(AND(NOT(ISBLANK(C3663)),NOT(ISBLANK(B3663)),NOT(ISBLANK(E3663))),(_xlfn.AGGREGATE(2,7,A$5:A3663))+1,"")</f>
        <v/>
      </c>
      <c r="B3663" s="49"/>
      <c r="C3663" s="49"/>
      <c r="D3663" s="50"/>
      <c r="E3663" s="51"/>
      <c r="F3663" s="52" t="str">
        <f aca="false">IFERROR(VLOOKUP(B3663,LISTAS!$Q$2:$R$58,2,0),"")</f>
        <v/>
      </c>
      <c r="G3663" s="34" t="str">
        <f aca="false">IF(ISBLANK(C3663),"",  IF(F3663="RAZÓN SOCIAL","NUEVO_RP",   IF(F3663="NUMERO",      IF(ISNUMBER(VALUE(C3663)),VALUE(C3663),""),   IF(OR(F3663="NSS - NOMBRE",F3663="RP - NOMBRE"),      IF(         AND(           NOT(ISERROR(FIND(" - ",C3663))),           ISERROR(FIND("  ",C3663)),           ISERROR(FIND("–",C3663)),           ISERROR(FIND("—",C3663)),           ISNUMBER(VALUE(LEFT(C3663,FIND(" - ",C3663)-1)))         ),         VALUE(LEFT(C3663,FIND(" - ",C3663)-1)),         ""      ),   ""   )  )))</f>
        <v/>
      </c>
      <c r="H3663" s="34" t="str">
        <f aca="false">B3663 &amp; "|" &amp; E3663 &amp; "|" &amp;(IF(ISBLANK(C3663),"",IFERROR(VALUE(LEFT(TRIM(C3663),FIND(" ",TRIM(C3663)&amp;" ")-1)),"")))</f>
        <v>||</v>
      </c>
      <c r="I3663" s="18" t="n">
        <f aca="false">IF(G3663="",0, IF(COUNTIF($H$6:H3663,H3663)=1,1,0))</f>
        <v>0</v>
      </c>
      <c r="J3663" s="34" t="str">
        <f aca="false">IF( OR( ISBLANK(D3663), C3663=D3663, AND( LEFT(D3663,7)&lt;&gt;"NOMINA ", OR( ISERROR(FIND(" - ",D3663)), NOT(ISNUMBER(VALUE(LEFT(D3663,FIND(" - ",D3663)-1)))) ) ) ), "", B3663 &amp; "|" &amp; E3663 &amp; "|" &amp; (IF(ISBLANK(C3663), "", IFERROR(VALUE(LEFT(TRIM(C3663), FIND(" ", TRIM(C3663)&amp;" ")-1)), ""))) &amp; "|" &amp; D3663 )</f>
        <v/>
      </c>
      <c r="K3663" s="18" t="n">
        <f aca="false">IF(OR(C3663="", J3663="",G3663=""), 0, IF(COUNTIF($J$6:J3663, J3663)=1, 1, 0))</f>
        <v>0</v>
      </c>
      <c r="L3663" s="16" t="str">
        <f aca="false">IF(B3663="Inscripción de nuevo registro patronal",B3663 &amp; "|" &amp; E3663 &amp; "|" &amp; C3663,"")</f>
        <v/>
      </c>
      <c r="M3663" s="18" t="n">
        <f aca="false">IF(OR(C3663="", L3663=""), 0, IF(COUNTIF($L$6:L3663, L3663)=1, 1, 0))</f>
        <v>0</v>
      </c>
    </row>
    <row r="3664" customFormat="false" ht="28.35" hidden="false" customHeight="true" outlineLevel="0" collapsed="false">
      <c r="A3664" s="48" t="str">
        <f aca="false">IF(AND(NOT(ISBLANK(C3664)),NOT(ISBLANK(B3664)),NOT(ISBLANK(E3664))),(_xlfn.AGGREGATE(2,7,A$5:A3664))+1,"")</f>
        <v/>
      </c>
      <c r="B3664" s="49"/>
      <c r="C3664" s="49"/>
      <c r="D3664" s="50"/>
      <c r="E3664" s="51"/>
      <c r="F3664" s="52" t="str">
        <f aca="false">IFERROR(VLOOKUP(B3664,LISTAS!$Q$2:$R$58,2,0),"")</f>
        <v/>
      </c>
      <c r="G3664" s="34" t="str">
        <f aca="false">IF(ISBLANK(C3664),"",  IF(F3664="RAZÓN SOCIAL","NUEVO_RP",   IF(F3664="NUMERO",      IF(ISNUMBER(VALUE(C3664)),VALUE(C3664),""),   IF(OR(F3664="NSS - NOMBRE",F3664="RP - NOMBRE"),      IF(         AND(           NOT(ISERROR(FIND(" - ",C3664))),           ISERROR(FIND("  ",C3664)),           ISERROR(FIND("–",C3664)),           ISERROR(FIND("—",C3664)),           ISNUMBER(VALUE(LEFT(C3664,FIND(" - ",C3664)-1)))         ),         VALUE(LEFT(C3664,FIND(" - ",C3664)-1)),         ""      ),   ""   )  )))</f>
        <v/>
      </c>
      <c r="H3664" s="34" t="str">
        <f aca="false">B3664 &amp; "|" &amp; E3664 &amp; "|" &amp;(IF(ISBLANK(C3664),"",IFERROR(VALUE(LEFT(TRIM(C3664),FIND(" ",TRIM(C3664)&amp;" ")-1)),"")))</f>
        <v>||</v>
      </c>
      <c r="I3664" s="18" t="n">
        <f aca="false">IF(G3664="",0, IF(COUNTIF($H$6:H3664,H3664)=1,1,0))</f>
        <v>0</v>
      </c>
      <c r="J3664" s="34" t="str">
        <f aca="false">IF( OR( ISBLANK(D3664), C3664=D3664, AND( LEFT(D3664,7)&lt;&gt;"NOMINA ", OR( ISERROR(FIND(" - ",D3664)), NOT(ISNUMBER(VALUE(LEFT(D3664,FIND(" - ",D3664)-1)))) ) ) ), "", B3664 &amp; "|" &amp; E3664 &amp; "|" &amp; (IF(ISBLANK(C3664), "", IFERROR(VALUE(LEFT(TRIM(C3664), FIND(" ", TRIM(C3664)&amp;" ")-1)), ""))) &amp; "|" &amp; D3664 )</f>
        <v/>
      </c>
      <c r="K3664" s="18" t="n">
        <f aca="false">IF(OR(C3664="", J3664="",G3664=""), 0, IF(COUNTIF($J$6:J3664, J3664)=1, 1, 0))</f>
        <v>0</v>
      </c>
      <c r="L3664" s="16" t="str">
        <f aca="false">IF(B3664="Inscripción de nuevo registro patronal",B3664 &amp; "|" &amp; E3664 &amp; "|" &amp; C3664,"")</f>
        <v/>
      </c>
      <c r="M3664" s="18" t="n">
        <f aca="false">IF(OR(C3664="", L3664=""), 0, IF(COUNTIF($L$6:L3664, L3664)=1, 1, 0))</f>
        <v>0</v>
      </c>
    </row>
    <row r="3665" customFormat="false" ht="28.35" hidden="false" customHeight="true" outlineLevel="0" collapsed="false">
      <c r="A3665" s="48" t="str">
        <f aca="false">IF(AND(NOT(ISBLANK(C3665)),NOT(ISBLANK(B3665)),NOT(ISBLANK(E3665))),(_xlfn.AGGREGATE(2,7,A$5:A3665))+1,"")</f>
        <v/>
      </c>
      <c r="B3665" s="49"/>
      <c r="C3665" s="49"/>
      <c r="D3665" s="50"/>
      <c r="E3665" s="51"/>
      <c r="F3665" s="52" t="str">
        <f aca="false">IFERROR(VLOOKUP(B3665,LISTAS!$Q$2:$R$58,2,0),"")</f>
        <v/>
      </c>
      <c r="G3665" s="34" t="str">
        <f aca="false">IF(ISBLANK(C3665),"",  IF(F3665="RAZÓN SOCIAL","NUEVO_RP",   IF(F3665="NUMERO",      IF(ISNUMBER(VALUE(C3665)),VALUE(C3665),""),   IF(OR(F3665="NSS - NOMBRE",F3665="RP - NOMBRE"),      IF(         AND(           NOT(ISERROR(FIND(" - ",C3665))),           ISERROR(FIND("  ",C3665)),           ISERROR(FIND("–",C3665)),           ISERROR(FIND("—",C3665)),           ISNUMBER(VALUE(LEFT(C3665,FIND(" - ",C3665)-1)))         ),         VALUE(LEFT(C3665,FIND(" - ",C3665)-1)),         ""      ),   ""   )  )))</f>
        <v/>
      </c>
      <c r="H3665" s="34" t="str">
        <f aca="false">B3665 &amp; "|" &amp; E3665 &amp; "|" &amp;(IF(ISBLANK(C3665),"",IFERROR(VALUE(LEFT(TRIM(C3665),FIND(" ",TRIM(C3665)&amp;" ")-1)),"")))</f>
        <v>||</v>
      </c>
      <c r="I3665" s="18" t="n">
        <f aca="false">IF(G3665="",0, IF(COUNTIF($H$6:H3665,H3665)=1,1,0))</f>
        <v>0</v>
      </c>
      <c r="J3665" s="34" t="str">
        <f aca="false">IF( OR( ISBLANK(D3665), C3665=D3665, AND( LEFT(D3665,7)&lt;&gt;"NOMINA ", OR( ISERROR(FIND(" - ",D3665)), NOT(ISNUMBER(VALUE(LEFT(D3665,FIND(" - ",D3665)-1)))) ) ) ), "", B3665 &amp; "|" &amp; E3665 &amp; "|" &amp; (IF(ISBLANK(C3665), "", IFERROR(VALUE(LEFT(TRIM(C3665), FIND(" ", TRIM(C3665)&amp;" ")-1)), ""))) &amp; "|" &amp; D3665 )</f>
        <v/>
      </c>
      <c r="K3665" s="18" t="n">
        <f aca="false">IF(OR(C3665="", J3665="",G3665=""), 0, IF(COUNTIF($J$6:J3665, J3665)=1, 1, 0))</f>
        <v>0</v>
      </c>
      <c r="L3665" s="16" t="str">
        <f aca="false">IF(B3665="Inscripción de nuevo registro patronal",B3665 &amp; "|" &amp; E3665 &amp; "|" &amp; C3665,"")</f>
        <v/>
      </c>
      <c r="M3665" s="18" t="n">
        <f aca="false">IF(OR(C3665="", L3665=""), 0, IF(COUNTIF($L$6:L3665, L3665)=1, 1, 0))</f>
        <v>0</v>
      </c>
    </row>
    <row r="3666" customFormat="false" ht="28.35" hidden="false" customHeight="true" outlineLevel="0" collapsed="false">
      <c r="A3666" s="48" t="str">
        <f aca="false">IF(AND(NOT(ISBLANK(C3666)),NOT(ISBLANK(B3666)),NOT(ISBLANK(E3666))),(_xlfn.AGGREGATE(2,7,A$5:A3666))+1,"")</f>
        <v/>
      </c>
      <c r="B3666" s="49"/>
      <c r="C3666" s="49"/>
      <c r="D3666" s="50"/>
      <c r="E3666" s="51"/>
      <c r="F3666" s="52" t="str">
        <f aca="false">IFERROR(VLOOKUP(B3666,LISTAS!$Q$2:$R$58,2,0),"")</f>
        <v/>
      </c>
      <c r="G3666" s="34" t="str">
        <f aca="false">IF(ISBLANK(C3666),"",  IF(F3666="RAZÓN SOCIAL","NUEVO_RP",   IF(F3666="NUMERO",      IF(ISNUMBER(VALUE(C3666)),VALUE(C3666),""),   IF(OR(F3666="NSS - NOMBRE",F3666="RP - NOMBRE"),      IF(         AND(           NOT(ISERROR(FIND(" - ",C3666))),           ISERROR(FIND("  ",C3666)),           ISERROR(FIND("–",C3666)),           ISERROR(FIND("—",C3666)),           ISNUMBER(VALUE(LEFT(C3666,FIND(" - ",C3666)-1)))         ),         VALUE(LEFT(C3666,FIND(" - ",C3666)-1)),         ""      ),   ""   )  )))</f>
        <v/>
      </c>
      <c r="H3666" s="34" t="str">
        <f aca="false">B3666 &amp; "|" &amp; E3666 &amp; "|" &amp;(IF(ISBLANK(C3666),"",IFERROR(VALUE(LEFT(TRIM(C3666),FIND(" ",TRIM(C3666)&amp;" ")-1)),"")))</f>
        <v>||</v>
      </c>
      <c r="I3666" s="18" t="n">
        <f aca="false">IF(G3666="",0, IF(COUNTIF($H$6:H3666,H3666)=1,1,0))</f>
        <v>0</v>
      </c>
      <c r="J3666" s="34" t="str">
        <f aca="false">IF( OR( ISBLANK(D3666), C3666=D3666, AND( LEFT(D3666,7)&lt;&gt;"NOMINA ", OR( ISERROR(FIND(" - ",D3666)), NOT(ISNUMBER(VALUE(LEFT(D3666,FIND(" - ",D3666)-1)))) ) ) ), "", B3666 &amp; "|" &amp; E3666 &amp; "|" &amp; (IF(ISBLANK(C3666), "", IFERROR(VALUE(LEFT(TRIM(C3666), FIND(" ", TRIM(C3666)&amp;" ")-1)), ""))) &amp; "|" &amp; D3666 )</f>
        <v/>
      </c>
      <c r="K3666" s="18" t="n">
        <f aca="false">IF(OR(C3666="", J3666="",G3666=""), 0, IF(COUNTIF($J$6:J3666, J3666)=1, 1, 0))</f>
        <v>0</v>
      </c>
      <c r="L3666" s="16" t="str">
        <f aca="false">IF(B3666="Inscripción de nuevo registro patronal",B3666 &amp; "|" &amp; E3666 &amp; "|" &amp; C3666,"")</f>
        <v/>
      </c>
      <c r="M3666" s="18" t="n">
        <f aca="false">IF(OR(C3666="", L3666=""), 0, IF(COUNTIF($L$6:L3666, L3666)=1, 1, 0))</f>
        <v>0</v>
      </c>
    </row>
    <row r="3667" customFormat="false" ht="28.35" hidden="false" customHeight="true" outlineLevel="0" collapsed="false">
      <c r="A3667" s="48" t="str">
        <f aca="false">IF(AND(NOT(ISBLANK(C3667)),NOT(ISBLANK(B3667)),NOT(ISBLANK(E3667))),(_xlfn.AGGREGATE(2,7,A$5:A3667))+1,"")</f>
        <v/>
      </c>
      <c r="B3667" s="49"/>
      <c r="C3667" s="49"/>
      <c r="D3667" s="50"/>
      <c r="E3667" s="51"/>
      <c r="F3667" s="52" t="str">
        <f aca="false">IFERROR(VLOOKUP(B3667,LISTAS!$Q$2:$R$58,2,0),"")</f>
        <v/>
      </c>
      <c r="G3667" s="34" t="str">
        <f aca="false">IF(ISBLANK(C3667),"",  IF(F3667="RAZÓN SOCIAL","NUEVO_RP",   IF(F3667="NUMERO",      IF(ISNUMBER(VALUE(C3667)),VALUE(C3667),""),   IF(OR(F3667="NSS - NOMBRE",F3667="RP - NOMBRE"),      IF(         AND(           NOT(ISERROR(FIND(" - ",C3667))),           ISERROR(FIND("  ",C3667)),           ISERROR(FIND("–",C3667)),           ISERROR(FIND("—",C3667)),           ISNUMBER(VALUE(LEFT(C3667,FIND(" - ",C3667)-1)))         ),         VALUE(LEFT(C3667,FIND(" - ",C3667)-1)),         ""      ),   ""   )  )))</f>
        <v/>
      </c>
      <c r="H3667" s="34" t="str">
        <f aca="false">B3667 &amp; "|" &amp; E3667 &amp; "|" &amp;(IF(ISBLANK(C3667),"",IFERROR(VALUE(LEFT(TRIM(C3667),FIND(" ",TRIM(C3667)&amp;" ")-1)),"")))</f>
        <v>||</v>
      </c>
      <c r="I3667" s="18" t="n">
        <f aca="false">IF(G3667="",0, IF(COUNTIF($H$6:H3667,H3667)=1,1,0))</f>
        <v>0</v>
      </c>
      <c r="J3667" s="34" t="str">
        <f aca="false">IF( OR( ISBLANK(D3667), C3667=D3667, AND( LEFT(D3667,7)&lt;&gt;"NOMINA ", OR( ISERROR(FIND(" - ",D3667)), NOT(ISNUMBER(VALUE(LEFT(D3667,FIND(" - ",D3667)-1)))) ) ) ), "", B3667 &amp; "|" &amp; E3667 &amp; "|" &amp; (IF(ISBLANK(C3667), "", IFERROR(VALUE(LEFT(TRIM(C3667), FIND(" ", TRIM(C3667)&amp;" ")-1)), ""))) &amp; "|" &amp; D3667 )</f>
        <v/>
      </c>
      <c r="K3667" s="18" t="n">
        <f aca="false">IF(OR(C3667="", J3667="",G3667=""), 0, IF(COUNTIF($J$6:J3667, J3667)=1, 1, 0))</f>
        <v>0</v>
      </c>
      <c r="L3667" s="16" t="str">
        <f aca="false">IF(B3667="Inscripción de nuevo registro patronal",B3667 &amp; "|" &amp; E3667 &amp; "|" &amp; C3667,"")</f>
        <v/>
      </c>
      <c r="M3667" s="18" t="n">
        <f aca="false">IF(OR(C3667="", L3667=""), 0, IF(COUNTIF($L$6:L3667, L3667)=1, 1, 0))</f>
        <v>0</v>
      </c>
    </row>
    <row r="3668" customFormat="false" ht="28.35" hidden="false" customHeight="true" outlineLevel="0" collapsed="false">
      <c r="A3668" s="48" t="str">
        <f aca="false">IF(AND(NOT(ISBLANK(C3668)),NOT(ISBLANK(B3668)),NOT(ISBLANK(E3668))),(_xlfn.AGGREGATE(2,7,A$5:A3668))+1,"")</f>
        <v/>
      </c>
      <c r="B3668" s="49"/>
      <c r="C3668" s="49"/>
      <c r="D3668" s="50"/>
      <c r="E3668" s="51"/>
      <c r="F3668" s="52" t="str">
        <f aca="false">IFERROR(VLOOKUP(B3668,LISTAS!$Q$2:$R$58,2,0),"")</f>
        <v/>
      </c>
      <c r="G3668" s="34" t="str">
        <f aca="false">IF(ISBLANK(C3668),"",  IF(F3668="RAZÓN SOCIAL","NUEVO_RP",   IF(F3668="NUMERO",      IF(ISNUMBER(VALUE(C3668)),VALUE(C3668),""),   IF(OR(F3668="NSS - NOMBRE",F3668="RP - NOMBRE"),      IF(         AND(           NOT(ISERROR(FIND(" - ",C3668))),           ISERROR(FIND("  ",C3668)),           ISERROR(FIND("–",C3668)),           ISERROR(FIND("—",C3668)),           ISNUMBER(VALUE(LEFT(C3668,FIND(" - ",C3668)-1)))         ),         VALUE(LEFT(C3668,FIND(" - ",C3668)-1)),         ""      ),   ""   )  )))</f>
        <v/>
      </c>
      <c r="H3668" s="34" t="str">
        <f aca="false">B3668 &amp; "|" &amp; E3668 &amp; "|" &amp;(IF(ISBLANK(C3668),"",IFERROR(VALUE(LEFT(TRIM(C3668),FIND(" ",TRIM(C3668)&amp;" ")-1)),"")))</f>
        <v>||</v>
      </c>
      <c r="I3668" s="18" t="n">
        <f aca="false">IF(G3668="",0, IF(COUNTIF($H$6:H3668,H3668)=1,1,0))</f>
        <v>0</v>
      </c>
      <c r="J3668" s="34" t="str">
        <f aca="false">IF( OR( ISBLANK(D3668), C3668=D3668, AND( LEFT(D3668,7)&lt;&gt;"NOMINA ", OR( ISERROR(FIND(" - ",D3668)), NOT(ISNUMBER(VALUE(LEFT(D3668,FIND(" - ",D3668)-1)))) ) ) ), "", B3668 &amp; "|" &amp; E3668 &amp; "|" &amp; (IF(ISBLANK(C3668), "", IFERROR(VALUE(LEFT(TRIM(C3668), FIND(" ", TRIM(C3668)&amp;" ")-1)), ""))) &amp; "|" &amp; D3668 )</f>
        <v/>
      </c>
      <c r="K3668" s="18" t="n">
        <f aca="false">IF(OR(C3668="", J3668="",G3668=""), 0, IF(COUNTIF($J$6:J3668, J3668)=1, 1, 0))</f>
        <v>0</v>
      </c>
      <c r="L3668" s="16" t="str">
        <f aca="false">IF(B3668="Inscripción de nuevo registro patronal",B3668 &amp; "|" &amp; E3668 &amp; "|" &amp; C3668,"")</f>
        <v/>
      </c>
      <c r="M3668" s="18" t="n">
        <f aca="false">IF(OR(C3668="", L3668=""), 0, IF(COUNTIF($L$6:L3668, L3668)=1, 1, 0))</f>
        <v>0</v>
      </c>
    </row>
    <row r="3669" customFormat="false" ht="28.35" hidden="false" customHeight="true" outlineLevel="0" collapsed="false">
      <c r="A3669" s="48" t="str">
        <f aca="false">IF(AND(NOT(ISBLANK(C3669)),NOT(ISBLANK(B3669)),NOT(ISBLANK(E3669))),(_xlfn.AGGREGATE(2,7,A$5:A3669))+1,"")</f>
        <v/>
      </c>
      <c r="B3669" s="49"/>
      <c r="C3669" s="49"/>
      <c r="D3669" s="50"/>
      <c r="E3669" s="51"/>
      <c r="F3669" s="52" t="str">
        <f aca="false">IFERROR(VLOOKUP(B3669,LISTAS!$Q$2:$R$58,2,0),"")</f>
        <v/>
      </c>
      <c r="G3669" s="34" t="str">
        <f aca="false">IF(ISBLANK(C3669),"",  IF(F3669="RAZÓN SOCIAL","NUEVO_RP",   IF(F3669="NUMERO",      IF(ISNUMBER(VALUE(C3669)),VALUE(C3669),""),   IF(OR(F3669="NSS - NOMBRE",F3669="RP - NOMBRE"),      IF(         AND(           NOT(ISERROR(FIND(" - ",C3669))),           ISERROR(FIND("  ",C3669)),           ISERROR(FIND("–",C3669)),           ISERROR(FIND("—",C3669)),           ISNUMBER(VALUE(LEFT(C3669,FIND(" - ",C3669)-1)))         ),         VALUE(LEFT(C3669,FIND(" - ",C3669)-1)),         ""      ),   ""   )  )))</f>
        <v/>
      </c>
      <c r="H3669" s="34" t="str">
        <f aca="false">B3669 &amp; "|" &amp; E3669 &amp; "|" &amp;(IF(ISBLANK(C3669),"",IFERROR(VALUE(LEFT(TRIM(C3669),FIND(" ",TRIM(C3669)&amp;" ")-1)),"")))</f>
        <v>||</v>
      </c>
      <c r="I3669" s="18" t="n">
        <f aca="false">IF(G3669="",0, IF(COUNTIF($H$6:H3669,H3669)=1,1,0))</f>
        <v>0</v>
      </c>
      <c r="J3669" s="34" t="str">
        <f aca="false">IF( OR( ISBLANK(D3669), C3669=D3669, AND( LEFT(D3669,7)&lt;&gt;"NOMINA ", OR( ISERROR(FIND(" - ",D3669)), NOT(ISNUMBER(VALUE(LEFT(D3669,FIND(" - ",D3669)-1)))) ) ) ), "", B3669 &amp; "|" &amp; E3669 &amp; "|" &amp; (IF(ISBLANK(C3669), "", IFERROR(VALUE(LEFT(TRIM(C3669), FIND(" ", TRIM(C3669)&amp;" ")-1)), ""))) &amp; "|" &amp; D3669 )</f>
        <v/>
      </c>
      <c r="K3669" s="18" t="n">
        <f aca="false">IF(OR(C3669="", J3669="",G3669=""), 0, IF(COUNTIF($J$6:J3669, J3669)=1, 1, 0))</f>
        <v>0</v>
      </c>
      <c r="L3669" s="16" t="str">
        <f aca="false">IF(B3669="Inscripción de nuevo registro patronal",B3669 &amp; "|" &amp; E3669 &amp; "|" &amp; C3669,"")</f>
        <v/>
      </c>
      <c r="M3669" s="18" t="n">
        <f aca="false">IF(OR(C3669="", L3669=""), 0, IF(COUNTIF($L$6:L3669, L3669)=1, 1, 0))</f>
        <v>0</v>
      </c>
    </row>
    <row r="3670" customFormat="false" ht="28.35" hidden="false" customHeight="true" outlineLevel="0" collapsed="false">
      <c r="A3670" s="48" t="str">
        <f aca="false">IF(AND(NOT(ISBLANK(C3670)),NOT(ISBLANK(B3670)),NOT(ISBLANK(E3670))),(_xlfn.AGGREGATE(2,7,A$5:A3670))+1,"")</f>
        <v/>
      </c>
      <c r="B3670" s="49"/>
      <c r="C3670" s="49"/>
      <c r="D3670" s="50"/>
      <c r="E3670" s="51"/>
      <c r="F3670" s="52" t="str">
        <f aca="false">IFERROR(VLOOKUP(B3670,LISTAS!$Q$2:$R$58,2,0),"")</f>
        <v/>
      </c>
      <c r="G3670" s="34" t="str">
        <f aca="false">IF(ISBLANK(C3670),"",  IF(F3670="RAZÓN SOCIAL","NUEVO_RP",   IF(F3670="NUMERO",      IF(ISNUMBER(VALUE(C3670)),VALUE(C3670),""),   IF(OR(F3670="NSS - NOMBRE",F3670="RP - NOMBRE"),      IF(         AND(           NOT(ISERROR(FIND(" - ",C3670))),           ISERROR(FIND("  ",C3670)),           ISERROR(FIND("–",C3670)),           ISERROR(FIND("—",C3670)),           ISNUMBER(VALUE(LEFT(C3670,FIND(" - ",C3670)-1)))         ),         VALUE(LEFT(C3670,FIND(" - ",C3670)-1)),         ""      ),   ""   )  )))</f>
        <v/>
      </c>
      <c r="H3670" s="34" t="str">
        <f aca="false">B3670 &amp; "|" &amp; E3670 &amp; "|" &amp;(IF(ISBLANK(C3670),"",IFERROR(VALUE(LEFT(TRIM(C3670),FIND(" ",TRIM(C3670)&amp;" ")-1)),"")))</f>
        <v>||</v>
      </c>
      <c r="I3670" s="18" t="n">
        <f aca="false">IF(G3670="",0, IF(COUNTIF($H$6:H3670,H3670)=1,1,0))</f>
        <v>0</v>
      </c>
      <c r="J3670" s="34" t="str">
        <f aca="false">IF( OR( ISBLANK(D3670), C3670=D3670, AND( LEFT(D3670,7)&lt;&gt;"NOMINA ", OR( ISERROR(FIND(" - ",D3670)), NOT(ISNUMBER(VALUE(LEFT(D3670,FIND(" - ",D3670)-1)))) ) ) ), "", B3670 &amp; "|" &amp; E3670 &amp; "|" &amp; (IF(ISBLANK(C3670), "", IFERROR(VALUE(LEFT(TRIM(C3670), FIND(" ", TRIM(C3670)&amp;" ")-1)), ""))) &amp; "|" &amp; D3670 )</f>
        <v/>
      </c>
      <c r="K3670" s="18" t="n">
        <f aca="false">IF(OR(C3670="", J3670="",G3670=""), 0, IF(COUNTIF($J$6:J3670, J3670)=1, 1, 0))</f>
        <v>0</v>
      </c>
      <c r="L3670" s="16" t="str">
        <f aca="false">IF(B3670="Inscripción de nuevo registro patronal",B3670 &amp; "|" &amp; E3670 &amp; "|" &amp; C3670,"")</f>
        <v/>
      </c>
      <c r="M3670" s="18" t="n">
        <f aca="false">IF(OR(C3670="", L3670=""), 0, IF(COUNTIF($L$6:L3670, L3670)=1, 1, 0))</f>
        <v>0</v>
      </c>
    </row>
    <row r="3671" customFormat="false" ht="28.35" hidden="false" customHeight="true" outlineLevel="0" collapsed="false">
      <c r="A3671" s="48" t="str">
        <f aca="false">IF(AND(NOT(ISBLANK(C3671)),NOT(ISBLANK(B3671)),NOT(ISBLANK(E3671))),(_xlfn.AGGREGATE(2,7,A$5:A3671))+1,"")</f>
        <v/>
      </c>
      <c r="B3671" s="49"/>
      <c r="C3671" s="49"/>
      <c r="D3671" s="50"/>
      <c r="E3671" s="51"/>
      <c r="F3671" s="52" t="str">
        <f aca="false">IFERROR(VLOOKUP(B3671,LISTAS!$Q$2:$R$58,2,0),"")</f>
        <v/>
      </c>
      <c r="G3671" s="34" t="str">
        <f aca="false">IF(ISBLANK(C3671),"",  IF(F3671="RAZÓN SOCIAL","NUEVO_RP",   IF(F3671="NUMERO",      IF(ISNUMBER(VALUE(C3671)),VALUE(C3671),""),   IF(OR(F3671="NSS - NOMBRE",F3671="RP - NOMBRE"),      IF(         AND(           NOT(ISERROR(FIND(" - ",C3671))),           ISERROR(FIND("  ",C3671)),           ISERROR(FIND("–",C3671)),           ISERROR(FIND("—",C3671)),           ISNUMBER(VALUE(LEFT(C3671,FIND(" - ",C3671)-1)))         ),         VALUE(LEFT(C3671,FIND(" - ",C3671)-1)),         ""      ),   ""   )  )))</f>
        <v/>
      </c>
      <c r="H3671" s="34" t="str">
        <f aca="false">B3671 &amp; "|" &amp; E3671 &amp; "|" &amp;(IF(ISBLANK(C3671),"",IFERROR(VALUE(LEFT(TRIM(C3671),FIND(" ",TRIM(C3671)&amp;" ")-1)),"")))</f>
        <v>||</v>
      </c>
      <c r="I3671" s="18" t="n">
        <f aca="false">IF(G3671="",0, IF(COUNTIF($H$6:H3671,H3671)=1,1,0))</f>
        <v>0</v>
      </c>
      <c r="J3671" s="34" t="str">
        <f aca="false">IF( OR( ISBLANK(D3671), C3671=D3671, AND( LEFT(D3671,7)&lt;&gt;"NOMINA ", OR( ISERROR(FIND(" - ",D3671)), NOT(ISNUMBER(VALUE(LEFT(D3671,FIND(" - ",D3671)-1)))) ) ) ), "", B3671 &amp; "|" &amp; E3671 &amp; "|" &amp; (IF(ISBLANK(C3671), "", IFERROR(VALUE(LEFT(TRIM(C3671), FIND(" ", TRIM(C3671)&amp;" ")-1)), ""))) &amp; "|" &amp; D3671 )</f>
        <v/>
      </c>
      <c r="K3671" s="18" t="n">
        <f aca="false">IF(OR(C3671="", J3671="",G3671=""), 0, IF(COUNTIF($J$6:J3671, J3671)=1, 1, 0))</f>
        <v>0</v>
      </c>
      <c r="L3671" s="16" t="str">
        <f aca="false">IF(B3671="Inscripción de nuevo registro patronal",B3671 &amp; "|" &amp; E3671 &amp; "|" &amp; C3671,"")</f>
        <v/>
      </c>
      <c r="M3671" s="18" t="n">
        <f aca="false">IF(OR(C3671="", L3671=""), 0, IF(COUNTIF($L$6:L3671, L3671)=1, 1, 0))</f>
        <v>0</v>
      </c>
    </row>
    <row r="3672" customFormat="false" ht="28.35" hidden="false" customHeight="true" outlineLevel="0" collapsed="false">
      <c r="A3672" s="48" t="str">
        <f aca="false">IF(AND(NOT(ISBLANK(C3672)),NOT(ISBLANK(B3672)),NOT(ISBLANK(E3672))),(_xlfn.AGGREGATE(2,7,A$5:A3672))+1,"")</f>
        <v/>
      </c>
      <c r="B3672" s="49"/>
      <c r="C3672" s="49"/>
      <c r="D3672" s="50"/>
      <c r="E3672" s="51"/>
      <c r="F3672" s="52" t="str">
        <f aca="false">IFERROR(VLOOKUP(B3672,LISTAS!$Q$2:$R$58,2,0),"")</f>
        <v/>
      </c>
      <c r="G3672" s="34" t="str">
        <f aca="false">IF(ISBLANK(C3672),"",  IF(F3672="RAZÓN SOCIAL","NUEVO_RP",   IF(F3672="NUMERO",      IF(ISNUMBER(VALUE(C3672)),VALUE(C3672),""),   IF(OR(F3672="NSS - NOMBRE",F3672="RP - NOMBRE"),      IF(         AND(           NOT(ISERROR(FIND(" - ",C3672))),           ISERROR(FIND("  ",C3672)),           ISERROR(FIND("–",C3672)),           ISERROR(FIND("—",C3672)),           ISNUMBER(VALUE(LEFT(C3672,FIND(" - ",C3672)-1)))         ),         VALUE(LEFT(C3672,FIND(" - ",C3672)-1)),         ""      ),   ""   )  )))</f>
        <v/>
      </c>
      <c r="H3672" s="34" t="str">
        <f aca="false">B3672 &amp; "|" &amp; E3672 &amp; "|" &amp;(IF(ISBLANK(C3672),"",IFERROR(VALUE(LEFT(TRIM(C3672),FIND(" ",TRIM(C3672)&amp;" ")-1)),"")))</f>
        <v>||</v>
      </c>
      <c r="I3672" s="18" t="n">
        <f aca="false">IF(G3672="",0, IF(COUNTIF($H$6:H3672,H3672)=1,1,0))</f>
        <v>0</v>
      </c>
      <c r="J3672" s="34" t="str">
        <f aca="false">IF( OR( ISBLANK(D3672), C3672=D3672, AND( LEFT(D3672,7)&lt;&gt;"NOMINA ", OR( ISERROR(FIND(" - ",D3672)), NOT(ISNUMBER(VALUE(LEFT(D3672,FIND(" - ",D3672)-1)))) ) ) ), "", B3672 &amp; "|" &amp; E3672 &amp; "|" &amp; (IF(ISBLANK(C3672), "", IFERROR(VALUE(LEFT(TRIM(C3672), FIND(" ", TRIM(C3672)&amp;" ")-1)), ""))) &amp; "|" &amp; D3672 )</f>
        <v/>
      </c>
      <c r="K3672" s="18" t="n">
        <f aca="false">IF(OR(C3672="", J3672="",G3672=""), 0, IF(COUNTIF($J$6:J3672, J3672)=1, 1, 0))</f>
        <v>0</v>
      </c>
      <c r="L3672" s="16" t="str">
        <f aca="false">IF(B3672="Inscripción de nuevo registro patronal",B3672 &amp; "|" &amp; E3672 &amp; "|" &amp; C3672,"")</f>
        <v/>
      </c>
      <c r="M3672" s="18" t="n">
        <f aca="false">IF(OR(C3672="", L3672=""), 0, IF(COUNTIF($L$6:L3672, L3672)=1, 1, 0))</f>
        <v>0</v>
      </c>
    </row>
    <row r="3673" customFormat="false" ht="28.35" hidden="false" customHeight="true" outlineLevel="0" collapsed="false">
      <c r="A3673" s="48" t="str">
        <f aca="false">IF(AND(NOT(ISBLANK(C3673)),NOT(ISBLANK(B3673)),NOT(ISBLANK(E3673))),(_xlfn.AGGREGATE(2,7,A$5:A3673))+1,"")</f>
        <v/>
      </c>
      <c r="B3673" s="49"/>
      <c r="C3673" s="49"/>
      <c r="D3673" s="50"/>
      <c r="E3673" s="51"/>
      <c r="F3673" s="52" t="str">
        <f aca="false">IFERROR(VLOOKUP(B3673,LISTAS!$Q$2:$R$58,2,0),"")</f>
        <v/>
      </c>
      <c r="G3673" s="34" t="str">
        <f aca="false">IF(ISBLANK(C3673),"",  IF(F3673="RAZÓN SOCIAL","NUEVO_RP",   IF(F3673="NUMERO",      IF(ISNUMBER(VALUE(C3673)),VALUE(C3673),""),   IF(OR(F3673="NSS - NOMBRE",F3673="RP - NOMBRE"),      IF(         AND(           NOT(ISERROR(FIND(" - ",C3673))),           ISERROR(FIND("  ",C3673)),           ISERROR(FIND("–",C3673)),           ISERROR(FIND("—",C3673)),           ISNUMBER(VALUE(LEFT(C3673,FIND(" - ",C3673)-1)))         ),         VALUE(LEFT(C3673,FIND(" - ",C3673)-1)),         ""      ),   ""   )  )))</f>
        <v/>
      </c>
      <c r="H3673" s="34" t="str">
        <f aca="false">B3673 &amp; "|" &amp; E3673 &amp; "|" &amp;(IF(ISBLANK(C3673),"",IFERROR(VALUE(LEFT(TRIM(C3673),FIND(" ",TRIM(C3673)&amp;" ")-1)),"")))</f>
        <v>||</v>
      </c>
      <c r="I3673" s="18" t="n">
        <f aca="false">IF(G3673="",0, IF(COUNTIF($H$6:H3673,H3673)=1,1,0))</f>
        <v>0</v>
      </c>
      <c r="J3673" s="34" t="str">
        <f aca="false">IF( OR( ISBLANK(D3673), C3673=D3673, AND( LEFT(D3673,7)&lt;&gt;"NOMINA ", OR( ISERROR(FIND(" - ",D3673)), NOT(ISNUMBER(VALUE(LEFT(D3673,FIND(" - ",D3673)-1)))) ) ) ), "", B3673 &amp; "|" &amp; E3673 &amp; "|" &amp; (IF(ISBLANK(C3673), "", IFERROR(VALUE(LEFT(TRIM(C3673), FIND(" ", TRIM(C3673)&amp;" ")-1)), ""))) &amp; "|" &amp; D3673 )</f>
        <v/>
      </c>
      <c r="K3673" s="18" t="n">
        <f aca="false">IF(OR(C3673="", J3673="",G3673=""), 0, IF(COUNTIF($J$6:J3673, J3673)=1, 1, 0))</f>
        <v>0</v>
      </c>
      <c r="L3673" s="16" t="str">
        <f aca="false">IF(B3673="Inscripción de nuevo registro patronal",B3673 &amp; "|" &amp; E3673 &amp; "|" &amp; C3673,"")</f>
        <v/>
      </c>
      <c r="M3673" s="18" t="n">
        <f aca="false">IF(OR(C3673="", L3673=""), 0, IF(COUNTIF($L$6:L3673, L3673)=1, 1, 0))</f>
        <v>0</v>
      </c>
    </row>
    <row r="3674" customFormat="false" ht="28.35" hidden="false" customHeight="true" outlineLevel="0" collapsed="false">
      <c r="A3674" s="48" t="str">
        <f aca="false">IF(AND(NOT(ISBLANK(C3674)),NOT(ISBLANK(B3674)),NOT(ISBLANK(E3674))),(_xlfn.AGGREGATE(2,7,A$5:A3674))+1,"")</f>
        <v/>
      </c>
      <c r="B3674" s="49"/>
      <c r="C3674" s="49"/>
      <c r="D3674" s="50"/>
      <c r="E3674" s="51"/>
      <c r="F3674" s="52" t="str">
        <f aca="false">IFERROR(VLOOKUP(B3674,LISTAS!$Q$2:$R$58,2,0),"")</f>
        <v/>
      </c>
      <c r="G3674" s="34" t="str">
        <f aca="false">IF(ISBLANK(C3674),"",  IF(F3674="RAZÓN SOCIAL","NUEVO_RP",   IF(F3674="NUMERO",      IF(ISNUMBER(VALUE(C3674)),VALUE(C3674),""),   IF(OR(F3674="NSS - NOMBRE",F3674="RP - NOMBRE"),      IF(         AND(           NOT(ISERROR(FIND(" - ",C3674))),           ISERROR(FIND("  ",C3674)),           ISERROR(FIND("–",C3674)),           ISERROR(FIND("—",C3674)),           ISNUMBER(VALUE(LEFT(C3674,FIND(" - ",C3674)-1)))         ),         VALUE(LEFT(C3674,FIND(" - ",C3674)-1)),         ""      ),   ""   )  )))</f>
        <v/>
      </c>
      <c r="H3674" s="34" t="str">
        <f aca="false">B3674 &amp; "|" &amp; E3674 &amp; "|" &amp;(IF(ISBLANK(C3674),"",IFERROR(VALUE(LEFT(TRIM(C3674),FIND(" ",TRIM(C3674)&amp;" ")-1)),"")))</f>
        <v>||</v>
      </c>
      <c r="I3674" s="18" t="n">
        <f aca="false">IF(G3674="",0, IF(COUNTIF($H$6:H3674,H3674)=1,1,0))</f>
        <v>0</v>
      </c>
      <c r="J3674" s="34" t="str">
        <f aca="false">IF( OR( ISBLANK(D3674), C3674=D3674, AND( LEFT(D3674,7)&lt;&gt;"NOMINA ", OR( ISERROR(FIND(" - ",D3674)), NOT(ISNUMBER(VALUE(LEFT(D3674,FIND(" - ",D3674)-1)))) ) ) ), "", B3674 &amp; "|" &amp; E3674 &amp; "|" &amp; (IF(ISBLANK(C3674), "", IFERROR(VALUE(LEFT(TRIM(C3674), FIND(" ", TRIM(C3674)&amp;" ")-1)), ""))) &amp; "|" &amp; D3674 )</f>
        <v/>
      </c>
      <c r="K3674" s="18" t="n">
        <f aca="false">IF(OR(C3674="", J3674="",G3674=""), 0, IF(COUNTIF($J$6:J3674, J3674)=1, 1, 0))</f>
        <v>0</v>
      </c>
      <c r="L3674" s="16" t="str">
        <f aca="false">IF(B3674="Inscripción de nuevo registro patronal",B3674 &amp; "|" &amp; E3674 &amp; "|" &amp; C3674,"")</f>
        <v/>
      </c>
      <c r="M3674" s="18" t="n">
        <f aca="false">IF(OR(C3674="", L3674=""), 0, IF(COUNTIF($L$6:L3674, L3674)=1, 1, 0))</f>
        <v>0</v>
      </c>
    </row>
    <row r="3675" customFormat="false" ht="28.35" hidden="false" customHeight="true" outlineLevel="0" collapsed="false">
      <c r="A3675" s="48" t="str">
        <f aca="false">IF(AND(NOT(ISBLANK(C3675)),NOT(ISBLANK(B3675)),NOT(ISBLANK(E3675))),(_xlfn.AGGREGATE(2,7,A$5:A3675))+1,"")</f>
        <v/>
      </c>
      <c r="B3675" s="49"/>
      <c r="C3675" s="49"/>
      <c r="D3675" s="50"/>
      <c r="E3675" s="51"/>
      <c r="F3675" s="52" t="str">
        <f aca="false">IFERROR(VLOOKUP(B3675,LISTAS!$Q$2:$R$58,2,0),"")</f>
        <v/>
      </c>
      <c r="G3675" s="34" t="str">
        <f aca="false">IF(ISBLANK(C3675),"",  IF(F3675="RAZÓN SOCIAL","NUEVO_RP",   IF(F3675="NUMERO",      IF(ISNUMBER(VALUE(C3675)),VALUE(C3675),""),   IF(OR(F3675="NSS - NOMBRE",F3675="RP - NOMBRE"),      IF(         AND(           NOT(ISERROR(FIND(" - ",C3675))),           ISERROR(FIND("  ",C3675)),           ISERROR(FIND("–",C3675)),           ISERROR(FIND("—",C3675)),           ISNUMBER(VALUE(LEFT(C3675,FIND(" - ",C3675)-1)))         ),         VALUE(LEFT(C3675,FIND(" - ",C3675)-1)),         ""      ),   ""   )  )))</f>
        <v/>
      </c>
      <c r="H3675" s="34" t="str">
        <f aca="false">B3675 &amp; "|" &amp; E3675 &amp; "|" &amp;(IF(ISBLANK(C3675),"",IFERROR(VALUE(LEFT(TRIM(C3675),FIND(" ",TRIM(C3675)&amp;" ")-1)),"")))</f>
        <v>||</v>
      </c>
      <c r="I3675" s="18" t="n">
        <f aca="false">IF(G3675="",0, IF(COUNTIF($H$6:H3675,H3675)=1,1,0))</f>
        <v>0</v>
      </c>
      <c r="J3675" s="34" t="str">
        <f aca="false">IF( OR( ISBLANK(D3675), C3675=D3675, AND( LEFT(D3675,7)&lt;&gt;"NOMINA ", OR( ISERROR(FIND(" - ",D3675)), NOT(ISNUMBER(VALUE(LEFT(D3675,FIND(" - ",D3675)-1)))) ) ) ), "", B3675 &amp; "|" &amp; E3675 &amp; "|" &amp; (IF(ISBLANK(C3675), "", IFERROR(VALUE(LEFT(TRIM(C3675), FIND(" ", TRIM(C3675)&amp;" ")-1)), ""))) &amp; "|" &amp; D3675 )</f>
        <v/>
      </c>
      <c r="K3675" s="18" t="n">
        <f aca="false">IF(OR(C3675="", J3675="",G3675=""), 0, IF(COUNTIF($J$6:J3675, J3675)=1, 1, 0))</f>
        <v>0</v>
      </c>
      <c r="L3675" s="16" t="str">
        <f aca="false">IF(B3675="Inscripción de nuevo registro patronal",B3675 &amp; "|" &amp; E3675 &amp; "|" &amp; C3675,"")</f>
        <v/>
      </c>
      <c r="M3675" s="18" t="n">
        <f aca="false">IF(OR(C3675="", L3675=""), 0, IF(COUNTIF($L$6:L3675, L3675)=1, 1, 0))</f>
        <v>0</v>
      </c>
    </row>
    <row r="3676" customFormat="false" ht="28.35" hidden="false" customHeight="true" outlineLevel="0" collapsed="false">
      <c r="A3676" s="48" t="str">
        <f aca="false">IF(AND(NOT(ISBLANK(C3676)),NOT(ISBLANK(B3676)),NOT(ISBLANK(E3676))),(_xlfn.AGGREGATE(2,7,A$5:A3676))+1,"")</f>
        <v/>
      </c>
      <c r="B3676" s="49"/>
      <c r="C3676" s="49"/>
      <c r="D3676" s="50"/>
      <c r="E3676" s="51"/>
      <c r="F3676" s="52" t="str">
        <f aca="false">IFERROR(VLOOKUP(B3676,LISTAS!$Q$2:$R$58,2,0),"")</f>
        <v/>
      </c>
      <c r="G3676" s="34" t="str">
        <f aca="false">IF(ISBLANK(C3676),"",  IF(F3676="RAZÓN SOCIAL","NUEVO_RP",   IF(F3676="NUMERO",      IF(ISNUMBER(VALUE(C3676)),VALUE(C3676),""),   IF(OR(F3676="NSS - NOMBRE",F3676="RP - NOMBRE"),      IF(         AND(           NOT(ISERROR(FIND(" - ",C3676))),           ISERROR(FIND("  ",C3676)),           ISERROR(FIND("–",C3676)),           ISERROR(FIND("—",C3676)),           ISNUMBER(VALUE(LEFT(C3676,FIND(" - ",C3676)-1)))         ),         VALUE(LEFT(C3676,FIND(" - ",C3676)-1)),         ""      ),   ""   )  )))</f>
        <v/>
      </c>
      <c r="H3676" s="34" t="str">
        <f aca="false">B3676 &amp; "|" &amp; E3676 &amp; "|" &amp;(IF(ISBLANK(C3676),"",IFERROR(VALUE(LEFT(TRIM(C3676),FIND(" ",TRIM(C3676)&amp;" ")-1)),"")))</f>
        <v>||</v>
      </c>
      <c r="I3676" s="18" t="n">
        <f aca="false">IF(G3676="",0, IF(COUNTIF($H$6:H3676,H3676)=1,1,0))</f>
        <v>0</v>
      </c>
      <c r="J3676" s="34" t="str">
        <f aca="false">IF( OR( ISBLANK(D3676), C3676=D3676, AND( LEFT(D3676,7)&lt;&gt;"NOMINA ", OR( ISERROR(FIND(" - ",D3676)), NOT(ISNUMBER(VALUE(LEFT(D3676,FIND(" - ",D3676)-1)))) ) ) ), "", B3676 &amp; "|" &amp; E3676 &amp; "|" &amp; (IF(ISBLANK(C3676), "", IFERROR(VALUE(LEFT(TRIM(C3676), FIND(" ", TRIM(C3676)&amp;" ")-1)), ""))) &amp; "|" &amp; D3676 )</f>
        <v/>
      </c>
      <c r="K3676" s="18" t="n">
        <f aca="false">IF(OR(C3676="", J3676="",G3676=""), 0, IF(COUNTIF($J$6:J3676, J3676)=1, 1, 0))</f>
        <v>0</v>
      </c>
      <c r="L3676" s="16" t="str">
        <f aca="false">IF(B3676="Inscripción de nuevo registro patronal",B3676 &amp; "|" &amp; E3676 &amp; "|" &amp; C3676,"")</f>
        <v/>
      </c>
      <c r="M3676" s="18" t="n">
        <f aca="false">IF(OR(C3676="", L3676=""), 0, IF(COUNTIF($L$6:L3676, L3676)=1, 1, 0))</f>
        <v>0</v>
      </c>
    </row>
    <row r="3677" customFormat="false" ht="28.35" hidden="false" customHeight="true" outlineLevel="0" collapsed="false">
      <c r="A3677" s="48" t="str">
        <f aca="false">IF(AND(NOT(ISBLANK(C3677)),NOT(ISBLANK(B3677)),NOT(ISBLANK(E3677))),(_xlfn.AGGREGATE(2,7,A$5:A3677))+1,"")</f>
        <v/>
      </c>
      <c r="B3677" s="49"/>
      <c r="C3677" s="49"/>
      <c r="D3677" s="50"/>
      <c r="E3677" s="51"/>
      <c r="F3677" s="52" t="str">
        <f aca="false">IFERROR(VLOOKUP(B3677,LISTAS!$Q$2:$R$58,2,0),"")</f>
        <v/>
      </c>
      <c r="G3677" s="34" t="str">
        <f aca="false">IF(ISBLANK(C3677),"",  IF(F3677="RAZÓN SOCIAL","NUEVO_RP",   IF(F3677="NUMERO",      IF(ISNUMBER(VALUE(C3677)),VALUE(C3677),""),   IF(OR(F3677="NSS - NOMBRE",F3677="RP - NOMBRE"),      IF(         AND(           NOT(ISERROR(FIND(" - ",C3677))),           ISERROR(FIND("  ",C3677)),           ISERROR(FIND("–",C3677)),           ISERROR(FIND("—",C3677)),           ISNUMBER(VALUE(LEFT(C3677,FIND(" - ",C3677)-1)))         ),         VALUE(LEFT(C3677,FIND(" - ",C3677)-1)),         ""      ),   ""   )  )))</f>
        <v/>
      </c>
      <c r="H3677" s="34" t="str">
        <f aca="false">B3677 &amp; "|" &amp; E3677 &amp; "|" &amp;(IF(ISBLANK(C3677),"",IFERROR(VALUE(LEFT(TRIM(C3677),FIND(" ",TRIM(C3677)&amp;" ")-1)),"")))</f>
        <v>||</v>
      </c>
      <c r="I3677" s="18" t="n">
        <f aca="false">IF(G3677="",0, IF(COUNTIF($H$6:H3677,H3677)=1,1,0))</f>
        <v>0</v>
      </c>
      <c r="J3677" s="34" t="str">
        <f aca="false">IF( OR( ISBLANK(D3677), C3677=D3677, AND( LEFT(D3677,7)&lt;&gt;"NOMINA ", OR( ISERROR(FIND(" - ",D3677)), NOT(ISNUMBER(VALUE(LEFT(D3677,FIND(" - ",D3677)-1)))) ) ) ), "", B3677 &amp; "|" &amp; E3677 &amp; "|" &amp; (IF(ISBLANK(C3677), "", IFERROR(VALUE(LEFT(TRIM(C3677), FIND(" ", TRIM(C3677)&amp;" ")-1)), ""))) &amp; "|" &amp; D3677 )</f>
        <v/>
      </c>
      <c r="K3677" s="18" t="n">
        <f aca="false">IF(OR(C3677="", J3677="",G3677=""), 0, IF(COUNTIF($J$6:J3677, J3677)=1, 1, 0))</f>
        <v>0</v>
      </c>
      <c r="L3677" s="16" t="str">
        <f aca="false">IF(B3677="Inscripción de nuevo registro patronal",B3677 &amp; "|" &amp; E3677 &amp; "|" &amp; C3677,"")</f>
        <v/>
      </c>
      <c r="M3677" s="18" t="n">
        <f aca="false">IF(OR(C3677="", L3677=""), 0, IF(COUNTIF($L$6:L3677, L3677)=1, 1, 0))</f>
        <v>0</v>
      </c>
    </row>
    <row r="3678" customFormat="false" ht="28.35" hidden="false" customHeight="true" outlineLevel="0" collapsed="false">
      <c r="A3678" s="48" t="str">
        <f aca="false">IF(AND(NOT(ISBLANK(C3678)),NOT(ISBLANK(B3678)),NOT(ISBLANK(E3678))),(_xlfn.AGGREGATE(2,7,A$5:A3678))+1,"")</f>
        <v/>
      </c>
      <c r="B3678" s="49"/>
      <c r="C3678" s="49"/>
      <c r="D3678" s="50"/>
      <c r="E3678" s="51"/>
      <c r="F3678" s="52" t="str">
        <f aca="false">IFERROR(VLOOKUP(B3678,LISTAS!$Q$2:$R$58,2,0),"")</f>
        <v/>
      </c>
      <c r="G3678" s="34" t="str">
        <f aca="false">IF(ISBLANK(C3678),"",  IF(F3678="RAZÓN SOCIAL","NUEVO_RP",   IF(F3678="NUMERO",      IF(ISNUMBER(VALUE(C3678)),VALUE(C3678),""),   IF(OR(F3678="NSS - NOMBRE",F3678="RP - NOMBRE"),      IF(         AND(           NOT(ISERROR(FIND(" - ",C3678))),           ISERROR(FIND("  ",C3678)),           ISERROR(FIND("–",C3678)),           ISERROR(FIND("—",C3678)),           ISNUMBER(VALUE(LEFT(C3678,FIND(" - ",C3678)-1)))         ),         VALUE(LEFT(C3678,FIND(" - ",C3678)-1)),         ""      ),   ""   )  )))</f>
        <v/>
      </c>
      <c r="H3678" s="34" t="str">
        <f aca="false">B3678 &amp; "|" &amp; E3678 &amp; "|" &amp;(IF(ISBLANK(C3678),"",IFERROR(VALUE(LEFT(TRIM(C3678),FIND(" ",TRIM(C3678)&amp;" ")-1)),"")))</f>
        <v>||</v>
      </c>
      <c r="I3678" s="18" t="n">
        <f aca="false">IF(G3678="",0, IF(COUNTIF($H$6:H3678,H3678)=1,1,0))</f>
        <v>0</v>
      </c>
      <c r="J3678" s="34" t="str">
        <f aca="false">IF( OR( ISBLANK(D3678), C3678=D3678, AND( LEFT(D3678,7)&lt;&gt;"NOMINA ", OR( ISERROR(FIND(" - ",D3678)), NOT(ISNUMBER(VALUE(LEFT(D3678,FIND(" - ",D3678)-1)))) ) ) ), "", B3678 &amp; "|" &amp; E3678 &amp; "|" &amp; (IF(ISBLANK(C3678), "", IFERROR(VALUE(LEFT(TRIM(C3678), FIND(" ", TRIM(C3678)&amp;" ")-1)), ""))) &amp; "|" &amp; D3678 )</f>
        <v/>
      </c>
      <c r="K3678" s="18" t="n">
        <f aca="false">IF(OR(C3678="", J3678="",G3678=""), 0, IF(COUNTIF($J$6:J3678, J3678)=1, 1, 0))</f>
        <v>0</v>
      </c>
      <c r="L3678" s="16" t="str">
        <f aca="false">IF(B3678="Inscripción de nuevo registro patronal",B3678 &amp; "|" &amp; E3678 &amp; "|" &amp; C3678,"")</f>
        <v/>
      </c>
      <c r="M3678" s="18" t="n">
        <f aca="false">IF(OR(C3678="", L3678=""), 0, IF(COUNTIF($L$6:L3678, L3678)=1, 1, 0))</f>
        <v>0</v>
      </c>
    </row>
    <row r="3679" customFormat="false" ht="28.35" hidden="false" customHeight="true" outlineLevel="0" collapsed="false">
      <c r="A3679" s="48" t="str">
        <f aca="false">IF(AND(NOT(ISBLANK(C3679)),NOT(ISBLANK(B3679)),NOT(ISBLANK(E3679))),(_xlfn.AGGREGATE(2,7,A$5:A3679))+1,"")</f>
        <v/>
      </c>
      <c r="B3679" s="49"/>
      <c r="C3679" s="49"/>
      <c r="D3679" s="50"/>
      <c r="E3679" s="51"/>
      <c r="F3679" s="52" t="str">
        <f aca="false">IFERROR(VLOOKUP(B3679,LISTAS!$Q$2:$R$58,2,0),"")</f>
        <v/>
      </c>
      <c r="G3679" s="34" t="str">
        <f aca="false">IF(ISBLANK(C3679),"",  IF(F3679="RAZÓN SOCIAL","NUEVO_RP",   IF(F3679="NUMERO",      IF(ISNUMBER(VALUE(C3679)),VALUE(C3679),""),   IF(OR(F3679="NSS - NOMBRE",F3679="RP - NOMBRE"),      IF(         AND(           NOT(ISERROR(FIND(" - ",C3679))),           ISERROR(FIND("  ",C3679)),           ISERROR(FIND("–",C3679)),           ISERROR(FIND("—",C3679)),           ISNUMBER(VALUE(LEFT(C3679,FIND(" - ",C3679)-1)))         ),         VALUE(LEFT(C3679,FIND(" - ",C3679)-1)),         ""      ),   ""   )  )))</f>
        <v/>
      </c>
      <c r="H3679" s="34" t="str">
        <f aca="false">B3679 &amp; "|" &amp; E3679 &amp; "|" &amp;(IF(ISBLANK(C3679),"",IFERROR(VALUE(LEFT(TRIM(C3679),FIND(" ",TRIM(C3679)&amp;" ")-1)),"")))</f>
        <v>||</v>
      </c>
      <c r="I3679" s="18" t="n">
        <f aca="false">IF(G3679="",0, IF(COUNTIF($H$6:H3679,H3679)=1,1,0))</f>
        <v>0</v>
      </c>
      <c r="J3679" s="34" t="str">
        <f aca="false">IF( OR( ISBLANK(D3679), C3679=D3679, AND( LEFT(D3679,7)&lt;&gt;"NOMINA ", OR( ISERROR(FIND(" - ",D3679)), NOT(ISNUMBER(VALUE(LEFT(D3679,FIND(" - ",D3679)-1)))) ) ) ), "", B3679 &amp; "|" &amp; E3679 &amp; "|" &amp; (IF(ISBLANK(C3679), "", IFERROR(VALUE(LEFT(TRIM(C3679), FIND(" ", TRIM(C3679)&amp;" ")-1)), ""))) &amp; "|" &amp; D3679 )</f>
        <v/>
      </c>
      <c r="K3679" s="18" t="n">
        <f aca="false">IF(OR(C3679="", J3679="",G3679=""), 0, IF(COUNTIF($J$6:J3679, J3679)=1, 1, 0))</f>
        <v>0</v>
      </c>
      <c r="L3679" s="16" t="str">
        <f aca="false">IF(B3679="Inscripción de nuevo registro patronal",B3679 &amp; "|" &amp; E3679 &amp; "|" &amp; C3679,"")</f>
        <v/>
      </c>
      <c r="M3679" s="18" t="n">
        <f aca="false">IF(OR(C3679="", L3679=""), 0, IF(COUNTIF($L$6:L3679, L3679)=1, 1, 0))</f>
        <v>0</v>
      </c>
    </row>
    <row r="3680" customFormat="false" ht="28.35" hidden="false" customHeight="true" outlineLevel="0" collapsed="false">
      <c r="A3680" s="48" t="str">
        <f aca="false">IF(AND(NOT(ISBLANK(C3680)),NOT(ISBLANK(B3680)),NOT(ISBLANK(E3680))),(_xlfn.AGGREGATE(2,7,A$5:A3680))+1,"")</f>
        <v/>
      </c>
      <c r="B3680" s="49"/>
      <c r="C3680" s="49"/>
      <c r="D3680" s="50"/>
      <c r="E3680" s="51"/>
      <c r="F3680" s="52" t="str">
        <f aca="false">IFERROR(VLOOKUP(B3680,LISTAS!$Q$2:$R$58,2,0),"")</f>
        <v/>
      </c>
      <c r="G3680" s="34" t="str">
        <f aca="false">IF(ISBLANK(C3680),"",  IF(F3680="RAZÓN SOCIAL","NUEVO_RP",   IF(F3680="NUMERO",      IF(ISNUMBER(VALUE(C3680)),VALUE(C3680),""),   IF(OR(F3680="NSS - NOMBRE",F3680="RP - NOMBRE"),      IF(         AND(           NOT(ISERROR(FIND(" - ",C3680))),           ISERROR(FIND("  ",C3680)),           ISERROR(FIND("–",C3680)),           ISERROR(FIND("—",C3680)),           ISNUMBER(VALUE(LEFT(C3680,FIND(" - ",C3680)-1)))         ),         VALUE(LEFT(C3680,FIND(" - ",C3680)-1)),         ""      ),   ""   )  )))</f>
        <v/>
      </c>
      <c r="H3680" s="34" t="str">
        <f aca="false">B3680 &amp; "|" &amp; E3680 &amp; "|" &amp;(IF(ISBLANK(C3680),"",IFERROR(VALUE(LEFT(TRIM(C3680),FIND(" ",TRIM(C3680)&amp;" ")-1)),"")))</f>
        <v>||</v>
      </c>
      <c r="I3680" s="18" t="n">
        <f aca="false">IF(G3680="",0, IF(COUNTIF($H$6:H3680,H3680)=1,1,0))</f>
        <v>0</v>
      </c>
      <c r="J3680" s="34" t="str">
        <f aca="false">IF( OR( ISBLANK(D3680), C3680=D3680, AND( LEFT(D3680,7)&lt;&gt;"NOMINA ", OR( ISERROR(FIND(" - ",D3680)), NOT(ISNUMBER(VALUE(LEFT(D3680,FIND(" - ",D3680)-1)))) ) ) ), "", B3680 &amp; "|" &amp; E3680 &amp; "|" &amp; (IF(ISBLANK(C3680), "", IFERROR(VALUE(LEFT(TRIM(C3680), FIND(" ", TRIM(C3680)&amp;" ")-1)), ""))) &amp; "|" &amp; D3680 )</f>
        <v/>
      </c>
      <c r="K3680" s="18" t="n">
        <f aca="false">IF(OR(C3680="", J3680="",G3680=""), 0, IF(COUNTIF($J$6:J3680, J3680)=1, 1, 0))</f>
        <v>0</v>
      </c>
      <c r="L3680" s="16" t="str">
        <f aca="false">IF(B3680="Inscripción de nuevo registro patronal",B3680 &amp; "|" &amp; E3680 &amp; "|" &amp; C3680,"")</f>
        <v/>
      </c>
      <c r="M3680" s="18" t="n">
        <f aca="false">IF(OR(C3680="", L3680=""), 0, IF(COUNTIF($L$6:L3680, L3680)=1, 1, 0))</f>
        <v>0</v>
      </c>
    </row>
    <row r="3681" customFormat="false" ht="28.35" hidden="false" customHeight="true" outlineLevel="0" collapsed="false">
      <c r="A3681" s="48" t="str">
        <f aca="false">IF(AND(NOT(ISBLANK(C3681)),NOT(ISBLANK(B3681)),NOT(ISBLANK(E3681))),(_xlfn.AGGREGATE(2,7,A$5:A3681))+1,"")</f>
        <v/>
      </c>
      <c r="B3681" s="49"/>
      <c r="C3681" s="49"/>
      <c r="D3681" s="50"/>
      <c r="E3681" s="51"/>
      <c r="F3681" s="52" t="str">
        <f aca="false">IFERROR(VLOOKUP(B3681,LISTAS!$Q$2:$R$58,2,0),"")</f>
        <v/>
      </c>
      <c r="G3681" s="34" t="str">
        <f aca="false">IF(ISBLANK(C3681),"",  IF(F3681="RAZÓN SOCIAL","NUEVO_RP",   IF(F3681="NUMERO",      IF(ISNUMBER(VALUE(C3681)),VALUE(C3681),""),   IF(OR(F3681="NSS - NOMBRE",F3681="RP - NOMBRE"),      IF(         AND(           NOT(ISERROR(FIND(" - ",C3681))),           ISERROR(FIND("  ",C3681)),           ISERROR(FIND("–",C3681)),           ISERROR(FIND("—",C3681)),           ISNUMBER(VALUE(LEFT(C3681,FIND(" - ",C3681)-1)))         ),         VALUE(LEFT(C3681,FIND(" - ",C3681)-1)),         ""      ),   ""   )  )))</f>
        <v/>
      </c>
      <c r="H3681" s="34" t="str">
        <f aca="false">B3681 &amp; "|" &amp; E3681 &amp; "|" &amp;(IF(ISBLANK(C3681),"",IFERROR(VALUE(LEFT(TRIM(C3681),FIND(" ",TRIM(C3681)&amp;" ")-1)),"")))</f>
        <v>||</v>
      </c>
      <c r="I3681" s="18" t="n">
        <f aca="false">IF(G3681="",0, IF(COUNTIF($H$6:H3681,H3681)=1,1,0))</f>
        <v>0</v>
      </c>
      <c r="J3681" s="34" t="str">
        <f aca="false">IF( OR( ISBLANK(D3681), C3681=D3681, AND( LEFT(D3681,7)&lt;&gt;"NOMINA ", OR( ISERROR(FIND(" - ",D3681)), NOT(ISNUMBER(VALUE(LEFT(D3681,FIND(" - ",D3681)-1)))) ) ) ), "", B3681 &amp; "|" &amp; E3681 &amp; "|" &amp; (IF(ISBLANK(C3681), "", IFERROR(VALUE(LEFT(TRIM(C3681), FIND(" ", TRIM(C3681)&amp;" ")-1)), ""))) &amp; "|" &amp; D3681 )</f>
        <v/>
      </c>
      <c r="K3681" s="18" t="n">
        <f aca="false">IF(OR(C3681="", J3681="",G3681=""), 0, IF(COUNTIF($J$6:J3681, J3681)=1, 1, 0))</f>
        <v>0</v>
      </c>
      <c r="L3681" s="16" t="str">
        <f aca="false">IF(B3681="Inscripción de nuevo registro patronal",B3681 &amp; "|" &amp; E3681 &amp; "|" &amp; C3681,"")</f>
        <v/>
      </c>
      <c r="M3681" s="18" t="n">
        <f aca="false">IF(OR(C3681="", L3681=""), 0, IF(COUNTIF($L$6:L3681, L3681)=1, 1, 0))</f>
        <v>0</v>
      </c>
    </row>
    <row r="3682" customFormat="false" ht="28.35" hidden="false" customHeight="true" outlineLevel="0" collapsed="false">
      <c r="A3682" s="48" t="str">
        <f aca="false">IF(AND(NOT(ISBLANK(C3682)),NOT(ISBLANK(B3682)),NOT(ISBLANK(E3682))),(_xlfn.AGGREGATE(2,7,A$5:A3682))+1,"")</f>
        <v/>
      </c>
      <c r="B3682" s="49"/>
      <c r="C3682" s="49"/>
      <c r="D3682" s="50"/>
      <c r="E3682" s="51"/>
      <c r="F3682" s="52" t="str">
        <f aca="false">IFERROR(VLOOKUP(B3682,LISTAS!$Q$2:$R$58,2,0),"")</f>
        <v/>
      </c>
      <c r="G3682" s="34" t="str">
        <f aca="false">IF(ISBLANK(C3682),"",  IF(F3682="RAZÓN SOCIAL","NUEVO_RP",   IF(F3682="NUMERO",      IF(ISNUMBER(VALUE(C3682)),VALUE(C3682),""),   IF(OR(F3682="NSS - NOMBRE",F3682="RP - NOMBRE"),      IF(         AND(           NOT(ISERROR(FIND(" - ",C3682))),           ISERROR(FIND("  ",C3682)),           ISERROR(FIND("–",C3682)),           ISERROR(FIND("—",C3682)),           ISNUMBER(VALUE(LEFT(C3682,FIND(" - ",C3682)-1)))         ),         VALUE(LEFT(C3682,FIND(" - ",C3682)-1)),         ""      ),   ""   )  )))</f>
        <v/>
      </c>
      <c r="H3682" s="34" t="str">
        <f aca="false">B3682 &amp; "|" &amp; E3682 &amp; "|" &amp;(IF(ISBLANK(C3682),"",IFERROR(VALUE(LEFT(TRIM(C3682),FIND(" ",TRIM(C3682)&amp;" ")-1)),"")))</f>
        <v>||</v>
      </c>
      <c r="I3682" s="18" t="n">
        <f aca="false">IF(G3682="",0, IF(COUNTIF($H$6:H3682,H3682)=1,1,0))</f>
        <v>0</v>
      </c>
      <c r="J3682" s="34" t="str">
        <f aca="false">IF( OR( ISBLANK(D3682), C3682=D3682, AND( LEFT(D3682,7)&lt;&gt;"NOMINA ", OR( ISERROR(FIND(" - ",D3682)), NOT(ISNUMBER(VALUE(LEFT(D3682,FIND(" - ",D3682)-1)))) ) ) ), "", B3682 &amp; "|" &amp; E3682 &amp; "|" &amp; (IF(ISBLANK(C3682), "", IFERROR(VALUE(LEFT(TRIM(C3682), FIND(" ", TRIM(C3682)&amp;" ")-1)), ""))) &amp; "|" &amp; D3682 )</f>
        <v/>
      </c>
      <c r="K3682" s="18" t="n">
        <f aca="false">IF(OR(C3682="", J3682="",G3682=""), 0, IF(COUNTIF($J$6:J3682, J3682)=1, 1, 0))</f>
        <v>0</v>
      </c>
      <c r="L3682" s="16" t="str">
        <f aca="false">IF(B3682="Inscripción de nuevo registro patronal",B3682 &amp; "|" &amp; E3682 &amp; "|" &amp; C3682,"")</f>
        <v/>
      </c>
      <c r="M3682" s="18" t="n">
        <f aca="false">IF(OR(C3682="", L3682=""), 0, IF(COUNTIF($L$6:L3682, L3682)=1, 1, 0))</f>
        <v>0</v>
      </c>
    </row>
    <row r="3683" customFormat="false" ht="28.35" hidden="false" customHeight="true" outlineLevel="0" collapsed="false">
      <c r="A3683" s="48" t="str">
        <f aca="false">IF(AND(NOT(ISBLANK(C3683)),NOT(ISBLANK(B3683)),NOT(ISBLANK(E3683))),(_xlfn.AGGREGATE(2,7,A$5:A3683))+1,"")</f>
        <v/>
      </c>
      <c r="B3683" s="49"/>
      <c r="C3683" s="49"/>
      <c r="D3683" s="50"/>
      <c r="E3683" s="51"/>
      <c r="F3683" s="52" t="str">
        <f aca="false">IFERROR(VLOOKUP(B3683,LISTAS!$Q$2:$R$58,2,0),"")</f>
        <v/>
      </c>
      <c r="G3683" s="34" t="str">
        <f aca="false">IF(ISBLANK(C3683),"",  IF(F3683="RAZÓN SOCIAL","NUEVO_RP",   IF(F3683="NUMERO",      IF(ISNUMBER(VALUE(C3683)),VALUE(C3683),""),   IF(OR(F3683="NSS - NOMBRE",F3683="RP - NOMBRE"),      IF(         AND(           NOT(ISERROR(FIND(" - ",C3683))),           ISERROR(FIND("  ",C3683)),           ISERROR(FIND("–",C3683)),           ISERROR(FIND("—",C3683)),           ISNUMBER(VALUE(LEFT(C3683,FIND(" - ",C3683)-1)))         ),         VALUE(LEFT(C3683,FIND(" - ",C3683)-1)),         ""      ),   ""   )  )))</f>
        <v/>
      </c>
      <c r="H3683" s="34" t="str">
        <f aca="false">B3683 &amp; "|" &amp; E3683 &amp; "|" &amp;(IF(ISBLANK(C3683),"",IFERROR(VALUE(LEFT(TRIM(C3683),FIND(" ",TRIM(C3683)&amp;" ")-1)),"")))</f>
        <v>||</v>
      </c>
      <c r="I3683" s="18" t="n">
        <f aca="false">IF(G3683="",0, IF(COUNTIF($H$6:H3683,H3683)=1,1,0))</f>
        <v>0</v>
      </c>
      <c r="J3683" s="34" t="str">
        <f aca="false">IF( OR( ISBLANK(D3683), C3683=D3683, AND( LEFT(D3683,7)&lt;&gt;"NOMINA ", OR( ISERROR(FIND(" - ",D3683)), NOT(ISNUMBER(VALUE(LEFT(D3683,FIND(" - ",D3683)-1)))) ) ) ), "", B3683 &amp; "|" &amp; E3683 &amp; "|" &amp; (IF(ISBLANK(C3683), "", IFERROR(VALUE(LEFT(TRIM(C3683), FIND(" ", TRIM(C3683)&amp;" ")-1)), ""))) &amp; "|" &amp; D3683 )</f>
        <v/>
      </c>
      <c r="K3683" s="18" t="n">
        <f aca="false">IF(OR(C3683="", J3683="",G3683=""), 0, IF(COUNTIF($J$6:J3683, J3683)=1, 1, 0))</f>
        <v>0</v>
      </c>
      <c r="L3683" s="16" t="str">
        <f aca="false">IF(B3683="Inscripción de nuevo registro patronal",B3683 &amp; "|" &amp; E3683 &amp; "|" &amp; C3683,"")</f>
        <v/>
      </c>
      <c r="M3683" s="18" t="n">
        <f aca="false">IF(OR(C3683="", L3683=""), 0, IF(COUNTIF($L$6:L3683, L3683)=1, 1, 0))</f>
        <v>0</v>
      </c>
    </row>
    <row r="3684" customFormat="false" ht="28.35" hidden="false" customHeight="true" outlineLevel="0" collapsed="false">
      <c r="A3684" s="48" t="str">
        <f aca="false">IF(AND(NOT(ISBLANK(C3684)),NOT(ISBLANK(B3684)),NOT(ISBLANK(E3684))),(_xlfn.AGGREGATE(2,7,A$5:A3684))+1,"")</f>
        <v/>
      </c>
      <c r="B3684" s="49"/>
      <c r="C3684" s="49"/>
      <c r="D3684" s="50"/>
      <c r="E3684" s="51"/>
      <c r="F3684" s="52" t="str">
        <f aca="false">IFERROR(VLOOKUP(B3684,LISTAS!$Q$2:$R$58,2,0),"")</f>
        <v/>
      </c>
      <c r="G3684" s="34" t="str">
        <f aca="false">IF(ISBLANK(C3684),"",  IF(F3684="RAZÓN SOCIAL","NUEVO_RP",   IF(F3684="NUMERO",      IF(ISNUMBER(VALUE(C3684)),VALUE(C3684),""),   IF(OR(F3684="NSS - NOMBRE",F3684="RP - NOMBRE"),      IF(         AND(           NOT(ISERROR(FIND(" - ",C3684))),           ISERROR(FIND("  ",C3684)),           ISERROR(FIND("–",C3684)),           ISERROR(FIND("—",C3684)),           ISNUMBER(VALUE(LEFT(C3684,FIND(" - ",C3684)-1)))         ),         VALUE(LEFT(C3684,FIND(" - ",C3684)-1)),         ""      ),   ""   )  )))</f>
        <v/>
      </c>
      <c r="H3684" s="34" t="str">
        <f aca="false">B3684 &amp; "|" &amp; E3684 &amp; "|" &amp;(IF(ISBLANK(C3684),"",IFERROR(VALUE(LEFT(TRIM(C3684),FIND(" ",TRIM(C3684)&amp;" ")-1)),"")))</f>
        <v>||</v>
      </c>
      <c r="I3684" s="18" t="n">
        <f aca="false">IF(G3684="",0, IF(COUNTIF($H$6:H3684,H3684)=1,1,0))</f>
        <v>0</v>
      </c>
      <c r="J3684" s="34" t="str">
        <f aca="false">IF( OR( ISBLANK(D3684), C3684=D3684, AND( LEFT(D3684,7)&lt;&gt;"NOMINA ", OR( ISERROR(FIND(" - ",D3684)), NOT(ISNUMBER(VALUE(LEFT(D3684,FIND(" - ",D3684)-1)))) ) ) ), "", B3684 &amp; "|" &amp; E3684 &amp; "|" &amp; (IF(ISBLANK(C3684), "", IFERROR(VALUE(LEFT(TRIM(C3684), FIND(" ", TRIM(C3684)&amp;" ")-1)), ""))) &amp; "|" &amp; D3684 )</f>
        <v/>
      </c>
      <c r="K3684" s="18" t="n">
        <f aca="false">IF(OR(C3684="", J3684="",G3684=""), 0, IF(COUNTIF($J$6:J3684, J3684)=1, 1, 0))</f>
        <v>0</v>
      </c>
      <c r="L3684" s="16" t="str">
        <f aca="false">IF(B3684="Inscripción de nuevo registro patronal",B3684 &amp; "|" &amp; E3684 &amp; "|" &amp; C3684,"")</f>
        <v/>
      </c>
      <c r="M3684" s="18" t="n">
        <f aca="false">IF(OR(C3684="", L3684=""), 0, IF(COUNTIF($L$6:L3684, L3684)=1, 1, 0))</f>
        <v>0</v>
      </c>
    </row>
    <row r="3685" customFormat="false" ht="28.35" hidden="false" customHeight="true" outlineLevel="0" collapsed="false">
      <c r="A3685" s="48" t="str">
        <f aca="false">IF(AND(NOT(ISBLANK(C3685)),NOT(ISBLANK(B3685)),NOT(ISBLANK(E3685))),(_xlfn.AGGREGATE(2,7,A$5:A3685))+1,"")</f>
        <v/>
      </c>
      <c r="B3685" s="49"/>
      <c r="C3685" s="49"/>
      <c r="D3685" s="50"/>
      <c r="E3685" s="51"/>
      <c r="F3685" s="52" t="str">
        <f aca="false">IFERROR(VLOOKUP(B3685,LISTAS!$Q$2:$R$58,2,0),"")</f>
        <v/>
      </c>
      <c r="G3685" s="34" t="str">
        <f aca="false">IF(ISBLANK(C3685),"",  IF(F3685="RAZÓN SOCIAL","NUEVO_RP",   IF(F3685="NUMERO",      IF(ISNUMBER(VALUE(C3685)),VALUE(C3685),""),   IF(OR(F3685="NSS - NOMBRE",F3685="RP - NOMBRE"),      IF(         AND(           NOT(ISERROR(FIND(" - ",C3685))),           ISERROR(FIND("  ",C3685)),           ISERROR(FIND("–",C3685)),           ISERROR(FIND("—",C3685)),           ISNUMBER(VALUE(LEFT(C3685,FIND(" - ",C3685)-1)))         ),         VALUE(LEFT(C3685,FIND(" - ",C3685)-1)),         ""      ),   ""   )  )))</f>
        <v/>
      </c>
      <c r="H3685" s="34" t="str">
        <f aca="false">B3685 &amp; "|" &amp; E3685 &amp; "|" &amp;(IF(ISBLANK(C3685),"",IFERROR(VALUE(LEFT(TRIM(C3685),FIND(" ",TRIM(C3685)&amp;" ")-1)),"")))</f>
        <v>||</v>
      </c>
      <c r="I3685" s="18" t="n">
        <f aca="false">IF(G3685="",0, IF(COUNTIF($H$6:H3685,H3685)=1,1,0))</f>
        <v>0</v>
      </c>
      <c r="J3685" s="34" t="str">
        <f aca="false">IF( OR( ISBLANK(D3685), C3685=D3685, AND( LEFT(D3685,7)&lt;&gt;"NOMINA ", OR( ISERROR(FIND(" - ",D3685)), NOT(ISNUMBER(VALUE(LEFT(D3685,FIND(" - ",D3685)-1)))) ) ) ), "", B3685 &amp; "|" &amp; E3685 &amp; "|" &amp; (IF(ISBLANK(C3685), "", IFERROR(VALUE(LEFT(TRIM(C3685), FIND(" ", TRIM(C3685)&amp;" ")-1)), ""))) &amp; "|" &amp; D3685 )</f>
        <v/>
      </c>
      <c r="K3685" s="18" t="n">
        <f aca="false">IF(OR(C3685="", J3685="",G3685=""), 0, IF(COUNTIF($J$6:J3685, J3685)=1, 1, 0))</f>
        <v>0</v>
      </c>
      <c r="L3685" s="16" t="str">
        <f aca="false">IF(B3685="Inscripción de nuevo registro patronal",B3685 &amp; "|" &amp; E3685 &amp; "|" &amp; C3685,"")</f>
        <v/>
      </c>
      <c r="M3685" s="18" t="n">
        <f aca="false">IF(OR(C3685="", L3685=""), 0, IF(COUNTIF($L$6:L3685, L3685)=1, 1, 0))</f>
        <v>0</v>
      </c>
    </row>
    <row r="3686" customFormat="false" ht="28.35" hidden="false" customHeight="true" outlineLevel="0" collapsed="false">
      <c r="A3686" s="48" t="str">
        <f aca="false">IF(AND(NOT(ISBLANK(C3686)),NOT(ISBLANK(B3686)),NOT(ISBLANK(E3686))),(_xlfn.AGGREGATE(2,7,A$5:A3686))+1,"")</f>
        <v/>
      </c>
      <c r="B3686" s="49"/>
      <c r="C3686" s="49"/>
      <c r="D3686" s="50"/>
      <c r="E3686" s="51"/>
      <c r="F3686" s="52" t="str">
        <f aca="false">IFERROR(VLOOKUP(B3686,LISTAS!$Q$2:$R$58,2,0),"")</f>
        <v/>
      </c>
      <c r="G3686" s="34" t="str">
        <f aca="false">IF(ISBLANK(C3686),"",  IF(F3686="RAZÓN SOCIAL","NUEVO_RP",   IF(F3686="NUMERO",      IF(ISNUMBER(VALUE(C3686)),VALUE(C3686),""),   IF(OR(F3686="NSS - NOMBRE",F3686="RP - NOMBRE"),      IF(         AND(           NOT(ISERROR(FIND(" - ",C3686))),           ISERROR(FIND("  ",C3686)),           ISERROR(FIND("–",C3686)),           ISERROR(FIND("—",C3686)),           ISNUMBER(VALUE(LEFT(C3686,FIND(" - ",C3686)-1)))         ),         VALUE(LEFT(C3686,FIND(" - ",C3686)-1)),         ""      ),   ""   )  )))</f>
        <v/>
      </c>
      <c r="H3686" s="34" t="str">
        <f aca="false">B3686 &amp; "|" &amp; E3686 &amp; "|" &amp;(IF(ISBLANK(C3686),"",IFERROR(VALUE(LEFT(TRIM(C3686),FIND(" ",TRIM(C3686)&amp;" ")-1)),"")))</f>
        <v>||</v>
      </c>
      <c r="I3686" s="18" t="n">
        <f aca="false">IF(G3686="",0, IF(COUNTIF($H$6:H3686,H3686)=1,1,0))</f>
        <v>0</v>
      </c>
      <c r="J3686" s="34" t="str">
        <f aca="false">IF( OR( ISBLANK(D3686), C3686=D3686, AND( LEFT(D3686,7)&lt;&gt;"NOMINA ", OR( ISERROR(FIND(" - ",D3686)), NOT(ISNUMBER(VALUE(LEFT(D3686,FIND(" - ",D3686)-1)))) ) ) ), "", B3686 &amp; "|" &amp; E3686 &amp; "|" &amp; (IF(ISBLANK(C3686), "", IFERROR(VALUE(LEFT(TRIM(C3686), FIND(" ", TRIM(C3686)&amp;" ")-1)), ""))) &amp; "|" &amp; D3686 )</f>
        <v/>
      </c>
      <c r="K3686" s="18" t="n">
        <f aca="false">IF(OR(C3686="", J3686="",G3686=""), 0, IF(COUNTIF($J$6:J3686, J3686)=1, 1, 0))</f>
        <v>0</v>
      </c>
      <c r="L3686" s="16" t="str">
        <f aca="false">IF(B3686="Inscripción de nuevo registro patronal",B3686 &amp; "|" &amp; E3686 &amp; "|" &amp; C3686,"")</f>
        <v/>
      </c>
      <c r="M3686" s="18" t="n">
        <f aca="false">IF(OR(C3686="", L3686=""), 0, IF(COUNTIF($L$6:L3686, L3686)=1, 1, 0))</f>
        <v>0</v>
      </c>
    </row>
    <row r="3687" customFormat="false" ht="28.35" hidden="false" customHeight="true" outlineLevel="0" collapsed="false">
      <c r="A3687" s="48" t="str">
        <f aca="false">IF(AND(NOT(ISBLANK(C3687)),NOT(ISBLANK(B3687)),NOT(ISBLANK(E3687))),(_xlfn.AGGREGATE(2,7,A$5:A3687))+1,"")</f>
        <v/>
      </c>
      <c r="B3687" s="49"/>
      <c r="C3687" s="49"/>
      <c r="D3687" s="50"/>
      <c r="E3687" s="51"/>
      <c r="F3687" s="52" t="str">
        <f aca="false">IFERROR(VLOOKUP(B3687,LISTAS!$Q$2:$R$58,2,0),"")</f>
        <v/>
      </c>
      <c r="G3687" s="34" t="str">
        <f aca="false">IF(ISBLANK(C3687),"",  IF(F3687="RAZÓN SOCIAL","NUEVO_RP",   IF(F3687="NUMERO",      IF(ISNUMBER(VALUE(C3687)),VALUE(C3687),""),   IF(OR(F3687="NSS - NOMBRE",F3687="RP - NOMBRE"),      IF(         AND(           NOT(ISERROR(FIND(" - ",C3687))),           ISERROR(FIND("  ",C3687)),           ISERROR(FIND("–",C3687)),           ISERROR(FIND("—",C3687)),           ISNUMBER(VALUE(LEFT(C3687,FIND(" - ",C3687)-1)))         ),         VALUE(LEFT(C3687,FIND(" - ",C3687)-1)),         ""      ),   ""   )  )))</f>
        <v/>
      </c>
      <c r="H3687" s="34" t="str">
        <f aca="false">B3687 &amp; "|" &amp; E3687 &amp; "|" &amp;(IF(ISBLANK(C3687),"",IFERROR(VALUE(LEFT(TRIM(C3687),FIND(" ",TRIM(C3687)&amp;" ")-1)),"")))</f>
        <v>||</v>
      </c>
      <c r="I3687" s="18" t="n">
        <f aca="false">IF(G3687="",0, IF(COUNTIF($H$6:H3687,H3687)=1,1,0))</f>
        <v>0</v>
      </c>
      <c r="J3687" s="34" t="str">
        <f aca="false">IF( OR( ISBLANK(D3687), C3687=D3687, AND( LEFT(D3687,7)&lt;&gt;"NOMINA ", OR( ISERROR(FIND(" - ",D3687)), NOT(ISNUMBER(VALUE(LEFT(D3687,FIND(" - ",D3687)-1)))) ) ) ), "", B3687 &amp; "|" &amp; E3687 &amp; "|" &amp; (IF(ISBLANK(C3687), "", IFERROR(VALUE(LEFT(TRIM(C3687), FIND(" ", TRIM(C3687)&amp;" ")-1)), ""))) &amp; "|" &amp; D3687 )</f>
        <v/>
      </c>
      <c r="K3687" s="18" t="n">
        <f aca="false">IF(OR(C3687="", J3687="",G3687=""), 0, IF(COUNTIF($J$6:J3687, J3687)=1, 1, 0))</f>
        <v>0</v>
      </c>
      <c r="L3687" s="16" t="str">
        <f aca="false">IF(B3687="Inscripción de nuevo registro patronal",B3687 &amp; "|" &amp; E3687 &amp; "|" &amp; C3687,"")</f>
        <v/>
      </c>
      <c r="M3687" s="18" t="n">
        <f aca="false">IF(OR(C3687="", L3687=""), 0, IF(COUNTIF($L$6:L3687, L3687)=1, 1, 0))</f>
        <v>0</v>
      </c>
    </row>
    <row r="3688" customFormat="false" ht="28.35" hidden="false" customHeight="true" outlineLevel="0" collapsed="false">
      <c r="A3688" s="48" t="str">
        <f aca="false">IF(AND(NOT(ISBLANK(C3688)),NOT(ISBLANK(B3688)),NOT(ISBLANK(E3688))),(_xlfn.AGGREGATE(2,7,A$5:A3688))+1,"")</f>
        <v/>
      </c>
      <c r="B3688" s="49"/>
      <c r="C3688" s="49"/>
      <c r="D3688" s="50"/>
      <c r="E3688" s="51"/>
      <c r="F3688" s="52" t="str">
        <f aca="false">IFERROR(VLOOKUP(B3688,LISTAS!$Q$2:$R$58,2,0),"")</f>
        <v/>
      </c>
      <c r="G3688" s="34" t="str">
        <f aca="false">IF(ISBLANK(C3688),"",  IF(F3688="RAZÓN SOCIAL","NUEVO_RP",   IF(F3688="NUMERO",      IF(ISNUMBER(VALUE(C3688)),VALUE(C3688),""),   IF(OR(F3688="NSS - NOMBRE",F3688="RP - NOMBRE"),      IF(         AND(           NOT(ISERROR(FIND(" - ",C3688))),           ISERROR(FIND("  ",C3688)),           ISERROR(FIND("–",C3688)),           ISERROR(FIND("—",C3688)),           ISNUMBER(VALUE(LEFT(C3688,FIND(" - ",C3688)-1)))         ),         VALUE(LEFT(C3688,FIND(" - ",C3688)-1)),         ""      ),   ""   )  )))</f>
        <v/>
      </c>
      <c r="H3688" s="34" t="str">
        <f aca="false">B3688 &amp; "|" &amp; E3688 &amp; "|" &amp;(IF(ISBLANK(C3688),"",IFERROR(VALUE(LEFT(TRIM(C3688),FIND(" ",TRIM(C3688)&amp;" ")-1)),"")))</f>
        <v>||</v>
      </c>
      <c r="I3688" s="18" t="n">
        <f aca="false">IF(G3688="",0, IF(COUNTIF($H$6:H3688,H3688)=1,1,0))</f>
        <v>0</v>
      </c>
      <c r="J3688" s="34" t="str">
        <f aca="false">IF( OR( ISBLANK(D3688), C3688=D3688, AND( LEFT(D3688,7)&lt;&gt;"NOMINA ", OR( ISERROR(FIND(" - ",D3688)), NOT(ISNUMBER(VALUE(LEFT(D3688,FIND(" - ",D3688)-1)))) ) ) ), "", B3688 &amp; "|" &amp; E3688 &amp; "|" &amp; (IF(ISBLANK(C3688), "", IFERROR(VALUE(LEFT(TRIM(C3688), FIND(" ", TRIM(C3688)&amp;" ")-1)), ""))) &amp; "|" &amp; D3688 )</f>
        <v/>
      </c>
      <c r="K3688" s="18" t="n">
        <f aca="false">IF(OR(C3688="", J3688="",G3688=""), 0, IF(COUNTIF($J$6:J3688, J3688)=1, 1, 0))</f>
        <v>0</v>
      </c>
      <c r="L3688" s="16" t="str">
        <f aca="false">IF(B3688="Inscripción de nuevo registro patronal",B3688 &amp; "|" &amp; E3688 &amp; "|" &amp; C3688,"")</f>
        <v/>
      </c>
      <c r="M3688" s="18" t="n">
        <f aca="false">IF(OR(C3688="", L3688=""), 0, IF(COUNTIF($L$6:L3688, L3688)=1, 1, 0))</f>
        <v>0</v>
      </c>
    </row>
    <row r="3689" customFormat="false" ht="28.35" hidden="false" customHeight="true" outlineLevel="0" collapsed="false">
      <c r="A3689" s="48" t="str">
        <f aca="false">IF(AND(NOT(ISBLANK(C3689)),NOT(ISBLANK(B3689)),NOT(ISBLANK(E3689))),(_xlfn.AGGREGATE(2,7,A$5:A3689))+1,"")</f>
        <v/>
      </c>
      <c r="B3689" s="49"/>
      <c r="C3689" s="49"/>
      <c r="D3689" s="50"/>
      <c r="E3689" s="51"/>
      <c r="F3689" s="52" t="str">
        <f aca="false">IFERROR(VLOOKUP(B3689,LISTAS!$Q$2:$R$58,2,0),"")</f>
        <v/>
      </c>
      <c r="G3689" s="34" t="str">
        <f aca="false">IF(ISBLANK(C3689),"",  IF(F3689="RAZÓN SOCIAL","NUEVO_RP",   IF(F3689="NUMERO",      IF(ISNUMBER(VALUE(C3689)),VALUE(C3689),""),   IF(OR(F3689="NSS - NOMBRE",F3689="RP - NOMBRE"),      IF(         AND(           NOT(ISERROR(FIND(" - ",C3689))),           ISERROR(FIND("  ",C3689)),           ISERROR(FIND("–",C3689)),           ISERROR(FIND("—",C3689)),           ISNUMBER(VALUE(LEFT(C3689,FIND(" - ",C3689)-1)))         ),         VALUE(LEFT(C3689,FIND(" - ",C3689)-1)),         ""      ),   ""   )  )))</f>
        <v/>
      </c>
      <c r="H3689" s="34" t="str">
        <f aca="false">B3689 &amp; "|" &amp; E3689 &amp; "|" &amp;(IF(ISBLANK(C3689),"",IFERROR(VALUE(LEFT(TRIM(C3689),FIND(" ",TRIM(C3689)&amp;" ")-1)),"")))</f>
        <v>||</v>
      </c>
      <c r="I3689" s="18" t="n">
        <f aca="false">IF(G3689="",0, IF(COUNTIF($H$6:H3689,H3689)=1,1,0))</f>
        <v>0</v>
      </c>
      <c r="J3689" s="34" t="str">
        <f aca="false">IF( OR( ISBLANK(D3689), C3689=D3689, AND( LEFT(D3689,7)&lt;&gt;"NOMINA ", OR( ISERROR(FIND(" - ",D3689)), NOT(ISNUMBER(VALUE(LEFT(D3689,FIND(" - ",D3689)-1)))) ) ) ), "", B3689 &amp; "|" &amp; E3689 &amp; "|" &amp; (IF(ISBLANK(C3689), "", IFERROR(VALUE(LEFT(TRIM(C3689), FIND(" ", TRIM(C3689)&amp;" ")-1)), ""))) &amp; "|" &amp; D3689 )</f>
        <v/>
      </c>
      <c r="K3689" s="18" t="n">
        <f aca="false">IF(OR(C3689="", J3689="",G3689=""), 0, IF(COUNTIF($J$6:J3689, J3689)=1, 1, 0))</f>
        <v>0</v>
      </c>
      <c r="L3689" s="16" t="str">
        <f aca="false">IF(B3689="Inscripción de nuevo registro patronal",B3689 &amp; "|" &amp; E3689 &amp; "|" &amp; C3689,"")</f>
        <v/>
      </c>
      <c r="M3689" s="18" t="n">
        <f aca="false">IF(OR(C3689="", L3689=""), 0, IF(COUNTIF($L$6:L3689, L3689)=1, 1, 0))</f>
        <v>0</v>
      </c>
    </row>
    <row r="3690" customFormat="false" ht="28.35" hidden="false" customHeight="true" outlineLevel="0" collapsed="false">
      <c r="A3690" s="48" t="str">
        <f aca="false">IF(AND(NOT(ISBLANK(C3690)),NOT(ISBLANK(B3690)),NOT(ISBLANK(E3690))),(_xlfn.AGGREGATE(2,7,A$5:A3690))+1,"")</f>
        <v/>
      </c>
      <c r="B3690" s="49"/>
      <c r="C3690" s="49"/>
      <c r="D3690" s="50"/>
      <c r="E3690" s="51"/>
      <c r="F3690" s="52" t="str">
        <f aca="false">IFERROR(VLOOKUP(B3690,LISTAS!$Q$2:$R$58,2,0),"")</f>
        <v/>
      </c>
      <c r="G3690" s="34" t="str">
        <f aca="false">IF(ISBLANK(C3690),"",  IF(F3690="RAZÓN SOCIAL","NUEVO_RP",   IF(F3690="NUMERO",      IF(ISNUMBER(VALUE(C3690)),VALUE(C3690),""),   IF(OR(F3690="NSS - NOMBRE",F3690="RP - NOMBRE"),      IF(         AND(           NOT(ISERROR(FIND(" - ",C3690))),           ISERROR(FIND("  ",C3690)),           ISERROR(FIND("–",C3690)),           ISERROR(FIND("—",C3690)),           ISNUMBER(VALUE(LEFT(C3690,FIND(" - ",C3690)-1)))         ),         VALUE(LEFT(C3690,FIND(" - ",C3690)-1)),         ""      ),   ""   )  )))</f>
        <v/>
      </c>
      <c r="H3690" s="34" t="str">
        <f aca="false">B3690 &amp; "|" &amp; E3690 &amp; "|" &amp;(IF(ISBLANK(C3690),"",IFERROR(VALUE(LEFT(TRIM(C3690),FIND(" ",TRIM(C3690)&amp;" ")-1)),"")))</f>
        <v>||</v>
      </c>
      <c r="I3690" s="18" t="n">
        <f aca="false">IF(G3690="",0, IF(COUNTIF($H$6:H3690,H3690)=1,1,0))</f>
        <v>0</v>
      </c>
      <c r="J3690" s="34" t="str">
        <f aca="false">IF( OR( ISBLANK(D3690), C3690=D3690, AND( LEFT(D3690,7)&lt;&gt;"NOMINA ", OR( ISERROR(FIND(" - ",D3690)), NOT(ISNUMBER(VALUE(LEFT(D3690,FIND(" - ",D3690)-1)))) ) ) ), "", B3690 &amp; "|" &amp; E3690 &amp; "|" &amp; (IF(ISBLANK(C3690), "", IFERROR(VALUE(LEFT(TRIM(C3690), FIND(" ", TRIM(C3690)&amp;" ")-1)), ""))) &amp; "|" &amp; D3690 )</f>
        <v/>
      </c>
      <c r="K3690" s="18" t="n">
        <f aca="false">IF(OR(C3690="", J3690="",G3690=""), 0, IF(COUNTIF($J$6:J3690, J3690)=1, 1, 0))</f>
        <v>0</v>
      </c>
      <c r="L3690" s="16" t="str">
        <f aca="false">IF(B3690="Inscripción de nuevo registro patronal",B3690 &amp; "|" &amp; E3690 &amp; "|" &amp; C3690,"")</f>
        <v/>
      </c>
      <c r="M3690" s="18" t="n">
        <f aca="false">IF(OR(C3690="", L3690=""), 0, IF(COUNTIF($L$6:L3690, L3690)=1, 1, 0))</f>
        <v>0</v>
      </c>
    </row>
    <row r="3691" customFormat="false" ht="28.35" hidden="false" customHeight="true" outlineLevel="0" collapsed="false">
      <c r="A3691" s="48" t="str">
        <f aca="false">IF(AND(NOT(ISBLANK(C3691)),NOT(ISBLANK(B3691)),NOT(ISBLANK(E3691))),(_xlfn.AGGREGATE(2,7,A$5:A3691))+1,"")</f>
        <v/>
      </c>
      <c r="B3691" s="49"/>
      <c r="C3691" s="49"/>
      <c r="D3691" s="50"/>
      <c r="E3691" s="51"/>
      <c r="F3691" s="52" t="str">
        <f aca="false">IFERROR(VLOOKUP(B3691,LISTAS!$Q$2:$R$58,2,0),"")</f>
        <v/>
      </c>
      <c r="G3691" s="34" t="str">
        <f aca="false">IF(ISBLANK(C3691),"",  IF(F3691="RAZÓN SOCIAL","NUEVO_RP",   IF(F3691="NUMERO",      IF(ISNUMBER(VALUE(C3691)),VALUE(C3691),""),   IF(OR(F3691="NSS - NOMBRE",F3691="RP - NOMBRE"),      IF(         AND(           NOT(ISERROR(FIND(" - ",C3691))),           ISERROR(FIND("  ",C3691)),           ISERROR(FIND("–",C3691)),           ISERROR(FIND("—",C3691)),           ISNUMBER(VALUE(LEFT(C3691,FIND(" - ",C3691)-1)))         ),         VALUE(LEFT(C3691,FIND(" - ",C3691)-1)),         ""      ),   ""   )  )))</f>
        <v/>
      </c>
      <c r="H3691" s="34" t="str">
        <f aca="false">B3691 &amp; "|" &amp; E3691 &amp; "|" &amp;(IF(ISBLANK(C3691),"",IFERROR(VALUE(LEFT(TRIM(C3691),FIND(" ",TRIM(C3691)&amp;" ")-1)),"")))</f>
        <v>||</v>
      </c>
      <c r="I3691" s="18" t="n">
        <f aca="false">IF(G3691="",0, IF(COUNTIF($H$6:H3691,H3691)=1,1,0))</f>
        <v>0</v>
      </c>
      <c r="J3691" s="34" t="str">
        <f aca="false">IF( OR( ISBLANK(D3691), C3691=D3691, AND( LEFT(D3691,7)&lt;&gt;"NOMINA ", OR( ISERROR(FIND(" - ",D3691)), NOT(ISNUMBER(VALUE(LEFT(D3691,FIND(" - ",D3691)-1)))) ) ) ), "", B3691 &amp; "|" &amp; E3691 &amp; "|" &amp; (IF(ISBLANK(C3691), "", IFERROR(VALUE(LEFT(TRIM(C3691), FIND(" ", TRIM(C3691)&amp;" ")-1)), ""))) &amp; "|" &amp; D3691 )</f>
        <v/>
      </c>
      <c r="K3691" s="18" t="n">
        <f aca="false">IF(OR(C3691="", J3691="",G3691=""), 0, IF(COUNTIF($J$6:J3691, J3691)=1, 1, 0))</f>
        <v>0</v>
      </c>
      <c r="L3691" s="16" t="str">
        <f aca="false">IF(B3691="Inscripción de nuevo registro patronal",B3691 &amp; "|" &amp; E3691 &amp; "|" &amp; C3691,"")</f>
        <v/>
      </c>
      <c r="M3691" s="18" t="n">
        <f aca="false">IF(OR(C3691="", L3691=""), 0, IF(COUNTIF($L$6:L3691, L3691)=1, 1, 0))</f>
        <v>0</v>
      </c>
    </row>
    <row r="3692" customFormat="false" ht="28.35" hidden="false" customHeight="true" outlineLevel="0" collapsed="false">
      <c r="A3692" s="48" t="str">
        <f aca="false">IF(AND(NOT(ISBLANK(C3692)),NOT(ISBLANK(B3692)),NOT(ISBLANK(E3692))),(_xlfn.AGGREGATE(2,7,A$5:A3692))+1,"")</f>
        <v/>
      </c>
      <c r="B3692" s="49"/>
      <c r="C3692" s="49"/>
      <c r="D3692" s="50"/>
      <c r="E3692" s="51"/>
      <c r="F3692" s="52" t="str">
        <f aca="false">IFERROR(VLOOKUP(B3692,LISTAS!$Q$2:$R$58,2,0),"")</f>
        <v/>
      </c>
      <c r="G3692" s="34" t="str">
        <f aca="false">IF(ISBLANK(C3692),"",  IF(F3692="RAZÓN SOCIAL","NUEVO_RP",   IF(F3692="NUMERO",      IF(ISNUMBER(VALUE(C3692)),VALUE(C3692),""),   IF(OR(F3692="NSS - NOMBRE",F3692="RP - NOMBRE"),      IF(         AND(           NOT(ISERROR(FIND(" - ",C3692))),           ISERROR(FIND("  ",C3692)),           ISERROR(FIND("–",C3692)),           ISERROR(FIND("—",C3692)),           ISNUMBER(VALUE(LEFT(C3692,FIND(" - ",C3692)-1)))         ),         VALUE(LEFT(C3692,FIND(" - ",C3692)-1)),         ""      ),   ""   )  )))</f>
        <v/>
      </c>
      <c r="H3692" s="34" t="str">
        <f aca="false">B3692 &amp; "|" &amp; E3692 &amp; "|" &amp;(IF(ISBLANK(C3692),"",IFERROR(VALUE(LEFT(TRIM(C3692),FIND(" ",TRIM(C3692)&amp;" ")-1)),"")))</f>
        <v>||</v>
      </c>
      <c r="I3692" s="18" t="n">
        <f aca="false">IF(G3692="",0, IF(COUNTIF($H$6:H3692,H3692)=1,1,0))</f>
        <v>0</v>
      </c>
      <c r="J3692" s="34" t="str">
        <f aca="false">IF( OR( ISBLANK(D3692), C3692=D3692, AND( LEFT(D3692,7)&lt;&gt;"NOMINA ", OR( ISERROR(FIND(" - ",D3692)), NOT(ISNUMBER(VALUE(LEFT(D3692,FIND(" - ",D3692)-1)))) ) ) ), "", B3692 &amp; "|" &amp; E3692 &amp; "|" &amp; (IF(ISBLANK(C3692), "", IFERROR(VALUE(LEFT(TRIM(C3692), FIND(" ", TRIM(C3692)&amp;" ")-1)), ""))) &amp; "|" &amp; D3692 )</f>
        <v/>
      </c>
      <c r="K3692" s="18" t="n">
        <f aca="false">IF(OR(C3692="", J3692="",G3692=""), 0, IF(COUNTIF($J$6:J3692, J3692)=1, 1, 0))</f>
        <v>0</v>
      </c>
      <c r="L3692" s="16" t="str">
        <f aca="false">IF(B3692="Inscripción de nuevo registro patronal",B3692 &amp; "|" &amp; E3692 &amp; "|" &amp; C3692,"")</f>
        <v/>
      </c>
      <c r="M3692" s="18" t="n">
        <f aca="false">IF(OR(C3692="", L3692=""), 0, IF(COUNTIF($L$6:L3692, L3692)=1, 1, 0))</f>
        <v>0</v>
      </c>
    </row>
    <row r="3693" customFormat="false" ht="28.35" hidden="false" customHeight="true" outlineLevel="0" collapsed="false">
      <c r="A3693" s="48" t="str">
        <f aca="false">IF(AND(NOT(ISBLANK(C3693)),NOT(ISBLANK(B3693)),NOT(ISBLANK(E3693))),(_xlfn.AGGREGATE(2,7,A$5:A3693))+1,"")</f>
        <v/>
      </c>
      <c r="B3693" s="49"/>
      <c r="C3693" s="49"/>
      <c r="D3693" s="50"/>
      <c r="E3693" s="51"/>
      <c r="F3693" s="52" t="str">
        <f aca="false">IFERROR(VLOOKUP(B3693,LISTAS!$Q$2:$R$58,2,0),"")</f>
        <v/>
      </c>
      <c r="G3693" s="34" t="str">
        <f aca="false">IF(ISBLANK(C3693),"",  IF(F3693="RAZÓN SOCIAL","NUEVO_RP",   IF(F3693="NUMERO",      IF(ISNUMBER(VALUE(C3693)),VALUE(C3693),""),   IF(OR(F3693="NSS - NOMBRE",F3693="RP - NOMBRE"),      IF(         AND(           NOT(ISERROR(FIND(" - ",C3693))),           ISERROR(FIND("  ",C3693)),           ISERROR(FIND("–",C3693)),           ISERROR(FIND("—",C3693)),           ISNUMBER(VALUE(LEFT(C3693,FIND(" - ",C3693)-1)))         ),         VALUE(LEFT(C3693,FIND(" - ",C3693)-1)),         ""      ),   ""   )  )))</f>
        <v/>
      </c>
      <c r="H3693" s="34" t="str">
        <f aca="false">B3693 &amp; "|" &amp; E3693 &amp; "|" &amp;(IF(ISBLANK(C3693),"",IFERROR(VALUE(LEFT(TRIM(C3693),FIND(" ",TRIM(C3693)&amp;" ")-1)),"")))</f>
        <v>||</v>
      </c>
      <c r="I3693" s="18" t="n">
        <f aca="false">IF(G3693="",0, IF(COUNTIF($H$6:H3693,H3693)=1,1,0))</f>
        <v>0</v>
      </c>
      <c r="J3693" s="34" t="str">
        <f aca="false">IF( OR( ISBLANK(D3693), C3693=D3693, AND( LEFT(D3693,7)&lt;&gt;"NOMINA ", OR( ISERROR(FIND(" - ",D3693)), NOT(ISNUMBER(VALUE(LEFT(D3693,FIND(" - ",D3693)-1)))) ) ) ), "", B3693 &amp; "|" &amp; E3693 &amp; "|" &amp; (IF(ISBLANK(C3693), "", IFERROR(VALUE(LEFT(TRIM(C3693), FIND(" ", TRIM(C3693)&amp;" ")-1)), ""))) &amp; "|" &amp; D3693 )</f>
        <v/>
      </c>
      <c r="K3693" s="18" t="n">
        <f aca="false">IF(OR(C3693="", J3693="",G3693=""), 0, IF(COUNTIF($J$6:J3693, J3693)=1, 1, 0))</f>
        <v>0</v>
      </c>
      <c r="L3693" s="16" t="str">
        <f aca="false">IF(B3693="Inscripción de nuevo registro patronal",B3693 &amp; "|" &amp; E3693 &amp; "|" &amp; C3693,"")</f>
        <v/>
      </c>
      <c r="M3693" s="18" t="n">
        <f aca="false">IF(OR(C3693="", L3693=""), 0, IF(COUNTIF($L$6:L3693, L3693)=1, 1, 0))</f>
        <v>0</v>
      </c>
    </row>
    <row r="3694" customFormat="false" ht="28.35" hidden="false" customHeight="true" outlineLevel="0" collapsed="false">
      <c r="A3694" s="48" t="str">
        <f aca="false">IF(AND(NOT(ISBLANK(C3694)),NOT(ISBLANK(B3694)),NOT(ISBLANK(E3694))),(_xlfn.AGGREGATE(2,7,A$5:A3694))+1,"")</f>
        <v/>
      </c>
      <c r="B3694" s="49"/>
      <c r="C3694" s="49"/>
      <c r="D3694" s="50"/>
      <c r="E3694" s="51"/>
      <c r="F3694" s="52" t="str">
        <f aca="false">IFERROR(VLOOKUP(B3694,LISTAS!$Q$2:$R$58,2,0),"")</f>
        <v/>
      </c>
      <c r="G3694" s="34" t="str">
        <f aca="false">IF(ISBLANK(C3694),"",  IF(F3694="RAZÓN SOCIAL","NUEVO_RP",   IF(F3694="NUMERO",      IF(ISNUMBER(VALUE(C3694)),VALUE(C3694),""),   IF(OR(F3694="NSS - NOMBRE",F3694="RP - NOMBRE"),      IF(         AND(           NOT(ISERROR(FIND(" - ",C3694))),           ISERROR(FIND("  ",C3694)),           ISERROR(FIND("–",C3694)),           ISERROR(FIND("—",C3694)),           ISNUMBER(VALUE(LEFT(C3694,FIND(" - ",C3694)-1)))         ),         VALUE(LEFT(C3694,FIND(" - ",C3694)-1)),         ""      ),   ""   )  )))</f>
        <v/>
      </c>
      <c r="H3694" s="34" t="str">
        <f aca="false">B3694 &amp; "|" &amp; E3694 &amp; "|" &amp;(IF(ISBLANK(C3694),"",IFERROR(VALUE(LEFT(TRIM(C3694),FIND(" ",TRIM(C3694)&amp;" ")-1)),"")))</f>
        <v>||</v>
      </c>
      <c r="I3694" s="18" t="n">
        <f aca="false">IF(G3694="",0, IF(COUNTIF($H$6:H3694,H3694)=1,1,0))</f>
        <v>0</v>
      </c>
      <c r="J3694" s="34" t="str">
        <f aca="false">IF( OR( ISBLANK(D3694), C3694=D3694, AND( LEFT(D3694,7)&lt;&gt;"NOMINA ", OR( ISERROR(FIND(" - ",D3694)), NOT(ISNUMBER(VALUE(LEFT(D3694,FIND(" - ",D3694)-1)))) ) ) ), "", B3694 &amp; "|" &amp; E3694 &amp; "|" &amp; (IF(ISBLANK(C3694), "", IFERROR(VALUE(LEFT(TRIM(C3694), FIND(" ", TRIM(C3694)&amp;" ")-1)), ""))) &amp; "|" &amp; D3694 )</f>
        <v/>
      </c>
      <c r="K3694" s="18" t="n">
        <f aca="false">IF(OR(C3694="", J3694="",G3694=""), 0, IF(COUNTIF($J$6:J3694, J3694)=1, 1, 0))</f>
        <v>0</v>
      </c>
      <c r="L3694" s="16" t="str">
        <f aca="false">IF(B3694="Inscripción de nuevo registro patronal",B3694 &amp; "|" &amp; E3694 &amp; "|" &amp; C3694,"")</f>
        <v/>
      </c>
      <c r="M3694" s="18" t="n">
        <f aca="false">IF(OR(C3694="", L3694=""), 0, IF(COUNTIF($L$6:L3694, L3694)=1, 1, 0))</f>
        <v>0</v>
      </c>
    </row>
    <row r="3695" customFormat="false" ht="28.35" hidden="false" customHeight="true" outlineLevel="0" collapsed="false">
      <c r="A3695" s="48" t="str">
        <f aca="false">IF(AND(NOT(ISBLANK(C3695)),NOT(ISBLANK(B3695)),NOT(ISBLANK(E3695))),(_xlfn.AGGREGATE(2,7,A$5:A3695))+1,"")</f>
        <v/>
      </c>
      <c r="B3695" s="49"/>
      <c r="C3695" s="49"/>
      <c r="D3695" s="50"/>
      <c r="E3695" s="51"/>
      <c r="F3695" s="52" t="str">
        <f aca="false">IFERROR(VLOOKUP(B3695,LISTAS!$Q$2:$R$58,2,0),"")</f>
        <v/>
      </c>
      <c r="G3695" s="34" t="str">
        <f aca="false">IF(ISBLANK(C3695),"",  IF(F3695="RAZÓN SOCIAL","NUEVO_RP",   IF(F3695="NUMERO",      IF(ISNUMBER(VALUE(C3695)),VALUE(C3695),""),   IF(OR(F3695="NSS - NOMBRE",F3695="RP - NOMBRE"),      IF(         AND(           NOT(ISERROR(FIND(" - ",C3695))),           ISERROR(FIND("  ",C3695)),           ISERROR(FIND("–",C3695)),           ISERROR(FIND("—",C3695)),           ISNUMBER(VALUE(LEFT(C3695,FIND(" - ",C3695)-1)))         ),         VALUE(LEFT(C3695,FIND(" - ",C3695)-1)),         ""      ),   ""   )  )))</f>
        <v/>
      </c>
      <c r="H3695" s="34" t="str">
        <f aca="false">B3695 &amp; "|" &amp; E3695 &amp; "|" &amp;(IF(ISBLANK(C3695),"",IFERROR(VALUE(LEFT(TRIM(C3695),FIND(" ",TRIM(C3695)&amp;" ")-1)),"")))</f>
        <v>||</v>
      </c>
      <c r="I3695" s="18" t="n">
        <f aca="false">IF(G3695="",0, IF(COUNTIF($H$6:H3695,H3695)=1,1,0))</f>
        <v>0</v>
      </c>
      <c r="J3695" s="34" t="str">
        <f aca="false">IF( OR( ISBLANK(D3695), C3695=D3695, AND( LEFT(D3695,7)&lt;&gt;"NOMINA ", OR( ISERROR(FIND(" - ",D3695)), NOT(ISNUMBER(VALUE(LEFT(D3695,FIND(" - ",D3695)-1)))) ) ) ), "", B3695 &amp; "|" &amp; E3695 &amp; "|" &amp; (IF(ISBLANK(C3695), "", IFERROR(VALUE(LEFT(TRIM(C3695), FIND(" ", TRIM(C3695)&amp;" ")-1)), ""))) &amp; "|" &amp; D3695 )</f>
        <v/>
      </c>
      <c r="K3695" s="18" t="n">
        <f aca="false">IF(OR(C3695="", J3695="",G3695=""), 0, IF(COUNTIF($J$6:J3695, J3695)=1, 1, 0))</f>
        <v>0</v>
      </c>
      <c r="L3695" s="16" t="str">
        <f aca="false">IF(B3695="Inscripción de nuevo registro patronal",B3695 &amp; "|" &amp; E3695 &amp; "|" &amp; C3695,"")</f>
        <v/>
      </c>
      <c r="M3695" s="18" t="n">
        <f aca="false">IF(OR(C3695="", L3695=""), 0, IF(COUNTIF($L$6:L3695, L3695)=1, 1, 0))</f>
        <v>0</v>
      </c>
    </row>
    <row r="3696" customFormat="false" ht="28.35" hidden="false" customHeight="true" outlineLevel="0" collapsed="false">
      <c r="A3696" s="48" t="str">
        <f aca="false">IF(AND(NOT(ISBLANK(C3696)),NOT(ISBLANK(B3696)),NOT(ISBLANK(E3696))),(_xlfn.AGGREGATE(2,7,A$5:A3696))+1,"")</f>
        <v/>
      </c>
      <c r="B3696" s="49"/>
      <c r="C3696" s="49"/>
      <c r="D3696" s="50"/>
      <c r="E3696" s="51"/>
      <c r="F3696" s="52" t="str">
        <f aca="false">IFERROR(VLOOKUP(B3696,LISTAS!$Q$2:$R$58,2,0),"")</f>
        <v/>
      </c>
      <c r="G3696" s="34" t="str">
        <f aca="false">IF(ISBLANK(C3696),"",  IF(F3696="RAZÓN SOCIAL","NUEVO_RP",   IF(F3696="NUMERO",      IF(ISNUMBER(VALUE(C3696)),VALUE(C3696),""),   IF(OR(F3696="NSS - NOMBRE",F3696="RP - NOMBRE"),      IF(         AND(           NOT(ISERROR(FIND(" - ",C3696))),           ISERROR(FIND("  ",C3696)),           ISERROR(FIND("–",C3696)),           ISERROR(FIND("—",C3696)),           ISNUMBER(VALUE(LEFT(C3696,FIND(" - ",C3696)-1)))         ),         VALUE(LEFT(C3696,FIND(" - ",C3696)-1)),         ""      ),   ""   )  )))</f>
        <v/>
      </c>
      <c r="H3696" s="34" t="str">
        <f aca="false">B3696 &amp; "|" &amp; E3696 &amp; "|" &amp;(IF(ISBLANK(C3696),"",IFERROR(VALUE(LEFT(TRIM(C3696),FIND(" ",TRIM(C3696)&amp;" ")-1)),"")))</f>
        <v>||</v>
      </c>
      <c r="I3696" s="18" t="n">
        <f aca="false">IF(G3696="",0, IF(COUNTIF($H$6:H3696,H3696)=1,1,0))</f>
        <v>0</v>
      </c>
      <c r="J3696" s="34" t="str">
        <f aca="false">IF( OR( ISBLANK(D3696), C3696=D3696, AND( LEFT(D3696,7)&lt;&gt;"NOMINA ", OR( ISERROR(FIND(" - ",D3696)), NOT(ISNUMBER(VALUE(LEFT(D3696,FIND(" - ",D3696)-1)))) ) ) ), "", B3696 &amp; "|" &amp; E3696 &amp; "|" &amp; (IF(ISBLANK(C3696), "", IFERROR(VALUE(LEFT(TRIM(C3696), FIND(" ", TRIM(C3696)&amp;" ")-1)), ""))) &amp; "|" &amp; D3696 )</f>
        <v/>
      </c>
      <c r="K3696" s="18" t="n">
        <f aca="false">IF(OR(C3696="", J3696="",G3696=""), 0, IF(COUNTIF($J$6:J3696, J3696)=1, 1, 0))</f>
        <v>0</v>
      </c>
      <c r="L3696" s="16" t="str">
        <f aca="false">IF(B3696="Inscripción de nuevo registro patronal",B3696 &amp; "|" &amp; E3696 &amp; "|" &amp; C3696,"")</f>
        <v/>
      </c>
      <c r="M3696" s="18" t="n">
        <f aca="false">IF(OR(C3696="", L3696=""), 0, IF(COUNTIF($L$6:L3696, L3696)=1, 1, 0))</f>
        <v>0</v>
      </c>
    </row>
    <row r="3697" customFormat="false" ht="28.35" hidden="false" customHeight="true" outlineLevel="0" collapsed="false">
      <c r="A3697" s="48" t="str">
        <f aca="false">IF(AND(NOT(ISBLANK(C3697)),NOT(ISBLANK(B3697)),NOT(ISBLANK(E3697))),(_xlfn.AGGREGATE(2,7,A$5:A3697))+1,"")</f>
        <v/>
      </c>
      <c r="B3697" s="49"/>
      <c r="C3697" s="49"/>
      <c r="D3697" s="50"/>
      <c r="E3697" s="51"/>
      <c r="F3697" s="52" t="str">
        <f aca="false">IFERROR(VLOOKUP(B3697,LISTAS!$Q$2:$R$58,2,0),"")</f>
        <v/>
      </c>
      <c r="G3697" s="34" t="str">
        <f aca="false">IF(ISBLANK(C3697),"",  IF(F3697="RAZÓN SOCIAL","NUEVO_RP",   IF(F3697="NUMERO",      IF(ISNUMBER(VALUE(C3697)),VALUE(C3697),""),   IF(OR(F3697="NSS - NOMBRE",F3697="RP - NOMBRE"),      IF(         AND(           NOT(ISERROR(FIND(" - ",C3697))),           ISERROR(FIND("  ",C3697)),           ISERROR(FIND("–",C3697)),           ISERROR(FIND("—",C3697)),           ISNUMBER(VALUE(LEFT(C3697,FIND(" - ",C3697)-1)))         ),         VALUE(LEFT(C3697,FIND(" - ",C3697)-1)),         ""      ),   ""   )  )))</f>
        <v/>
      </c>
      <c r="H3697" s="34" t="str">
        <f aca="false">B3697 &amp; "|" &amp; E3697 &amp; "|" &amp;(IF(ISBLANK(C3697),"",IFERROR(VALUE(LEFT(TRIM(C3697),FIND(" ",TRIM(C3697)&amp;" ")-1)),"")))</f>
        <v>||</v>
      </c>
      <c r="I3697" s="18" t="n">
        <f aca="false">IF(G3697="",0, IF(COUNTIF($H$6:H3697,H3697)=1,1,0))</f>
        <v>0</v>
      </c>
      <c r="J3697" s="34" t="str">
        <f aca="false">IF( OR( ISBLANK(D3697), C3697=D3697, AND( LEFT(D3697,7)&lt;&gt;"NOMINA ", OR( ISERROR(FIND(" - ",D3697)), NOT(ISNUMBER(VALUE(LEFT(D3697,FIND(" - ",D3697)-1)))) ) ) ), "", B3697 &amp; "|" &amp; E3697 &amp; "|" &amp; (IF(ISBLANK(C3697), "", IFERROR(VALUE(LEFT(TRIM(C3697), FIND(" ", TRIM(C3697)&amp;" ")-1)), ""))) &amp; "|" &amp; D3697 )</f>
        <v/>
      </c>
      <c r="K3697" s="18" t="n">
        <f aca="false">IF(OR(C3697="", J3697="",G3697=""), 0, IF(COUNTIF($J$6:J3697, J3697)=1, 1, 0))</f>
        <v>0</v>
      </c>
      <c r="L3697" s="16" t="str">
        <f aca="false">IF(B3697="Inscripción de nuevo registro patronal",B3697 &amp; "|" &amp; E3697 &amp; "|" &amp; C3697,"")</f>
        <v/>
      </c>
      <c r="M3697" s="18" t="n">
        <f aca="false">IF(OR(C3697="", L3697=""), 0, IF(COUNTIF($L$6:L3697, L3697)=1, 1, 0))</f>
        <v>0</v>
      </c>
    </row>
    <row r="3698" customFormat="false" ht="28.35" hidden="false" customHeight="true" outlineLevel="0" collapsed="false">
      <c r="A3698" s="48" t="str">
        <f aca="false">IF(AND(NOT(ISBLANK(C3698)),NOT(ISBLANK(B3698)),NOT(ISBLANK(E3698))),(_xlfn.AGGREGATE(2,7,A$5:A3698))+1,"")</f>
        <v/>
      </c>
      <c r="B3698" s="49"/>
      <c r="C3698" s="49"/>
      <c r="D3698" s="50"/>
      <c r="E3698" s="51"/>
      <c r="F3698" s="52" t="str">
        <f aca="false">IFERROR(VLOOKUP(B3698,LISTAS!$Q$2:$R$58,2,0),"")</f>
        <v/>
      </c>
      <c r="G3698" s="34" t="str">
        <f aca="false">IF(ISBLANK(C3698),"",  IF(F3698="RAZÓN SOCIAL","NUEVO_RP",   IF(F3698="NUMERO",      IF(ISNUMBER(VALUE(C3698)),VALUE(C3698),""),   IF(OR(F3698="NSS - NOMBRE",F3698="RP - NOMBRE"),      IF(         AND(           NOT(ISERROR(FIND(" - ",C3698))),           ISERROR(FIND("  ",C3698)),           ISERROR(FIND("–",C3698)),           ISERROR(FIND("—",C3698)),           ISNUMBER(VALUE(LEFT(C3698,FIND(" - ",C3698)-1)))         ),         VALUE(LEFT(C3698,FIND(" - ",C3698)-1)),         ""      ),   ""   )  )))</f>
        <v/>
      </c>
      <c r="H3698" s="34" t="str">
        <f aca="false">B3698 &amp; "|" &amp; E3698 &amp; "|" &amp;(IF(ISBLANK(C3698),"",IFERROR(VALUE(LEFT(TRIM(C3698),FIND(" ",TRIM(C3698)&amp;" ")-1)),"")))</f>
        <v>||</v>
      </c>
      <c r="I3698" s="18" t="n">
        <f aca="false">IF(G3698="",0, IF(COUNTIF($H$6:H3698,H3698)=1,1,0))</f>
        <v>0</v>
      </c>
      <c r="J3698" s="34" t="str">
        <f aca="false">IF( OR( ISBLANK(D3698), C3698=D3698, AND( LEFT(D3698,7)&lt;&gt;"NOMINA ", OR( ISERROR(FIND(" - ",D3698)), NOT(ISNUMBER(VALUE(LEFT(D3698,FIND(" - ",D3698)-1)))) ) ) ), "", B3698 &amp; "|" &amp; E3698 &amp; "|" &amp; (IF(ISBLANK(C3698), "", IFERROR(VALUE(LEFT(TRIM(C3698), FIND(" ", TRIM(C3698)&amp;" ")-1)), ""))) &amp; "|" &amp; D3698 )</f>
        <v/>
      </c>
      <c r="K3698" s="18" t="n">
        <f aca="false">IF(OR(C3698="", J3698="",G3698=""), 0, IF(COUNTIF($J$6:J3698, J3698)=1, 1, 0))</f>
        <v>0</v>
      </c>
      <c r="L3698" s="16" t="str">
        <f aca="false">IF(B3698="Inscripción de nuevo registro patronal",B3698 &amp; "|" &amp; E3698 &amp; "|" &amp; C3698,"")</f>
        <v/>
      </c>
      <c r="M3698" s="18" t="n">
        <f aca="false">IF(OR(C3698="", L3698=""), 0, IF(COUNTIF($L$6:L3698, L3698)=1, 1, 0))</f>
        <v>0</v>
      </c>
    </row>
    <row r="3699" customFormat="false" ht="28.35" hidden="false" customHeight="true" outlineLevel="0" collapsed="false">
      <c r="A3699" s="48" t="str">
        <f aca="false">IF(AND(NOT(ISBLANK(C3699)),NOT(ISBLANK(B3699)),NOT(ISBLANK(E3699))),(_xlfn.AGGREGATE(2,7,A$5:A3699))+1,"")</f>
        <v/>
      </c>
      <c r="B3699" s="49"/>
      <c r="C3699" s="49"/>
      <c r="D3699" s="50"/>
      <c r="E3699" s="51"/>
      <c r="F3699" s="52" t="str">
        <f aca="false">IFERROR(VLOOKUP(B3699,LISTAS!$Q$2:$R$58,2,0),"")</f>
        <v/>
      </c>
      <c r="G3699" s="34" t="str">
        <f aca="false">IF(ISBLANK(C3699),"",  IF(F3699="RAZÓN SOCIAL","NUEVO_RP",   IF(F3699="NUMERO",      IF(ISNUMBER(VALUE(C3699)),VALUE(C3699),""),   IF(OR(F3699="NSS - NOMBRE",F3699="RP - NOMBRE"),      IF(         AND(           NOT(ISERROR(FIND(" - ",C3699))),           ISERROR(FIND("  ",C3699)),           ISERROR(FIND("–",C3699)),           ISERROR(FIND("—",C3699)),           ISNUMBER(VALUE(LEFT(C3699,FIND(" - ",C3699)-1)))         ),         VALUE(LEFT(C3699,FIND(" - ",C3699)-1)),         ""      ),   ""   )  )))</f>
        <v/>
      </c>
      <c r="H3699" s="34" t="str">
        <f aca="false">B3699 &amp; "|" &amp; E3699 &amp; "|" &amp;(IF(ISBLANK(C3699),"",IFERROR(VALUE(LEFT(TRIM(C3699),FIND(" ",TRIM(C3699)&amp;" ")-1)),"")))</f>
        <v>||</v>
      </c>
      <c r="I3699" s="18" t="n">
        <f aca="false">IF(G3699="",0, IF(COUNTIF($H$6:H3699,H3699)=1,1,0))</f>
        <v>0</v>
      </c>
      <c r="J3699" s="34" t="str">
        <f aca="false">IF( OR( ISBLANK(D3699), C3699=D3699, AND( LEFT(D3699,7)&lt;&gt;"NOMINA ", OR( ISERROR(FIND(" - ",D3699)), NOT(ISNUMBER(VALUE(LEFT(D3699,FIND(" - ",D3699)-1)))) ) ) ), "", B3699 &amp; "|" &amp; E3699 &amp; "|" &amp; (IF(ISBLANK(C3699), "", IFERROR(VALUE(LEFT(TRIM(C3699), FIND(" ", TRIM(C3699)&amp;" ")-1)), ""))) &amp; "|" &amp; D3699 )</f>
        <v/>
      </c>
      <c r="K3699" s="18" t="n">
        <f aca="false">IF(OR(C3699="", J3699="",G3699=""), 0, IF(COUNTIF($J$6:J3699, J3699)=1, 1, 0))</f>
        <v>0</v>
      </c>
      <c r="L3699" s="16" t="str">
        <f aca="false">IF(B3699="Inscripción de nuevo registro patronal",B3699 &amp; "|" &amp; E3699 &amp; "|" &amp; C3699,"")</f>
        <v/>
      </c>
      <c r="M3699" s="18" t="n">
        <f aca="false">IF(OR(C3699="", L3699=""), 0, IF(COUNTIF($L$6:L3699, L3699)=1, 1, 0))</f>
        <v>0</v>
      </c>
    </row>
    <row r="3700" customFormat="false" ht="28.35" hidden="false" customHeight="true" outlineLevel="0" collapsed="false">
      <c r="A3700" s="48" t="str">
        <f aca="false">IF(AND(NOT(ISBLANK(C3700)),NOT(ISBLANK(B3700)),NOT(ISBLANK(E3700))),(_xlfn.AGGREGATE(2,7,A$5:A3700))+1,"")</f>
        <v/>
      </c>
      <c r="B3700" s="49"/>
      <c r="C3700" s="49"/>
      <c r="D3700" s="50"/>
      <c r="E3700" s="51"/>
      <c r="F3700" s="52" t="str">
        <f aca="false">IFERROR(VLOOKUP(B3700,LISTAS!$Q$2:$R$58,2,0),"")</f>
        <v/>
      </c>
      <c r="G3700" s="34" t="str">
        <f aca="false">IF(ISBLANK(C3700),"",  IF(F3700="RAZÓN SOCIAL","NUEVO_RP",   IF(F3700="NUMERO",      IF(ISNUMBER(VALUE(C3700)),VALUE(C3700),""),   IF(OR(F3700="NSS - NOMBRE",F3700="RP - NOMBRE"),      IF(         AND(           NOT(ISERROR(FIND(" - ",C3700))),           ISERROR(FIND("  ",C3700)),           ISERROR(FIND("–",C3700)),           ISERROR(FIND("—",C3700)),           ISNUMBER(VALUE(LEFT(C3700,FIND(" - ",C3700)-1)))         ),         VALUE(LEFT(C3700,FIND(" - ",C3700)-1)),         ""      ),   ""   )  )))</f>
        <v/>
      </c>
      <c r="H3700" s="34" t="str">
        <f aca="false">B3700 &amp; "|" &amp; E3700 &amp; "|" &amp;(IF(ISBLANK(C3700),"",IFERROR(VALUE(LEFT(TRIM(C3700),FIND(" ",TRIM(C3700)&amp;" ")-1)),"")))</f>
        <v>||</v>
      </c>
      <c r="I3700" s="18" t="n">
        <f aca="false">IF(G3700="",0, IF(COUNTIF($H$6:H3700,H3700)=1,1,0))</f>
        <v>0</v>
      </c>
      <c r="J3700" s="34" t="str">
        <f aca="false">IF( OR( ISBLANK(D3700), C3700=D3700, AND( LEFT(D3700,7)&lt;&gt;"NOMINA ", OR( ISERROR(FIND(" - ",D3700)), NOT(ISNUMBER(VALUE(LEFT(D3700,FIND(" - ",D3700)-1)))) ) ) ), "", B3700 &amp; "|" &amp; E3700 &amp; "|" &amp; (IF(ISBLANK(C3700), "", IFERROR(VALUE(LEFT(TRIM(C3700), FIND(" ", TRIM(C3700)&amp;" ")-1)), ""))) &amp; "|" &amp; D3700 )</f>
        <v/>
      </c>
      <c r="K3700" s="18" t="n">
        <f aca="false">IF(OR(C3700="", J3700="",G3700=""), 0, IF(COUNTIF($J$6:J3700, J3700)=1, 1, 0))</f>
        <v>0</v>
      </c>
      <c r="L3700" s="16" t="str">
        <f aca="false">IF(B3700="Inscripción de nuevo registro patronal",B3700 &amp; "|" &amp; E3700 &amp; "|" &amp; C3700,"")</f>
        <v/>
      </c>
      <c r="M3700" s="18" t="n">
        <f aca="false">IF(OR(C3700="", L3700=""), 0, IF(COUNTIF($L$6:L3700, L3700)=1, 1, 0))</f>
        <v>0</v>
      </c>
    </row>
    <row r="3701" customFormat="false" ht="28.35" hidden="false" customHeight="true" outlineLevel="0" collapsed="false">
      <c r="A3701" s="48" t="str">
        <f aca="false">IF(AND(NOT(ISBLANK(C3701)),NOT(ISBLANK(B3701)),NOT(ISBLANK(E3701))),(_xlfn.AGGREGATE(2,7,A$5:A3701))+1,"")</f>
        <v/>
      </c>
      <c r="B3701" s="49"/>
      <c r="C3701" s="49"/>
      <c r="D3701" s="50"/>
      <c r="E3701" s="51"/>
      <c r="F3701" s="52" t="str">
        <f aca="false">IFERROR(VLOOKUP(B3701,LISTAS!$Q$2:$R$58,2,0),"")</f>
        <v/>
      </c>
      <c r="G3701" s="34" t="str">
        <f aca="false">IF(ISBLANK(C3701),"",  IF(F3701="RAZÓN SOCIAL","NUEVO_RP",   IF(F3701="NUMERO",      IF(ISNUMBER(VALUE(C3701)),VALUE(C3701),""),   IF(OR(F3701="NSS - NOMBRE",F3701="RP - NOMBRE"),      IF(         AND(           NOT(ISERROR(FIND(" - ",C3701))),           ISERROR(FIND("  ",C3701)),           ISERROR(FIND("–",C3701)),           ISERROR(FIND("—",C3701)),           ISNUMBER(VALUE(LEFT(C3701,FIND(" - ",C3701)-1)))         ),         VALUE(LEFT(C3701,FIND(" - ",C3701)-1)),         ""      ),   ""   )  )))</f>
        <v/>
      </c>
      <c r="H3701" s="34" t="str">
        <f aca="false">B3701 &amp; "|" &amp; E3701 &amp; "|" &amp;(IF(ISBLANK(C3701),"",IFERROR(VALUE(LEFT(TRIM(C3701),FIND(" ",TRIM(C3701)&amp;" ")-1)),"")))</f>
        <v>||</v>
      </c>
      <c r="I3701" s="18" t="n">
        <f aca="false">IF(G3701="",0, IF(COUNTIF($H$6:H3701,H3701)=1,1,0))</f>
        <v>0</v>
      </c>
      <c r="J3701" s="34" t="str">
        <f aca="false">IF( OR( ISBLANK(D3701), C3701=D3701, AND( LEFT(D3701,7)&lt;&gt;"NOMINA ", OR( ISERROR(FIND(" - ",D3701)), NOT(ISNUMBER(VALUE(LEFT(D3701,FIND(" - ",D3701)-1)))) ) ) ), "", B3701 &amp; "|" &amp; E3701 &amp; "|" &amp; (IF(ISBLANK(C3701), "", IFERROR(VALUE(LEFT(TRIM(C3701), FIND(" ", TRIM(C3701)&amp;" ")-1)), ""))) &amp; "|" &amp; D3701 )</f>
        <v/>
      </c>
      <c r="K3701" s="18" t="n">
        <f aca="false">IF(OR(C3701="", J3701="",G3701=""), 0, IF(COUNTIF($J$6:J3701, J3701)=1, 1, 0))</f>
        <v>0</v>
      </c>
      <c r="L3701" s="16" t="str">
        <f aca="false">IF(B3701="Inscripción de nuevo registro patronal",B3701 &amp; "|" &amp; E3701 &amp; "|" &amp; C3701,"")</f>
        <v/>
      </c>
      <c r="M3701" s="18" t="n">
        <f aca="false">IF(OR(C3701="", L3701=""), 0, IF(COUNTIF($L$6:L3701, L3701)=1, 1, 0))</f>
        <v>0</v>
      </c>
    </row>
    <row r="3702" customFormat="false" ht="28.35" hidden="false" customHeight="true" outlineLevel="0" collapsed="false">
      <c r="A3702" s="48" t="str">
        <f aca="false">IF(AND(NOT(ISBLANK(C3702)),NOT(ISBLANK(B3702)),NOT(ISBLANK(E3702))),(_xlfn.AGGREGATE(2,7,A$5:A3702))+1,"")</f>
        <v/>
      </c>
      <c r="B3702" s="49"/>
      <c r="C3702" s="49"/>
      <c r="D3702" s="50"/>
      <c r="E3702" s="51"/>
      <c r="F3702" s="52" t="str">
        <f aca="false">IFERROR(VLOOKUP(B3702,LISTAS!$Q$2:$R$58,2,0),"")</f>
        <v/>
      </c>
      <c r="G3702" s="34" t="str">
        <f aca="false">IF(ISBLANK(C3702),"",  IF(F3702="RAZÓN SOCIAL","NUEVO_RP",   IF(F3702="NUMERO",      IF(ISNUMBER(VALUE(C3702)),VALUE(C3702),""),   IF(OR(F3702="NSS - NOMBRE",F3702="RP - NOMBRE"),      IF(         AND(           NOT(ISERROR(FIND(" - ",C3702))),           ISERROR(FIND("  ",C3702)),           ISERROR(FIND("–",C3702)),           ISERROR(FIND("—",C3702)),           ISNUMBER(VALUE(LEFT(C3702,FIND(" - ",C3702)-1)))         ),         VALUE(LEFT(C3702,FIND(" - ",C3702)-1)),         ""      ),   ""   )  )))</f>
        <v/>
      </c>
      <c r="H3702" s="34" t="str">
        <f aca="false">B3702 &amp; "|" &amp; E3702 &amp; "|" &amp;(IF(ISBLANK(C3702),"",IFERROR(VALUE(LEFT(TRIM(C3702),FIND(" ",TRIM(C3702)&amp;" ")-1)),"")))</f>
        <v>||</v>
      </c>
      <c r="I3702" s="18" t="n">
        <f aca="false">IF(G3702="",0, IF(COUNTIF($H$6:H3702,H3702)=1,1,0))</f>
        <v>0</v>
      </c>
      <c r="J3702" s="34" t="str">
        <f aca="false">IF( OR( ISBLANK(D3702), C3702=D3702, AND( LEFT(D3702,7)&lt;&gt;"NOMINA ", OR( ISERROR(FIND(" - ",D3702)), NOT(ISNUMBER(VALUE(LEFT(D3702,FIND(" - ",D3702)-1)))) ) ) ), "", B3702 &amp; "|" &amp; E3702 &amp; "|" &amp; (IF(ISBLANK(C3702), "", IFERROR(VALUE(LEFT(TRIM(C3702), FIND(" ", TRIM(C3702)&amp;" ")-1)), ""))) &amp; "|" &amp; D3702 )</f>
        <v/>
      </c>
      <c r="K3702" s="18" t="n">
        <f aca="false">IF(OR(C3702="", J3702="",G3702=""), 0, IF(COUNTIF($J$6:J3702, J3702)=1, 1, 0))</f>
        <v>0</v>
      </c>
      <c r="L3702" s="16" t="str">
        <f aca="false">IF(B3702="Inscripción de nuevo registro patronal",B3702 &amp; "|" &amp; E3702 &amp; "|" &amp; C3702,"")</f>
        <v/>
      </c>
      <c r="M3702" s="18" t="n">
        <f aca="false">IF(OR(C3702="", L3702=""), 0, IF(COUNTIF($L$6:L3702, L3702)=1, 1, 0))</f>
        <v>0</v>
      </c>
    </row>
    <row r="3703" customFormat="false" ht="28.35" hidden="false" customHeight="true" outlineLevel="0" collapsed="false">
      <c r="A3703" s="48" t="str">
        <f aca="false">IF(AND(NOT(ISBLANK(C3703)),NOT(ISBLANK(B3703)),NOT(ISBLANK(E3703))),(_xlfn.AGGREGATE(2,7,A$5:A3703))+1,"")</f>
        <v/>
      </c>
      <c r="B3703" s="49"/>
      <c r="C3703" s="49"/>
      <c r="D3703" s="50"/>
      <c r="E3703" s="51"/>
      <c r="F3703" s="52" t="str">
        <f aca="false">IFERROR(VLOOKUP(B3703,LISTAS!$Q$2:$R$58,2,0),"")</f>
        <v/>
      </c>
      <c r="G3703" s="34" t="str">
        <f aca="false">IF(ISBLANK(C3703),"",  IF(F3703="RAZÓN SOCIAL","NUEVO_RP",   IF(F3703="NUMERO",      IF(ISNUMBER(VALUE(C3703)),VALUE(C3703),""),   IF(OR(F3703="NSS - NOMBRE",F3703="RP - NOMBRE"),      IF(         AND(           NOT(ISERROR(FIND(" - ",C3703))),           ISERROR(FIND("  ",C3703)),           ISERROR(FIND("–",C3703)),           ISERROR(FIND("—",C3703)),           ISNUMBER(VALUE(LEFT(C3703,FIND(" - ",C3703)-1)))         ),         VALUE(LEFT(C3703,FIND(" - ",C3703)-1)),         ""      ),   ""   )  )))</f>
        <v/>
      </c>
      <c r="H3703" s="34" t="str">
        <f aca="false">B3703 &amp; "|" &amp; E3703 &amp; "|" &amp;(IF(ISBLANK(C3703),"",IFERROR(VALUE(LEFT(TRIM(C3703),FIND(" ",TRIM(C3703)&amp;" ")-1)),"")))</f>
        <v>||</v>
      </c>
      <c r="I3703" s="18" t="n">
        <f aca="false">IF(G3703="",0, IF(COUNTIF($H$6:H3703,H3703)=1,1,0))</f>
        <v>0</v>
      </c>
      <c r="J3703" s="34" t="str">
        <f aca="false">IF( OR( ISBLANK(D3703), C3703=D3703, AND( LEFT(D3703,7)&lt;&gt;"NOMINA ", OR( ISERROR(FIND(" - ",D3703)), NOT(ISNUMBER(VALUE(LEFT(D3703,FIND(" - ",D3703)-1)))) ) ) ), "", B3703 &amp; "|" &amp; E3703 &amp; "|" &amp; (IF(ISBLANK(C3703), "", IFERROR(VALUE(LEFT(TRIM(C3703), FIND(" ", TRIM(C3703)&amp;" ")-1)), ""))) &amp; "|" &amp; D3703 )</f>
        <v/>
      </c>
      <c r="K3703" s="18" t="n">
        <f aca="false">IF(OR(C3703="", J3703="",G3703=""), 0, IF(COUNTIF($J$6:J3703, J3703)=1, 1, 0))</f>
        <v>0</v>
      </c>
      <c r="L3703" s="16" t="str">
        <f aca="false">IF(B3703="Inscripción de nuevo registro patronal",B3703 &amp; "|" &amp; E3703 &amp; "|" &amp; C3703,"")</f>
        <v/>
      </c>
      <c r="M3703" s="18" t="n">
        <f aca="false">IF(OR(C3703="", L3703=""), 0, IF(COUNTIF($L$6:L3703, L3703)=1, 1, 0))</f>
        <v>0</v>
      </c>
    </row>
    <row r="3704" customFormat="false" ht="28.35" hidden="false" customHeight="true" outlineLevel="0" collapsed="false">
      <c r="A3704" s="48" t="str">
        <f aca="false">IF(AND(NOT(ISBLANK(C3704)),NOT(ISBLANK(B3704)),NOT(ISBLANK(E3704))),(_xlfn.AGGREGATE(2,7,A$5:A3704))+1,"")</f>
        <v/>
      </c>
      <c r="B3704" s="49"/>
      <c r="C3704" s="49"/>
      <c r="D3704" s="50"/>
      <c r="E3704" s="51"/>
      <c r="F3704" s="52" t="str">
        <f aca="false">IFERROR(VLOOKUP(B3704,LISTAS!$Q$2:$R$58,2,0),"")</f>
        <v/>
      </c>
      <c r="G3704" s="34" t="str">
        <f aca="false">IF(ISBLANK(C3704),"",  IF(F3704="RAZÓN SOCIAL","NUEVO_RP",   IF(F3704="NUMERO",      IF(ISNUMBER(VALUE(C3704)),VALUE(C3704),""),   IF(OR(F3704="NSS - NOMBRE",F3704="RP - NOMBRE"),      IF(         AND(           NOT(ISERROR(FIND(" - ",C3704))),           ISERROR(FIND("  ",C3704)),           ISERROR(FIND("–",C3704)),           ISERROR(FIND("—",C3704)),           ISNUMBER(VALUE(LEFT(C3704,FIND(" - ",C3704)-1)))         ),         VALUE(LEFT(C3704,FIND(" - ",C3704)-1)),         ""      ),   ""   )  )))</f>
        <v/>
      </c>
      <c r="H3704" s="34" t="str">
        <f aca="false">B3704 &amp; "|" &amp; E3704 &amp; "|" &amp;(IF(ISBLANK(C3704),"",IFERROR(VALUE(LEFT(TRIM(C3704),FIND(" ",TRIM(C3704)&amp;" ")-1)),"")))</f>
        <v>||</v>
      </c>
      <c r="I3704" s="18" t="n">
        <f aca="false">IF(G3704="",0, IF(COUNTIF($H$6:H3704,H3704)=1,1,0))</f>
        <v>0</v>
      </c>
      <c r="J3704" s="34" t="str">
        <f aca="false">IF( OR( ISBLANK(D3704), C3704=D3704, AND( LEFT(D3704,7)&lt;&gt;"NOMINA ", OR( ISERROR(FIND(" - ",D3704)), NOT(ISNUMBER(VALUE(LEFT(D3704,FIND(" - ",D3704)-1)))) ) ) ), "", B3704 &amp; "|" &amp; E3704 &amp; "|" &amp; (IF(ISBLANK(C3704), "", IFERROR(VALUE(LEFT(TRIM(C3704), FIND(" ", TRIM(C3704)&amp;" ")-1)), ""))) &amp; "|" &amp; D3704 )</f>
        <v/>
      </c>
      <c r="K3704" s="18" t="n">
        <f aca="false">IF(OR(C3704="", J3704="",G3704=""), 0, IF(COUNTIF($J$6:J3704, J3704)=1, 1, 0))</f>
        <v>0</v>
      </c>
      <c r="L3704" s="16" t="str">
        <f aca="false">IF(B3704="Inscripción de nuevo registro patronal",B3704 &amp; "|" &amp; E3704 &amp; "|" &amp; C3704,"")</f>
        <v/>
      </c>
      <c r="M3704" s="18" t="n">
        <f aca="false">IF(OR(C3704="", L3704=""), 0, IF(COUNTIF($L$6:L3704, L3704)=1, 1, 0))</f>
        <v>0</v>
      </c>
    </row>
    <row r="3705" customFormat="false" ht="28.35" hidden="false" customHeight="true" outlineLevel="0" collapsed="false">
      <c r="A3705" s="48" t="str">
        <f aca="false">IF(AND(NOT(ISBLANK(C3705)),NOT(ISBLANK(B3705)),NOT(ISBLANK(E3705))),(_xlfn.AGGREGATE(2,7,A$5:A3705))+1,"")</f>
        <v/>
      </c>
      <c r="B3705" s="49"/>
      <c r="C3705" s="49"/>
      <c r="D3705" s="50"/>
      <c r="E3705" s="51"/>
      <c r="F3705" s="52" t="str">
        <f aca="false">IFERROR(VLOOKUP(B3705,LISTAS!$Q$2:$R$58,2,0),"")</f>
        <v/>
      </c>
      <c r="G3705" s="34" t="str">
        <f aca="false">IF(ISBLANK(C3705),"",  IF(F3705="RAZÓN SOCIAL","NUEVO_RP",   IF(F3705="NUMERO",      IF(ISNUMBER(VALUE(C3705)),VALUE(C3705),""),   IF(OR(F3705="NSS - NOMBRE",F3705="RP - NOMBRE"),      IF(         AND(           NOT(ISERROR(FIND(" - ",C3705))),           ISERROR(FIND("  ",C3705)),           ISERROR(FIND("–",C3705)),           ISERROR(FIND("—",C3705)),           ISNUMBER(VALUE(LEFT(C3705,FIND(" - ",C3705)-1)))         ),         VALUE(LEFT(C3705,FIND(" - ",C3705)-1)),         ""      ),   ""   )  )))</f>
        <v/>
      </c>
      <c r="H3705" s="34" t="str">
        <f aca="false">B3705 &amp; "|" &amp; E3705 &amp; "|" &amp;(IF(ISBLANK(C3705),"",IFERROR(VALUE(LEFT(TRIM(C3705),FIND(" ",TRIM(C3705)&amp;" ")-1)),"")))</f>
        <v>||</v>
      </c>
      <c r="I3705" s="18" t="n">
        <f aca="false">IF(G3705="",0, IF(COUNTIF($H$6:H3705,H3705)=1,1,0))</f>
        <v>0</v>
      </c>
      <c r="J3705" s="34" t="str">
        <f aca="false">IF( OR( ISBLANK(D3705), C3705=D3705, AND( LEFT(D3705,7)&lt;&gt;"NOMINA ", OR( ISERROR(FIND(" - ",D3705)), NOT(ISNUMBER(VALUE(LEFT(D3705,FIND(" - ",D3705)-1)))) ) ) ), "", B3705 &amp; "|" &amp; E3705 &amp; "|" &amp; (IF(ISBLANK(C3705), "", IFERROR(VALUE(LEFT(TRIM(C3705), FIND(" ", TRIM(C3705)&amp;" ")-1)), ""))) &amp; "|" &amp; D3705 )</f>
        <v/>
      </c>
      <c r="K3705" s="18" t="n">
        <f aca="false">IF(OR(C3705="", J3705="",G3705=""), 0, IF(COUNTIF($J$6:J3705, J3705)=1, 1, 0))</f>
        <v>0</v>
      </c>
      <c r="L3705" s="16" t="str">
        <f aca="false">IF(B3705="Inscripción de nuevo registro patronal",B3705 &amp; "|" &amp; E3705 &amp; "|" &amp; C3705,"")</f>
        <v/>
      </c>
      <c r="M3705" s="18" t="n">
        <f aca="false">IF(OR(C3705="", L3705=""), 0, IF(COUNTIF($L$6:L3705, L3705)=1, 1, 0))</f>
        <v>0</v>
      </c>
    </row>
    <row r="3706" customFormat="false" ht="28.35" hidden="false" customHeight="true" outlineLevel="0" collapsed="false">
      <c r="A3706" s="48" t="str">
        <f aca="false">IF(AND(NOT(ISBLANK(C3706)),NOT(ISBLANK(B3706)),NOT(ISBLANK(E3706))),(_xlfn.AGGREGATE(2,7,A$5:A3706))+1,"")</f>
        <v/>
      </c>
      <c r="B3706" s="49"/>
      <c r="C3706" s="49"/>
      <c r="D3706" s="50"/>
      <c r="E3706" s="51"/>
      <c r="F3706" s="52" t="str">
        <f aca="false">IFERROR(VLOOKUP(B3706,LISTAS!$Q$2:$R$58,2,0),"")</f>
        <v/>
      </c>
      <c r="G3706" s="34" t="str">
        <f aca="false">IF(ISBLANK(C3706),"",  IF(F3706="RAZÓN SOCIAL","NUEVO_RP",   IF(F3706="NUMERO",      IF(ISNUMBER(VALUE(C3706)),VALUE(C3706),""),   IF(OR(F3706="NSS - NOMBRE",F3706="RP - NOMBRE"),      IF(         AND(           NOT(ISERROR(FIND(" - ",C3706))),           ISERROR(FIND("  ",C3706)),           ISERROR(FIND("–",C3706)),           ISERROR(FIND("—",C3706)),           ISNUMBER(VALUE(LEFT(C3706,FIND(" - ",C3706)-1)))         ),         VALUE(LEFT(C3706,FIND(" - ",C3706)-1)),         ""      ),   ""   )  )))</f>
        <v/>
      </c>
      <c r="H3706" s="34" t="str">
        <f aca="false">B3706 &amp; "|" &amp; E3706 &amp; "|" &amp;(IF(ISBLANK(C3706),"",IFERROR(VALUE(LEFT(TRIM(C3706),FIND(" ",TRIM(C3706)&amp;" ")-1)),"")))</f>
        <v>||</v>
      </c>
      <c r="I3706" s="18" t="n">
        <f aca="false">IF(G3706="",0, IF(COUNTIF($H$6:H3706,H3706)=1,1,0))</f>
        <v>0</v>
      </c>
      <c r="J3706" s="34" t="str">
        <f aca="false">IF( OR( ISBLANK(D3706), C3706=D3706, AND( LEFT(D3706,7)&lt;&gt;"NOMINA ", OR( ISERROR(FIND(" - ",D3706)), NOT(ISNUMBER(VALUE(LEFT(D3706,FIND(" - ",D3706)-1)))) ) ) ), "", B3706 &amp; "|" &amp; E3706 &amp; "|" &amp; (IF(ISBLANK(C3706), "", IFERROR(VALUE(LEFT(TRIM(C3706), FIND(" ", TRIM(C3706)&amp;" ")-1)), ""))) &amp; "|" &amp; D3706 )</f>
        <v/>
      </c>
      <c r="K3706" s="18" t="n">
        <f aca="false">IF(OR(C3706="", J3706="",G3706=""), 0, IF(COUNTIF($J$6:J3706, J3706)=1, 1, 0))</f>
        <v>0</v>
      </c>
      <c r="L3706" s="16" t="str">
        <f aca="false">IF(B3706="Inscripción de nuevo registro patronal",B3706 &amp; "|" &amp; E3706 &amp; "|" &amp; C3706,"")</f>
        <v/>
      </c>
      <c r="M3706" s="18" t="n">
        <f aca="false">IF(OR(C3706="", L3706=""), 0, IF(COUNTIF($L$6:L3706, L3706)=1, 1, 0))</f>
        <v>0</v>
      </c>
    </row>
    <row r="3707" customFormat="false" ht="28.35" hidden="false" customHeight="true" outlineLevel="0" collapsed="false">
      <c r="A3707" s="48" t="str">
        <f aca="false">IF(AND(NOT(ISBLANK(C3707)),NOT(ISBLANK(B3707)),NOT(ISBLANK(E3707))),(_xlfn.AGGREGATE(2,7,A$5:A3707))+1,"")</f>
        <v/>
      </c>
      <c r="B3707" s="49"/>
      <c r="C3707" s="49"/>
      <c r="D3707" s="50"/>
      <c r="E3707" s="51"/>
      <c r="F3707" s="52" t="str">
        <f aca="false">IFERROR(VLOOKUP(B3707,LISTAS!$Q$2:$R$58,2,0),"")</f>
        <v/>
      </c>
      <c r="G3707" s="34" t="str">
        <f aca="false">IF(ISBLANK(C3707),"",  IF(F3707="RAZÓN SOCIAL","NUEVO_RP",   IF(F3707="NUMERO",      IF(ISNUMBER(VALUE(C3707)),VALUE(C3707),""),   IF(OR(F3707="NSS - NOMBRE",F3707="RP - NOMBRE"),      IF(         AND(           NOT(ISERROR(FIND(" - ",C3707))),           ISERROR(FIND("  ",C3707)),           ISERROR(FIND("–",C3707)),           ISERROR(FIND("—",C3707)),           ISNUMBER(VALUE(LEFT(C3707,FIND(" - ",C3707)-1)))         ),         VALUE(LEFT(C3707,FIND(" - ",C3707)-1)),         ""      ),   ""   )  )))</f>
        <v/>
      </c>
      <c r="H3707" s="34" t="str">
        <f aca="false">B3707 &amp; "|" &amp; E3707 &amp; "|" &amp;(IF(ISBLANK(C3707),"",IFERROR(VALUE(LEFT(TRIM(C3707),FIND(" ",TRIM(C3707)&amp;" ")-1)),"")))</f>
        <v>||</v>
      </c>
      <c r="I3707" s="18" t="n">
        <f aca="false">IF(G3707="",0, IF(COUNTIF($H$6:H3707,H3707)=1,1,0))</f>
        <v>0</v>
      </c>
      <c r="J3707" s="34" t="str">
        <f aca="false">IF( OR( ISBLANK(D3707), C3707=D3707, AND( LEFT(D3707,7)&lt;&gt;"NOMINA ", OR( ISERROR(FIND(" - ",D3707)), NOT(ISNUMBER(VALUE(LEFT(D3707,FIND(" - ",D3707)-1)))) ) ) ), "", B3707 &amp; "|" &amp; E3707 &amp; "|" &amp; (IF(ISBLANK(C3707), "", IFERROR(VALUE(LEFT(TRIM(C3707), FIND(" ", TRIM(C3707)&amp;" ")-1)), ""))) &amp; "|" &amp; D3707 )</f>
        <v/>
      </c>
      <c r="K3707" s="18" t="n">
        <f aca="false">IF(OR(C3707="", J3707="",G3707=""), 0, IF(COUNTIF($J$6:J3707, J3707)=1, 1, 0))</f>
        <v>0</v>
      </c>
      <c r="L3707" s="16" t="str">
        <f aca="false">IF(B3707="Inscripción de nuevo registro patronal",B3707 &amp; "|" &amp; E3707 &amp; "|" &amp; C3707,"")</f>
        <v/>
      </c>
      <c r="M3707" s="18" t="n">
        <f aca="false">IF(OR(C3707="", L3707=""), 0, IF(COUNTIF($L$6:L3707, L3707)=1, 1, 0))</f>
        <v>0</v>
      </c>
    </row>
    <row r="3708" customFormat="false" ht="28.35" hidden="false" customHeight="true" outlineLevel="0" collapsed="false">
      <c r="A3708" s="48" t="str">
        <f aca="false">IF(AND(NOT(ISBLANK(C3708)),NOT(ISBLANK(B3708)),NOT(ISBLANK(E3708))),(_xlfn.AGGREGATE(2,7,A$5:A3708))+1,"")</f>
        <v/>
      </c>
      <c r="B3708" s="49"/>
      <c r="C3708" s="49"/>
      <c r="D3708" s="50"/>
      <c r="E3708" s="51"/>
      <c r="F3708" s="52" t="str">
        <f aca="false">IFERROR(VLOOKUP(B3708,LISTAS!$Q$2:$R$58,2,0),"")</f>
        <v/>
      </c>
      <c r="G3708" s="34" t="str">
        <f aca="false">IF(ISBLANK(C3708),"",  IF(F3708="RAZÓN SOCIAL","NUEVO_RP",   IF(F3708="NUMERO",      IF(ISNUMBER(VALUE(C3708)),VALUE(C3708),""),   IF(OR(F3708="NSS - NOMBRE",F3708="RP - NOMBRE"),      IF(         AND(           NOT(ISERROR(FIND(" - ",C3708))),           ISERROR(FIND("  ",C3708)),           ISERROR(FIND("–",C3708)),           ISERROR(FIND("—",C3708)),           ISNUMBER(VALUE(LEFT(C3708,FIND(" - ",C3708)-1)))         ),         VALUE(LEFT(C3708,FIND(" - ",C3708)-1)),         ""      ),   ""   )  )))</f>
        <v/>
      </c>
      <c r="H3708" s="34" t="str">
        <f aca="false">B3708 &amp; "|" &amp; E3708 &amp; "|" &amp;(IF(ISBLANK(C3708),"",IFERROR(VALUE(LEFT(TRIM(C3708),FIND(" ",TRIM(C3708)&amp;" ")-1)),"")))</f>
        <v>||</v>
      </c>
      <c r="I3708" s="18" t="n">
        <f aca="false">IF(G3708="",0, IF(COUNTIF($H$6:H3708,H3708)=1,1,0))</f>
        <v>0</v>
      </c>
      <c r="J3708" s="34" t="str">
        <f aca="false">IF( OR( ISBLANK(D3708), C3708=D3708, AND( LEFT(D3708,7)&lt;&gt;"NOMINA ", OR( ISERROR(FIND(" - ",D3708)), NOT(ISNUMBER(VALUE(LEFT(D3708,FIND(" - ",D3708)-1)))) ) ) ), "", B3708 &amp; "|" &amp; E3708 &amp; "|" &amp; (IF(ISBLANK(C3708), "", IFERROR(VALUE(LEFT(TRIM(C3708), FIND(" ", TRIM(C3708)&amp;" ")-1)), ""))) &amp; "|" &amp; D3708 )</f>
        <v/>
      </c>
      <c r="K3708" s="18" t="n">
        <f aca="false">IF(OR(C3708="", J3708="",G3708=""), 0, IF(COUNTIF($J$6:J3708, J3708)=1, 1, 0))</f>
        <v>0</v>
      </c>
      <c r="L3708" s="16" t="str">
        <f aca="false">IF(B3708="Inscripción de nuevo registro patronal",B3708 &amp; "|" &amp; E3708 &amp; "|" &amp; C3708,"")</f>
        <v/>
      </c>
      <c r="M3708" s="18" t="n">
        <f aca="false">IF(OR(C3708="", L3708=""), 0, IF(COUNTIF($L$6:L3708, L3708)=1, 1, 0))</f>
        <v>0</v>
      </c>
    </row>
    <row r="3709" customFormat="false" ht="28.35" hidden="false" customHeight="true" outlineLevel="0" collapsed="false">
      <c r="A3709" s="48" t="str">
        <f aca="false">IF(AND(NOT(ISBLANK(C3709)),NOT(ISBLANK(B3709)),NOT(ISBLANK(E3709))),(_xlfn.AGGREGATE(2,7,A$5:A3709))+1,"")</f>
        <v/>
      </c>
      <c r="B3709" s="49"/>
      <c r="C3709" s="49"/>
      <c r="D3709" s="50"/>
      <c r="E3709" s="51"/>
      <c r="F3709" s="52" t="str">
        <f aca="false">IFERROR(VLOOKUP(B3709,LISTAS!$Q$2:$R$58,2,0),"")</f>
        <v/>
      </c>
      <c r="G3709" s="34" t="str">
        <f aca="false">IF(ISBLANK(C3709),"",  IF(F3709="RAZÓN SOCIAL","NUEVO_RP",   IF(F3709="NUMERO",      IF(ISNUMBER(VALUE(C3709)),VALUE(C3709),""),   IF(OR(F3709="NSS - NOMBRE",F3709="RP - NOMBRE"),      IF(         AND(           NOT(ISERROR(FIND(" - ",C3709))),           ISERROR(FIND("  ",C3709)),           ISERROR(FIND("–",C3709)),           ISERROR(FIND("—",C3709)),           ISNUMBER(VALUE(LEFT(C3709,FIND(" - ",C3709)-1)))         ),         VALUE(LEFT(C3709,FIND(" - ",C3709)-1)),         ""      ),   ""   )  )))</f>
        <v/>
      </c>
      <c r="H3709" s="34" t="str">
        <f aca="false">B3709 &amp; "|" &amp; E3709 &amp; "|" &amp;(IF(ISBLANK(C3709),"",IFERROR(VALUE(LEFT(TRIM(C3709),FIND(" ",TRIM(C3709)&amp;" ")-1)),"")))</f>
        <v>||</v>
      </c>
      <c r="I3709" s="18" t="n">
        <f aca="false">IF(G3709="",0, IF(COUNTIF($H$6:H3709,H3709)=1,1,0))</f>
        <v>0</v>
      </c>
      <c r="J3709" s="34" t="str">
        <f aca="false">IF( OR( ISBLANK(D3709), C3709=D3709, AND( LEFT(D3709,7)&lt;&gt;"NOMINA ", OR( ISERROR(FIND(" - ",D3709)), NOT(ISNUMBER(VALUE(LEFT(D3709,FIND(" - ",D3709)-1)))) ) ) ), "", B3709 &amp; "|" &amp; E3709 &amp; "|" &amp; (IF(ISBLANK(C3709), "", IFERROR(VALUE(LEFT(TRIM(C3709), FIND(" ", TRIM(C3709)&amp;" ")-1)), ""))) &amp; "|" &amp; D3709 )</f>
        <v/>
      </c>
      <c r="K3709" s="18" t="n">
        <f aca="false">IF(OR(C3709="", J3709="",G3709=""), 0, IF(COUNTIF($J$6:J3709, J3709)=1, 1, 0))</f>
        <v>0</v>
      </c>
      <c r="L3709" s="16" t="str">
        <f aca="false">IF(B3709="Inscripción de nuevo registro patronal",B3709 &amp; "|" &amp; E3709 &amp; "|" &amp; C3709,"")</f>
        <v/>
      </c>
      <c r="M3709" s="18" t="n">
        <f aca="false">IF(OR(C3709="", L3709=""), 0, IF(COUNTIF($L$6:L3709, L3709)=1, 1, 0))</f>
        <v>0</v>
      </c>
    </row>
    <row r="3710" customFormat="false" ht="28.35" hidden="false" customHeight="true" outlineLevel="0" collapsed="false">
      <c r="A3710" s="48" t="str">
        <f aca="false">IF(AND(NOT(ISBLANK(C3710)),NOT(ISBLANK(B3710)),NOT(ISBLANK(E3710))),(_xlfn.AGGREGATE(2,7,A$5:A3710))+1,"")</f>
        <v/>
      </c>
      <c r="B3710" s="49"/>
      <c r="C3710" s="49"/>
      <c r="D3710" s="50"/>
      <c r="E3710" s="51"/>
      <c r="F3710" s="52" t="str">
        <f aca="false">IFERROR(VLOOKUP(B3710,LISTAS!$Q$2:$R$58,2,0),"")</f>
        <v/>
      </c>
      <c r="G3710" s="34" t="str">
        <f aca="false">IF(ISBLANK(C3710),"",  IF(F3710="RAZÓN SOCIAL","NUEVO_RP",   IF(F3710="NUMERO",      IF(ISNUMBER(VALUE(C3710)),VALUE(C3710),""),   IF(OR(F3710="NSS - NOMBRE",F3710="RP - NOMBRE"),      IF(         AND(           NOT(ISERROR(FIND(" - ",C3710))),           ISERROR(FIND("  ",C3710)),           ISERROR(FIND("–",C3710)),           ISERROR(FIND("—",C3710)),           ISNUMBER(VALUE(LEFT(C3710,FIND(" - ",C3710)-1)))         ),         VALUE(LEFT(C3710,FIND(" - ",C3710)-1)),         ""      ),   ""   )  )))</f>
        <v/>
      </c>
      <c r="H3710" s="34" t="str">
        <f aca="false">B3710 &amp; "|" &amp; E3710 &amp; "|" &amp;(IF(ISBLANK(C3710),"",IFERROR(VALUE(LEFT(TRIM(C3710),FIND(" ",TRIM(C3710)&amp;" ")-1)),"")))</f>
        <v>||</v>
      </c>
      <c r="I3710" s="18" t="n">
        <f aca="false">IF(G3710="",0, IF(COUNTIF($H$6:H3710,H3710)=1,1,0))</f>
        <v>0</v>
      </c>
      <c r="J3710" s="34" t="str">
        <f aca="false">IF( OR( ISBLANK(D3710), C3710=D3710, AND( LEFT(D3710,7)&lt;&gt;"NOMINA ", OR( ISERROR(FIND(" - ",D3710)), NOT(ISNUMBER(VALUE(LEFT(D3710,FIND(" - ",D3710)-1)))) ) ) ), "", B3710 &amp; "|" &amp; E3710 &amp; "|" &amp; (IF(ISBLANK(C3710), "", IFERROR(VALUE(LEFT(TRIM(C3710), FIND(" ", TRIM(C3710)&amp;" ")-1)), ""))) &amp; "|" &amp; D3710 )</f>
        <v/>
      </c>
      <c r="K3710" s="18" t="n">
        <f aca="false">IF(OR(C3710="", J3710="",G3710=""), 0, IF(COUNTIF($J$6:J3710, J3710)=1, 1, 0))</f>
        <v>0</v>
      </c>
      <c r="L3710" s="16" t="str">
        <f aca="false">IF(B3710="Inscripción de nuevo registro patronal",B3710 &amp; "|" &amp; E3710 &amp; "|" &amp; C3710,"")</f>
        <v/>
      </c>
      <c r="M3710" s="18" t="n">
        <f aca="false">IF(OR(C3710="", L3710=""), 0, IF(COUNTIF($L$6:L3710, L3710)=1, 1, 0))</f>
        <v>0</v>
      </c>
    </row>
    <row r="3711" customFormat="false" ht="28.35" hidden="false" customHeight="true" outlineLevel="0" collapsed="false">
      <c r="A3711" s="48" t="str">
        <f aca="false">IF(AND(NOT(ISBLANK(C3711)),NOT(ISBLANK(B3711)),NOT(ISBLANK(E3711))),(_xlfn.AGGREGATE(2,7,A$5:A3711))+1,"")</f>
        <v/>
      </c>
      <c r="B3711" s="49"/>
      <c r="C3711" s="49"/>
      <c r="D3711" s="50"/>
      <c r="E3711" s="51"/>
      <c r="F3711" s="52" t="str">
        <f aca="false">IFERROR(VLOOKUP(B3711,LISTAS!$Q$2:$R$58,2,0),"")</f>
        <v/>
      </c>
      <c r="G3711" s="34" t="str">
        <f aca="false">IF(ISBLANK(C3711),"",  IF(F3711="RAZÓN SOCIAL","NUEVO_RP",   IF(F3711="NUMERO",      IF(ISNUMBER(VALUE(C3711)),VALUE(C3711),""),   IF(OR(F3711="NSS - NOMBRE",F3711="RP - NOMBRE"),      IF(         AND(           NOT(ISERROR(FIND(" - ",C3711))),           ISERROR(FIND("  ",C3711)),           ISERROR(FIND("–",C3711)),           ISERROR(FIND("—",C3711)),           ISNUMBER(VALUE(LEFT(C3711,FIND(" - ",C3711)-1)))         ),         VALUE(LEFT(C3711,FIND(" - ",C3711)-1)),         ""      ),   ""   )  )))</f>
        <v/>
      </c>
      <c r="H3711" s="34" t="str">
        <f aca="false">B3711 &amp; "|" &amp; E3711 &amp; "|" &amp;(IF(ISBLANK(C3711),"",IFERROR(VALUE(LEFT(TRIM(C3711),FIND(" ",TRIM(C3711)&amp;" ")-1)),"")))</f>
        <v>||</v>
      </c>
      <c r="I3711" s="18" t="n">
        <f aca="false">IF(G3711="",0, IF(COUNTIF($H$6:H3711,H3711)=1,1,0))</f>
        <v>0</v>
      </c>
      <c r="J3711" s="34" t="str">
        <f aca="false">IF( OR( ISBLANK(D3711), C3711=D3711, AND( LEFT(D3711,7)&lt;&gt;"NOMINA ", OR( ISERROR(FIND(" - ",D3711)), NOT(ISNUMBER(VALUE(LEFT(D3711,FIND(" - ",D3711)-1)))) ) ) ), "", B3711 &amp; "|" &amp; E3711 &amp; "|" &amp; (IF(ISBLANK(C3711), "", IFERROR(VALUE(LEFT(TRIM(C3711), FIND(" ", TRIM(C3711)&amp;" ")-1)), ""))) &amp; "|" &amp; D3711 )</f>
        <v/>
      </c>
      <c r="K3711" s="18" t="n">
        <f aca="false">IF(OR(C3711="", J3711="",G3711=""), 0, IF(COUNTIF($J$6:J3711, J3711)=1, 1, 0))</f>
        <v>0</v>
      </c>
      <c r="L3711" s="16" t="str">
        <f aca="false">IF(B3711="Inscripción de nuevo registro patronal",B3711 &amp; "|" &amp; E3711 &amp; "|" &amp; C3711,"")</f>
        <v/>
      </c>
      <c r="M3711" s="18" t="n">
        <f aca="false">IF(OR(C3711="", L3711=""), 0, IF(COUNTIF($L$6:L3711, L3711)=1, 1, 0))</f>
        <v>0</v>
      </c>
    </row>
    <row r="3712" customFormat="false" ht="28.35" hidden="false" customHeight="true" outlineLevel="0" collapsed="false">
      <c r="A3712" s="48" t="str">
        <f aca="false">IF(AND(NOT(ISBLANK(C3712)),NOT(ISBLANK(B3712)),NOT(ISBLANK(E3712))),(_xlfn.AGGREGATE(2,7,A$5:A3712))+1,"")</f>
        <v/>
      </c>
      <c r="B3712" s="49"/>
      <c r="C3712" s="49"/>
      <c r="D3712" s="50"/>
      <c r="E3712" s="51"/>
      <c r="F3712" s="52" t="str">
        <f aca="false">IFERROR(VLOOKUP(B3712,LISTAS!$Q$2:$R$58,2,0),"")</f>
        <v/>
      </c>
      <c r="G3712" s="34" t="str">
        <f aca="false">IF(ISBLANK(C3712),"",  IF(F3712="RAZÓN SOCIAL","NUEVO_RP",   IF(F3712="NUMERO",      IF(ISNUMBER(VALUE(C3712)),VALUE(C3712),""),   IF(OR(F3712="NSS - NOMBRE",F3712="RP - NOMBRE"),      IF(         AND(           NOT(ISERROR(FIND(" - ",C3712))),           ISERROR(FIND("  ",C3712)),           ISERROR(FIND("–",C3712)),           ISERROR(FIND("—",C3712)),           ISNUMBER(VALUE(LEFT(C3712,FIND(" - ",C3712)-1)))         ),         VALUE(LEFT(C3712,FIND(" - ",C3712)-1)),         ""      ),   ""   )  )))</f>
        <v/>
      </c>
      <c r="H3712" s="34" t="str">
        <f aca="false">B3712 &amp; "|" &amp; E3712 &amp; "|" &amp;(IF(ISBLANK(C3712),"",IFERROR(VALUE(LEFT(TRIM(C3712),FIND(" ",TRIM(C3712)&amp;" ")-1)),"")))</f>
        <v>||</v>
      </c>
      <c r="I3712" s="18" t="n">
        <f aca="false">IF(G3712="",0, IF(COUNTIF($H$6:H3712,H3712)=1,1,0))</f>
        <v>0</v>
      </c>
      <c r="J3712" s="34" t="str">
        <f aca="false">IF( OR( ISBLANK(D3712), C3712=D3712, AND( LEFT(D3712,7)&lt;&gt;"NOMINA ", OR( ISERROR(FIND(" - ",D3712)), NOT(ISNUMBER(VALUE(LEFT(D3712,FIND(" - ",D3712)-1)))) ) ) ), "", B3712 &amp; "|" &amp; E3712 &amp; "|" &amp; (IF(ISBLANK(C3712), "", IFERROR(VALUE(LEFT(TRIM(C3712), FIND(" ", TRIM(C3712)&amp;" ")-1)), ""))) &amp; "|" &amp; D3712 )</f>
        <v/>
      </c>
      <c r="K3712" s="18" t="n">
        <f aca="false">IF(OR(C3712="", J3712="",G3712=""), 0, IF(COUNTIF($J$6:J3712, J3712)=1, 1, 0))</f>
        <v>0</v>
      </c>
      <c r="L3712" s="16" t="str">
        <f aca="false">IF(B3712="Inscripción de nuevo registro patronal",B3712 &amp; "|" &amp; E3712 &amp; "|" &amp; C3712,"")</f>
        <v/>
      </c>
      <c r="M3712" s="18" t="n">
        <f aca="false">IF(OR(C3712="", L3712=""), 0, IF(COUNTIF($L$6:L3712, L3712)=1, 1, 0))</f>
        <v>0</v>
      </c>
    </row>
    <row r="3713" customFormat="false" ht="28.35" hidden="false" customHeight="true" outlineLevel="0" collapsed="false">
      <c r="A3713" s="48" t="str">
        <f aca="false">IF(AND(NOT(ISBLANK(C3713)),NOT(ISBLANK(B3713)),NOT(ISBLANK(E3713))),(_xlfn.AGGREGATE(2,7,A$5:A3713))+1,"")</f>
        <v/>
      </c>
      <c r="B3713" s="49"/>
      <c r="C3713" s="49"/>
      <c r="D3713" s="50"/>
      <c r="E3713" s="51"/>
      <c r="F3713" s="52" t="str">
        <f aca="false">IFERROR(VLOOKUP(B3713,LISTAS!$Q$2:$R$58,2,0),"")</f>
        <v/>
      </c>
      <c r="G3713" s="34" t="str">
        <f aca="false">IF(ISBLANK(C3713),"",  IF(F3713="RAZÓN SOCIAL","NUEVO_RP",   IF(F3713="NUMERO",      IF(ISNUMBER(VALUE(C3713)),VALUE(C3713),""),   IF(OR(F3713="NSS - NOMBRE",F3713="RP - NOMBRE"),      IF(         AND(           NOT(ISERROR(FIND(" - ",C3713))),           ISERROR(FIND("  ",C3713)),           ISERROR(FIND("–",C3713)),           ISERROR(FIND("—",C3713)),           ISNUMBER(VALUE(LEFT(C3713,FIND(" - ",C3713)-1)))         ),         VALUE(LEFT(C3713,FIND(" - ",C3713)-1)),         ""      ),   ""   )  )))</f>
        <v/>
      </c>
      <c r="H3713" s="34" t="str">
        <f aca="false">B3713 &amp; "|" &amp; E3713 &amp; "|" &amp;(IF(ISBLANK(C3713),"",IFERROR(VALUE(LEFT(TRIM(C3713),FIND(" ",TRIM(C3713)&amp;" ")-1)),"")))</f>
        <v>||</v>
      </c>
      <c r="I3713" s="18" t="n">
        <f aca="false">IF(G3713="",0, IF(COUNTIF($H$6:H3713,H3713)=1,1,0))</f>
        <v>0</v>
      </c>
      <c r="J3713" s="34" t="str">
        <f aca="false">IF( OR( ISBLANK(D3713), C3713=D3713, AND( LEFT(D3713,7)&lt;&gt;"NOMINA ", OR( ISERROR(FIND(" - ",D3713)), NOT(ISNUMBER(VALUE(LEFT(D3713,FIND(" - ",D3713)-1)))) ) ) ), "", B3713 &amp; "|" &amp; E3713 &amp; "|" &amp; (IF(ISBLANK(C3713), "", IFERROR(VALUE(LEFT(TRIM(C3713), FIND(" ", TRIM(C3713)&amp;" ")-1)), ""))) &amp; "|" &amp; D3713 )</f>
        <v/>
      </c>
      <c r="K3713" s="18" t="n">
        <f aca="false">IF(OR(C3713="", J3713="",G3713=""), 0, IF(COUNTIF($J$6:J3713, J3713)=1, 1, 0))</f>
        <v>0</v>
      </c>
      <c r="L3713" s="16" t="str">
        <f aca="false">IF(B3713="Inscripción de nuevo registro patronal",B3713 &amp; "|" &amp; E3713 &amp; "|" &amp; C3713,"")</f>
        <v/>
      </c>
      <c r="M3713" s="18" t="n">
        <f aca="false">IF(OR(C3713="", L3713=""), 0, IF(COUNTIF($L$6:L3713, L3713)=1, 1, 0))</f>
        <v>0</v>
      </c>
    </row>
    <row r="3714" customFormat="false" ht="28.35" hidden="false" customHeight="true" outlineLevel="0" collapsed="false">
      <c r="A3714" s="48" t="str">
        <f aca="false">IF(AND(NOT(ISBLANK(C3714)),NOT(ISBLANK(B3714)),NOT(ISBLANK(E3714))),(_xlfn.AGGREGATE(2,7,A$5:A3714))+1,"")</f>
        <v/>
      </c>
      <c r="B3714" s="49"/>
      <c r="C3714" s="49"/>
      <c r="D3714" s="50"/>
      <c r="E3714" s="51"/>
      <c r="F3714" s="52" t="str">
        <f aca="false">IFERROR(VLOOKUP(B3714,LISTAS!$Q$2:$R$58,2,0),"")</f>
        <v/>
      </c>
      <c r="G3714" s="34" t="str">
        <f aca="false">IF(ISBLANK(C3714),"",  IF(F3714="RAZÓN SOCIAL","NUEVO_RP",   IF(F3714="NUMERO",      IF(ISNUMBER(VALUE(C3714)),VALUE(C3714),""),   IF(OR(F3714="NSS - NOMBRE",F3714="RP - NOMBRE"),      IF(         AND(           NOT(ISERROR(FIND(" - ",C3714))),           ISERROR(FIND("  ",C3714)),           ISERROR(FIND("–",C3714)),           ISERROR(FIND("—",C3714)),           ISNUMBER(VALUE(LEFT(C3714,FIND(" - ",C3714)-1)))         ),         VALUE(LEFT(C3714,FIND(" - ",C3714)-1)),         ""      ),   ""   )  )))</f>
        <v/>
      </c>
      <c r="H3714" s="34" t="str">
        <f aca="false">B3714 &amp; "|" &amp; E3714 &amp; "|" &amp;(IF(ISBLANK(C3714),"",IFERROR(VALUE(LEFT(TRIM(C3714),FIND(" ",TRIM(C3714)&amp;" ")-1)),"")))</f>
        <v>||</v>
      </c>
      <c r="I3714" s="18" t="n">
        <f aca="false">IF(G3714="",0, IF(COUNTIF($H$6:H3714,H3714)=1,1,0))</f>
        <v>0</v>
      </c>
      <c r="J3714" s="34" t="str">
        <f aca="false">IF( OR( ISBLANK(D3714), C3714=D3714, AND( LEFT(D3714,7)&lt;&gt;"NOMINA ", OR( ISERROR(FIND(" - ",D3714)), NOT(ISNUMBER(VALUE(LEFT(D3714,FIND(" - ",D3714)-1)))) ) ) ), "", B3714 &amp; "|" &amp; E3714 &amp; "|" &amp; (IF(ISBLANK(C3714), "", IFERROR(VALUE(LEFT(TRIM(C3714), FIND(" ", TRIM(C3714)&amp;" ")-1)), ""))) &amp; "|" &amp; D3714 )</f>
        <v/>
      </c>
      <c r="K3714" s="18" t="n">
        <f aca="false">IF(OR(C3714="", J3714="",G3714=""), 0, IF(COUNTIF($J$6:J3714, J3714)=1, 1, 0))</f>
        <v>0</v>
      </c>
      <c r="L3714" s="16" t="str">
        <f aca="false">IF(B3714="Inscripción de nuevo registro patronal",B3714 &amp; "|" &amp; E3714 &amp; "|" &amp; C3714,"")</f>
        <v/>
      </c>
      <c r="M3714" s="18" t="n">
        <f aca="false">IF(OR(C3714="", L3714=""), 0, IF(COUNTIF($L$6:L3714, L3714)=1, 1, 0))</f>
        <v>0</v>
      </c>
    </row>
    <row r="3715" customFormat="false" ht="28.35" hidden="false" customHeight="true" outlineLevel="0" collapsed="false">
      <c r="A3715" s="48" t="str">
        <f aca="false">IF(AND(NOT(ISBLANK(C3715)),NOT(ISBLANK(B3715)),NOT(ISBLANK(E3715))),(_xlfn.AGGREGATE(2,7,A$5:A3715))+1,"")</f>
        <v/>
      </c>
      <c r="B3715" s="49"/>
      <c r="C3715" s="49"/>
      <c r="D3715" s="50"/>
      <c r="E3715" s="51"/>
      <c r="F3715" s="52" t="str">
        <f aca="false">IFERROR(VLOOKUP(B3715,LISTAS!$Q$2:$R$58,2,0),"")</f>
        <v/>
      </c>
      <c r="G3715" s="34" t="str">
        <f aca="false">IF(ISBLANK(C3715),"",  IF(F3715="RAZÓN SOCIAL","NUEVO_RP",   IF(F3715="NUMERO",      IF(ISNUMBER(VALUE(C3715)),VALUE(C3715),""),   IF(OR(F3715="NSS - NOMBRE",F3715="RP - NOMBRE"),      IF(         AND(           NOT(ISERROR(FIND(" - ",C3715))),           ISERROR(FIND("  ",C3715)),           ISERROR(FIND("–",C3715)),           ISERROR(FIND("—",C3715)),           ISNUMBER(VALUE(LEFT(C3715,FIND(" - ",C3715)-1)))         ),         VALUE(LEFT(C3715,FIND(" - ",C3715)-1)),         ""      ),   ""   )  )))</f>
        <v/>
      </c>
      <c r="H3715" s="34" t="str">
        <f aca="false">B3715 &amp; "|" &amp; E3715 &amp; "|" &amp;(IF(ISBLANK(C3715),"",IFERROR(VALUE(LEFT(TRIM(C3715),FIND(" ",TRIM(C3715)&amp;" ")-1)),"")))</f>
        <v>||</v>
      </c>
      <c r="I3715" s="18" t="n">
        <f aca="false">IF(G3715="",0, IF(COUNTIF($H$6:H3715,H3715)=1,1,0))</f>
        <v>0</v>
      </c>
      <c r="J3715" s="34" t="str">
        <f aca="false">IF( OR( ISBLANK(D3715), C3715=D3715, AND( LEFT(D3715,7)&lt;&gt;"NOMINA ", OR( ISERROR(FIND(" - ",D3715)), NOT(ISNUMBER(VALUE(LEFT(D3715,FIND(" - ",D3715)-1)))) ) ) ), "", B3715 &amp; "|" &amp; E3715 &amp; "|" &amp; (IF(ISBLANK(C3715), "", IFERROR(VALUE(LEFT(TRIM(C3715), FIND(" ", TRIM(C3715)&amp;" ")-1)), ""))) &amp; "|" &amp; D3715 )</f>
        <v/>
      </c>
      <c r="K3715" s="18" t="n">
        <f aca="false">IF(OR(C3715="", J3715="",G3715=""), 0, IF(COUNTIF($J$6:J3715, J3715)=1, 1, 0))</f>
        <v>0</v>
      </c>
      <c r="L3715" s="16" t="str">
        <f aca="false">IF(B3715="Inscripción de nuevo registro patronal",B3715 &amp; "|" &amp; E3715 &amp; "|" &amp; C3715,"")</f>
        <v/>
      </c>
      <c r="M3715" s="18" t="n">
        <f aca="false">IF(OR(C3715="", L3715=""), 0, IF(COUNTIF($L$6:L3715, L3715)=1, 1, 0))</f>
        <v>0</v>
      </c>
    </row>
    <row r="3716" customFormat="false" ht="28.35" hidden="false" customHeight="true" outlineLevel="0" collapsed="false">
      <c r="A3716" s="48" t="str">
        <f aca="false">IF(AND(NOT(ISBLANK(C3716)),NOT(ISBLANK(B3716)),NOT(ISBLANK(E3716))),(_xlfn.AGGREGATE(2,7,A$5:A3716))+1,"")</f>
        <v/>
      </c>
      <c r="B3716" s="49"/>
      <c r="C3716" s="49"/>
      <c r="D3716" s="50"/>
      <c r="E3716" s="51"/>
      <c r="F3716" s="52" t="str">
        <f aca="false">IFERROR(VLOOKUP(B3716,LISTAS!$Q$2:$R$58,2,0),"")</f>
        <v/>
      </c>
      <c r="G3716" s="34" t="str">
        <f aca="false">IF(ISBLANK(C3716),"",  IF(F3716="RAZÓN SOCIAL","NUEVO_RP",   IF(F3716="NUMERO",      IF(ISNUMBER(VALUE(C3716)),VALUE(C3716),""),   IF(OR(F3716="NSS - NOMBRE",F3716="RP - NOMBRE"),      IF(         AND(           NOT(ISERROR(FIND(" - ",C3716))),           ISERROR(FIND("  ",C3716)),           ISERROR(FIND("–",C3716)),           ISERROR(FIND("—",C3716)),           ISNUMBER(VALUE(LEFT(C3716,FIND(" - ",C3716)-1)))         ),         VALUE(LEFT(C3716,FIND(" - ",C3716)-1)),         ""      ),   ""   )  )))</f>
        <v/>
      </c>
      <c r="H3716" s="34" t="str">
        <f aca="false">B3716 &amp; "|" &amp; E3716 &amp; "|" &amp;(IF(ISBLANK(C3716),"",IFERROR(VALUE(LEFT(TRIM(C3716),FIND(" ",TRIM(C3716)&amp;" ")-1)),"")))</f>
        <v>||</v>
      </c>
      <c r="I3716" s="18" t="n">
        <f aca="false">IF(G3716="",0, IF(COUNTIF($H$6:H3716,H3716)=1,1,0))</f>
        <v>0</v>
      </c>
      <c r="J3716" s="34" t="str">
        <f aca="false">IF( OR( ISBLANK(D3716), C3716=D3716, AND( LEFT(D3716,7)&lt;&gt;"NOMINA ", OR( ISERROR(FIND(" - ",D3716)), NOT(ISNUMBER(VALUE(LEFT(D3716,FIND(" - ",D3716)-1)))) ) ) ), "", B3716 &amp; "|" &amp; E3716 &amp; "|" &amp; (IF(ISBLANK(C3716), "", IFERROR(VALUE(LEFT(TRIM(C3716), FIND(" ", TRIM(C3716)&amp;" ")-1)), ""))) &amp; "|" &amp; D3716 )</f>
        <v/>
      </c>
      <c r="K3716" s="18" t="n">
        <f aca="false">IF(OR(C3716="", J3716="",G3716=""), 0, IF(COUNTIF($J$6:J3716, J3716)=1, 1, 0))</f>
        <v>0</v>
      </c>
      <c r="L3716" s="16" t="str">
        <f aca="false">IF(B3716="Inscripción de nuevo registro patronal",B3716 &amp; "|" &amp; E3716 &amp; "|" &amp; C3716,"")</f>
        <v/>
      </c>
      <c r="M3716" s="18" t="n">
        <f aca="false">IF(OR(C3716="", L3716=""), 0, IF(COUNTIF($L$6:L3716, L3716)=1, 1, 0))</f>
        <v>0</v>
      </c>
    </row>
    <row r="3717" customFormat="false" ht="28.35" hidden="false" customHeight="true" outlineLevel="0" collapsed="false">
      <c r="A3717" s="48" t="str">
        <f aca="false">IF(AND(NOT(ISBLANK(C3717)),NOT(ISBLANK(B3717)),NOT(ISBLANK(E3717))),(_xlfn.AGGREGATE(2,7,A$5:A3717))+1,"")</f>
        <v/>
      </c>
      <c r="B3717" s="49"/>
      <c r="C3717" s="49"/>
      <c r="D3717" s="50"/>
      <c r="E3717" s="51"/>
      <c r="F3717" s="52" t="str">
        <f aca="false">IFERROR(VLOOKUP(B3717,LISTAS!$Q$2:$R$58,2,0),"")</f>
        <v/>
      </c>
      <c r="G3717" s="34" t="str">
        <f aca="false">IF(ISBLANK(C3717),"",  IF(F3717="RAZÓN SOCIAL","NUEVO_RP",   IF(F3717="NUMERO",      IF(ISNUMBER(VALUE(C3717)),VALUE(C3717),""),   IF(OR(F3717="NSS - NOMBRE",F3717="RP - NOMBRE"),      IF(         AND(           NOT(ISERROR(FIND(" - ",C3717))),           ISERROR(FIND("  ",C3717)),           ISERROR(FIND("–",C3717)),           ISERROR(FIND("—",C3717)),           ISNUMBER(VALUE(LEFT(C3717,FIND(" - ",C3717)-1)))         ),         VALUE(LEFT(C3717,FIND(" - ",C3717)-1)),         ""      ),   ""   )  )))</f>
        <v/>
      </c>
      <c r="H3717" s="34" t="str">
        <f aca="false">B3717 &amp; "|" &amp; E3717 &amp; "|" &amp;(IF(ISBLANK(C3717),"",IFERROR(VALUE(LEFT(TRIM(C3717),FIND(" ",TRIM(C3717)&amp;" ")-1)),"")))</f>
        <v>||</v>
      </c>
      <c r="I3717" s="18" t="n">
        <f aca="false">IF(G3717="",0, IF(COUNTIF($H$6:H3717,H3717)=1,1,0))</f>
        <v>0</v>
      </c>
      <c r="J3717" s="34" t="str">
        <f aca="false">IF( OR( ISBLANK(D3717), C3717=D3717, AND( LEFT(D3717,7)&lt;&gt;"NOMINA ", OR( ISERROR(FIND(" - ",D3717)), NOT(ISNUMBER(VALUE(LEFT(D3717,FIND(" - ",D3717)-1)))) ) ) ), "", B3717 &amp; "|" &amp; E3717 &amp; "|" &amp; (IF(ISBLANK(C3717), "", IFERROR(VALUE(LEFT(TRIM(C3717), FIND(" ", TRIM(C3717)&amp;" ")-1)), ""))) &amp; "|" &amp; D3717 )</f>
        <v/>
      </c>
      <c r="K3717" s="18" t="n">
        <f aca="false">IF(OR(C3717="", J3717="",G3717=""), 0, IF(COUNTIF($J$6:J3717, J3717)=1, 1, 0))</f>
        <v>0</v>
      </c>
      <c r="L3717" s="16" t="str">
        <f aca="false">IF(B3717="Inscripción de nuevo registro patronal",B3717 &amp; "|" &amp; E3717 &amp; "|" &amp; C3717,"")</f>
        <v/>
      </c>
      <c r="M3717" s="18" t="n">
        <f aca="false">IF(OR(C3717="", L3717=""), 0, IF(COUNTIF($L$6:L3717, L3717)=1, 1, 0))</f>
        <v>0</v>
      </c>
    </row>
    <row r="3718" customFormat="false" ht="28.35" hidden="false" customHeight="true" outlineLevel="0" collapsed="false">
      <c r="A3718" s="48" t="str">
        <f aca="false">IF(AND(NOT(ISBLANK(C3718)),NOT(ISBLANK(B3718)),NOT(ISBLANK(E3718))),(_xlfn.AGGREGATE(2,7,A$5:A3718))+1,"")</f>
        <v/>
      </c>
      <c r="B3718" s="49"/>
      <c r="C3718" s="49"/>
      <c r="D3718" s="50"/>
      <c r="E3718" s="51"/>
      <c r="F3718" s="52" t="str">
        <f aca="false">IFERROR(VLOOKUP(B3718,LISTAS!$Q$2:$R$58,2,0),"")</f>
        <v/>
      </c>
      <c r="G3718" s="34" t="str">
        <f aca="false">IF(ISBLANK(C3718),"",  IF(F3718="RAZÓN SOCIAL","NUEVO_RP",   IF(F3718="NUMERO",      IF(ISNUMBER(VALUE(C3718)),VALUE(C3718),""),   IF(OR(F3718="NSS - NOMBRE",F3718="RP - NOMBRE"),      IF(         AND(           NOT(ISERROR(FIND(" - ",C3718))),           ISERROR(FIND("  ",C3718)),           ISERROR(FIND("–",C3718)),           ISERROR(FIND("—",C3718)),           ISNUMBER(VALUE(LEFT(C3718,FIND(" - ",C3718)-1)))         ),         VALUE(LEFT(C3718,FIND(" - ",C3718)-1)),         ""      ),   ""   )  )))</f>
        <v/>
      </c>
      <c r="H3718" s="34" t="str">
        <f aca="false">B3718 &amp; "|" &amp; E3718 &amp; "|" &amp;(IF(ISBLANK(C3718),"",IFERROR(VALUE(LEFT(TRIM(C3718),FIND(" ",TRIM(C3718)&amp;" ")-1)),"")))</f>
        <v>||</v>
      </c>
      <c r="I3718" s="18" t="n">
        <f aca="false">IF(G3718="",0, IF(COUNTIF($H$6:H3718,H3718)=1,1,0))</f>
        <v>0</v>
      </c>
      <c r="J3718" s="34" t="str">
        <f aca="false">IF( OR( ISBLANK(D3718), C3718=D3718, AND( LEFT(D3718,7)&lt;&gt;"NOMINA ", OR( ISERROR(FIND(" - ",D3718)), NOT(ISNUMBER(VALUE(LEFT(D3718,FIND(" - ",D3718)-1)))) ) ) ), "", B3718 &amp; "|" &amp; E3718 &amp; "|" &amp; (IF(ISBLANK(C3718), "", IFERROR(VALUE(LEFT(TRIM(C3718), FIND(" ", TRIM(C3718)&amp;" ")-1)), ""))) &amp; "|" &amp; D3718 )</f>
        <v/>
      </c>
      <c r="K3718" s="18" t="n">
        <f aca="false">IF(OR(C3718="", J3718="",G3718=""), 0, IF(COUNTIF($J$6:J3718, J3718)=1, 1, 0))</f>
        <v>0</v>
      </c>
      <c r="L3718" s="16" t="str">
        <f aca="false">IF(B3718="Inscripción de nuevo registro patronal",B3718 &amp; "|" &amp; E3718 &amp; "|" &amp; C3718,"")</f>
        <v/>
      </c>
      <c r="M3718" s="18" t="n">
        <f aca="false">IF(OR(C3718="", L3718=""), 0, IF(COUNTIF($L$6:L3718, L3718)=1, 1, 0))</f>
        <v>0</v>
      </c>
    </row>
    <row r="3719" customFormat="false" ht="28.35" hidden="false" customHeight="true" outlineLevel="0" collapsed="false">
      <c r="A3719" s="48" t="str">
        <f aca="false">IF(AND(NOT(ISBLANK(C3719)),NOT(ISBLANK(B3719)),NOT(ISBLANK(E3719))),(_xlfn.AGGREGATE(2,7,A$5:A3719))+1,"")</f>
        <v/>
      </c>
      <c r="B3719" s="49"/>
      <c r="C3719" s="49"/>
      <c r="D3719" s="50"/>
      <c r="E3719" s="51"/>
      <c r="F3719" s="52" t="str">
        <f aca="false">IFERROR(VLOOKUP(B3719,LISTAS!$Q$2:$R$58,2,0),"")</f>
        <v/>
      </c>
      <c r="G3719" s="34" t="str">
        <f aca="false">IF(ISBLANK(C3719),"",  IF(F3719="RAZÓN SOCIAL","NUEVO_RP",   IF(F3719="NUMERO",      IF(ISNUMBER(VALUE(C3719)),VALUE(C3719),""),   IF(OR(F3719="NSS - NOMBRE",F3719="RP - NOMBRE"),      IF(         AND(           NOT(ISERROR(FIND(" - ",C3719))),           ISERROR(FIND("  ",C3719)),           ISERROR(FIND("–",C3719)),           ISERROR(FIND("—",C3719)),           ISNUMBER(VALUE(LEFT(C3719,FIND(" - ",C3719)-1)))         ),         VALUE(LEFT(C3719,FIND(" - ",C3719)-1)),         ""      ),   ""   )  )))</f>
        <v/>
      </c>
      <c r="H3719" s="34" t="str">
        <f aca="false">B3719 &amp; "|" &amp; E3719 &amp; "|" &amp;(IF(ISBLANK(C3719),"",IFERROR(VALUE(LEFT(TRIM(C3719),FIND(" ",TRIM(C3719)&amp;" ")-1)),"")))</f>
        <v>||</v>
      </c>
      <c r="I3719" s="18" t="n">
        <f aca="false">IF(G3719="",0, IF(COUNTIF($H$6:H3719,H3719)=1,1,0))</f>
        <v>0</v>
      </c>
      <c r="J3719" s="34" t="str">
        <f aca="false">IF( OR( ISBLANK(D3719), C3719=D3719, AND( LEFT(D3719,7)&lt;&gt;"NOMINA ", OR( ISERROR(FIND(" - ",D3719)), NOT(ISNUMBER(VALUE(LEFT(D3719,FIND(" - ",D3719)-1)))) ) ) ), "", B3719 &amp; "|" &amp; E3719 &amp; "|" &amp; (IF(ISBLANK(C3719), "", IFERROR(VALUE(LEFT(TRIM(C3719), FIND(" ", TRIM(C3719)&amp;" ")-1)), ""))) &amp; "|" &amp; D3719 )</f>
        <v/>
      </c>
      <c r="K3719" s="18" t="n">
        <f aca="false">IF(OR(C3719="", J3719="",G3719=""), 0, IF(COUNTIF($J$6:J3719, J3719)=1, 1, 0))</f>
        <v>0</v>
      </c>
      <c r="L3719" s="16" t="str">
        <f aca="false">IF(B3719="Inscripción de nuevo registro patronal",B3719 &amp; "|" &amp; E3719 &amp; "|" &amp; C3719,"")</f>
        <v/>
      </c>
      <c r="M3719" s="18" t="n">
        <f aca="false">IF(OR(C3719="", L3719=""), 0, IF(COUNTIF($L$6:L3719, L3719)=1, 1, 0))</f>
        <v>0</v>
      </c>
    </row>
    <row r="3720" customFormat="false" ht="28.35" hidden="false" customHeight="true" outlineLevel="0" collapsed="false">
      <c r="A3720" s="48" t="str">
        <f aca="false">IF(AND(NOT(ISBLANK(C3720)),NOT(ISBLANK(B3720)),NOT(ISBLANK(E3720))),(_xlfn.AGGREGATE(2,7,A$5:A3720))+1,"")</f>
        <v/>
      </c>
      <c r="B3720" s="49"/>
      <c r="C3720" s="49"/>
      <c r="D3720" s="50"/>
      <c r="E3720" s="51"/>
      <c r="F3720" s="52" t="str">
        <f aca="false">IFERROR(VLOOKUP(B3720,LISTAS!$Q$2:$R$58,2,0),"")</f>
        <v/>
      </c>
      <c r="G3720" s="34" t="str">
        <f aca="false">IF(ISBLANK(C3720),"",  IF(F3720="RAZÓN SOCIAL","NUEVO_RP",   IF(F3720="NUMERO",      IF(ISNUMBER(VALUE(C3720)),VALUE(C3720),""),   IF(OR(F3720="NSS - NOMBRE",F3720="RP - NOMBRE"),      IF(         AND(           NOT(ISERROR(FIND(" - ",C3720))),           ISERROR(FIND("  ",C3720)),           ISERROR(FIND("–",C3720)),           ISERROR(FIND("—",C3720)),           ISNUMBER(VALUE(LEFT(C3720,FIND(" - ",C3720)-1)))         ),         VALUE(LEFT(C3720,FIND(" - ",C3720)-1)),         ""      ),   ""   )  )))</f>
        <v/>
      </c>
      <c r="H3720" s="34" t="str">
        <f aca="false">B3720 &amp; "|" &amp; E3720 &amp; "|" &amp;(IF(ISBLANK(C3720),"",IFERROR(VALUE(LEFT(TRIM(C3720),FIND(" ",TRIM(C3720)&amp;" ")-1)),"")))</f>
        <v>||</v>
      </c>
      <c r="I3720" s="18" t="n">
        <f aca="false">IF(G3720="",0, IF(COUNTIF($H$6:H3720,H3720)=1,1,0))</f>
        <v>0</v>
      </c>
      <c r="J3720" s="34" t="str">
        <f aca="false">IF( OR( ISBLANK(D3720), C3720=D3720, AND( LEFT(D3720,7)&lt;&gt;"NOMINA ", OR( ISERROR(FIND(" - ",D3720)), NOT(ISNUMBER(VALUE(LEFT(D3720,FIND(" - ",D3720)-1)))) ) ) ), "", B3720 &amp; "|" &amp; E3720 &amp; "|" &amp; (IF(ISBLANK(C3720), "", IFERROR(VALUE(LEFT(TRIM(C3720), FIND(" ", TRIM(C3720)&amp;" ")-1)), ""))) &amp; "|" &amp; D3720 )</f>
        <v/>
      </c>
      <c r="K3720" s="18" t="n">
        <f aca="false">IF(OR(C3720="", J3720="",G3720=""), 0, IF(COUNTIF($J$6:J3720, J3720)=1, 1, 0))</f>
        <v>0</v>
      </c>
      <c r="L3720" s="16" t="str">
        <f aca="false">IF(B3720="Inscripción de nuevo registro patronal",B3720 &amp; "|" &amp; E3720 &amp; "|" &amp; C3720,"")</f>
        <v/>
      </c>
      <c r="M3720" s="18" t="n">
        <f aca="false">IF(OR(C3720="", L3720=""), 0, IF(COUNTIF($L$6:L3720, L3720)=1, 1, 0))</f>
        <v>0</v>
      </c>
    </row>
    <row r="3721" customFormat="false" ht="28.35" hidden="false" customHeight="true" outlineLevel="0" collapsed="false">
      <c r="A3721" s="48" t="str">
        <f aca="false">IF(AND(NOT(ISBLANK(C3721)),NOT(ISBLANK(B3721)),NOT(ISBLANK(E3721))),(_xlfn.AGGREGATE(2,7,A$5:A3721))+1,"")</f>
        <v/>
      </c>
      <c r="B3721" s="49"/>
      <c r="C3721" s="49"/>
      <c r="D3721" s="50"/>
      <c r="E3721" s="51"/>
      <c r="F3721" s="52" t="str">
        <f aca="false">IFERROR(VLOOKUP(B3721,LISTAS!$Q$2:$R$58,2,0),"")</f>
        <v/>
      </c>
      <c r="G3721" s="34" t="str">
        <f aca="false">IF(ISBLANK(C3721),"",  IF(F3721="RAZÓN SOCIAL","NUEVO_RP",   IF(F3721="NUMERO",      IF(ISNUMBER(VALUE(C3721)),VALUE(C3721),""),   IF(OR(F3721="NSS - NOMBRE",F3721="RP - NOMBRE"),      IF(         AND(           NOT(ISERROR(FIND(" - ",C3721))),           ISERROR(FIND("  ",C3721)),           ISERROR(FIND("–",C3721)),           ISERROR(FIND("—",C3721)),           ISNUMBER(VALUE(LEFT(C3721,FIND(" - ",C3721)-1)))         ),         VALUE(LEFT(C3721,FIND(" - ",C3721)-1)),         ""      ),   ""   )  )))</f>
        <v/>
      </c>
      <c r="H3721" s="34" t="str">
        <f aca="false">B3721 &amp; "|" &amp; E3721 &amp; "|" &amp;(IF(ISBLANK(C3721),"",IFERROR(VALUE(LEFT(TRIM(C3721),FIND(" ",TRIM(C3721)&amp;" ")-1)),"")))</f>
        <v>||</v>
      </c>
      <c r="I3721" s="18" t="n">
        <f aca="false">IF(G3721="",0, IF(COUNTIF($H$6:H3721,H3721)=1,1,0))</f>
        <v>0</v>
      </c>
      <c r="J3721" s="34" t="str">
        <f aca="false">IF( OR( ISBLANK(D3721), C3721=D3721, AND( LEFT(D3721,7)&lt;&gt;"NOMINA ", OR( ISERROR(FIND(" - ",D3721)), NOT(ISNUMBER(VALUE(LEFT(D3721,FIND(" - ",D3721)-1)))) ) ) ), "", B3721 &amp; "|" &amp; E3721 &amp; "|" &amp; (IF(ISBLANK(C3721), "", IFERROR(VALUE(LEFT(TRIM(C3721), FIND(" ", TRIM(C3721)&amp;" ")-1)), ""))) &amp; "|" &amp; D3721 )</f>
        <v/>
      </c>
      <c r="K3721" s="18" t="n">
        <f aca="false">IF(OR(C3721="", J3721="",G3721=""), 0, IF(COUNTIF($J$6:J3721, J3721)=1, 1, 0))</f>
        <v>0</v>
      </c>
      <c r="L3721" s="16" t="str">
        <f aca="false">IF(B3721="Inscripción de nuevo registro patronal",B3721 &amp; "|" &amp; E3721 &amp; "|" &amp; C3721,"")</f>
        <v/>
      </c>
      <c r="M3721" s="18" t="n">
        <f aca="false">IF(OR(C3721="", L3721=""), 0, IF(COUNTIF($L$6:L3721, L3721)=1, 1, 0))</f>
        <v>0</v>
      </c>
    </row>
    <row r="3722" customFormat="false" ht="28.35" hidden="false" customHeight="true" outlineLevel="0" collapsed="false">
      <c r="A3722" s="48" t="str">
        <f aca="false">IF(AND(NOT(ISBLANK(C3722)),NOT(ISBLANK(B3722)),NOT(ISBLANK(E3722))),(_xlfn.AGGREGATE(2,7,A$5:A3722))+1,"")</f>
        <v/>
      </c>
      <c r="B3722" s="49"/>
      <c r="C3722" s="49"/>
      <c r="D3722" s="50"/>
      <c r="E3722" s="51"/>
      <c r="F3722" s="52" t="str">
        <f aca="false">IFERROR(VLOOKUP(B3722,LISTAS!$Q$2:$R$58,2,0),"")</f>
        <v/>
      </c>
      <c r="G3722" s="34" t="str">
        <f aca="false">IF(ISBLANK(C3722),"",  IF(F3722="RAZÓN SOCIAL","NUEVO_RP",   IF(F3722="NUMERO",      IF(ISNUMBER(VALUE(C3722)),VALUE(C3722),""),   IF(OR(F3722="NSS - NOMBRE",F3722="RP - NOMBRE"),      IF(         AND(           NOT(ISERROR(FIND(" - ",C3722))),           ISERROR(FIND("  ",C3722)),           ISERROR(FIND("–",C3722)),           ISERROR(FIND("—",C3722)),           ISNUMBER(VALUE(LEFT(C3722,FIND(" - ",C3722)-1)))         ),         VALUE(LEFT(C3722,FIND(" - ",C3722)-1)),         ""      ),   ""   )  )))</f>
        <v/>
      </c>
      <c r="H3722" s="34" t="str">
        <f aca="false">B3722 &amp; "|" &amp; E3722 &amp; "|" &amp;(IF(ISBLANK(C3722),"",IFERROR(VALUE(LEFT(TRIM(C3722),FIND(" ",TRIM(C3722)&amp;" ")-1)),"")))</f>
        <v>||</v>
      </c>
      <c r="I3722" s="18" t="n">
        <f aca="false">IF(G3722="",0, IF(COUNTIF($H$6:H3722,H3722)=1,1,0))</f>
        <v>0</v>
      </c>
      <c r="J3722" s="34" t="str">
        <f aca="false">IF( OR( ISBLANK(D3722), C3722=D3722, AND( LEFT(D3722,7)&lt;&gt;"NOMINA ", OR( ISERROR(FIND(" - ",D3722)), NOT(ISNUMBER(VALUE(LEFT(D3722,FIND(" - ",D3722)-1)))) ) ) ), "", B3722 &amp; "|" &amp; E3722 &amp; "|" &amp; (IF(ISBLANK(C3722), "", IFERROR(VALUE(LEFT(TRIM(C3722), FIND(" ", TRIM(C3722)&amp;" ")-1)), ""))) &amp; "|" &amp; D3722 )</f>
        <v/>
      </c>
      <c r="K3722" s="18" t="n">
        <f aca="false">IF(OR(C3722="", J3722="",G3722=""), 0, IF(COUNTIF($J$6:J3722, J3722)=1, 1, 0))</f>
        <v>0</v>
      </c>
      <c r="L3722" s="16" t="str">
        <f aca="false">IF(B3722="Inscripción de nuevo registro patronal",B3722 &amp; "|" &amp; E3722 &amp; "|" &amp; C3722,"")</f>
        <v/>
      </c>
      <c r="M3722" s="18" t="n">
        <f aca="false">IF(OR(C3722="", L3722=""), 0, IF(COUNTIF($L$6:L3722, L3722)=1, 1, 0))</f>
        <v>0</v>
      </c>
    </row>
    <row r="3723" customFormat="false" ht="28.35" hidden="false" customHeight="true" outlineLevel="0" collapsed="false">
      <c r="A3723" s="48" t="str">
        <f aca="false">IF(AND(NOT(ISBLANK(C3723)),NOT(ISBLANK(B3723)),NOT(ISBLANK(E3723))),(_xlfn.AGGREGATE(2,7,A$5:A3723))+1,"")</f>
        <v/>
      </c>
      <c r="B3723" s="49"/>
      <c r="C3723" s="49"/>
      <c r="D3723" s="50"/>
      <c r="E3723" s="51"/>
      <c r="F3723" s="52" t="str">
        <f aca="false">IFERROR(VLOOKUP(B3723,LISTAS!$Q$2:$R$58,2,0),"")</f>
        <v/>
      </c>
      <c r="G3723" s="34" t="str">
        <f aca="false">IF(ISBLANK(C3723),"",  IF(F3723="RAZÓN SOCIAL","NUEVO_RP",   IF(F3723="NUMERO",      IF(ISNUMBER(VALUE(C3723)),VALUE(C3723),""),   IF(OR(F3723="NSS - NOMBRE",F3723="RP - NOMBRE"),      IF(         AND(           NOT(ISERROR(FIND(" - ",C3723))),           ISERROR(FIND("  ",C3723)),           ISERROR(FIND("–",C3723)),           ISERROR(FIND("—",C3723)),           ISNUMBER(VALUE(LEFT(C3723,FIND(" - ",C3723)-1)))         ),         VALUE(LEFT(C3723,FIND(" - ",C3723)-1)),         ""      ),   ""   )  )))</f>
        <v/>
      </c>
      <c r="H3723" s="34" t="str">
        <f aca="false">B3723 &amp; "|" &amp; E3723 &amp; "|" &amp;(IF(ISBLANK(C3723),"",IFERROR(VALUE(LEFT(TRIM(C3723),FIND(" ",TRIM(C3723)&amp;" ")-1)),"")))</f>
        <v>||</v>
      </c>
      <c r="I3723" s="18" t="n">
        <f aca="false">IF(G3723="",0, IF(COUNTIF($H$6:H3723,H3723)=1,1,0))</f>
        <v>0</v>
      </c>
      <c r="J3723" s="34" t="str">
        <f aca="false">IF( OR( ISBLANK(D3723), C3723=D3723, AND( LEFT(D3723,7)&lt;&gt;"NOMINA ", OR( ISERROR(FIND(" - ",D3723)), NOT(ISNUMBER(VALUE(LEFT(D3723,FIND(" - ",D3723)-1)))) ) ) ), "", B3723 &amp; "|" &amp; E3723 &amp; "|" &amp; (IF(ISBLANK(C3723), "", IFERROR(VALUE(LEFT(TRIM(C3723), FIND(" ", TRIM(C3723)&amp;" ")-1)), ""))) &amp; "|" &amp; D3723 )</f>
        <v/>
      </c>
      <c r="K3723" s="18" t="n">
        <f aca="false">IF(OR(C3723="", J3723="",G3723=""), 0, IF(COUNTIF($J$6:J3723, J3723)=1, 1, 0))</f>
        <v>0</v>
      </c>
      <c r="L3723" s="16" t="str">
        <f aca="false">IF(B3723="Inscripción de nuevo registro patronal",B3723 &amp; "|" &amp; E3723 &amp; "|" &amp; C3723,"")</f>
        <v/>
      </c>
      <c r="M3723" s="18" t="n">
        <f aca="false">IF(OR(C3723="", L3723=""), 0, IF(COUNTIF($L$6:L3723, L3723)=1, 1, 0))</f>
        <v>0</v>
      </c>
    </row>
    <row r="3724" customFormat="false" ht="28.35" hidden="false" customHeight="true" outlineLevel="0" collapsed="false">
      <c r="A3724" s="48" t="str">
        <f aca="false">IF(AND(NOT(ISBLANK(C3724)),NOT(ISBLANK(B3724)),NOT(ISBLANK(E3724))),(_xlfn.AGGREGATE(2,7,A$5:A3724))+1,"")</f>
        <v/>
      </c>
      <c r="B3724" s="49"/>
      <c r="C3724" s="49"/>
      <c r="D3724" s="50"/>
      <c r="E3724" s="51"/>
      <c r="F3724" s="52" t="str">
        <f aca="false">IFERROR(VLOOKUP(B3724,LISTAS!$Q$2:$R$58,2,0),"")</f>
        <v/>
      </c>
      <c r="G3724" s="34" t="str">
        <f aca="false">IF(ISBLANK(C3724),"",  IF(F3724="RAZÓN SOCIAL","NUEVO_RP",   IF(F3724="NUMERO",      IF(ISNUMBER(VALUE(C3724)),VALUE(C3724),""),   IF(OR(F3724="NSS - NOMBRE",F3724="RP - NOMBRE"),      IF(         AND(           NOT(ISERROR(FIND(" - ",C3724))),           ISERROR(FIND("  ",C3724)),           ISERROR(FIND("–",C3724)),           ISERROR(FIND("—",C3724)),           ISNUMBER(VALUE(LEFT(C3724,FIND(" - ",C3724)-1)))         ),         VALUE(LEFT(C3724,FIND(" - ",C3724)-1)),         ""      ),   ""   )  )))</f>
        <v/>
      </c>
      <c r="H3724" s="34" t="str">
        <f aca="false">B3724 &amp; "|" &amp; E3724 &amp; "|" &amp;(IF(ISBLANK(C3724),"",IFERROR(VALUE(LEFT(TRIM(C3724),FIND(" ",TRIM(C3724)&amp;" ")-1)),"")))</f>
        <v>||</v>
      </c>
      <c r="I3724" s="18" t="n">
        <f aca="false">IF(G3724="",0, IF(COUNTIF($H$6:H3724,H3724)=1,1,0))</f>
        <v>0</v>
      </c>
      <c r="J3724" s="34" t="str">
        <f aca="false">IF( OR( ISBLANK(D3724), C3724=D3724, AND( LEFT(D3724,7)&lt;&gt;"NOMINA ", OR( ISERROR(FIND(" - ",D3724)), NOT(ISNUMBER(VALUE(LEFT(D3724,FIND(" - ",D3724)-1)))) ) ) ), "", B3724 &amp; "|" &amp; E3724 &amp; "|" &amp; (IF(ISBLANK(C3724), "", IFERROR(VALUE(LEFT(TRIM(C3724), FIND(" ", TRIM(C3724)&amp;" ")-1)), ""))) &amp; "|" &amp; D3724 )</f>
        <v/>
      </c>
      <c r="K3724" s="18" t="n">
        <f aca="false">IF(OR(C3724="", J3724="",G3724=""), 0, IF(COUNTIF($J$6:J3724, J3724)=1, 1, 0))</f>
        <v>0</v>
      </c>
      <c r="L3724" s="16" t="str">
        <f aca="false">IF(B3724="Inscripción de nuevo registro patronal",B3724 &amp; "|" &amp; E3724 &amp; "|" &amp; C3724,"")</f>
        <v/>
      </c>
      <c r="M3724" s="18" t="n">
        <f aca="false">IF(OR(C3724="", L3724=""), 0, IF(COUNTIF($L$6:L3724, L3724)=1, 1, 0))</f>
        <v>0</v>
      </c>
    </row>
    <row r="3725" customFormat="false" ht="28.35" hidden="false" customHeight="true" outlineLevel="0" collapsed="false">
      <c r="A3725" s="48" t="str">
        <f aca="false">IF(AND(NOT(ISBLANK(C3725)),NOT(ISBLANK(B3725)),NOT(ISBLANK(E3725))),(_xlfn.AGGREGATE(2,7,A$5:A3725))+1,"")</f>
        <v/>
      </c>
      <c r="B3725" s="49"/>
      <c r="C3725" s="49"/>
      <c r="D3725" s="50"/>
      <c r="E3725" s="51"/>
      <c r="F3725" s="52" t="str">
        <f aca="false">IFERROR(VLOOKUP(B3725,LISTAS!$Q$2:$R$58,2,0),"")</f>
        <v/>
      </c>
      <c r="G3725" s="34" t="str">
        <f aca="false">IF(ISBLANK(C3725),"",  IF(F3725="RAZÓN SOCIAL","NUEVO_RP",   IF(F3725="NUMERO",      IF(ISNUMBER(VALUE(C3725)),VALUE(C3725),""),   IF(OR(F3725="NSS - NOMBRE",F3725="RP - NOMBRE"),      IF(         AND(           NOT(ISERROR(FIND(" - ",C3725))),           ISERROR(FIND("  ",C3725)),           ISERROR(FIND("–",C3725)),           ISERROR(FIND("—",C3725)),           ISNUMBER(VALUE(LEFT(C3725,FIND(" - ",C3725)-1)))         ),         VALUE(LEFT(C3725,FIND(" - ",C3725)-1)),         ""      ),   ""   )  )))</f>
        <v/>
      </c>
      <c r="H3725" s="34" t="str">
        <f aca="false">B3725 &amp; "|" &amp; E3725 &amp; "|" &amp;(IF(ISBLANK(C3725),"",IFERROR(VALUE(LEFT(TRIM(C3725),FIND(" ",TRIM(C3725)&amp;" ")-1)),"")))</f>
        <v>||</v>
      </c>
      <c r="I3725" s="18" t="n">
        <f aca="false">IF(G3725="",0, IF(COUNTIF($H$6:H3725,H3725)=1,1,0))</f>
        <v>0</v>
      </c>
      <c r="J3725" s="34" t="str">
        <f aca="false">IF( OR( ISBLANK(D3725), C3725=D3725, AND( LEFT(D3725,7)&lt;&gt;"NOMINA ", OR( ISERROR(FIND(" - ",D3725)), NOT(ISNUMBER(VALUE(LEFT(D3725,FIND(" - ",D3725)-1)))) ) ) ), "", B3725 &amp; "|" &amp; E3725 &amp; "|" &amp; (IF(ISBLANK(C3725), "", IFERROR(VALUE(LEFT(TRIM(C3725), FIND(" ", TRIM(C3725)&amp;" ")-1)), ""))) &amp; "|" &amp; D3725 )</f>
        <v/>
      </c>
      <c r="K3725" s="18" t="n">
        <f aca="false">IF(OR(C3725="", J3725="",G3725=""), 0, IF(COUNTIF($J$6:J3725, J3725)=1, 1, 0))</f>
        <v>0</v>
      </c>
      <c r="L3725" s="16" t="str">
        <f aca="false">IF(B3725="Inscripción de nuevo registro patronal",B3725 &amp; "|" &amp; E3725 &amp; "|" &amp; C3725,"")</f>
        <v/>
      </c>
      <c r="M3725" s="18" t="n">
        <f aca="false">IF(OR(C3725="", L3725=""), 0, IF(COUNTIF($L$6:L3725, L3725)=1, 1, 0))</f>
        <v>0</v>
      </c>
    </row>
    <row r="3726" customFormat="false" ht="28.35" hidden="false" customHeight="true" outlineLevel="0" collapsed="false">
      <c r="A3726" s="48" t="str">
        <f aca="false">IF(AND(NOT(ISBLANK(C3726)),NOT(ISBLANK(B3726)),NOT(ISBLANK(E3726))),(_xlfn.AGGREGATE(2,7,A$5:A3726))+1,"")</f>
        <v/>
      </c>
      <c r="B3726" s="49"/>
      <c r="C3726" s="49"/>
      <c r="D3726" s="50"/>
      <c r="E3726" s="51"/>
      <c r="F3726" s="52" t="str">
        <f aca="false">IFERROR(VLOOKUP(B3726,LISTAS!$Q$2:$R$58,2,0),"")</f>
        <v/>
      </c>
      <c r="G3726" s="34" t="str">
        <f aca="false">IF(ISBLANK(C3726),"",  IF(F3726="RAZÓN SOCIAL","NUEVO_RP",   IF(F3726="NUMERO",      IF(ISNUMBER(VALUE(C3726)),VALUE(C3726),""),   IF(OR(F3726="NSS - NOMBRE",F3726="RP - NOMBRE"),      IF(         AND(           NOT(ISERROR(FIND(" - ",C3726))),           ISERROR(FIND("  ",C3726)),           ISERROR(FIND("–",C3726)),           ISERROR(FIND("—",C3726)),           ISNUMBER(VALUE(LEFT(C3726,FIND(" - ",C3726)-1)))         ),         VALUE(LEFT(C3726,FIND(" - ",C3726)-1)),         ""      ),   ""   )  )))</f>
        <v/>
      </c>
      <c r="H3726" s="34" t="str">
        <f aca="false">B3726 &amp; "|" &amp; E3726 &amp; "|" &amp;(IF(ISBLANK(C3726),"",IFERROR(VALUE(LEFT(TRIM(C3726),FIND(" ",TRIM(C3726)&amp;" ")-1)),"")))</f>
        <v>||</v>
      </c>
      <c r="I3726" s="18" t="n">
        <f aca="false">IF(G3726="",0, IF(COUNTIF($H$6:H3726,H3726)=1,1,0))</f>
        <v>0</v>
      </c>
      <c r="J3726" s="34" t="str">
        <f aca="false">IF( OR( ISBLANK(D3726), C3726=D3726, AND( LEFT(D3726,7)&lt;&gt;"NOMINA ", OR( ISERROR(FIND(" - ",D3726)), NOT(ISNUMBER(VALUE(LEFT(D3726,FIND(" - ",D3726)-1)))) ) ) ), "", B3726 &amp; "|" &amp; E3726 &amp; "|" &amp; (IF(ISBLANK(C3726), "", IFERROR(VALUE(LEFT(TRIM(C3726), FIND(" ", TRIM(C3726)&amp;" ")-1)), ""))) &amp; "|" &amp; D3726 )</f>
        <v/>
      </c>
      <c r="K3726" s="18" t="n">
        <f aca="false">IF(OR(C3726="", J3726="",G3726=""), 0, IF(COUNTIF($J$6:J3726, J3726)=1, 1, 0))</f>
        <v>0</v>
      </c>
      <c r="L3726" s="16" t="str">
        <f aca="false">IF(B3726="Inscripción de nuevo registro patronal",B3726 &amp; "|" &amp; E3726 &amp; "|" &amp; C3726,"")</f>
        <v/>
      </c>
      <c r="M3726" s="18" t="n">
        <f aca="false">IF(OR(C3726="", L3726=""), 0, IF(COUNTIF($L$6:L3726, L3726)=1, 1, 0))</f>
        <v>0</v>
      </c>
    </row>
    <row r="3727" customFormat="false" ht="28.35" hidden="false" customHeight="true" outlineLevel="0" collapsed="false">
      <c r="A3727" s="48" t="str">
        <f aca="false">IF(AND(NOT(ISBLANK(C3727)),NOT(ISBLANK(B3727)),NOT(ISBLANK(E3727))),(_xlfn.AGGREGATE(2,7,A$5:A3727))+1,"")</f>
        <v/>
      </c>
      <c r="B3727" s="49"/>
      <c r="C3727" s="49"/>
      <c r="D3727" s="50"/>
      <c r="E3727" s="51"/>
      <c r="F3727" s="52" t="str">
        <f aca="false">IFERROR(VLOOKUP(B3727,LISTAS!$Q$2:$R$58,2,0),"")</f>
        <v/>
      </c>
      <c r="G3727" s="34" t="str">
        <f aca="false">IF(ISBLANK(C3727),"",  IF(F3727="RAZÓN SOCIAL","NUEVO_RP",   IF(F3727="NUMERO",      IF(ISNUMBER(VALUE(C3727)),VALUE(C3727),""),   IF(OR(F3727="NSS - NOMBRE",F3727="RP - NOMBRE"),      IF(         AND(           NOT(ISERROR(FIND(" - ",C3727))),           ISERROR(FIND("  ",C3727)),           ISERROR(FIND("–",C3727)),           ISERROR(FIND("—",C3727)),           ISNUMBER(VALUE(LEFT(C3727,FIND(" - ",C3727)-1)))         ),         VALUE(LEFT(C3727,FIND(" - ",C3727)-1)),         ""      ),   ""   )  )))</f>
        <v/>
      </c>
      <c r="H3727" s="34" t="str">
        <f aca="false">B3727 &amp; "|" &amp; E3727 &amp; "|" &amp;(IF(ISBLANK(C3727),"",IFERROR(VALUE(LEFT(TRIM(C3727),FIND(" ",TRIM(C3727)&amp;" ")-1)),"")))</f>
        <v>||</v>
      </c>
      <c r="I3727" s="18" t="n">
        <f aca="false">IF(G3727="",0, IF(COUNTIF($H$6:H3727,H3727)=1,1,0))</f>
        <v>0</v>
      </c>
      <c r="J3727" s="34" t="str">
        <f aca="false">IF( OR( ISBLANK(D3727), C3727=D3727, AND( LEFT(D3727,7)&lt;&gt;"NOMINA ", OR( ISERROR(FIND(" - ",D3727)), NOT(ISNUMBER(VALUE(LEFT(D3727,FIND(" - ",D3727)-1)))) ) ) ), "", B3727 &amp; "|" &amp; E3727 &amp; "|" &amp; (IF(ISBLANK(C3727), "", IFERROR(VALUE(LEFT(TRIM(C3727), FIND(" ", TRIM(C3727)&amp;" ")-1)), ""))) &amp; "|" &amp; D3727 )</f>
        <v/>
      </c>
      <c r="K3727" s="18" t="n">
        <f aca="false">IF(OR(C3727="", J3727="",G3727=""), 0, IF(COUNTIF($J$6:J3727, J3727)=1, 1, 0))</f>
        <v>0</v>
      </c>
      <c r="L3727" s="16" t="str">
        <f aca="false">IF(B3727="Inscripción de nuevo registro patronal",B3727 &amp; "|" &amp; E3727 &amp; "|" &amp; C3727,"")</f>
        <v/>
      </c>
      <c r="M3727" s="18" t="n">
        <f aca="false">IF(OR(C3727="", L3727=""), 0, IF(COUNTIF($L$6:L3727, L3727)=1, 1, 0))</f>
        <v>0</v>
      </c>
    </row>
    <row r="3728" customFormat="false" ht="28.35" hidden="false" customHeight="true" outlineLevel="0" collapsed="false">
      <c r="A3728" s="48" t="str">
        <f aca="false">IF(AND(NOT(ISBLANK(C3728)),NOT(ISBLANK(B3728)),NOT(ISBLANK(E3728))),(_xlfn.AGGREGATE(2,7,A$5:A3728))+1,"")</f>
        <v/>
      </c>
      <c r="B3728" s="49"/>
      <c r="C3728" s="49"/>
      <c r="D3728" s="50"/>
      <c r="E3728" s="51"/>
      <c r="F3728" s="52" t="str">
        <f aca="false">IFERROR(VLOOKUP(B3728,LISTAS!$Q$2:$R$58,2,0),"")</f>
        <v/>
      </c>
      <c r="G3728" s="34" t="str">
        <f aca="false">IF(ISBLANK(C3728),"",  IF(F3728="RAZÓN SOCIAL","NUEVO_RP",   IF(F3728="NUMERO",      IF(ISNUMBER(VALUE(C3728)),VALUE(C3728),""),   IF(OR(F3728="NSS - NOMBRE",F3728="RP - NOMBRE"),      IF(         AND(           NOT(ISERROR(FIND(" - ",C3728))),           ISERROR(FIND("  ",C3728)),           ISERROR(FIND("–",C3728)),           ISERROR(FIND("—",C3728)),           ISNUMBER(VALUE(LEFT(C3728,FIND(" - ",C3728)-1)))         ),         VALUE(LEFT(C3728,FIND(" - ",C3728)-1)),         ""      ),   ""   )  )))</f>
        <v/>
      </c>
      <c r="H3728" s="34" t="str">
        <f aca="false">B3728 &amp; "|" &amp; E3728 &amp; "|" &amp;(IF(ISBLANK(C3728),"",IFERROR(VALUE(LEFT(TRIM(C3728),FIND(" ",TRIM(C3728)&amp;" ")-1)),"")))</f>
        <v>||</v>
      </c>
      <c r="I3728" s="18" t="n">
        <f aca="false">IF(G3728="",0, IF(COUNTIF($H$6:H3728,H3728)=1,1,0))</f>
        <v>0</v>
      </c>
      <c r="J3728" s="34" t="str">
        <f aca="false">IF( OR( ISBLANK(D3728), C3728=D3728, AND( LEFT(D3728,7)&lt;&gt;"NOMINA ", OR( ISERROR(FIND(" - ",D3728)), NOT(ISNUMBER(VALUE(LEFT(D3728,FIND(" - ",D3728)-1)))) ) ) ), "", B3728 &amp; "|" &amp; E3728 &amp; "|" &amp; (IF(ISBLANK(C3728), "", IFERROR(VALUE(LEFT(TRIM(C3728), FIND(" ", TRIM(C3728)&amp;" ")-1)), ""))) &amp; "|" &amp; D3728 )</f>
        <v/>
      </c>
      <c r="K3728" s="18" t="n">
        <f aca="false">IF(OR(C3728="", J3728="",G3728=""), 0, IF(COUNTIF($J$6:J3728, J3728)=1, 1, 0))</f>
        <v>0</v>
      </c>
      <c r="L3728" s="16" t="str">
        <f aca="false">IF(B3728="Inscripción de nuevo registro patronal",B3728 &amp; "|" &amp; E3728 &amp; "|" &amp; C3728,"")</f>
        <v/>
      </c>
      <c r="M3728" s="18" t="n">
        <f aca="false">IF(OR(C3728="", L3728=""), 0, IF(COUNTIF($L$6:L3728, L3728)=1, 1, 0))</f>
        <v>0</v>
      </c>
    </row>
    <row r="3729" customFormat="false" ht="28.35" hidden="false" customHeight="true" outlineLevel="0" collapsed="false">
      <c r="A3729" s="48" t="str">
        <f aca="false">IF(AND(NOT(ISBLANK(C3729)),NOT(ISBLANK(B3729)),NOT(ISBLANK(E3729))),(_xlfn.AGGREGATE(2,7,A$5:A3729))+1,"")</f>
        <v/>
      </c>
      <c r="B3729" s="49"/>
      <c r="C3729" s="49"/>
      <c r="D3729" s="50"/>
      <c r="E3729" s="51"/>
      <c r="F3729" s="52" t="str">
        <f aca="false">IFERROR(VLOOKUP(B3729,LISTAS!$Q$2:$R$58,2,0),"")</f>
        <v/>
      </c>
      <c r="G3729" s="34" t="str">
        <f aca="false">IF(ISBLANK(C3729),"",  IF(F3729="RAZÓN SOCIAL","NUEVO_RP",   IF(F3729="NUMERO",      IF(ISNUMBER(VALUE(C3729)),VALUE(C3729),""),   IF(OR(F3729="NSS - NOMBRE",F3729="RP - NOMBRE"),      IF(         AND(           NOT(ISERROR(FIND(" - ",C3729))),           ISERROR(FIND("  ",C3729)),           ISERROR(FIND("–",C3729)),           ISERROR(FIND("—",C3729)),           ISNUMBER(VALUE(LEFT(C3729,FIND(" - ",C3729)-1)))         ),         VALUE(LEFT(C3729,FIND(" - ",C3729)-1)),         ""      ),   ""   )  )))</f>
        <v/>
      </c>
      <c r="H3729" s="34" t="str">
        <f aca="false">B3729 &amp; "|" &amp; E3729 &amp; "|" &amp;(IF(ISBLANK(C3729),"",IFERROR(VALUE(LEFT(TRIM(C3729),FIND(" ",TRIM(C3729)&amp;" ")-1)),"")))</f>
        <v>||</v>
      </c>
      <c r="I3729" s="18" t="n">
        <f aca="false">IF(G3729="",0, IF(COUNTIF($H$6:H3729,H3729)=1,1,0))</f>
        <v>0</v>
      </c>
      <c r="J3729" s="34" t="str">
        <f aca="false">IF( OR( ISBLANK(D3729), C3729=D3729, AND( LEFT(D3729,7)&lt;&gt;"NOMINA ", OR( ISERROR(FIND(" - ",D3729)), NOT(ISNUMBER(VALUE(LEFT(D3729,FIND(" - ",D3729)-1)))) ) ) ), "", B3729 &amp; "|" &amp; E3729 &amp; "|" &amp; (IF(ISBLANK(C3729), "", IFERROR(VALUE(LEFT(TRIM(C3729), FIND(" ", TRIM(C3729)&amp;" ")-1)), ""))) &amp; "|" &amp; D3729 )</f>
        <v/>
      </c>
      <c r="K3729" s="18" t="n">
        <f aca="false">IF(OR(C3729="", J3729="",G3729=""), 0, IF(COUNTIF($J$6:J3729, J3729)=1, 1, 0))</f>
        <v>0</v>
      </c>
      <c r="L3729" s="16" t="str">
        <f aca="false">IF(B3729="Inscripción de nuevo registro patronal",B3729 &amp; "|" &amp; E3729 &amp; "|" &amp; C3729,"")</f>
        <v/>
      </c>
      <c r="M3729" s="18" t="n">
        <f aca="false">IF(OR(C3729="", L3729=""), 0, IF(COUNTIF($L$6:L3729, L3729)=1, 1, 0))</f>
        <v>0</v>
      </c>
    </row>
    <row r="3730" customFormat="false" ht="28.35" hidden="false" customHeight="true" outlineLevel="0" collapsed="false">
      <c r="A3730" s="48" t="str">
        <f aca="false">IF(AND(NOT(ISBLANK(C3730)),NOT(ISBLANK(B3730)),NOT(ISBLANK(E3730))),(_xlfn.AGGREGATE(2,7,A$5:A3730))+1,"")</f>
        <v/>
      </c>
      <c r="B3730" s="49"/>
      <c r="C3730" s="49"/>
      <c r="D3730" s="50"/>
      <c r="E3730" s="51"/>
      <c r="F3730" s="52" t="str">
        <f aca="false">IFERROR(VLOOKUP(B3730,LISTAS!$Q$2:$R$58,2,0),"")</f>
        <v/>
      </c>
      <c r="G3730" s="34" t="str">
        <f aca="false">IF(ISBLANK(C3730),"",  IF(F3730="RAZÓN SOCIAL","NUEVO_RP",   IF(F3730="NUMERO",      IF(ISNUMBER(VALUE(C3730)),VALUE(C3730),""),   IF(OR(F3730="NSS - NOMBRE",F3730="RP - NOMBRE"),      IF(         AND(           NOT(ISERROR(FIND(" - ",C3730))),           ISERROR(FIND("  ",C3730)),           ISERROR(FIND("–",C3730)),           ISERROR(FIND("—",C3730)),           ISNUMBER(VALUE(LEFT(C3730,FIND(" - ",C3730)-1)))         ),         VALUE(LEFT(C3730,FIND(" - ",C3730)-1)),         ""      ),   ""   )  )))</f>
        <v/>
      </c>
      <c r="H3730" s="34" t="str">
        <f aca="false">B3730 &amp; "|" &amp; E3730 &amp; "|" &amp;(IF(ISBLANK(C3730),"",IFERROR(VALUE(LEFT(TRIM(C3730),FIND(" ",TRIM(C3730)&amp;" ")-1)),"")))</f>
        <v>||</v>
      </c>
      <c r="I3730" s="18" t="n">
        <f aca="false">IF(G3730="",0, IF(COUNTIF($H$6:H3730,H3730)=1,1,0))</f>
        <v>0</v>
      </c>
      <c r="J3730" s="34" t="str">
        <f aca="false">IF( OR( ISBLANK(D3730), C3730=D3730, AND( LEFT(D3730,7)&lt;&gt;"NOMINA ", OR( ISERROR(FIND(" - ",D3730)), NOT(ISNUMBER(VALUE(LEFT(D3730,FIND(" - ",D3730)-1)))) ) ) ), "", B3730 &amp; "|" &amp; E3730 &amp; "|" &amp; (IF(ISBLANK(C3730), "", IFERROR(VALUE(LEFT(TRIM(C3730), FIND(" ", TRIM(C3730)&amp;" ")-1)), ""))) &amp; "|" &amp; D3730 )</f>
        <v/>
      </c>
      <c r="K3730" s="18" t="n">
        <f aca="false">IF(OR(C3730="", J3730="",G3730=""), 0, IF(COUNTIF($J$6:J3730, J3730)=1, 1, 0))</f>
        <v>0</v>
      </c>
      <c r="L3730" s="16" t="str">
        <f aca="false">IF(B3730="Inscripción de nuevo registro patronal",B3730 &amp; "|" &amp; E3730 &amp; "|" &amp; C3730,"")</f>
        <v/>
      </c>
      <c r="M3730" s="18" t="n">
        <f aca="false">IF(OR(C3730="", L3730=""), 0, IF(COUNTIF($L$6:L3730, L3730)=1, 1, 0))</f>
        <v>0</v>
      </c>
    </row>
    <row r="3731" customFormat="false" ht="28.35" hidden="false" customHeight="true" outlineLevel="0" collapsed="false">
      <c r="A3731" s="48" t="str">
        <f aca="false">IF(AND(NOT(ISBLANK(C3731)),NOT(ISBLANK(B3731)),NOT(ISBLANK(E3731))),(_xlfn.AGGREGATE(2,7,A$5:A3731))+1,"")</f>
        <v/>
      </c>
      <c r="B3731" s="49"/>
      <c r="C3731" s="49"/>
      <c r="D3731" s="50"/>
      <c r="E3731" s="51"/>
      <c r="F3731" s="52" t="str">
        <f aca="false">IFERROR(VLOOKUP(B3731,LISTAS!$Q$2:$R$58,2,0),"")</f>
        <v/>
      </c>
      <c r="G3731" s="34" t="str">
        <f aca="false">IF(ISBLANK(C3731),"",  IF(F3731="RAZÓN SOCIAL","NUEVO_RP",   IF(F3731="NUMERO",      IF(ISNUMBER(VALUE(C3731)),VALUE(C3731),""),   IF(OR(F3731="NSS - NOMBRE",F3731="RP - NOMBRE"),      IF(         AND(           NOT(ISERROR(FIND(" - ",C3731))),           ISERROR(FIND("  ",C3731)),           ISERROR(FIND("–",C3731)),           ISERROR(FIND("—",C3731)),           ISNUMBER(VALUE(LEFT(C3731,FIND(" - ",C3731)-1)))         ),         VALUE(LEFT(C3731,FIND(" - ",C3731)-1)),         ""      ),   ""   )  )))</f>
        <v/>
      </c>
      <c r="H3731" s="34" t="str">
        <f aca="false">B3731 &amp; "|" &amp; E3731 &amp; "|" &amp;(IF(ISBLANK(C3731),"",IFERROR(VALUE(LEFT(TRIM(C3731),FIND(" ",TRIM(C3731)&amp;" ")-1)),"")))</f>
        <v>||</v>
      </c>
      <c r="I3731" s="18" t="n">
        <f aca="false">IF(G3731="",0, IF(COUNTIF($H$6:H3731,H3731)=1,1,0))</f>
        <v>0</v>
      </c>
      <c r="J3731" s="34" t="str">
        <f aca="false">IF( OR( ISBLANK(D3731), C3731=D3731, AND( LEFT(D3731,7)&lt;&gt;"NOMINA ", OR( ISERROR(FIND(" - ",D3731)), NOT(ISNUMBER(VALUE(LEFT(D3731,FIND(" - ",D3731)-1)))) ) ) ), "", B3731 &amp; "|" &amp; E3731 &amp; "|" &amp; (IF(ISBLANK(C3731), "", IFERROR(VALUE(LEFT(TRIM(C3731), FIND(" ", TRIM(C3731)&amp;" ")-1)), ""))) &amp; "|" &amp; D3731 )</f>
        <v/>
      </c>
      <c r="K3731" s="18" t="n">
        <f aca="false">IF(OR(C3731="", J3731="",G3731=""), 0, IF(COUNTIF($J$6:J3731, J3731)=1, 1, 0))</f>
        <v>0</v>
      </c>
      <c r="L3731" s="16" t="str">
        <f aca="false">IF(B3731="Inscripción de nuevo registro patronal",B3731 &amp; "|" &amp; E3731 &amp; "|" &amp; C3731,"")</f>
        <v/>
      </c>
      <c r="M3731" s="18" t="n">
        <f aca="false">IF(OR(C3731="", L3731=""), 0, IF(COUNTIF($L$6:L3731, L3731)=1, 1, 0))</f>
        <v>0</v>
      </c>
    </row>
    <row r="3732" customFormat="false" ht="28.35" hidden="false" customHeight="true" outlineLevel="0" collapsed="false">
      <c r="A3732" s="48" t="str">
        <f aca="false">IF(AND(NOT(ISBLANK(C3732)),NOT(ISBLANK(B3732)),NOT(ISBLANK(E3732))),(_xlfn.AGGREGATE(2,7,A$5:A3732))+1,"")</f>
        <v/>
      </c>
      <c r="B3732" s="49"/>
      <c r="C3732" s="49"/>
      <c r="D3732" s="50"/>
      <c r="E3732" s="51"/>
      <c r="F3732" s="52" t="str">
        <f aca="false">IFERROR(VLOOKUP(B3732,LISTAS!$Q$2:$R$58,2,0),"")</f>
        <v/>
      </c>
      <c r="G3732" s="34" t="str">
        <f aca="false">IF(ISBLANK(C3732),"",  IF(F3732="RAZÓN SOCIAL","NUEVO_RP",   IF(F3732="NUMERO",      IF(ISNUMBER(VALUE(C3732)),VALUE(C3732),""),   IF(OR(F3732="NSS - NOMBRE",F3732="RP - NOMBRE"),      IF(         AND(           NOT(ISERROR(FIND(" - ",C3732))),           ISERROR(FIND("  ",C3732)),           ISERROR(FIND("–",C3732)),           ISERROR(FIND("—",C3732)),           ISNUMBER(VALUE(LEFT(C3732,FIND(" - ",C3732)-1)))         ),         VALUE(LEFT(C3732,FIND(" - ",C3732)-1)),         ""      ),   ""   )  )))</f>
        <v/>
      </c>
      <c r="H3732" s="34" t="str">
        <f aca="false">B3732 &amp; "|" &amp; E3732 &amp; "|" &amp;(IF(ISBLANK(C3732),"",IFERROR(VALUE(LEFT(TRIM(C3732),FIND(" ",TRIM(C3732)&amp;" ")-1)),"")))</f>
        <v>||</v>
      </c>
      <c r="I3732" s="18" t="n">
        <f aca="false">IF(G3732="",0, IF(COUNTIF($H$6:H3732,H3732)=1,1,0))</f>
        <v>0</v>
      </c>
      <c r="J3732" s="34" t="str">
        <f aca="false">IF( OR( ISBLANK(D3732), C3732=D3732, AND( LEFT(D3732,7)&lt;&gt;"NOMINA ", OR( ISERROR(FIND(" - ",D3732)), NOT(ISNUMBER(VALUE(LEFT(D3732,FIND(" - ",D3732)-1)))) ) ) ), "", B3732 &amp; "|" &amp; E3732 &amp; "|" &amp; (IF(ISBLANK(C3732), "", IFERROR(VALUE(LEFT(TRIM(C3732), FIND(" ", TRIM(C3732)&amp;" ")-1)), ""))) &amp; "|" &amp; D3732 )</f>
        <v/>
      </c>
      <c r="K3732" s="18" t="n">
        <f aca="false">IF(OR(C3732="", J3732="",G3732=""), 0, IF(COUNTIF($J$6:J3732, J3732)=1, 1, 0))</f>
        <v>0</v>
      </c>
      <c r="L3732" s="16" t="str">
        <f aca="false">IF(B3732="Inscripción de nuevo registro patronal",B3732 &amp; "|" &amp; E3732 &amp; "|" &amp; C3732,"")</f>
        <v/>
      </c>
      <c r="M3732" s="18" t="n">
        <f aca="false">IF(OR(C3732="", L3732=""), 0, IF(COUNTIF($L$6:L3732, L3732)=1, 1, 0))</f>
        <v>0</v>
      </c>
    </row>
    <row r="3733" customFormat="false" ht="28.35" hidden="false" customHeight="true" outlineLevel="0" collapsed="false">
      <c r="A3733" s="48" t="str">
        <f aca="false">IF(AND(NOT(ISBLANK(C3733)),NOT(ISBLANK(B3733)),NOT(ISBLANK(E3733))),(_xlfn.AGGREGATE(2,7,A$5:A3733))+1,"")</f>
        <v/>
      </c>
      <c r="B3733" s="49"/>
      <c r="C3733" s="49"/>
      <c r="D3733" s="50"/>
      <c r="E3733" s="51"/>
      <c r="F3733" s="52" t="str">
        <f aca="false">IFERROR(VLOOKUP(B3733,LISTAS!$Q$2:$R$58,2,0),"")</f>
        <v/>
      </c>
      <c r="G3733" s="34" t="str">
        <f aca="false">IF(ISBLANK(C3733),"",  IF(F3733="RAZÓN SOCIAL","NUEVO_RP",   IF(F3733="NUMERO",      IF(ISNUMBER(VALUE(C3733)),VALUE(C3733),""),   IF(OR(F3733="NSS - NOMBRE",F3733="RP - NOMBRE"),      IF(         AND(           NOT(ISERROR(FIND(" - ",C3733))),           ISERROR(FIND("  ",C3733)),           ISERROR(FIND("–",C3733)),           ISERROR(FIND("—",C3733)),           ISNUMBER(VALUE(LEFT(C3733,FIND(" - ",C3733)-1)))         ),         VALUE(LEFT(C3733,FIND(" - ",C3733)-1)),         ""      ),   ""   )  )))</f>
        <v/>
      </c>
      <c r="H3733" s="34" t="str">
        <f aca="false">B3733 &amp; "|" &amp; E3733 &amp; "|" &amp;(IF(ISBLANK(C3733),"",IFERROR(VALUE(LEFT(TRIM(C3733),FIND(" ",TRIM(C3733)&amp;" ")-1)),"")))</f>
        <v>||</v>
      </c>
      <c r="I3733" s="18" t="n">
        <f aca="false">IF(G3733="",0, IF(COUNTIF($H$6:H3733,H3733)=1,1,0))</f>
        <v>0</v>
      </c>
      <c r="J3733" s="34" t="str">
        <f aca="false">IF( OR( ISBLANK(D3733), C3733=D3733, AND( LEFT(D3733,7)&lt;&gt;"NOMINA ", OR( ISERROR(FIND(" - ",D3733)), NOT(ISNUMBER(VALUE(LEFT(D3733,FIND(" - ",D3733)-1)))) ) ) ), "", B3733 &amp; "|" &amp; E3733 &amp; "|" &amp; (IF(ISBLANK(C3733), "", IFERROR(VALUE(LEFT(TRIM(C3733), FIND(" ", TRIM(C3733)&amp;" ")-1)), ""))) &amp; "|" &amp; D3733 )</f>
        <v/>
      </c>
      <c r="K3733" s="18" t="n">
        <f aca="false">IF(OR(C3733="", J3733="",G3733=""), 0, IF(COUNTIF($J$6:J3733, J3733)=1, 1, 0))</f>
        <v>0</v>
      </c>
      <c r="L3733" s="16" t="str">
        <f aca="false">IF(B3733="Inscripción de nuevo registro patronal",B3733 &amp; "|" &amp; E3733 &amp; "|" &amp; C3733,"")</f>
        <v/>
      </c>
      <c r="M3733" s="18" t="n">
        <f aca="false">IF(OR(C3733="", L3733=""), 0, IF(COUNTIF($L$6:L3733, L3733)=1, 1, 0))</f>
        <v>0</v>
      </c>
    </row>
    <row r="3734" customFormat="false" ht="28.35" hidden="false" customHeight="true" outlineLevel="0" collapsed="false">
      <c r="A3734" s="48" t="str">
        <f aca="false">IF(AND(NOT(ISBLANK(C3734)),NOT(ISBLANK(B3734)),NOT(ISBLANK(E3734))),(_xlfn.AGGREGATE(2,7,A$5:A3734))+1,"")</f>
        <v/>
      </c>
      <c r="B3734" s="49"/>
      <c r="C3734" s="49"/>
      <c r="D3734" s="50"/>
      <c r="E3734" s="51"/>
      <c r="F3734" s="52" t="str">
        <f aca="false">IFERROR(VLOOKUP(B3734,LISTAS!$Q$2:$R$58,2,0),"")</f>
        <v/>
      </c>
      <c r="G3734" s="34" t="str">
        <f aca="false">IF(ISBLANK(C3734),"",  IF(F3734="RAZÓN SOCIAL","NUEVO_RP",   IF(F3734="NUMERO",      IF(ISNUMBER(VALUE(C3734)),VALUE(C3734),""),   IF(OR(F3734="NSS - NOMBRE",F3734="RP - NOMBRE"),      IF(         AND(           NOT(ISERROR(FIND(" - ",C3734))),           ISERROR(FIND("  ",C3734)),           ISERROR(FIND("–",C3734)),           ISERROR(FIND("—",C3734)),           ISNUMBER(VALUE(LEFT(C3734,FIND(" - ",C3734)-1)))         ),         VALUE(LEFT(C3734,FIND(" - ",C3734)-1)),         ""      ),   ""   )  )))</f>
        <v/>
      </c>
      <c r="H3734" s="34" t="str">
        <f aca="false">B3734 &amp; "|" &amp; E3734 &amp; "|" &amp;(IF(ISBLANK(C3734),"",IFERROR(VALUE(LEFT(TRIM(C3734),FIND(" ",TRIM(C3734)&amp;" ")-1)),"")))</f>
        <v>||</v>
      </c>
      <c r="I3734" s="18" t="n">
        <f aca="false">IF(G3734="",0, IF(COUNTIF($H$6:H3734,H3734)=1,1,0))</f>
        <v>0</v>
      </c>
      <c r="J3734" s="34" t="str">
        <f aca="false">IF( OR( ISBLANK(D3734), C3734=D3734, AND( LEFT(D3734,7)&lt;&gt;"NOMINA ", OR( ISERROR(FIND(" - ",D3734)), NOT(ISNUMBER(VALUE(LEFT(D3734,FIND(" - ",D3734)-1)))) ) ) ), "", B3734 &amp; "|" &amp; E3734 &amp; "|" &amp; (IF(ISBLANK(C3734), "", IFERROR(VALUE(LEFT(TRIM(C3734), FIND(" ", TRIM(C3734)&amp;" ")-1)), ""))) &amp; "|" &amp; D3734 )</f>
        <v/>
      </c>
      <c r="K3734" s="18" t="n">
        <f aca="false">IF(OR(C3734="", J3734="",G3734=""), 0, IF(COUNTIF($J$6:J3734, J3734)=1, 1, 0))</f>
        <v>0</v>
      </c>
      <c r="L3734" s="16" t="str">
        <f aca="false">IF(B3734="Inscripción de nuevo registro patronal",B3734 &amp; "|" &amp; E3734 &amp; "|" &amp; C3734,"")</f>
        <v/>
      </c>
      <c r="M3734" s="18" t="n">
        <f aca="false">IF(OR(C3734="", L3734=""), 0, IF(COUNTIF($L$6:L3734, L3734)=1, 1, 0))</f>
        <v>0</v>
      </c>
    </row>
    <row r="3735" customFormat="false" ht="28.35" hidden="false" customHeight="true" outlineLevel="0" collapsed="false">
      <c r="A3735" s="48" t="str">
        <f aca="false">IF(AND(NOT(ISBLANK(C3735)),NOT(ISBLANK(B3735)),NOT(ISBLANK(E3735))),(_xlfn.AGGREGATE(2,7,A$5:A3735))+1,"")</f>
        <v/>
      </c>
      <c r="B3735" s="49"/>
      <c r="C3735" s="49"/>
      <c r="D3735" s="50"/>
      <c r="E3735" s="51"/>
      <c r="F3735" s="52" t="str">
        <f aca="false">IFERROR(VLOOKUP(B3735,LISTAS!$Q$2:$R$58,2,0),"")</f>
        <v/>
      </c>
      <c r="G3735" s="34" t="str">
        <f aca="false">IF(ISBLANK(C3735),"",  IF(F3735="RAZÓN SOCIAL","NUEVO_RP",   IF(F3735="NUMERO",      IF(ISNUMBER(VALUE(C3735)),VALUE(C3735),""),   IF(OR(F3735="NSS - NOMBRE",F3735="RP - NOMBRE"),      IF(         AND(           NOT(ISERROR(FIND(" - ",C3735))),           ISERROR(FIND("  ",C3735)),           ISERROR(FIND("–",C3735)),           ISERROR(FIND("—",C3735)),           ISNUMBER(VALUE(LEFT(C3735,FIND(" - ",C3735)-1)))         ),         VALUE(LEFT(C3735,FIND(" - ",C3735)-1)),         ""      ),   ""   )  )))</f>
        <v/>
      </c>
      <c r="H3735" s="34" t="str">
        <f aca="false">B3735 &amp; "|" &amp; E3735 &amp; "|" &amp;(IF(ISBLANK(C3735),"",IFERROR(VALUE(LEFT(TRIM(C3735),FIND(" ",TRIM(C3735)&amp;" ")-1)),"")))</f>
        <v>||</v>
      </c>
      <c r="I3735" s="18" t="n">
        <f aca="false">IF(G3735="",0, IF(COUNTIF($H$6:H3735,H3735)=1,1,0))</f>
        <v>0</v>
      </c>
      <c r="J3735" s="34" t="str">
        <f aca="false">IF( OR( ISBLANK(D3735), C3735=D3735, AND( LEFT(D3735,7)&lt;&gt;"NOMINA ", OR( ISERROR(FIND(" - ",D3735)), NOT(ISNUMBER(VALUE(LEFT(D3735,FIND(" - ",D3735)-1)))) ) ) ), "", B3735 &amp; "|" &amp; E3735 &amp; "|" &amp; (IF(ISBLANK(C3735), "", IFERROR(VALUE(LEFT(TRIM(C3735), FIND(" ", TRIM(C3735)&amp;" ")-1)), ""))) &amp; "|" &amp; D3735 )</f>
        <v/>
      </c>
      <c r="K3735" s="18" t="n">
        <f aca="false">IF(OR(C3735="", J3735="",G3735=""), 0, IF(COUNTIF($J$6:J3735, J3735)=1, 1, 0))</f>
        <v>0</v>
      </c>
      <c r="L3735" s="16" t="str">
        <f aca="false">IF(B3735="Inscripción de nuevo registro patronal",B3735 &amp; "|" &amp; E3735 &amp; "|" &amp; C3735,"")</f>
        <v/>
      </c>
      <c r="M3735" s="18" t="n">
        <f aca="false">IF(OR(C3735="", L3735=""), 0, IF(COUNTIF($L$6:L3735, L3735)=1, 1, 0))</f>
        <v>0</v>
      </c>
    </row>
    <row r="3736" customFormat="false" ht="28.35" hidden="false" customHeight="true" outlineLevel="0" collapsed="false">
      <c r="A3736" s="48" t="str">
        <f aca="false">IF(AND(NOT(ISBLANK(C3736)),NOT(ISBLANK(B3736)),NOT(ISBLANK(E3736))),(_xlfn.AGGREGATE(2,7,A$5:A3736))+1,"")</f>
        <v/>
      </c>
      <c r="B3736" s="49"/>
      <c r="C3736" s="49"/>
      <c r="D3736" s="50"/>
      <c r="E3736" s="51"/>
      <c r="F3736" s="52" t="str">
        <f aca="false">IFERROR(VLOOKUP(B3736,LISTAS!$Q$2:$R$58,2,0),"")</f>
        <v/>
      </c>
      <c r="G3736" s="34" t="str">
        <f aca="false">IF(ISBLANK(C3736),"",  IF(F3736="RAZÓN SOCIAL","NUEVO_RP",   IF(F3736="NUMERO",      IF(ISNUMBER(VALUE(C3736)),VALUE(C3736),""),   IF(OR(F3736="NSS - NOMBRE",F3736="RP - NOMBRE"),      IF(         AND(           NOT(ISERROR(FIND(" - ",C3736))),           ISERROR(FIND("  ",C3736)),           ISERROR(FIND("–",C3736)),           ISERROR(FIND("—",C3736)),           ISNUMBER(VALUE(LEFT(C3736,FIND(" - ",C3736)-1)))         ),         VALUE(LEFT(C3736,FIND(" - ",C3736)-1)),         ""      ),   ""   )  )))</f>
        <v/>
      </c>
      <c r="H3736" s="34" t="str">
        <f aca="false">B3736 &amp; "|" &amp; E3736 &amp; "|" &amp;(IF(ISBLANK(C3736),"",IFERROR(VALUE(LEFT(TRIM(C3736),FIND(" ",TRIM(C3736)&amp;" ")-1)),"")))</f>
        <v>||</v>
      </c>
      <c r="I3736" s="18" t="n">
        <f aca="false">IF(G3736="",0, IF(COUNTIF($H$6:H3736,H3736)=1,1,0))</f>
        <v>0</v>
      </c>
      <c r="J3736" s="34" t="str">
        <f aca="false">IF( OR( ISBLANK(D3736), C3736=D3736, AND( LEFT(D3736,7)&lt;&gt;"NOMINA ", OR( ISERROR(FIND(" - ",D3736)), NOT(ISNUMBER(VALUE(LEFT(D3736,FIND(" - ",D3736)-1)))) ) ) ), "", B3736 &amp; "|" &amp; E3736 &amp; "|" &amp; (IF(ISBLANK(C3736), "", IFERROR(VALUE(LEFT(TRIM(C3736), FIND(" ", TRIM(C3736)&amp;" ")-1)), ""))) &amp; "|" &amp; D3736 )</f>
        <v/>
      </c>
      <c r="K3736" s="18" t="n">
        <f aca="false">IF(OR(C3736="", J3736="",G3736=""), 0, IF(COUNTIF($J$6:J3736, J3736)=1, 1, 0))</f>
        <v>0</v>
      </c>
      <c r="L3736" s="16" t="str">
        <f aca="false">IF(B3736="Inscripción de nuevo registro patronal",B3736 &amp; "|" &amp; E3736 &amp; "|" &amp; C3736,"")</f>
        <v/>
      </c>
      <c r="M3736" s="18" t="n">
        <f aca="false">IF(OR(C3736="", L3736=""), 0, IF(COUNTIF($L$6:L3736, L3736)=1, 1, 0))</f>
        <v>0</v>
      </c>
    </row>
    <row r="3737" customFormat="false" ht="28.35" hidden="false" customHeight="true" outlineLevel="0" collapsed="false">
      <c r="A3737" s="48" t="str">
        <f aca="false">IF(AND(NOT(ISBLANK(C3737)),NOT(ISBLANK(B3737)),NOT(ISBLANK(E3737))),(_xlfn.AGGREGATE(2,7,A$5:A3737))+1,"")</f>
        <v/>
      </c>
      <c r="B3737" s="49"/>
      <c r="C3737" s="49"/>
      <c r="D3737" s="50"/>
      <c r="E3737" s="51"/>
      <c r="F3737" s="52" t="str">
        <f aca="false">IFERROR(VLOOKUP(B3737,LISTAS!$Q$2:$R$58,2,0),"")</f>
        <v/>
      </c>
      <c r="G3737" s="34" t="str">
        <f aca="false">IF(ISBLANK(C3737),"",  IF(F3737="RAZÓN SOCIAL","NUEVO_RP",   IF(F3737="NUMERO",      IF(ISNUMBER(VALUE(C3737)),VALUE(C3737),""),   IF(OR(F3737="NSS - NOMBRE",F3737="RP - NOMBRE"),      IF(         AND(           NOT(ISERROR(FIND(" - ",C3737))),           ISERROR(FIND("  ",C3737)),           ISERROR(FIND("–",C3737)),           ISERROR(FIND("—",C3737)),           ISNUMBER(VALUE(LEFT(C3737,FIND(" - ",C3737)-1)))         ),         VALUE(LEFT(C3737,FIND(" - ",C3737)-1)),         ""      ),   ""   )  )))</f>
        <v/>
      </c>
      <c r="H3737" s="34" t="str">
        <f aca="false">B3737 &amp; "|" &amp; E3737 &amp; "|" &amp;(IF(ISBLANK(C3737),"",IFERROR(VALUE(LEFT(TRIM(C3737),FIND(" ",TRIM(C3737)&amp;" ")-1)),"")))</f>
        <v>||</v>
      </c>
      <c r="I3737" s="18" t="n">
        <f aca="false">IF(G3737="",0, IF(COUNTIF($H$6:H3737,H3737)=1,1,0))</f>
        <v>0</v>
      </c>
      <c r="J3737" s="34" t="str">
        <f aca="false">IF( OR( ISBLANK(D3737), C3737=D3737, AND( LEFT(D3737,7)&lt;&gt;"NOMINA ", OR( ISERROR(FIND(" - ",D3737)), NOT(ISNUMBER(VALUE(LEFT(D3737,FIND(" - ",D3737)-1)))) ) ) ), "", B3737 &amp; "|" &amp; E3737 &amp; "|" &amp; (IF(ISBLANK(C3737), "", IFERROR(VALUE(LEFT(TRIM(C3737), FIND(" ", TRIM(C3737)&amp;" ")-1)), ""))) &amp; "|" &amp; D3737 )</f>
        <v/>
      </c>
      <c r="K3737" s="18" t="n">
        <f aca="false">IF(OR(C3737="", J3737="",G3737=""), 0, IF(COUNTIF($J$6:J3737, J3737)=1, 1, 0))</f>
        <v>0</v>
      </c>
      <c r="L3737" s="16" t="str">
        <f aca="false">IF(B3737="Inscripción de nuevo registro patronal",B3737 &amp; "|" &amp; E3737 &amp; "|" &amp; C3737,"")</f>
        <v/>
      </c>
      <c r="M3737" s="18" t="n">
        <f aca="false">IF(OR(C3737="", L3737=""), 0, IF(COUNTIF($L$6:L3737, L3737)=1, 1, 0))</f>
        <v>0</v>
      </c>
    </row>
    <row r="3738" customFormat="false" ht="28.35" hidden="false" customHeight="true" outlineLevel="0" collapsed="false">
      <c r="A3738" s="48" t="str">
        <f aca="false">IF(AND(NOT(ISBLANK(C3738)),NOT(ISBLANK(B3738)),NOT(ISBLANK(E3738))),(_xlfn.AGGREGATE(2,7,A$5:A3738))+1,"")</f>
        <v/>
      </c>
      <c r="B3738" s="49"/>
      <c r="C3738" s="49"/>
      <c r="D3738" s="50"/>
      <c r="E3738" s="51"/>
      <c r="F3738" s="52" t="str">
        <f aca="false">IFERROR(VLOOKUP(B3738,LISTAS!$Q$2:$R$58,2,0),"")</f>
        <v/>
      </c>
      <c r="G3738" s="34" t="str">
        <f aca="false">IF(ISBLANK(C3738),"",  IF(F3738="RAZÓN SOCIAL","NUEVO_RP",   IF(F3738="NUMERO",      IF(ISNUMBER(VALUE(C3738)),VALUE(C3738),""),   IF(OR(F3738="NSS - NOMBRE",F3738="RP - NOMBRE"),      IF(         AND(           NOT(ISERROR(FIND(" - ",C3738))),           ISERROR(FIND("  ",C3738)),           ISERROR(FIND("–",C3738)),           ISERROR(FIND("—",C3738)),           ISNUMBER(VALUE(LEFT(C3738,FIND(" - ",C3738)-1)))         ),         VALUE(LEFT(C3738,FIND(" - ",C3738)-1)),         ""      ),   ""   )  )))</f>
        <v/>
      </c>
      <c r="H3738" s="34" t="str">
        <f aca="false">B3738 &amp; "|" &amp; E3738 &amp; "|" &amp;(IF(ISBLANK(C3738),"",IFERROR(VALUE(LEFT(TRIM(C3738),FIND(" ",TRIM(C3738)&amp;" ")-1)),"")))</f>
        <v>||</v>
      </c>
      <c r="I3738" s="18" t="n">
        <f aca="false">IF(G3738="",0, IF(COUNTIF($H$6:H3738,H3738)=1,1,0))</f>
        <v>0</v>
      </c>
      <c r="J3738" s="34" t="str">
        <f aca="false">IF( OR( ISBLANK(D3738), C3738=D3738, AND( LEFT(D3738,7)&lt;&gt;"NOMINA ", OR( ISERROR(FIND(" - ",D3738)), NOT(ISNUMBER(VALUE(LEFT(D3738,FIND(" - ",D3738)-1)))) ) ) ), "", B3738 &amp; "|" &amp; E3738 &amp; "|" &amp; (IF(ISBLANK(C3738), "", IFERROR(VALUE(LEFT(TRIM(C3738), FIND(" ", TRIM(C3738)&amp;" ")-1)), ""))) &amp; "|" &amp; D3738 )</f>
        <v/>
      </c>
      <c r="K3738" s="18" t="n">
        <f aca="false">IF(OR(C3738="", J3738="",G3738=""), 0, IF(COUNTIF($J$6:J3738, J3738)=1, 1, 0))</f>
        <v>0</v>
      </c>
      <c r="L3738" s="16" t="str">
        <f aca="false">IF(B3738="Inscripción de nuevo registro patronal",B3738 &amp; "|" &amp; E3738 &amp; "|" &amp; C3738,"")</f>
        <v/>
      </c>
      <c r="M3738" s="18" t="n">
        <f aca="false">IF(OR(C3738="", L3738=""), 0, IF(COUNTIF($L$6:L3738, L3738)=1, 1, 0))</f>
        <v>0</v>
      </c>
    </row>
    <row r="3739" customFormat="false" ht="28.35" hidden="false" customHeight="true" outlineLevel="0" collapsed="false">
      <c r="A3739" s="48" t="str">
        <f aca="false">IF(AND(NOT(ISBLANK(C3739)),NOT(ISBLANK(B3739)),NOT(ISBLANK(E3739))),(_xlfn.AGGREGATE(2,7,A$5:A3739))+1,"")</f>
        <v/>
      </c>
      <c r="B3739" s="49"/>
      <c r="C3739" s="49"/>
      <c r="D3739" s="50"/>
      <c r="E3739" s="51"/>
      <c r="F3739" s="52" t="str">
        <f aca="false">IFERROR(VLOOKUP(B3739,LISTAS!$Q$2:$R$58,2,0),"")</f>
        <v/>
      </c>
      <c r="G3739" s="34" t="str">
        <f aca="false">IF(ISBLANK(C3739),"",  IF(F3739="RAZÓN SOCIAL","NUEVO_RP",   IF(F3739="NUMERO",      IF(ISNUMBER(VALUE(C3739)),VALUE(C3739),""),   IF(OR(F3739="NSS - NOMBRE",F3739="RP - NOMBRE"),      IF(         AND(           NOT(ISERROR(FIND(" - ",C3739))),           ISERROR(FIND("  ",C3739)),           ISERROR(FIND("–",C3739)),           ISERROR(FIND("—",C3739)),           ISNUMBER(VALUE(LEFT(C3739,FIND(" - ",C3739)-1)))         ),         VALUE(LEFT(C3739,FIND(" - ",C3739)-1)),         ""      ),   ""   )  )))</f>
        <v/>
      </c>
      <c r="H3739" s="34" t="str">
        <f aca="false">B3739 &amp; "|" &amp; E3739 &amp; "|" &amp;(IF(ISBLANK(C3739),"",IFERROR(VALUE(LEFT(TRIM(C3739),FIND(" ",TRIM(C3739)&amp;" ")-1)),"")))</f>
        <v>||</v>
      </c>
      <c r="I3739" s="18" t="n">
        <f aca="false">IF(G3739="",0, IF(COUNTIF($H$6:H3739,H3739)=1,1,0))</f>
        <v>0</v>
      </c>
      <c r="J3739" s="34" t="str">
        <f aca="false">IF( OR( ISBLANK(D3739), C3739=D3739, AND( LEFT(D3739,7)&lt;&gt;"NOMINA ", OR( ISERROR(FIND(" - ",D3739)), NOT(ISNUMBER(VALUE(LEFT(D3739,FIND(" - ",D3739)-1)))) ) ) ), "", B3739 &amp; "|" &amp; E3739 &amp; "|" &amp; (IF(ISBLANK(C3739), "", IFERROR(VALUE(LEFT(TRIM(C3739), FIND(" ", TRIM(C3739)&amp;" ")-1)), ""))) &amp; "|" &amp; D3739 )</f>
        <v/>
      </c>
      <c r="K3739" s="18" t="n">
        <f aca="false">IF(OR(C3739="", J3739="",G3739=""), 0, IF(COUNTIF($J$6:J3739, J3739)=1, 1, 0))</f>
        <v>0</v>
      </c>
      <c r="L3739" s="16" t="str">
        <f aca="false">IF(B3739="Inscripción de nuevo registro patronal",B3739 &amp; "|" &amp; E3739 &amp; "|" &amp; C3739,"")</f>
        <v/>
      </c>
      <c r="M3739" s="18" t="n">
        <f aca="false">IF(OR(C3739="", L3739=""), 0, IF(COUNTIF($L$6:L3739, L3739)=1, 1, 0))</f>
        <v>0</v>
      </c>
    </row>
    <row r="3740" customFormat="false" ht="28.35" hidden="false" customHeight="true" outlineLevel="0" collapsed="false">
      <c r="A3740" s="48" t="str">
        <f aca="false">IF(AND(NOT(ISBLANK(C3740)),NOT(ISBLANK(B3740)),NOT(ISBLANK(E3740))),(_xlfn.AGGREGATE(2,7,A$5:A3740))+1,"")</f>
        <v/>
      </c>
      <c r="B3740" s="49"/>
      <c r="C3740" s="49"/>
      <c r="D3740" s="50"/>
      <c r="E3740" s="51"/>
      <c r="F3740" s="52" t="str">
        <f aca="false">IFERROR(VLOOKUP(B3740,LISTAS!$Q$2:$R$58,2,0),"")</f>
        <v/>
      </c>
      <c r="G3740" s="34" t="str">
        <f aca="false">IF(ISBLANK(C3740),"",  IF(F3740="RAZÓN SOCIAL","NUEVO_RP",   IF(F3740="NUMERO",      IF(ISNUMBER(VALUE(C3740)),VALUE(C3740),""),   IF(OR(F3740="NSS - NOMBRE",F3740="RP - NOMBRE"),      IF(         AND(           NOT(ISERROR(FIND(" - ",C3740))),           ISERROR(FIND("  ",C3740)),           ISERROR(FIND("–",C3740)),           ISERROR(FIND("—",C3740)),           ISNUMBER(VALUE(LEFT(C3740,FIND(" - ",C3740)-1)))         ),         VALUE(LEFT(C3740,FIND(" - ",C3740)-1)),         ""      ),   ""   )  )))</f>
        <v/>
      </c>
      <c r="H3740" s="34" t="str">
        <f aca="false">B3740 &amp; "|" &amp; E3740 &amp; "|" &amp;(IF(ISBLANK(C3740),"",IFERROR(VALUE(LEFT(TRIM(C3740),FIND(" ",TRIM(C3740)&amp;" ")-1)),"")))</f>
        <v>||</v>
      </c>
      <c r="I3740" s="18" t="n">
        <f aca="false">IF(G3740="",0, IF(COUNTIF($H$6:H3740,H3740)=1,1,0))</f>
        <v>0</v>
      </c>
      <c r="J3740" s="34" t="str">
        <f aca="false">IF( OR( ISBLANK(D3740), C3740=D3740, AND( LEFT(D3740,7)&lt;&gt;"NOMINA ", OR( ISERROR(FIND(" - ",D3740)), NOT(ISNUMBER(VALUE(LEFT(D3740,FIND(" - ",D3740)-1)))) ) ) ), "", B3740 &amp; "|" &amp; E3740 &amp; "|" &amp; (IF(ISBLANK(C3740), "", IFERROR(VALUE(LEFT(TRIM(C3740), FIND(" ", TRIM(C3740)&amp;" ")-1)), ""))) &amp; "|" &amp; D3740 )</f>
        <v/>
      </c>
      <c r="K3740" s="18" t="n">
        <f aca="false">IF(OR(C3740="", J3740="",G3740=""), 0, IF(COUNTIF($J$6:J3740, J3740)=1, 1, 0))</f>
        <v>0</v>
      </c>
      <c r="L3740" s="16" t="str">
        <f aca="false">IF(B3740="Inscripción de nuevo registro patronal",B3740 &amp; "|" &amp; E3740 &amp; "|" &amp; C3740,"")</f>
        <v/>
      </c>
      <c r="M3740" s="18" t="n">
        <f aca="false">IF(OR(C3740="", L3740=""), 0, IF(COUNTIF($L$6:L3740, L3740)=1, 1, 0))</f>
        <v>0</v>
      </c>
    </row>
    <row r="3741" customFormat="false" ht="28.35" hidden="false" customHeight="true" outlineLevel="0" collapsed="false">
      <c r="A3741" s="48" t="str">
        <f aca="false">IF(AND(NOT(ISBLANK(C3741)),NOT(ISBLANK(B3741)),NOT(ISBLANK(E3741))),(_xlfn.AGGREGATE(2,7,A$5:A3741))+1,"")</f>
        <v/>
      </c>
      <c r="B3741" s="49"/>
      <c r="C3741" s="49"/>
      <c r="D3741" s="50"/>
      <c r="E3741" s="51"/>
      <c r="F3741" s="52" t="str">
        <f aca="false">IFERROR(VLOOKUP(B3741,LISTAS!$Q$2:$R$58,2,0),"")</f>
        <v/>
      </c>
      <c r="G3741" s="34" t="str">
        <f aca="false">IF(ISBLANK(C3741),"",  IF(F3741="RAZÓN SOCIAL","NUEVO_RP",   IF(F3741="NUMERO",      IF(ISNUMBER(VALUE(C3741)),VALUE(C3741),""),   IF(OR(F3741="NSS - NOMBRE",F3741="RP - NOMBRE"),      IF(         AND(           NOT(ISERROR(FIND(" - ",C3741))),           ISERROR(FIND("  ",C3741)),           ISERROR(FIND("–",C3741)),           ISERROR(FIND("—",C3741)),           ISNUMBER(VALUE(LEFT(C3741,FIND(" - ",C3741)-1)))         ),         VALUE(LEFT(C3741,FIND(" - ",C3741)-1)),         ""      ),   ""   )  )))</f>
        <v/>
      </c>
      <c r="H3741" s="34" t="str">
        <f aca="false">B3741 &amp; "|" &amp; E3741 &amp; "|" &amp;(IF(ISBLANK(C3741),"",IFERROR(VALUE(LEFT(TRIM(C3741),FIND(" ",TRIM(C3741)&amp;" ")-1)),"")))</f>
        <v>||</v>
      </c>
      <c r="I3741" s="18" t="n">
        <f aca="false">IF(G3741="",0, IF(COUNTIF($H$6:H3741,H3741)=1,1,0))</f>
        <v>0</v>
      </c>
      <c r="J3741" s="34" t="str">
        <f aca="false">IF( OR( ISBLANK(D3741), C3741=D3741, AND( LEFT(D3741,7)&lt;&gt;"NOMINA ", OR( ISERROR(FIND(" - ",D3741)), NOT(ISNUMBER(VALUE(LEFT(D3741,FIND(" - ",D3741)-1)))) ) ) ), "", B3741 &amp; "|" &amp; E3741 &amp; "|" &amp; (IF(ISBLANK(C3741), "", IFERROR(VALUE(LEFT(TRIM(C3741), FIND(" ", TRIM(C3741)&amp;" ")-1)), ""))) &amp; "|" &amp; D3741 )</f>
        <v/>
      </c>
      <c r="K3741" s="18" t="n">
        <f aca="false">IF(OR(C3741="", J3741="",G3741=""), 0, IF(COUNTIF($J$6:J3741, J3741)=1, 1, 0))</f>
        <v>0</v>
      </c>
      <c r="L3741" s="16" t="str">
        <f aca="false">IF(B3741="Inscripción de nuevo registro patronal",B3741 &amp; "|" &amp; E3741 &amp; "|" &amp; C3741,"")</f>
        <v/>
      </c>
      <c r="M3741" s="18" t="n">
        <f aca="false">IF(OR(C3741="", L3741=""), 0, IF(COUNTIF($L$6:L3741, L3741)=1, 1, 0))</f>
        <v>0</v>
      </c>
    </row>
    <row r="3742" customFormat="false" ht="28.35" hidden="false" customHeight="true" outlineLevel="0" collapsed="false">
      <c r="A3742" s="48" t="str">
        <f aca="false">IF(AND(NOT(ISBLANK(C3742)),NOT(ISBLANK(B3742)),NOT(ISBLANK(E3742))),(_xlfn.AGGREGATE(2,7,A$5:A3742))+1,"")</f>
        <v/>
      </c>
      <c r="B3742" s="49"/>
      <c r="C3742" s="49"/>
      <c r="D3742" s="50"/>
      <c r="E3742" s="51"/>
      <c r="F3742" s="52" t="str">
        <f aca="false">IFERROR(VLOOKUP(B3742,LISTAS!$Q$2:$R$58,2,0),"")</f>
        <v/>
      </c>
      <c r="G3742" s="34" t="str">
        <f aca="false">IF(ISBLANK(C3742),"",  IF(F3742="RAZÓN SOCIAL","NUEVO_RP",   IF(F3742="NUMERO",      IF(ISNUMBER(VALUE(C3742)),VALUE(C3742),""),   IF(OR(F3742="NSS - NOMBRE",F3742="RP - NOMBRE"),      IF(         AND(           NOT(ISERROR(FIND(" - ",C3742))),           ISERROR(FIND("  ",C3742)),           ISERROR(FIND("–",C3742)),           ISERROR(FIND("—",C3742)),           ISNUMBER(VALUE(LEFT(C3742,FIND(" - ",C3742)-1)))         ),         VALUE(LEFT(C3742,FIND(" - ",C3742)-1)),         ""      ),   ""   )  )))</f>
        <v/>
      </c>
      <c r="H3742" s="34" t="str">
        <f aca="false">B3742 &amp; "|" &amp; E3742 &amp; "|" &amp;(IF(ISBLANK(C3742),"",IFERROR(VALUE(LEFT(TRIM(C3742),FIND(" ",TRIM(C3742)&amp;" ")-1)),"")))</f>
        <v>||</v>
      </c>
      <c r="I3742" s="18" t="n">
        <f aca="false">IF(G3742="",0, IF(COUNTIF($H$6:H3742,H3742)=1,1,0))</f>
        <v>0</v>
      </c>
      <c r="J3742" s="34" t="str">
        <f aca="false">IF( OR( ISBLANK(D3742), C3742=D3742, AND( LEFT(D3742,7)&lt;&gt;"NOMINA ", OR( ISERROR(FIND(" - ",D3742)), NOT(ISNUMBER(VALUE(LEFT(D3742,FIND(" - ",D3742)-1)))) ) ) ), "", B3742 &amp; "|" &amp; E3742 &amp; "|" &amp; (IF(ISBLANK(C3742), "", IFERROR(VALUE(LEFT(TRIM(C3742), FIND(" ", TRIM(C3742)&amp;" ")-1)), ""))) &amp; "|" &amp; D3742 )</f>
        <v/>
      </c>
      <c r="K3742" s="18" t="n">
        <f aca="false">IF(OR(C3742="", J3742="",G3742=""), 0, IF(COUNTIF($J$6:J3742, J3742)=1, 1, 0))</f>
        <v>0</v>
      </c>
      <c r="L3742" s="16" t="str">
        <f aca="false">IF(B3742="Inscripción de nuevo registro patronal",B3742 &amp; "|" &amp; E3742 &amp; "|" &amp; C3742,"")</f>
        <v/>
      </c>
      <c r="M3742" s="18" t="n">
        <f aca="false">IF(OR(C3742="", L3742=""), 0, IF(COUNTIF($L$6:L3742, L3742)=1, 1, 0))</f>
        <v>0</v>
      </c>
    </row>
    <row r="3743" customFormat="false" ht="28.35" hidden="false" customHeight="true" outlineLevel="0" collapsed="false">
      <c r="A3743" s="48" t="str">
        <f aca="false">IF(AND(NOT(ISBLANK(C3743)),NOT(ISBLANK(B3743)),NOT(ISBLANK(E3743))),(_xlfn.AGGREGATE(2,7,A$5:A3743))+1,"")</f>
        <v/>
      </c>
      <c r="B3743" s="49"/>
      <c r="C3743" s="49"/>
      <c r="D3743" s="50"/>
      <c r="E3743" s="51"/>
      <c r="F3743" s="52" t="str">
        <f aca="false">IFERROR(VLOOKUP(B3743,LISTAS!$Q$2:$R$58,2,0),"")</f>
        <v/>
      </c>
      <c r="G3743" s="34" t="str">
        <f aca="false">IF(ISBLANK(C3743),"",  IF(F3743="RAZÓN SOCIAL","NUEVO_RP",   IF(F3743="NUMERO",      IF(ISNUMBER(VALUE(C3743)),VALUE(C3743),""),   IF(OR(F3743="NSS - NOMBRE",F3743="RP - NOMBRE"),      IF(         AND(           NOT(ISERROR(FIND(" - ",C3743))),           ISERROR(FIND("  ",C3743)),           ISERROR(FIND("–",C3743)),           ISERROR(FIND("—",C3743)),           ISNUMBER(VALUE(LEFT(C3743,FIND(" - ",C3743)-1)))         ),         VALUE(LEFT(C3743,FIND(" - ",C3743)-1)),         ""      ),   ""   )  )))</f>
        <v/>
      </c>
      <c r="H3743" s="34" t="str">
        <f aca="false">B3743 &amp; "|" &amp; E3743 &amp; "|" &amp;(IF(ISBLANK(C3743),"",IFERROR(VALUE(LEFT(TRIM(C3743),FIND(" ",TRIM(C3743)&amp;" ")-1)),"")))</f>
        <v>||</v>
      </c>
      <c r="I3743" s="18" t="n">
        <f aca="false">IF(G3743="",0, IF(COUNTIF($H$6:H3743,H3743)=1,1,0))</f>
        <v>0</v>
      </c>
      <c r="J3743" s="34" t="str">
        <f aca="false">IF( OR( ISBLANK(D3743), C3743=D3743, AND( LEFT(D3743,7)&lt;&gt;"NOMINA ", OR( ISERROR(FIND(" - ",D3743)), NOT(ISNUMBER(VALUE(LEFT(D3743,FIND(" - ",D3743)-1)))) ) ) ), "", B3743 &amp; "|" &amp; E3743 &amp; "|" &amp; (IF(ISBLANK(C3743), "", IFERROR(VALUE(LEFT(TRIM(C3743), FIND(" ", TRIM(C3743)&amp;" ")-1)), ""))) &amp; "|" &amp; D3743 )</f>
        <v/>
      </c>
      <c r="K3743" s="18" t="n">
        <f aca="false">IF(OR(C3743="", J3743="",G3743=""), 0, IF(COUNTIF($J$6:J3743, J3743)=1, 1, 0))</f>
        <v>0</v>
      </c>
      <c r="L3743" s="16" t="str">
        <f aca="false">IF(B3743="Inscripción de nuevo registro patronal",B3743 &amp; "|" &amp; E3743 &amp; "|" &amp; C3743,"")</f>
        <v/>
      </c>
      <c r="M3743" s="18" t="n">
        <f aca="false">IF(OR(C3743="", L3743=""), 0, IF(COUNTIF($L$6:L3743, L3743)=1, 1, 0))</f>
        <v>0</v>
      </c>
    </row>
    <row r="3744" customFormat="false" ht="28.35" hidden="false" customHeight="true" outlineLevel="0" collapsed="false">
      <c r="A3744" s="48" t="str">
        <f aca="false">IF(AND(NOT(ISBLANK(C3744)),NOT(ISBLANK(B3744)),NOT(ISBLANK(E3744))),(_xlfn.AGGREGATE(2,7,A$5:A3744))+1,"")</f>
        <v/>
      </c>
      <c r="B3744" s="49"/>
      <c r="C3744" s="49"/>
      <c r="D3744" s="50"/>
      <c r="E3744" s="51"/>
      <c r="F3744" s="52" t="str">
        <f aca="false">IFERROR(VLOOKUP(B3744,LISTAS!$Q$2:$R$58,2,0),"")</f>
        <v/>
      </c>
      <c r="G3744" s="34" t="str">
        <f aca="false">IF(ISBLANK(C3744),"",  IF(F3744="RAZÓN SOCIAL","NUEVO_RP",   IF(F3744="NUMERO",      IF(ISNUMBER(VALUE(C3744)),VALUE(C3744),""),   IF(OR(F3744="NSS - NOMBRE",F3744="RP - NOMBRE"),      IF(         AND(           NOT(ISERROR(FIND(" - ",C3744))),           ISERROR(FIND("  ",C3744)),           ISERROR(FIND("–",C3744)),           ISERROR(FIND("—",C3744)),           ISNUMBER(VALUE(LEFT(C3744,FIND(" - ",C3744)-1)))         ),         VALUE(LEFT(C3744,FIND(" - ",C3744)-1)),         ""      ),   ""   )  )))</f>
        <v/>
      </c>
      <c r="H3744" s="34" t="str">
        <f aca="false">B3744 &amp; "|" &amp; E3744 &amp; "|" &amp;(IF(ISBLANK(C3744),"",IFERROR(VALUE(LEFT(TRIM(C3744),FIND(" ",TRIM(C3744)&amp;" ")-1)),"")))</f>
        <v>||</v>
      </c>
      <c r="I3744" s="18" t="n">
        <f aca="false">IF(G3744="",0, IF(COUNTIF($H$6:H3744,H3744)=1,1,0))</f>
        <v>0</v>
      </c>
      <c r="J3744" s="34" t="str">
        <f aca="false">IF( OR( ISBLANK(D3744), C3744=D3744, AND( LEFT(D3744,7)&lt;&gt;"NOMINA ", OR( ISERROR(FIND(" - ",D3744)), NOT(ISNUMBER(VALUE(LEFT(D3744,FIND(" - ",D3744)-1)))) ) ) ), "", B3744 &amp; "|" &amp; E3744 &amp; "|" &amp; (IF(ISBLANK(C3744), "", IFERROR(VALUE(LEFT(TRIM(C3744), FIND(" ", TRIM(C3744)&amp;" ")-1)), ""))) &amp; "|" &amp; D3744 )</f>
        <v/>
      </c>
      <c r="K3744" s="18" t="n">
        <f aca="false">IF(OR(C3744="", J3744="",G3744=""), 0, IF(COUNTIF($J$6:J3744, J3744)=1, 1, 0))</f>
        <v>0</v>
      </c>
      <c r="L3744" s="16" t="str">
        <f aca="false">IF(B3744="Inscripción de nuevo registro patronal",B3744 &amp; "|" &amp; E3744 &amp; "|" &amp; C3744,"")</f>
        <v/>
      </c>
      <c r="M3744" s="18" t="n">
        <f aca="false">IF(OR(C3744="", L3744=""), 0, IF(COUNTIF($L$6:L3744, L3744)=1, 1, 0))</f>
        <v>0</v>
      </c>
    </row>
    <row r="3745" customFormat="false" ht="28.35" hidden="false" customHeight="true" outlineLevel="0" collapsed="false">
      <c r="A3745" s="48" t="str">
        <f aca="false">IF(AND(NOT(ISBLANK(C3745)),NOT(ISBLANK(B3745)),NOT(ISBLANK(E3745))),(_xlfn.AGGREGATE(2,7,A$5:A3745))+1,"")</f>
        <v/>
      </c>
      <c r="B3745" s="49"/>
      <c r="C3745" s="49"/>
      <c r="D3745" s="50"/>
      <c r="E3745" s="51"/>
      <c r="F3745" s="52" t="str">
        <f aca="false">IFERROR(VLOOKUP(B3745,LISTAS!$Q$2:$R$58,2,0),"")</f>
        <v/>
      </c>
      <c r="G3745" s="34" t="str">
        <f aca="false">IF(ISBLANK(C3745),"",  IF(F3745="RAZÓN SOCIAL","NUEVO_RP",   IF(F3745="NUMERO",      IF(ISNUMBER(VALUE(C3745)),VALUE(C3745),""),   IF(OR(F3745="NSS - NOMBRE",F3745="RP - NOMBRE"),      IF(         AND(           NOT(ISERROR(FIND(" - ",C3745))),           ISERROR(FIND("  ",C3745)),           ISERROR(FIND("–",C3745)),           ISERROR(FIND("—",C3745)),           ISNUMBER(VALUE(LEFT(C3745,FIND(" - ",C3745)-1)))         ),         VALUE(LEFT(C3745,FIND(" - ",C3745)-1)),         ""      ),   ""   )  )))</f>
        <v/>
      </c>
      <c r="H3745" s="34" t="str">
        <f aca="false">B3745 &amp; "|" &amp; E3745 &amp; "|" &amp;(IF(ISBLANK(C3745),"",IFERROR(VALUE(LEFT(TRIM(C3745),FIND(" ",TRIM(C3745)&amp;" ")-1)),"")))</f>
        <v>||</v>
      </c>
      <c r="I3745" s="18" t="n">
        <f aca="false">IF(G3745="",0, IF(COUNTIF($H$6:H3745,H3745)=1,1,0))</f>
        <v>0</v>
      </c>
      <c r="J3745" s="34" t="str">
        <f aca="false">IF( OR( ISBLANK(D3745), C3745=D3745, AND( LEFT(D3745,7)&lt;&gt;"NOMINA ", OR( ISERROR(FIND(" - ",D3745)), NOT(ISNUMBER(VALUE(LEFT(D3745,FIND(" - ",D3745)-1)))) ) ) ), "", B3745 &amp; "|" &amp; E3745 &amp; "|" &amp; (IF(ISBLANK(C3745), "", IFERROR(VALUE(LEFT(TRIM(C3745), FIND(" ", TRIM(C3745)&amp;" ")-1)), ""))) &amp; "|" &amp; D3745 )</f>
        <v/>
      </c>
      <c r="K3745" s="18" t="n">
        <f aca="false">IF(OR(C3745="", J3745="",G3745=""), 0, IF(COUNTIF($J$6:J3745, J3745)=1, 1, 0))</f>
        <v>0</v>
      </c>
      <c r="L3745" s="16" t="str">
        <f aca="false">IF(B3745="Inscripción de nuevo registro patronal",B3745 &amp; "|" &amp; E3745 &amp; "|" &amp; C3745,"")</f>
        <v/>
      </c>
      <c r="M3745" s="18" t="n">
        <f aca="false">IF(OR(C3745="", L3745=""), 0, IF(COUNTIF($L$6:L3745, L3745)=1, 1, 0))</f>
        <v>0</v>
      </c>
    </row>
    <row r="3746" customFormat="false" ht="28.35" hidden="false" customHeight="true" outlineLevel="0" collapsed="false">
      <c r="A3746" s="48" t="str">
        <f aca="false">IF(AND(NOT(ISBLANK(C3746)),NOT(ISBLANK(B3746)),NOT(ISBLANK(E3746))),(_xlfn.AGGREGATE(2,7,A$5:A3746))+1,"")</f>
        <v/>
      </c>
      <c r="B3746" s="49"/>
      <c r="C3746" s="49"/>
      <c r="D3746" s="50"/>
      <c r="E3746" s="51"/>
      <c r="F3746" s="52" t="str">
        <f aca="false">IFERROR(VLOOKUP(B3746,LISTAS!$Q$2:$R$58,2,0),"")</f>
        <v/>
      </c>
      <c r="G3746" s="34" t="str">
        <f aca="false">IF(ISBLANK(C3746),"",  IF(F3746="RAZÓN SOCIAL","NUEVO_RP",   IF(F3746="NUMERO",      IF(ISNUMBER(VALUE(C3746)),VALUE(C3746),""),   IF(OR(F3746="NSS - NOMBRE",F3746="RP - NOMBRE"),      IF(         AND(           NOT(ISERROR(FIND(" - ",C3746))),           ISERROR(FIND("  ",C3746)),           ISERROR(FIND("–",C3746)),           ISERROR(FIND("—",C3746)),           ISNUMBER(VALUE(LEFT(C3746,FIND(" - ",C3746)-1)))         ),         VALUE(LEFT(C3746,FIND(" - ",C3746)-1)),         ""      ),   ""   )  )))</f>
        <v/>
      </c>
      <c r="H3746" s="34" t="str">
        <f aca="false">B3746 &amp; "|" &amp; E3746 &amp; "|" &amp;(IF(ISBLANK(C3746),"",IFERROR(VALUE(LEFT(TRIM(C3746),FIND(" ",TRIM(C3746)&amp;" ")-1)),"")))</f>
        <v>||</v>
      </c>
      <c r="I3746" s="18" t="n">
        <f aca="false">IF(G3746="",0, IF(COUNTIF($H$6:H3746,H3746)=1,1,0))</f>
        <v>0</v>
      </c>
      <c r="J3746" s="34" t="str">
        <f aca="false">IF( OR( ISBLANK(D3746), C3746=D3746, AND( LEFT(D3746,7)&lt;&gt;"NOMINA ", OR( ISERROR(FIND(" - ",D3746)), NOT(ISNUMBER(VALUE(LEFT(D3746,FIND(" - ",D3746)-1)))) ) ) ), "", B3746 &amp; "|" &amp; E3746 &amp; "|" &amp; (IF(ISBLANK(C3746), "", IFERROR(VALUE(LEFT(TRIM(C3746), FIND(" ", TRIM(C3746)&amp;" ")-1)), ""))) &amp; "|" &amp; D3746 )</f>
        <v/>
      </c>
      <c r="K3746" s="18" t="n">
        <f aca="false">IF(OR(C3746="", J3746="",G3746=""), 0, IF(COUNTIF($J$6:J3746, J3746)=1, 1, 0))</f>
        <v>0</v>
      </c>
      <c r="L3746" s="16" t="str">
        <f aca="false">IF(B3746="Inscripción de nuevo registro patronal",B3746 &amp; "|" &amp; E3746 &amp; "|" &amp; C3746,"")</f>
        <v/>
      </c>
      <c r="M3746" s="18" t="n">
        <f aca="false">IF(OR(C3746="", L3746=""), 0, IF(COUNTIF($L$6:L3746, L3746)=1, 1, 0))</f>
        <v>0</v>
      </c>
    </row>
    <row r="3747" customFormat="false" ht="28.35" hidden="false" customHeight="true" outlineLevel="0" collapsed="false">
      <c r="A3747" s="48" t="str">
        <f aca="false">IF(AND(NOT(ISBLANK(C3747)),NOT(ISBLANK(B3747)),NOT(ISBLANK(E3747))),(_xlfn.AGGREGATE(2,7,A$5:A3747))+1,"")</f>
        <v/>
      </c>
      <c r="B3747" s="49"/>
      <c r="C3747" s="49"/>
      <c r="D3747" s="50"/>
      <c r="E3747" s="51"/>
      <c r="F3747" s="52" t="str">
        <f aca="false">IFERROR(VLOOKUP(B3747,LISTAS!$Q$2:$R$58,2,0),"")</f>
        <v/>
      </c>
      <c r="G3747" s="34" t="str">
        <f aca="false">IF(ISBLANK(C3747),"",  IF(F3747="RAZÓN SOCIAL","NUEVO_RP",   IF(F3747="NUMERO",      IF(ISNUMBER(VALUE(C3747)),VALUE(C3747),""),   IF(OR(F3747="NSS - NOMBRE",F3747="RP - NOMBRE"),      IF(         AND(           NOT(ISERROR(FIND(" - ",C3747))),           ISERROR(FIND("  ",C3747)),           ISERROR(FIND("–",C3747)),           ISERROR(FIND("—",C3747)),           ISNUMBER(VALUE(LEFT(C3747,FIND(" - ",C3747)-1)))         ),         VALUE(LEFT(C3747,FIND(" - ",C3747)-1)),         ""      ),   ""   )  )))</f>
        <v/>
      </c>
      <c r="H3747" s="34" t="str">
        <f aca="false">B3747 &amp; "|" &amp; E3747 &amp; "|" &amp;(IF(ISBLANK(C3747),"",IFERROR(VALUE(LEFT(TRIM(C3747),FIND(" ",TRIM(C3747)&amp;" ")-1)),"")))</f>
        <v>||</v>
      </c>
      <c r="I3747" s="18" t="n">
        <f aca="false">IF(G3747="",0, IF(COUNTIF($H$6:H3747,H3747)=1,1,0))</f>
        <v>0</v>
      </c>
      <c r="J3747" s="34" t="str">
        <f aca="false">IF( OR( ISBLANK(D3747), C3747=D3747, AND( LEFT(D3747,7)&lt;&gt;"NOMINA ", OR( ISERROR(FIND(" - ",D3747)), NOT(ISNUMBER(VALUE(LEFT(D3747,FIND(" - ",D3747)-1)))) ) ) ), "", B3747 &amp; "|" &amp; E3747 &amp; "|" &amp; (IF(ISBLANK(C3747), "", IFERROR(VALUE(LEFT(TRIM(C3747), FIND(" ", TRIM(C3747)&amp;" ")-1)), ""))) &amp; "|" &amp; D3747 )</f>
        <v/>
      </c>
      <c r="K3747" s="18" t="n">
        <f aca="false">IF(OR(C3747="", J3747="",G3747=""), 0, IF(COUNTIF($J$6:J3747, J3747)=1, 1, 0))</f>
        <v>0</v>
      </c>
      <c r="L3747" s="16" t="str">
        <f aca="false">IF(B3747="Inscripción de nuevo registro patronal",B3747 &amp; "|" &amp; E3747 &amp; "|" &amp; C3747,"")</f>
        <v/>
      </c>
      <c r="M3747" s="18" t="n">
        <f aca="false">IF(OR(C3747="", L3747=""), 0, IF(COUNTIF($L$6:L3747, L3747)=1, 1, 0))</f>
        <v>0</v>
      </c>
    </row>
    <row r="3748" customFormat="false" ht="28.35" hidden="false" customHeight="true" outlineLevel="0" collapsed="false">
      <c r="A3748" s="48" t="str">
        <f aca="false">IF(AND(NOT(ISBLANK(C3748)),NOT(ISBLANK(B3748)),NOT(ISBLANK(E3748))),(_xlfn.AGGREGATE(2,7,A$5:A3748))+1,"")</f>
        <v/>
      </c>
      <c r="B3748" s="49"/>
      <c r="C3748" s="49"/>
      <c r="D3748" s="50"/>
      <c r="E3748" s="51"/>
      <c r="F3748" s="52" t="str">
        <f aca="false">IFERROR(VLOOKUP(B3748,LISTAS!$Q$2:$R$58,2,0),"")</f>
        <v/>
      </c>
      <c r="G3748" s="34" t="str">
        <f aca="false">IF(ISBLANK(C3748),"",  IF(F3748="RAZÓN SOCIAL","NUEVO_RP",   IF(F3748="NUMERO",      IF(ISNUMBER(VALUE(C3748)),VALUE(C3748),""),   IF(OR(F3748="NSS - NOMBRE",F3748="RP - NOMBRE"),      IF(         AND(           NOT(ISERROR(FIND(" - ",C3748))),           ISERROR(FIND("  ",C3748)),           ISERROR(FIND("–",C3748)),           ISERROR(FIND("—",C3748)),           ISNUMBER(VALUE(LEFT(C3748,FIND(" - ",C3748)-1)))         ),         VALUE(LEFT(C3748,FIND(" - ",C3748)-1)),         ""      ),   ""   )  )))</f>
        <v/>
      </c>
      <c r="H3748" s="34" t="str">
        <f aca="false">B3748 &amp; "|" &amp; E3748 &amp; "|" &amp;(IF(ISBLANK(C3748),"",IFERROR(VALUE(LEFT(TRIM(C3748),FIND(" ",TRIM(C3748)&amp;" ")-1)),"")))</f>
        <v>||</v>
      </c>
      <c r="I3748" s="18" t="n">
        <f aca="false">IF(G3748="",0, IF(COUNTIF($H$6:H3748,H3748)=1,1,0))</f>
        <v>0</v>
      </c>
      <c r="J3748" s="34" t="str">
        <f aca="false">IF( OR( ISBLANK(D3748), C3748=D3748, AND( LEFT(D3748,7)&lt;&gt;"NOMINA ", OR( ISERROR(FIND(" - ",D3748)), NOT(ISNUMBER(VALUE(LEFT(D3748,FIND(" - ",D3748)-1)))) ) ) ), "", B3748 &amp; "|" &amp; E3748 &amp; "|" &amp; (IF(ISBLANK(C3748), "", IFERROR(VALUE(LEFT(TRIM(C3748), FIND(" ", TRIM(C3748)&amp;" ")-1)), ""))) &amp; "|" &amp; D3748 )</f>
        <v/>
      </c>
      <c r="K3748" s="18" t="n">
        <f aca="false">IF(OR(C3748="", J3748="",G3748=""), 0, IF(COUNTIF($J$6:J3748, J3748)=1, 1, 0))</f>
        <v>0</v>
      </c>
      <c r="L3748" s="16" t="str">
        <f aca="false">IF(B3748="Inscripción de nuevo registro patronal",B3748 &amp; "|" &amp; E3748 &amp; "|" &amp; C3748,"")</f>
        <v/>
      </c>
      <c r="M3748" s="18" t="n">
        <f aca="false">IF(OR(C3748="", L3748=""), 0, IF(COUNTIF($L$6:L3748, L3748)=1, 1, 0))</f>
        <v>0</v>
      </c>
    </row>
    <row r="3749" customFormat="false" ht="28.35" hidden="false" customHeight="true" outlineLevel="0" collapsed="false">
      <c r="A3749" s="48" t="str">
        <f aca="false">IF(AND(NOT(ISBLANK(C3749)),NOT(ISBLANK(B3749)),NOT(ISBLANK(E3749))),(_xlfn.AGGREGATE(2,7,A$5:A3749))+1,"")</f>
        <v/>
      </c>
      <c r="B3749" s="49"/>
      <c r="C3749" s="49"/>
      <c r="D3749" s="50"/>
      <c r="E3749" s="51"/>
      <c r="F3749" s="52" t="str">
        <f aca="false">IFERROR(VLOOKUP(B3749,LISTAS!$Q$2:$R$58,2,0),"")</f>
        <v/>
      </c>
      <c r="G3749" s="34" t="str">
        <f aca="false">IF(ISBLANK(C3749),"",  IF(F3749="RAZÓN SOCIAL","NUEVO_RP",   IF(F3749="NUMERO",      IF(ISNUMBER(VALUE(C3749)),VALUE(C3749),""),   IF(OR(F3749="NSS - NOMBRE",F3749="RP - NOMBRE"),      IF(         AND(           NOT(ISERROR(FIND(" - ",C3749))),           ISERROR(FIND("  ",C3749)),           ISERROR(FIND("–",C3749)),           ISERROR(FIND("—",C3749)),           ISNUMBER(VALUE(LEFT(C3749,FIND(" - ",C3749)-1)))         ),         VALUE(LEFT(C3749,FIND(" - ",C3749)-1)),         ""      ),   ""   )  )))</f>
        <v/>
      </c>
      <c r="H3749" s="34" t="str">
        <f aca="false">B3749 &amp; "|" &amp; E3749 &amp; "|" &amp;(IF(ISBLANK(C3749),"",IFERROR(VALUE(LEFT(TRIM(C3749),FIND(" ",TRIM(C3749)&amp;" ")-1)),"")))</f>
        <v>||</v>
      </c>
      <c r="I3749" s="18" t="n">
        <f aca="false">IF(G3749="",0, IF(COUNTIF($H$6:H3749,H3749)=1,1,0))</f>
        <v>0</v>
      </c>
      <c r="J3749" s="34" t="str">
        <f aca="false">IF( OR( ISBLANK(D3749), C3749=D3749, AND( LEFT(D3749,7)&lt;&gt;"NOMINA ", OR( ISERROR(FIND(" - ",D3749)), NOT(ISNUMBER(VALUE(LEFT(D3749,FIND(" - ",D3749)-1)))) ) ) ), "", B3749 &amp; "|" &amp; E3749 &amp; "|" &amp; (IF(ISBLANK(C3749), "", IFERROR(VALUE(LEFT(TRIM(C3749), FIND(" ", TRIM(C3749)&amp;" ")-1)), ""))) &amp; "|" &amp; D3749 )</f>
        <v/>
      </c>
      <c r="K3749" s="18" t="n">
        <f aca="false">IF(OR(C3749="", J3749="",G3749=""), 0, IF(COUNTIF($J$6:J3749, J3749)=1, 1, 0))</f>
        <v>0</v>
      </c>
      <c r="L3749" s="16" t="str">
        <f aca="false">IF(B3749="Inscripción de nuevo registro patronal",B3749 &amp; "|" &amp; E3749 &amp; "|" &amp; C3749,"")</f>
        <v/>
      </c>
      <c r="M3749" s="18" t="n">
        <f aca="false">IF(OR(C3749="", L3749=""), 0, IF(COUNTIF($L$6:L3749, L3749)=1, 1, 0))</f>
        <v>0</v>
      </c>
    </row>
    <row r="3750" customFormat="false" ht="28.35" hidden="false" customHeight="true" outlineLevel="0" collapsed="false">
      <c r="A3750" s="48" t="str">
        <f aca="false">IF(AND(NOT(ISBLANK(C3750)),NOT(ISBLANK(B3750)),NOT(ISBLANK(E3750))),(_xlfn.AGGREGATE(2,7,A$5:A3750))+1,"")</f>
        <v/>
      </c>
      <c r="B3750" s="49"/>
      <c r="C3750" s="49"/>
      <c r="D3750" s="50"/>
      <c r="E3750" s="51"/>
      <c r="F3750" s="52" t="str">
        <f aca="false">IFERROR(VLOOKUP(B3750,LISTAS!$Q$2:$R$58,2,0),"")</f>
        <v/>
      </c>
      <c r="G3750" s="34" t="str">
        <f aca="false">IF(ISBLANK(C3750),"",  IF(F3750="RAZÓN SOCIAL","NUEVO_RP",   IF(F3750="NUMERO",      IF(ISNUMBER(VALUE(C3750)),VALUE(C3750),""),   IF(OR(F3750="NSS - NOMBRE",F3750="RP - NOMBRE"),      IF(         AND(           NOT(ISERROR(FIND(" - ",C3750))),           ISERROR(FIND("  ",C3750)),           ISERROR(FIND("–",C3750)),           ISERROR(FIND("—",C3750)),           ISNUMBER(VALUE(LEFT(C3750,FIND(" - ",C3750)-1)))         ),         VALUE(LEFT(C3750,FIND(" - ",C3750)-1)),         ""      ),   ""   )  )))</f>
        <v/>
      </c>
      <c r="H3750" s="34" t="str">
        <f aca="false">B3750 &amp; "|" &amp; E3750 &amp; "|" &amp;(IF(ISBLANK(C3750),"",IFERROR(VALUE(LEFT(TRIM(C3750),FIND(" ",TRIM(C3750)&amp;" ")-1)),"")))</f>
        <v>||</v>
      </c>
      <c r="I3750" s="18" t="n">
        <f aca="false">IF(G3750="",0, IF(COUNTIF($H$6:H3750,H3750)=1,1,0))</f>
        <v>0</v>
      </c>
      <c r="J3750" s="34" t="str">
        <f aca="false">IF( OR( ISBLANK(D3750), C3750=D3750, AND( LEFT(D3750,7)&lt;&gt;"NOMINA ", OR( ISERROR(FIND(" - ",D3750)), NOT(ISNUMBER(VALUE(LEFT(D3750,FIND(" - ",D3750)-1)))) ) ) ), "", B3750 &amp; "|" &amp; E3750 &amp; "|" &amp; (IF(ISBLANK(C3750), "", IFERROR(VALUE(LEFT(TRIM(C3750), FIND(" ", TRIM(C3750)&amp;" ")-1)), ""))) &amp; "|" &amp; D3750 )</f>
        <v/>
      </c>
      <c r="K3750" s="18" t="n">
        <f aca="false">IF(OR(C3750="", J3750="",G3750=""), 0, IF(COUNTIF($J$6:J3750, J3750)=1, 1, 0))</f>
        <v>0</v>
      </c>
      <c r="L3750" s="16" t="str">
        <f aca="false">IF(B3750="Inscripción de nuevo registro patronal",B3750 &amp; "|" &amp; E3750 &amp; "|" &amp; C3750,"")</f>
        <v/>
      </c>
      <c r="M3750" s="18" t="n">
        <f aca="false">IF(OR(C3750="", L3750=""), 0, IF(COUNTIF($L$6:L3750, L3750)=1, 1, 0))</f>
        <v>0</v>
      </c>
    </row>
    <row r="3751" customFormat="false" ht="28.35" hidden="false" customHeight="true" outlineLevel="0" collapsed="false">
      <c r="A3751" s="48" t="str">
        <f aca="false">IF(AND(NOT(ISBLANK(C3751)),NOT(ISBLANK(B3751)),NOT(ISBLANK(E3751))),(_xlfn.AGGREGATE(2,7,A$5:A3751))+1,"")</f>
        <v/>
      </c>
      <c r="B3751" s="49"/>
      <c r="C3751" s="49"/>
      <c r="D3751" s="50"/>
      <c r="E3751" s="51"/>
      <c r="F3751" s="52" t="str">
        <f aca="false">IFERROR(VLOOKUP(B3751,LISTAS!$Q$2:$R$58,2,0),"")</f>
        <v/>
      </c>
      <c r="G3751" s="34" t="str">
        <f aca="false">IF(ISBLANK(C3751),"",  IF(F3751="RAZÓN SOCIAL","NUEVO_RP",   IF(F3751="NUMERO",      IF(ISNUMBER(VALUE(C3751)),VALUE(C3751),""),   IF(OR(F3751="NSS - NOMBRE",F3751="RP - NOMBRE"),      IF(         AND(           NOT(ISERROR(FIND(" - ",C3751))),           ISERROR(FIND("  ",C3751)),           ISERROR(FIND("–",C3751)),           ISERROR(FIND("—",C3751)),           ISNUMBER(VALUE(LEFT(C3751,FIND(" - ",C3751)-1)))         ),         VALUE(LEFT(C3751,FIND(" - ",C3751)-1)),         ""      ),   ""   )  )))</f>
        <v/>
      </c>
      <c r="H3751" s="34" t="str">
        <f aca="false">B3751 &amp; "|" &amp; E3751 &amp; "|" &amp;(IF(ISBLANK(C3751),"",IFERROR(VALUE(LEFT(TRIM(C3751),FIND(" ",TRIM(C3751)&amp;" ")-1)),"")))</f>
        <v>||</v>
      </c>
      <c r="I3751" s="18" t="n">
        <f aca="false">IF(G3751="",0, IF(COUNTIF($H$6:H3751,H3751)=1,1,0))</f>
        <v>0</v>
      </c>
      <c r="J3751" s="34" t="str">
        <f aca="false">IF( OR( ISBLANK(D3751), C3751=D3751, AND( LEFT(D3751,7)&lt;&gt;"NOMINA ", OR( ISERROR(FIND(" - ",D3751)), NOT(ISNUMBER(VALUE(LEFT(D3751,FIND(" - ",D3751)-1)))) ) ) ), "", B3751 &amp; "|" &amp; E3751 &amp; "|" &amp; (IF(ISBLANK(C3751), "", IFERROR(VALUE(LEFT(TRIM(C3751), FIND(" ", TRIM(C3751)&amp;" ")-1)), ""))) &amp; "|" &amp; D3751 )</f>
        <v/>
      </c>
      <c r="K3751" s="18" t="n">
        <f aca="false">IF(OR(C3751="", J3751="",G3751=""), 0, IF(COUNTIF($J$6:J3751, J3751)=1, 1, 0))</f>
        <v>0</v>
      </c>
      <c r="L3751" s="16" t="str">
        <f aca="false">IF(B3751="Inscripción de nuevo registro patronal",B3751 &amp; "|" &amp; E3751 &amp; "|" &amp; C3751,"")</f>
        <v/>
      </c>
      <c r="M3751" s="18" t="n">
        <f aca="false">IF(OR(C3751="", L3751=""), 0, IF(COUNTIF($L$6:L3751, L3751)=1, 1, 0))</f>
        <v>0</v>
      </c>
    </row>
    <row r="3752" customFormat="false" ht="28.35" hidden="false" customHeight="true" outlineLevel="0" collapsed="false">
      <c r="A3752" s="48" t="str">
        <f aca="false">IF(AND(NOT(ISBLANK(C3752)),NOT(ISBLANK(B3752)),NOT(ISBLANK(E3752))),(_xlfn.AGGREGATE(2,7,A$5:A3752))+1,"")</f>
        <v/>
      </c>
      <c r="B3752" s="49"/>
      <c r="C3752" s="49"/>
      <c r="D3752" s="50"/>
      <c r="E3752" s="51"/>
      <c r="F3752" s="52" t="str">
        <f aca="false">IFERROR(VLOOKUP(B3752,LISTAS!$Q$2:$R$58,2,0),"")</f>
        <v/>
      </c>
      <c r="G3752" s="34" t="str">
        <f aca="false">IF(ISBLANK(C3752),"",  IF(F3752="RAZÓN SOCIAL","NUEVO_RP",   IF(F3752="NUMERO",      IF(ISNUMBER(VALUE(C3752)),VALUE(C3752),""),   IF(OR(F3752="NSS - NOMBRE",F3752="RP - NOMBRE"),      IF(         AND(           NOT(ISERROR(FIND(" - ",C3752))),           ISERROR(FIND("  ",C3752)),           ISERROR(FIND("–",C3752)),           ISERROR(FIND("—",C3752)),           ISNUMBER(VALUE(LEFT(C3752,FIND(" - ",C3752)-1)))         ),         VALUE(LEFT(C3752,FIND(" - ",C3752)-1)),         ""      ),   ""   )  )))</f>
        <v/>
      </c>
      <c r="H3752" s="34" t="str">
        <f aca="false">B3752 &amp; "|" &amp; E3752 &amp; "|" &amp;(IF(ISBLANK(C3752),"",IFERROR(VALUE(LEFT(TRIM(C3752),FIND(" ",TRIM(C3752)&amp;" ")-1)),"")))</f>
        <v>||</v>
      </c>
      <c r="I3752" s="18" t="n">
        <f aca="false">IF(G3752="",0, IF(COUNTIF($H$6:H3752,H3752)=1,1,0))</f>
        <v>0</v>
      </c>
      <c r="J3752" s="34" t="str">
        <f aca="false">IF( OR( ISBLANK(D3752), C3752=D3752, AND( LEFT(D3752,7)&lt;&gt;"NOMINA ", OR( ISERROR(FIND(" - ",D3752)), NOT(ISNUMBER(VALUE(LEFT(D3752,FIND(" - ",D3752)-1)))) ) ) ), "", B3752 &amp; "|" &amp; E3752 &amp; "|" &amp; (IF(ISBLANK(C3752), "", IFERROR(VALUE(LEFT(TRIM(C3752), FIND(" ", TRIM(C3752)&amp;" ")-1)), ""))) &amp; "|" &amp; D3752 )</f>
        <v/>
      </c>
      <c r="K3752" s="18" t="n">
        <f aca="false">IF(OR(C3752="", J3752="",G3752=""), 0, IF(COUNTIF($J$6:J3752, J3752)=1, 1, 0))</f>
        <v>0</v>
      </c>
      <c r="L3752" s="16" t="str">
        <f aca="false">IF(B3752="Inscripción de nuevo registro patronal",B3752 &amp; "|" &amp; E3752 &amp; "|" &amp; C3752,"")</f>
        <v/>
      </c>
      <c r="M3752" s="18" t="n">
        <f aca="false">IF(OR(C3752="", L3752=""), 0, IF(COUNTIF($L$6:L3752, L3752)=1, 1, 0))</f>
        <v>0</v>
      </c>
    </row>
    <row r="3753" customFormat="false" ht="28.35" hidden="false" customHeight="true" outlineLevel="0" collapsed="false">
      <c r="A3753" s="48" t="str">
        <f aca="false">IF(AND(NOT(ISBLANK(C3753)),NOT(ISBLANK(B3753)),NOT(ISBLANK(E3753))),(_xlfn.AGGREGATE(2,7,A$5:A3753))+1,"")</f>
        <v/>
      </c>
      <c r="B3753" s="49"/>
      <c r="C3753" s="49"/>
      <c r="D3753" s="50"/>
      <c r="E3753" s="51"/>
      <c r="F3753" s="52" t="str">
        <f aca="false">IFERROR(VLOOKUP(B3753,LISTAS!$Q$2:$R$58,2,0),"")</f>
        <v/>
      </c>
      <c r="G3753" s="34" t="str">
        <f aca="false">IF(ISBLANK(C3753),"",  IF(F3753="RAZÓN SOCIAL","NUEVO_RP",   IF(F3753="NUMERO",      IF(ISNUMBER(VALUE(C3753)),VALUE(C3753),""),   IF(OR(F3753="NSS - NOMBRE",F3753="RP - NOMBRE"),      IF(         AND(           NOT(ISERROR(FIND(" - ",C3753))),           ISERROR(FIND("  ",C3753)),           ISERROR(FIND("–",C3753)),           ISERROR(FIND("—",C3753)),           ISNUMBER(VALUE(LEFT(C3753,FIND(" - ",C3753)-1)))         ),         VALUE(LEFT(C3753,FIND(" - ",C3753)-1)),         ""      ),   ""   )  )))</f>
        <v/>
      </c>
      <c r="H3753" s="34" t="str">
        <f aca="false">B3753 &amp; "|" &amp; E3753 &amp; "|" &amp;(IF(ISBLANK(C3753),"",IFERROR(VALUE(LEFT(TRIM(C3753),FIND(" ",TRIM(C3753)&amp;" ")-1)),"")))</f>
        <v>||</v>
      </c>
      <c r="I3753" s="18" t="n">
        <f aca="false">IF(G3753="",0, IF(COUNTIF($H$6:H3753,H3753)=1,1,0))</f>
        <v>0</v>
      </c>
      <c r="J3753" s="34" t="str">
        <f aca="false">IF( OR( ISBLANK(D3753), C3753=D3753, AND( LEFT(D3753,7)&lt;&gt;"NOMINA ", OR( ISERROR(FIND(" - ",D3753)), NOT(ISNUMBER(VALUE(LEFT(D3753,FIND(" - ",D3753)-1)))) ) ) ), "", B3753 &amp; "|" &amp; E3753 &amp; "|" &amp; (IF(ISBLANK(C3753), "", IFERROR(VALUE(LEFT(TRIM(C3753), FIND(" ", TRIM(C3753)&amp;" ")-1)), ""))) &amp; "|" &amp; D3753 )</f>
        <v/>
      </c>
      <c r="K3753" s="18" t="n">
        <f aca="false">IF(OR(C3753="", J3753="",G3753=""), 0, IF(COUNTIF($J$6:J3753, J3753)=1, 1, 0))</f>
        <v>0</v>
      </c>
      <c r="L3753" s="16" t="str">
        <f aca="false">IF(B3753="Inscripción de nuevo registro patronal",B3753 &amp; "|" &amp; E3753 &amp; "|" &amp; C3753,"")</f>
        <v/>
      </c>
      <c r="M3753" s="18" t="n">
        <f aca="false">IF(OR(C3753="", L3753=""), 0, IF(COUNTIF($L$6:L3753, L3753)=1, 1, 0))</f>
        <v>0</v>
      </c>
    </row>
    <row r="3754" customFormat="false" ht="28.35" hidden="false" customHeight="true" outlineLevel="0" collapsed="false">
      <c r="A3754" s="48" t="str">
        <f aca="false">IF(AND(NOT(ISBLANK(C3754)),NOT(ISBLANK(B3754)),NOT(ISBLANK(E3754))),(_xlfn.AGGREGATE(2,7,A$5:A3754))+1,"")</f>
        <v/>
      </c>
      <c r="B3754" s="49"/>
      <c r="C3754" s="49"/>
      <c r="D3754" s="50"/>
      <c r="E3754" s="51"/>
      <c r="F3754" s="52" t="str">
        <f aca="false">IFERROR(VLOOKUP(B3754,LISTAS!$Q$2:$R$58,2,0),"")</f>
        <v/>
      </c>
      <c r="G3754" s="34" t="str">
        <f aca="false">IF(ISBLANK(C3754),"",  IF(F3754="RAZÓN SOCIAL","NUEVO_RP",   IF(F3754="NUMERO",      IF(ISNUMBER(VALUE(C3754)),VALUE(C3754),""),   IF(OR(F3754="NSS - NOMBRE",F3754="RP - NOMBRE"),      IF(         AND(           NOT(ISERROR(FIND(" - ",C3754))),           ISERROR(FIND("  ",C3754)),           ISERROR(FIND("–",C3754)),           ISERROR(FIND("—",C3754)),           ISNUMBER(VALUE(LEFT(C3754,FIND(" - ",C3754)-1)))         ),         VALUE(LEFT(C3754,FIND(" - ",C3754)-1)),         ""      ),   ""   )  )))</f>
        <v/>
      </c>
      <c r="H3754" s="34" t="str">
        <f aca="false">B3754 &amp; "|" &amp; E3754 &amp; "|" &amp;(IF(ISBLANK(C3754),"",IFERROR(VALUE(LEFT(TRIM(C3754),FIND(" ",TRIM(C3754)&amp;" ")-1)),"")))</f>
        <v>||</v>
      </c>
      <c r="I3754" s="18" t="n">
        <f aca="false">IF(G3754="",0, IF(COUNTIF($H$6:H3754,H3754)=1,1,0))</f>
        <v>0</v>
      </c>
      <c r="J3754" s="34" t="str">
        <f aca="false">IF( OR( ISBLANK(D3754), C3754=D3754, AND( LEFT(D3754,7)&lt;&gt;"NOMINA ", OR( ISERROR(FIND(" - ",D3754)), NOT(ISNUMBER(VALUE(LEFT(D3754,FIND(" - ",D3754)-1)))) ) ) ), "", B3754 &amp; "|" &amp; E3754 &amp; "|" &amp; (IF(ISBLANK(C3754), "", IFERROR(VALUE(LEFT(TRIM(C3754), FIND(" ", TRIM(C3754)&amp;" ")-1)), ""))) &amp; "|" &amp; D3754 )</f>
        <v/>
      </c>
      <c r="K3754" s="18" t="n">
        <f aca="false">IF(OR(C3754="", J3754="",G3754=""), 0, IF(COUNTIF($J$6:J3754, J3754)=1, 1, 0))</f>
        <v>0</v>
      </c>
      <c r="L3754" s="16" t="str">
        <f aca="false">IF(B3754="Inscripción de nuevo registro patronal",B3754 &amp; "|" &amp; E3754 &amp; "|" &amp; C3754,"")</f>
        <v/>
      </c>
      <c r="M3754" s="18" t="n">
        <f aca="false">IF(OR(C3754="", L3754=""), 0, IF(COUNTIF($L$6:L3754, L3754)=1, 1, 0))</f>
        <v>0</v>
      </c>
    </row>
    <row r="3755" customFormat="false" ht="28.35" hidden="false" customHeight="true" outlineLevel="0" collapsed="false">
      <c r="A3755" s="48" t="str">
        <f aca="false">IF(AND(NOT(ISBLANK(C3755)),NOT(ISBLANK(B3755)),NOT(ISBLANK(E3755))),(_xlfn.AGGREGATE(2,7,A$5:A3755))+1,"")</f>
        <v/>
      </c>
      <c r="B3755" s="49"/>
      <c r="C3755" s="49"/>
      <c r="D3755" s="50"/>
      <c r="E3755" s="51"/>
      <c r="F3755" s="52" t="str">
        <f aca="false">IFERROR(VLOOKUP(B3755,LISTAS!$Q$2:$R$58,2,0),"")</f>
        <v/>
      </c>
      <c r="G3755" s="34" t="str">
        <f aca="false">IF(ISBLANK(C3755),"",  IF(F3755="RAZÓN SOCIAL","NUEVO_RP",   IF(F3755="NUMERO",      IF(ISNUMBER(VALUE(C3755)),VALUE(C3755),""),   IF(OR(F3755="NSS - NOMBRE",F3755="RP - NOMBRE"),      IF(         AND(           NOT(ISERROR(FIND(" - ",C3755))),           ISERROR(FIND("  ",C3755)),           ISERROR(FIND("–",C3755)),           ISERROR(FIND("—",C3755)),           ISNUMBER(VALUE(LEFT(C3755,FIND(" - ",C3755)-1)))         ),         VALUE(LEFT(C3755,FIND(" - ",C3755)-1)),         ""      ),   ""   )  )))</f>
        <v/>
      </c>
      <c r="H3755" s="34" t="str">
        <f aca="false">B3755 &amp; "|" &amp; E3755 &amp; "|" &amp;(IF(ISBLANK(C3755),"",IFERROR(VALUE(LEFT(TRIM(C3755),FIND(" ",TRIM(C3755)&amp;" ")-1)),"")))</f>
        <v>||</v>
      </c>
      <c r="I3755" s="18" t="n">
        <f aca="false">IF(G3755="",0, IF(COUNTIF($H$6:H3755,H3755)=1,1,0))</f>
        <v>0</v>
      </c>
      <c r="J3755" s="34" t="str">
        <f aca="false">IF( OR( ISBLANK(D3755), C3755=D3755, AND( LEFT(D3755,7)&lt;&gt;"NOMINA ", OR( ISERROR(FIND(" - ",D3755)), NOT(ISNUMBER(VALUE(LEFT(D3755,FIND(" - ",D3755)-1)))) ) ) ), "", B3755 &amp; "|" &amp; E3755 &amp; "|" &amp; (IF(ISBLANK(C3755), "", IFERROR(VALUE(LEFT(TRIM(C3755), FIND(" ", TRIM(C3755)&amp;" ")-1)), ""))) &amp; "|" &amp; D3755 )</f>
        <v/>
      </c>
      <c r="K3755" s="18" t="n">
        <f aca="false">IF(OR(C3755="", J3755="",G3755=""), 0, IF(COUNTIF($J$6:J3755, J3755)=1, 1, 0))</f>
        <v>0</v>
      </c>
      <c r="L3755" s="16" t="str">
        <f aca="false">IF(B3755="Inscripción de nuevo registro patronal",B3755 &amp; "|" &amp; E3755 &amp; "|" &amp; C3755,"")</f>
        <v/>
      </c>
      <c r="M3755" s="18" t="n">
        <f aca="false">IF(OR(C3755="", L3755=""), 0, IF(COUNTIF($L$6:L3755, L3755)=1, 1, 0))</f>
        <v>0</v>
      </c>
    </row>
    <row r="3756" customFormat="false" ht="28.35" hidden="false" customHeight="true" outlineLevel="0" collapsed="false">
      <c r="A3756" s="48" t="str">
        <f aca="false">IF(AND(NOT(ISBLANK(C3756)),NOT(ISBLANK(B3756)),NOT(ISBLANK(E3756))),(_xlfn.AGGREGATE(2,7,A$5:A3756))+1,"")</f>
        <v/>
      </c>
      <c r="B3756" s="49"/>
      <c r="C3756" s="49"/>
      <c r="D3756" s="50"/>
      <c r="E3756" s="51"/>
      <c r="F3756" s="52" t="str">
        <f aca="false">IFERROR(VLOOKUP(B3756,LISTAS!$Q$2:$R$58,2,0),"")</f>
        <v/>
      </c>
      <c r="G3756" s="34" t="str">
        <f aca="false">IF(ISBLANK(C3756),"",  IF(F3756="RAZÓN SOCIAL","NUEVO_RP",   IF(F3756="NUMERO",      IF(ISNUMBER(VALUE(C3756)),VALUE(C3756),""),   IF(OR(F3756="NSS - NOMBRE",F3756="RP - NOMBRE"),      IF(         AND(           NOT(ISERROR(FIND(" - ",C3756))),           ISERROR(FIND("  ",C3756)),           ISERROR(FIND("–",C3756)),           ISERROR(FIND("—",C3756)),           ISNUMBER(VALUE(LEFT(C3756,FIND(" - ",C3756)-1)))         ),         VALUE(LEFT(C3756,FIND(" - ",C3756)-1)),         ""      ),   ""   )  )))</f>
        <v/>
      </c>
      <c r="H3756" s="34" t="str">
        <f aca="false">B3756 &amp; "|" &amp; E3756 &amp; "|" &amp;(IF(ISBLANK(C3756),"",IFERROR(VALUE(LEFT(TRIM(C3756),FIND(" ",TRIM(C3756)&amp;" ")-1)),"")))</f>
        <v>||</v>
      </c>
      <c r="I3756" s="18" t="n">
        <f aca="false">IF(G3756="",0, IF(COUNTIF($H$6:H3756,H3756)=1,1,0))</f>
        <v>0</v>
      </c>
      <c r="J3756" s="34" t="str">
        <f aca="false">IF( OR( ISBLANK(D3756), C3756=D3756, AND( LEFT(D3756,7)&lt;&gt;"NOMINA ", OR( ISERROR(FIND(" - ",D3756)), NOT(ISNUMBER(VALUE(LEFT(D3756,FIND(" - ",D3756)-1)))) ) ) ), "", B3756 &amp; "|" &amp; E3756 &amp; "|" &amp; (IF(ISBLANK(C3756), "", IFERROR(VALUE(LEFT(TRIM(C3756), FIND(" ", TRIM(C3756)&amp;" ")-1)), ""))) &amp; "|" &amp; D3756 )</f>
        <v/>
      </c>
      <c r="K3756" s="18" t="n">
        <f aca="false">IF(OR(C3756="", J3756="",G3756=""), 0, IF(COUNTIF($J$6:J3756, J3756)=1, 1, 0))</f>
        <v>0</v>
      </c>
      <c r="L3756" s="16" t="str">
        <f aca="false">IF(B3756="Inscripción de nuevo registro patronal",B3756 &amp; "|" &amp; E3756 &amp; "|" &amp; C3756,"")</f>
        <v/>
      </c>
      <c r="M3756" s="18" t="n">
        <f aca="false">IF(OR(C3756="", L3756=""), 0, IF(COUNTIF($L$6:L3756, L3756)=1, 1, 0))</f>
        <v>0</v>
      </c>
    </row>
    <row r="3757" customFormat="false" ht="28.35" hidden="false" customHeight="true" outlineLevel="0" collapsed="false">
      <c r="A3757" s="48" t="str">
        <f aca="false">IF(AND(NOT(ISBLANK(C3757)),NOT(ISBLANK(B3757)),NOT(ISBLANK(E3757))),(_xlfn.AGGREGATE(2,7,A$5:A3757))+1,"")</f>
        <v/>
      </c>
      <c r="B3757" s="49"/>
      <c r="C3757" s="49"/>
      <c r="D3757" s="50"/>
      <c r="E3757" s="51"/>
      <c r="F3757" s="52" t="str">
        <f aca="false">IFERROR(VLOOKUP(B3757,LISTAS!$Q$2:$R$58,2,0),"")</f>
        <v/>
      </c>
      <c r="G3757" s="34" t="str">
        <f aca="false">IF(ISBLANK(C3757),"",  IF(F3757="RAZÓN SOCIAL","NUEVO_RP",   IF(F3757="NUMERO",      IF(ISNUMBER(VALUE(C3757)),VALUE(C3757),""),   IF(OR(F3757="NSS - NOMBRE",F3757="RP - NOMBRE"),      IF(         AND(           NOT(ISERROR(FIND(" - ",C3757))),           ISERROR(FIND("  ",C3757)),           ISERROR(FIND("–",C3757)),           ISERROR(FIND("—",C3757)),           ISNUMBER(VALUE(LEFT(C3757,FIND(" - ",C3757)-1)))         ),         VALUE(LEFT(C3757,FIND(" - ",C3757)-1)),         ""      ),   ""   )  )))</f>
        <v/>
      </c>
      <c r="H3757" s="34" t="str">
        <f aca="false">B3757 &amp; "|" &amp; E3757 &amp; "|" &amp;(IF(ISBLANK(C3757),"",IFERROR(VALUE(LEFT(TRIM(C3757),FIND(" ",TRIM(C3757)&amp;" ")-1)),"")))</f>
        <v>||</v>
      </c>
      <c r="I3757" s="18" t="n">
        <f aca="false">IF(G3757="",0, IF(COUNTIF($H$6:H3757,H3757)=1,1,0))</f>
        <v>0</v>
      </c>
      <c r="J3757" s="34" t="str">
        <f aca="false">IF( OR( ISBLANK(D3757), C3757=D3757, AND( LEFT(D3757,7)&lt;&gt;"NOMINA ", OR( ISERROR(FIND(" - ",D3757)), NOT(ISNUMBER(VALUE(LEFT(D3757,FIND(" - ",D3757)-1)))) ) ) ), "", B3757 &amp; "|" &amp; E3757 &amp; "|" &amp; (IF(ISBLANK(C3757), "", IFERROR(VALUE(LEFT(TRIM(C3757), FIND(" ", TRIM(C3757)&amp;" ")-1)), ""))) &amp; "|" &amp; D3757 )</f>
        <v/>
      </c>
      <c r="K3757" s="18" t="n">
        <f aca="false">IF(OR(C3757="", J3757="",G3757=""), 0, IF(COUNTIF($J$6:J3757, J3757)=1, 1, 0))</f>
        <v>0</v>
      </c>
      <c r="L3757" s="16" t="str">
        <f aca="false">IF(B3757="Inscripción de nuevo registro patronal",B3757 &amp; "|" &amp; E3757 &amp; "|" &amp; C3757,"")</f>
        <v/>
      </c>
      <c r="M3757" s="18" t="n">
        <f aca="false">IF(OR(C3757="", L3757=""), 0, IF(COUNTIF($L$6:L3757, L3757)=1, 1, 0))</f>
        <v>0</v>
      </c>
    </row>
    <row r="3758" customFormat="false" ht="28.35" hidden="false" customHeight="true" outlineLevel="0" collapsed="false">
      <c r="A3758" s="48" t="str">
        <f aca="false">IF(AND(NOT(ISBLANK(C3758)),NOT(ISBLANK(B3758)),NOT(ISBLANK(E3758))),(_xlfn.AGGREGATE(2,7,A$5:A3758))+1,"")</f>
        <v/>
      </c>
      <c r="B3758" s="49"/>
      <c r="C3758" s="49"/>
      <c r="D3758" s="50"/>
      <c r="E3758" s="51"/>
      <c r="F3758" s="52" t="str">
        <f aca="false">IFERROR(VLOOKUP(B3758,LISTAS!$Q$2:$R$58,2,0),"")</f>
        <v/>
      </c>
      <c r="G3758" s="34" t="str">
        <f aca="false">IF(ISBLANK(C3758),"",  IF(F3758="RAZÓN SOCIAL","NUEVO_RP",   IF(F3758="NUMERO",      IF(ISNUMBER(VALUE(C3758)),VALUE(C3758),""),   IF(OR(F3758="NSS - NOMBRE",F3758="RP - NOMBRE"),      IF(         AND(           NOT(ISERROR(FIND(" - ",C3758))),           ISERROR(FIND("  ",C3758)),           ISERROR(FIND("–",C3758)),           ISERROR(FIND("—",C3758)),           ISNUMBER(VALUE(LEFT(C3758,FIND(" - ",C3758)-1)))         ),         VALUE(LEFT(C3758,FIND(" - ",C3758)-1)),         ""      ),   ""   )  )))</f>
        <v/>
      </c>
      <c r="H3758" s="34" t="str">
        <f aca="false">B3758 &amp; "|" &amp; E3758 &amp; "|" &amp;(IF(ISBLANK(C3758),"",IFERROR(VALUE(LEFT(TRIM(C3758),FIND(" ",TRIM(C3758)&amp;" ")-1)),"")))</f>
        <v>||</v>
      </c>
      <c r="I3758" s="18" t="n">
        <f aca="false">IF(G3758="",0, IF(COUNTIF($H$6:H3758,H3758)=1,1,0))</f>
        <v>0</v>
      </c>
      <c r="J3758" s="34" t="str">
        <f aca="false">IF( OR( ISBLANK(D3758), C3758=D3758, AND( LEFT(D3758,7)&lt;&gt;"NOMINA ", OR( ISERROR(FIND(" - ",D3758)), NOT(ISNUMBER(VALUE(LEFT(D3758,FIND(" - ",D3758)-1)))) ) ) ), "", B3758 &amp; "|" &amp; E3758 &amp; "|" &amp; (IF(ISBLANK(C3758), "", IFERROR(VALUE(LEFT(TRIM(C3758), FIND(" ", TRIM(C3758)&amp;" ")-1)), ""))) &amp; "|" &amp; D3758 )</f>
        <v/>
      </c>
      <c r="K3758" s="18" t="n">
        <f aca="false">IF(OR(C3758="", J3758="",G3758=""), 0, IF(COUNTIF($J$6:J3758, J3758)=1, 1, 0))</f>
        <v>0</v>
      </c>
      <c r="L3758" s="16" t="str">
        <f aca="false">IF(B3758="Inscripción de nuevo registro patronal",B3758 &amp; "|" &amp; E3758 &amp; "|" &amp; C3758,"")</f>
        <v/>
      </c>
      <c r="M3758" s="18" t="n">
        <f aca="false">IF(OR(C3758="", L3758=""), 0, IF(COUNTIF($L$6:L3758, L3758)=1, 1, 0))</f>
        <v>0</v>
      </c>
    </row>
    <row r="3759" customFormat="false" ht="28.35" hidden="false" customHeight="true" outlineLevel="0" collapsed="false">
      <c r="A3759" s="48" t="str">
        <f aca="false">IF(AND(NOT(ISBLANK(C3759)),NOT(ISBLANK(B3759)),NOT(ISBLANK(E3759))),(_xlfn.AGGREGATE(2,7,A$5:A3759))+1,"")</f>
        <v/>
      </c>
      <c r="B3759" s="49"/>
      <c r="C3759" s="49"/>
      <c r="D3759" s="50"/>
      <c r="E3759" s="51"/>
      <c r="F3759" s="52" t="str">
        <f aca="false">IFERROR(VLOOKUP(B3759,LISTAS!$Q$2:$R$58,2,0),"")</f>
        <v/>
      </c>
      <c r="G3759" s="34" t="str">
        <f aca="false">IF(ISBLANK(C3759),"",  IF(F3759="RAZÓN SOCIAL","NUEVO_RP",   IF(F3759="NUMERO",      IF(ISNUMBER(VALUE(C3759)),VALUE(C3759),""),   IF(OR(F3759="NSS - NOMBRE",F3759="RP - NOMBRE"),      IF(         AND(           NOT(ISERROR(FIND(" - ",C3759))),           ISERROR(FIND("  ",C3759)),           ISERROR(FIND("–",C3759)),           ISERROR(FIND("—",C3759)),           ISNUMBER(VALUE(LEFT(C3759,FIND(" - ",C3759)-1)))         ),         VALUE(LEFT(C3759,FIND(" - ",C3759)-1)),         ""      ),   ""   )  )))</f>
        <v/>
      </c>
      <c r="H3759" s="34" t="str">
        <f aca="false">B3759 &amp; "|" &amp; E3759 &amp; "|" &amp;(IF(ISBLANK(C3759),"",IFERROR(VALUE(LEFT(TRIM(C3759),FIND(" ",TRIM(C3759)&amp;" ")-1)),"")))</f>
        <v>||</v>
      </c>
      <c r="I3759" s="18" t="n">
        <f aca="false">IF(G3759="",0, IF(COUNTIF($H$6:H3759,H3759)=1,1,0))</f>
        <v>0</v>
      </c>
      <c r="J3759" s="34" t="str">
        <f aca="false">IF( OR( ISBLANK(D3759), C3759=D3759, AND( LEFT(D3759,7)&lt;&gt;"NOMINA ", OR( ISERROR(FIND(" - ",D3759)), NOT(ISNUMBER(VALUE(LEFT(D3759,FIND(" - ",D3759)-1)))) ) ) ), "", B3759 &amp; "|" &amp; E3759 &amp; "|" &amp; (IF(ISBLANK(C3759), "", IFERROR(VALUE(LEFT(TRIM(C3759), FIND(" ", TRIM(C3759)&amp;" ")-1)), ""))) &amp; "|" &amp; D3759 )</f>
        <v/>
      </c>
      <c r="K3759" s="18" t="n">
        <f aca="false">IF(OR(C3759="", J3759="",G3759=""), 0, IF(COUNTIF($J$6:J3759, J3759)=1, 1, 0))</f>
        <v>0</v>
      </c>
      <c r="L3759" s="16" t="str">
        <f aca="false">IF(B3759="Inscripción de nuevo registro patronal",B3759 &amp; "|" &amp; E3759 &amp; "|" &amp; C3759,"")</f>
        <v/>
      </c>
      <c r="M3759" s="18" t="n">
        <f aca="false">IF(OR(C3759="", L3759=""), 0, IF(COUNTIF($L$6:L3759, L3759)=1, 1, 0))</f>
        <v>0</v>
      </c>
    </row>
    <row r="3760" customFormat="false" ht="28.35" hidden="false" customHeight="true" outlineLevel="0" collapsed="false">
      <c r="A3760" s="48" t="str">
        <f aca="false">IF(AND(NOT(ISBLANK(C3760)),NOT(ISBLANK(B3760)),NOT(ISBLANK(E3760))),(_xlfn.AGGREGATE(2,7,A$5:A3760))+1,"")</f>
        <v/>
      </c>
      <c r="B3760" s="49"/>
      <c r="C3760" s="49"/>
      <c r="D3760" s="50"/>
      <c r="E3760" s="51"/>
      <c r="F3760" s="52" t="str">
        <f aca="false">IFERROR(VLOOKUP(B3760,LISTAS!$Q$2:$R$58,2,0),"")</f>
        <v/>
      </c>
      <c r="G3760" s="34" t="str">
        <f aca="false">IF(ISBLANK(C3760),"",  IF(F3760="RAZÓN SOCIAL","NUEVO_RP",   IF(F3760="NUMERO",      IF(ISNUMBER(VALUE(C3760)),VALUE(C3760),""),   IF(OR(F3760="NSS - NOMBRE",F3760="RP - NOMBRE"),      IF(         AND(           NOT(ISERROR(FIND(" - ",C3760))),           ISERROR(FIND("  ",C3760)),           ISERROR(FIND("–",C3760)),           ISERROR(FIND("—",C3760)),           ISNUMBER(VALUE(LEFT(C3760,FIND(" - ",C3760)-1)))         ),         VALUE(LEFT(C3760,FIND(" - ",C3760)-1)),         ""      ),   ""   )  )))</f>
        <v/>
      </c>
      <c r="H3760" s="34" t="str">
        <f aca="false">B3760 &amp; "|" &amp; E3760 &amp; "|" &amp;(IF(ISBLANK(C3760),"",IFERROR(VALUE(LEFT(TRIM(C3760),FIND(" ",TRIM(C3760)&amp;" ")-1)),"")))</f>
        <v>||</v>
      </c>
      <c r="I3760" s="18" t="n">
        <f aca="false">IF(G3760="",0, IF(COUNTIF($H$6:H3760,H3760)=1,1,0))</f>
        <v>0</v>
      </c>
      <c r="J3760" s="34" t="str">
        <f aca="false">IF( OR( ISBLANK(D3760), C3760=D3760, AND( LEFT(D3760,7)&lt;&gt;"NOMINA ", OR( ISERROR(FIND(" - ",D3760)), NOT(ISNUMBER(VALUE(LEFT(D3760,FIND(" - ",D3760)-1)))) ) ) ), "", B3760 &amp; "|" &amp; E3760 &amp; "|" &amp; (IF(ISBLANK(C3760), "", IFERROR(VALUE(LEFT(TRIM(C3760), FIND(" ", TRIM(C3760)&amp;" ")-1)), ""))) &amp; "|" &amp; D3760 )</f>
        <v/>
      </c>
      <c r="K3760" s="18" t="n">
        <f aca="false">IF(OR(C3760="", J3760="",G3760=""), 0, IF(COUNTIF($J$6:J3760, J3760)=1, 1, 0))</f>
        <v>0</v>
      </c>
      <c r="L3760" s="16" t="str">
        <f aca="false">IF(B3760="Inscripción de nuevo registro patronal",B3760 &amp; "|" &amp; E3760 &amp; "|" &amp; C3760,"")</f>
        <v/>
      </c>
      <c r="M3760" s="18" t="n">
        <f aca="false">IF(OR(C3760="", L3760=""), 0, IF(COUNTIF($L$6:L3760, L3760)=1, 1, 0))</f>
        <v>0</v>
      </c>
    </row>
    <row r="3761" customFormat="false" ht="28.35" hidden="false" customHeight="true" outlineLevel="0" collapsed="false">
      <c r="A3761" s="48" t="str">
        <f aca="false">IF(AND(NOT(ISBLANK(C3761)),NOT(ISBLANK(B3761)),NOT(ISBLANK(E3761))),(_xlfn.AGGREGATE(2,7,A$5:A3761))+1,"")</f>
        <v/>
      </c>
      <c r="B3761" s="49"/>
      <c r="C3761" s="49"/>
      <c r="D3761" s="50"/>
      <c r="E3761" s="51"/>
      <c r="F3761" s="52" t="str">
        <f aca="false">IFERROR(VLOOKUP(B3761,LISTAS!$Q$2:$R$58,2,0),"")</f>
        <v/>
      </c>
      <c r="G3761" s="34" t="str">
        <f aca="false">IF(ISBLANK(C3761),"",  IF(F3761="RAZÓN SOCIAL","NUEVO_RP",   IF(F3761="NUMERO",      IF(ISNUMBER(VALUE(C3761)),VALUE(C3761),""),   IF(OR(F3761="NSS - NOMBRE",F3761="RP - NOMBRE"),      IF(         AND(           NOT(ISERROR(FIND(" - ",C3761))),           ISERROR(FIND("  ",C3761)),           ISERROR(FIND("–",C3761)),           ISERROR(FIND("—",C3761)),           ISNUMBER(VALUE(LEFT(C3761,FIND(" - ",C3761)-1)))         ),         VALUE(LEFT(C3761,FIND(" - ",C3761)-1)),         ""      ),   ""   )  )))</f>
        <v/>
      </c>
      <c r="H3761" s="34" t="str">
        <f aca="false">B3761 &amp; "|" &amp; E3761 &amp; "|" &amp;(IF(ISBLANK(C3761),"",IFERROR(VALUE(LEFT(TRIM(C3761),FIND(" ",TRIM(C3761)&amp;" ")-1)),"")))</f>
        <v>||</v>
      </c>
      <c r="I3761" s="18" t="n">
        <f aca="false">IF(G3761="",0, IF(COUNTIF($H$6:H3761,H3761)=1,1,0))</f>
        <v>0</v>
      </c>
      <c r="J3761" s="34" t="str">
        <f aca="false">IF( OR( ISBLANK(D3761), C3761=D3761, AND( LEFT(D3761,7)&lt;&gt;"NOMINA ", OR( ISERROR(FIND(" - ",D3761)), NOT(ISNUMBER(VALUE(LEFT(D3761,FIND(" - ",D3761)-1)))) ) ) ), "", B3761 &amp; "|" &amp; E3761 &amp; "|" &amp; (IF(ISBLANK(C3761), "", IFERROR(VALUE(LEFT(TRIM(C3761), FIND(" ", TRIM(C3761)&amp;" ")-1)), ""))) &amp; "|" &amp; D3761 )</f>
        <v/>
      </c>
      <c r="K3761" s="18" t="n">
        <f aca="false">IF(OR(C3761="", J3761="",G3761=""), 0, IF(COUNTIF($J$6:J3761, J3761)=1, 1, 0))</f>
        <v>0</v>
      </c>
      <c r="L3761" s="16" t="str">
        <f aca="false">IF(B3761="Inscripción de nuevo registro patronal",B3761 &amp; "|" &amp; E3761 &amp; "|" &amp; C3761,"")</f>
        <v/>
      </c>
      <c r="M3761" s="18" t="n">
        <f aca="false">IF(OR(C3761="", L3761=""), 0, IF(COUNTIF($L$6:L3761, L3761)=1, 1, 0))</f>
        <v>0</v>
      </c>
    </row>
    <row r="3762" customFormat="false" ht="28.35" hidden="false" customHeight="true" outlineLevel="0" collapsed="false">
      <c r="A3762" s="48" t="str">
        <f aca="false">IF(AND(NOT(ISBLANK(C3762)),NOT(ISBLANK(B3762)),NOT(ISBLANK(E3762))),(_xlfn.AGGREGATE(2,7,A$5:A3762))+1,"")</f>
        <v/>
      </c>
      <c r="B3762" s="49"/>
      <c r="C3762" s="49"/>
      <c r="D3762" s="50"/>
      <c r="E3762" s="51"/>
      <c r="F3762" s="52" t="str">
        <f aca="false">IFERROR(VLOOKUP(B3762,LISTAS!$Q$2:$R$58,2,0),"")</f>
        <v/>
      </c>
      <c r="G3762" s="34" t="str">
        <f aca="false">IF(ISBLANK(C3762),"",  IF(F3762="RAZÓN SOCIAL","NUEVO_RP",   IF(F3762="NUMERO",      IF(ISNUMBER(VALUE(C3762)),VALUE(C3762),""),   IF(OR(F3762="NSS - NOMBRE",F3762="RP - NOMBRE"),      IF(         AND(           NOT(ISERROR(FIND(" - ",C3762))),           ISERROR(FIND("  ",C3762)),           ISERROR(FIND("–",C3762)),           ISERROR(FIND("—",C3762)),           ISNUMBER(VALUE(LEFT(C3762,FIND(" - ",C3762)-1)))         ),         VALUE(LEFT(C3762,FIND(" - ",C3762)-1)),         ""      ),   ""   )  )))</f>
        <v/>
      </c>
      <c r="H3762" s="34" t="str">
        <f aca="false">B3762 &amp; "|" &amp; E3762 &amp; "|" &amp;(IF(ISBLANK(C3762),"",IFERROR(VALUE(LEFT(TRIM(C3762),FIND(" ",TRIM(C3762)&amp;" ")-1)),"")))</f>
        <v>||</v>
      </c>
      <c r="I3762" s="18" t="n">
        <f aca="false">IF(G3762="",0, IF(COUNTIF($H$6:H3762,H3762)=1,1,0))</f>
        <v>0</v>
      </c>
      <c r="J3762" s="34" t="str">
        <f aca="false">IF( OR( ISBLANK(D3762), C3762=D3762, AND( LEFT(D3762,7)&lt;&gt;"NOMINA ", OR( ISERROR(FIND(" - ",D3762)), NOT(ISNUMBER(VALUE(LEFT(D3762,FIND(" - ",D3762)-1)))) ) ) ), "", B3762 &amp; "|" &amp; E3762 &amp; "|" &amp; (IF(ISBLANK(C3762), "", IFERROR(VALUE(LEFT(TRIM(C3762), FIND(" ", TRIM(C3762)&amp;" ")-1)), ""))) &amp; "|" &amp; D3762 )</f>
        <v/>
      </c>
      <c r="K3762" s="18" t="n">
        <f aca="false">IF(OR(C3762="", J3762="",G3762=""), 0, IF(COUNTIF($J$6:J3762, J3762)=1, 1, 0))</f>
        <v>0</v>
      </c>
      <c r="L3762" s="16" t="str">
        <f aca="false">IF(B3762="Inscripción de nuevo registro patronal",B3762 &amp; "|" &amp; E3762 &amp; "|" &amp; C3762,"")</f>
        <v/>
      </c>
      <c r="M3762" s="18" t="n">
        <f aca="false">IF(OR(C3762="", L3762=""), 0, IF(COUNTIF($L$6:L3762, L3762)=1, 1, 0))</f>
        <v>0</v>
      </c>
    </row>
    <row r="3763" customFormat="false" ht="28.35" hidden="false" customHeight="true" outlineLevel="0" collapsed="false">
      <c r="A3763" s="48" t="str">
        <f aca="false">IF(AND(NOT(ISBLANK(C3763)),NOT(ISBLANK(B3763)),NOT(ISBLANK(E3763))),(_xlfn.AGGREGATE(2,7,A$5:A3763))+1,"")</f>
        <v/>
      </c>
      <c r="B3763" s="49"/>
      <c r="C3763" s="49"/>
      <c r="D3763" s="50"/>
      <c r="E3763" s="51"/>
      <c r="F3763" s="52" t="str">
        <f aca="false">IFERROR(VLOOKUP(B3763,LISTAS!$Q$2:$R$58,2,0),"")</f>
        <v/>
      </c>
      <c r="G3763" s="34" t="str">
        <f aca="false">IF(ISBLANK(C3763),"",  IF(F3763="RAZÓN SOCIAL","NUEVO_RP",   IF(F3763="NUMERO",      IF(ISNUMBER(VALUE(C3763)),VALUE(C3763),""),   IF(OR(F3763="NSS - NOMBRE",F3763="RP - NOMBRE"),      IF(         AND(           NOT(ISERROR(FIND(" - ",C3763))),           ISERROR(FIND("  ",C3763)),           ISERROR(FIND("–",C3763)),           ISERROR(FIND("—",C3763)),           ISNUMBER(VALUE(LEFT(C3763,FIND(" - ",C3763)-1)))         ),         VALUE(LEFT(C3763,FIND(" - ",C3763)-1)),         ""      ),   ""   )  )))</f>
        <v/>
      </c>
      <c r="H3763" s="34" t="str">
        <f aca="false">B3763 &amp; "|" &amp; E3763 &amp; "|" &amp;(IF(ISBLANK(C3763),"",IFERROR(VALUE(LEFT(TRIM(C3763),FIND(" ",TRIM(C3763)&amp;" ")-1)),"")))</f>
        <v>||</v>
      </c>
      <c r="I3763" s="18" t="n">
        <f aca="false">IF(G3763="",0, IF(COUNTIF($H$6:H3763,H3763)=1,1,0))</f>
        <v>0</v>
      </c>
      <c r="J3763" s="34" t="str">
        <f aca="false">IF( OR( ISBLANK(D3763), C3763=D3763, AND( LEFT(D3763,7)&lt;&gt;"NOMINA ", OR( ISERROR(FIND(" - ",D3763)), NOT(ISNUMBER(VALUE(LEFT(D3763,FIND(" - ",D3763)-1)))) ) ) ), "", B3763 &amp; "|" &amp; E3763 &amp; "|" &amp; (IF(ISBLANK(C3763), "", IFERROR(VALUE(LEFT(TRIM(C3763), FIND(" ", TRIM(C3763)&amp;" ")-1)), ""))) &amp; "|" &amp; D3763 )</f>
        <v/>
      </c>
      <c r="K3763" s="18" t="n">
        <f aca="false">IF(OR(C3763="", J3763="",G3763=""), 0, IF(COUNTIF($J$6:J3763, J3763)=1, 1, 0))</f>
        <v>0</v>
      </c>
      <c r="L3763" s="16" t="str">
        <f aca="false">IF(B3763="Inscripción de nuevo registro patronal",B3763 &amp; "|" &amp; E3763 &amp; "|" &amp; C3763,"")</f>
        <v/>
      </c>
      <c r="M3763" s="18" t="n">
        <f aca="false">IF(OR(C3763="", L3763=""), 0, IF(COUNTIF($L$6:L3763, L3763)=1, 1, 0))</f>
        <v>0</v>
      </c>
    </row>
    <row r="3764" customFormat="false" ht="28.35" hidden="false" customHeight="true" outlineLevel="0" collapsed="false">
      <c r="A3764" s="48" t="str">
        <f aca="false">IF(AND(NOT(ISBLANK(C3764)),NOT(ISBLANK(B3764)),NOT(ISBLANK(E3764))),(_xlfn.AGGREGATE(2,7,A$5:A3764))+1,"")</f>
        <v/>
      </c>
      <c r="B3764" s="49"/>
      <c r="C3764" s="49"/>
      <c r="D3764" s="50"/>
      <c r="E3764" s="51"/>
      <c r="F3764" s="52" t="str">
        <f aca="false">IFERROR(VLOOKUP(B3764,LISTAS!$Q$2:$R$58,2,0),"")</f>
        <v/>
      </c>
      <c r="G3764" s="34" t="str">
        <f aca="false">IF(ISBLANK(C3764),"",  IF(F3764="RAZÓN SOCIAL","NUEVO_RP",   IF(F3764="NUMERO",      IF(ISNUMBER(VALUE(C3764)),VALUE(C3764),""),   IF(OR(F3764="NSS - NOMBRE",F3764="RP - NOMBRE"),      IF(         AND(           NOT(ISERROR(FIND(" - ",C3764))),           ISERROR(FIND("  ",C3764)),           ISERROR(FIND("–",C3764)),           ISERROR(FIND("—",C3764)),           ISNUMBER(VALUE(LEFT(C3764,FIND(" - ",C3764)-1)))         ),         VALUE(LEFT(C3764,FIND(" - ",C3764)-1)),         ""      ),   ""   )  )))</f>
        <v/>
      </c>
      <c r="H3764" s="34" t="str">
        <f aca="false">B3764 &amp; "|" &amp; E3764 &amp; "|" &amp;(IF(ISBLANK(C3764),"",IFERROR(VALUE(LEFT(TRIM(C3764),FIND(" ",TRIM(C3764)&amp;" ")-1)),"")))</f>
        <v>||</v>
      </c>
      <c r="I3764" s="18" t="n">
        <f aca="false">IF(G3764="",0, IF(COUNTIF($H$6:H3764,H3764)=1,1,0))</f>
        <v>0</v>
      </c>
      <c r="J3764" s="34" t="str">
        <f aca="false">IF( OR( ISBLANK(D3764), C3764=D3764, AND( LEFT(D3764,7)&lt;&gt;"NOMINA ", OR( ISERROR(FIND(" - ",D3764)), NOT(ISNUMBER(VALUE(LEFT(D3764,FIND(" - ",D3764)-1)))) ) ) ), "", B3764 &amp; "|" &amp; E3764 &amp; "|" &amp; (IF(ISBLANK(C3764), "", IFERROR(VALUE(LEFT(TRIM(C3764), FIND(" ", TRIM(C3764)&amp;" ")-1)), ""))) &amp; "|" &amp; D3764 )</f>
        <v/>
      </c>
      <c r="K3764" s="18" t="n">
        <f aca="false">IF(OR(C3764="", J3764="",G3764=""), 0, IF(COUNTIF($J$6:J3764, J3764)=1, 1, 0))</f>
        <v>0</v>
      </c>
      <c r="L3764" s="16" t="str">
        <f aca="false">IF(B3764="Inscripción de nuevo registro patronal",B3764 &amp; "|" &amp; E3764 &amp; "|" &amp; C3764,"")</f>
        <v/>
      </c>
      <c r="M3764" s="18" t="n">
        <f aca="false">IF(OR(C3764="", L3764=""), 0, IF(COUNTIF($L$6:L3764, L3764)=1, 1, 0))</f>
        <v>0</v>
      </c>
    </row>
    <row r="3765" customFormat="false" ht="28.35" hidden="false" customHeight="true" outlineLevel="0" collapsed="false">
      <c r="A3765" s="48" t="str">
        <f aca="false">IF(AND(NOT(ISBLANK(C3765)),NOT(ISBLANK(B3765)),NOT(ISBLANK(E3765))),(_xlfn.AGGREGATE(2,7,A$5:A3765))+1,"")</f>
        <v/>
      </c>
      <c r="B3765" s="49"/>
      <c r="C3765" s="49"/>
      <c r="D3765" s="50"/>
      <c r="E3765" s="51"/>
      <c r="F3765" s="52" t="str">
        <f aca="false">IFERROR(VLOOKUP(B3765,LISTAS!$Q$2:$R$58,2,0),"")</f>
        <v/>
      </c>
      <c r="G3765" s="34" t="str">
        <f aca="false">IF(ISBLANK(C3765),"",  IF(F3765="RAZÓN SOCIAL","NUEVO_RP",   IF(F3765="NUMERO",      IF(ISNUMBER(VALUE(C3765)),VALUE(C3765),""),   IF(OR(F3765="NSS - NOMBRE",F3765="RP - NOMBRE"),      IF(         AND(           NOT(ISERROR(FIND(" - ",C3765))),           ISERROR(FIND("  ",C3765)),           ISERROR(FIND("–",C3765)),           ISERROR(FIND("—",C3765)),           ISNUMBER(VALUE(LEFT(C3765,FIND(" - ",C3765)-1)))         ),         VALUE(LEFT(C3765,FIND(" - ",C3765)-1)),         ""      ),   ""   )  )))</f>
        <v/>
      </c>
      <c r="H3765" s="34" t="str">
        <f aca="false">B3765 &amp; "|" &amp; E3765 &amp; "|" &amp;(IF(ISBLANK(C3765),"",IFERROR(VALUE(LEFT(TRIM(C3765),FIND(" ",TRIM(C3765)&amp;" ")-1)),"")))</f>
        <v>||</v>
      </c>
      <c r="I3765" s="18" t="n">
        <f aca="false">IF(G3765="",0, IF(COUNTIF($H$6:H3765,H3765)=1,1,0))</f>
        <v>0</v>
      </c>
      <c r="J3765" s="34" t="str">
        <f aca="false">IF( OR( ISBLANK(D3765), C3765=D3765, AND( LEFT(D3765,7)&lt;&gt;"NOMINA ", OR( ISERROR(FIND(" - ",D3765)), NOT(ISNUMBER(VALUE(LEFT(D3765,FIND(" - ",D3765)-1)))) ) ) ), "", B3765 &amp; "|" &amp; E3765 &amp; "|" &amp; (IF(ISBLANK(C3765), "", IFERROR(VALUE(LEFT(TRIM(C3765), FIND(" ", TRIM(C3765)&amp;" ")-1)), ""))) &amp; "|" &amp; D3765 )</f>
        <v/>
      </c>
      <c r="K3765" s="18" t="n">
        <f aca="false">IF(OR(C3765="", J3765="",G3765=""), 0, IF(COUNTIF($J$6:J3765, J3765)=1, 1, 0))</f>
        <v>0</v>
      </c>
      <c r="L3765" s="16" t="str">
        <f aca="false">IF(B3765="Inscripción de nuevo registro patronal",B3765 &amp; "|" &amp; E3765 &amp; "|" &amp; C3765,"")</f>
        <v/>
      </c>
      <c r="M3765" s="18" t="n">
        <f aca="false">IF(OR(C3765="", L3765=""), 0, IF(COUNTIF($L$6:L3765, L3765)=1, 1, 0))</f>
        <v>0</v>
      </c>
    </row>
    <row r="3766" customFormat="false" ht="28.35" hidden="false" customHeight="true" outlineLevel="0" collapsed="false">
      <c r="A3766" s="48" t="str">
        <f aca="false">IF(AND(NOT(ISBLANK(C3766)),NOT(ISBLANK(B3766)),NOT(ISBLANK(E3766))),(_xlfn.AGGREGATE(2,7,A$5:A3766))+1,"")</f>
        <v/>
      </c>
      <c r="B3766" s="49"/>
      <c r="C3766" s="49"/>
      <c r="D3766" s="50"/>
      <c r="E3766" s="51"/>
      <c r="F3766" s="52" t="str">
        <f aca="false">IFERROR(VLOOKUP(B3766,LISTAS!$Q$2:$R$58,2,0),"")</f>
        <v/>
      </c>
      <c r="G3766" s="34" t="str">
        <f aca="false">IF(ISBLANK(C3766),"",  IF(F3766="RAZÓN SOCIAL","NUEVO_RP",   IF(F3766="NUMERO",      IF(ISNUMBER(VALUE(C3766)),VALUE(C3766),""),   IF(OR(F3766="NSS - NOMBRE",F3766="RP - NOMBRE"),      IF(         AND(           NOT(ISERROR(FIND(" - ",C3766))),           ISERROR(FIND("  ",C3766)),           ISERROR(FIND("–",C3766)),           ISERROR(FIND("—",C3766)),           ISNUMBER(VALUE(LEFT(C3766,FIND(" - ",C3766)-1)))         ),         VALUE(LEFT(C3766,FIND(" - ",C3766)-1)),         ""      ),   ""   )  )))</f>
        <v/>
      </c>
      <c r="H3766" s="34" t="str">
        <f aca="false">B3766 &amp; "|" &amp; E3766 &amp; "|" &amp;(IF(ISBLANK(C3766),"",IFERROR(VALUE(LEFT(TRIM(C3766),FIND(" ",TRIM(C3766)&amp;" ")-1)),"")))</f>
        <v>||</v>
      </c>
      <c r="I3766" s="18" t="n">
        <f aca="false">IF(G3766="",0, IF(COUNTIF($H$6:H3766,H3766)=1,1,0))</f>
        <v>0</v>
      </c>
      <c r="J3766" s="34" t="str">
        <f aca="false">IF( OR( ISBLANK(D3766), C3766=D3766, AND( LEFT(D3766,7)&lt;&gt;"NOMINA ", OR( ISERROR(FIND(" - ",D3766)), NOT(ISNUMBER(VALUE(LEFT(D3766,FIND(" - ",D3766)-1)))) ) ) ), "", B3766 &amp; "|" &amp; E3766 &amp; "|" &amp; (IF(ISBLANK(C3766), "", IFERROR(VALUE(LEFT(TRIM(C3766), FIND(" ", TRIM(C3766)&amp;" ")-1)), ""))) &amp; "|" &amp; D3766 )</f>
        <v/>
      </c>
      <c r="K3766" s="18" t="n">
        <f aca="false">IF(OR(C3766="", J3766="",G3766=""), 0, IF(COUNTIF($J$6:J3766, J3766)=1, 1, 0))</f>
        <v>0</v>
      </c>
      <c r="L3766" s="16" t="str">
        <f aca="false">IF(B3766="Inscripción de nuevo registro patronal",B3766 &amp; "|" &amp; E3766 &amp; "|" &amp; C3766,"")</f>
        <v/>
      </c>
      <c r="M3766" s="18" t="n">
        <f aca="false">IF(OR(C3766="", L3766=""), 0, IF(COUNTIF($L$6:L3766, L3766)=1, 1, 0))</f>
        <v>0</v>
      </c>
    </row>
    <row r="3767" customFormat="false" ht="28.35" hidden="false" customHeight="true" outlineLevel="0" collapsed="false">
      <c r="A3767" s="48" t="str">
        <f aca="false">IF(AND(NOT(ISBLANK(C3767)),NOT(ISBLANK(B3767)),NOT(ISBLANK(E3767))),(_xlfn.AGGREGATE(2,7,A$5:A3767))+1,"")</f>
        <v/>
      </c>
      <c r="B3767" s="49"/>
      <c r="C3767" s="49"/>
      <c r="D3767" s="50"/>
      <c r="E3767" s="51"/>
      <c r="F3767" s="52" t="str">
        <f aca="false">IFERROR(VLOOKUP(B3767,LISTAS!$Q$2:$R$58,2,0),"")</f>
        <v/>
      </c>
      <c r="G3767" s="34" t="str">
        <f aca="false">IF(ISBLANK(C3767),"",  IF(F3767="RAZÓN SOCIAL","NUEVO_RP",   IF(F3767="NUMERO",      IF(ISNUMBER(VALUE(C3767)),VALUE(C3767),""),   IF(OR(F3767="NSS - NOMBRE",F3767="RP - NOMBRE"),      IF(         AND(           NOT(ISERROR(FIND(" - ",C3767))),           ISERROR(FIND("  ",C3767)),           ISERROR(FIND("–",C3767)),           ISERROR(FIND("—",C3767)),           ISNUMBER(VALUE(LEFT(C3767,FIND(" - ",C3767)-1)))         ),         VALUE(LEFT(C3767,FIND(" - ",C3767)-1)),         ""      ),   ""   )  )))</f>
        <v/>
      </c>
      <c r="H3767" s="34" t="str">
        <f aca="false">B3767 &amp; "|" &amp; E3767 &amp; "|" &amp;(IF(ISBLANK(C3767),"",IFERROR(VALUE(LEFT(TRIM(C3767),FIND(" ",TRIM(C3767)&amp;" ")-1)),"")))</f>
        <v>||</v>
      </c>
      <c r="I3767" s="18" t="n">
        <f aca="false">IF(G3767="",0, IF(COUNTIF($H$6:H3767,H3767)=1,1,0))</f>
        <v>0</v>
      </c>
      <c r="J3767" s="34" t="str">
        <f aca="false">IF( OR( ISBLANK(D3767), C3767=D3767, AND( LEFT(D3767,7)&lt;&gt;"NOMINA ", OR( ISERROR(FIND(" - ",D3767)), NOT(ISNUMBER(VALUE(LEFT(D3767,FIND(" - ",D3767)-1)))) ) ) ), "", B3767 &amp; "|" &amp; E3767 &amp; "|" &amp; (IF(ISBLANK(C3767), "", IFERROR(VALUE(LEFT(TRIM(C3767), FIND(" ", TRIM(C3767)&amp;" ")-1)), ""))) &amp; "|" &amp; D3767 )</f>
        <v/>
      </c>
      <c r="K3767" s="18" t="n">
        <f aca="false">IF(OR(C3767="", J3767="",G3767=""), 0, IF(COUNTIF($J$6:J3767, J3767)=1, 1, 0))</f>
        <v>0</v>
      </c>
      <c r="L3767" s="16" t="str">
        <f aca="false">IF(B3767="Inscripción de nuevo registro patronal",B3767 &amp; "|" &amp; E3767 &amp; "|" &amp; C3767,"")</f>
        <v/>
      </c>
      <c r="M3767" s="18" t="n">
        <f aca="false">IF(OR(C3767="", L3767=""), 0, IF(COUNTIF($L$6:L3767, L3767)=1, 1, 0))</f>
        <v>0</v>
      </c>
    </row>
    <row r="3768" customFormat="false" ht="28.35" hidden="false" customHeight="true" outlineLevel="0" collapsed="false">
      <c r="A3768" s="48" t="str">
        <f aca="false">IF(AND(NOT(ISBLANK(C3768)),NOT(ISBLANK(B3768)),NOT(ISBLANK(E3768))),(_xlfn.AGGREGATE(2,7,A$5:A3768))+1,"")</f>
        <v/>
      </c>
      <c r="B3768" s="49"/>
      <c r="C3768" s="49"/>
      <c r="D3768" s="50"/>
      <c r="E3768" s="51"/>
      <c r="F3768" s="52" t="str">
        <f aca="false">IFERROR(VLOOKUP(B3768,LISTAS!$Q$2:$R$58,2,0),"")</f>
        <v/>
      </c>
      <c r="G3768" s="34" t="str">
        <f aca="false">IF(ISBLANK(C3768),"",  IF(F3768="RAZÓN SOCIAL","NUEVO_RP",   IF(F3768="NUMERO",      IF(ISNUMBER(VALUE(C3768)),VALUE(C3768),""),   IF(OR(F3768="NSS - NOMBRE",F3768="RP - NOMBRE"),      IF(         AND(           NOT(ISERROR(FIND(" - ",C3768))),           ISERROR(FIND("  ",C3768)),           ISERROR(FIND("–",C3768)),           ISERROR(FIND("—",C3768)),           ISNUMBER(VALUE(LEFT(C3768,FIND(" - ",C3768)-1)))         ),         VALUE(LEFT(C3768,FIND(" - ",C3768)-1)),         ""      ),   ""   )  )))</f>
        <v/>
      </c>
      <c r="H3768" s="34" t="str">
        <f aca="false">B3768 &amp; "|" &amp; E3768 &amp; "|" &amp;(IF(ISBLANK(C3768),"",IFERROR(VALUE(LEFT(TRIM(C3768),FIND(" ",TRIM(C3768)&amp;" ")-1)),"")))</f>
        <v>||</v>
      </c>
      <c r="I3768" s="18" t="n">
        <f aca="false">IF(G3768="",0, IF(COUNTIF($H$6:H3768,H3768)=1,1,0))</f>
        <v>0</v>
      </c>
      <c r="J3768" s="34" t="str">
        <f aca="false">IF( OR( ISBLANK(D3768), C3768=D3768, AND( LEFT(D3768,7)&lt;&gt;"NOMINA ", OR( ISERROR(FIND(" - ",D3768)), NOT(ISNUMBER(VALUE(LEFT(D3768,FIND(" - ",D3768)-1)))) ) ) ), "", B3768 &amp; "|" &amp; E3768 &amp; "|" &amp; (IF(ISBLANK(C3768), "", IFERROR(VALUE(LEFT(TRIM(C3768), FIND(" ", TRIM(C3768)&amp;" ")-1)), ""))) &amp; "|" &amp; D3768 )</f>
        <v/>
      </c>
      <c r="K3768" s="18" t="n">
        <f aca="false">IF(OR(C3768="", J3768="",G3768=""), 0, IF(COUNTIF($J$6:J3768, J3768)=1, 1, 0))</f>
        <v>0</v>
      </c>
      <c r="L3768" s="16" t="str">
        <f aca="false">IF(B3768="Inscripción de nuevo registro patronal",B3768 &amp; "|" &amp; E3768 &amp; "|" &amp; C3768,"")</f>
        <v/>
      </c>
      <c r="M3768" s="18" t="n">
        <f aca="false">IF(OR(C3768="", L3768=""), 0, IF(COUNTIF($L$6:L3768, L3768)=1, 1, 0))</f>
        <v>0</v>
      </c>
    </row>
    <row r="3769" customFormat="false" ht="28.35" hidden="false" customHeight="true" outlineLevel="0" collapsed="false">
      <c r="A3769" s="48" t="str">
        <f aca="false">IF(AND(NOT(ISBLANK(C3769)),NOT(ISBLANK(B3769)),NOT(ISBLANK(E3769))),(_xlfn.AGGREGATE(2,7,A$5:A3769))+1,"")</f>
        <v/>
      </c>
      <c r="B3769" s="49"/>
      <c r="C3769" s="49"/>
      <c r="D3769" s="50"/>
      <c r="E3769" s="51"/>
      <c r="F3769" s="52" t="str">
        <f aca="false">IFERROR(VLOOKUP(B3769,LISTAS!$Q$2:$R$58,2,0),"")</f>
        <v/>
      </c>
      <c r="G3769" s="34" t="str">
        <f aca="false">IF(ISBLANK(C3769),"",  IF(F3769="RAZÓN SOCIAL","NUEVO_RP",   IF(F3769="NUMERO",      IF(ISNUMBER(VALUE(C3769)),VALUE(C3769),""),   IF(OR(F3769="NSS - NOMBRE",F3769="RP - NOMBRE"),      IF(         AND(           NOT(ISERROR(FIND(" - ",C3769))),           ISERROR(FIND("  ",C3769)),           ISERROR(FIND("–",C3769)),           ISERROR(FIND("—",C3769)),           ISNUMBER(VALUE(LEFT(C3769,FIND(" - ",C3769)-1)))         ),         VALUE(LEFT(C3769,FIND(" - ",C3769)-1)),         ""      ),   ""   )  )))</f>
        <v/>
      </c>
      <c r="H3769" s="34" t="str">
        <f aca="false">B3769 &amp; "|" &amp; E3769 &amp; "|" &amp;(IF(ISBLANK(C3769),"",IFERROR(VALUE(LEFT(TRIM(C3769),FIND(" ",TRIM(C3769)&amp;" ")-1)),"")))</f>
        <v>||</v>
      </c>
      <c r="I3769" s="18" t="n">
        <f aca="false">IF(G3769="",0, IF(COUNTIF($H$6:H3769,H3769)=1,1,0))</f>
        <v>0</v>
      </c>
      <c r="J3769" s="34" t="str">
        <f aca="false">IF( OR( ISBLANK(D3769), C3769=D3769, AND( LEFT(D3769,7)&lt;&gt;"NOMINA ", OR( ISERROR(FIND(" - ",D3769)), NOT(ISNUMBER(VALUE(LEFT(D3769,FIND(" - ",D3769)-1)))) ) ) ), "", B3769 &amp; "|" &amp; E3769 &amp; "|" &amp; (IF(ISBLANK(C3769), "", IFERROR(VALUE(LEFT(TRIM(C3769), FIND(" ", TRIM(C3769)&amp;" ")-1)), ""))) &amp; "|" &amp; D3769 )</f>
        <v/>
      </c>
      <c r="K3769" s="18" t="n">
        <f aca="false">IF(OR(C3769="", J3769="",G3769=""), 0, IF(COUNTIF($J$6:J3769, J3769)=1, 1, 0))</f>
        <v>0</v>
      </c>
      <c r="L3769" s="16" t="str">
        <f aca="false">IF(B3769="Inscripción de nuevo registro patronal",B3769 &amp; "|" &amp; E3769 &amp; "|" &amp; C3769,"")</f>
        <v/>
      </c>
      <c r="M3769" s="18" t="n">
        <f aca="false">IF(OR(C3769="", L3769=""), 0, IF(COUNTIF($L$6:L3769, L3769)=1, 1, 0))</f>
        <v>0</v>
      </c>
    </row>
    <row r="3770" customFormat="false" ht="28.35" hidden="false" customHeight="true" outlineLevel="0" collapsed="false">
      <c r="A3770" s="48" t="str">
        <f aca="false">IF(AND(NOT(ISBLANK(C3770)),NOT(ISBLANK(B3770)),NOT(ISBLANK(E3770))),(_xlfn.AGGREGATE(2,7,A$5:A3770))+1,"")</f>
        <v/>
      </c>
      <c r="B3770" s="49"/>
      <c r="C3770" s="49"/>
      <c r="D3770" s="50"/>
      <c r="E3770" s="51"/>
      <c r="F3770" s="52" t="str">
        <f aca="false">IFERROR(VLOOKUP(B3770,LISTAS!$Q$2:$R$58,2,0),"")</f>
        <v/>
      </c>
      <c r="G3770" s="34" t="str">
        <f aca="false">IF(ISBLANK(C3770),"",  IF(F3770="RAZÓN SOCIAL","NUEVO_RP",   IF(F3770="NUMERO",      IF(ISNUMBER(VALUE(C3770)),VALUE(C3770),""),   IF(OR(F3770="NSS - NOMBRE",F3770="RP - NOMBRE"),      IF(         AND(           NOT(ISERROR(FIND(" - ",C3770))),           ISERROR(FIND("  ",C3770)),           ISERROR(FIND("–",C3770)),           ISERROR(FIND("—",C3770)),           ISNUMBER(VALUE(LEFT(C3770,FIND(" - ",C3770)-1)))         ),         VALUE(LEFT(C3770,FIND(" - ",C3770)-1)),         ""      ),   ""   )  )))</f>
        <v/>
      </c>
      <c r="H3770" s="34" t="str">
        <f aca="false">B3770 &amp; "|" &amp; E3770 &amp; "|" &amp;(IF(ISBLANK(C3770),"",IFERROR(VALUE(LEFT(TRIM(C3770),FIND(" ",TRIM(C3770)&amp;" ")-1)),"")))</f>
        <v>||</v>
      </c>
      <c r="I3770" s="18" t="n">
        <f aca="false">IF(G3770="",0, IF(COUNTIF($H$6:H3770,H3770)=1,1,0))</f>
        <v>0</v>
      </c>
      <c r="J3770" s="34" t="str">
        <f aca="false">IF( OR( ISBLANK(D3770), C3770=D3770, AND( LEFT(D3770,7)&lt;&gt;"NOMINA ", OR( ISERROR(FIND(" - ",D3770)), NOT(ISNUMBER(VALUE(LEFT(D3770,FIND(" - ",D3770)-1)))) ) ) ), "", B3770 &amp; "|" &amp; E3770 &amp; "|" &amp; (IF(ISBLANK(C3770), "", IFERROR(VALUE(LEFT(TRIM(C3770), FIND(" ", TRIM(C3770)&amp;" ")-1)), ""))) &amp; "|" &amp; D3770 )</f>
        <v/>
      </c>
      <c r="K3770" s="18" t="n">
        <f aca="false">IF(OR(C3770="", J3770="",G3770=""), 0, IF(COUNTIF($J$6:J3770, J3770)=1, 1, 0))</f>
        <v>0</v>
      </c>
      <c r="L3770" s="16" t="str">
        <f aca="false">IF(B3770="Inscripción de nuevo registro patronal",B3770 &amp; "|" &amp; E3770 &amp; "|" &amp; C3770,"")</f>
        <v/>
      </c>
      <c r="M3770" s="18" t="n">
        <f aca="false">IF(OR(C3770="", L3770=""), 0, IF(COUNTIF($L$6:L3770, L3770)=1, 1, 0))</f>
        <v>0</v>
      </c>
    </row>
    <row r="3771" customFormat="false" ht="28.35" hidden="false" customHeight="true" outlineLevel="0" collapsed="false">
      <c r="A3771" s="48" t="str">
        <f aca="false">IF(AND(NOT(ISBLANK(C3771)),NOT(ISBLANK(B3771)),NOT(ISBLANK(E3771))),(_xlfn.AGGREGATE(2,7,A$5:A3771))+1,"")</f>
        <v/>
      </c>
      <c r="B3771" s="49"/>
      <c r="C3771" s="49"/>
      <c r="D3771" s="50"/>
      <c r="E3771" s="51"/>
      <c r="F3771" s="52" t="str">
        <f aca="false">IFERROR(VLOOKUP(B3771,LISTAS!$Q$2:$R$58,2,0),"")</f>
        <v/>
      </c>
      <c r="G3771" s="34" t="str">
        <f aca="false">IF(ISBLANK(C3771),"",  IF(F3771="RAZÓN SOCIAL","NUEVO_RP",   IF(F3771="NUMERO",      IF(ISNUMBER(VALUE(C3771)),VALUE(C3771),""),   IF(OR(F3771="NSS - NOMBRE",F3771="RP - NOMBRE"),      IF(         AND(           NOT(ISERROR(FIND(" - ",C3771))),           ISERROR(FIND("  ",C3771)),           ISERROR(FIND("–",C3771)),           ISERROR(FIND("—",C3771)),           ISNUMBER(VALUE(LEFT(C3771,FIND(" - ",C3771)-1)))         ),         VALUE(LEFT(C3771,FIND(" - ",C3771)-1)),         ""      ),   ""   )  )))</f>
        <v/>
      </c>
      <c r="H3771" s="34" t="str">
        <f aca="false">B3771 &amp; "|" &amp; E3771 &amp; "|" &amp;(IF(ISBLANK(C3771),"",IFERROR(VALUE(LEFT(TRIM(C3771),FIND(" ",TRIM(C3771)&amp;" ")-1)),"")))</f>
        <v>||</v>
      </c>
      <c r="I3771" s="18" t="n">
        <f aca="false">IF(G3771="",0, IF(COUNTIF($H$6:H3771,H3771)=1,1,0))</f>
        <v>0</v>
      </c>
      <c r="J3771" s="34" t="str">
        <f aca="false">IF( OR( ISBLANK(D3771), C3771=D3771, AND( LEFT(D3771,7)&lt;&gt;"NOMINA ", OR( ISERROR(FIND(" - ",D3771)), NOT(ISNUMBER(VALUE(LEFT(D3771,FIND(" - ",D3771)-1)))) ) ) ), "", B3771 &amp; "|" &amp; E3771 &amp; "|" &amp; (IF(ISBLANK(C3771), "", IFERROR(VALUE(LEFT(TRIM(C3771), FIND(" ", TRIM(C3771)&amp;" ")-1)), ""))) &amp; "|" &amp; D3771 )</f>
        <v/>
      </c>
      <c r="K3771" s="18" t="n">
        <f aca="false">IF(OR(C3771="", J3771="",G3771=""), 0, IF(COUNTIF($J$6:J3771, J3771)=1, 1, 0))</f>
        <v>0</v>
      </c>
      <c r="L3771" s="16" t="str">
        <f aca="false">IF(B3771="Inscripción de nuevo registro patronal",B3771 &amp; "|" &amp; E3771 &amp; "|" &amp; C3771,"")</f>
        <v/>
      </c>
      <c r="M3771" s="18" t="n">
        <f aca="false">IF(OR(C3771="", L3771=""), 0, IF(COUNTIF($L$6:L3771, L3771)=1, 1, 0))</f>
        <v>0</v>
      </c>
    </row>
    <row r="3772" customFormat="false" ht="28.35" hidden="false" customHeight="true" outlineLevel="0" collapsed="false">
      <c r="A3772" s="48" t="str">
        <f aca="false">IF(AND(NOT(ISBLANK(C3772)),NOT(ISBLANK(B3772)),NOT(ISBLANK(E3772))),(_xlfn.AGGREGATE(2,7,A$5:A3772))+1,"")</f>
        <v/>
      </c>
      <c r="B3772" s="49"/>
      <c r="C3772" s="49"/>
      <c r="D3772" s="50"/>
      <c r="E3772" s="51"/>
      <c r="F3772" s="52" t="str">
        <f aca="false">IFERROR(VLOOKUP(B3772,LISTAS!$Q$2:$R$58,2,0),"")</f>
        <v/>
      </c>
      <c r="G3772" s="34" t="str">
        <f aca="false">IF(ISBLANK(C3772),"",  IF(F3772="RAZÓN SOCIAL","NUEVO_RP",   IF(F3772="NUMERO",      IF(ISNUMBER(VALUE(C3772)),VALUE(C3772),""),   IF(OR(F3772="NSS - NOMBRE",F3772="RP - NOMBRE"),      IF(         AND(           NOT(ISERROR(FIND(" - ",C3772))),           ISERROR(FIND("  ",C3772)),           ISERROR(FIND("–",C3772)),           ISERROR(FIND("—",C3772)),           ISNUMBER(VALUE(LEFT(C3772,FIND(" - ",C3772)-1)))         ),         VALUE(LEFT(C3772,FIND(" - ",C3772)-1)),         ""      ),   ""   )  )))</f>
        <v/>
      </c>
      <c r="H3772" s="34" t="str">
        <f aca="false">B3772 &amp; "|" &amp; E3772 &amp; "|" &amp;(IF(ISBLANK(C3772),"",IFERROR(VALUE(LEFT(TRIM(C3772),FIND(" ",TRIM(C3772)&amp;" ")-1)),"")))</f>
        <v>||</v>
      </c>
      <c r="I3772" s="18" t="n">
        <f aca="false">IF(G3772="",0, IF(COUNTIF($H$6:H3772,H3772)=1,1,0))</f>
        <v>0</v>
      </c>
      <c r="J3772" s="34" t="str">
        <f aca="false">IF( OR( ISBLANK(D3772), C3772=D3772, AND( LEFT(D3772,7)&lt;&gt;"NOMINA ", OR( ISERROR(FIND(" - ",D3772)), NOT(ISNUMBER(VALUE(LEFT(D3772,FIND(" - ",D3772)-1)))) ) ) ), "", B3772 &amp; "|" &amp; E3772 &amp; "|" &amp; (IF(ISBLANK(C3772), "", IFERROR(VALUE(LEFT(TRIM(C3772), FIND(" ", TRIM(C3772)&amp;" ")-1)), ""))) &amp; "|" &amp; D3772 )</f>
        <v/>
      </c>
      <c r="K3772" s="18" t="n">
        <f aca="false">IF(OR(C3772="", J3772="",G3772=""), 0, IF(COUNTIF($J$6:J3772, J3772)=1, 1, 0))</f>
        <v>0</v>
      </c>
      <c r="L3772" s="16" t="str">
        <f aca="false">IF(B3772="Inscripción de nuevo registro patronal",B3772 &amp; "|" &amp; E3772 &amp; "|" &amp; C3772,"")</f>
        <v/>
      </c>
      <c r="M3772" s="18" t="n">
        <f aca="false">IF(OR(C3772="", L3772=""), 0, IF(COUNTIF($L$6:L3772, L3772)=1, 1, 0))</f>
        <v>0</v>
      </c>
    </row>
    <row r="3773" customFormat="false" ht="28.35" hidden="false" customHeight="true" outlineLevel="0" collapsed="false">
      <c r="A3773" s="48" t="str">
        <f aca="false">IF(AND(NOT(ISBLANK(C3773)),NOT(ISBLANK(B3773)),NOT(ISBLANK(E3773))),(_xlfn.AGGREGATE(2,7,A$5:A3773))+1,"")</f>
        <v/>
      </c>
      <c r="B3773" s="49"/>
      <c r="C3773" s="49"/>
      <c r="D3773" s="50"/>
      <c r="E3773" s="51"/>
      <c r="F3773" s="52" t="str">
        <f aca="false">IFERROR(VLOOKUP(B3773,LISTAS!$Q$2:$R$58,2,0),"")</f>
        <v/>
      </c>
      <c r="G3773" s="34" t="str">
        <f aca="false">IF(ISBLANK(C3773),"",  IF(F3773="RAZÓN SOCIAL","NUEVO_RP",   IF(F3773="NUMERO",      IF(ISNUMBER(VALUE(C3773)),VALUE(C3773),""),   IF(OR(F3773="NSS - NOMBRE",F3773="RP - NOMBRE"),      IF(         AND(           NOT(ISERROR(FIND(" - ",C3773))),           ISERROR(FIND("  ",C3773)),           ISERROR(FIND("–",C3773)),           ISERROR(FIND("—",C3773)),           ISNUMBER(VALUE(LEFT(C3773,FIND(" - ",C3773)-1)))         ),         VALUE(LEFT(C3773,FIND(" - ",C3773)-1)),         ""      ),   ""   )  )))</f>
        <v/>
      </c>
      <c r="H3773" s="34" t="str">
        <f aca="false">B3773 &amp; "|" &amp; E3773 &amp; "|" &amp;(IF(ISBLANK(C3773),"",IFERROR(VALUE(LEFT(TRIM(C3773),FIND(" ",TRIM(C3773)&amp;" ")-1)),"")))</f>
        <v>||</v>
      </c>
      <c r="I3773" s="18" t="n">
        <f aca="false">IF(G3773="",0, IF(COUNTIF($H$6:H3773,H3773)=1,1,0))</f>
        <v>0</v>
      </c>
      <c r="J3773" s="34" t="str">
        <f aca="false">IF( OR( ISBLANK(D3773), C3773=D3773, AND( LEFT(D3773,7)&lt;&gt;"NOMINA ", OR( ISERROR(FIND(" - ",D3773)), NOT(ISNUMBER(VALUE(LEFT(D3773,FIND(" - ",D3773)-1)))) ) ) ), "", B3773 &amp; "|" &amp; E3773 &amp; "|" &amp; (IF(ISBLANK(C3773), "", IFERROR(VALUE(LEFT(TRIM(C3773), FIND(" ", TRIM(C3773)&amp;" ")-1)), ""))) &amp; "|" &amp; D3773 )</f>
        <v/>
      </c>
      <c r="K3773" s="18" t="n">
        <f aca="false">IF(OR(C3773="", J3773="",G3773=""), 0, IF(COUNTIF($J$6:J3773, J3773)=1, 1, 0))</f>
        <v>0</v>
      </c>
      <c r="L3773" s="16" t="str">
        <f aca="false">IF(B3773="Inscripción de nuevo registro patronal",B3773 &amp; "|" &amp; E3773 &amp; "|" &amp; C3773,"")</f>
        <v/>
      </c>
      <c r="M3773" s="18" t="n">
        <f aca="false">IF(OR(C3773="", L3773=""), 0, IF(COUNTIF($L$6:L3773, L3773)=1, 1, 0))</f>
        <v>0</v>
      </c>
    </row>
    <row r="3774" customFormat="false" ht="28.35" hidden="false" customHeight="true" outlineLevel="0" collapsed="false">
      <c r="A3774" s="48" t="str">
        <f aca="false">IF(AND(NOT(ISBLANK(C3774)),NOT(ISBLANK(B3774)),NOT(ISBLANK(E3774))),(_xlfn.AGGREGATE(2,7,A$5:A3774))+1,"")</f>
        <v/>
      </c>
      <c r="B3774" s="49"/>
      <c r="C3774" s="49"/>
      <c r="D3774" s="50"/>
      <c r="E3774" s="51"/>
      <c r="F3774" s="52" t="str">
        <f aca="false">IFERROR(VLOOKUP(B3774,LISTAS!$Q$2:$R$58,2,0),"")</f>
        <v/>
      </c>
      <c r="G3774" s="34" t="str">
        <f aca="false">IF(ISBLANK(C3774),"",  IF(F3774="RAZÓN SOCIAL","NUEVO_RP",   IF(F3774="NUMERO",      IF(ISNUMBER(VALUE(C3774)),VALUE(C3774),""),   IF(OR(F3774="NSS - NOMBRE",F3774="RP - NOMBRE"),      IF(         AND(           NOT(ISERROR(FIND(" - ",C3774))),           ISERROR(FIND("  ",C3774)),           ISERROR(FIND("–",C3774)),           ISERROR(FIND("—",C3774)),           ISNUMBER(VALUE(LEFT(C3774,FIND(" - ",C3774)-1)))         ),         VALUE(LEFT(C3774,FIND(" - ",C3774)-1)),         ""      ),   ""   )  )))</f>
        <v/>
      </c>
      <c r="H3774" s="34" t="str">
        <f aca="false">B3774 &amp; "|" &amp; E3774 &amp; "|" &amp;(IF(ISBLANK(C3774),"",IFERROR(VALUE(LEFT(TRIM(C3774),FIND(" ",TRIM(C3774)&amp;" ")-1)),"")))</f>
        <v>||</v>
      </c>
      <c r="I3774" s="18" t="n">
        <f aca="false">IF(G3774="",0, IF(COUNTIF($H$6:H3774,H3774)=1,1,0))</f>
        <v>0</v>
      </c>
      <c r="J3774" s="34" t="str">
        <f aca="false">IF( OR( ISBLANK(D3774), C3774=D3774, AND( LEFT(D3774,7)&lt;&gt;"NOMINA ", OR( ISERROR(FIND(" - ",D3774)), NOT(ISNUMBER(VALUE(LEFT(D3774,FIND(" - ",D3774)-1)))) ) ) ), "", B3774 &amp; "|" &amp; E3774 &amp; "|" &amp; (IF(ISBLANK(C3774), "", IFERROR(VALUE(LEFT(TRIM(C3774), FIND(" ", TRIM(C3774)&amp;" ")-1)), ""))) &amp; "|" &amp; D3774 )</f>
        <v/>
      </c>
      <c r="K3774" s="18" t="n">
        <f aca="false">IF(OR(C3774="", J3774="",G3774=""), 0, IF(COUNTIF($J$6:J3774, J3774)=1, 1, 0))</f>
        <v>0</v>
      </c>
      <c r="L3774" s="16" t="str">
        <f aca="false">IF(B3774="Inscripción de nuevo registro patronal",B3774 &amp; "|" &amp; E3774 &amp; "|" &amp; C3774,"")</f>
        <v/>
      </c>
      <c r="M3774" s="18" t="n">
        <f aca="false">IF(OR(C3774="", L3774=""), 0, IF(COUNTIF($L$6:L3774, L3774)=1, 1, 0))</f>
        <v>0</v>
      </c>
    </row>
    <row r="3775" customFormat="false" ht="28.35" hidden="false" customHeight="true" outlineLevel="0" collapsed="false">
      <c r="A3775" s="48" t="str">
        <f aca="false">IF(AND(NOT(ISBLANK(C3775)),NOT(ISBLANK(B3775)),NOT(ISBLANK(E3775))),(_xlfn.AGGREGATE(2,7,A$5:A3775))+1,"")</f>
        <v/>
      </c>
      <c r="B3775" s="49"/>
      <c r="C3775" s="49"/>
      <c r="D3775" s="50"/>
      <c r="E3775" s="51"/>
      <c r="F3775" s="52" t="str">
        <f aca="false">IFERROR(VLOOKUP(B3775,LISTAS!$Q$2:$R$58,2,0),"")</f>
        <v/>
      </c>
      <c r="G3775" s="34" t="str">
        <f aca="false">IF(ISBLANK(C3775),"",  IF(F3775="RAZÓN SOCIAL","NUEVO_RP",   IF(F3775="NUMERO",      IF(ISNUMBER(VALUE(C3775)),VALUE(C3775),""),   IF(OR(F3775="NSS - NOMBRE",F3775="RP - NOMBRE"),      IF(         AND(           NOT(ISERROR(FIND(" - ",C3775))),           ISERROR(FIND("  ",C3775)),           ISERROR(FIND("–",C3775)),           ISERROR(FIND("—",C3775)),           ISNUMBER(VALUE(LEFT(C3775,FIND(" - ",C3775)-1)))         ),         VALUE(LEFT(C3775,FIND(" - ",C3775)-1)),         ""      ),   ""   )  )))</f>
        <v/>
      </c>
      <c r="H3775" s="34" t="str">
        <f aca="false">B3775 &amp; "|" &amp; E3775 &amp; "|" &amp;(IF(ISBLANK(C3775),"",IFERROR(VALUE(LEFT(TRIM(C3775),FIND(" ",TRIM(C3775)&amp;" ")-1)),"")))</f>
        <v>||</v>
      </c>
      <c r="I3775" s="18" t="n">
        <f aca="false">IF(G3775="",0, IF(COUNTIF($H$6:H3775,H3775)=1,1,0))</f>
        <v>0</v>
      </c>
      <c r="J3775" s="34" t="str">
        <f aca="false">IF( OR( ISBLANK(D3775), C3775=D3775, AND( LEFT(D3775,7)&lt;&gt;"NOMINA ", OR( ISERROR(FIND(" - ",D3775)), NOT(ISNUMBER(VALUE(LEFT(D3775,FIND(" - ",D3775)-1)))) ) ) ), "", B3775 &amp; "|" &amp; E3775 &amp; "|" &amp; (IF(ISBLANK(C3775), "", IFERROR(VALUE(LEFT(TRIM(C3775), FIND(" ", TRIM(C3775)&amp;" ")-1)), ""))) &amp; "|" &amp; D3775 )</f>
        <v/>
      </c>
      <c r="K3775" s="18" t="n">
        <f aca="false">IF(OR(C3775="", J3775="",G3775=""), 0, IF(COUNTIF($J$6:J3775, J3775)=1, 1, 0))</f>
        <v>0</v>
      </c>
      <c r="L3775" s="16" t="str">
        <f aca="false">IF(B3775="Inscripción de nuevo registro patronal",B3775 &amp; "|" &amp; E3775 &amp; "|" &amp; C3775,"")</f>
        <v/>
      </c>
      <c r="M3775" s="18" t="n">
        <f aca="false">IF(OR(C3775="", L3775=""), 0, IF(COUNTIF($L$6:L3775, L3775)=1, 1, 0))</f>
        <v>0</v>
      </c>
    </row>
    <row r="3776" customFormat="false" ht="28.35" hidden="false" customHeight="true" outlineLevel="0" collapsed="false">
      <c r="A3776" s="48" t="str">
        <f aca="false">IF(AND(NOT(ISBLANK(C3776)),NOT(ISBLANK(B3776)),NOT(ISBLANK(E3776))),(_xlfn.AGGREGATE(2,7,A$5:A3776))+1,"")</f>
        <v/>
      </c>
      <c r="B3776" s="49"/>
      <c r="C3776" s="49"/>
      <c r="D3776" s="50"/>
      <c r="E3776" s="51"/>
      <c r="F3776" s="52" t="str">
        <f aca="false">IFERROR(VLOOKUP(B3776,LISTAS!$Q$2:$R$58,2,0),"")</f>
        <v/>
      </c>
      <c r="G3776" s="34" t="str">
        <f aca="false">IF(ISBLANK(C3776),"",  IF(F3776="RAZÓN SOCIAL","NUEVO_RP",   IF(F3776="NUMERO",      IF(ISNUMBER(VALUE(C3776)),VALUE(C3776),""),   IF(OR(F3776="NSS - NOMBRE",F3776="RP - NOMBRE"),      IF(         AND(           NOT(ISERROR(FIND(" - ",C3776))),           ISERROR(FIND("  ",C3776)),           ISERROR(FIND("–",C3776)),           ISERROR(FIND("—",C3776)),           ISNUMBER(VALUE(LEFT(C3776,FIND(" - ",C3776)-1)))         ),         VALUE(LEFT(C3776,FIND(" - ",C3776)-1)),         ""      ),   ""   )  )))</f>
        <v/>
      </c>
      <c r="H3776" s="34" t="str">
        <f aca="false">B3776 &amp; "|" &amp; E3776 &amp; "|" &amp;(IF(ISBLANK(C3776),"",IFERROR(VALUE(LEFT(TRIM(C3776),FIND(" ",TRIM(C3776)&amp;" ")-1)),"")))</f>
        <v>||</v>
      </c>
      <c r="I3776" s="18" t="n">
        <f aca="false">IF(G3776="",0, IF(COUNTIF($H$6:H3776,H3776)=1,1,0))</f>
        <v>0</v>
      </c>
      <c r="J3776" s="34" t="str">
        <f aca="false">IF( OR( ISBLANK(D3776), C3776=D3776, AND( LEFT(D3776,7)&lt;&gt;"NOMINA ", OR( ISERROR(FIND(" - ",D3776)), NOT(ISNUMBER(VALUE(LEFT(D3776,FIND(" - ",D3776)-1)))) ) ) ), "", B3776 &amp; "|" &amp; E3776 &amp; "|" &amp; (IF(ISBLANK(C3776), "", IFERROR(VALUE(LEFT(TRIM(C3776), FIND(" ", TRIM(C3776)&amp;" ")-1)), ""))) &amp; "|" &amp; D3776 )</f>
        <v/>
      </c>
      <c r="K3776" s="18" t="n">
        <f aca="false">IF(OR(C3776="", J3776="",G3776=""), 0, IF(COUNTIF($J$6:J3776, J3776)=1, 1, 0))</f>
        <v>0</v>
      </c>
      <c r="L3776" s="16" t="str">
        <f aca="false">IF(B3776="Inscripción de nuevo registro patronal",B3776 &amp; "|" &amp; E3776 &amp; "|" &amp; C3776,"")</f>
        <v/>
      </c>
      <c r="M3776" s="18" t="n">
        <f aca="false">IF(OR(C3776="", L3776=""), 0, IF(COUNTIF($L$6:L3776, L3776)=1, 1, 0))</f>
        <v>0</v>
      </c>
    </row>
    <row r="3777" customFormat="false" ht="28.35" hidden="false" customHeight="true" outlineLevel="0" collapsed="false">
      <c r="A3777" s="48" t="str">
        <f aca="false">IF(AND(NOT(ISBLANK(C3777)),NOT(ISBLANK(B3777)),NOT(ISBLANK(E3777))),(_xlfn.AGGREGATE(2,7,A$5:A3777))+1,"")</f>
        <v/>
      </c>
      <c r="B3777" s="49"/>
      <c r="C3777" s="49"/>
      <c r="D3777" s="50"/>
      <c r="E3777" s="51"/>
      <c r="F3777" s="52" t="str">
        <f aca="false">IFERROR(VLOOKUP(B3777,LISTAS!$Q$2:$R$58,2,0),"")</f>
        <v/>
      </c>
      <c r="G3777" s="34" t="str">
        <f aca="false">IF(ISBLANK(C3777),"",  IF(F3777="RAZÓN SOCIAL","NUEVO_RP",   IF(F3777="NUMERO",      IF(ISNUMBER(VALUE(C3777)),VALUE(C3777),""),   IF(OR(F3777="NSS - NOMBRE",F3777="RP - NOMBRE"),      IF(         AND(           NOT(ISERROR(FIND(" - ",C3777))),           ISERROR(FIND("  ",C3777)),           ISERROR(FIND("–",C3777)),           ISERROR(FIND("—",C3777)),           ISNUMBER(VALUE(LEFT(C3777,FIND(" - ",C3777)-1)))         ),         VALUE(LEFT(C3777,FIND(" - ",C3777)-1)),         ""      ),   ""   )  )))</f>
        <v/>
      </c>
      <c r="H3777" s="34" t="str">
        <f aca="false">B3777 &amp; "|" &amp; E3777 &amp; "|" &amp;(IF(ISBLANK(C3777),"",IFERROR(VALUE(LEFT(TRIM(C3777),FIND(" ",TRIM(C3777)&amp;" ")-1)),"")))</f>
        <v>||</v>
      </c>
      <c r="I3777" s="18" t="n">
        <f aca="false">IF(G3777="",0, IF(COUNTIF($H$6:H3777,H3777)=1,1,0))</f>
        <v>0</v>
      </c>
      <c r="J3777" s="34" t="str">
        <f aca="false">IF( OR( ISBLANK(D3777), C3777=D3777, AND( LEFT(D3777,7)&lt;&gt;"NOMINA ", OR( ISERROR(FIND(" - ",D3777)), NOT(ISNUMBER(VALUE(LEFT(D3777,FIND(" - ",D3777)-1)))) ) ) ), "", B3777 &amp; "|" &amp; E3777 &amp; "|" &amp; (IF(ISBLANK(C3777), "", IFERROR(VALUE(LEFT(TRIM(C3777), FIND(" ", TRIM(C3777)&amp;" ")-1)), ""))) &amp; "|" &amp; D3777 )</f>
        <v/>
      </c>
      <c r="K3777" s="18" t="n">
        <f aca="false">IF(OR(C3777="", J3777="",G3777=""), 0, IF(COUNTIF($J$6:J3777, J3777)=1, 1, 0))</f>
        <v>0</v>
      </c>
      <c r="L3777" s="16" t="str">
        <f aca="false">IF(B3777="Inscripción de nuevo registro patronal",B3777 &amp; "|" &amp; E3777 &amp; "|" &amp; C3777,"")</f>
        <v/>
      </c>
      <c r="M3777" s="18" t="n">
        <f aca="false">IF(OR(C3777="", L3777=""), 0, IF(COUNTIF($L$6:L3777, L3777)=1, 1, 0))</f>
        <v>0</v>
      </c>
    </row>
    <row r="3778" customFormat="false" ht="28.35" hidden="false" customHeight="true" outlineLevel="0" collapsed="false">
      <c r="A3778" s="48" t="str">
        <f aca="false">IF(AND(NOT(ISBLANK(C3778)),NOT(ISBLANK(B3778)),NOT(ISBLANK(E3778))),(_xlfn.AGGREGATE(2,7,A$5:A3778))+1,"")</f>
        <v/>
      </c>
      <c r="B3778" s="49"/>
      <c r="C3778" s="49"/>
      <c r="D3778" s="50"/>
      <c r="E3778" s="51"/>
      <c r="F3778" s="52" t="str">
        <f aca="false">IFERROR(VLOOKUP(B3778,LISTAS!$Q$2:$R$58,2,0),"")</f>
        <v/>
      </c>
      <c r="G3778" s="34" t="str">
        <f aca="false">IF(ISBLANK(C3778),"",  IF(F3778="RAZÓN SOCIAL","NUEVO_RP",   IF(F3778="NUMERO",      IF(ISNUMBER(VALUE(C3778)),VALUE(C3778),""),   IF(OR(F3778="NSS - NOMBRE",F3778="RP - NOMBRE"),      IF(         AND(           NOT(ISERROR(FIND(" - ",C3778))),           ISERROR(FIND("  ",C3778)),           ISERROR(FIND("–",C3778)),           ISERROR(FIND("—",C3778)),           ISNUMBER(VALUE(LEFT(C3778,FIND(" - ",C3778)-1)))         ),         VALUE(LEFT(C3778,FIND(" - ",C3778)-1)),         ""      ),   ""   )  )))</f>
        <v/>
      </c>
      <c r="H3778" s="34" t="str">
        <f aca="false">B3778 &amp; "|" &amp; E3778 &amp; "|" &amp;(IF(ISBLANK(C3778),"",IFERROR(VALUE(LEFT(TRIM(C3778),FIND(" ",TRIM(C3778)&amp;" ")-1)),"")))</f>
        <v>||</v>
      </c>
      <c r="I3778" s="18" t="n">
        <f aca="false">IF(G3778="",0, IF(COUNTIF($H$6:H3778,H3778)=1,1,0))</f>
        <v>0</v>
      </c>
      <c r="J3778" s="34" t="str">
        <f aca="false">IF( OR( ISBLANK(D3778), C3778=D3778, AND( LEFT(D3778,7)&lt;&gt;"NOMINA ", OR( ISERROR(FIND(" - ",D3778)), NOT(ISNUMBER(VALUE(LEFT(D3778,FIND(" - ",D3778)-1)))) ) ) ), "", B3778 &amp; "|" &amp; E3778 &amp; "|" &amp; (IF(ISBLANK(C3778), "", IFERROR(VALUE(LEFT(TRIM(C3778), FIND(" ", TRIM(C3778)&amp;" ")-1)), ""))) &amp; "|" &amp; D3778 )</f>
        <v/>
      </c>
      <c r="K3778" s="18" t="n">
        <f aca="false">IF(OR(C3778="", J3778="",G3778=""), 0, IF(COUNTIF($J$6:J3778, J3778)=1, 1, 0))</f>
        <v>0</v>
      </c>
      <c r="L3778" s="16" t="str">
        <f aca="false">IF(B3778="Inscripción de nuevo registro patronal",B3778 &amp; "|" &amp; E3778 &amp; "|" &amp; C3778,"")</f>
        <v/>
      </c>
      <c r="M3778" s="18" t="n">
        <f aca="false">IF(OR(C3778="", L3778=""), 0, IF(COUNTIF($L$6:L3778, L3778)=1, 1, 0))</f>
        <v>0</v>
      </c>
    </row>
    <row r="3779" customFormat="false" ht="28.35" hidden="false" customHeight="true" outlineLevel="0" collapsed="false">
      <c r="A3779" s="48" t="str">
        <f aca="false">IF(AND(NOT(ISBLANK(C3779)),NOT(ISBLANK(B3779)),NOT(ISBLANK(E3779))),(_xlfn.AGGREGATE(2,7,A$5:A3779))+1,"")</f>
        <v/>
      </c>
      <c r="B3779" s="49"/>
      <c r="C3779" s="49"/>
      <c r="D3779" s="50"/>
      <c r="E3779" s="51"/>
      <c r="F3779" s="52" t="str">
        <f aca="false">IFERROR(VLOOKUP(B3779,LISTAS!$Q$2:$R$58,2,0),"")</f>
        <v/>
      </c>
      <c r="G3779" s="34" t="str">
        <f aca="false">IF(ISBLANK(C3779),"",  IF(F3779="RAZÓN SOCIAL","NUEVO_RP",   IF(F3779="NUMERO",      IF(ISNUMBER(VALUE(C3779)),VALUE(C3779),""),   IF(OR(F3779="NSS - NOMBRE",F3779="RP - NOMBRE"),      IF(         AND(           NOT(ISERROR(FIND(" - ",C3779))),           ISERROR(FIND("  ",C3779)),           ISERROR(FIND("–",C3779)),           ISERROR(FIND("—",C3779)),           ISNUMBER(VALUE(LEFT(C3779,FIND(" - ",C3779)-1)))         ),         VALUE(LEFT(C3779,FIND(" - ",C3779)-1)),         ""      ),   ""   )  )))</f>
        <v/>
      </c>
      <c r="H3779" s="34" t="str">
        <f aca="false">B3779 &amp; "|" &amp; E3779 &amp; "|" &amp;(IF(ISBLANK(C3779),"",IFERROR(VALUE(LEFT(TRIM(C3779),FIND(" ",TRIM(C3779)&amp;" ")-1)),"")))</f>
        <v>||</v>
      </c>
      <c r="I3779" s="18" t="n">
        <f aca="false">IF(G3779="",0, IF(COUNTIF($H$6:H3779,H3779)=1,1,0))</f>
        <v>0</v>
      </c>
      <c r="J3779" s="34" t="str">
        <f aca="false">IF( OR( ISBLANK(D3779), C3779=D3779, AND( LEFT(D3779,7)&lt;&gt;"NOMINA ", OR( ISERROR(FIND(" - ",D3779)), NOT(ISNUMBER(VALUE(LEFT(D3779,FIND(" - ",D3779)-1)))) ) ) ), "", B3779 &amp; "|" &amp; E3779 &amp; "|" &amp; (IF(ISBLANK(C3779), "", IFERROR(VALUE(LEFT(TRIM(C3779), FIND(" ", TRIM(C3779)&amp;" ")-1)), ""))) &amp; "|" &amp; D3779 )</f>
        <v/>
      </c>
      <c r="K3779" s="18" t="n">
        <f aca="false">IF(OR(C3779="", J3779="",G3779=""), 0, IF(COUNTIF($J$6:J3779, J3779)=1, 1, 0))</f>
        <v>0</v>
      </c>
      <c r="L3779" s="16" t="str">
        <f aca="false">IF(B3779="Inscripción de nuevo registro patronal",B3779 &amp; "|" &amp; E3779 &amp; "|" &amp; C3779,"")</f>
        <v/>
      </c>
      <c r="M3779" s="18" t="n">
        <f aca="false">IF(OR(C3779="", L3779=""), 0, IF(COUNTIF($L$6:L3779, L3779)=1, 1, 0))</f>
        <v>0</v>
      </c>
    </row>
    <row r="3780" customFormat="false" ht="28.35" hidden="false" customHeight="true" outlineLevel="0" collapsed="false">
      <c r="A3780" s="48" t="str">
        <f aca="false">IF(AND(NOT(ISBLANK(C3780)),NOT(ISBLANK(B3780)),NOT(ISBLANK(E3780))),(_xlfn.AGGREGATE(2,7,A$5:A3780))+1,"")</f>
        <v/>
      </c>
      <c r="B3780" s="49"/>
      <c r="C3780" s="49"/>
      <c r="D3780" s="50"/>
      <c r="E3780" s="51"/>
      <c r="F3780" s="52" t="str">
        <f aca="false">IFERROR(VLOOKUP(B3780,LISTAS!$Q$2:$R$58,2,0),"")</f>
        <v/>
      </c>
      <c r="G3780" s="34" t="str">
        <f aca="false">IF(ISBLANK(C3780),"",  IF(F3780="RAZÓN SOCIAL","NUEVO_RP",   IF(F3780="NUMERO",      IF(ISNUMBER(VALUE(C3780)),VALUE(C3780),""),   IF(OR(F3780="NSS - NOMBRE",F3780="RP - NOMBRE"),      IF(         AND(           NOT(ISERROR(FIND(" - ",C3780))),           ISERROR(FIND("  ",C3780)),           ISERROR(FIND("–",C3780)),           ISERROR(FIND("—",C3780)),           ISNUMBER(VALUE(LEFT(C3780,FIND(" - ",C3780)-1)))         ),         VALUE(LEFT(C3780,FIND(" - ",C3780)-1)),         ""      ),   ""   )  )))</f>
        <v/>
      </c>
      <c r="H3780" s="34" t="str">
        <f aca="false">B3780 &amp; "|" &amp; E3780 &amp; "|" &amp;(IF(ISBLANK(C3780),"",IFERROR(VALUE(LEFT(TRIM(C3780),FIND(" ",TRIM(C3780)&amp;" ")-1)),"")))</f>
        <v>||</v>
      </c>
      <c r="I3780" s="18" t="n">
        <f aca="false">IF(G3780="",0, IF(COUNTIF($H$6:H3780,H3780)=1,1,0))</f>
        <v>0</v>
      </c>
      <c r="J3780" s="34" t="str">
        <f aca="false">IF( OR( ISBLANK(D3780), C3780=D3780, AND( LEFT(D3780,7)&lt;&gt;"NOMINA ", OR( ISERROR(FIND(" - ",D3780)), NOT(ISNUMBER(VALUE(LEFT(D3780,FIND(" - ",D3780)-1)))) ) ) ), "", B3780 &amp; "|" &amp; E3780 &amp; "|" &amp; (IF(ISBLANK(C3780), "", IFERROR(VALUE(LEFT(TRIM(C3780), FIND(" ", TRIM(C3780)&amp;" ")-1)), ""))) &amp; "|" &amp; D3780 )</f>
        <v/>
      </c>
      <c r="K3780" s="18" t="n">
        <f aca="false">IF(OR(C3780="", J3780="",G3780=""), 0, IF(COUNTIF($J$6:J3780, J3780)=1, 1, 0))</f>
        <v>0</v>
      </c>
      <c r="L3780" s="16" t="str">
        <f aca="false">IF(B3780="Inscripción de nuevo registro patronal",B3780 &amp; "|" &amp; E3780 &amp; "|" &amp; C3780,"")</f>
        <v/>
      </c>
      <c r="M3780" s="18" t="n">
        <f aca="false">IF(OR(C3780="", L3780=""), 0, IF(COUNTIF($L$6:L3780, L3780)=1, 1, 0))</f>
        <v>0</v>
      </c>
    </row>
    <row r="3781" customFormat="false" ht="28.35" hidden="false" customHeight="true" outlineLevel="0" collapsed="false">
      <c r="A3781" s="48" t="str">
        <f aca="false">IF(AND(NOT(ISBLANK(C3781)),NOT(ISBLANK(B3781)),NOT(ISBLANK(E3781))),(_xlfn.AGGREGATE(2,7,A$5:A3781))+1,"")</f>
        <v/>
      </c>
      <c r="B3781" s="49"/>
      <c r="C3781" s="49"/>
      <c r="D3781" s="50"/>
      <c r="E3781" s="51"/>
      <c r="F3781" s="52" t="str">
        <f aca="false">IFERROR(VLOOKUP(B3781,LISTAS!$Q$2:$R$58,2,0),"")</f>
        <v/>
      </c>
      <c r="G3781" s="34" t="str">
        <f aca="false">IF(ISBLANK(C3781),"",  IF(F3781="RAZÓN SOCIAL","NUEVO_RP",   IF(F3781="NUMERO",      IF(ISNUMBER(VALUE(C3781)),VALUE(C3781),""),   IF(OR(F3781="NSS - NOMBRE",F3781="RP - NOMBRE"),      IF(         AND(           NOT(ISERROR(FIND(" - ",C3781))),           ISERROR(FIND("  ",C3781)),           ISERROR(FIND("–",C3781)),           ISERROR(FIND("—",C3781)),           ISNUMBER(VALUE(LEFT(C3781,FIND(" - ",C3781)-1)))         ),         VALUE(LEFT(C3781,FIND(" - ",C3781)-1)),         ""      ),   ""   )  )))</f>
        <v/>
      </c>
      <c r="H3781" s="34" t="str">
        <f aca="false">B3781 &amp; "|" &amp; E3781 &amp; "|" &amp;(IF(ISBLANK(C3781),"",IFERROR(VALUE(LEFT(TRIM(C3781),FIND(" ",TRIM(C3781)&amp;" ")-1)),"")))</f>
        <v>||</v>
      </c>
      <c r="I3781" s="18" t="n">
        <f aca="false">IF(G3781="",0, IF(COUNTIF($H$6:H3781,H3781)=1,1,0))</f>
        <v>0</v>
      </c>
      <c r="J3781" s="34" t="str">
        <f aca="false">IF( OR( ISBLANK(D3781), C3781=D3781, AND( LEFT(D3781,7)&lt;&gt;"NOMINA ", OR( ISERROR(FIND(" - ",D3781)), NOT(ISNUMBER(VALUE(LEFT(D3781,FIND(" - ",D3781)-1)))) ) ) ), "", B3781 &amp; "|" &amp; E3781 &amp; "|" &amp; (IF(ISBLANK(C3781), "", IFERROR(VALUE(LEFT(TRIM(C3781), FIND(" ", TRIM(C3781)&amp;" ")-1)), ""))) &amp; "|" &amp; D3781 )</f>
        <v/>
      </c>
      <c r="K3781" s="18" t="n">
        <f aca="false">IF(OR(C3781="", J3781="",G3781=""), 0, IF(COUNTIF($J$6:J3781, J3781)=1, 1, 0))</f>
        <v>0</v>
      </c>
      <c r="L3781" s="16" t="str">
        <f aca="false">IF(B3781="Inscripción de nuevo registro patronal",B3781 &amp; "|" &amp; E3781 &amp; "|" &amp; C3781,"")</f>
        <v/>
      </c>
      <c r="M3781" s="18" t="n">
        <f aca="false">IF(OR(C3781="", L3781=""), 0, IF(COUNTIF($L$6:L3781, L3781)=1, 1, 0))</f>
        <v>0</v>
      </c>
    </row>
    <row r="3782" customFormat="false" ht="28.35" hidden="false" customHeight="true" outlineLevel="0" collapsed="false">
      <c r="A3782" s="48" t="str">
        <f aca="false">IF(AND(NOT(ISBLANK(C3782)),NOT(ISBLANK(B3782)),NOT(ISBLANK(E3782))),(_xlfn.AGGREGATE(2,7,A$5:A3782))+1,"")</f>
        <v/>
      </c>
      <c r="B3782" s="49"/>
      <c r="C3782" s="49"/>
      <c r="D3782" s="50"/>
      <c r="E3782" s="51"/>
      <c r="F3782" s="52" t="str">
        <f aca="false">IFERROR(VLOOKUP(B3782,LISTAS!$Q$2:$R$58,2,0),"")</f>
        <v/>
      </c>
      <c r="G3782" s="34" t="str">
        <f aca="false">IF(ISBLANK(C3782),"",  IF(F3782="RAZÓN SOCIAL","NUEVO_RP",   IF(F3782="NUMERO",      IF(ISNUMBER(VALUE(C3782)),VALUE(C3782),""),   IF(OR(F3782="NSS - NOMBRE",F3782="RP - NOMBRE"),      IF(         AND(           NOT(ISERROR(FIND(" - ",C3782))),           ISERROR(FIND("  ",C3782)),           ISERROR(FIND("–",C3782)),           ISERROR(FIND("—",C3782)),           ISNUMBER(VALUE(LEFT(C3782,FIND(" - ",C3782)-1)))         ),         VALUE(LEFT(C3782,FIND(" - ",C3782)-1)),         ""      ),   ""   )  )))</f>
        <v/>
      </c>
      <c r="H3782" s="34" t="str">
        <f aca="false">B3782 &amp; "|" &amp; E3782 &amp; "|" &amp;(IF(ISBLANK(C3782),"",IFERROR(VALUE(LEFT(TRIM(C3782),FIND(" ",TRIM(C3782)&amp;" ")-1)),"")))</f>
        <v>||</v>
      </c>
      <c r="I3782" s="18" t="n">
        <f aca="false">IF(G3782="",0, IF(COUNTIF($H$6:H3782,H3782)=1,1,0))</f>
        <v>0</v>
      </c>
      <c r="J3782" s="34" t="str">
        <f aca="false">IF( OR( ISBLANK(D3782), C3782=D3782, AND( LEFT(D3782,7)&lt;&gt;"NOMINA ", OR( ISERROR(FIND(" - ",D3782)), NOT(ISNUMBER(VALUE(LEFT(D3782,FIND(" - ",D3782)-1)))) ) ) ), "", B3782 &amp; "|" &amp; E3782 &amp; "|" &amp; (IF(ISBLANK(C3782), "", IFERROR(VALUE(LEFT(TRIM(C3782), FIND(" ", TRIM(C3782)&amp;" ")-1)), ""))) &amp; "|" &amp; D3782 )</f>
        <v/>
      </c>
      <c r="K3782" s="18" t="n">
        <f aca="false">IF(OR(C3782="", J3782="",G3782=""), 0, IF(COUNTIF($J$6:J3782, J3782)=1, 1, 0))</f>
        <v>0</v>
      </c>
      <c r="L3782" s="16" t="str">
        <f aca="false">IF(B3782="Inscripción de nuevo registro patronal",B3782 &amp; "|" &amp; E3782 &amp; "|" &amp; C3782,"")</f>
        <v/>
      </c>
      <c r="M3782" s="18" t="n">
        <f aca="false">IF(OR(C3782="", L3782=""), 0, IF(COUNTIF($L$6:L3782, L3782)=1, 1, 0))</f>
        <v>0</v>
      </c>
    </row>
    <row r="3783" customFormat="false" ht="28.35" hidden="false" customHeight="true" outlineLevel="0" collapsed="false">
      <c r="A3783" s="48" t="str">
        <f aca="false">IF(AND(NOT(ISBLANK(C3783)),NOT(ISBLANK(B3783)),NOT(ISBLANK(E3783))),(_xlfn.AGGREGATE(2,7,A$5:A3783))+1,"")</f>
        <v/>
      </c>
      <c r="B3783" s="49"/>
      <c r="C3783" s="49"/>
      <c r="D3783" s="50"/>
      <c r="E3783" s="51"/>
      <c r="F3783" s="52" t="str">
        <f aca="false">IFERROR(VLOOKUP(B3783,LISTAS!$Q$2:$R$58,2,0),"")</f>
        <v/>
      </c>
      <c r="G3783" s="34" t="str">
        <f aca="false">IF(ISBLANK(C3783),"",  IF(F3783="RAZÓN SOCIAL","NUEVO_RP",   IF(F3783="NUMERO",      IF(ISNUMBER(VALUE(C3783)),VALUE(C3783),""),   IF(OR(F3783="NSS - NOMBRE",F3783="RP - NOMBRE"),      IF(         AND(           NOT(ISERROR(FIND(" - ",C3783))),           ISERROR(FIND("  ",C3783)),           ISERROR(FIND("–",C3783)),           ISERROR(FIND("—",C3783)),           ISNUMBER(VALUE(LEFT(C3783,FIND(" - ",C3783)-1)))         ),         VALUE(LEFT(C3783,FIND(" - ",C3783)-1)),         ""      ),   ""   )  )))</f>
        <v/>
      </c>
      <c r="H3783" s="34" t="str">
        <f aca="false">B3783 &amp; "|" &amp; E3783 &amp; "|" &amp;(IF(ISBLANK(C3783),"",IFERROR(VALUE(LEFT(TRIM(C3783),FIND(" ",TRIM(C3783)&amp;" ")-1)),"")))</f>
        <v>||</v>
      </c>
      <c r="I3783" s="18" t="n">
        <f aca="false">IF(G3783="",0, IF(COUNTIF($H$6:H3783,H3783)=1,1,0))</f>
        <v>0</v>
      </c>
      <c r="J3783" s="34" t="str">
        <f aca="false">IF( OR( ISBLANK(D3783), C3783=D3783, AND( LEFT(D3783,7)&lt;&gt;"NOMINA ", OR( ISERROR(FIND(" - ",D3783)), NOT(ISNUMBER(VALUE(LEFT(D3783,FIND(" - ",D3783)-1)))) ) ) ), "", B3783 &amp; "|" &amp; E3783 &amp; "|" &amp; (IF(ISBLANK(C3783), "", IFERROR(VALUE(LEFT(TRIM(C3783), FIND(" ", TRIM(C3783)&amp;" ")-1)), ""))) &amp; "|" &amp; D3783 )</f>
        <v/>
      </c>
      <c r="K3783" s="18" t="n">
        <f aca="false">IF(OR(C3783="", J3783="",G3783=""), 0, IF(COUNTIF($J$6:J3783, J3783)=1, 1, 0))</f>
        <v>0</v>
      </c>
      <c r="L3783" s="16" t="str">
        <f aca="false">IF(B3783="Inscripción de nuevo registro patronal",B3783 &amp; "|" &amp; E3783 &amp; "|" &amp; C3783,"")</f>
        <v/>
      </c>
      <c r="M3783" s="18" t="n">
        <f aca="false">IF(OR(C3783="", L3783=""), 0, IF(COUNTIF($L$6:L3783, L3783)=1, 1, 0))</f>
        <v>0</v>
      </c>
    </row>
    <row r="3784" customFormat="false" ht="28.35" hidden="false" customHeight="true" outlineLevel="0" collapsed="false">
      <c r="A3784" s="48" t="str">
        <f aca="false">IF(AND(NOT(ISBLANK(C3784)),NOT(ISBLANK(B3784)),NOT(ISBLANK(E3784))),(_xlfn.AGGREGATE(2,7,A$5:A3784))+1,"")</f>
        <v/>
      </c>
      <c r="B3784" s="49"/>
      <c r="C3784" s="49"/>
      <c r="D3784" s="50"/>
      <c r="E3784" s="51"/>
      <c r="F3784" s="52" t="str">
        <f aca="false">IFERROR(VLOOKUP(B3784,LISTAS!$Q$2:$R$58,2,0),"")</f>
        <v/>
      </c>
      <c r="G3784" s="34" t="str">
        <f aca="false">IF(ISBLANK(C3784),"",  IF(F3784="RAZÓN SOCIAL","NUEVO_RP",   IF(F3784="NUMERO",      IF(ISNUMBER(VALUE(C3784)),VALUE(C3784),""),   IF(OR(F3784="NSS - NOMBRE",F3784="RP - NOMBRE"),      IF(         AND(           NOT(ISERROR(FIND(" - ",C3784))),           ISERROR(FIND("  ",C3784)),           ISERROR(FIND("–",C3784)),           ISERROR(FIND("—",C3784)),           ISNUMBER(VALUE(LEFT(C3784,FIND(" - ",C3784)-1)))         ),         VALUE(LEFT(C3784,FIND(" - ",C3784)-1)),         ""      ),   ""   )  )))</f>
        <v/>
      </c>
      <c r="H3784" s="34" t="str">
        <f aca="false">B3784 &amp; "|" &amp; E3784 &amp; "|" &amp;(IF(ISBLANK(C3784),"",IFERROR(VALUE(LEFT(TRIM(C3784),FIND(" ",TRIM(C3784)&amp;" ")-1)),"")))</f>
        <v>||</v>
      </c>
      <c r="I3784" s="18" t="n">
        <f aca="false">IF(G3784="",0, IF(COUNTIF($H$6:H3784,H3784)=1,1,0))</f>
        <v>0</v>
      </c>
      <c r="J3784" s="34" t="str">
        <f aca="false">IF( OR( ISBLANK(D3784), C3784=D3784, AND( LEFT(D3784,7)&lt;&gt;"NOMINA ", OR( ISERROR(FIND(" - ",D3784)), NOT(ISNUMBER(VALUE(LEFT(D3784,FIND(" - ",D3784)-1)))) ) ) ), "", B3784 &amp; "|" &amp; E3784 &amp; "|" &amp; (IF(ISBLANK(C3784), "", IFERROR(VALUE(LEFT(TRIM(C3784), FIND(" ", TRIM(C3784)&amp;" ")-1)), ""))) &amp; "|" &amp; D3784 )</f>
        <v/>
      </c>
      <c r="K3784" s="18" t="n">
        <f aca="false">IF(OR(C3784="", J3784="",G3784=""), 0, IF(COUNTIF($J$6:J3784, J3784)=1, 1, 0))</f>
        <v>0</v>
      </c>
      <c r="L3784" s="16" t="str">
        <f aca="false">IF(B3784="Inscripción de nuevo registro patronal",B3784 &amp; "|" &amp; E3784 &amp; "|" &amp; C3784,"")</f>
        <v/>
      </c>
      <c r="M3784" s="18" t="n">
        <f aca="false">IF(OR(C3784="", L3784=""), 0, IF(COUNTIF($L$6:L3784, L3784)=1, 1, 0))</f>
        <v>0</v>
      </c>
    </row>
    <row r="3785" customFormat="false" ht="28.35" hidden="false" customHeight="true" outlineLevel="0" collapsed="false">
      <c r="A3785" s="48" t="str">
        <f aca="false">IF(AND(NOT(ISBLANK(C3785)),NOT(ISBLANK(B3785)),NOT(ISBLANK(E3785))),(_xlfn.AGGREGATE(2,7,A$5:A3785))+1,"")</f>
        <v/>
      </c>
      <c r="B3785" s="49"/>
      <c r="C3785" s="49"/>
      <c r="D3785" s="50"/>
      <c r="E3785" s="51"/>
      <c r="F3785" s="52" t="str">
        <f aca="false">IFERROR(VLOOKUP(B3785,LISTAS!$Q$2:$R$58,2,0),"")</f>
        <v/>
      </c>
      <c r="G3785" s="34" t="str">
        <f aca="false">IF(ISBLANK(C3785),"",  IF(F3785="RAZÓN SOCIAL","NUEVO_RP",   IF(F3785="NUMERO",      IF(ISNUMBER(VALUE(C3785)),VALUE(C3785),""),   IF(OR(F3785="NSS - NOMBRE",F3785="RP - NOMBRE"),      IF(         AND(           NOT(ISERROR(FIND(" - ",C3785))),           ISERROR(FIND("  ",C3785)),           ISERROR(FIND("–",C3785)),           ISERROR(FIND("—",C3785)),           ISNUMBER(VALUE(LEFT(C3785,FIND(" - ",C3785)-1)))         ),         VALUE(LEFT(C3785,FIND(" - ",C3785)-1)),         ""      ),   ""   )  )))</f>
        <v/>
      </c>
      <c r="H3785" s="34" t="str">
        <f aca="false">B3785 &amp; "|" &amp; E3785 &amp; "|" &amp;(IF(ISBLANK(C3785),"",IFERROR(VALUE(LEFT(TRIM(C3785),FIND(" ",TRIM(C3785)&amp;" ")-1)),"")))</f>
        <v>||</v>
      </c>
      <c r="I3785" s="18" t="n">
        <f aca="false">IF(G3785="",0, IF(COUNTIF($H$6:H3785,H3785)=1,1,0))</f>
        <v>0</v>
      </c>
      <c r="J3785" s="34" t="str">
        <f aca="false">IF( OR( ISBLANK(D3785), C3785=D3785, AND( LEFT(D3785,7)&lt;&gt;"NOMINA ", OR( ISERROR(FIND(" - ",D3785)), NOT(ISNUMBER(VALUE(LEFT(D3785,FIND(" - ",D3785)-1)))) ) ) ), "", B3785 &amp; "|" &amp; E3785 &amp; "|" &amp; (IF(ISBLANK(C3785), "", IFERROR(VALUE(LEFT(TRIM(C3785), FIND(" ", TRIM(C3785)&amp;" ")-1)), ""))) &amp; "|" &amp; D3785 )</f>
        <v/>
      </c>
      <c r="K3785" s="18" t="n">
        <f aca="false">IF(OR(C3785="", J3785="",G3785=""), 0, IF(COUNTIF($J$6:J3785, J3785)=1, 1, 0))</f>
        <v>0</v>
      </c>
      <c r="L3785" s="16" t="str">
        <f aca="false">IF(B3785="Inscripción de nuevo registro patronal",B3785 &amp; "|" &amp; E3785 &amp; "|" &amp; C3785,"")</f>
        <v/>
      </c>
      <c r="M3785" s="18" t="n">
        <f aca="false">IF(OR(C3785="", L3785=""), 0, IF(COUNTIF($L$6:L3785, L3785)=1, 1, 0))</f>
        <v>0</v>
      </c>
    </row>
    <row r="3786" customFormat="false" ht="28.35" hidden="false" customHeight="true" outlineLevel="0" collapsed="false">
      <c r="A3786" s="48" t="str">
        <f aca="false">IF(AND(NOT(ISBLANK(C3786)),NOT(ISBLANK(B3786)),NOT(ISBLANK(E3786))),(_xlfn.AGGREGATE(2,7,A$5:A3786))+1,"")</f>
        <v/>
      </c>
      <c r="B3786" s="49"/>
      <c r="C3786" s="49"/>
      <c r="D3786" s="50"/>
      <c r="E3786" s="51"/>
      <c r="F3786" s="52" t="str">
        <f aca="false">IFERROR(VLOOKUP(B3786,LISTAS!$Q$2:$R$58,2,0),"")</f>
        <v/>
      </c>
      <c r="G3786" s="34" t="str">
        <f aca="false">IF(ISBLANK(C3786),"",  IF(F3786="RAZÓN SOCIAL","NUEVO_RP",   IF(F3786="NUMERO",      IF(ISNUMBER(VALUE(C3786)),VALUE(C3786),""),   IF(OR(F3786="NSS - NOMBRE",F3786="RP - NOMBRE"),      IF(         AND(           NOT(ISERROR(FIND(" - ",C3786))),           ISERROR(FIND("  ",C3786)),           ISERROR(FIND("–",C3786)),           ISERROR(FIND("—",C3786)),           ISNUMBER(VALUE(LEFT(C3786,FIND(" - ",C3786)-1)))         ),         VALUE(LEFT(C3786,FIND(" - ",C3786)-1)),         ""      ),   ""   )  )))</f>
        <v/>
      </c>
      <c r="H3786" s="34" t="str">
        <f aca="false">B3786 &amp; "|" &amp; E3786 &amp; "|" &amp;(IF(ISBLANK(C3786),"",IFERROR(VALUE(LEFT(TRIM(C3786),FIND(" ",TRIM(C3786)&amp;" ")-1)),"")))</f>
        <v>||</v>
      </c>
      <c r="I3786" s="18" t="n">
        <f aca="false">IF(G3786="",0, IF(COUNTIF($H$6:H3786,H3786)=1,1,0))</f>
        <v>0</v>
      </c>
      <c r="J3786" s="34" t="str">
        <f aca="false">IF( OR( ISBLANK(D3786), C3786=D3786, AND( LEFT(D3786,7)&lt;&gt;"NOMINA ", OR( ISERROR(FIND(" - ",D3786)), NOT(ISNUMBER(VALUE(LEFT(D3786,FIND(" - ",D3786)-1)))) ) ) ), "", B3786 &amp; "|" &amp; E3786 &amp; "|" &amp; (IF(ISBLANK(C3786), "", IFERROR(VALUE(LEFT(TRIM(C3786), FIND(" ", TRIM(C3786)&amp;" ")-1)), ""))) &amp; "|" &amp; D3786 )</f>
        <v/>
      </c>
      <c r="K3786" s="18" t="n">
        <f aca="false">IF(OR(C3786="", J3786="",G3786=""), 0, IF(COUNTIF($J$6:J3786, J3786)=1, 1, 0))</f>
        <v>0</v>
      </c>
      <c r="L3786" s="16" t="str">
        <f aca="false">IF(B3786="Inscripción de nuevo registro patronal",B3786 &amp; "|" &amp; E3786 &amp; "|" &amp; C3786,"")</f>
        <v/>
      </c>
      <c r="M3786" s="18" t="n">
        <f aca="false">IF(OR(C3786="", L3786=""), 0, IF(COUNTIF($L$6:L3786, L3786)=1, 1, 0))</f>
        <v>0</v>
      </c>
    </row>
    <row r="3787" customFormat="false" ht="28.35" hidden="false" customHeight="true" outlineLevel="0" collapsed="false">
      <c r="A3787" s="48" t="str">
        <f aca="false">IF(AND(NOT(ISBLANK(C3787)),NOT(ISBLANK(B3787)),NOT(ISBLANK(E3787))),(_xlfn.AGGREGATE(2,7,A$5:A3787))+1,"")</f>
        <v/>
      </c>
      <c r="B3787" s="49"/>
      <c r="C3787" s="49"/>
      <c r="D3787" s="50"/>
      <c r="E3787" s="51"/>
      <c r="F3787" s="52" t="str">
        <f aca="false">IFERROR(VLOOKUP(B3787,LISTAS!$Q$2:$R$58,2,0),"")</f>
        <v/>
      </c>
      <c r="G3787" s="34" t="str">
        <f aca="false">IF(ISBLANK(C3787),"",  IF(F3787="RAZÓN SOCIAL","NUEVO_RP",   IF(F3787="NUMERO",      IF(ISNUMBER(VALUE(C3787)),VALUE(C3787),""),   IF(OR(F3787="NSS - NOMBRE",F3787="RP - NOMBRE"),      IF(         AND(           NOT(ISERROR(FIND(" - ",C3787))),           ISERROR(FIND("  ",C3787)),           ISERROR(FIND("–",C3787)),           ISERROR(FIND("—",C3787)),           ISNUMBER(VALUE(LEFT(C3787,FIND(" - ",C3787)-1)))         ),         VALUE(LEFT(C3787,FIND(" - ",C3787)-1)),         ""      ),   ""   )  )))</f>
        <v/>
      </c>
      <c r="H3787" s="34" t="str">
        <f aca="false">B3787 &amp; "|" &amp; E3787 &amp; "|" &amp;(IF(ISBLANK(C3787),"",IFERROR(VALUE(LEFT(TRIM(C3787),FIND(" ",TRIM(C3787)&amp;" ")-1)),"")))</f>
        <v>||</v>
      </c>
      <c r="I3787" s="18" t="n">
        <f aca="false">IF(G3787="",0, IF(COUNTIF($H$6:H3787,H3787)=1,1,0))</f>
        <v>0</v>
      </c>
      <c r="J3787" s="34" t="str">
        <f aca="false">IF( OR( ISBLANK(D3787), C3787=D3787, AND( LEFT(D3787,7)&lt;&gt;"NOMINA ", OR( ISERROR(FIND(" - ",D3787)), NOT(ISNUMBER(VALUE(LEFT(D3787,FIND(" - ",D3787)-1)))) ) ) ), "", B3787 &amp; "|" &amp; E3787 &amp; "|" &amp; (IF(ISBLANK(C3787), "", IFERROR(VALUE(LEFT(TRIM(C3787), FIND(" ", TRIM(C3787)&amp;" ")-1)), ""))) &amp; "|" &amp; D3787 )</f>
        <v/>
      </c>
      <c r="K3787" s="18" t="n">
        <f aca="false">IF(OR(C3787="", J3787="",G3787=""), 0, IF(COUNTIF($J$6:J3787, J3787)=1, 1, 0))</f>
        <v>0</v>
      </c>
      <c r="L3787" s="16" t="str">
        <f aca="false">IF(B3787="Inscripción de nuevo registro patronal",B3787 &amp; "|" &amp; E3787 &amp; "|" &amp; C3787,"")</f>
        <v/>
      </c>
      <c r="M3787" s="18" t="n">
        <f aca="false">IF(OR(C3787="", L3787=""), 0, IF(COUNTIF($L$6:L3787, L3787)=1, 1, 0))</f>
        <v>0</v>
      </c>
    </row>
    <row r="3788" customFormat="false" ht="28.35" hidden="false" customHeight="true" outlineLevel="0" collapsed="false">
      <c r="A3788" s="48" t="str">
        <f aca="false">IF(AND(NOT(ISBLANK(C3788)),NOT(ISBLANK(B3788)),NOT(ISBLANK(E3788))),(_xlfn.AGGREGATE(2,7,A$5:A3788))+1,"")</f>
        <v/>
      </c>
      <c r="B3788" s="49"/>
      <c r="C3788" s="49"/>
      <c r="D3788" s="50"/>
      <c r="E3788" s="51"/>
      <c r="F3788" s="52" t="str">
        <f aca="false">IFERROR(VLOOKUP(B3788,LISTAS!$Q$2:$R$58,2,0),"")</f>
        <v/>
      </c>
      <c r="G3788" s="34" t="str">
        <f aca="false">IF(ISBLANK(C3788),"",  IF(F3788="RAZÓN SOCIAL","NUEVO_RP",   IF(F3788="NUMERO",      IF(ISNUMBER(VALUE(C3788)),VALUE(C3788),""),   IF(OR(F3788="NSS - NOMBRE",F3788="RP - NOMBRE"),      IF(         AND(           NOT(ISERROR(FIND(" - ",C3788))),           ISERROR(FIND("  ",C3788)),           ISERROR(FIND("–",C3788)),           ISERROR(FIND("—",C3788)),           ISNUMBER(VALUE(LEFT(C3788,FIND(" - ",C3788)-1)))         ),         VALUE(LEFT(C3788,FIND(" - ",C3788)-1)),         ""      ),   ""   )  )))</f>
        <v/>
      </c>
      <c r="H3788" s="34" t="str">
        <f aca="false">B3788 &amp; "|" &amp; E3788 &amp; "|" &amp;(IF(ISBLANK(C3788),"",IFERROR(VALUE(LEFT(TRIM(C3788),FIND(" ",TRIM(C3788)&amp;" ")-1)),"")))</f>
        <v>||</v>
      </c>
      <c r="I3788" s="18" t="n">
        <f aca="false">IF(G3788="",0, IF(COUNTIF($H$6:H3788,H3788)=1,1,0))</f>
        <v>0</v>
      </c>
      <c r="J3788" s="34" t="str">
        <f aca="false">IF( OR( ISBLANK(D3788), C3788=D3788, AND( LEFT(D3788,7)&lt;&gt;"NOMINA ", OR( ISERROR(FIND(" - ",D3788)), NOT(ISNUMBER(VALUE(LEFT(D3788,FIND(" - ",D3788)-1)))) ) ) ), "", B3788 &amp; "|" &amp; E3788 &amp; "|" &amp; (IF(ISBLANK(C3788), "", IFERROR(VALUE(LEFT(TRIM(C3788), FIND(" ", TRIM(C3788)&amp;" ")-1)), ""))) &amp; "|" &amp; D3788 )</f>
        <v/>
      </c>
      <c r="K3788" s="18" t="n">
        <f aca="false">IF(OR(C3788="", J3788="",G3788=""), 0, IF(COUNTIF($J$6:J3788, J3788)=1, 1, 0))</f>
        <v>0</v>
      </c>
      <c r="L3788" s="16" t="str">
        <f aca="false">IF(B3788="Inscripción de nuevo registro patronal",B3788 &amp; "|" &amp; E3788 &amp; "|" &amp; C3788,"")</f>
        <v/>
      </c>
      <c r="M3788" s="18" t="n">
        <f aca="false">IF(OR(C3788="", L3788=""), 0, IF(COUNTIF($L$6:L3788, L3788)=1, 1, 0))</f>
        <v>0</v>
      </c>
    </row>
    <row r="3789" customFormat="false" ht="28.35" hidden="false" customHeight="true" outlineLevel="0" collapsed="false">
      <c r="A3789" s="48" t="str">
        <f aca="false">IF(AND(NOT(ISBLANK(C3789)),NOT(ISBLANK(B3789)),NOT(ISBLANK(E3789))),(_xlfn.AGGREGATE(2,7,A$5:A3789))+1,"")</f>
        <v/>
      </c>
      <c r="B3789" s="49"/>
      <c r="C3789" s="49"/>
      <c r="D3789" s="50"/>
      <c r="E3789" s="51"/>
      <c r="F3789" s="52" t="str">
        <f aca="false">IFERROR(VLOOKUP(B3789,LISTAS!$Q$2:$R$58,2,0),"")</f>
        <v/>
      </c>
      <c r="G3789" s="34" t="str">
        <f aca="false">IF(ISBLANK(C3789),"",  IF(F3789="RAZÓN SOCIAL","NUEVO_RP",   IF(F3789="NUMERO",      IF(ISNUMBER(VALUE(C3789)),VALUE(C3789),""),   IF(OR(F3789="NSS - NOMBRE",F3789="RP - NOMBRE"),      IF(         AND(           NOT(ISERROR(FIND(" - ",C3789))),           ISERROR(FIND("  ",C3789)),           ISERROR(FIND("–",C3789)),           ISERROR(FIND("—",C3789)),           ISNUMBER(VALUE(LEFT(C3789,FIND(" - ",C3789)-1)))         ),         VALUE(LEFT(C3789,FIND(" - ",C3789)-1)),         ""      ),   ""   )  )))</f>
        <v/>
      </c>
      <c r="H3789" s="34" t="str">
        <f aca="false">B3789 &amp; "|" &amp; E3789 &amp; "|" &amp;(IF(ISBLANK(C3789),"",IFERROR(VALUE(LEFT(TRIM(C3789),FIND(" ",TRIM(C3789)&amp;" ")-1)),"")))</f>
        <v>||</v>
      </c>
      <c r="I3789" s="18" t="n">
        <f aca="false">IF(G3789="",0, IF(COUNTIF($H$6:H3789,H3789)=1,1,0))</f>
        <v>0</v>
      </c>
      <c r="J3789" s="34" t="str">
        <f aca="false">IF( OR( ISBLANK(D3789), C3789=D3789, AND( LEFT(D3789,7)&lt;&gt;"NOMINA ", OR( ISERROR(FIND(" - ",D3789)), NOT(ISNUMBER(VALUE(LEFT(D3789,FIND(" - ",D3789)-1)))) ) ) ), "", B3789 &amp; "|" &amp; E3789 &amp; "|" &amp; (IF(ISBLANK(C3789), "", IFERROR(VALUE(LEFT(TRIM(C3789), FIND(" ", TRIM(C3789)&amp;" ")-1)), ""))) &amp; "|" &amp; D3789 )</f>
        <v/>
      </c>
      <c r="K3789" s="18" t="n">
        <f aca="false">IF(OR(C3789="", J3789="",G3789=""), 0, IF(COUNTIF($J$6:J3789, J3789)=1, 1, 0))</f>
        <v>0</v>
      </c>
      <c r="L3789" s="16" t="str">
        <f aca="false">IF(B3789="Inscripción de nuevo registro patronal",B3789 &amp; "|" &amp; E3789 &amp; "|" &amp; C3789,"")</f>
        <v/>
      </c>
      <c r="M3789" s="18" t="n">
        <f aca="false">IF(OR(C3789="", L3789=""), 0, IF(COUNTIF($L$6:L3789, L3789)=1, 1, 0))</f>
        <v>0</v>
      </c>
    </row>
    <row r="3790" customFormat="false" ht="28.35" hidden="false" customHeight="true" outlineLevel="0" collapsed="false">
      <c r="A3790" s="48" t="str">
        <f aca="false">IF(AND(NOT(ISBLANK(C3790)),NOT(ISBLANK(B3790)),NOT(ISBLANK(E3790))),(_xlfn.AGGREGATE(2,7,A$5:A3790))+1,"")</f>
        <v/>
      </c>
      <c r="B3790" s="49"/>
      <c r="C3790" s="49"/>
      <c r="D3790" s="50"/>
      <c r="E3790" s="51"/>
      <c r="F3790" s="52" t="str">
        <f aca="false">IFERROR(VLOOKUP(B3790,LISTAS!$Q$2:$R$58,2,0),"")</f>
        <v/>
      </c>
      <c r="G3790" s="34" t="str">
        <f aca="false">IF(ISBLANK(C3790),"",  IF(F3790="RAZÓN SOCIAL","NUEVO_RP",   IF(F3790="NUMERO",      IF(ISNUMBER(VALUE(C3790)),VALUE(C3790),""),   IF(OR(F3790="NSS - NOMBRE",F3790="RP - NOMBRE"),      IF(         AND(           NOT(ISERROR(FIND(" - ",C3790))),           ISERROR(FIND("  ",C3790)),           ISERROR(FIND("–",C3790)),           ISERROR(FIND("—",C3790)),           ISNUMBER(VALUE(LEFT(C3790,FIND(" - ",C3790)-1)))         ),         VALUE(LEFT(C3790,FIND(" - ",C3790)-1)),         ""      ),   ""   )  )))</f>
        <v/>
      </c>
      <c r="H3790" s="34" t="str">
        <f aca="false">B3790 &amp; "|" &amp; E3790 &amp; "|" &amp;(IF(ISBLANK(C3790),"",IFERROR(VALUE(LEFT(TRIM(C3790),FIND(" ",TRIM(C3790)&amp;" ")-1)),"")))</f>
        <v>||</v>
      </c>
      <c r="I3790" s="18" t="n">
        <f aca="false">IF(G3790="",0, IF(COUNTIF($H$6:H3790,H3790)=1,1,0))</f>
        <v>0</v>
      </c>
      <c r="J3790" s="34" t="str">
        <f aca="false">IF( OR( ISBLANK(D3790), C3790=D3790, AND( LEFT(D3790,7)&lt;&gt;"NOMINA ", OR( ISERROR(FIND(" - ",D3790)), NOT(ISNUMBER(VALUE(LEFT(D3790,FIND(" - ",D3790)-1)))) ) ) ), "", B3790 &amp; "|" &amp; E3790 &amp; "|" &amp; (IF(ISBLANK(C3790), "", IFERROR(VALUE(LEFT(TRIM(C3790), FIND(" ", TRIM(C3790)&amp;" ")-1)), ""))) &amp; "|" &amp; D3790 )</f>
        <v/>
      </c>
      <c r="K3790" s="18" t="n">
        <f aca="false">IF(OR(C3790="", J3790="",G3790=""), 0, IF(COUNTIF($J$6:J3790, J3790)=1, 1, 0))</f>
        <v>0</v>
      </c>
      <c r="L3790" s="16" t="str">
        <f aca="false">IF(B3790="Inscripción de nuevo registro patronal",B3790 &amp; "|" &amp; E3790 &amp; "|" &amp; C3790,"")</f>
        <v/>
      </c>
      <c r="M3790" s="18" t="n">
        <f aca="false">IF(OR(C3790="", L3790=""), 0, IF(COUNTIF($L$6:L3790, L3790)=1, 1, 0))</f>
        <v>0</v>
      </c>
    </row>
    <row r="3791" customFormat="false" ht="28.35" hidden="false" customHeight="true" outlineLevel="0" collapsed="false">
      <c r="A3791" s="48" t="str">
        <f aca="false">IF(AND(NOT(ISBLANK(C3791)),NOT(ISBLANK(B3791)),NOT(ISBLANK(E3791))),(_xlfn.AGGREGATE(2,7,A$5:A3791))+1,"")</f>
        <v/>
      </c>
      <c r="B3791" s="49"/>
      <c r="C3791" s="49"/>
      <c r="D3791" s="50"/>
      <c r="E3791" s="51"/>
      <c r="F3791" s="52" t="str">
        <f aca="false">IFERROR(VLOOKUP(B3791,LISTAS!$Q$2:$R$58,2,0),"")</f>
        <v/>
      </c>
      <c r="G3791" s="34" t="str">
        <f aca="false">IF(ISBLANK(C3791),"",  IF(F3791="RAZÓN SOCIAL","NUEVO_RP",   IF(F3791="NUMERO",      IF(ISNUMBER(VALUE(C3791)),VALUE(C3791),""),   IF(OR(F3791="NSS - NOMBRE",F3791="RP - NOMBRE"),      IF(         AND(           NOT(ISERROR(FIND(" - ",C3791))),           ISERROR(FIND("  ",C3791)),           ISERROR(FIND("–",C3791)),           ISERROR(FIND("—",C3791)),           ISNUMBER(VALUE(LEFT(C3791,FIND(" - ",C3791)-1)))         ),         VALUE(LEFT(C3791,FIND(" - ",C3791)-1)),         ""      ),   ""   )  )))</f>
        <v/>
      </c>
      <c r="H3791" s="34" t="str">
        <f aca="false">B3791 &amp; "|" &amp; E3791 &amp; "|" &amp;(IF(ISBLANK(C3791),"",IFERROR(VALUE(LEFT(TRIM(C3791),FIND(" ",TRIM(C3791)&amp;" ")-1)),"")))</f>
        <v>||</v>
      </c>
      <c r="I3791" s="18" t="n">
        <f aca="false">IF(G3791="",0, IF(COUNTIF($H$6:H3791,H3791)=1,1,0))</f>
        <v>0</v>
      </c>
      <c r="J3791" s="34" t="str">
        <f aca="false">IF( OR( ISBLANK(D3791), C3791=D3791, AND( LEFT(D3791,7)&lt;&gt;"NOMINA ", OR( ISERROR(FIND(" - ",D3791)), NOT(ISNUMBER(VALUE(LEFT(D3791,FIND(" - ",D3791)-1)))) ) ) ), "", B3791 &amp; "|" &amp; E3791 &amp; "|" &amp; (IF(ISBLANK(C3791), "", IFERROR(VALUE(LEFT(TRIM(C3791), FIND(" ", TRIM(C3791)&amp;" ")-1)), ""))) &amp; "|" &amp; D3791 )</f>
        <v/>
      </c>
      <c r="K3791" s="18" t="n">
        <f aca="false">IF(OR(C3791="", J3791="",G3791=""), 0, IF(COUNTIF($J$6:J3791, J3791)=1, 1, 0))</f>
        <v>0</v>
      </c>
      <c r="L3791" s="16" t="str">
        <f aca="false">IF(B3791="Inscripción de nuevo registro patronal",B3791 &amp; "|" &amp; E3791 &amp; "|" &amp; C3791,"")</f>
        <v/>
      </c>
      <c r="M3791" s="18" t="n">
        <f aca="false">IF(OR(C3791="", L3791=""), 0, IF(COUNTIF($L$6:L3791, L3791)=1, 1, 0))</f>
        <v>0</v>
      </c>
    </row>
    <row r="3792" customFormat="false" ht="28.35" hidden="false" customHeight="true" outlineLevel="0" collapsed="false">
      <c r="A3792" s="48" t="str">
        <f aca="false">IF(AND(NOT(ISBLANK(C3792)),NOT(ISBLANK(B3792)),NOT(ISBLANK(E3792))),(_xlfn.AGGREGATE(2,7,A$5:A3792))+1,"")</f>
        <v/>
      </c>
      <c r="B3792" s="49"/>
      <c r="C3792" s="49"/>
      <c r="D3792" s="50"/>
      <c r="E3792" s="51"/>
      <c r="F3792" s="52" t="str">
        <f aca="false">IFERROR(VLOOKUP(B3792,LISTAS!$Q$2:$R$58,2,0),"")</f>
        <v/>
      </c>
      <c r="G3792" s="34" t="str">
        <f aca="false">IF(ISBLANK(C3792),"",  IF(F3792="RAZÓN SOCIAL","NUEVO_RP",   IF(F3792="NUMERO",      IF(ISNUMBER(VALUE(C3792)),VALUE(C3792),""),   IF(OR(F3792="NSS - NOMBRE",F3792="RP - NOMBRE"),      IF(         AND(           NOT(ISERROR(FIND(" - ",C3792))),           ISERROR(FIND("  ",C3792)),           ISERROR(FIND("–",C3792)),           ISERROR(FIND("—",C3792)),           ISNUMBER(VALUE(LEFT(C3792,FIND(" - ",C3792)-1)))         ),         VALUE(LEFT(C3792,FIND(" - ",C3792)-1)),         ""      ),   ""   )  )))</f>
        <v/>
      </c>
      <c r="H3792" s="34" t="str">
        <f aca="false">B3792 &amp; "|" &amp; E3792 &amp; "|" &amp;(IF(ISBLANK(C3792),"",IFERROR(VALUE(LEFT(TRIM(C3792),FIND(" ",TRIM(C3792)&amp;" ")-1)),"")))</f>
        <v>||</v>
      </c>
      <c r="I3792" s="18" t="n">
        <f aca="false">IF(G3792="",0, IF(COUNTIF($H$6:H3792,H3792)=1,1,0))</f>
        <v>0</v>
      </c>
      <c r="J3792" s="34" t="str">
        <f aca="false">IF( OR( ISBLANK(D3792), C3792=D3792, AND( LEFT(D3792,7)&lt;&gt;"NOMINA ", OR( ISERROR(FIND(" - ",D3792)), NOT(ISNUMBER(VALUE(LEFT(D3792,FIND(" - ",D3792)-1)))) ) ) ), "", B3792 &amp; "|" &amp; E3792 &amp; "|" &amp; (IF(ISBLANK(C3792), "", IFERROR(VALUE(LEFT(TRIM(C3792), FIND(" ", TRIM(C3792)&amp;" ")-1)), ""))) &amp; "|" &amp; D3792 )</f>
        <v/>
      </c>
      <c r="K3792" s="18" t="n">
        <f aca="false">IF(OR(C3792="", J3792="",G3792=""), 0, IF(COUNTIF($J$6:J3792, J3792)=1, 1, 0))</f>
        <v>0</v>
      </c>
      <c r="L3792" s="16" t="str">
        <f aca="false">IF(B3792="Inscripción de nuevo registro patronal",B3792 &amp; "|" &amp; E3792 &amp; "|" &amp; C3792,"")</f>
        <v/>
      </c>
      <c r="M3792" s="18" t="n">
        <f aca="false">IF(OR(C3792="", L3792=""), 0, IF(COUNTIF($L$6:L3792, L3792)=1, 1, 0))</f>
        <v>0</v>
      </c>
    </row>
    <row r="3793" customFormat="false" ht="28.35" hidden="false" customHeight="true" outlineLevel="0" collapsed="false">
      <c r="A3793" s="48" t="str">
        <f aca="false">IF(AND(NOT(ISBLANK(C3793)),NOT(ISBLANK(B3793)),NOT(ISBLANK(E3793))),(_xlfn.AGGREGATE(2,7,A$5:A3793))+1,"")</f>
        <v/>
      </c>
      <c r="B3793" s="49"/>
      <c r="C3793" s="49"/>
      <c r="D3793" s="50"/>
      <c r="E3793" s="51"/>
      <c r="F3793" s="52" t="str">
        <f aca="false">IFERROR(VLOOKUP(B3793,LISTAS!$Q$2:$R$58,2,0),"")</f>
        <v/>
      </c>
      <c r="G3793" s="34" t="str">
        <f aca="false">IF(ISBLANK(C3793),"",  IF(F3793="RAZÓN SOCIAL","NUEVO_RP",   IF(F3793="NUMERO",      IF(ISNUMBER(VALUE(C3793)),VALUE(C3793),""),   IF(OR(F3793="NSS - NOMBRE",F3793="RP - NOMBRE"),      IF(         AND(           NOT(ISERROR(FIND(" - ",C3793))),           ISERROR(FIND("  ",C3793)),           ISERROR(FIND("–",C3793)),           ISERROR(FIND("—",C3793)),           ISNUMBER(VALUE(LEFT(C3793,FIND(" - ",C3793)-1)))         ),         VALUE(LEFT(C3793,FIND(" - ",C3793)-1)),         ""      ),   ""   )  )))</f>
        <v/>
      </c>
      <c r="H3793" s="34" t="str">
        <f aca="false">B3793 &amp; "|" &amp; E3793 &amp; "|" &amp;(IF(ISBLANK(C3793),"",IFERROR(VALUE(LEFT(TRIM(C3793),FIND(" ",TRIM(C3793)&amp;" ")-1)),"")))</f>
        <v>||</v>
      </c>
      <c r="I3793" s="18" t="n">
        <f aca="false">IF(G3793="",0, IF(COUNTIF($H$6:H3793,H3793)=1,1,0))</f>
        <v>0</v>
      </c>
      <c r="J3793" s="34" t="str">
        <f aca="false">IF( OR( ISBLANK(D3793), C3793=D3793, AND( LEFT(D3793,7)&lt;&gt;"NOMINA ", OR( ISERROR(FIND(" - ",D3793)), NOT(ISNUMBER(VALUE(LEFT(D3793,FIND(" - ",D3793)-1)))) ) ) ), "", B3793 &amp; "|" &amp; E3793 &amp; "|" &amp; (IF(ISBLANK(C3793), "", IFERROR(VALUE(LEFT(TRIM(C3793), FIND(" ", TRIM(C3793)&amp;" ")-1)), ""))) &amp; "|" &amp; D3793 )</f>
        <v/>
      </c>
      <c r="K3793" s="18" t="n">
        <f aca="false">IF(OR(C3793="", J3793="",G3793=""), 0, IF(COUNTIF($J$6:J3793, J3793)=1, 1, 0))</f>
        <v>0</v>
      </c>
      <c r="L3793" s="16" t="str">
        <f aca="false">IF(B3793="Inscripción de nuevo registro patronal",B3793 &amp; "|" &amp; E3793 &amp; "|" &amp; C3793,"")</f>
        <v/>
      </c>
      <c r="M3793" s="18" t="n">
        <f aca="false">IF(OR(C3793="", L3793=""), 0, IF(COUNTIF($L$6:L3793, L3793)=1, 1, 0))</f>
        <v>0</v>
      </c>
    </row>
    <row r="3794" customFormat="false" ht="28.35" hidden="false" customHeight="true" outlineLevel="0" collapsed="false">
      <c r="A3794" s="48" t="str">
        <f aca="false">IF(AND(NOT(ISBLANK(C3794)),NOT(ISBLANK(B3794)),NOT(ISBLANK(E3794))),(_xlfn.AGGREGATE(2,7,A$5:A3794))+1,"")</f>
        <v/>
      </c>
      <c r="B3794" s="49"/>
      <c r="C3794" s="49"/>
      <c r="D3794" s="50"/>
      <c r="E3794" s="51"/>
      <c r="F3794" s="52" t="str">
        <f aca="false">IFERROR(VLOOKUP(B3794,LISTAS!$Q$2:$R$58,2,0),"")</f>
        <v/>
      </c>
      <c r="G3794" s="34" t="str">
        <f aca="false">IF(ISBLANK(C3794),"",  IF(F3794="RAZÓN SOCIAL","NUEVO_RP",   IF(F3794="NUMERO",      IF(ISNUMBER(VALUE(C3794)),VALUE(C3794),""),   IF(OR(F3794="NSS - NOMBRE",F3794="RP - NOMBRE"),      IF(         AND(           NOT(ISERROR(FIND(" - ",C3794))),           ISERROR(FIND("  ",C3794)),           ISERROR(FIND("–",C3794)),           ISERROR(FIND("—",C3794)),           ISNUMBER(VALUE(LEFT(C3794,FIND(" - ",C3794)-1)))         ),         VALUE(LEFT(C3794,FIND(" - ",C3794)-1)),         ""      ),   ""   )  )))</f>
        <v/>
      </c>
      <c r="H3794" s="34" t="str">
        <f aca="false">B3794 &amp; "|" &amp; E3794 &amp; "|" &amp;(IF(ISBLANK(C3794),"",IFERROR(VALUE(LEFT(TRIM(C3794),FIND(" ",TRIM(C3794)&amp;" ")-1)),"")))</f>
        <v>||</v>
      </c>
      <c r="I3794" s="18" t="n">
        <f aca="false">IF(G3794="",0, IF(COUNTIF($H$6:H3794,H3794)=1,1,0))</f>
        <v>0</v>
      </c>
      <c r="J3794" s="34" t="str">
        <f aca="false">IF( OR( ISBLANK(D3794), C3794=D3794, AND( LEFT(D3794,7)&lt;&gt;"NOMINA ", OR( ISERROR(FIND(" - ",D3794)), NOT(ISNUMBER(VALUE(LEFT(D3794,FIND(" - ",D3794)-1)))) ) ) ), "", B3794 &amp; "|" &amp; E3794 &amp; "|" &amp; (IF(ISBLANK(C3794), "", IFERROR(VALUE(LEFT(TRIM(C3794), FIND(" ", TRIM(C3794)&amp;" ")-1)), ""))) &amp; "|" &amp; D3794 )</f>
        <v/>
      </c>
      <c r="K3794" s="18" t="n">
        <f aca="false">IF(OR(C3794="", J3794="",G3794=""), 0, IF(COUNTIF($J$6:J3794, J3794)=1, 1, 0))</f>
        <v>0</v>
      </c>
      <c r="L3794" s="16" t="str">
        <f aca="false">IF(B3794="Inscripción de nuevo registro patronal",B3794 &amp; "|" &amp; E3794 &amp; "|" &amp; C3794,"")</f>
        <v/>
      </c>
      <c r="M3794" s="18" t="n">
        <f aca="false">IF(OR(C3794="", L3794=""), 0, IF(COUNTIF($L$6:L3794, L3794)=1, 1, 0))</f>
        <v>0</v>
      </c>
    </row>
    <row r="3795" customFormat="false" ht="28.35" hidden="false" customHeight="true" outlineLevel="0" collapsed="false">
      <c r="A3795" s="48" t="str">
        <f aca="false">IF(AND(NOT(ISBLANK(C3795)),NOT(ISBLANK(B3795)),NOT(ISBLANK(E3795))),(_xlfn.AGGREGATE(2,7,A$5:A3795))+1,"")</f>
        <v/>
      </c>
      <c r="B3795" s="49"/>
      <c r="C3795" s="49"/>
      <c r="D3795" s="50"/>
      <c r="E3795" s="51"/>
      <c r="F3795" s="52" t="str">
        <f aca="false">IFERROR(VLOOKUP(B3795,LISTAS!$Q$2:$R$58,2,0),"")</f>
        <v/>
      </c>
      <c r="G3795" s="34" t="str">
        <f aca="false">IF(ISBLANK(C3795),"",  IF(F3795="RAZÓN SOCIAL","NUEVO_RP",   IF(F3795="NUMERO",      IF(ISNUMBER(VALUE(C3795)),VALUE(C3795),""),   IF(OR(F3795="NSS - NOMBRE",F3795="RP - NOMBRE"),      IF(         AND(           NOT(ISERROR(FIND(" - ",C3795))),           ISERROR(FIND("  ",C3795)),           ISERROR(FIND("–",C3795)),           ISERROR(FIND("—",C3795)),           ISNUMBER(VALUE(LEFT(C3795,FIND(" - ",C3795)-1)))         ),         VALUE(LEFT(C3795,FIND(" - ",C3795)-1)),         ""      ),   ""   )  )))</f>
        <v/>
      </c>
      <c r="H3795" s="34" t="str">
        <f aca="false">B3795 &amp; "|" &amp; E3795 &amp; "|" &amp;(IF(ISBLANK(C3795),"",IFERROR(VALUE(LEFT(TRIM(C3795),FIND(" ",TRIM(C3795)&amp;" ")-1)),"")))</f>
        <v>||</v>
      </c>
      <c r="I3795" s="18" t="n">
        <f aca="false">IF(G3795="",0, IF(COUNTIF($H$6:H3795,H3795)=1,1,0))</f>
        <v>0</v>
      </c>
      <c r="J3795" s="34" t="str">
        <f aca="false">IF( OR( ISBLANK(D3795), C3795=D3795, AND( LEFT(D3795,7)&lt;&gt;"NOMINA ", OR( ISERROR(FIND(" - ",D3795)), NOT(ISNUMBER(VALUE(LEFT(D3795,FIND(" - ",D3795)-1)))) ) ) ), "", B3795 &amp; "|" &amp; E3795 &amp; "|" &amp; (IF(ISBLANK(C3795), "", IFERROR(VALUE(LEFT(TRIM(C3795), FIND(" ", TRIM(C3795)&amp;" ")-1)), ""))) &amp; "|" &amp; D3795 )</f>
        <v/>
      </c>
      <c r="K3795" s="18" t="n">
        <f aca="false">IF(OR(C3795="", J3795="",G3795=""), 0, IF(COUNTIF($J$6:J3795, J3795)=1, 1, 0))</f>
        <v>0</v>
      </c>
      <c r="L3795" s="16" t="str">
        <f aca="false">IF(B3795="Inscripción de nuevo registro patronal",B3795 &amp; "|" &amp; E3795 &amp; "|" &amp; C3795,"")</f>
        <v/>
      </c>
      <c r="M3795" s="18" t="n">
        <f aca="false">IF(OR(C3795="", L3795=""), 0, IF(COUNTIF($L$6:L3795, L3795)=1, 1, 0))</f>
        <v>0</v>
      </c>
    </row>
    <row r="3796" customFormat="false" ht="28.35" hidden="false" customHeight="true" outlineLevel="0" collapsed="false">
      <c r="A3796" s="48" t="str">
        <f aca="false">IF(AND(NOT(ISBLANK(C3796)),NOT(ISBLANK(B3796)),NOT(ISBLANK(E3796))),(_xlfn.AGGREGATE(2,7,A$5:A3796))+1,"")</f>
        <v/>
      </c>
      <c r="B3796" s="49"/>
      <c r="C3796" s="49"/>
      <c r="D3796" s="50"/>
      <c r="E3796" s="51"/>
      <c r="F3796" s="52" t="str">
        <f aca="false">IFERROR(VLOOKUP(B3796,LISTAS!$Q$2:$R$58,2,0),"")</f>
        <v/>
      </c>
      <c r="G3796" s="34" t="str">
        <f aca="false">IF(ISBLANK(C3796),"",  IF(F3796="RAZÓN SOCIAL","NUEVO_RP",   IF(F3796="NUMERO",      IF(ISNUMBER(VALUE(C3796)),VALUE(C3796),""),   IF(OR(F3796="NSS - NOMBRE",F3796="RP - NOMBRE"),      IF(         AND(           NOT(ISERROR(FIND(" - ",C3796))),           ISERROR(FIND("  ",C3796)),           ISERROR(FIND("–",C3796)),           ISERROR(FIND("—",C3796)),           ISNUMBER(VALUE(LEFT(C3796,FIND(" - ",C3796)-1)))         ),         VALUE(LEFT(C3796,FIND(" - ",C3796)-1)),         ""      ),   ""   )  )))</f>
        <v/>
      </c>
      <c r="H3796" s="34" t="str">
        <f aca="false">B3796 &amp; "|" &amp; E3796 &amp; "|" &amp;(IF(ISBLANK(C3796),"",IFERROR(VALUE(LEFT(TRIM(C3796),FIND(" ",TRIM(C3796)&amp;" ")-1)),"")))</f>
        <v>||</v>
      </c>
      <c r="I3796" s="18" t="n">
        <f aca="false">IF(G3796="",0, IF(COUNTIF($H$6:H3796,H3796)=1,1,0))</f>
        <v>0</v>
      </c>
      <c r="J3796" s="34" t="str">
        <f aca="false">IF( OR( ISBLANK(D3796), C3796=D3796, AND( LEFT(D3796,7)&lt;&gt;"NOMINA ", OR( ISERROR(FIND(" - ",D3796)), NOT(ISNUMBER(VALUE(LEFT(D3796,FIND(" - ",D3796)-1)))) ) ) ), "", B3796 &amp; "|" &amp; E3796 &amp; "|" &amp; (IF(ISBLANK(C3796), "", IFERROR(VALUE(LEFT(TRIM(C3796), FIND(" ", TRIM(C3796)&amp;" ")-1)), ""))) &amp; "|" &amp; D3796 )</f>
        <v/>
      </c>
      <c r="K3796" s="18" t="n">
        <f aca="false">IF(OR(C3796="", J3796="",G3796=""), 0, IF(COUNTIF($J$6:J3796, J3796)=1, 1, 0))</f>
        <v>0</v>
      </c>
      <c r="L3796" s="16" t="str">
        <f aca="false">IF(B3796="Inscripción de nuevo registro patronal",B3796 &amp; "|" &amp; E3796 &amp; "|" &amp; C3796,"")</f>
        <v/>
      </c>
      <c r="M3796" s="18" t="n">
        <f aca="false">IF(OR(C3796="", L3796=""), 0, IF(COUNTIF($L$6:L3796, L3796)=1, 1, 0))</f>
        <v>0</v>
      </c>
    </row>
    <row r="3797" customFormat="false" ht="28.35" hidden="false" customHeight="true" outlineLevel="0" collapsed="false">
      <c r="A3797" s="48" t="str">
        <f aca="false">IF(AND(NOT(ISBLANK(C3797)),NOT(ISBLANK(B3797)),NOT(ISBLANK(E3797))),(_xlfn.AGGREGATE(2,7,A$5:A3797))+1,"")</f>
        <v/>
      </c>
      <c r="B3797" s="49"/>
      <c r="C3797" s="49"/>
      <c r="D3797" s="50"/>
      <c r="E3797" s="51"/>
      <c r="F3797" s="52" t="str">
        <f aca="false">IFERROR(VLOOKUP(B3797,LISTAS!$Q$2:$R$58,2,0),"")</f>
        <v/>
      </c>
      <c r="G3797" s="34" t="str">
        <f aca="false">IF(ISBLANK(C3797),"",  IF(F3797="RAZÓN SOCIAL","NUEVO_RP",   IF(F3797="NUMERO",      IF(ISNUMBER(VALUE(C3797)),VALUE(C3797),""),   IF(OR(F3797="NSS - NOMBRE",F3797="RP - NOMBRE"),      IF(         AND(           NOT(ISERROR(FIND(" - ",C3797))),           ISERROR(FIND("  ",C3797)),           ISERROR(FIND("–",C3797)),           ISERROR(FIND("—",C3797)),           ISNUMBER(VALUE(LEFT(C3797,FIND(" - ",C3797)-1)))         ),         VALUE(LEFT(C3797,FIND(" - ",C3797)-1)),         ""      ),   ""   )  )))</f>
        <v/>
      </c>
      <c r="H3797" s="34" t="str">
        <f aca="false">B3797 &amp; "|" &amp; E3797 &amp; "|" &amp;(IF(ISBLANK(C3797),"",IFERROR(VALUE(LEFT(TRIM(C3797),FIND(" ",TRIM(C3797)&amp;" ")-1)),"")))</f>
        <v>||</v>
      </c>
      <c r="I3797" s="18" t="n">
        <f aca="false">IF(G3797="",0, IF(COUNTIF($H$6:H3797,H3797)=1,1,0))</f>
        <v>0</v>
      </c>
      <c r="J3797" s="34" t="str">
        <f aca="false">IF( OR( ISBLANK(D3797), C3797=D3797, AND( LEFT(D3797,7)&lt;&gt;"NOMINA ", OR( ISERROR(FIND(" - ",D3797)), NOT(ISNUMBER(VALUE(LEFT(D3797,FIND(" - ",D3797)-1)))) ) ) ), "", B3797 &amp; "|" &amp; E3797 &amp; "|" &amp; (IF(ISBLANK(C3797), "", IFERROR(VALUE(LEFT(TRIM(C3797), FIND(" ", TRIM(C3797)&amp;" ")-1)), ""))) &amp; "|" &amp; D3797 )</f>
        <v/>
      </c>
      <c r="K3797" s="18" t="n">
        <f aca="false">IF(OR(C3797="", J3797="",G3797=""), 0, IF(COUNTIF($J$6:J3797, J3797)=1, 1, 0))</f>
        <v>0</v>
      </c>
      <c r="L3797" s="16" t="str">
        <f aca="false">IF(B3797="Inscripción de nuevo registro patronal",B3797 &amp; "|" &amp; E3797 &amp; "|" &amp; C3797,"")</f>
        <v/>
      </c>
      <c r="M3797" s="18" t="n">
        <f aca="false">IF(OR(C3797="", L3797=""), 0, IF(COUNTIF($L$6:L3797, L3797)=1, 1, 0))</f>
        <v>0</v>
      </c>
    </row>
    <row r="3798" customFormat="false" ht="28.35" hidden="false" customHeight="true" outlineLevel="0" collapsed="false">
      <c r="A3798" s="48" t="str">
        <f aca="false">IF(AND(NOT(ISBLANK(C3798)),NOT(ISBLANK(B3798)),NOT(ISBLANK(E3798))),(_xlfn.AGGREGATE(2,7,A$5:A3798))+1,"")</f>
        <v/>
      </c>
      <c r="B3798" s="49"/>
      <c r="C3798" s="49"/>
      <c r="D3798" s="50"/>
      <c r="E3798" s="51"/>
      <c r="F3798" s="52" t="str">
        <f aca="false">IFERROR(VLOOKUP(B3798,LISTAS!$Q$2:$R$58,2,0),"")</f>
        <v/>
      </c>
      <c r="G3798" s="34" t="str">
        <f aca="false">IF(ISBLANK(C3798),"",  IF(F3798="RAZÓN SOCIAL","NUEVO_RP",   IF(F3798="NUMERO",      IF(ISNUMBER(VALUE(C3798)),VALUE(C3798),""),   IF(OR(F3798="NSS - NOMBRE",F3798="RP - NOMBRE"),      IF(         AND(           NOT(ISERROR(FIND(" - ",C3798))),           ISERROR(FIND("  ",C3798)),           ISERROR(FIND("–",C3798)),           ISERROR(FIND("—",C3798)),           ISNUMBER(VALUE(LEFT(C3798,FIND(" - ",C3798)-1)))         ),         VALUE(LEFT(C3798,FIND(" - ",C3798)-1)),         ""      ),   ""   )  )))</f>
        <v/>
      </c>
      <c r="H3798" s="34" t="str">
        <f aca="false">B3798 &amp; "|" &amp; E3798 &amp; "|" &amp;(IF(ISBLANK(C3798),"",IFERROR(VALUE(LEFT(TRIM(C3798),FIND(" ",TRIM(C3798)&amp;" ")-1)),"")))</f>
        <v>||</v>
      </c>
      <c r="I3798" s="18" t="n">
        <f aca="false">IF(G3798="",0, IF(COUNTIF($H$6:H3798,H3798)=1,1,0))</f>
        <v>0</v>
      </c>
      <c r="J3798" s="34" t="str">
        <f aca="false">IF( OR( ISBLANK(D3798), C3798=D3798, AND( LEFT(D3798,7)&lt;&gt;"NOMINA ", OR( ISERROR(FIND(" - ",D3798)), NOT(ISNUMBER(VALUE(LEFT(D3798,FIND(" - ",D3798)-1)))) ) ) ), "", B3798 &amp; "|" &amp; E3798 &amp; "|" &amp; (IF(ISBLANK(C3798), "", IFERROR(VALUE(LEFT(TRIM(C3798), FIND(" ", TRIM(C3798)&amp;" ")-1)), ""))) &amp; "|" &amp; D3798 )</f>
        <v/>
      </c>
      <c r="K3798" s="18" t="n">
        <f aca="false">IF(OR(C3798="", J3798="",G3798=""), 0, IF(COUNTIF($J$6:J3798, J3798)=1, 1, 0))</f>
        <v>0</v>
      </c>
      <c r="L3798" s="16" t="str">
        <f aca="false">IF(B3798="Inscripción de nuevo registro patronal",B3798 &amp; "|" &amp; E3798 &amp; "|" &amp; C3798,"")</f>
        <v/>
      </c>
      <c r="M3798" s="18" t="n">
        <f aca="false">IF(OR(C3798="", L3798=""), 0, IF(COUNTIF($L$6:L3798, L3798)=1, 1, 0))</f>
        <v>0</v>
      </c>
    </row>
    <row r="3799" customFormat="false" ht="28.35" hidden="false" customHeight="true" outlineLevel="0" collapsed="false">
      <c r="A3799" s="48" t="str">
        <f aca="false">IF(AND(NOT(ISBLANK(C3799)),NOT(ISBLANK(B3799)),NOT(ISBLANK(E3799))),(_xlfn.AGGREGATE(2,7,A$5:A3799))+1,"")</f>
        <v/>
      </c>
      <c r="B3799" s="49"/>
      <c r="C3799" s="49"/>
      <c r="D3799" s="50"/>
      <c r="E3799" s="51"/>
      <c r="F3799" s="52" t="str">
        <f aca="false">IFERROR(VLOOKUP(B3799,LISTAS!$Q$2:$R$58,2,0),"")</f>
        <v/>
      </c>
      <c r="G3799" s="34" t="str">
        <f aca="false">IF(ISBLANK(C3799),"",  IF(F3799="RAZÓN SOCIAL","NUEVO_RP",   IF(F3799="NUMERO",      IF(ISNUMBER(VALUE(C3799)),VALUE(C3799),""),   IF(OR(F3799="NSS - NOMBRE",F3799="RP - NOMBRE"),      IF(         AND(           NOT(ISERROR(FIND(" - ",C3799))),           ISERROR(FIND("  ",C3799)),           ISERROR(FIND("–",C3799)),           ISERROR(FIND("—",C3799)),           ISNUMBER(VALUE(LEFT(C3799,FIND(" - ",C3799)-1)))         ),         VALUE(LEFT(C3799,FIND(" - ",C3799)-1)),         ""      ),   ""   )  )))</f>
        <v/>
      </c>
      <c r="H3799" s="34" t="str">
        <f aca="false">B3799 &amp; "|" &amp; E3799 &amp; "|" &amp;(IF(ISBLANK(C3799),"",IFERROR(VALUE(LEFT(TRIM(C3799),FIND(" ",TRIM(C3799)&amp;" ")-1)),"")))</f>
        <v>||</v>
      </c>
      <c r="I3799" s="18" t="n">
        <f aca="false">IF(G3799="",0, IF(COUNTIF($H$6:H3799,H3799)=1,1,0))</f>
        <v>0</v>
      </c>
      <c r="J3799" s="34" t="str">
        <f aca="false">IF( OR( ISBLANK(D3799), C3799=D3799, AND( LEFT(D3799,7)&lt;&gt;"NOMINA ", OR( ISERROR(FIND(" - ",D3799)), NOT(ISNUMBER(VALUE(LEFT(D3799,FIND(" - ",D3799)-1)))) ) ) ), "", B3799 &amp; "|" &amp; E3799 &amp; "|" &amp; (IF(ISBLANK(C3799), "", IFERROR(VALUE(LEFT(TRIM(C3799), FIND(" ", TRIM(C3799)&amp;" ")-1)), ""))) &amp; "|" &amp; D3799 )</f>
        <v/>
      </c>
      <c r="K3799" s="18" t="n">
        <f aca="false">IF(OR(C3799="", J3799="",G3799=""), 0, IF(COUNTIF($J$6:J3799, J3799)=1, 1, 0))</f>
        <v>0</v>
      </c>
      <c r="L3799" s="16" t="str">
        <f aca="false">IF(B3799="Inscripción de nuevo registro patronal",B3799 &amp; "|" &amp; E3799 &amp; "|" &amp; C3799,"")</f>
        <v/>
      </c>
      <c r="M3799" s="18" t="n">
        <f aca="false">IF(OR(C3799="", L3799=""), 0, IF(COUNTIF($L$6:L3799, L3799)=1, 1, 0))</f>
        <v>0</v>
      </c>
    </row>
    <row r="3800" customFormat="false" ht="28.35" hidden="false" customHeight="true" outlineLevel="0" collapsed="false">
      <c r="A3800" s="48" t="str">
        <f aca="false">IF(AND(NOT(ISBLANK(C3800)),NOT(ISBLANK(B3800)),NOT(ISBLANK(E3800))),(_xlfn.AGGREGATE(2,7,A$5:A3800))+1,"")</f>
        <v/>
      </c>
      <c r="B3800" s="49"/>
      <c r="C3800" s="49"/>
      <c r="D3800" s="50"/>
      <c r="E3800" s="51"/>
      <c r="F3800" s="52" t="str">
        <f aca="false">IFERROR(VLOOKUP(B3800,LISTAS!$Q$2:$R$58,2,0),"")</f>
        <v/>
      </c>
      <c r="G3800" s="34" t="str">
        <f aca="false">IF(ISBLANK(C3800),"",  IF(F3800="RAZÓN SOCIAL","NUEVO_RP",   IF(F3800="NUMERO",      IF(ISNUMBER(VALUE(C3800)),VALUE(C3800),""),   IF(OR(F3800="NSS - NOMBRE",F3800="RP - NOMBRE"),      IF(         AND(           NOT(ISERROR(FIND(" - ",C3800))),           ISERROR(FIND("  ",C3800)),           ISERROR(FIND("–",C3800)),           ISERROR(FIND("—",C3800)),           ISNUMBER(VALUE(LEFT(C3800,FIND(" - ",C3800)-1)))         ),         VALUE(LEFT(C3800,FIND(" - ",C3800)-1)),         ""      ),   ""   )  )))</f>
        <v/>
      </c>
      <c r="H3800" s="34" t="str">
        <f aca="false">B3800 &amp; "|" &amp; E3800 &amp; "|" &amp;(IF(ISBLANK(C3800),"",IFERROR(VALUE(LEFT(TRIM(C3800),FIND(" ",TRIM(C3800)&amp;" ")-1)),"")))</f>
        <v>||</v>
      </c>
      <c r="I3800" s="18" t="n">
        <f aca="false">IF(G3800="",0, IF(COUNTIF($H$6:H3800,H3800)=1,1,0))</f>
        <v>0</v>
      </c>
      <c r="J3800" s="34" t="str">
        <f aca="false">IF( OR( ISBLANK(D3800), C3800=D3800, AND( LEFT(D3800,7)&lt;&gt;"NOMINA ", OR( ISERROR(FIND(" - ",D3800)), NOT(ISNUMBER(VALUE(LEFT(D3800,FIND(" - ",D3800)-1)))) ) ) ), "", B3800 &amp; "|" &amp; E3800 &amp; "|" &amp; (IF(ISBLANK(C3800), "", IFERROR(VALUE(LEFT(TRIM(C3800), FIND(" ", TRIM(C3800)&amp;" ")-1)), ""))) &amp; "|" &amp; D3800 )</f>
        <v/>
      </c>
      <c r="K3800" s="18" t="n">
        <f aca="false">IF(OR(C3800="", J3800="",G3800=""), 0, IF(COUNTIF($J$6:J3800, J3800)=1, 1, 0))</f>
        <v>0</v>
      </c>
      <c r="L3800" s="16" t="str">
        <f aca="false">IF(B3800="Inscripción de nuevo registro patronal",B3800 &amp; "|" &amp; E3800 &amp; "|" &amp; C3800,"")</f>
        <v/>
      </c>
      <c r="M3800" s="18" t="n">
        <f aca="false">IF(OR(C3800="", L3800=""), 0, IF(COUNTIF($L$6:L3800, L3800)=1, 1, 0))</f>
        <v>0</v>
      </c>
    </row>
    <row r="3801" customFormat="false" ht="28.35" hidden="false" customHeight="true" outlineLevel="0" collapsed="false">
      <c r="A3801" s="48" t="str">
        <f aca="false">IF(AND(NOT(ISBLANK(C3801)),NOT(ISBLANK(B3801)),NOT(ISBLANK(E3801))),(_xlfn.AGGREGATE(2,7,A$5:A3801))+1,"")</f>
        <v/>
      </c>
      <c r="B3801" s="49"/>
      <c r="C3801" s="49"/>
      <c r="D3801" s="50"/>
      <c r="E3801" s="51"/>
      <c r="F3801" s="52" t="str">
        <f aca="false">IFERROR(VLOOKUP(B3801,LISTAS!$Q$2:$R$58,2,0),"")</f>
        <v/>
      </c>
      <c r="G3801" s="34" t="str">
        <f aca="false">IF(ISBLANK(C3801),"",  IF(F3801="RAZÓN SOCIAL","NUEVO_RP",   IF(F3801="NUMERO",      IF(ISNUMBER(VALUE(C3801)),VALUE(C3801),""),   IF(OR(F3801="NSS - NOMBRE",F3801="RP - NOMBRE"),      IF(         AND(           NOT(ISERROR(FIND(" - ",C3801))),           ISERROR(FIND("  ",C3801)),           ISERROR(FIND("–",C3801)),           ISERROR(FIND("—",C3801)),           ISNUMBER(VALUE(LEFT(C3801,FIND(" - ",C3801)-1)))         ),         VALUE(LEFT(C3801,FIND(" - ",C3801)-1)),         ""      ),   ""   )  )))</f>
        <v/>
      </c>
      <c r="H3801" s="34" t="str">
        <f aca="false">B3801 &amp; "|" &amp; E3801 &amp; "|" &amp;(IF(ISBLANK(C3801),"",IFERROR(VALUE(LEFT(TRIM(C3801),FIND(" ",TRIM(C3801)&amp;" ")-1)),"")))</f>
        <v>||</v>
      </c>
      <c r="I3801" s="18" t="n">
        <f aca="false">IF(G3801="",0, IF(COUNTIF($H$6:H3801,H3801)=1,1,0))</f>
        <v>0</v>
      </c>
      <c r="J3801" s="34" t="str">
        <f aca="false">IF( OR( ISBLANK(D3801), C3801=D3801, AND( LEFT(D3801,7)&lt;&gt;"NOMINA ", OR( ISERROR(FIND(" - ",D3801)), NOT(ISNUMBER(VALUE(LEFT(D3801,FIND(" - ",D3801)-1)))) ) ) ), "", B3801 &amp; "|" &amp; E3801 &amp; "|" &amp; (IF(ISBLANK(C3801), "", IFERROR(VALUE(LEFT(TRIM(C3801), FIND(" ", TRIM(C3801)&amp;" ")-1)), ""))) &amp; "|" &amp; D3801 )</f>
        <v/>
      </c>
      <c r="K3801" s="18" t="n">
        <f aca="false">IF(OR(C3801="", J3801="",G3801=""), 0, IF(COUNTIF($J$6:J3801, J3801)=1, 1, 0))</f>
        <v>0</v>
      </c>
      <c r="L3801" s="16" t="str">
        <f aca="false">IF(B3801="Inscripción de nuevo registro patronal",B3801 &amp; "|" &amp; E3801 &amp; "|" &amp; C3801,"")</f>
        <v/>
      </c>
      <c r="M3801" s="18" t="n">
        <f aca="false">IF(OR(C3801="", L3801=""), 0, IF(COUNTIF($L$6:L3801, L3801)=1, 1, 0))</f>
        <v>0</v>
      </c>
    </row>
    <row r="3802" customFormat="false" ht="28.35" hidden="false" customHeight="true" outlineLevel="0" collapsed="false">
      <c r="A3802" s="48" t="str">
        <f aca="false">IF(AND(NOT(ISBLANK(C3802)),NOT(ISBLANK(B3802)),NOT(ISBLANK(E3802))),(_xlfn.AGGREGATE(2,7,A$5:A3802))+1,"")</f>
        <v/>
      </c>
      <c r="B3802" s="49"/>
      <c r="C3802" s="49"/>
      <c r="D3802" s="50"/>
      <c r="E3802" s="51"/>
      <c r="F3802" s="52" t="str">
        <f aca="false">IFERROR(VLOOKUP(B3802,LISTAS!$Q$2:$R$58,2,0),"")</f>
        <v/>
      </c>
      <c r="G3802" s="34" t="str">
        <f aca="false">IF(ISBLANK(C3802),"",  IF(F3802="RAZÓN SOCIAL","NUEVO_RP",   IF(F3802="NUMERO",      IF(ISNUMBER(VALUE(C3802)),VALUE(C3802),""),   IF(OR(F3802="NSS - NOMBRE",F3802="RP - NOMBRE"),      IF(         AND(           NOT(ISERROR(FIND(" - ",C3802))),           ISERROR(FIND("  ",C3802)),           ISERROR(FIND("–",C3802)),           ISERROR(FIND("—",C3802)),           ISNUMBER(VALUE(LEFT(C3802,FIND(" - ",C3802)-1)))         ),         VALUE(LEFT(C3802,FIND(" - ",C3802)-1)),         ""      ),   ""   )  )))</f>
        <v/>
      </c>
      <c r="H3802" s="34" t="str">
        <f aca="false">B3802 &amp; "|" &amp; E3802 &amp; "|" &amp;(IF(ISBLANK(C3802),"",IFERROR(VALUE(LEFT(TRIM(C3802),FIND(" ",TRIM(C3802)&amp;" ")-1)),"")))</f>
        <v>||</v>
      </c>
      <c r="I3802" s="18" t="n">
        <f aca="false">IF(G3802="",0, IF(COUNTIF($H$6:H3802,H3802)=1,1,0))</f>
        <v>0</v>
      </c>
      <c r="J3802" s="34" t="str">
        <f aca="false">IF( OR( ISBLANK(D3802), C3802=D3802, AND( LEFT(D3802,7)&lt;&gt;"NOMINA ", OR( ISERROR(FIND(" - ",D3802)), NOT(ISNUMBER(VALUE(LEFT(D3802,FIND(" - ",D3802)-1)))) ) ) ), "", B3802 &amp; "|" &amp; E3802 &amp; "|" &amp; (IF(ISBLANK(C3802), "", IFERROR(VALUE(LEFT(TRIM(C3802), FIND(" ", TRIM(C3802)&amp;" ")-1)), ""))) &amp; "|" &amp; D3802 )</f>
        <v/>
      </c>
      <c r="K3802" s="18" t="n">
        <f aca="false">IF(OR(C3802="", J3802="",G3802=""), 0, IF(COUNTIF($J$6:J3802, J3802)=1, 1, 0))</f>
        <v>0</v>
      </c>
      <c r="L3802" s="16" t="str">
        <f aca="false">IF(B3802="Inscripción de nuevo registro patronal",B3802 &amp; "|" &amp; E3802 &amp; "|" &amp; C3802,"")</f>
        <v/>
      </c>
      <c r="M3802" s="18" t="n">
        <f aca="false">IF(OR(C3802="", L3802=""), 0, IF(COUNTIF($L$6:L3802, L3802)=1, 1, 0))</f>
        <v>0</v>
      </c>
    </row>
    <row r="3803" customFormat="false" ht="28.35" hidden="false" customHeight="true" outlineLevel="0" collapsed="false">
      <c r="A3803" s="48" t="str">
        <f aca="false">IF(AND(NOT(ISBLANK(C3803)),NOT(ISBLANK(B3803)),NOT(ISBLANK(E3803))),(_xlfn.AGGREGATE(2,7,A$5:A3803))+1,"")</f>
        <v/>
      </c>
      <c r="B3803" s="49"/>
      <c r="C3803" s="49"/>
      <c r="D3803" s="50"/>
      <c r="E3803" s="51"/>
      <c r="F3803" s="52" t="str">
        <f aca="false">IFERROR(VLOOKUP(B3803,LISTAS!$Q$2:$R$58,2,0),"")</f>
        <v/>
      </c>
      <c r="G3803" s="34" t="str">
        <f aca="false">IF(ISBLANK(C3803),"",  IF(F3803="RAZÓN SOCIAL","NUEVO_RP",   IF(F3803="NUMERO",      IF(ISNUMBER(VALUE(C3803)),VALUE(C3803),""),   IF(OR(F3803="NSS - NOMBRE",F3803="RP - NOMBRE"),      IF(         AND(           NOT(ISERROR(FIND(" - ",C3803))),           ISERROR(FIND("  ",C3803)),           ISERROR(FIND("–",C3803)),           ISERROR(FIND("—",C3803)),           ISNUMBER(VALUE(LEFT(C3803,FIND(" - ",C3803)-1)))         ),         VALUE(LEFT(C3803,FIND(" - ",C3803)-1)),         ""      ),   ""   )  )))</f>
        <v/>
      </c>
      <c r="H3803" s="34" t="str">
        <f aca="false">B3803 &amp; "|" &amp; E3803 &amp; "|" &amp;(IF(ISBLANK(C3803),"",IFERROR(VALUE(LEFT(TRIM(C3803),FIND(" ",TRIM(C3803)&amp;" ")-1)),"")))</f>
        <v>||</v>
      </c>
      <c r="I3803" s="18" t="n">
        <f aca="false">IF(G3803="",0, IF(COUNTIF($H$6:H3803,H3803)=1,1,0))</f>
        <v>0</v>
      </c>
      <c r="J3803" s="34" t="str">
        <f aca="false">IF( OR( ISBLANK(D3803), C3803=D3803, AND( LEFT(D3803,7)&lt;&gt;"NOMINA ", OR( ISERROR(FIND(" - ",D3803)), NOT(ISNUMBER(VALUE(LEFT(D3803,FIND(" - ",D3803)-1)))) ) ) ), "", B3803 &amp; "|" &amp; E3803 &amp; "|" &amp; (IF(ISBLANK(C3803), "", IFERROR(VALUE(LEFT(TRIM(C3803), FIND(" ", TRIM(C3803)&amp;" ")-1)), ""))) &amp; "|" &amp; D3803 )</f>
        <v/>
      </c>
      <c r="K3803" s="18" t="n">
        <f aca="false">IF(OR(C3803="", J3803="",G3803=""), 0, IF(COUNTIF($J$6:J3803, J3803)=1, 1, 0))</f>
        <v>0</v>
      </c>
      <c r="L3803" s="16" t="str">
        <f aca="false">IF(B3803="Inscripción de nuevo registro patronal",B3803 &amp; "|" &amp; E3803 &amp; "|" &amp; C3803,"")</f>
        <v/>
      </c>
      <c r="M3803" s="18" t="n">
        <f aca="false">IF(OR(C3803="", L3803=""), 0, IF(COUNTIF($L$6:L3803, L3803)=1, 1, 0))</f>
        <v>0</v>
      </c>
    </row>
    <row r="3804" customFormat="false" ht="28.35" hidden="false" customHeight="true" outlineLevel="0" collapsed="false">
      <c r="A3804" s="48" t="str">
        <f aca="false">IF(AND(NOT(ISBLANK(C3804)),NOT(ISBLANK(B3804)),NOT(ISBLANK(E3804))),(_xlfn.AGGREGATE(2,7,A$5:A3804))+1,"")</f>
        <v/>
      </c>
      <c r="B3804" s="49"/>
      <c r="C3804" s="49"/>
      <c r="D3804" s="50"/>
      <c r="E3804" s="51"/>
      <c r="F3804" s="52" t="str">
        <f aca="false">IFERROR(VLOOKUP(B3804,LISTAS!$Q$2:$R$58,2,0),"")</f>
        <v/>
      </c>
      <c r="G3804" s="34" t="str">
        <f aca="false">IF(ISBLANK(C3804),"",  IF(F3804="RAZÓN SOCIAL","NUEVO_RP",   IF(F3804="NUMERO",      IF(ISNUMBER(VALUE(C3804)),VALUE(C3804),""),   IF(OR(F3804="NSS - NOMBRE",F3804="RP - NOMBRE"),      IF(         AND(           NOT(ISERROR(FIND(" - ",C3804))),           ISERROR(FIND("  ",C3804)),           ISERROR(FIND("–",C3804)),           ISERROR(FIND("—",C3804)),           ISNUMBER(VALUE(LEFT(C3804,FIND(" - ",C3804)-1)))         ),         VALUE(LEFT(C3804,FIND(" - ",C3804)-1)),         ""      ),   ""   )  )))</f>
        <v/>
      </c>
      <c r="H3804" s="34" t="str">
        <f aca="false">B3804 &amp; "|" &amp; E3804 &amp; "|" &amp;(IF(ISBLANK(C3804),"",IFERROR(VALUE(LEFT(TRIM(C3804),FIND(" ",TRIM(C3804)&amp;" ")-1)),"")))</f>
        <v>||</v>
      </c>
      <c r="I3804" s="18" t="n">
        <f aca="false">IF(G3804="",0, IF(COUNTIF($H$6:H3804,H3804)=1,1,0))</f>
        <v>0</v>
      </c>
      <c r="J3804" s="34" t="str">
        <f aca="false">IF( OR( ISBLANK(D3804), C3804=D3804, AND( LEFT(D3804,7)&lt;&gt;"NOMINA ", OR( ISERROR(FIND(" - ",D3804)), NOT(ISNUMBER(VALUE(LEFT(D3804,FIND(" - ",D3804)-1)))) ) ) ), "", B3804 &amp; "|" &amp; E3804 &amp; "|" &amp; (IF(ISBLANK(C3804), "", IFERROR(VALUE(LEFT(TRIM(C3804), FIND(" ", TRIM(C3804)&amp;" ")-1)), ""))) &amp; "|" &amp; D3804 )</f>
        <v/>
      </c>
      <c r="K3804" s="18" t="n">
        <f aca="false">IF(OR(C3804="", J3804="",G3804=""), 0, IF(COUNTIF($J$6:J3804, J3804)=1, 1, 0))</f>
        <v>0</v>
      </c>
      <c r="L3804" s="16" t="str">
        <f aca="false">IF(B3804="Inscripción de nuevo registro patronal",B3804 &amp; "|" &amp; E3804 &amp; "|" &amp; C3804,"")</f>
        <v/>
      </c>
      <c r="M3804" s="18" t="n">
        <f aca="false">IF(OR(C3804="", L3804=""), 0, IF(COUNTIF($L$6:L3804, L3804)=1, 1, 0))</f>
        <v>0</v>
      </c>
    </row>
    <row r="3805" customFormat="false" ht="28.35" hidden="false" customHeight="true" outlineLevel="0" collapsed="false">
      <c r="A3805" s="48" t="str">
        <f aca="false">IF(AND(NOT(ISBLANK(C3805)),NOT(ISBLANK(B3805)),NOT(ISBLANK(E3805))),(_xlfn.AGGREGATE(2,7,A$5:A3805))+1,"")</f>
        <v/>
      </c>
      <c r="B3805" s="49"/>
      <c r="C3805" s="49"/>
      <c r="D3805" s="50"/>
      <c r="E3805" s="51"/>
      <c r="F3805" s="52" t="str">
        <f aca="false">IFERROR(VLOOKUP(B3805,LISTAS!$Q$2:$R$58,2,0),"")</f>
        <v/>
      </c>
      <c r="G3805" s="34" t="str">
        <f aca="false">IF(ISBLANK(C3805),"",  IF(F3805="RAZÓN SOCIAL","NUEVO_RP",   IF(F3805="NUMERO",      IF(ISNUMBER(VALUE(C3805)),VALUE(C3805),""),   IF(OR(F3805="NSS - NOMBRE",F3805="RP - NOMBRE"),      IF(         AND(           NOT(ISERROR(FIND(" - ",C3805))),           ISERROR(FIND("  ",C3805)),           ISERROR(FIND("–",C3805)),           ISERROR(FIND("—",C3805)),           ISNUMBER(VALUE(LEFT(C3805,FIND(" - ",C3805)-1)))         ),         VALUE(LEFT(C3805,FIND(" - ",C3805)-1)),         ""      ),   ""   )  )))</f>
        <v/>
      </c>
      <c r="H3805" s="34" t="str">
        <f aca="false">B3805 &amp; "|" &amp; E3805 &amp; "|" &amp;(IF(ISBLANK(C3805),"",IFERROR(VALUE(LEFT(TRIM(C3805),FIND(" ",TRIM(C3805)&amp;" ")-1)),"")))</f>
        <v>||</v>
      </c>
      <c r="I3805" s="18" t="n">
        <f aca="false">IF(G3805="",0, IF(COUNTIF($H$6:H3805,H3805)=1,1,0))</f>
        <v>0</v>
      </c>
      <c r="J3805" s="34" t="str">
        <f aca="false">IF( OR( ISBLANK(D3805), C3805=D3805, AND( LEFT(D3805,7)&lt;&gt;"NOMINA ", OR( ISERROR(FIND(" - ",D3805)), NOT(ISNUMBER(VALUE(LEFT(D3805,FIND(" - ",D3805)-1)))) ) ) ), "", B3805 &amp; "|" &amp; E3805 &amp; "|" &amp; (IF(ISBLANK(C3805), "", IFERROR(VALUE(LEFT(TRIM(C3805), FIND(" ", TRIM(C3805)&amp;" ")-1)), ""))) &amp; "|" &amp; D3805 )</f>
        <v/>
      </c>
      <c r="K3805" s="18" t="n">
        <f aca="false">IF(OR(C3805="", J3805="",G3805=""), 0, IF(COUNTIF($J$6:J3805, J3805)=1, 1, 0))</f>
        <v>0</v>
      </c>
      <c r="L3805" s="16" t="str">
        <f aca="false">IF(B3805="Inscripción de nuevo registro patronal",B3805 &amp; "|" &amp; E3805 &amp; "|" &amp; C3805,"")</f>
        <v/>
      </c>
      <c r="M3805" s="18" t="n">
        <f aca="false">IF(OR(C3805="", L3805=""), 0, IF(COUNTIF($L$6:L3805, L3805)=1, 1, 0))</f>
        <v>0</v>
      </c>
    </row>
    <row r="3806" customFormat="false" ht="28.35" hidden="false" customHeight="true" outlineLevel="0" collapsed="false">
      <c r="A3806" s="48" t="str">
        <f aca="false">IF(AND(NOT(ISBLANK(C3806)),NOT(ISBLANK(B3806)),NOT(ISBLANK(E3806))),(_xlfn.AGGREGATE(2,7,A$5:A3806))+1,"")</f>
        <v/>
      </c>
      <c r="B3806" s="49"/>
      <c r="C3806" s="49"/>
      <c r="D3806" s="50"/>
      <c r="E3806" s="51"/>
      <c r="F3806" s="52" t="str">
        <f aca="false">IFERROR(VLOOKUP(B3806,LISTAS!$Q$2:$R$58,2,0),"")</f>
        <v/>
      </c>
      <c r="G3806" s="34" t="str">
        <f aca="false">IF(ISBLANK(C3806),"",  IF(F3806="RAZÓN SOCIAL","NUEVO_RP",   IF(F3806="NUMERO",      IF(ISNUMBER(VALUE(C3806)),VALUE(C3806),""),   IF(OR(F3806="NSS - NOMBRE",F3806="RP - NOMBRE"),      IF(         AND(           NOT(ISERROR(FIND(" - ",C3806))),           ISERROR(FIND("  ",C3806)),           ISERROR(FIND("–",C3806)),           ISERROR(FIND("—",C3806)),           ISNUMBER(VALUE(LEFT(C3806,FIND(" - ",C3806)-1)))         ),         VALUE(LEFT(C3806,FIND(" - ",C3806)-1)),         ""      ),   ""   )  )))</f>
        <v/>
      </c>
      <c r="H3806" s="34" t="str">
        <f aca="false">B3806 &amp; "|" &amp; E3806 &amp; "|" &amp;(IF(ISBLANK(C3806),"",IFERROR(VALUE(LEFT(TRIM(C3806),FIND(" ",TRIM(C3806)&amp;" ")-1)),"")))</f>
        <v>||</v>
      </c>
      <c r="I3806" s="18" t="n">
        <f aca="false">IF(G3806="",0, IF(COUNTIF($H$6:H3806,H3806)=1,1,0))</f>
        <v>0</v>
      </c>
      <c r="J3806" s="34" t="str">
        <f aca="false">IF( OR( ISBLANK(D3806), C3806=D3806, AND( LEFT(D3806,7)&lt;&gt;"NOMINA ", OR( ISERROR(FIND(" - ",D3806)), NOT(ISNUMBER(VALUE(LEFT(D3806,FIND(" - ",D3806)-1)))) ) ) ), "", B3806 &amp; "|" &amp; E3806 &amp; "|" &amp; (IF(ISBLANK(C3806), "", IFERROR(VALUE(LEFT(TRIM(C3806), FIND(" ", TRIM(C3806)&amp;" ")-1)), ""))) &amp; "|" &amp; D3806 )</f>
        <v/>
      </c>
      <c r="K3806" s="18" t="n">
        <f aca="false">IF(OR(C3806="", J3806="",G3806=""), 0, IF(COUNTIF($J$6:J3806, J3806)=1, 1, 0))</f>
        <v>0</v>
      </c>
      <c r="L3806" s="16" t="str">
        <f aca="false">IF(B3806="Inscripción de nuevo registro patronal",B3806 &amp; "|" &amp; E3806 &amp; "|" &amp; C3806,"")</f>
        <v/>
      </c>
      <c r="M3806" s="18" t="n">
        <f aca="false">IF(OR(C3806="", L3806=""), 0, IF(COUNTIF($L$6:L3806, L3806)=1, 1, 0))</f>
        <v>0</v>
      </c>
    </row>
    <row r="3807" customFormat="false" ht="28.35" hidden="false" customHeight="true" outlineLevel="0" collapsed="false">
      <c r="A3807" s="48" t="str">
        <f aca="false">IF(AND(NOT(ISBLANK(C3807)),NOT(ISBLANK(B3807)),NOT(ISBLANK(E3807))),(_xlfn.AGGREGATE(2,7,A$5:A3807))+1,"")</f>
        <v/>
      </c>
      <c r="B3807" s="49"/>
      <c r="C3807" s="49"/>
      <c r="D3807" s="50"/>
      <c r="E3807" s="51"/>
      <c r="F3807" s="52" t="str">
        <f aca="false">IFERROR(VLOOKUP(B3807,LISTAS!$Q$2:$R$58,2,0),"")</f>
        <v/>
      </c>
      <c r="G3807" s="34" t="str">
        <f aca="false">IF(ISBLANK(C3807),"",  IF(F3807="RAZÓN SOCIAL","NUEVO_RP",   IF(F3807="NUMERO",      IF(ISNUMBER(VALUE(C3807)),VALUE(C3807),""),   IF(OR(F3807="NSS - NOMBRE",F3807="RP - NOMBRE"),      IF(         AND(           NOT(ISERROR(FIND(" - ",C3807))),           ISERROR(FIND("  ",C3807)),           ISERROR(FIND("–",C3807)),           ISERROR(FIND("—",C3807)),           ISNUMBER(VALUE(LEFT(C3807,FIND(" - ",C3807)-1)))         ),         VALUE(LEFT(C3807,FIND(" - ",C3807)-1)),         ""      ),   ""   )  )))</f>
        <v/>
      </c>
      <c r="H3807" s="34" t="str">
        <f aca="false">B3807 &amp; "|" &amp; E3807 &amp; "|" &amp;(IF(ISBLANK(C3807),"",IFERROR(VALUE(LEFT(TRIM(C3807),FIND(" ",TRIM(C3807)&amp;" ")-1)),"")))</f>
        <v>||</v>
      </c>
      <c r="I3807" s="18" t="n">
        <f aca="false">IF(G3807="",0, IF(COUNTIF($H$6:H3807,H3807)=1,1,0))</f>
        <v>0</v>
      </c>
      <c r="J3807" s="34" t="str">
        <f aca="false">IF( OR( ISBLANK(D3807), C3807=D3807, AND( LEFT(D3807,7)&lt;&gt;"NOMINA ", OR( ISERROR(FIND(" - ",D3807)), NOT(ISNUMBER(VALUE(LEFT(D3807,FIND(" - ",D3807)-1)))) ) ) ), "", B3807 &amp; "|" &amp; E3807 &amp; "|" &amp; (IF(ISBLANK(C3807), "", IFERROR(VALUE(LEFT(TRIM(C3807), FIND(" ", TRIM(C3807)&amp;" ")-1)), ""))) &amp; "|" &amp; D3807 )</f>
        <v/>
      </c>
      <c r="K3807" s="18" t="n">
        <f aca="false">IF(OR(C3807="", J3807="",G3807=""), 0, IF(COUNTIF($J$6:J3807, J3807)=1, 1, 0))</f>
        <v>0</v>
      </c>
      <c r="L3807" s="16" t="str">
        <f aca="false">IF(B3807="Inscripción de nuevo registro patronal",B3807 &amp; "|" &amp; E3807 &amp; "|" &amp; C3807,"")</f>
        <v/>
      </c>
      <c r="M3807" s="18" t="n">
        <f aca="false">IF(OR(C3807="", L3807=""), 0, IF(COUNTIF($L$6:L3807, L3807)=1, 1, 0))</f>
        <v>0</v>
      </c>
    </row>
    <row r="3808" customFormat="false" ht="28.35" hidden="false" customHeight="true" outlineLevel="0" collapsed="false">
      <c r="A3808" s="48" t="str">
        <f aca="false">IF(AND(NOT(ISBLANK(C3808)),NOT(ISBLANK(B3808)),NOT(ISBLANK(E3808))),(_xlfn.AGGREGATE(2,7,A$5:A3808))+1,"")</f>
        <v/>
      </c>
      <c r="B3808" s="49"/>
      <c r="C3808" s="49"/>
      <c r="D3808" s="50"/>
      <c r="E3808" s="51"/>
      <c r="F3808" s="52" t="str">
        <f aca="false">IFERROR(VLOOKUP(B3808,LISTAS!$Q$2:$R$58,2,0),"")</f>
        <v/>
      </c>
      <c r="G3808" s="34" t="str">
        <f aca="false">IF(ISBLANK(C3808),"",  IF(F3808="RAZÓN SOCIAL","NUEVO_RP",   IF(F3808="NUMERO",      IF(ISNUMBER(VALUE(C3808)),VALUE(C3808),""),   IF(OR(F3808="NSS - NOMBRE",F3808="RP - NOMBRE"),      IF(         AND(           NOT(ISERROR(FIND(" - ",C3808))),           ISERROR(FIND("  ",C3808)),           ISERROR(FIND("–",C3808)),           ISERROR(FIND("—",C3808)),           ISNUMBER(VALUE(LEFT(C3808,FIND(" - ",C3808)-1)))         ),         VALUE(LEFT(C3808,FIND(" - ",C3808)-1)),         ""      ),   ""   )  )))</f>
        <v/>
      </c>
      <c r="H3808" s="34" t="str">
        <f aca="false">B3808 &amp; "|" &amp; E3808 &amp; "|" &amp;(IF(ISBLANK(C3808),"",IFERROR(VALUE(LEFT(TRIM(C3808),FIND(" ",TRIM(C3808)&amp;" ")-1)),"")))</f>
        <v>||</v>
      </c>
      <c r="I3808" s="18" t="n">
        <f aca="false">IF(G3808="",0, IF(COUNTIF($H$6:H3808,H3808)=1,1,0))</f>
        <v>0</v>
      </c>
      <c r="J3808" s="34" t="str">
        <f aca="false">IF( OR( ISBLANK(D3808), C3808=D3808, AND( LEFT(D3808,7)&lt;&gt;"NOMINA ", OR( ISERROR(FIND(" - ",D3808)), NOT(ISNUMBER(VALUE(LEFT(D3808,FIND(" - ",D3808)-1)))) ) ) ), "", B3808 &amp; "|" &amp; E3808 &amp; "|" &amp; (IF(ISBLANK(C3808), "", IFERROR(VALUE(LEFT(TRIM(C3808), FIND(" ", TRIM(C3808)&amp;" ")-1)), ""))) &amp; "|" &amp; D3808 )</f>
        <v/>
      </c>
      <c r="K3808" s="18" t="n">
        <f aca="false">IF(OR(C3808="", J3808="",G3808=""), 0, IF(COUNTIF($J$6:J3808, J3808)=1, 1, 0))</f>
        <v>0</v>
      </c>
      <c r="L3808" s="16" t="str">
        <f aca="false">IF(B3808="Inscripción de nuevo registro patronal",B3808 &amp; "|" &amp; E3808 &amp; "|" &amp; C3808,"")</f>
        <v/>
      </c>
      <c r="M3808" s="18" t="n">
        <f aca="false">IF(OR(C3808="", L3808=""), 0, IF(COUNTIF($L$6:L3808, L3808)=1, 1, 0))</f>
        <v>0</v>
      </c>
    </row>
    <row r="3809" customFormat="false" ht="28.35" hidden="false" customHeight="true" outlineLevel="0" collapsed="false">
      <c r="A3809" s="48" t="str">
        <f aca="false">IF(AND(NOT(ISBLANK(C3809)),NOT(ISBLANK(B3809)),NOT(ISBLANK(E3809))),(_xlfn.AGGREGATE(2,7,A$5:A3809))+1,"")</f>
        <v/>
      </c>
      <c r="B3809" s="49"/>
      <c r="C3809" s="49"/>
      <c r="D3809" s="50"/>
      <c r="E3809" s="51"/>
      <c r="F3809" s="52" t="str">
        <f aca="false">IFERROR(VLOOKUP(B3809,LISTAS!$Q$2:$R$58,2,0),"")</f>
        <v/>
      </c>
      <c r="G3809" s="34" t="str">
        <f aca="false">IF(ISBLANK(C3809),"",  IF(F3809="RAZÓN SOCIAL","NUEVO_RP",   IF(F3809="NUMERO",      IF(ISNUMBER(VALUE(C3809)),VALUE(C3809),""),   IF(OR(F3809="NSS - NOMBRE",F3809="RP - NOMBRE"),      IF(         AND(           NOT(ISERROR(FIND(" - ",C3809))),           ISERROR(FIND("  ",C3809)),           ISERROR(FIND("–",C3809)),           ISERROR(FIND("—",C3809)),           ISNUMBER(VALUE(LEFT(C3809,FIND(" - ",C3809)-1)))         ),         VALUE(LEFT(C3809,FIND(" - ",C3809)-1)),         ""      ),   ""   )  )))</f>
        <v/>
      </c>
      <c r="H3809" s="34" t="str">
        <f aca="false">B3809 &amp; "|" &amp; E3809 &amp; "|" &amp;(IF(ISBLANK(C3809),"",IFERROR(VALUE(LEFT(TRIM(C3809),FIND(" ",TRIM(C3809)&amp;" ")-1)),"")))</f>
        <v>||</v>
      </c>
      <c r="I3809" s="18" t="n">
        <f aca="false">IF(G3809="",0, IF(COUNTIF($H$6:H3809,H3809)=1,1,0))</f>
        <v>0</v>
      </c>
      <c r="J3809" s="34" t="str">
        <f aca="false">IF( OR( ISBLANK(D3809), C3809=D3809, AND( LEFT(D3809,7)&lt;&gt;"NOMINA ", OR( ISERROR(FIND(" - ",D3809)), NOT(ISNUMBER(VALUE(LEFT(D3809,FIND(" - ",D3809)-1)))) ) ) ), "", B3809 &amp; "|" &amp; E3809 &amp; "|" &amp; (IF(ISBLANK(C3809), "", IFERROR(VALUE(LEFT(TRIM(C3809), FIND(" ", TRIM(C3809)&amp;" ")-1)), ""))) &amp; "|" &amp; D3809 )</f>
        <v/>
      </c>
      <c r="K3809" s="18" t="n">
        <f aca="false">IF(OR(C3809="", J3809="",G3809=""), 0, IF(COUNTIF($J$6:J3809, J3809)=1, 1, 0))</f>
        <v>0</v>
      </c>
      <c r="L3809" s="16" t="str">
        <f aca="false">IF(B3809="Inscripción de nuevo registro patronal",B3809 &amp; "|" &amp; E3809 &amp; "|" &amp; C3809,"")</f>
        <v/>
      </c>
      <c r="M3809" s="18" t="n">
        <f aca="false">IF(OR(C3809="", L3809=""), 0, IF(COUNTIF($L$6:L3809, L3809)=1, 1, 0))</f>
        <v>0</v>
      </c>
    </row>
    <row r="3810" customFormat="false" ht="28.35" hidden="false" customHeight="true" outlineLevel="0" collapsed="false">
      <c r="A3810" s="48" t="str">
        <f aca="false">IF(AND(NOT(ISBLANK(C3810)),NOT(ISBLANK(B3810)),NOT(ISBLANK(E3810))),(_xlfn.AGGREGATE(2,7,A$5:A3810))+1,"")</f>
        <v/>
      </c>
      <c r="B3810" s="49"/>
      <c r="C3810" s="49"/>
      <c r="D3810" s="50"/>
      <c r="E3810" s="51"/>
      <c r="F3810" s="52" t="str">
        <f aca="false">IFERROR(VLOOKUP(B3810,LISTAS!$Q$2:$R$58,2,0),"")</f>
        <v/>
      </c>
      <c r="G3810" s="34" t="str">
        <f aca="false">IF(ISBLANK(C3810),"",  IF(F3810="RAZÓN SOCIAL","NUEVO_RP",   IF(F3810="NUMERO",      IF(ISNUMBER(VALUE(C3810)),VALUE(C3810),""),   IF(OR(F3810="NSS - NOMBRE",F3810="RP - NOMBRE"),      IF(         AND(           NOT(ISERROR(FIND(" - ",C3810))),           ISERROR(FIND("  ",C3810)),           ISERROR(FIND("–",C3810)),           ISERROR(FIND("—",C3810)),           ISNUMBER(VALUE(LEFT(C3810,FIND(" - ",C3810)-1)))         ),         VALUE(LEFT(C3810,FIND(" - ",C3810)-1)),         ""      ),   ""   )  )))</f>
        <v/>
      </c>
      <c r="H3810" s="34" t="str">
        <f aca="false">B3810 &amp; "|" &amp; E3810 &amp; "|" &amp;(IF(ISBLANK(C3810),"",IFERROR(VALUE(LEFT(TRIM(C3810),FIND(" ",TRIM(C3810)&amp;" ")-1)),"")))</f>
        <v>||</v>
      </c>
      <c r="I3810" s="18" t="n">
        <f aca="false">IF(G3810="",0, IF(COUNTIF($H$6:H3810,H3810)=1,1,0))</f>
        <v>0</v>
      </c>
      <c r="J3810" s="34" t="str">
        <f aca="false">IF( OR( ISBLANK(D3810), C3810=D3810, AND( LEFT(D3810,7)&lt;&gt;"NOMINA ", OR( ISERROR(FIND(" - ",D3810)), NOT(ISNUMBER(VALUE(LEFT(D3810,FIND(" - ",D3810)-1)))) ) ) ), "", B3810 &amp; "|" &amp; E3810 &amp; "|" &amp; (IF(ISBLANK(C3810), "", IFERROR(VALUE(LEFT(TRIM(C3810), FIND(" ", TRIM(C3810)&amp;" ")-1)), ""))) &amp; "|" &amp; D3810 )</f>
        <v/>
      </c>
      <c r="K3810" s="18" t="n">
        <f aca="false">IF(OR(C3810="", J3810="",G3810=""), 0, IF(COUNTIF($J$6:J3810, J3810)=1, 1, 0))</f>
        <v>0</v>
      </c>
      <c r="L3810" s="16" t="str">
        <f aca="false">IF(B3810="Inscripción de nuevo registro patronal",B3810 &amp; "|" &amp; E3810 &amp; "|" &amp; C3810,"")</f>
        <v/>
      </c>
      <c r="M3810" s="18" t="n">
        <f aca="false">IF(OR(C3810="", L3810=""), 0, IF(COUNTIF($L$6:L3810, L3810)=1, 1, 0))</f>
        <v>0</v>
      </c>
    </row>
    <row r="3811" customFormat="false" ht="28.35" hidden="false" customHeight="true" outlineLevel="0" collapsed="false">
      <c r="A3811" s="48" t="str">
        <f aca="false">IF(AND(NOT(ISBLANK(C3811)),NOT(ISBLANK(B3811)),NOT(ISBLANK(E3811))),(_xlfn.AGGREGATE(2,7,A$5:A3811))+1,"")</f>
        <v/>
      </c>
      <c r="B3811" s="49"/>
      <c r="C3811" s="49"/>
      <c r="D3811" s="50"/>
      <c r="E3811" s="51"/>
      <c r="F3811" s="52" t="str">
        <f aca="false">IFERROR(VLOOKUP(B3811,LISTAS!$Q$2:$R$58,2,0),"")</f>
        <v/>
      </c>
      <c r="G3811" s="34" t="str">
        <f aca="false">IF(ISBLANK(C3811),"",  IF(F3811="RAZÓN SOCIAL","NUEVO_RP",   IF(F3811="NUMERO",      IF(ISNUMBER(VALUE(C3811)),VALUE(C3811),""),   IF(OR(F3811="NSS - NOMBRE",F3811="RP - NOMBRE"),      IF(         AND(           NOT(ISERROR(FIND(" - ",C3811))),           ISERROR(FIND("  ",C3811)),           ISERROR(FIND("–",C3811)),           ISERROR(FIND("—",C3811)),           ISNUMBER(VALUE(LEFT(C3811,FIND(" - ",C3811)-1)))         ),         VALUE(LEFT(C3811,FIND(" - ",C3811)-1)),         ""      ),   ""   )  )))</f>
        <v/>
      </c>
      <c r="H3811" s="34" t="str">
        <f aca="false">B3811 &amp; "|" &amp; E3811 &amp; "|" &amp;(IF(ISBLANK(C3811),"",IFERROR(VALUE(LEFT(TRIM(C3811),FIND(" ",TRIM(C3811)&amp;" ")-1)),"")))</f>
        <v>||</v>
      </c>
      <c r="I3811" s="18" t="n">
        <f aca="false">IF(G3811="",0, IF(COUNTIF($H$6:H3811,H3811)=1,1,0))</f>
        <v>0</v>
      </c>
      <c r="J3811" s="34" t="str">
        <f aca="false">IF( OR( ISBLANK(D3811), C3811=D3811, AND( LEFT(D3811,7)&lt;&gt;"NOMINA ", OR( ISERROR(FIND(" - ",D3811)), NOT(ISNUMBER(VALUE(LEFT(D3811,FIND(" - ",D3811)-1)))) ) ) ), "", B3811 &amp; "|" &amp; E3811 &amp; "|" &amp; (IF(ISBLANK(C3811), "", IFERROR(VALUE(LEFT(TRIM(C3811), FIND(" ", TRIM(C3811)&amp;" ")-1)), ""))) &amp; "|" &amp; D3811 )</f>
        <v/>
      </c>
      <c r="K3811" s="18" t="n">
        <f aca="false">IF(OR(C3811="", J3811="",G3811=""), 0, IF(COUNTIF($J$6:J3811, J3811)=1, 1, 0))</f>
        <v>0</v>
      </c>
      <c r="L3811" s="16" t="str">
        <f aca="false">IF(B3811="Inscripción de nuevo registro patronal",B3811 &amp; "|" &amp; E3811 &amp; "|" &amp; C3811,"")</f>
        <v/>
      </c>
      <c r="M3811" s="18" t="n">
        <f aca="false">IF(OR(C3811="", L3811=""), 0, IF(COUNTIF($L$6:L3811, L3811)=1, 1, 0))</f>
        <v>0</v>
      </c>
    </row>
    <row r="3812" customFormat="false" ht="28.35" hidden="false" customHeight="true" outlineLevel="0" collapsed="false">
      <c r="A3812" s="48" t="str">
        <f aca="false">IF(AND(NOT(ISBLANK(C3812)),NOT(ISBLANK(B3812)),NOT(ISBLANK(E3812))),(_xlfn.AGGREGATE(2,7,A$5:A3812))+1,"")</f>
        <v/>
      </c>
      <c r="B3812" s="49"/>
      <c r="C3812" s="49"/>
      <c r="D3812" s="50"/>
      <c r="E3812" s="51"/>
      <c r="F3812" s="52" t="str">
        <f aca="false">IFERROR(VLOOKUP(B3812,LISTAS!$Q$2:$R$58,2,0),"")</f>
        <v/>
      </c>
      <c r="G3812" s="34" t="str">
        <f aca="false">IF(ISBLANK(C3812),"",  IF(F3812="RAZÓN SOCIAL","NUEVO_RP",   IF(F3812="NUMERO",      IF(ISNUMBER(VALUE(C3812)),VALUE(C3812),""),   IF(OR(F3812="NSS - NOMBRE",F3812="RP - NOMBRE"),      IF(         AND(           NOT(ISERROR(FIND(" - ",C3812))),           ISERROR(FIND("  ",C3812)),           ISERROR(FIND("–",C3812)),           ISERROR(FIND("—",C3812)),           ISNUMBER(VALUE(LEFT(C3812,FIND(" - ",C3812)-1)))         ),         VALUE(LEFT(C3812,FIND(" - ",C3812)-1)),         ""      ),   ""   )  )))</f>
        <v/>
      </c>
      <c r="H3812" s="34" t="str">
        <f aca="false">B3812 &amp; "|" &amp; E3812 &amp; "|" &amp;(IF(ISBLANK(C3812),"",IFERROR(VALUE(LEFT(TRIM(C3812),FIND(" ",TRIM(C3812)&amp;" ")-1)),"")))</f>
        <v>||</v>
      </c>
      <c r="I3812" s="18" t="n">
        <f aca="false">IF(G3812="",0, IF(COUNTIF($H$6:H3812,H3812)=1,1,0))</f>
        <v>0</v>
      </c>
      <c r="J3812" s="34" t="str">
        <f aca="false">IF( OR( ISBLANK(D3812), C3812=D3812, AND( LEFT(D3812,7)&lt;&gt;"NOMINA ", OR( ISERROR(FIND(" - ",D3812)), NOT(ISNUMBER(VALUE(LEFT(D3812,FIND(" - ",D3812)-1)))) ) ) ), "", B3812 &amp; "|" &amp; E3812 &amp; "|" &amp; (IF(ISBLANK(C3812), "", IFERROR(VALUE(LEFT(TRIM(C3812), FIND(" ", TRIM(C3812)&amp;" ")-1)), ""))) &amp; "|" &amp; D3812 )</f>
        <v/>
      </c>
      <c r="K3812" s="18" t="n">
        <f aca="false">IF(OR(C3812="", J3812="",G3812=""), 0, IF(COUNTIF($J$6:J3812, J3812)=1, 1, 0))</f>
        <v>0</v>
      </c>
      <c r="L3812" s="16" t="str">
        <f aca="false">IF(B3812="Inscripción de nuevo registro patronal",B3812 &amp; "|" &amp; E3812 &amp; "|" &amp; C3812,"")</f>
        <v/>
      </c>
      <c r="M3812" s="18" t="n">
        <f aca="false">IF(OR(C3812="", L3812=""), 0, IF(COUNTIF($L$6:L3812, L3812)=1, 1, 0))</f>
        <v>0</v>
      </c>
    </row>
    <row r="3813" customFormat="false" ht="28.35" hidden="false" customHeight="true" outlineLevel="0" collapsed="false">
      <c r="A3813" s="48" t="str">
        <f aca="false">IF(AND(NOT(ISBLANK(C3813)),NOT(ISBLANK(B3813)),NOT(ISBLANK(E3813))),(_xlfn.AGGREGATE(2,7,A$5:A3813))+1,"")</f>
        <v/>
      </c>
      <c r="B3813" s="49"/>
      <c r="C3813" s="49"/>
      <c r="D3813" s="50"/>
      <c r="E3813" s="51"/>
      <c r="F3813" s="52" t="str">
        <f aca="false">IFERROR(VLOOKUP(B3813,LISTAS!$Q$2:$R$58,2,0),"")</f>
        <v/>
      </c>
      <c r="G3813" s="34" t="str">
        <f aca="false">IF(ISBLANK(C3813),"",  IF(F3813="RAZÓN SOCIAL","NUEVO_RP",   IF(F3813="NUMERO",      IF(ISNUMBER(VALUE(C3813)),VALUE(C3813),""),   IF(OR(F3813="NSS - NOMBRE",F3813="RP - NOMBRE"),      IF(         AND(           NOT(ISERROR(FIND(" - ",C3813))),           ISERROR(FIND("  ",C3813)),           ISERROR(FIND("–",C3813)),           ISERROR(FIND("—",C3813)),           ISNUMBER(VALUE(LEFT(C3813,FIND(" - ",C3813)-1)))         ),         VALUE(LEFT(C3813,FIND(" - ",C3813)-1)),         ""      ),   ""   )  )))</f>
        <v/>
      </c>
      <c r="H3813" s="34" t="str">
        <f aca="false">B3813 &amp; "|" &amp; E3813 &amp; "|" &amp;(IF(ISBLANK(C3813),"",IFERROR(VALUE(LEFT(TRIM(C3813),FIND(" ",TRIM(C3813)&amp;" ")-1)),"")))</f>
        <v>||</v>
      </c>
      <c r="I3813" s="18" t="n">
        <f aca="false">IF(G3813="",0, IF(COUNTIF($H$6:H3813,H3813)=1,1,0))</f>
        <v>0</v>
      </c>
      <c r="J3813" s="34" t="str">
        <f aca="false">IF( OR( ISBLANK(D3813), C3813=D3813, AND( LEFT(D3813,7)&lt;&gt;"NOMINA ", OR( ISERROR(FIND(" - ",D3813)), NOT(ISNUMBER(VALUE(LEFT(D3813,FIND(" - ",D3813)-1)))) ) ) ), "", B3813 &amp; "|" &amp; E3813 &amp; "|" &amp; (IF(ISBLANK(C3813), "", IFERROR(VALUE(LEFT(TRIM(C3813), FIND(" ", TRIM(C3813)&amp;" ")-1)), ""))) &amp; "|" &amp; D3813 )</f>
        <v/>
      </c>
      <c r="K3813" s="18" t="n">
        <f aca="false">IF(OR(C3813="", J3813="",G3813=""), 0, IF(COUNTIF($J$6:J3813, J3813)=1, 1, 0))</f>
        <v>0</v>
      </c>
      <c r="L3813" s="16" t="str">
        <f aca="false">IF(B3813="Inscripción de nuevo registro patronal",B3813 &amp; "|" &amp; E3813 &amp; "|" &amp; C3813,"")</f>
        <v/>
      </c>
      <c r="M3813" s="18" t="n">
        <f aca="false">IF(OR(C3813="", L3813=""), 0, IF(COUNTIF($L$6:L3813, L3813)=1, 1, 0))</f>
        <v>0</v>
      </c>
    </row>
    <row r="3814" customFormat="false" ht="28.35" hidden="false" customHeight="true" outlineLevel="0" collapsed="false">
      <c r="A3814" s="48" t="str">
        <f aca="false">IF(AND(NOT(ISBLANK(C3814)),NOT(ISBLANK(B3814)),NOT(ISBLANK(E3814))),(_xlfn.AGGREGATE(2,7,A$5:A3814))+1,"")</f>
        <v/>
      </c>
      <c r="B3814" s="49"/>
      <c r="C3814" s="49"/>
      <c r="D3814" s="50"/>
      <c r="E3814" s="51"/>
      <c r="F3814" s="52" t="str">
        <f aca="false">IFERROR(VLOOKUP(B3814,LISTAS!$Q$2:$R$58,2,0),"")</f>
        <v/>
      </c>
      <c r="G3814" s="34" t="str">
        <f aca="false">IF(ISBLANK(C3814),"",  IF(F3814="RAZÓN SOCIAL","NUEVO_RP",   IF(F3814="NUMERO",      IF(ISNUMBER(VALUE(C3814)),VALUE(C3814),""),   IF(OR(F3814="NSS - NOMBRE",F3814="RP - NOMBRE"),      IF(         AND(           NOT(ISERROR(FIND(" - ",C3814))),           ISERROR(FIND("  ",C3814)),           ISERROR(FIND("–",C3814)),           ISERROR(FIND("—",C3814)),           ISNUMBER(VALUE(LEFT(C3814,FIND(" - ",C3814)-1)))         ),         VALUE(LEFT(C3814,FIND(" - ",C3814)-1)),         ""      ),   ""   )  )))</f>
        <v/>
      </c>
      <c r="H3814" s="34" t="str">
        <f aca="false">B3814 &amp; "|" &amp; E3814 &amp; "|" &amp;(IF(ISBLANK(C3814),"",IFERROR(VALUE(LEFT(TRIM(C3814),FIND(" ",TRIM(C3814)&amp;" ")-1)),"")))</f>
        <v>||</v>
      </c>
      <c r="I3814" s="18" t="n">
        <f aca="false">IF(G3814="",0, IF(COUNTIF($H$6:H3814,H3814)=1,1,0))</f>
        <v>0</v>
      </c>
      <c r="J3814" s="34" t="str">
        <f aca="false">IF( OR( ISBLANK(D3814), C3814=D3814, AND( LEFT(D3814,7)&lt;&gt;"NOMINA ", OR( ISERROR(FIND(" - ",D3814)), NOT(ISNUMBER(VALUE(LEFT(D3814,FIND(" - ",D3814)-1)))) ) ) ), "", B3814 &amp; "|" &amp; E3814 &amp; "|" &amp; (IF(ISBLANK(C3814), "", IFERROR(VALUE(LEFT(TRIM(C3814), FIND(" ", TRIM(C3814)&amp;" ")-1)), ""))) &amp; "|" &amp; D3814 )</f>
        <v/>
      </c>
      <c r="K3814" s="18" t="n">
        <f aca="false">IF(OR(C3814="", J3814="",G3814=""), 0, IF(COUNTIF($J$6:J3814, J3814)=1, 1, 0))</f>
        <v>0</v>
      </c>
      <c r="L3814" s="16" t="str">
        <f aca="false">IF(B3814="Inscripción de nuevo registro patronal",B3814 &amp; "|" &amp; E3814 &amp; "|" &amp; C3814,"")</f>
        <v/>
      </c>
      <c r="M3814" s="18" t="n">
        <f aca="false">IF(OR(C3814="", L3814=""), 0, IF(COUNTIF($L$6:L3814, L3814)=1, 1, 0))</f>
        <v>0</v>
      </c>
    </row>
    <row r="3815" customFormat="false" ht="28.35" hidden="false" customHeight="true" outlineLevel="0" collapsed="false">
      <c r="A3815" s="48" t="str">
        <f aca="false">IF(AND(NOT(ISBLANK(C3815)),NOT(ISBLANK(B3815)),NOT(ISBLANK(E3815))),(_xlfn.AGGREGATE(2,7,A$5:A3815))+1,"")</f>
        <v/>
      </c>
      <c r="B3815" s="49"/>
      <c r="C3815" s="49"/>
      <c r="D3815" s="50"/>
      <c r="E3815" s="51"/>
      <c r="F3815" s="52" t="str">
        <f aca="false">IFERROR(VLOOKUP(B3815,LISTAS!$Q$2:$R$58,2,0),"")</f>
        <v/>
      </c>
      <c r="G3815" s="34" t="str">
        <f aca="false">IF(ISBLANK(C3815),"",  IF(F3815="RAZÓN SOCIAL","NUEVO_RP",   IF(F3815="NUMERO",      IF(ISNUMBER(VALUE(C3815)),VALUE(C3815),""),   IF(OR(F3815="NSS - NOMBRE",F3815="RP - NOMBRE"),      IF(         AND(           NOT(ISERROR(FIND(" - ",C3815))),           ISERROR(FIND("  ",C3815)),           ISERROR(FIND("–",C3815)),           ISERROR(FIND("—",C3815)),           ISNUMBER(VALUE(LEFT(C3815,FIND(" - ",C3815)-1)))         ),         VALUE(LEFT(C3815,FIND(" - ",C3815)-1)),         ""      ),   ""   )  )))</f>
        <v/>
      </c>
      <c r="H3815" s="34" t="str">
        <f aca="false">B3815 &amp; "|" &amp; E3815 &amp; "|" &amp;(IF(ISBLANK(C3815),"",IFERROR(VALUE(LEFT(TRIM(C3815),FIND(" ",TRIM(C3815)&amp;" ")-1)),"")))</f>
        <v>||</v>
      </c>
      <c r="I3815" s="18" t="n">
        <f aca="false">IF(G3815="",0, IF(COUNTIF($H$6:H3815,H3815)=1,1,0))</f>
        <v>0</v>
      </c>
      <c r="J3815" s="34" t="str">
        <f aca="false">IF( OR( ISBLANK(D3815), C3815=D3815, AND( LEFT(D3815,7)&lt;&gt;"NOMINA ", OR( ISERROR(FIND(" - ",D3815)), NOT(ISNUMBER(VALUE(LEFT(D3815,FIND(" - ",D3815)-1)))) ) ) ), "", B3815 &amp; "|" &amp; E3815 &amp; "|" &amp; (IF(ISBLANK(C3815), "", IFERROR(VALUE(LEFT(TRIM(C3815), FIND(" ", TRIM(C3815)&amp;" ")-1)), ""))) &amp; "|" &amp; D3815 )</f>
        <v/>
      </c>
      <c r="K3815" s="18" t="n">
        <f aca="false">IF(OR(C3815="", J3815="",G3815=""), 0, IF(COUNTIF($J$6:J3815, J3815)=1, 1, 0))</f>
        <v>0</v>
      </c>
      <c r="L3815" s="16" t="str">
        <f aca="false">IF(B3815="Inscripción de nuevo registro patronal",B3815 &amp; "|" &amp; E3815 &amp; "|" &amp; C3815,"")</f>
        <v/>
      </c>
      <c r="M3815" s="18" t="n">
        <f aca="false">IF(OR(C3815="", L3815=""), 0, IF(COUNTIF($L$6:L3815, L3815)=1, 1, 0))</f>
        <v>0</v>
      </c>
    </row>
    <row r="3816" customFormat="false" ht="28.35" hidden="false" customHeight="true" outlineLevel="0" collapsed="false">
      <c r="A3816" s="48" t="str">
        <f aca="false">IF(AND(NOT(ISBLANK(C3816)),NOT(ISBLANK(B3816)),NOT(ISBLANK(E3816))),(_xlfn.AGGREGATE(2,7,A$5:A3816))+1,"")</f>
        <v/>
      </c>
      <c r="B3816" s="49"/>
      <c r="C3816" s="49"/>
      <c r="D3816" s="50"/>
      <c r="E3816" s="51"/>
      <c r="F3816" s="52" t="str">
        <f aca="false">IFERROR(VLOOKUP(B3816,LISTAS!$Q$2:$R$58,2,0),"")</f>
        <v/>
      </c>
      <c r="G3816" s="34" t="str">
        <f aca="false">IF(ISBLANK(C3816),"",  IF(F3816="RAZÓN SOCIAL","NUEVO_RP",   IF(F3816="NUMERO",      IF(ISNUMBER(VALUE(C3816)),VALUE(C3816),""),   IF(OR(F3816="NSS - NOMBRE",F3816="RP - NOMBRE"),      IF(         AND(           NOT(ISERROR(FIND(" - ",C3816))),           ISERROR(FIND("  ",C3816)),           ISERROR(FIND("–",C3816)),           ISERROR(FIND("—",C3816)),           ISNUMBER(VALUE(LEFT(C3816,FIND(" - ",C3816)-1)))         ),         VALUE(LEFT(C3816,FIND(" - ",C3816)-1)),         ""      ),   ""   )  )))</f>
        <v/>
      </c>
      <c r="H3816" s="34" t="str">
        <f aca="false">B3816 &amp; "|" &amp; E3816 &amp; "|" &amp;(IF(ISBLANK(C3816),"",IFERROR(VALUE(LEFT(TRIM(C3816),FIND(" ",TRIM(C3816)&amp;" ")-1)),"")))</f>
        <v>||</v>
      </c>
      <c r="I3816" s="18" t="n">
        <f aca="false">IF(G3816="",0, IF(COUNTIF($H$6:H3816,H3816)=1,1,0))</f>
        <v>0</v>
      </c>
      <c r="J3816" s="34" t="str">
        <f aca="false">IF( OR( ISBLANK(D3816), C3816=D3816, AND( LEFT(D3816,7)&lt;&gt;"NOMINA ", OR( ISERROR(FIND(" - ",D3816)), NOT(ISNUMBER(VALUE(LEFT(D3816,FIND(" - ",D3816)-1)))) ) ) ), "", B3816 &amp; "|" &amp; E3816 &amp; "|" &amp; (IF(ISBLANK(C3816), "", IFERROR(VALUE(LEFT(TRIM(C3816), FIND(" ", TRIM(C3816)&amp;" ")-1)), ""))) &amp; "|" &amp; D3816 )</f>
        <v/>
      </c>
      <c r="K3816" s="18" t="n">
        <f aca="false">IF(OR(C3816="", J3816="",G3816=""), 0, IF(COUNTIF($J$6:J3816, J3816)=1, 1, 0))</f>
        <v>0</v>
      </c>
      <c r="L3816" s="16" t="str">
        <f aca="false">IF(B3816="Inscripción de nuevo registro patronal",B3816 &amp; "|" &amp; E3816 &amp; "|" &amp; C3816,"")</f>
        <v/>
      </c>
      <c r="M3816" s="18" t="n">
        <f aca="false">IF(OR(C3816="", L3816=""), 0, IF(COUNTIF($L$6:L3816, L3816)=1, 1, 0))</f>
        <v>0</v>
      </c>
    </row>
    <row r="3817" customFormat="false" ht="28.35" hidden="false" customHeight="true" outlineLevel="0" collapsed="false">
      <c r="A3817" s="48" t="str">
        <f aca="false">IF(AND(NOT(ISBLANK(C3817)),NOT(ISBLANK(B3817)),NOT(ISBLANK(E3817))),(_xlfn.AGGREGATE(2,7,A$5:A3817))+1,"")</f>
        <v/>
      </c>
      <c r="B3817" s="49"/>
      <c r="C3817" s="49"/>
      <c r="D3817" s="50"/>
      <c r="E3817" s="51"/>
      <c r="F3817" s="52" t="str">
        <f aca="false">IFERROR(VLOOKUP(B3817,LISTAS!$Q$2:$R$58,2,0),"")</f>
        <v/>
      </c>
      <c r="G3817" s="34" t="str">
        <f aca="false">IF(ISBLANK(C3817),"",  IF(F3817="RAZÓN SOCIAL","NUEVO_RP",   IF(F3817="NUMERO",      IF(ISNUMBER(VALUE(C3817)),VALUE(C3817),""),   IF(OR(F3817="NSS - NOMBRE",F3817="RP - NOMBRE"),      IF(         AND(           NOT(ISERROR(FIND(" - ",C3817))),           ISERROR(FIND("  ",C3817)),           ISERROR(FIND("–",C3817)),           ISERROR(FIND("—",C3817)),           ISNUMBER(VALUE(LEFT(C3817,FIND(" - ",C3817)-1)))         ),         VALUE(LEFT(C3817,FIND(" - ",C3817)-1)),         ""      ),   ""   )  )))</f>
        <v/>
      </c>
      <c r="H3817" s="34" t="str">
        <f aca="false">B3817 &amp; "|" &amp; E3817 &amp; "|" &amp;(IF(ISBLANK(C3817),"",IFERROR(VALUE(LEFT(TRIM(C3817),FIND(" ",TRIM(C3817)&amp;" ")-1)),"")))</f>
        <v>||</v>
      </c>
      <c r="I3817" s="18" t="n">
        <f aca="false">IF(G3817="",0, IF(COUNTIF($H$6:H3817,H3817)=1,1,0))</f>
        <v>0</v>
      </c>
      <c r="J3817" s="34" t="str">
        <f aca="false">IF( OR( ISBLANK(D3817), C3817=D3817, AND( LEFT(D3817,7)&lt;&gt;"NOMINA ", OR( ISERROR(FIND(" - ",D3817)), NOT(ISNUMBER(VALUE(LEFT(D3817,FIND(" - ",D3817)-1)))) ) ) ), "", B3817 &amp; "|" &amp; E3817 &amp; "|" &amp; (IF(ISBLANK(C3817), "", IFERROR(VALUE(LEFT(TRIM(C3817), FIND(" ", TRIM(C3817)&amp;" ")-1)), ""))) &amp; "|" &amp; D3817 )</f>
        <v/>
      </c>
      <c r="K3817" s="18" t="n">
        <f aca="false">IF(OR(C3817="", J3817="",G3817=""), 0, IF(COUNTIF($J$6:J3817, J3817)=1, 1, 0))</f>
        <v>0</v>
      </c>
      <c r="L3817" s="16" t="str">
        <f aca="false">IF(B3817="Inscripción de nuevo registro patronal",B3817 &amp; "|" &amp; E3817 &amp; "|" &amp; C3817,"")</f>
        <v/>
      </c>
      <c r="M3817" s="18" t="n">
        <f aca="false">IF(OR(C3817="", L3817=""), 0, IF(COUNTIF($L$6:L3817, L3817)=1, 1, 0))</f>
        <v>0</v>
      </c>
    </row>
    <row r="3818" customFormat="false" ht="28.35" hidden="false" customHeight="true" outlineLevel="0" collapsed="false">
      <c r="A3818" s="48" t="str">
        <f aca="false">IF(AND(NOT(ISBLANK(C3818)),NOT(ISBLANK(B3818)),NOT(ISBLANK(E3818))),(_xlfn.AGGREGATE(2,7,A$5:A3818))+1,"")</f>
        <v/>
      </c>
      <c r="B3818" s="49"/>
      <c r="C3818" s="49"/>
      <c r="D3818" s="50"/>
      <c r="E3818" s="51"/>
      <c r="F3818" s="52" t="str">
        <f aca="false">IFERROR(VLOOKUP(B3818,LISTAS!$Q$2:$R$58,2,0),"")</f>
        <v/>
      </c>
      <c r="G3818" s="34" t="str">
        <f aca="false">IF(ISBLANK(C3818),"",  IF(F3818="RAZÓN SOCIAL","NUEVO_RP",   IF(F3818="NUMERO",      IF(ISNUMBER(VALUE(C3818)),VALUE(C3818),""),   IF(OR(F3818="NSS - NOMBRE",F3818="RP - NOMBRE"),      IF(         AND(           NOT(ISERROR(FIND(" - ",C3818))),           ISERROR(FIND("  ",C3818)),           ISERROR(FIND("–",C3818)),           ISERROR(FIND("—",C3818)),           ISNUMBER(VALUE(LEFT(C3818,FIND(" - ",C3818)-1)))         ),         VALUE(LEFT(C3818,FIND(" - ",C3818)-1)),         ""      ),   ""   )  )))</f>
        <v/>
      </c>
      <c r="H3818" s="34" t="str">
        <f aca="false">B3818 &amp; "|" &amp; E3818 &amp; "|" &amp;(IF(ISBLANK(C3818),"",IFERROR(VALUE(LEFT(TRIM(C3818),FIND(" ",TRIM(C3818)&amp;" ")-1)),"")))</f>
        <v>||</v>
      </c>
      <c r="I3818" s="18" t="n">
        <f aca="false">IF(G3818="",0, IF(COUNTIF($H$6:H3818,H3818)=1,1,0))</f>
        <v>0</v>
      </c>
      <c r="J3818" s="34" t="str">
        <f aca="false">IF( OR( ISBLANK(D3818), C3818=D3818, AND( LEFT(D3818,7)&lt;&gt;"NOMINA ", OR( ISERROR(FIND(" - ",D3818)), NOT(ISNUMBER(VALUE(LEFT(D3818,FIND(" - ",D3818)-1)))) ) ) ), "", B3818 &amp; "|" &amp; E3818 &amp; "|" &amp; (IF(ISBLANK(C3818), "", IFERROR(VALUE(LEFT(TRIM(C3818), FIND(" ", TRIM(C3818)&amp;" ")-1)), ""))) &amp; "|" &amp; D3818 )</f>
        <v/>
      </c>
      <c r="K3818" s="18" t="n">
        <f aca="false">IF(OR(C3818="", J3818="",G3818=""), 0, IF(COUNTIF($J$6:J3818, J3818)=1, 1, 0))</f>
        <v>0</v>
      </c>
      <c r="L3818" s="16" t="str">
        <f aca="false">IF(B3818="Inscripción de nuevo registro patronal",B3818 &amp; "|" &amp; E3818 &amp; "|" &amp; C3818,"")</f>
        <v/>
      </c>
      <c r="M3818" s="18" t="n">
        <f aca="false">IF(OR(C3818="", L3818=""), 0, IF(COUNTIF($L$6:L3818, L3818)=1, 1, 0))</f>
        <v>0</v>
      </c>
    </row>
    <row r="3819" customFormat="false" ht="28.35" hidden="false" customHeight="true" outlineLevel="0" collapsed="false">
      <c r="A3819" s="48" t="str">
        <f aca="false">IF(AND(NOT(ISBLANK(C3819)),NOT(ISBLANK(B3819)),NOT(ISBLANK(E3819))),(_xlfn.AGGREGATE(2,7,A$5:A3819))+1,"")</f>
        <v/>
      </c>
      <c r="B3819" s="49"/>
      <c r="C3819" s="49"/>
      <c r="D3819" s="50"/>
      <c r="E3819" s="51"/>
      <c r="F3819" s="52" t="str">
        <f aca="false">IFERROR(VLOOKUP(B3819,LISTAS!$Q$2:$R$58,2,0),"")</f>
        <v/>
      </c>
      <c r="G3819" s="34" t="str">
        <f aca="false">IF(ISBLANK(C3819),"",  IF(F3819="RAZÓN SOCIAL","NUEVO_RP",   IF(F3819="NUMERO",      IF(ISNUMBER(VALUE(C3819)),VALUE(C3819),""),   IF(OR(F3819="NSS - NOMBRE",F3819="RP - NOMBRE"),      IF(         AND(           NOT(ISERROR(FIND(" - ",C3819))),           ISERROR(FIND("  ",C3819)),           ISERROR(FIND("–",C3819)),           ISERROR(FIND("—",C3819)),           ISNUMBER(VALUE(LEFT(C3819,FIND(" - ",C3819)-1)))         ),         VALUE(LEFT(C3819,FIND(" - ",C3819)-1)),         ""      ),   ""   )  )))</f>
        <v/>
      </c>
      <c r="H3819" s="34" t="str">
        <f aca="false">B3819 &amp; "|" &amp; E3819 &amp; "|" &amp;(IF(ISBLANK(C3819),"",IFERROR(VALUE(LEFT(TRIM(C3819),FIND(" ",TRIM(C3819)&amp;" ")-1)),"")))</f>
        <v>||</v>
      </c>
      <c r="I3819" s="18" t="n">
        <f aca="false">IF(G3819="",0, IF(COUNTIF($H$6:H3819,H3819)=1,1,0))</f>
        <v>0</v>
      </c>
      <c r="J3819" s="34" t="str">
        <f aca="false">IF( OR( ISBLANK(D3819), C3819=D3819, AND( LEFT(D3819,7)&lt;&gt;"NOMINA ", OR( ISERROR(FIND(" - ",D3819)), NOT(ISNUMBER(VALUE(LEFT(D3819,FIND(" - ",D3819)-1)))) ) ) ), "", B3819 &amp; "|" &amp; E3819 &amp; "|" &amp; (IF(ISBLANK(C3819), "", IFERROR(VALUE(LEFT(TRIM(C3819), FIND(" ", TRIM(C3819)&amp;" ")-1)), ""))) &amp; "|" &amp; D3819 )</f>
        <v/>
      </c>
      <c r="K3819" s="18" t="n">
        <f aca="false">IF(OR(C3819="", J3819="",G3819=""), 0, IF(COUNTIF($J$6:J3819, J3819)=1, 1, 0))</f>
        <v>0</v>
      </c>
      <c r="L3819" s="16" t="str">
        <f aca="false">IF(B3819="Inscripción de nuevo registro patronal",B3819 &amp; "|" &amp; E3819 &amp; "|" &amp; C3819,"")</f>
        <v/>
      </c>
      <c r="M3819" s="18" t="n">
        <f aca="false">IF(OR(C3819="", L3819=""), 0, IF(COUNTIF($L$6:L3819, L3819)=1, 1, 0))</f>
        <v>0</v>
      </c>
    </row>
    <row r="3820" customFormat="false" ht="28.35" hidden="false" customHeight="true" outlineLevel="0" collapsed="false">
      <c r="A3820" s="48" t="str">
        <f aca="false">IF(AND(NOT(ISBLANK(C3820)),NOT(ISBLANK(B3820)),NOT(ISBLANK(E3820))),(_xlfn.AGGREGATE(2,7,A$5:A3820))+1,"")</f>
        <v/>
      </c>
      <c r="B3820" s="49"/>
      <c r="C3820" s="49"/>
      <c r="D3820" s="50"/>
      <c r="E3820" s="51"/>
      <c r="F3820" s="52" t="str">
        <f aca="false">IFERROR(VLOOKUP(B3820,LISTAS!$Q$2:$R$58,2,0),"")</f>
        <v/>
      </c>
      <c r="G3820" s="34" t="str">
        <f aca="false">IF(ISBLANK(C3820),"",  IF(F3820="RAZÓN SOCIAL","NUEVO_RP",   IF(F3820="NUMERO",      IF(ISNUMBER(VALUE(C3820)),VALUE(C3820),""),   IF(OR(F3820="NSS - NOMBRE",F3820="RP - NOMBRE"),      IF(         AND(           NOT(ISERROR(FIND(" - ",C3820))),           ISERROR(FIND("  ",C3820)),           ISERROR(FIND("–",C3820)),           ISERROR(FIND("—",C3820)),           ISNUMBER(VALUE(LEFT(C3820,FIND(" - ",C3820)-1)))         ),         VALUE(LEFT(C3820,FIND(" - ",C3820)-1)),         ""      ),   ""   )  )))</f>
        <v/>
      </c>
      <c r="H3820" s="34" t="str">
        <f aca="false">B3820 &amp; "|" &amp; E3820 &amp; "|" &amp;(IF(ISBLANK(C3820),"",IFERROR(VALUE(LEFT(TRIM(C3820),FIND(" ",TRIM(C3820)&amp;" ")-1)),"")))</f>
        <v>||</v>
      </c>
      <c r="I3820" s="18" t="n">
        <f aca="false">IF(G3820="",0, IF(COUNTIF($H$6:H3820,H3820)=1,1,0))</f>
        <v>0</v>
      </c>
      <c r="J3820" s="34" t="str">
        <f aca="false">IF( OR( ISBLANK(D3820), C3820=D3820, AND( LEFT(D3820,7)&lt;&gt;"NOMINA ", OR( ISERROR(FIND(" - ",D3820)), NOT(ISNUMBER(VALUE(LEFT(D3820,FIND(" - ",D3820)-1)))) ) ) ), "", B3820 &amp; "|" &amp; E3820 &amp; "|" &amp; (IF(ISBLANK(C3820), "", IFERROR(VALUE(LEFT(TRIM(C3820), FIND(" ", TRIM(C3820)&amp;" ")-1)), ""))) &amp; "|" &amp; D3820 )</f>
        <v/>
      </c>
      <c r="K3820" s="18" t="n">
        <f aca="false">IF(OR(C3820="", J3820="",G3820=""), 0, IF(COUNTIF($J$6:J3820, J3820)=1, 1, 0))</f>
        <v>0</v>
      </c>
      <c r="L3820" s="16" t="str">
        <f aca="false">IF(B3820="Inscripción de nuevo registro patronal",B3820 &amp; "|" &amp; E3820 &amp; "|" &amp; C3820,"")</f>
        <v/>
      </c>
      <c r="M3820" s="18" t="n">
        <f aca="false">IF(OR(C3820="", L3820=""), 0, IF(COUNTIF($L$6:L3820, L3820)=1, 1, 0))</f>
        <v>0</v>
      </c>
    </row>
    <row r="3821" customFormat="false" ht="28.35" hidden="false" customHeight="true" outlineLevel="0" collapsed="false">
      <c r="A3821" s="48" t="str">
        <f aca="false">IF(AND(NOT(ISBLANK(C3821)),NOT(ISBLANK(B3821)),NOT(ISBLANK(E3821))),(_xlfn.AGGREGATE(2,7,A$5:A3821))+1,"")</f>
        <v/>
      </c>
      <c r="B3821" s="49"/>
      <c r="C3821" s="49"/>
      <c r="D3821" s="50"/>
      <c r="E3821" s="51"/>
      <c r="F3821" s="52" t="str">
        <f aca="false">IFERROR(VLOOKUP(B3821,LISTAS!$Q$2:$R$58,2,0),"")</f>
        <v/>
      </c>
      <c r="G3821" s="34" t="str">
        <f aca="false">IF(ISBLANK(C3821),"",  IF(F3821="RAZÓN SOCIAL","NUEVO_RP",   IF(F3821="NUMERO",      IF(ISNUMBER(VALUE(C3821)),VALUE(C3821),""),   IF(OR(F3821="NSS - NOMBRE",F3821="RP - NOMBRE"),      IF(         AND(           NOT(ISERROR(FIND(" - ",C3821))),           ISERROR(FIND("  ",C3821)),           ISERROR(FIND("–",C3821)),           ISERROR(FIND("—",C3821)),           ISNUMBER(VALUE(LEFT(C3821,FIND(" - ",C3821)-1)))         ),         VALUE(LEFT(C3821,FIND(" - ",C3821)-1)),         ""      ),   ""   )  )))</f>
        <v/>
      </c>
      <c r="H3821" s="34" t="str">
        <f aca="false">B3821 &amp; "|" &amp; E3821 &amp; "|" &amp;(IF(ISBLANK(C3821),"",IFERROR(VALUE(LEFT(TRIM(C3821),FIND(" ",TRIM(C3821)&amp;" ")-1)),"")))</f>
        <v>||</v>
      </c>
      <c r="I3821" s="18" t="n">
        <f aca="false">IF(G3821="",0, IF(COUNTIF($H$6:H3821,H3821)=1,1,0))</f>
        <v>0</v>
      </c>
      <c r="J3821" s="34" t="str">
        <f aca="false">IF( OR( ISBLANK(D3821), C3821=D3821, AND( LEFT(D3821,7)&lt;&gt;"NOMINA ", OR( ISERROR(FIND(" - ",D3821)), NOT(ISNUMBER(VALUE(LEFT(D3821,FIND(" - ",D3821)-1)))) ) ) ), "", B3821 &amp; "|" &amp; E3821 &amp; "|" &amp; (IF(ISBLANK(C3821), "", IFERROR(VALUE(LEFT(TRIM(C3821), FIND(" ", TRIM(C3821)&amp;" ")-1)), ""))) &amp; "|" &amp; D3821 )</f>
        <v/>
      </c>
      <c r="K3821" s="18" t="n">
        <f aca="false">IF(OR(C3821="", J3821="",G3821=""), 0, IF(COUNTIF($J$6:J3821, J3821)=1, 1, 0))</f>
        <v>0</v>
      </c>
      <c r="L3821" s="16" t="str">
        <f aca="false">IF(B3821="Inscripción de nuevo registro patronal",B3821 &amp; "|" &amp; E3821 &amp; "|" &amp; C3821,"")</f>
        <v/>
      </c>
      <c r="M3821" s="18" t="n">
        <f aca="false">IF(OR(C3821="", L3821=""), 0, IF(COUNTIF($L$6:L3821, L3821)=1, 1, 0))</f>
        <v>0</v>
      </c>
    </row>
    <row r="3822" customFormat="false" ht="28.35" hidden="false" customHeight="true" outlineLevel="0" collapsed="false">
      <c r="A3822" s="48" t="str">
        <f aca="false">IF(AND(NOT(ISBLANK(C3822)),NOT(ISBLANK(B3822)),NOT(ISBLANK(E3822))),(_xlfn.AGGREGATE(2,7,A$5:A3822))+1,"")</f>
        <v/>
      </c>
      <c r="B3822" s="49"/>
      <c r="C3822" s="49"/>
      <c r="D3822" s="50"/>
      <c r="E3822" s="51"/>
      <c r="F3822" s="52" t="str">
        <f aca="false">IFERROR(VLOOKUP(B3822,LISTAS!$Q$2:$R$58,2,0),"")</f>
        <v/>
      </c>
      <c r="G3822" s="34" t="str">
        <f aca="false">IF(ISBLANK(C3822),"",  IF(F3822="RAZÓN SOCIAL","NUEVO_RP",   IF(F3822="NUMERO",      IF(ISNUMBER(VALUE(C3822)),VALUE(C3822),""),   IF(OR(F3822="NSS - NOMBRE",F3822="RP - NOMBRE"),      IF(         AND(           NOT(ISERROR(FIND(" - ",C3822))),           ISERROR(FIND("  ",C3822)),           ISERROR(FIND("–",C3822)),           ISERROR(FIND("—",C3822)),           ISNUMBER(VALUE(LEFT(C3822,FIND(" - ",C3822)-1)))         ),         VALUE(LEFT(C3822,FIND(" - ",C3822)-1)),         ""      ),   ""   )  )))</f>
        <v/>
      </c>
      <c r="H3822" s="34" t="str">
        <f aca="false">B3822 &amp; "|" &amp; E3822 &amp; "|" &amp;(IF(ISBLANK(C3822),"",IFERROR(VALUE(LEFT(TRIM(C3822),FIND(" ",TRIM(C3822)&amp;" ")-1)),"")))</f>
        <v>||</v>
      </c>
      <c r="I3822" s="18" t="n">
        <f aca="false">IF(G3822="",0, IF(COUNTIF($H$6:H3822,H3822)=1,1,0))</f>
        <v>0</v>
      </c>
      <c r="J3822" s="34" t="str">
        <f aca="false">IF( OR( ISBLANK(D3822), C3822=D3822, AND( LEFT(D3822,7)&lt;&gt;"NOMINA ", OR( ISERROR(FIND(" - ",D3822)), NOT(ISNUMBER(VALUE(LEFT(D3822,FIND(" - ",D3822)-1)))) ) ) ), "", B3822 &amp; "|" &amp; E3822 &amp; "|" &amp; (IF(ISBLANK(C3822), "", IFERROR(VALUE(LEFT(TRIM(C3822), FIND(" ", TRIM(C3822)&amp;" ")-1)), ""))) &amp; "|" &amp; D3822 )</f>
        <v/>
      </c>
      <c r="K3822" s="18" t="n">
        <f aca="false">IF(OR(C3822="", J3822="",G3822=""), 0, IF(COUNTIF($J$6:J3822, J3822)=1, 1, 0))</f>
        <v>0</v>
      </c>
      <c r="L3822" s="16" t="str">
        <f aca="false">IF(B3822="Inscripción de nuevo registro patronal",B3822 &amp; "|" &amp; E3822 &amp; "|" &amp; C3822,"")</f>
        <v/>
      </c>
      <c r="M3822" s="18" t="n">
        <f aca="false">IF(OR(C3822="", L3822=""), 0, IF(COUNTIF($L$6:L3822, L3822)=1, 1, 0))</f>
        <v>0</v>
      </c>
    </row>
    <row r="3823" customFormat="false" ht="28.35" hidden="false" customHeight="true" outlineLevel="0" collapsed="false">
      <c r="A3823" s="48" t="str">
        <f aca="false">IF(AND(NOT(ISBLANK(C3823)),NOT(ISBLANK(B3823)),NOT(ISBLANK(E3823))),(_xlfn.AGGREGATE(2,7,A$5:A3823))+1,"")</f>
        <v/>
      </c>
      <c r="B3823" s="49"/>
      <c r="C3823" s="49"/>
      <c r="D3823" s="50"/>
      <c r="E3823" s="51"/>
      <c r="F3823" s="52" t="str">
        <f aca="false">IFERROR(VLOOKUP(B3823,LISTAS!$Q$2:$R$58,2,0),"")</f>
        <v/>
      </c>
      <c r="G3823" s="34" t="str">
        <f aca="false">IF(ISBLANK(C3823),"",  IF(F3823="RAZÓN SOCIAL","NUEVO_RP",   IF(F3823="NUMERO",      IF(ISNUMBER(VALUE(C3823)),VALUE(C3823),""),   IF(OR(F3823="NSS - NOMBRE",F3823="RP - NOMBRE"),      IF(         AND(           NOT(ISERROR(FIND(" - ",C3823))),           ISERROR(FIND("  ",C3823)),           ISERROR(FIND("–",C3823)),           ISERROR(FIND("—",C3823)),           ISNUMBER(VALUE(LEFT(C3823,FIND(" - ",C3823)-1)))         ),         VALUE(LEFT(C3823,FIND(" - ",C3823)-1)),         ""      ),   ""   )  )))</f>
        <v/>
      </c>
      <c r="H3823" s="34" t="str">
        <f aca="false">B3823 &amp; "|" &amp; E3823 &amp; "|" &amp;(IF(ISBLANK(C3823),"",IFERROR(VALUE(LEFT(TRIM(C3823),FIND(" ",TRIM(C3823)&amp;" ")-1)),"")))</f>
        <v>||</v>
      </c>
      <c r="I3823" s="18" t="n">
        <f aca="false">IF(G3823="",0, IF(COUNTIF($H$6:H3823,H3823)=1,1,0))</f>
        <v>0</v>
      </c>
      <c r="J3823" s="34" t="str">
        <f aca="false">IF( OR( ISBLANK(D3823), C3823=D3823, AND( LEFT(D3823,7)&lt;&gt;"NOMINA ", OR( ISERROR(FIND(" - ",D3823)), NOT(ISNUMBER(VALUE(LEFT(D3823,FIND(" - ",D3823)-1)))) ) ) ), "", B3823 &amp; "|" &amp; E3823 &amp; "|" &amp; (IF(ISBLANK(C3823), "", IFERROR(VALUE(LEFT(TRIM(C3823), FIND(" ", TRIM(C3823)&amp;" ")-1)), ""))) &amp; "|" &amp; D3823 )</f>
        <v/>
      </c>
      <c r="K3823" s="18" t="n">
        <f aca="false">IF(OR(C3823="", J3823="",G3823=""), 0, IF(COUNTIF($J$6:J3823, J3823)=1, 1, 0))</f>
        <v>0</v>
      </c>
      <c r="L3823" s="16" t="str">
        <f aca="false">IF(B3823="Inscripción de nuevo registro patronal",B3823 &amp; "|" &amp; E3823 &amp; "|" &amp; C3823,"")</f>
        <v/>
      </c>
      <c r="M3823" s="18" t="n">
        <f aca="false">IF(OR(C3823="", L3823=""), 0, IF(COUNTIF($L$6:L3823, L3823)=1, 1, 0))</f>
        <v>0</v>
      </c>
    </row>
    <row r="3824" customFormat="false" ht="28.35" hidden="false" customHeight="true" outlineLevel="0" collapsed="false">
      <c r="A3824" s="48" t="str">
        <f aca="false">IF(AND(NOT(ISBLANK(C3824)),NOT(ISBLANK(B3824)),NOT(ISBLANK(E3824))),(_xlfn.AGGREGATE(2,7,A$5:A3824))+1,"")</f>
        <v/>
      </c>
      <c r="B3824" s="49"/>
      <c r="C3824" s="49"/>
      <c r="D3824" s="50"/>
      <c r="E3824" s="51"/>
      <c r="F3824" s="52" t="str">
        <f aca="false">IFERROR(VLOOKUP(B3824,LISTAS!$Q$2:$R$58,2,0),"")</f>
        <v/>
      </c>
      <c r="G3824" s="34" t="str">
        <f aca="false">IF(ISBLANK(C3824),"",  IF(F3824="RAZÓN SOCIAL","NUEVO_RP",   IF(F3824="NUMERO",      IF(ISNUMBER(VALUE(C3824)),VALUE(C3824),""),   IF(OR(F3824="NSS - NOMBRE",F3824="RP - NOMBRE"),      IF(         AND(           NOT(ISERROR(FIND(" - ",C3824))),           ISERROR(FIND("  ",C3824)),           ISERROR(FIND("–",C3824)),           ISERROR(FIND("—",C3824)),           ISNUMBER(VALUE(LEFT(C3824,FIND(" - ",C3824)-1)))         ),         VALUE(LEFT(C3824,FIND(" - ",C3824)-1)),         ""      ),   ""   )  )))</f>
        <v/>
      </c>
      <c r="H3824" s="34" t="str">
        <f aca="false">B3824 &amp; "|" &amp; E3824 &amp; "|" &amp;(IF(ISBLANK(C3824),"",IFERROR(VALUE(LEFT(TRIM(C3824),FIND(" ",TRIM(C3824)&amp;" ")-1)),"")))</f>
        <v>||</v>
      </c>
      <c r="I3824" s="18" t="n">
        <f aca="false">IF(G3824="",0, IF(COUNTIF($H$6:H3824,H3824)=1,1,0))</f>
        <v>0</v>
      </c>
      <c r="J3824" s="34" t="str">
        <f aca="false">IF( OR( ISBLANK(D3824), C3824=D3824, AND( LEFT(D3824,7)&lt;&gt;"NOMINA ", OR( ISERROR(FIND(" - ",D3824)), NOT(ISNUMBER(VALUE(LEFT(D3824,FIND(" - ",D3824)-1)))) ) ) ), "", B3824 &amp; "|" &amp; E3824 &amp; "|" &amp; (IF(ISBLANK(C3824), "", IFERROR(VALUE(LEFT(TRIM(C3824), FIND(" ", TRIM(C3824)&amp;" ")-1)), ""))) &amp; "|" &amp; D3824 )</f>
        <v/>
      </c>
      <c r="K3824" s="18" t="n">
        <f aca="false">IF(OR(C3824="", J3824="",G3824=""), 0, IF(COUNTIF($J$6:J3824, J3824)=1, 1, 0))</f>
        <v>0</v>
      </c>
      <c r="L3824" s="16" t="str">
        <f aca="false">IF(B3824="Inscripción de nuevo registro patronal",B3824 &amp; "|" &amp; E3824 &amp; "|" &amp; C3824,"")</f>
        <v/>
      </c>
      <c r="M3824" s="18" t="n">
        <f aca="false">IF(OR(C3824="", L3824=""), 0, IF(COUNTIF($L$6:L3824, L3824)=1, 1, 0))</f>
        <v>0</v>
      </c>
    </row>
    <row r="3825" customFormat="false" ht="28.35" hidden="false" customHeight="true" outlineLevel="0" collapsed="false">
      <c r="A3825" s="48" t="str">
        <f aca="false">IF(AND(NOT(ISBLANK(C3825)),NOT(ISBLANK(B3825)),NOT(ISBLANK(E3825))),(_xlfn.AGGREGATE(2,7,A$5:A3825))+1,"")</f>
        <v/>
      </c>
      <c r="B3825" s="49"/>
      <c r="C3825" s="49"/>
      <c r="D3825" s="50"/>
      <c r="E3825" s="51"/>
      <c r="F3825" s="52" t="str">
        <f aca="false">IFERROR(VLOOKUP(B3825,LISTAS!$Q$2:$R$58,2,0),"")</f>
        <v/>
      </c>
      <c r="G3825" s="34" t="str">
        <f aca="false">IF(ISBLANK(C3825),"",  IF(F3825="RAZÓN SOCIAL","NUEVO_RP",   IF(F3825="NUMERO",      IF(ISNUMBER(VALUE(C3825)),VALUE(C3825),""),   IF(OR(F3825="NSS - NOMBRE",F3825="RP - NOMBRE"),      IF(         AND(           NOT(ISERROR(FIND(" - ",C3825))),           ISERROR(FIND("  ",C3825)),           ISERROR(FIND("–",C3825)),           ISERROR(FIND("—",C3825)),           ISNUMBER(VALUE(LEFT(C3825,FIND(" - ",C3825)-1)))         ),         VALUE(LEFT(C3825,FIND(" - ",C3825)-1)),         ""      ),   ""   )  )))</f>
        <v/>
      </c>
      <c r="H3825" s="34" t="str">
        <f aca="false">B3825 &amp; "|" &amp; E3825 &amp; "|" &amp;(IF(ISBLANK(C3825),"",IFERROR(VALUE(LEFT(TRIM(C3825),FIND(" ",TRIM(C3825)&amp;" ")-1)),"")))</f>
        <v>||</v>
      </c>
      <c r="I3825" s="18" t="n">
        <f aca="false">IF(G3825="",0, IF(COUNTIF($H$6:H3825,H3825)=1,1,0))</f>
        <v>0</v>
      </c>
      <c r="J3825" s="34" t="str">
        <f aca="false">IF( OR( ISBLANK(D3825), C3825=D3825, AND( LEFT(D3825,7)&lt;&gt;"NOMINA ", OR( ISERROR(FIND(" - ",D3825)), NOT(ISNUMBER(VALUE(LEFT(D3825,FIND(" - ",D3825)-1)))) ) ) ), "", B3825 &amp; "|" &amp; E3825 &amp; "|" &amp; (IF(ISBLANK(C3825), "", IFERROR(VALUE(LEFT(TRIM(C3825), FIND(" ", TRIM(C3825)&amp;" ")-1)), ""))) &amp; "|" &amp; D3825 )</f>
        <v/>
      </c>
      <c r="K3825" s="18" t="n">
        <f aca="false">IF(OR(C3825="", J3825="",G3825=""), 0, IF(COUNTIF($J$6:J3825, J3825)=1, 1, 0))</f>
        <v>0</v>
      </c>
      <c r="L3825" s="16" t="str">
        <f aca="false">IF(B3825="Inscripción de nuevo registro patronal",B3825 &amp; "|" &amp; E3825 &amp; "|" &amp; C3825,"")</f>
        <v/>
      </c>
      <c r="M3825" s="18" t="n">
        <f aca="false">IF(OR(C3825="", L3825=""), 0, IF(COUNTIF($L$6:L3825, L3825)=1, 1, 0))</f>
        <v>0</v>
      </c>
    </row>
    <row r="3826" customFormat="false" ht="28.35" hidden="false" customHeight="true" outlineLevel="0" collapsed="false">
      <c r="A3826" s="48" t="str">
        <f aca="false">IF(AND(NOT(ISBLANK(C3826)),NOT(ISBLANK(B3826)),NOT(ISBLANK(E3826))),(_xlfn.AGGREGATE(2,7,A$5:A3826))+1,"")</f>
        <v/>
      </c>
      <c r="B3826" s="49"/>
      <c r="C3826" s="49"/>
      <c r="D3826" s="50"/>
      <c r="E3826" s="51"/>
      <c r="F3826" s="52" t="str">
        <f aca="false">IFERROR(VLOOKUP(B3826,LISTAS!$Q$2:$R$58,2,0),"")</f>
        <v/>
      </c>
      <c r="G3826" s="34" t="str">
        <f aca="false">IF(ISBLANK(C3826),"",  IF(F3826="RAZÓN SOCIAL","NUEVO_RP",   IF(F3826="NUMERO",      IF(ISNUMBER(VALUE(C3826)),VALUE(C3826),""),   IF(OR(F3826="NSS - NOMBRE",F3826="RP - NOMBRE"),      IF(         AND(           NOT(ISERROR(FIND(" - ",C3826))),           ISERROR(FIND("  ",C3826)),           ISERROR(FIND("–",C3826)),           ISERROR(FIND("—",C3826)),           ISNUMBER(VALUE(LEFT(C3826,FIND(" - ",C3826)-1)))         ),         VALUE(LEFT(C3826,FIND(" - ",C3826)-1)),         ""      ),   ""   )  )))</f>
        <v/>
      </c>
      <c r="H3826" s="34" t="str">
        <f aca="false">B3826 &amp; "|" &amp; E3826 &amp; "|" &amp;(IF(ISBLANK(C3826),"",IFERROR(VALUE(LEFT(TRIM(C3826),FIND(" ",TRIM(C3826)&amp;" ")-1)),"")))</f>
        <v>||</v>
      </c>
      <c r="I3826" s="18" t="n">
        <f aca="false">IF(G3826="",0, IF(COUNTIF($H$6:H3826,H3826)=1,1,0))</f>
        <v>0</v>
      </c>
      <c r="J3826" s="34" t="str">
        <f aca="false">IF( OR( ISBLANK(D3826), C3826=D3826, AND( LEFT(D3826,7)&lt;&gt;"NOMINA ", OR( ISERROR(FIND(" - ",D3826)), NOT(ISNUMBER(VALUE(LEFT(D3826,FIND(" - ",D3826)-1)))) ) ) ), "", B3826 &amp; "|" &amp; E3826 &amp; "|" &amp; (IF(ISBLANK(C3826), "", IFERROR(VALUE(LEFT(TRIM(C3826), FIND(" ", TRIM(C3826)&amp;" ")-1)), ""))) &amp; "|" &amp; D3826 )</f>
        <v/>
      </c>
      <c r="K3826" s="18" t="n">
        <f aca="false">IF(OR(C3826="", J3826="",G3826=""), 0, IF(COUNTIF($J$6:J3826, J3826)=1, 1, 0))</f>
        <v>0</v>
      </c>
      <c r="L3826" s="16" t="str">
        <f aca="false">IF(B3826="Inscripción de nuevo registro patronal",B3826 &amp; "|" &amp; E3826 &amp; "|" &amp; C3826,"")</f>
        <v/>
      </c>
      <c r="M3826" s="18" t="n">
        <f aca="false">IF(OR(C3826="", L3826=""), 0, IF(COUNTIF($L$6:L3826, L3826)=1, 1, 0))</f>
        <v>0</v>
      </c>
    </row>
    <row r="3827" customFormat="false" ht="28.35" hidden="false" customHeight="true" outlineLevel="0" collapsed="false">
      <c r="A3827" s="48" t="str">
        <f aca="false">IF(AND(NOT(ISBLANK(C3827)),NOT(ISBLANK(B3827)),NOT(ISBLANK(E3827))),(_xlfn.AGGREGATE(2,7,A$5:A3827))+1,"")</f>
        <v/>
      </c>
      <c r="B3827" s="49"/>
      <c r="C3827" s="49"/>
      <c r="D3827" s="50"/>
      <c r="E3827" s="51"/>
      <c r="F3827" s="52" t="str">
        <f aca="false">IFERROR(VLOOKUP(B3827,LISTAS!$Q$2:$R$58,2,0),"")</f>
        <v/>
      </c>
      <c r="G3827" s="34" t="str">
        <f aca="false">IF(ISBLANK(C3827),"",  IF(F3827="RAZÓN SOCIAL","NUEVO_RP",   IF(F3827="NUMERO",      IF(ISNUMBER(VALUE(C3827)),VALUE(C3827),""),   IF(OR(F3827="NSS - NOMBRE",F3827="RP - NOMBRE"),      IF(         AND(           NOT(ISERROR(FIND(" - ",C3827))),           ISERROR(FIND("  ",C3827)),           ISERROR(FIND("–",C3827)),           ISERROR(FIND("—",C3827)),           ISNUMBER(VALUE(LEFT(C3827,FIND(" - ",C3827)-1)))         ),         VALUE(LEFT(C3827,FIND(" - ",C3827)-1)),         ""      ),   ""   )  )))</f>
        <v/>
      </c>
      <c r="H3827" s="34" t="str">
        <f aca="false">B3827 &amp; "|" &amp; E3827 &amp; "|" &amp;(IF(ISBLANK(C3827),"",IFERROR(VALUE(LEFT(TRIM(C3827),FIND(" ",TRIM(C3827)&amp;" ")-1)),"")))</f>
        <v>||</v>
      </c>
      <c r="I3827" s="18" t="n">
        <f aca="false">IF(G3827="",0, IF(COUNTIF($H$6:H3827,H3827)=1,1,0))</f>
        <v>0</v>
      </c>
      <c r="J3827" s="34" t="str">
        <f aca="false">IF( OR( ISBLANK(D3827), C3827=D3827, AND( LEFT(D3827,7)&lt;&gt;"NOMINA ", OR( ISERROR(FIND(" - ",D3827)), NOT(ISNUMBER(VALUE(LEFT(D3827,FIND(" - ",D3827)-1)))) ) ) ), "", B3827 &amp; "|" &amp; E3827 &amp; "|" &amp; (IF(ISBLANK(C3827), "", IFERROR(VALUE(LEFT(TRIM(C3827), FIND(" ", TRIM(C3827)&amp;" ")-1)), ""))) &amp; "|" &amp; D3827 )</f>
        <v/>
      </c>
      <c r="K3827" s="18" t="n">
        <f aca="false">IF(OR(C3827="", J3827="",G3827=""), 0, IF(COUNTIF($J$6:J3827, J3827)=1, 1, 0))</f>
        <v>0</v>
      </c>
      <c r="L3827" s="16" t="str">
        <f aca="false">IF(B3827="Inscripción de nuevo registro patronal",B3827 &amp; "|" &amp; E3827 &amp; "|" &amp; C3827,"")</f>
        <v/>
      </c>
      <c r="M3827" s="18" t="n">
        <f aca="false">IF(OR(C3827="", L3827=""), 0, IF(COUNTIF($L$6:L3827, L3827)=1, 1, 0))</f>
        <v>0</v>
      </c>
    </row>
    <row r="3828" customFormat="false" ht="28.35" hidden="false" customHeight="true" outlineLevel="0" collapsed="false">
      <c r="A3828" s="48" t="str">
        <f aca="false">IF(AND(NOT(ISBLANK(C3828)),NOT(ISBLANK(B3828)),NOT(ISBLANK(E3828))),(_xlfn.AGGREGATE(2,7,A$5:A3828))+1,"")</f>
        <v/>
      </c>
      <c r="B3828" s="49"/>
      <c r="C3828" s="49"/>
      <c r="D3828" s="50"/>
      <c r="E3828" s="51"/>
      <c r="F3828" s="52" t="str">
        <f aca="false">IFERROR(VLOOKUP(B3828,LISTAS!$Q$2:$R$58,2,0),"")</f>
        <v/>
      </c>
      <c r="G3828" s="34" t="str">
        <f aca="false">IF(ISBLANK(C3828),"",  IF(F3828="RAZÓN SOCIAL","NUEVO_RP",   IF(F3828="NUMERO",      IF(ISNUMBER(VALUE(C3828)),VALUE(C3828),""),   IF(OR(F3828="NSS - NOMBRE",F3828="RP - NOMBRE"),      IF(         AND(           NOT(ISERROR(FIND(" - ",C3828))),           ISERROR(FIND("  ",C3828)),           ISERROR(FIND("–",C3828)),           ISERROR(FIND("—",C3828)),           ISNUMBER(VALUE(LEFT(C3828,FIND(" - ",C3828)-1)))         ),         VALUE(LEFT(C3828,FIND(" - ",C3828)-1)),         ""      ),   ""   )  )))</f>
        <v/>
      </c>
      <c r="H3828" s="34" t="str">
        <f aca="false">B3828 &amp; "|" &amp; E3828 &amp; "|" &amp;(IF(ISBLANK(C3828),"",IFERROR(VALUE(LEFT(TRIM(C3828),FIND(" ",TRIM(C3828)&amp;" ")-1)),"")))</f>
        <v>||</v>
      </c>
      <c r="I3828" s="18" t="n">
        <f aca="false">IF(G3828="",0, IF(COUNTIF($H$6:H3828,H3828)=1,1,0))</f>
        <v>0</v>
      </c>
      <c r="J3828" s="34" t="str">
        <f aca="false">IF( OR( ISBLANK(D3828), C3828=D3828, AND( LEFT(D3828,7)&lt;&gt;"NOMINA ", OR( ISERROR(FIND(" - ",D3828)), NOT(ISNUMBER(VALUE(LEFT(D3828,FIND(" - ",D3828)-1)))) ) ) ), "", B3828 &amp; "|" &amp; E3828 &amp; "|" &amp; (IF(ISBLANK(C3828), "", IFERROR(VALUE(LEFT(TRIM(C3828), FIND(" ", TRIM(C3828)&amp;" ")-1)), ""))) &amp; "|" &amp; D3828 )</f>
        <v/>
      </c>
      <c r="K3828" s="18" t="n">
        <f aca="false">IF(OR(C3828="", J3828="",G3828=""), 0, IF(COUNTIF($J$6:J3828, J3828)=1, 1, 0))</f>
        <v>0</v>
      </c>
      <c r="L3828" s="16" t="str">
        <f aca="false">IF(B3828="Inscripción de nuevo registro patronal",B3828 &amp; "|" &amp; E3828 &amp; "|" &amp; C3828,"")</f>
        <v/>
      </c>
      <c r="M3828" s="18" t="n">
        <f aca="false">IF(OR(C3828="", L3828=""), 0, IF(COUNTIF($L$6:L3828, L3828)=1, 1, 0))</f>
        <v>0</v>
      </c>
    </row>
    <row r="3829" customFormat="false" ht="28.35" hidden="false" customHeight="true" outlineLevel="0" collapsed="false">
      <c r="A3829" s="48" t="str">
        <f aca="false">IF(AND(NOT(ISBLANK(C3829)),NOT(ISBLANK(B3829)),NOT(ISBLANK(E3829))),(_xlfn.AGGREGATE(2,7,A$5:A3829))+1,"")</f>
        <v/>
      </c>
      <c r="B3829" s="49"/>
      <c r="C3829" s="49"/>
      <c r="D3829" s="50"/>
      <c r="E3829" s="51"/>
      <c r="F3829" s="52" t="str">
        <f aca="false">IFERROR(VLOOKUP(B3829,LISTAS!$Q$2:$R$58,2,0),"")</f>
        <v/>
      </c>
      <c r="G3829" s="34" t="str">
        <f aca="false">IF(ISBLANK(C3829),"",  IF(F3829="RAZÓN SOCIAL","NUEVO_RP",   IF(F3829="NUMERO",      IF(ISNUMBER(VALUE(C3829)),VALUE(C3829),""),   IF(OR(F3829="NSS - NOMBRE",F3829="RP - NOMBRE"),      IF(         AND(           NOT(ISERROR(FIND(" - ",C3829))),           ISERROR(FIND("  ",C3829)),           ISERROR(FIND("–",C3829)),           ISERROR(FIND("—",C3829)),           ISNUMBER(VALUE(LEFT(C3829,FIND(" - ",C3829)-1)))         ),         VALUE(LEFT(C3829,FIND(" - ",C3829)-1)),         ""      ),   ""   )  )))</f>
        <v/>
      </c>
      <c r="H3829" s="34" t="str">
        <f aca="false">B3829 &amp; "|" &amp; E3829 &amp; "|" &amp;(IF(ISBLANK(C3829),"",IFERROR(VALUE(LEFT(TRIM(C3829),FIND(" ",TRIM(C3829)&amp;" ")-1)),"")))</f>
        <v>||</v>
      </c>
      <c r="I3829" s="18" t="n">
        <f aca="false">IF(G3829="",0, IF(COUNTIF($H$6:H3829,H3829)=1,1,0))</f>
        <v>0</v>
      </c>
      <c r="J3829" s="34" t="str">
        <f aca="false">IF( OR( ISBLANK(D3829), C3829=D3829, AND( LEFT(D3829,7)&lt;&gt;"NOMINA ", OR( ISERROR(FIND(" - ",D3829)), NOT(ISNUMBER(VALUE(LEFT(D3829,FIND(" - ",D3829)-1)))) ) ) ), "", B3829 &amp; "|" &amp; E3829 &amp; "|" &amp; (IF(ISBLANK(C3829), "", IFERROR(VALUE(LEFT(TRIM(C3829), FIND(" ", TRIM(C3829)&amp;" ")-1)), ""))) &amp; "|" &amp; D3829 )</f>
        <v/>
      </c>
      <c r="K3829" s="18" t="n">
        <f aca="false">IF(OR(C3829="", J3829="",G3829=""), 0, IF(COUNTIF($J$6:J3829, J3829)=1, 1, 0))</f>
        <v>0</v>
      </c>
      <c r="L3829" s="16" t="str">
        <f aca="false">IF(B3829="Inscripción de nuevo registro patronal",B3829 &amp; "|" &amp; E3829 &amp; "|" &amp; C3829,"")</f>
        <v/>
      </c>
      <c r="M3829" s="18" t="n">
        <f aca="false">IF(OR(C3829="", L3829=""), 0, IF(COUNTIF($L$6:L3829, L3829)=1, 1, 0))</f>
        <v>0</v>
      </c>
    </row>
    <row r="3830" customFormat="false" ht="28.35" hidden="false" customHeight="true" outlineLevel="0" collapsed="false">
      <c r="A3830" s="48" t="str">
        <f aca="false">IF(AND(NOT(ISBLANK(C3830)),NOT(ISBLANK(B3830)),NOT(ISBLANK(E3830))),(_xlfn.AGGREGATE(2,7,A$5:A3830))+1,"")</f>
        <v/>
      </c>
      <c r="B3830" s="49"/>
      <c r="C3830" s="49"/>
      <c r="D3830" s="50"/>
      <c r="E3830" s="51"/>
      <c r="F3830" s="52" t="str">
        <f aca="false">IFERROR(VLOOKUP(B3830,LISTAS!$Q$2:$R$58,2,0),"")</f>
        <v/>
      </c>
      <c r="G3830" s="34" t="str">
        <f aca="false">IF(ISBLANK(C3830),"",  IF(F3830="RAZÓN SOCIAL","NUEVO_RP",   IF(F3830="NUMERO",      IF(ISNUMBER(VALUE(C3830)),VALUE(C3830),""),   IF(OR(F3830="NSS - NOMBRE",F3830="RP - NOMBRE"),      IF(         AND(           NOT(ISERROR(FIND(" - ",C3830))),           ISERROR(FIND("  ",C3830)),           ISERROR(FIND("–",C3830)),           ISERROR(FIND("—",C3830)),           ISNUMBER(VALUE(LEFT(C3830,FIND(" - ",C3830)-1)))         ),         VALUE(LEFT(C3830,FIND(" - ",C3830)-1)),         ""      ),   ""   )  )))</f>
        <v/>
      </c>
      <c r="H3830" s="34" t="str">
        <f aca="false">B3830 &amp; "|" &amp; E3830 &amp; "|" &amp;(IF(ISBLANK(C3830),"",IFERROR(VALUE(LEFT(TRIM(C3830),FIND(" ",TRIM(C3830)&amp;" ")-1)),"")))</f>
        <v>||</v>
      </c>
      <c r="I3830" s="18" t="n">
        <f aca="false">IF(G3830="",0, IF(COUNTIF($H$6:H3830,H3830)=1,1,0))</f>
        <v>0</v>
      </c>
      <c r="J3830" s="34" t="str">
        <f aca="false">IF( OR( ISBLANK(D3830), C3830=D3830, AND( LEFT(D3830,7)&lt;&gt;"NOMINA ", OR( ISERROR(FIND(" - ",D3830)), NOT(ISNUMBER(VALUE(LEFT(D3830,FIND(" - ",D3830)-1)))) ) ) ), "", B3830 &amp; "|" &amp; E3830 &amp; "|" &amp; (IF(ISBLANK(C3830), "", IFERROR(VALUE(LEFT(TRIM(C3830), FIND(" ", TRIM(C3830)&amp;" ")-1)), ""))) &amp; "|" &amp; D3830 )</f>
        <v/>
      </c>
      <c r="K3830" s="18" t="n">
        <f aca="false">IF(OR(C3830="", J3830="",G3830=""), 0, IF(COUNTIF($J$6:J3830, J3830)=1, 1, 0))</f>
        <v>0</v>
      </c>
      <c r="L3830" s="16" t="str">
        <f aca="false">IF(B3830="Inscripción de nuevo registro patronal",B3830 &amp; "|" &amp; E3830 &amp; "|" &amp; C3830,"")</f>
        <v/>
      </c>
      <c r="M3830" s="18" t="n">
        <f aca="false">IF(OR(C3830="", L3830=""), 0, IF(COUNTIF($L$6:L3830, L3830)=1, 1, 0))</f>
        <v>0</v>
      </c>
    </row>
    <row r="3831" customFormat="false" ht="28.35" hidden="false" customHeight="true" outlineLevel="0" collapsed="false">
      <c r="A3831" s="48" t="str">
        <f aca="false">IF(AND(NOT(ISBLANK(C3831)),NOT(ISBLANK(B3831)),NOT(ISBLANK(E3831))),(_xlfn.AGGREGATE(2,7,A$5:A3831))+1,"")</f>
        <v/>
      </c>
      <c r="B3831" s="49"/>
      <c r="C3831" s="49"/>
      <c r="D3831" s="50"/>
      <c r="E3831" s="51"/>
      <c r="F3831" s="52" t="str">
        <f aca="false">IFERROR(VLOOKUP(B3831,LISTAS!$Q$2:$R$58,2,0),"")</f>
        <v/>
      </c>
      <c r="G3831" s="34" t="str">
        <f aca="false">IF(ISBLANK(C3831),"",  IF(F3831="RAZÓN SOCIAL","NUEVO_RP",   IF(F3831="NUMERO",      IF(ISNUMBER(VALUE(C3831)),VALUE(C3831),""),   IF(OR(F3831="NSS - NOMBRE",F3831="RP - NOMBRE"),      IF(         AND(           NOT(ISERROR(FIND(" - ",C3831))),           ISERROR(FIND("  ",C3831)),           ISERROR(FIND("–",C3831)),           ISERROR(FIND("—",C3831)),           ISNUMBER(VALUE(LEFT(C3831,FIND(" - ",C3831)-1)))         ),         VALUE(LEFT(C3831,FIND(" - ",C3831)-1)),         ""      ),   ""   )  )))</f>
        <v/>
      </c>
      <c r="H3831" s="34" t="str">
        <f aca="false">B3831 &amp; "|" &amp; E3831 &amp; "|" &amp;(IF(ISBLANK(C3831),"",IFERROR(VALUE(LEFT(TRIM(C3831),FIND(" ",TRIM(C3831)&amp;" ")-1)),"")))</f>
        <v>||</v>
      </c>
      <c r="I3831" s="18" t="n">
        <f aca="false">IF(G3831="",0, IF(COUNTIF($H$6:H3831,H3831)=1,1,0))</f>
        <v>0</v>
      </c>
      <c r="J3831" s="34" t="str">
        <f aca="false">IF( OR( ISBLANK(D3831), C3831=D3831, AND( LEFT(D3831,7)&lt;&gt;"NOMINA ", OR( ISERROR(FIND(" - ",D3831)), NOT(ISNUMBER(VALUE(LEFT(D3831,FIND(" - ",D3831)-1)))) ) ) ), "", B3831 &amp; "|" &amp; E3831 &amp; "|" &amp; (IF(ISBLANK(C3831), "", IFERROR(VALUE(LEFT(TRIM(C3831), FIND(" ", TRIM(C3831)&amp;" ")-1)), ""))) &amp; "|" &amp; D3831 )</f>
        <v/>
      </c>
      <c r="K3831" s="18" t="n">
        <f aca="false">IF(OR(C3831="", J3831="",G3831=""), 0, IF(COUNTIF($J$6:J3831, J3831)=1, 1, 0))</f>
        <v>0</v>
      </c>
      <c r="L3831" s="16" t="str">
        <f aca="false">IF(B3831="Inscripción de nuevo registro patronal",B3831 &amp; "|" &amp; E3831 &amp; "|" &amp; C3831,"")</f>
        <v/>
      </c>
      <c r="M3831" s="18" t="n">
        <f aca="false">IF(OR(C3831="", L3831=""), 0, IF(COUNTIF($L$6:L3831, L3831)=1, 1, 0))</f>
        <v>0</v>
      </c>
    </row>
    <row r="3832" customFormat="false" ht="28.35" hidden="false" customHeight="true" outlineLevel="0" collapsed="false">
      <c r="A3832" s="48" t="str">
        <f aca="false">IF(AND(NOT(ISBLANK(C3832)),NOT(ISBLANK(B3832)),NOT(ISBLANK(E3832))),(_xlfn.AGGREGATE(2,7,A$5:A3832))+1,"")</f>
        <v/>
      </c>
      <c r="B3832" s="49"/>
      <c r="C3832" s="49"/>
      <c r="D3832" s="50"/>
      <c r="E3832" s="51"/>
      <c r="F3832" s="52" t="str">
        <f aca="false">IFERROR(VLOOKUP(B3832,LISTAS!$Q$2:$R$58,2,0),"")</f>
        <v/>
      </c>
      <c r="G3832" s="34" t="str">
        <f aca="false">IF(ISBLANK(C3832),"",  IF(F3832="RAZÓN SOCIAL","NUEVO_RP",   IF(F3832="NUMERO",      IF(ISNUMBER(VALUE(C3832)),VALUE(C3832),""),   IF(OR(F3832="NSS - NOMBRE",F3832="RP - NOMBRE"),      IF(         AND(           NOT(ISERROR(FIND(" - ",C3832))),           ISERROR(FIND("  ",C3832)),           ISERROR(FIND("–",C3832)),           ISERROR(FIND("—",C3832)),           ISNUMBER(VALUE(LEFT(C3832,FIND(" - ",C3832)-1)))         ),         VALUE(LEFT(C3832,FIND(" - ",C3832)-1)),         ""      ),   ""   )  )))</f>
        <v/>
      </c>
      <c r="H3832" s="34" t="str">
        <f aca="false">B3832 &amp; "|" &amp; E3832 &amp; "|" &amp;(IF(ISBLANK(C3832),"",IFERROR(VALUE(LEFT(TRIM(C3832),FIND(" ",TRIM(C3832)&amp;" ")-1)),"")))</f>
        <v>||</v>
      </c>
      <c r="I3832" s="18" t="n">
        <f aca="false">IF(G3832="",0, IF(COUNTIF($H$6:H3832,H3832)=1,1,0))</f>
        <v>0</v>
      </c>
      <c r="J3832" s="34" t="str">
        <f aca="false">IF( OR( ISBLANK(D3832), C3832=D3832, AND( LEFT(D3832,7)&lt;&gt;"NOMINA ", OR( ISERROR(FIND(" - ",D3832)), NOT(ISNUMBER(VALUE(LEFT(D3832,FIND(" - ",D3832)-1)))) ) ) ), "", B3832 &amp; "|" &amp; E3832 &amp; "|" &amp; (IF(ISBLANK(C3832), "", IFERROR(VALUE(LEFT(TRIM(C3832), FIND(" ", TRIM(C3832)&amp;" ")-1)), ""))) &amp; "|" &amp; D3832 )</f>
        <v/>
      </c>
      <c r="K3832" s="18" t="n">
        <f aca="false">IF(OR(C3832="", J3832="",G3832=""), 0, IF(COUNTIF($J$6:J3832, J3832)=1, 1, 0))</f>
        <v>0</v>
      </c>
      <c r="L3832" s="16" t="str">
        <f aca="false">IF(B3832="Inscripción de nuevo registro patronal",B3832 &amp; "|" &amp; E3832 &amp; "|" &amp; C3832,"")</f>
        <v/>
      </c>
      <c r="M3832" s="18" t="n">
        <f aca="false">IF(OR(C3832="", L3832=""), 0, IF(COUNTIF($L$6:L3832, L3832)=1, 1, 0))</f>
        <v>0</v>
      </c>
    </row>
    <row r="3833" customFormat="false" ht="28.35" hidden="false" customHeight="true" outlineLevel="0" collapsed="false">
      <c r="A3833" s="48" t="str">
        <f aca="false">IF(AND(NOT(ISBLANK(C3833)),NOT(ISBLANK(B3833)),NOT(ISBLANK(E3833))),(_xlfn.AGGREGATE(2,7,A$5:A3833))+1,"")</f>
        <v/>
      </c>
      <c r="B3833" s="49"/>
      <c r="C3833" s="49"/>
      <c r="D3833" s="50"/>
      <c r="E3833" s="51"/>
      <c r="F3833" s="52" t="str">
        <f aca="false">IFERROR(VLOOKUP(B3833,LISTAS!$Q$2:$R$58,2,0),"")</f>
        <v/>
      </c>
      <c r="G3833" s="34" t="str">
        <f aca="false">IF(ISBLANK(C3833),"",  IF(F3833="RAZÓN SOCIAL","NUEVO_RP",   IF(F3833="NUMERO",      IF(ISNUMBER(VALUE(C3833)),VALUE(C3833),""),   IF(OR(F3833="NSS - NOMBRE",F3833="RP - NOMBRE"),      IF(         AND(           NOT(ISERROR(FIND(" - ",C3833))),           ISERROR(FIND("  ",C3833)),           ISERROR(FIND("–",C3833)),           ISERROR(FIND("—",C3833)),           ISNUMBER(VALUE(LEFT(C3833,FIND(" - ",C3833)-1)))         ),         VALUE(LEFT(C3833,FIND(" - ",C3833)-1)),         ""      ),   ""   )  )))</f>
        <v/>
      </c>
      <c r="H3833" s="34" t="str">
        <f aca="false">B3833 &amp; "|" &amp; E3833 &amp; "|" &amp;(IF(ISBLANK(C3833),"",IFERROR(VALUE(LEFT(TRIM(C3833),FIND(" ",TRIM(C3833)&amp;" ")-1)),"")))</f>
        <v>||</v>
      </c>
      <c r="I3833" s="18" t="n">
        <f aca="false">IF(G3833="",0, IF(COUNTIF($H$6:H3833,H3833)=1,1,0))</f>
        <v>0</v>
      </c>
      <c r="J3833" s="34" t="str">
        <f aca="false">IF( OR( ISBLANK(D3833), C3833=D3833, AND( LEFT(D3833,7)&lt;&gt;"NOMINA ", OR( ISERROR(FIND(" - ",D3833)), NOT(ISNUMBER(VALUE(LEFT(D3833,FIND(" - ",D3833)-1)))) ) ) ), "", B3833 &amp; "|" &amp; E3833 &amp; "|" &amp; (IF(ISBLANK(C3833), "", IFERROR(VALUE(LEFT(TRIM(C3833), FIND(" ", TRIM(C3833)&amp;" ")-1)), ""))) &amp; "|" &amp; D3833 )</f>
        <v/>
      </c>
      <c r="K3833" s="18" t="n">
        <f aca="false">IF(OR(C3833="", J3833="",G3833=""), 0, IF(COUNTIF($J$6:J3833, J3833)=1, 1, 0))</f>
        <v>0</v>
      </c>
      <c r="L3833" s="16" t="str">
        <f aca="false">IF(B3833="Inscripción de nuevo registro patronal",B3833 &amp; "|" &amp; E3833 &amp; "|" &amp; C3833,"")</f>
        <v/>
      </c>
      <c r="M3833" s="18" t="n">
        <f aca="false">IF(OR(C3833="", L3833=""), 0, IF(COUNTIF($L$6:L3833, L3833)=1, 1, 0))</f>
        <v>0</v>
      </c>
    </row>
    <row r="3834" customFormat="false" ht="28.35" hidden="false" customHeight="true" outlineLevel="0" collapsed="false">
      <c r="A3834" s="48" t="str">
        <f aca="false">IF(AND(NOT(ISBLANK(C3834)),NOT(ISBLANK(B3834)),NOT(ISBLANK(E3834))),(_xlfn.AGGREGATE(2,7,A$5:A3834))+1,"")</f>
        <v/>
      </c>
      <c r="B3834" s="49"/>
      <c r="C3834" s="49"/>
      <c r="D3834" s="50"/>
      <c r="E3834" s="51"/>
      <c r="F3834" s="52" t="str">
        <f aca="false">IFERROR(VLOOKUP(B3834,LISTAS!$Q$2:$R$58,2,0),"")</f>
        <v/>
      </c>
      <c r="G3834" s="34" t="str">
        <f aca="false">IF(ISBLANK(C3834),"",  IF(F3834="RAZÓN SOCIAL","NUEVO_RP",   IF(F3834="NUMERO",      IF(ISNUMBER(VALUE(C3834)),VALUE(C3834),""),   IF(OR(F3834="NSS - NOMBRE",F3834="RP - NOMBRE"),      IF(         AND(           NOT(ISERROR(FIND(" - ",C3834))),           ISERROR(FIND("  ",C3834)),           ISERROR(FIND("–",C3834)),           ISERROR(FIND("—",C3834)),           ISNUMBER(VALUE(LEFT(C3834,FIND(" - ",C3834)-1)))         ),         VALUE(LEFT(C3834,FIND(" - ",C3834)-1)),         ""      ),   ""   )  )))</f>
        <v/>
      </c>
      <c r="H3834" s="34" t="str">
        <f aca="false">B3834 &amp; "|" &amp; E3834 &amp; "|" &amp;(IF(ISBLANK(C3834),"",IFERROR(VALUE(LEFT(TRIM(C3834),FIND(" ",TRIM(C3834)&amp;" ")-1)),"")))</f>
        <v>||</v>
      </c>
      <c r="I3834" s="18" t="n">
        <f aca="false">IF(G3834="",0, IF(COUNTIF($H$6:H3834,H3834)=1,1,0))</f>
        <v>0</v>
      </c>
      <c r="J3834" s="34" t="str">
        <f aca="false">IF( OR( ISBLANK(D3834), C3834=D3834, AND( LEFT(D3834,7)&lt;&gt;"NOMINA ", OR( ISERROR(FIND(" - ",D3834)), NOT(ISNUMBER(VALUE(LEFT(D3834,FIND(" - ",D3834)-1)))) ) ) ), "", B3834 &amp; "|" &amp; E3834 &amp; "|" &amp; (IF(ISBLANK(C3834), "", IFERROR(VALUE(LEFT(TRIM(C3834), FIND(" ", TRIM(C3834)&amp;" ")-1)), ""))) &amp; "|" &amp; D3834 )</f>
        <v/>
      </c>
      <c r="K3834" s="18" t="n">
        <f aca="false">IF(OR(C3834="", J3834="",G3834=""), 0, IF(COUNTIF($J$6:J3834, J3834)=1, 1, 0))</f>
        <v>0</v>
      </c>
      <c r="L3834" s="16" t="str">
        <f aca="false">IF(B3834="Inscripción de nuevo registro patronal",B3834 &amp; "|" &amp; E3834 &amp; "|" &amp; C3834,"")</f>
        <v/>
      </c>
      <c r="M3834" s="18" t="n">
        <f aca="false">IF(OR(C3834="", L3834=""), 0, IF(COUNTIF($L$6:L3834, L3834)=1, 1, 0))</f>
        <v>0</v>
      </c>
    </row>
    <row r="3835" customFormat="false" ht="28.35" hidden="false" customHeight="true" outlineLevel="0" collapsed="false">
      <c r="A3835" s="48" t="str">
        <f aca="false">IF(AND(NOT(ISBLANK(C3835)),NOT(ISBLANK(B3835)),NOT(ISBLANK(E3835))),(_xlfn.AGGREGATE(2,7,A$5:A3835))+1,"")</f>
        <v/>
      </c>
      <c r="B3835" s="49"/>
      <c r="C3835" s="49"/>
      <c r="D3835" s="50"/>
      <c r="E3835" s="51"/>
      <c r="F3835" s="52" t="str">
        <f aca="false">IFERROR(VLOOKUP(B3835,LISTAS!$Q$2:$R$58,2,0),"")</f>
        <v/>
      </c>
      <c r="G3835" s="34" t="str">
        <f aca="false">IF(ISBLANK(C3835),"",  IF(F3835="RAZÓN SOCIAL","NUEVO_RP",   IF(F3835="NUMERO",      IF(ISNUMBER(VALUE(C3835)),VALUE(C3835),""),   IF(OR(F3835="NSS - NOMBRE",F3835="RP - NOMBRE"),      IF(         AND(           NOT(ISERROR(FIND(" - ",C3835))),           ISERROR(FIND("  ",C3835)),           ISERROR(FIND("–",C3835)),           ISERROR(FIND("—",C3835)),           ISNUMBER(VALUE(LEFT(C3835,FIND(" - ",C3835)-1)))         ),         VALUE(LEFT(C3835,FIND(" - ",C3835)-1)),         ""      ),   ""   )  )))</f>
        <v/>
      </c>
      <c r="H3835" s="34" t="str">
        <f aca="false">B3835 &amp; "|" &amp; E3835 &amp; "|" &amp;(IF(ISBLANK(C3835),"",IFERROR(VALUE(LEFT(TRIM(C3835),FIND(" ",TRIM(C3835)&amp;" ")-1)),"")))</f>
        <v>||</v>
      </c>
      <c r="I3835" s="18" t="n">
        <f aca="false">IF(G3835="",0, IF(COUNTIF($H$6:H3835,H3835)=1,1,0))</f>
        <v>0</v>
      </c>
      <c r="J3835" s="34" t="str">
        <f aca="false">IF( OR( ISBLANK(D3835), C3835=D3835, AND( LEFT(D3835,7)&lt;&gt;"NOMINA ", OR( ISERROR(FIND(" - ",D3835)), NOT(ISNUMBER(VALUE(LEFT(D3835,FIND(" - ",D3835)-1)))) ) ) ), "", B3835 &amp; "|" &amp; E3835 &amp; "|" &amp; (IF(ISBLANK(C3835), "", IFERROR(VALUE(LEFT(TRIM(C3835), FIND(" ", TRIM(C3835)&amp;" ")-1)), ""))) &amp; "|" &amp; D3835 )</f>
        <v/>
      </c>
      <c r="K3835" s="18" t="n">
        <f aca="false">IF(OR(C3835="", J3835="",G3835=""), 0, IF(COUNTIF($J$6:J3835, J3835)=1, 1, 0))</f>
        <v>0</v>
      </c>
      <c r="L3835" s="16" t="str">
        <f aca="false">IF(B3835="Inscripción de nuevo registro patronal",B3835 &amp; "|" &amp; E3835 &amp; "|" &amp; C3835,"")</f>
        <v/>
      </c>
      <c r="M3835" s="18" t="n">
        <f aca="false">IF(OR(C3835="", L3835=""), 0, IF(COUNTIF($L$6:L3835, L3835)=1, 1, 0))</f>
        <v>0</v>
      </c>
    </row>
    <row r="3836" customFormat="false" ht="28.35" hidden="false" customHeight="true" outlineLevel="0" collapsed="false">
      <c r="A3836" s="48" t="str">
        <f aca="false">IF(AND(NOT(ISBLANK(C3836)),NOT(ISBLANK(B3836)),NOT(ISBLANK(E3836))),(_xlfn.AGGREGATE(2,7,A$5:A3836))+1,"")</f>
        <v/>
      </c>
      <c r="B3836" s="49"/>
      <c r="C3836" s="49"/>
      <c r="D3836" s="50"/>
      <c r="E3836" s="51"/>
      <c r="F3836" s="52" t="str">
        <f aca="false">IFERROR(VLOOKUP(B3836,LISTAS!$Q$2:$R$58,2,0),"")</f>
        <v/>
      </c>
      <c r="G3836" s="34" t="str">
        <f aca="false">IF(ISBLANK(C3836),"",  IF(F3836="RAZÓN SOCIAL","NUEVO_RP",   IF(F3836="NUMERO",      IF(ISNUMBER(VALUE(C3836)),VALUE(C3836),""),   IF(OR(F3836="NSS - NOMBRE",F3836="RP - NOMBRE"),      IF(         AND(           NOT(ISERROR(FIND(" - ",C3836))),           ISERROR(FIND("  ",C3836)),           ISERROR(FIND("–",C3836)),           ISERROR(FIND("—",C3836)),           ISNUMBER(VALUE(LEFT(C3836,FIND(" - ",C3836)-1)))         ),         VALUE(LEFT(C3836,FIND(" - ",C3836)-1)),         ""      ),   ""   )  )))</f>
        <v/>
      </c>
      <c r="H3836" s="34" t="str">
        <f aca="false">B3836 &amp; "|" &amp; E3836 &amp; "|" &amp;(IF(ISBLANK(C3836),"",IFERROR(VALUE(LEFT(TRIM(C3836),FIND(" ",TRIM(C3836)&amp;" ")-1)),"")))</f>
        <v>||</v>
      </c>
      <c r="I3836" s="18" t="n">
        <f aca="false">IF(G3836="",0, IF(COUNTIF($H$6:H3836,H3836)=1,1,0))</f>
        <v>0</v>
      </c>
      <c r="J3836" s="34" t="str">
        <f aca="false">IF( OR( ISBLANK(D3836), C3836=D3836, AND( LEFT(D3836,7)&lt;&gt;"NOMINA ", OR( ISERROR(FIND(" - ",D3836)), NOT(ISNUMBER(VALUE(LEFT(D3836,FIND(" - ",D3836)-1)))) ) ) ), "", B3836 &amp; "|" &amp; E3836 &amp; "|" &amp; (IF(ISBLANK(C3836), "", IFERROR(VALUE(LEFT(TRIM(C3836), FIND(" ", TRIM(C3836)&amp;" ")-1)), ""))) &amp; "|" &amp; D3836 )</f>
        <v/>
      </c>
      <c r="K3836" s="18" t="n">
        <f aca="false">IF(OR(C3836="", J3836="",G3836=""), 0, IF(COUNTIF($J$6:J3836, J3836)=1, 1, 0))</f>
        <v>0</v>
      </c>
      <c r="L3836" s="16" t="str">
        <f aca="false">IF(B3836="Inscripción de nuevo registro patronal",B3836 &amp; "|" &amp; E3836 &amp; "|" &amp; C3836,"")</f>
        <v/>
      </c>
      <c r="M3836" s="18" t="n">
        <f aca="false">IF(OR(C3836="", L3836=""), 0, IF(COUNTIF($L$6:L3836, L3836)=1, 1, 0))</f>
        <v>0</v>
      </c>
    </row>
    <row r="3837" customFormat="false" ht="28.35" hidden="false" customHeight="true" outlineLevel="0" collapsed="false">
      <c r="A3837" s="48" t="str">
        <f aca="false">IF(AND(NOT(ISBLANK(C3837)),NOT(ISBLANK(B3837)),NOT(ISBLANK(E3837))),(_xlfn.AGGREGATE(2,7,A$5:A3837))+1,"")</f>
        <v/>
      </c>
      <c r="B3837" s="49"/>
      <c r="C3837" s="49"/>
      <c r="D3837" s="50"/>
      <c r="E3837" s="51"/>
      <c r="F3837" s="52" t="str">
        <f aca="false">IFERROR(VLOOKUP(B3837,LISTAS!$Q$2:$R$58,2,0),"")</f>
        <v/>
      </c>
      <c r="G3837" s="34" t="str">
        <f aca="false">IF(ISBLANK(C3837),"",  IF(F3837="RAZÓN SOCIAL","NUEVO_RP",   IF(F3837="NUMERO",      IF(ISNUMBER(VALUE(C3837)),VALUE(C3837),""),   IF(OR(F3837="NSS - NOMBRE",F3837="RP - NOMBRE"),      IF(         AND(           NOT(ISERROR(FIND(" - ",C3837))),           ISERROR(FIND("  ",C3837)),           ISERROR(FIND("–",C3837)),           ISERROR(FIND("—",C3837)),           ISNUMBER(VALUE(LEFT(C3837,FIND(" - ",C3837)-1)))         ),         VALUE(LEFT(C3837,FIND(" - ",C3837)-1)),         ""      ),   ""   )  )))</f>
        <v/>
      </c>
      <c r="H3837" s="34" t="str">
        <f aca="false">B3837 &amp; "|" &amp; E3837 &amp; "|" &amp;(IF(ISBLANK(C3837),"",IFERROR(VALUE(LEFT(TRIM(C3837),FIND(" ",TRIM(C3837)&amp;" ")-1)),"")))</f>
        <v>||</v>
      </c>
      <c r="I3837" s="18" t="n">
        <f aca="false">IF(G3837="",0, IF(COUNTIF($H$6:H3837,H3837)=1,1,0))</f>
        <v>0</v>
      </c>
      <c r="J3837" s="34" t="str">
        <f aca="false">IF( OR( ISBLANK(D3837), C3837=D3837, AND( LEFT(D3837,7)&lt;&gt;"NOMINA ", OR( ISERROR(FIND(" - ",D3837)), NOT(ISNUMBER(VALUE(LEFT(D3837,FIND(" - ",D3837)-1)))) ) ) ), "", B3837 &amp; "|" &amp; E3837 &amp; "|" &amp; (IF(ISBLANK(C3837), "", IFERROR(VALUE(LEFT(TRIM(C3837), FIND(" ", TRIM(C3837)&amp;" ")-1)), ""))) &amp; "|" &amp; D3837 )</f>
        <v/>
      </c>
      <c r="K3837" s="18" t="n">
        <f aca="false">IF(OR(C3837="", J3837="",G3837=""), 0, IF(COUNTIF($J$6:J3837, J3837)=1, 1, 0))</f>
        <v>0</v>
      </c>
      <c r="L3837" s="16" t="str">
        <f aca="false">IF(B3837="Inscripción de nuevo registro patronal",B3837 &amp; "|" &amp; E3837 &amp; "|" &amp; C3837,"")</f>
        <v/>
      </c>
      <c r="M3837" s="18" t="n">
        <f aca="false">IF(OR(C3837="", L3837=""), 0, IF(COUNTIF($L$6:L3837, L3837)=1, 1, 0))</f>
        <v>0</v>
      </c>
    </row>
    <row r="3838" customFormat="false" ht="28.35" hidden="false" customHeight="true" outlineLevel="0" collapsed="false">
      <c r="A3838" s="48" t="str">
        <f aca="false">IF(AND(NOT(ISBLANK(C3838)),NOT(ISBLANK(B3838)),NOT(ISBLANK(E3838))),(_xlfn.AGGREGATE(2,7,A$5:A3838))+1,"")</f>
        <v/>
      </c>
      <c r="B3838" s="49"/>
      <c r="C3838" s="49"/>
      <c r="D3838" s="50"/>
      <c r="E3838" s="51"/>
      <c r="F3838" s="52" t="str">
        <f aca="false">IFERROR(VLOOKUP(B3838,LISTAS!$Q$2:$R$58,2,0),"")</f>
        <v/>
      </c>
      <c r="G3838" s="34" t="str">
        <f aca="false">IF(ISBLANK(C3838),"",  IF(F3838="RAZÓN SOCIAL","NUEVO_RP",   IF(F3838="NUMERO",      IF(ISNUMBER(VALUE(C3838)),VALUE(C3838),""),   IF(OR(F3838="NSS - NOMBRE",F3838="RP - NOMBRE"),      IF(         AND(           NOT(ISERROR(FIND(" - ",C3838))),           ISERROR(FIND("  ",C3838)),           ISERROR(FIND("–",C3838)),           ISERROR(FIND("—",C3838)),           ISNUMBER(VALUE(LEFT(C3838,FIND(" - ",C3838)-1)))         ),         VALUE(LEFT(C3838,FIND(" - ",C3838)-1)),         ""      ),   ""   )  )))</f>
        <v/>
      </c>
      <c r="H3838" s="34" t="str">
        <f aca="false">B3838 &amp; "|" &amp; E3838 &amp; "|" &amp;(IF(ISBLANK(C3838),"",IFERROR(VALUE(LEFT(TRIM(C3838),FIND(" ",TRIM(C3838)&amp;" ")-1)),"")))</f>
        <v>||</v>
      </c>
      <c r="I3838" s="18" t="n">
        <f aca="false">IF(G3838="",0, IF(COUNTIF($H$6:H3838,H3838)=1,1,0))</f>
        <v>0</v>
      </c>
      <c r="J3838" s="34" t="str">
        <f aca="false">IF( OR( ISBLANK(D3838), C3838=D3838, AND( LEFT(D3838,7)&lt;&gt;"NOMINA ", OR( ISERROR(FIND(" - ",D3838)), NOT(ISNUMBER(VALUE(LEFT(D3838,FIND(" - ",D3838)-1)))) ) ) ), "", B3838 &amp; "|" &amp; E3838 &amp; "|" &amp; (IF(ISBLANK(C3838), "", IFERROR(VALUE(LEFT(TRIM(C3838), FIND(" ", TRIM(C3838)&amp;" ")-1)), ""))) &amp; "|" &amp; D3838 )</f>
        <v/>
      </c>
      <c r="K3838" s="18" t="n">
        <f aca="false">IF(OR(C3838="", J3838="",G3838=""), 0, IF(COUNTIF($J$6:J3838, J3838)=1, 1, 0))</f>
        <v>0</v>
      </c>
      <c r="L3838" s="16" t="str">
        <f aca="false">IF(B3838="Inscripción de nuevo registro patronal",B3838 &amp; "|" &amp; E3838 &amp; "|" &amp; C3838,"")</f>
        <v/>
      </c>
      <c r="M3838" s="18" t="n">
        <f aca="false">IF(OR(C3838="", L3838=""), 0, IF(COUNTIF($L$6:L3838, L3838)=1, 1, 0))</f>
        <v>0</v>
      </c>
    </row>
    <row r="3839" customFormat="false" ht="28.35" hidden="false" customHeight="true" outlineLevel="0" collapsed="false">
      <c r="A3839" s="48" t="str">
        <f aca="false">IF(AND(NOT(ISBLANK(C3839)),NOT(ISBLANK(B3839)),NOT(ISBLANK(E3839))),(_xlfn.AGGREGATE(2,7,A$5:A3839))+1,"")</f>
        <v/>
      </c>
      <c r="B3839" s="49"/>
      <c r="C3839" s="49"/>
      <c r="D3839" s="50"/>
      <c r="E3839" s="51"/>
      <c r="F3839" s="52" t="str">
        <f aca="false">IFERROR(VLOOKUP(B3839,LISTAS!$Q$2:$R$58,2,0),"")</f>
        <v/>
      </c>
      <c r="G3839" s="34" t="str">
        <f aca="false">IF(ISBLANK(C3839),"",  IF(F3839="RAZÓN SOCIAL","NUEVO_RP",   IF(F3839="NUMERO",      IF(ISNUMBER(VALUE(C3839)),VALUE(C3839),""),   IF(OR(F3839="NSS - NOMBRE",F3839="RP - NOMBRE"),      IF(         AND(           NOT(ISERROR(FIND(" - ",C3839))),           ISERROR(FIND("  ",C3839)),           ISERROR(FIND("–",C3839)),           ISERROR(FIND("—",C3839)),           ISNUMBER(VALUE(LEFT(C3839,FIND(" - ",C3839)-1)))         ),         VALUE(LEFT(C3839,FIND(" - ",C3839)-1)),         ""      ),   ""   )  )))</f>
        <v/>
      </c>
      <c r="H3839" s="34" t="str">
        <f aca="false">B3839 &amp; "|" &amp; E3839 &amp; "|" &amp;(IF(ISBLANK(C3839),"",IFERROR(VALUE(LEFT(TRIM(C3839),FIND(" ",TRIM(C3839)&amp;" ")-1)),"")))</f>
        <v>||</v>
      </c>
      <c r="I3839" s="18" t="n">
        <f aca="false">IF(G3839="",0, IF(COUNTIF($H$6:H3839,H3839)=1,1,0))</f>
        <v>0</v>
      </c>
      <c r="J3839" s="34" t="str">
        <f aca="false">IF( OR( ISBLANK(D3839), C3839=D3839, AND( LEFT(D3839,7)&lt;&gt;"NOMINA ", OR( ISERROR(FIND(" - ",D3839)), NOT(ISNUMBER(VALUE(LEFT(D3839,FIND(" - ",D3839)-1)))) ) ) ), "", B3839 &amp; "|" &amp; E3839 &amp; "|" &amp; (IF(ISBLANK(C3839), "", IFERROR(VALUE(LEFT(TRIM(C3839), FIND(" ", TRIM(C3839)&amp;" ")-1)), ""))) &amp; "|" &amp; D3839 )</f>
        <v/>
      </c>
      <c r="K3839" s="18" t="n">
        <f aca="false">IF(OR(C3839="", J3839="",G3839=""), 0, IF(COUNTIF($J$6:J3839, J3839)=1, 1, 0))</f>
        <v>0</v>
      </c>
      <c r="L3839" s="16" t="str">
        <f aca="false">IF(B3839="Inscripción de nuevo registro patronal",B3839 &amp; "|" &amp; E3839 &amp; "|" &amp; C3839,"")</f>
        <v/>
      </c>
      <c r="M3839" s="18" t="n">
        <f aca="false">IF(OR(C3839="", L3839=""), 0, IF(COUNTIF($L$6:L3839, L3839)=1, 1, 0))</f>
        <v>0</v>
      </c>
    </row>
    <row r="3840" customFormat="false" ht="28.35" hidden="false" customHeight="true" outlineLevel="0" collapsed="false">
      <c r="A3840" s="48" t="str">
        <f aca="false">IF(AND(NOT(ISBLANK(C3840)),NOT(ISBLANK(B3840)),NOT(ISBLANK(E3840))),(_xlfn.AGGREGATE(2,7,A$5:A3840))+1,"")</f>
        <v/>
      </c>
      <c r="B3840" s="49"/>
      <c r="C3840" s="49"/>
      <c r="D3840" s="50"/>
      <c r="E3840" s="51"/>
      <c r="F3840" s="52" t="str">
        <f aca="false">IFERROR(VLOOKUP(B3840,LISTAS!$Q$2:$R$58,2,0),"")</f>
        <v/>
      </c>
      <c r="G3840" s="34" t="str">
        <f aca="false">IF(ISBLANK(C3840),"",  IF(F3840="RAZÓN SOCIAL","NUEVO_RP",   IF(F3840="NUMERO",      IF(ISNUMBER(VALUE(C3840)),VALUE(C3840),""),   IF(OR(F3840="NSS - NOMBRE",F3840="RP - NOMBRE"),      IF(         AND(           NOT(ISERROR(FIND(" - ",C3840))),           ISERROR(FIND("  ",C3840)),           ISERROR(FIND("–",C3840)),           ISERROR(FIND("—",C3840)),           ISNUMBER(VALUE(LEFT(C3840,FIND(" - ",C3840)-1)))         ),         VALUE(LEFT(C3840,FIND(" - ",C3840)-1)),         ""      ),   ""   )  )))</f>
        <v/>
      </c>
      <c r="H3840" s="34" t="str">
        <f aca="false">B3840 &amp; "|" &amp; E3840 &amp; "|" &amp;(IF(ISBLANK(C3840),"",IFERROR(VALUE(LEFT(TRIM(C3840),FIND(" ",TRIM(C3840)&amp;" ")-1)),"")))</f>
        <v>||</v>
      </c>
      <c r="I3840" s="18" t="n">
        <f aca="false">IF(G3840="",0, IF(COUNTIF($H$6:H3840,H3840)=1,1,0))</f>
        <v>0</v>
      </c>
      <c r="J3840" s="34" t="str">
        <f aca="false">IF( OR( ISBLANK(D3840), C3840=D3840, AND( LEFT(D3840,7)&lt;&gt;"NOMINA ", OR( ISERROR(FIND(" - ",D3840)), NOT(ISNUMBER(VALUE(LEFT(D3840,FIND(" - ",D3840)-1)))) ) ) ), "", B3840 &amp; "|" &amp; E3840 &amp; "|" &amp; (IF(ISBLANK(C3840), "", IFERROR(VALUE(LEFT(TRIM(C3840), FIND(" ", TRIM(C3840)&amp;" ")-1)), ""))) &amp; "|" &amp; D3840 )</f>
        <v/>
      </c>
      <c r="K3840" s="18" t="n">
        <f aca="false">IF(OR(C3840="", J3840="",G3840=""), 0, IF(COUNTIF($J$6:J3840, J3840)=1, 1, 0))</f>
        <v>0</v>
      </c>
      <c r="L3840" s="16" t="str">
        <f aca="false">IF(B3840="Inscripción de nuevo registro patronal",B3840 &amp; "|" &amp; E3840 &amp; "|" &amp; C3840,"")</f>
        <v/>
      </c>
      <c r="M3840" s="18" t="n">
        <f aca="false">IF(OR(C3840="", L3840=""), 0, IF(COUNTIF($L$6:L3840, L3840)=1, 1, 0))</f>
        <v>0</v>
      </c>
    </row>
    <row r="3841" customFormat="false" ht="28.35" hidden="false" customHeight="true" outlineLevel="0" collapsed="false">
      <c r="A3841" s="48" t="str">
        <f aca="false">IF(AND(NOT(ISBLANK(C3841)),NOT(ISBLANK(B3841)),NOT(ISBLANK(E3841))),(_xlfn.AGGREGATE(2,7,A$5:A3841))+1,"")</f>
        <v/>
      </c>
      <c r="B3841" s="49"/>
      <c r="C3841" s="49"/>
      <c r="D3841" s="50"/>
      <c r="E3841" s="51"/>
      <c r="F3841" s="52" t="str">
        <f aca="false">IFERROR(VLOOKUP(B3841,LISTAS!$Q$2:$R$58,2,0),"")</f>
        <v/>
      </c>
      <c r="G3841" s="34" t="str">
        <f aca="false">IF(ISBLANK(C3841),"",  IF(F3841="RAZÓN SOCIAL","NUEVO_RP",   IF(F3841="NUMERO",      IF(ISNUMBER(VALUE(C3841)),VALUE(C3841),""),   IF(OR(F3841="NSS - NOMBRE",F3841="RP - NOMBRE"),      IF(         AND(           NOT(ISERROR(FIND(" - ",C3841))),           ISERROR(FIND("  ",C3841)),           ISERROR(FIND("–",C3841)),           ISERROR(FIND("—",C3841)),           ISNUMBER(VALUE(LEFT(C3841,FIND(" - ",C3841)-1)))         ),         VALUE(LEFT(C3841,FIND(" - ",C3841)-1)),         ""      ),   ""   )  )))</f>
        <v/>
      </c>
      <c r="H3841" s="34" t="str">
        <f aca="false">B3841 &amp; "|" &amp; E3841 &amp; "|" &amp;(IF(ISBLANK(C3841),"",IFERROR(VALUE(LEFT(TRIM(C3841),FIND(" ",TRIM(C3841)&amp;" ")-1)),"")))</f>
        <v>||</v>
      </c>
      <c r="I3841" s="18" t="n">
        <f aca="false">IF(G3841="",0, IF(COUNTIF($H$6:H3841,H3841)=1,1,0))</f>
        <v>0</v>
      </c>
      <c r="J3841" s="34" t="str">
        <f aca="false">IF( OR( ISBLANK(D3841), C3841=D3841, AND( LEFT(D3841,7)&lt;&gt;"NOMINA ", OR( ISERROR(FIND(" - ",D3841)), NOT(ISNUMBER(VALUE(LEFT(D3841,FIND(" - ",D3841)-1)))) ) ) ), "", B3841 &amp; "|" &amp; E3841 &amp; "|" &amp; (IF(ISBLANK(C3841), "", IFERROR(VALUE(LEFT(TRIM(C3841), FIND(" ", TRIM(C3841)&amp;" ")-1)), ""))) &amp; "|" &amp; D3841 )</f>
        <v/>
      </c>
      <c r="K3841" s="18" t="n">
        <f aca="false">IF(OR(C3841="", J3841="",G3841=""), 0, IF(COUNTIF($J$6:J3841, J3841)=1, 1, 0))</f>
        <v>0</v>
      </c>
      <c r="L3841" s="16" t="str">
        <f aca="false">IF(B3841="Inscripción de nuevo registro patronal",B3841 &amp; "|" &amp; E3841 &amp; "|" &amp; C3841,"")</f>
        <v/>
      </c>
      <c r="M3841" s="18" t="n">
        <f aca="false">IF(OR(C3841="", L3841=""), 0, IF(COUNTIF($L$6:L3841, L3841)=1, 1, 0))</f>
        <v>0</v>
      </c>
    </row>
    <row r="3842" customFormat="false" ht="28.35" hidden="false" customHeight="true" outlineLevel="0" collapsed="false">
      <c r="A3842" s="48" t="str">
        <f aca="false">IF(AND(NOT(ISBLANK(C3842)),NOT(ISBLANK(B3842)),NOT(ISBLANK(E3842))),(_xlfn.AGGREGATE(2,7,A$5:A3842))+1,"")</f>
        <v/>
      </c>
      <c r="B3842" s="49"/>
      <c r="C3842" s="49"/>
      <c r="D3842" s="50"/>
      <c r="E3842" s="51"/>
      <c r="F3842" s="52" t="str">
        <f aca="false">IFERROR(VLOOKUP(B3842,LISTAS!$Q$2:$R$58,2,0),"")</f>
        <v/>
      </c>
      <c r="G3842" s="34" t="str">
        <f aca="false">IF(ISBLANK(C3842),"",  IF(F3842="RAZÓN SOCIAL","NUEVO_RP",   IF(F3842="NUMERO",      IF(ISNUMBER(VALUE(C3842)),VALUE(C3842),""),   IF(OR(F3842="NSS - NOMBRE",F3842="RP - NOMBRE"),      IF(         AND(           NOT(ISERROR(FIND(" - ",C3842))),           ISERROR(FIND("  ",C3842)),           ISERROR(FIND("–",C3842)),           ISERROR(FIND("—",C3842)),           ISNUMBER(VALUE(LEFT(C3842,FIND(" - ",C3842)-1)))         ),         VALUE(LEFT(C3842,FIND(" - ",C3842)-1)),         ""      ),   ""   )  )))</f>
        <v/>
      </c>
      <c r="H3842" s="34" t="str">
        <f aca="false">B3842 &amp; "|" &amp; E3842 &amp; "|" &amp;(IF(ISBLANK(C3842),"",IFERROR(VALUE(LEFT(TRIM(C3842),FIND(" ",TRIM(C3842)&amp;" ")-1)),"")))</f>
        <v>||</v>
      </c>
      <c r="I3842" s="18" t="n">
        <f aca="false">IF(G3842="",0, IF(COUNTIF($H$6:H3842,H3842)=1,1,0))</f>
        <v>0</v>
      </c>
      <c r="J3842" s="34" t="str">
        <f aca="false">IF( OR( ISBLANK(D3842), C3842=D3842, AND( LEFT(D3842,7)&lt;&gt;"NOMINA ", OR( ISERROR(FIND(" - ",D3842)), NOT(ISNUMBER(VALUE(LEFT(D3842,FIND(" - ",D3842)-1)))) ) ) ), "", B3842 &amp; "|" &amp; E3842 &amp; "|" &amp; (IF(ISBLANK(C3842), "", IFERROR(VALUE(LEFT(TRIM(C3842), FIND(" ", TRIM(C3842)&amp;" ")-1)), ""))) &amp; "|" &amp; D3842 )</f>
        <v/>
      </c>
      <c r="K3842" s="18" t="n">
        <f aca="false">IF(OR(C3842="", J3842="",G3842=""), 0, IF(COUNTIF($J$6:J3842, J3842)=1, 1, 0))</f>
        <v>0</v>
      </c>
      <c r="L3842" s="16" t="str">
        <f aca="false">IF(B3842="Inscripción de nuevo registro patronal",B3842 &amp; "|" &amp; E3842 &amp; "|" &amp; C3842,"")</f>
        <v/>
      </c>
      <c r="M3842" s="18" t="n">
        <f aca="false">IF(OR(C3842="", L3842=""), 0, IF(COUNTIF($L$6:L3842, L3842)=1, 1, 0))</f>
        <v>0</v>
      </c>
    </row>
    <row r="3843" customFormat="false" ht="28.35" hidden="false" customHeight="true" outlineLevel="0" collapsed="false">
      <c r="A3843" s="48" t="str">
        <f aca="false">IF(AND(NOT(ISBLANK(C3843)),NOT(ISBLANK(B3843)),NOT(ISBLANK(E3843))),(_xlfn.AGGREGATE(2,7,A$5:A3843))+1,"")</f>
        <v/>
      </c>
      <c r="B3843" s="49"/>
      <c r="C3843" s="49"/>
      <c r="D3843" s="50"/>
      <c r="E3843" s="51"/>
      <c r="F3843" s="52" t="str">
        <f aca="false">IFERROR(VLOOKUP(B3843,LISTAS!$Q$2:$R$58,2,0),"")</f>
        <v/>
      </c>
      <c r="G3843" s="34" t="str">
        <f aca="false">IF(ISBLANK(C3843),"",  IF(F3843="RAZÓN SOCIAL","NUEVO_RP",   IF(F3843="NUMERO",      IF(ISNUMBER(VALUE(C3843)),VALUE(C3843),""),   IF(OR(F3843="NSS - NOMBRE",F3843="RP - NOMBRE"),      IF(         AND(           NOT(ISERROR(FIND(" - ",C3843))),           ISERROR(FIND("  ",C3843)),           ISERROR(FIND("–",C3843)),           ISERROR(FIND("—",C3843)),           ISNUMBER(VALUE(LEFT(C3843,FIND(" - ",C3843)-1)))         ),         VALUE(LEFT(C3843,FIND(" - ",C3843)-1)),         ""      ),   ""   )  )))</f>
        <v/>
      </c>
      <c r="H3843" s="34" t="str">
        <f aca="false">B3843 &amp; "|" &amp; E3843 &amp; "|" &amp;(IF(ISBLANK(C3843),"",IFERROR(VALUE(LEFT(TRIM(C3843),FIND(" ",TRIM(C3843)&amp;" ")-1)),"")))</f>
        <v>||</v>
      </c>
      <c r="I3843" s="18" t="n">
        <f aca="false">IF(G3843="",0, IF(COUNTIF($H$6:H3843,H3843)=1,1,0))</f>
        <v>0</v>
      </c>
      <c r="J3843" s="34" t="str">
        <f aca="false">IF( OR( ISBLANK(D3843), C3843=D3843, AND( LEFT(D3843,7)&lt;&gt;"NOMINA ", OR( ISERROR(FIND(" - ",D3843)), NOT(ISNUMBER(VALUE(LEFT(D3843,FIND(" - ",D3843)-1)))) ) ) ), "", B3843 &amp; "|" &amp; E3843 &amp; "|" &amp; (IF(ISBLANK(C3843), "", IFERROR(VALUE(LEFT(TRIM(C3843), FIND(" ", TRIM(C3843)&amp;" ")-1)), ""))) &amp; "|" &amp; D3843 )</f>
        <v/>
      </c>
      <c r="K3843" s="18" t="n">
        <f aca="false">IF(OR(C3843="", J3843="",G3843=""), 0, IF(COUNTIF($J$6:J3843, J3843)=1, 1, 0))</f>
        <v>0</v>
      </c>
      <c r="L3843" s="16" t="str">
        <f aca="false">IF(B3843="Inscripción de nuevo registro patronal",B3843 &amp; "|" &amp; E3843 &amp; "|" &amp; C3843,"")</f>
        <v/>
      </c>
      <c r="M3843" s="18" t="n">
        <f aca="false">IF(OR(C3843="", L3843=""), 0, IF(COUNTIF($L$6:L3843, L3843)=1, 1, 0))</f>
        <v>0</v>
      </c>
    </row>
    <row r="3844" customFormat="false" ht="28.35" hidden="false" customHeight="true" outlineLevel="0" collapsed="false">
      <c r="A3844" s="48" t="str">
        <f aca="false">IF(AND(NOT(ISBLANK(C3844)),NOT(ISBLANK(B3844)),NOT(ISBLANK(E3844))),(_xlfn.AGGREGATE(2,7,A$5:A3844))+1,"")</f>
        <v/>
      </c>
      <c r="B3844" s="49"/>
      <c r="C3844" s="49"/>
      <c r="D3844" s="50"/>
      <c r="E3844" s="51"/>
      <c r="F3844" s="52" t="str">
        <f aca="false">IFERROR(VLOOKUP(B3844,LISTAS!$Q$2:$R$58,2,0),"")</f>
        <v/>
      </c>
      <c r="G3844" s="34" t="str">
        <f aca="false">IF(ISBLANK(C3844),"",  IF(F3844="RAZÓN SOCIAL","NUEVO_RP",   IF(F3844="NUMERO",      IF(ISNUMBER(VALUE(C3844)),VALUE(C3844),""),   IF(OR(F3844="NSS - NOMBRE",F3844="RP - NOMBRE"),      IF(         AND(           NOT(ISERROR(FIND(" - ",C3844))),           ISERROR(FIND("  ",C3844)),           ISERROR(FIND("–",C3844)),           ISERROR(FIND("—",C3844)),           ISNUMBER(VALUE(LEFT(C3844,FIND(" - ",C3844)-1)))         ),         VALUE(LEFT(C3844,FIND(" - ",C3844)-1)),         ""      ),   ""   )  )))</f>
        <v/>
      </c>
      <c r="H3844" s="34" t="str">
        <f aca="false">B3844 &amp; "|" &amp; E3844 &amp; "|" &amp;(IF(ISBLANK(C3844),"",IFERROR(VALUE(LEFT(TRIM(C3844),FIND(" ",TRIM(C3844)&amp;" ")-1)),"")))</f>
        <v>||</v>
      </c>
      <c r="I3844" s="18" t="n">
        <f aca="false">IF(G3844="",0, IF(COUNTIF($H$6:H3844,H3844)=1,1,0))</f>
        <v>0</v>
      </c>
      <c r="J3844" s="34" t="str">
        <f aca="false">IF( OR( ISBLANK(D3844), C3844=D3844, AND( LEFT(D3844,7)&lt;&gt;"NOMINA ", OR( ISERROR(FIND(" - ",D3844)), NOT(ISNUMBER(VALUE(LEFT(D3844,FIND(" - ",D3844)-1)))) ) ) ), "", B3844 &amp; "|" &amp; E3844 &amp; "|" &amp; (IF(ISBLANK(C3844), "", IFERROR(VALUE(LEFT(TRIM(C3844), FIND(" ", TRIM(C3844)&amp;" ")-1)), ""))) &amp; "|" &amp; D3844 )</f>
        <v/>
      </c>
      <c r="K3844" s="18" t="n">
        <f aca="false">IF(OR(C3844="", J3844="",G3844=""), 0, IF(COUNTIF($J$6:J3844, J3844)=1, 1, 0))</f>
        <v>0</v>
      </c>
      <c r="L3844" s="16" t="str">
        <f aca="false">IF(B3844="Inscripción de nuevo registro patronal",B3844 &amp; "|" &amp; E3844 &amp; "|" &amp; C3844,"")</f>
        <v/>
      </c>
      <c r="M3844" s="18" t="n">
        <f aca="false">IF(OR(C3844="", L3844=""), 0, IF(COUNTIF($L$6:L3844, L3844)=1, 1, 0))</f>
        <v>0</v>
      </c>
    </row>
    <row r="3845" customFormat="false" ht="28.35" hidden="false" customHeight="true" outlineLevel="0" collapsed="false">
      <c r="A3845" s="48" t="str">
        <f aca="false">IF(AND(NOT(ISBLANK(C3845)),NOT(ISBLANK(B3845)),NOT(ISBLANK(E3845))),(_xlfn.AGGREGATE(2,7,A$5:A3845))+1,"")</f>
        <v/>
      </c>
      <c r="B3845" s="49"/>
      <c r="C3845" s="49"/>
      <c r="D3845" s="50"/>
      <c r="E3845" s="51"/>
      <c r="F3845" s="52" t="str">
        <f aca="false">IFERROR(VLOOKUP(B3845,LISTAS!$Q$2:$R$58,2,0),"")</f>
        <v/>
      </c>
      <c r="G3845" s="34" t="str">
        <f aca="false">IF(ISBLANK(C3845),"",  IF(F3845="RAZÓN SOCIAL","NUEVO_RP",   IF(F3845="NUMERO",      IF(ISNUMBER(VALUE(C3845)),VALUE(C3845),""),   IF(OR(F3845="NSS - NOMBRE",F3845="RP - NOMBRE"),      IF(         AND(           NOT(ISERROR(FIND(" - ",C3845))),           ISERROR(FIND("  ",C3845)),           ISERROR(FIND("–",C3845)),           ISERROR(FIND("—",C3845)),           ISNUMBER(VALUE(LEFT(C3845,FIND(" - ",C3845)-1)))         ),         VALUE(LEFT(C3845,FIND(" - ",C3845)-1)),         ""      ),   ""   )  )))</f>
        <v/>
      </c>
      <c r="H3845" s="34" t="str">
        <f aca="false">B3845 &amp; "|" &amp; E3845 &amp; "|" &amp;(IF(ISBLANK(C3845),"",IFERROR(VALUE(LEFT(TRIM(C3845),FIND(" ",TRIM(C3845)&amp;" ")-1)),"")))</f>
        <v>||</v>
      </c>
      <c r="I3845" s="18" t="n">
        <f aca="false">IF(G3845="",0, IF(COUNTIF($H$6:H3845,H3845)=1,1,0))</f>
        <v>0</v>
      </c>
      <c r="J3845" s="34" t="str">
        <f aca="false">IF( OR( ISBLANK(D3845), C3845=D3845, AND( LEFT(D3845,7)&lt;&gt;"NOMINA ", OR( ISERROR(FIND(" - ",D3845)), NOT(ISNUMBER(VALUE(LEFT(D3845,FIND(" - ",D3845)-1)))) ) ) ), "", B3845 &amp; "|" &amp; E3845 &amp; "|" &amp; (IF(ISBLANK(C3845), "", IFERROR(VALUE(LEFT(TRIM(C3845), FIND(" ", TRIM(C3845)&amp;" ")-1)), ""))) &amp; "|" &amp; D3845 )</f>
        <v/>
      </c>
      <c r="K3845" s="18" t="n">
        <f aca="false">IF(OR(C3845="", J3845="",G3845=""), 0, IF(COUNTIF($J$6:J3845, J3845)=1, 1, 0))</f>
        <v>0</v>
      </c>
      <c r="L3845" s="16" t="str">
        <f aca="false">IF(B3845="Inscripción de nuevo registro patronal",B3845 &amp; "|" &amp; E3845 &amp; "|" &amp; C3845,"")</f>
        <v/>
      </c>
      <c r="M3845" s="18" t="n">
        <f aca="false">IF(OR(C3845="", L3845=""), 0, IF(COUNTIF($L$6:L3845, L3845)=1, 1, 0))</f>
        <v>0</v>
      </c>
    </row>
    <row r="3846" customFormat="false" ht="28.35" hidden="false" customHeight="true" outlineLevel="0" collapsed="false">
      <c r="A3846" s="48" t="str">
        <f aca="false">IF(AND(NOT(ISBLANK(C3846)),NOT(ISBLANK(B3846)),NOT(ISBLANK(E3846))),(_xlfn.AGGREGATE(2,7,A$5:A3846))+1,"")</f>
        <v/>
      </c>
      <c r="B3846" s="49"/>
      <c r="C3846" s="49"/>
      <c r="D3846" s="50"/>
      <c r="E3846" s="51"/>
      <c r="F3846" s="52" t="str">
        <f aca="false">IFERROR(VLOOKUP(B3846,LISTAS!$Q$2:$R$58,2,0),"")</f>
        <v/>
      </c>
      <c r="G3846" s="34" t="str">
        <f aca="false">IF(ISBLANK(C3846),"",  IF(F3846="RAZÓN SOCIAL","NUEVO_RP",   IF(F3846="NUMERO",      IF(ISNUMBER(VALUE(C3846)),VALUE(C3846),""),   IF(OR(F3846="NSS - NOMBRE",F3846="RP - NOMBRE"),      IF(         AND(           NOT(ISERROR(FIND(" - ",C3846))),           ISERROR(FIND("  ",C3846)),           ISERROR(FIND("–",C3846)),           ISERROR(FIND("—",C3846)),           ISNUMBER(VALUE(LEFT(C3846,FIND(" - ",C3846)-1)))         ),         VALUE(LEFT(C3846,FIND(" - ",C3846)-1)),         ""      ),   ""   )  )))</f>
        <v/>
      </c>
      <c r="H3846" s="34" t="str">
        <f aca="false">B3846 &amp; "|" &amp; E3846 &amp; "|" &amp;(IF(ISBLANK(C3846),"",IFERROR(VALUE(LEFT(TRIM(C3846),FIND(" ",TRIM(C3846)&amp;" ")-1)),"")))</f>
        <v>||</v>
      </c>
      <c r="I3846" s="18" t="n">
        <f aca="false">IF(G3846="",0, IF(COUNTIF($H$6:H3846,H3846)=1,1,0))</f>
        <v>0</v>
      </c>
      <c r="J3846" s="34" t="str">
        <f aca="false">IF( OR( ISBLANK(D3846), C3846=D3846, AND( LEFT(D3846,7)&lt;&gt;"NOMINA ", OR( ISERROR(FIND(" - ",D3846)), NOT(ISNUMBER(VALUE(LEFT(D3846,FIND(" - ",D3846)-1)))) ) ) ), "", B3846 &amp; "|" &amp; E3846 &amp; "|" &amp; (IF(ISBLANK(C3846), "", IFERROR(VALUE(LEFT(TRIM(C3846), FIND(" ", TRIM(C3846)&amp;" ")-1)), ""))) &amp; "|" &amp; D3846 )</f>
        <v/>
      </c>
      <c r="K3846" s="18" t="n">
        <f aca="false">IF(OR(C3846="", J3846="",G3846=""), 0, IF(COUNTIF($J$6:J3846, J3846)=1, 1, 0))</f>
        <v>0</v>
      </c>
      <c r="L3846" s="16" t="str">
        <f aca="false">IF(B3846="Inscripción de nuevo registro patronal",B3846 &amp; "|" &amp; E3846 &amp; "|" &amp; C3846,"")</f>
        <v/>
      </c>
      <c r="M3846" s="18" t="n">
        <f aca="false">IF(OR(C3846="", L3846=""), 0, IF(COUNTIF($L$6:L3846, L3846)=1, 1, 0))</f>
        <v>0</v>
      </c>
    </row>
    <row r="3847" customFormat="false" ht="28.35" hidden="false" customHeight="true" outlineLevel="0" collapsed="false">
      <c r="A3847" s="48" t="str">
        <f aca="false">IF(AND(NOT(ISBLANK(C3847)),NOT(ISBLANK(B3847)),NOT(ISBLANK(E3847))),(_xlfn.AGGREGATE(2,7,A$5:A3847))+1,"")</f>
        <v/>
      </c>
      <c r="B3847" s="49"/>
      <c r="C3847" s="49"/>
      <c r="D3847" s="50"/>
      <c r="E3847" s="51"/>
      <c r="F3847" s="52" t="str">
        <f aca="false">IFERROR(VLOOKUP(B3847,LISTAS!$Q$2:$R$58,2,0),"")</f>
        <v/>
      </c>
      <c r="G3847" s="34" t="str">
        <f aca="false">IF(ISBLANK(C3847),"",  IF(F3847="RAZÓN SOCIAL","NUEVO_RP",   IF(F3847="NUMERO",      IF(ISNUMBER(VALUE(C3847)),VALUE(C3847),""),   IF(OR(F3847="NSS - NOMBRE",F3847="RP - NOMBRE"),      IF(         AND(           NOT(ISERROR(FIND(" - ",C3847))),           ISERROR(FIND("  ",C3847)),           ISERROR(FIND("–",C3847)),           ISERROR(FIND("—",C3847)),           ISNUMBER(VALUE(LEFT(C3847,FIND(" - ",C3847)-1)))         ),         VALUE(LEFT(C3847,FIND(" - ",C3847)-1)),         ""      ),   ""   )  )))</f>
        <v/>
      </c>
      <c r="H3847" s="34" t="str">
        <f aca="false">B3847 &amp; "|" &amp; E3847 &amp; "|" &amp;(IF(ISBLANK(C3847),"",IFERROR(VALUE(LEFT(TRIM(C3847),FIND(" ",TRIM(C3847)&amp;" ")-1)),"")))</f>
        <v>||</v>
      </c>
      <c r="I3847" s="18" t="n">
        <f aca="false">IF(G3847="",0, IF(COUNTIF($H$6:H3847,H3847)=1,1,0))</f>
        <v>0</v>
      </c>
      <c r="J3847" s="34" t="str">
        <f aca="false">IF( OR( ISBLANK(D3847), C3847=D3847, AND( LEFT(D3847,7)&lt;&gt;"NOMINA ", OR( ISERROR(FIND(" - ",D3847)), NOT(ISNUMBER(VALUE(LEFT(D3847,FIND(" - ",D3847)-1)))) ) ) ), "", B3847 &amp; "|" &amp; E3847 &amp; "|" &amp; (IF(ISBLANK(C3847), "", IFERROR(VALUE(LEFT(TRIM(C3847), FIND(" ", TRIM(C3847)&amp;" ")-1)), ""))) &amp; "|" &amp; D3847 )</f>
        <v/>
      </c>
      <c r="K3847" s="18" t="n">
        <f aca="false">IF(OR(C3847="", J3847="",G3847=""), 0, IF(COUNTIF($J$6:J3847, J3847)=1, 1, 0))</f>
        <v>0</v>
      </c>
      <c r="L3847" s="16" t="str">
        <f aca="false">IF(B3847="Inscripción de nuevo registro patronal",B3847 &amp; "|" &amp; E3847 &amp; "|" &amp; C3847,"")</f>
        <v/>
      </c>
      <c r="M3847" s="18" t="n">
        <f aca="false">IF(OR(C3847="", L3847=""), 0, IF(COUNTIF($L$6:L3847, L3847)=1, 1, 0))</f>
        <v>0</v>
      </c>
    </row>
    <row r="3848" customFormat="false" ht="28.35" hidden="false" customHeight="true" outlineLevel="0" collapsed="false">
      <c r="A3848" s="48" t="str">
        <f aca="false">IF(AND(NOT(ISBLANK(C3848)),NOT(ISBLANK(B3848)),NOT(ISBLANK(E3848))),(_xlfn.AGGREGATE(2,7,A$5:A3848))+1,"")</f>
        <v/>
      </c>
      <c r="B3848" s="49"/>
      <c r="C3848" s="49"/>
      <c r="D3848" s="50"/>
      <c r="E3848" s="51"/>
      <c r="F3848" s="52" t="str">
        <f aca="false">IFERROR(VLOOKUP(B3848,LISTAS!$Q$2:$R$58,2,0),"")</f>
        <v/>
      </c>
      <c r="G3848" s="34" t="str">
        <f aca="false">IF(ISBLANK(C3848),"",  IF(F3848="RAZÓN SOCIAL","NUEVO_RP",   IF(F3848="NUMERO",      IF(ISNUMBER(VALUE(C3848)),VALUE(C3848),""),   IF(OR(F3848="NSS - NOMBRE",F3848="RP - NOMBRE"),      IF(         AND(           NOT(ISERROR(FIND(" - ",C3848))),           ISERROR(FIND("  ",C3848)),           ISERROR(FIND("–",C3848)),           ISERROR(FIND("—",C3848)),           ISNUMBER(VALUE(LEFT(C3848,FIND(" - ",C3848)-1)))         ),         VALUE(LEFT(C3848,FIND(" - ",C3848)-1)),         ""      ),   ""   )  )))</f>
        <v/>
      </c>
      <c r="H3848" s="34" t="str">
        <f aca="false">B3848 &amp; "|" &amp; E3848 &amp; "|" &amp;(IF(ISBLANK(C3848),"",IFERROR(VALUE(LEFT(TRIM(C3848),FIND(" ",TRIM(C3848)&amp;" ")-1)),"")))</f>
        <v>||</v>
      </c>
      <c r="I3848" s="18" t="n">
        <f aca="false">IF(G3848="",0, IF(COUNTIF($H$6:H3848,H3848)=1,1,0))</f>
        <v>0</v>
      </c>
      <c r="J3848" s="34" t="str">
        <f aca="false">IF( OR( ISBLANK(D3848), C3848=D3848, AND( LEFT(D3848,7)&lt;&gt;"NOMINA ", OR( ISERROR(FIND(" - ",D3848)), NOT(ISNUMBER(VALUE(LEFT(D3848,FIND(" - ",D3848)-1)))) ) ) ), "", B3848 &amp; "|" &amp; E3848 &amp; "|" &amp; (IF(ISBLANK(C3848), "", IFERROR(VALUE(LEFT(TRIM(C3848), FIND(" ", TRIM(C3848)&amp;" ")-1)), ""))) &amp; "|" &amp; D3848 )</f>
        <v/>
      </c>
      <c r="K3848" s="18" t="n">
        <f aca="false">IF(OR(C3848="", J3848="",G3848=""), 0, IF(COUNTIF($J$6:J3848, J3848)=1, 1, 0))</f>
        <v>0</v>
      </c>
      <c r="L3848" s="16" t="str">
        <f aca="false">IF(B3848="Inscripción de nuevo registro patronal",B3848 &amp; "|" &amp; E3848 &amp; "|" &amp; C3848,"")</f>
        <v/>
      </c>
      <c r="M3848" s="18" t="n">
        <f aca="false">IF(OR(C3848="", L3848=""), 0, IF(COUNTIF($L$6:L3848, L3848)=1, 1, 0))</f>
        <v>0</v>
      </c>
    </row>
    <row r="3849" customFormat="false" ht="28.35" hidden="false" customHeight="true" outlineLevel="0" collapsed="false">
      <c r="A3849" s="48" t="str">
        <f aca="false">IF(AND(NOT(ISBLANK(C3849)),NOT(ISBLANK(B3849)),NOT(ISBLANK(E3849))),(_xlfn.AGGREGATE(2,7,A$5:A3849))+1,"")</f>
        <v/>
      </c>
      <c r="B3849" s="49"/>
      <c r="C3849" s="49"/>
      <c r="D3849" s="50"/>
      <c r="E3849" s="51"/>
      <c r="F3849" s="52" t="str">
        <f aca="false">IFERROR(VLOOKUP(B3849,LISTAS!$Q$2:$R$58,2,0),"")</f>
        <v/>
      </c>
      <c r="G3849" s="34" t="str">
        <f aca="false">IF(ISBLANK(C3849),"",  IF(F3849="RAZÓN SOCIAL","NUEVO_RP",   IF(F3849="NUMERO",      IF(ISNUMBER(VALUE(C3849)),VALUE(C3849),""),   IF(OR(F3849="NSS - NOMBRE",F3849="RP - NOMBRE"),      IF(         AND(           NOT(ISERROR(FIND(" - ",C3849))),           ISERROR(FIND("  ",C3849)),           ISERROR(FIND("–",C3849)),           ISERROR(FIND("—",C3849)),           ISNUMBER(VALUE(LEFT(C3849,FIND(" - ",C3849)-1)))         ),         VALUE(LEFT(C3849,FIND(" - ",C3849)-1)),         ""      ),   ""   )  )))</f>
        <v/>
      </c>
      <c r="H3849" s="34" t="str">
        <f aca="false">B3849 &amp; "|" &amp; E3849 &amp; "|" &amp;(IF(ISBLANK(C3849),"",IFERROR(VALUE(LEFT(TRIM(C3849),FIND(" ",TRIM(C3849)&amp;" ")-1)),"")))</f>
        <v>||</v>
      </c>
      <c r="I3849" s="18" t="n">
        <f aca="false">IF(G3849="",0, IF(COUNTIF($H$6:H3849,H3849)=1,1,0))</f>
        <v>0</v>
      </c>
      <c r="J3849" s="34" t="str">
        <f aca="false">IF( OR( ISBLANK(D3849), C3849=D3849, AND( LEFT(D3849,7)&lt;&gt;"NOMINA ", OR( ISERROR(FIND(" - ",D3849)), NOT(ISNUMBER(VALUE(LEFT(D3849,FIND(" - ",D3849)-1)))) ) ) ), "", B3849 &amp; "|" &amp; E3849 &amp; "|" &amp; (IF(ISBLANK(C3849), "", IFERROR(VALUE(LEFT(TRIM(C3849), FIND(" ", TRIM(C3849)&amp;" ")-1)), ""))) &amp; "|" &amp; D3849 )</f>
        <v/>
      </c>
      <c r="K3849" s="18" t="n">
        <f aca="false">IF(OR(C3849="", J3849="",G3849=""), 0, IF(COUNTIF($J$6:J3849, J3849)=1, 1, 0))</f>
        <v>0</v>
      </c>
      <c r="L3849" s="16" t="str">
        <f aca="false">IF(B3849="Inscripción de nuevo registro patronal",B3849 &amp; "|" &amp; E3849 &amp; "|" &amp; C3849,"")</f>
        <v/>
      </c>
      <c r="M3849" s="18" t="n">
        <f aca="false">IF(OR(C3849="", L3849=""), 0, IF(COUNTIF($L$6:L3849, L3849)=1, 1, 0))</f>
        <v>0</v>
      </c>
    </row>
    <row r="3850" customFormat="false" ht="28.35" hidden="false" customHeight="true" outlineLevel="0" collapsed="false">
      <c r="A3850" s="48" t="str">
        <f aca="false">IF(AND(NOT(ISBLANK(C3850)),NOT(ISBLANK(B3850)),NOT(ISBLANK(E3850))),(_xlfn.AGGREGATE(2,7,A$5:A3850))+1,"")</f>
        <v/>
      </c>
      <c r="B3850" s="49"/>
      <c r="C3850" s="49"/>
      <c r="D3850" s="50"/>
      <c r="E3850" s="51"/>
      <c r="F3850" s="52" t="str">
        <f aca="false">IFERROR(VLOOKUP(B3850,LISTAS!$Q$2:$R$58,2,0),"")</f>
        <v/>
      </c>
      <c r="G3850" s="34" t="str">
        <f aca="false">IF(ISBLANK(C3850),"",  IF(F3850="RAZÓN SOCIAL","NUEVO_RP",   IF(F3850="NUMERO",      IF(ISNUMBER(VALUE(C3850)),VALUE(C3850),""),   IF(OR(F3850="NSS - NOMBRE",F3850="RP - NOMBRE"),      IF(         AND(           NOT(ISERROR(FIND(" - ",C3850))),           ISERROR(FIND("  ",C3850)),           ISERROR(FIND("–",C3850)),           ISERROR(FIND("—",C3850)),           ISNUMBER(VALUE(LEFT(C3850,FIND(" - ",C3850)-1)))         ),         VALUE(LEFT(C3850,FIND(" - ",C3850)-1)),         ""      ),   ""   )  )))</f>
        <v/>
      </c>
      <c r="H3850" s="34" t="str">
        <f aca="false">B3850 &amp; "|" &amp; E3850 &amp; "|" &amp;(IF(ISBLANK(C3850),"",IFERROR(VALUE(LEFT(TRIM(C3850),FIND(" ",TRIM(C3850)&amp;" ")-1)),"")))</f>
        <v>||</v>
      </c>
      <c r="I3850" s="18" t="n">
        <f aca="false">IF(G3850="",0, IF(COUNTIF($H$6:H3850,H3850)=1,1,0))</f>
        <v>0</v>
      </c>
      <c r="J3850" s="34" t="str">
        <f aca="false">IF( OR( ISBLANK(D3850), C3850=D3850, AND( LEFT(D3850,7)&lt;&gt;"NOMINA ", OR( ISERROR(FIND(" - ",D3850)), NOT(ISNUMBER(VALUE(LEFT(D3850,FIND(" - ",D3850)-1)))) ) ) ), "", B3850 &amp; "|" &amp; E3850 &amp; "|" &amp; (IF(ISBLANK(C3850), "", IFERROR(VALUE(LEFT(TRIM(C3850), FIND(" ", TRIM(C3850)&amp;" ")-1)), ""))) &amp; "|" &amp; D3850 )</f>
        <v/>
      </c>
      <c r="K3850" s="18" t="n">
        <f aca="false">IF(OR(C3850="", J3850="",G3850=""), 0, IF(COUNTIF($J$6:J3850, J3850)=1, 1, 0))</f>
        <v>0</v>
      </c>
      <c r="L3850" s="16" t="str">
        <f aca="false">IF(B3850="Inscripción de nuevo registro patronal",B3850 &amp; "|" &amp; E3850 &amp; "|" &amp; C3850,"")</f>
        <v/>
      </c>
      <c r="M3850" s="18" t="n">
        <f aca="false">IF(OR(C3850="", L3850=""), 0, IF(COUNTIF($L$6:L3850, L3850)=1, 1, 0))</f>
        <v>0</v>
      </c>
    </row>
    <row r="3851" customFormat="false" ht="28.35" hidden="false" customHeight="true" outlineLevel="0" collapsed="false">
      <c r="A3851" s="48" t="str">
        <f aca="false">IF(AND(NOT(ISBLANK(C3851)),NOT(ISBLANK(B3851)),NOT(ISBLANK(E3851))),(_xlfn.AGGREGATE(2,7,A$5:A3851))+1,"")</f>
        <v/>
      </c>
      <c r="B3851" s="49"/>
      <c r="C3851" s="49"/>
      <c r="D3851" s="50"/>
      <c r="E3851" s="51"/>
      <c r="F3851" s="52" t="str">
        <f aca="false">IFERROR(VLOOKUP(B3851,LISTAS!$Q$2:$R$58,2,0),"")</f>
        <v/>
      </c>
      <c r="G3851" s="34" t="str">
        <f aca="false">IF(ISBLANK(C3851),"",  IF(F3851="RAZÓN SOCIAL","NUEVO_RP",   IF(F3851="NUMERO",      IF(ISNUMBER(VALUE(C3851)),VALUE(C3851),""),   IF(OR(F3851="NSS - NOMBRE",F3851="RP - NOMBRE"),      IF(         AND(           NOT(ISERROR(FIND(" - ",C3851))),           ISERROR(FIND("  ",C3851)),           ISERROR(FIND("–",C3851)),           ISERROR(FIND("—",C3851)),           ISNUMBER(VALUE(LEFT(C3851,FIND(" - ",C3851)-1)))         ),         VALUE(LEFT(C3851,FIND(" - ",C3851)-1)),         ""      ),   ""   )  )))</f>
        <v/>
      </c>
      <c r="H3851" s="34" t="str">
        <f aca="false">B3851 &amp; "|" &amp; E3851 &amp; "|" &amp;(IF(ISBLANK(C3851),"",IFERROR(VALUE(LEFT(TRIM(C3851),FIND(" ",TRIM(C3851)&amp;" ")-1)),"")))</f>
        <v>||</v>
      </c>
      <c r="I3851" s="18" t="n">
        <f aca="false">IF(G3851="",0, IF(COUNTIF($H$6:H3851,H3851)=1,1,0))</f>
        <v>0</v>
      </c>
      <c r="J3851" s="34" t="str">
        <f aca="false">IF( OR( ISBLANK(D3851), C3851=D3851, AND( LEFT(D3851,7)&lt;&gt;"NOMINA ", OR( ISERROR(FIND(" - ",D3851)), NOT(ISNUMBER(VALUE(LEFT(D3851,FIND(" - ",D3851)-1)))) ) ) ), "", B3851 &amp; "|" &amp; E3851 &amp; "|" &amp; (IF(ISBLANK(C3851), "", IFERROR(VALUE(LEFT(TRIM(C3851), FIND(" ", TRIM(C3851)&amp;" ")-1)), ""))) &amp; "|" &amp; D3851 )</f>
        <v/>
      </c>
      <c r="K3851" s="18" t="n">
        <f aca="false">IF(OR(C3851="", J3851="",G3851=""), 0, IF(COUNTIF($J$6:J3851, J3851)=1, 1, 0))</f>
        <v>0</v>
      </c>
      <c r="L3851" s="16" t="str">
        <f aca="false">IF(B3851="Inscripción de nuevo registro patronal",B3851 &amp; "|" &amp; E3851 &amp; "|" &amp; C3851,"")</f>
        <v/>
      </c>
      <c r="M3851" s="18" t="n">
        <f aca="false">IF(OR(C3851="", L3851=""), 0, IF(COUNTIF($L$6:L3851, L3851)=1, 1, 0))</f>
        <v>0</v>
      </c>
    </row>
    <row r="3852" customFormat="false" ht="28.35" hidden="false" customHeight="true" outlineLevel="0" collapsed="false">
      <c r="A3852" s="48" t="str">
        <f aca="false">IF(AND(NOT(ISBLANK(C3852)),NOT(ISBLANK(B3852)),NOT(ISBLANK(E3852))),(_xlfn.AGGREGATE(2,7,A$5:A3852))+1,"")</f>
        <v/>
      </c>
      <c r="B3852" s="49"/>
      <c r="C3852" s="49"/>
      <c r="D3852" s="50"/>
      <c r="E3852" s="51"/>
      <c r="F3852" s="52" t="str">
        <f aca="false">IFERROR(VLOOKUP(B3852,LISTAS!$Q$2:$R$58,2,0),"")</f>
        <v/>
      </c>
      <c r="G3852" s="34" t="str">
        <f aca="false">IF(ISBLANK(C3852),"",  IF(F3852="RAZÓN SOCIAL","NUEVO_RP",   IF(F3852="NUMERO",      IF(ISNUMBER(VALUE(C3852)),VALUE(C3852),""),   IF(OR(F3852="NSS - NOMBRE",F3852="RP - NOMBRE"),      IF(         AND(           NOT(ISERROR(FIND(" - ",C3852))),           ISERROR(FIND("  ",C3852)),           ISERROR(FIND("–",C3852)),           ISERROR(FIND("—",C3852)),           ISNUMBER(VALUE(LEFT(C3852,FIND(" - ",C3852)-1)))         ),         VALUE(LEFT(C3852,FIND(" - ",C3852)-1)),         ""      ),   ""   )  )))</f>
        <v/>
      </c>
      <c r="H3852" s="34" t="str">
        <f aca="false">B3852 &amp; "|" &amp; E3852 &amp; "|" &amp;(IF(ISBLANK(C3852),"",IFERROR(VALUE(LEFT(TRIM(C3852),FIND(" ",TRIM(C3852)&amp;" ")-1)),"")))</f>
        <v>||</v>
      </c>
      <c r="I3852" s="18" t="n">
        <f aca="false">IF(G3852="",0, IF(COUNTIF($H$6:H3852,H3852)=1,1,0))</f>
        <v>0</v>
      </c>
      <c r="J3852" s="34" t="str">
        <f aca="false">IF( OR( ISBLANK(D3852), C3852=D3852, AND( LEFT(D3852,7)&lt;&gt;"NOMINA ", OR( ISERROR(FIND(" - ",D3852)), NOT(ISNUMBER(VALUE(LEFT(D3852,FIND(" - ",D3852)-1)))) ) ) ), "", B3852 &amp; "|" &amp; E3852 &amp; "|" &amp; (IF(ISBLANK(C3852), "", IFERROR(VALUE(LEFT(TRIM(C3852), FIND(" ", TRIM(C3852)&amp;" ")-1)), ""))) &amp; "|" &amp; D3852 )</f>
        <v/>
      </c>
      <c r="K3852" s="18" t="n">
        <f aca="false">IF(OR(C3852="", J3852="",G3852=""), 0, IF(COUNTIF($J$6:J3852, J3852)=1, 1, 0))</f>
        <v>0</v>
      </c>
      <c r="L3852" s="16" t="str">
        <f aca="false">IF(B3852="Inscripción de nuevo registro patronal",B3852 &amp; "|" &amp; E3852 &amp; "|" &amp; C3852,"")</f>
        <v/>
      </c>
      <c r="M3852" s="18" t="n">
        <f aca="false">IF(OR(C3852="", L3852=""), 0, IF(COUNTIF($L$6:L3852, L3852)=1, 1, 0))</f>
        <v>0</v>
      </c>
    </row>
    <row r="3853" customFormat="false" ht="28.35" hidden="false" customHeight="true" outlineLevel="0" collapsed="false">
      <c r="A3853" s="48" t="str">
        <f aca="false">IF(AND(NOT(ISBLANK(C3853)),NOT(ISBLANK(B3853)),NOT(ISBLANK(E3853))),(_xlfn.AGGREGATE(2,7,A$5:A3853))+1,"")</f>
        <v/>
      </c>
      <c r="B3853" s="49"/>
      <c r="C3853" s="49"/>
      <c r="D3853" s="50"/>
      <c r="E3853" s="51"/>
      <c r="F3853" s="52" t="str">
        <f aca="false">IFERROR(VLOOKUP(B3853,LISTAS!$Q$2:$R$58,2,0),"")</f>
        <v/>
      </c>
      <c r="G3853" s="34" t="str">
        <f aca="false">IF(ISBLANK(C3853),"",  IF(F3853="RAZÓN SOCIAL","NUEVO_RP",   IF(F3853="NUMERO",      IF(ISNUMBER(VALUE(C3853)),VALUE(C3853),""),   IF(OR(F3853="NSS - NOMBRE",F3853="RP - NOMBRE"),      IF(         AND(           NOT(ISERROR(FIND(" - ",C3853))),           ISERROR(FIND("  ",C3853)),           ISERROR(FIND("–",C3853)),           ISERROR(FIND("—",C3853)),           ISNUMBER(VALUE(LEFT(C3853,FIND(" - ",C3853)-1)))         ),         VALUE(LEFT(C3853,FIND(" - ",C3853)-1)),         ""      ),   ""   )  )))</f>
        <v/>
      </c>
      <c r="H3853" s="34" t="str">
        <f aca="false">B3853 &amp; "|" &amp; E3853 &amp; "|" &amp;(IF(ISBLANK(C3853),"",IFERROR(VALUE(LEFT(TRIM(C3853),FIND(" ",TRIM(C3853)&amp;" ")-1)),"")))</f>
        <v>||</v>
      </c>
      <c r="I3853" s="18" t="n">
        <f aca="false">IF(G3853="",0, IF(COUNTIF($H$6:H3853,H3853)=1,1,0))</f>
        <v>0</v>
      </c>
      <c r="J3853" s="34" t="str">
        <f aca="false">IF( OR( ISBLANK(D3853), C3853=D3853, AND( LEFT(D3853,7)&lt;&gt;"NOMINA ", OR( ISERROR(FIND(" - ",D3853)), NOT(ISNUMBER(VALUE(LEFT(D3853,FIND(" - ",D3853)-1)))) ) ) ), "", B3853 &amp; "|" &amp; E3853 &amp; "|" &amp; (IF(ISBLANK(C3853), "", IFERROR(VALUE(LEFT(TRIM(C3853), FIND(" ", TRIM(C3853)&amp;" ")-1)), ""))) &amp; "|" &amp; D3853 )</f>
        <v/>
      </c>
      <c r="K3853" s="18" t="n">
        <f aca="false">IF(OR(C3853="", J3853="",G3853=""), 0, IF(COUNTIF($J$6:J3853, J3853)=1, 1, 0))</f>
        <v>0</v>
      </c>
      <c r="L3853" s="16" t="str">
        <f aca="false">IF(B3853="Inscripción de nuevo registro patronal",B3853 &amp; "|" &amp; E3853 &amp; "|" &amp; C3853,"")</f>
        <v/>
      </c>
      <c r="M3853" s="18" t="n">
        <f aca="false">IF(OR(C3853="", L3853=""), 0, IF(COUNTIF($L$6:L3853, L3853)=1, 1, 0))</f>
        <v>0</v>
      </c>
    </row>
    <row r="3854" customFormat="false" ht="28.35" hidden="false" customHeight="true" outlineLevel="0" collapsed="false">
      <c r="A3854" s="48" t="str">
        <f aca="false">IF(AND(NOT(ISBLANK(C3854)),NOT(ISBLANK(B3854)),NOT(ISBLANK(E3854))),(_xlfn.AGGREGATE(2,7,A$5:A3854))+1,"")</f>
        <v/>
      </c>
      <c r="B3854" s="49"/>
      <c r="C3854" s="49"/>
      <c r="D3854" s="50"/>
      <c r="E3854" s="51"/>
      <c r="F3854" s="52" t="str">
        <f aca="false">IFERROR(VLOOKUP(B3854,LISTAS!$Q$2:$R$58,2,0),"")</f>
        <v/>
      </c>
      <c r="G3854" s="34" t="str">
        <f aca="false">IF(ISBLANK(C3854),"",  IF(F3854="RAZÓN SOCIAL","NUEVO_RP",   IF(F3854="NUMERO",      IF(ISNUMBER(VALUE(C3854)),VALUE(C3854),""),   IF(OR(F3854="NSS - NOMBRE",F3854="RP - NOMBRE"),      IF(         AND(           NOT(ISERROR(FIND(" - ",C3854))),           ISERROR(FIND("  ",C3854)),           ISERROR(FIND("–",C3854)),           ISERROR(FIND("—",C3854)),           ISNUMBER(VALUE(LEFT(C3854,FIND(" - ",C3854)-1)))         ),         VALUE(LEFT(C3854,FIND(" - ",C3854)-1)),         ""      ),   ""   )  )))</f>
        <v/>
      </c>
      <c r="H3854" s="34" t="str">
        <f aca="false">B3854 &amp; "|" &amp; E3854 &amp; "|" &amp;(IF(ISBLANK(C3854),"",IFERROR(VALUE(LEFT(TRIM(C3854),FIND(" ",TRIM(C3854)&amp;" ")-1)),"")))</f>
        <v>||</v>
      </c>
      <c r="I3854" s="18" t="n">
        <f aca="false">IF(G3854="",0, IF(COUNTIF($H$6:H3854,H3854)=1,1,0))</f>
        <v>0</v>
      </c>
      <c r="J3854" s="34" t="str">
        <f aca="false">IF( OR( ISBLANK(D3854), C3854=D3854, AND( LEFT(D3854,7)&lt;&gt;"NOMINA ", OR( ISERROR(FIND(" - ",D3854)), NOT(ISNUMBER(VALUE(LEFT(D3854,FIND(" - ",D3854)-1)))) ) ) ), "", B3854 &amp; "|" &amp; E3854 &amp; "|" &amp; (IF(ISBLANK(C3854), "", IFERROR(VALUE(LEFT(TRIM(C3854), FIND(" ", TRIM(C3854)&amp;" ")-1)), ""))) &amp; "|" &amp; D3854 )</f>
        <v/>
      </c>
      <c r="K3854" s="18" t="n">
        <f aca="false">IF(OR(C3854="", J3854="",G3854=""), 0, IF(COUNTIF($J$6:J3854, J3854)=1, 1, 0))</f>
        <v>0</v>
      </c>
      <c r="L3854" s="16" t="str">
        <f aca="false">IF(B3854="Inscripción de nuevo registro patronal",B3854 &amp; "|" &amp; E3854 &amp; "|" &amp; C3854,"")</f>
        <v/>
      </c>
      <c r="M3854" s="18" t="n">
        <f aca="false">IF(OR(C3854="", L3854=""), 0, IF(COUNTIF($L$6:L3854, L3854)=1, 1, 0))</f>
        <v>0</v>
      </c>
    </row>
    <row r="3855" customFormat="false" ht="28.35" hidden="false" customHeight="true" outlineLevel="0" collapsed="false">
      <c r="A3855" s="48" t="str">
        <f aca="false">IF(AND(NOT(ISBLANK(C3855)),NOT(ISBLANK(B3855)),NOT(ISBLANK(E3855))),(_xlfn.AGGREGATE(2,7,A$5:A3855))+1,"")</f>
        <v/>
      </c>
      <c r="B3855" s="49"/>
      <c r="C3855" s="49"/>
      <c r="D3855" s="50"/>
      <c r="E3855" s="51"/>
      <c r="F3855" s="52" t="str">
        <f aca="false">IFERROR(VLOOKUP(B3855,LISTAS!$Q$2:$R$58,2,0),"")</f>
        <v/>
      </c>
      <c r="G3855" s="34" t="str">
        <f aca="false">IF(ISBLANK(C3855),"",  IF(F3855="RAZÓN SOCIAL","NUEVO_RP",   IF(F3855="NUMERO",      IF(ISNUMBER(VALUE(C3855)),VALUE(C3855),""),   IF(OR(F3855="NSS - NOMBRE",F3855="RP - NOMBRE"),      IF(         AND(           NOT(ISERROR(FIND(" - ",C3855))),           ISERROR(FIND("  ",C3855)),           ISERROR(FIND("–",C3855)),           ISERROR(FIND("—",C3855)),           ISNUMBER(VALUE(LEFT(C3855,FIND(" - ",C3855)-1)))         ),         VALUE(LEFT(C3855,FIND(" - ",C3855)-1)),         ""      ),   ""   )  )))</f>
        <v/>
      </c>
      <c r="H3855" s="34" t="str">
        <f aca="false">B3855 &amp; "|" &amp; E3855 &amp; "|" &amp;(IF(ISBLANK(C3855),"",IFERROR(VALUE(LEFT(TRIM(C3855),FIND(" ",TRIM(C3855)&amp;" ")-1)),"")))</f>
        <v>||</v>
      </c>
      <c r="I3855" s="18" t="n">
        <f aca="false">IF(G3855="",0, IF(COUNTIF($H$6:H3855,H3855)=1,1,0))</f>
        <v>0</v>
      </c>
      <c r="J3855" s="34" t="str">
        <f aca="false">IF( OR( ISBLANK(D3855), C3855=D3855, AND( LEFT(D3855,7)&lt;&gt;"NOMINA ", OR( ISERROR(FIND(" - ",D3855)), NOT(ISNUMBER(VALUE(LEFT(D3855,FIND(" - ",D3855)-1)))) ) ) ), "", B3855 &amp; "|" &amp; E3855 &amp; "|" &amp; (IF(ISBLANK(C3855), "", IFERROR(VALUE(LEFT(TRIM(C3855), FIND(" ", TRIM(C3855)&amp;" ")-1)), ""))) &amp; "|" &amp; D3855 )</f>
        <v/>
      </c>
      <c r="K3855" s="18" t="n">
        <f aca="false">IF(OR(C3855="", J3855="",G3855=""), 0, IF(COUNTIF($J$6:J3855, J3855)=1, 1, 0))</f>
        <v>0</v>
      </c>
      <c r="L3855" s="16" t="str">
        <f aca="false">IF(B3855="Inscripción de nuevo registro patronal",B3855 &amp; "|" &amp; E3855 &amp; "|" &amp; C3855,"")</f>
        <v/>
      </c>
      <c r="M3855" s="18" t="n">
        <f aca="false">IF(OR(C3855="", L3855=""), 0, IF(COUNTIF($L$6:L3855, L3855)=1, 1, 0))</f>
        <v>0</v>
      </c>
    </row>
    <row r="3856" customFormat="false" ht="28.35" hidden="false" customHeight="true" outlineLevel="0" collapsed="false">
      <c r="A3856" s="48" t="str">
        <f aca="false">IF(AND(NOT(ISBLANK(C3856)),NOT(ISBLANK(B3856)),NOT(ISBLANK(E3856))),(_xlfn.AGGREGATE(2,7,A$5:A3856))+1,"")</f>
        <v/>
      </c>
      <c r="B3856" s="49"/>
      <c r="C3856" s="49"/>
      <c r="D3856" s="50"/>
      <c r="E3856" s="51"/>
      <c r="F3856" s="52" t="str">
        <f aca="false">IFERROR(VLOOKUP(B3856,LISTAS!$Q$2:$R$58,2,0),"")</f>
        <v/>
      </c>
      <c r="G3856" s="34" t="str">
        <f aca="false">IF(ISBLANK(C3856),"",  IF(F3856="RAZÓN SOCIAL","NUEVO_RP",   IF(F3856="NUMERO",      IF(ISNUMBER(VALUE(C3856)),VALUE(C3856),""),   IF(OR(F3856="NSS - NOMBRE",F3856="RP - NOMBRE"),      IF(         AND(           NOT(ISERROR(FIND(" - ",C3856))),           ISERROR(FIND("  ",C3856)),           ISERROR(FIND("–",C3856)),           ISERROR(FIND("—",C3856)),           ISNUMBER(VALUE(LEFT(C3856,FIND(" - ",C3856)-1)))         ),         VALUE(LEFT(C3856,FIND(" - ",C3856)-1)),         ""      ),   ""   )  )))</f>
        <v/>
      </c>
      <c r="H3856" s="34" t="str">
        <f aca="false">B3856 &amp; "|" &amp; E3856 &amp; "|" &amp;(IF(ISBLANK(C3856),"",IFERROR(VALUE(LEFT(TRIM(C3856),FIND(" ",TRIM(C3856)&amp;" ")-1)),"")))</f>
        <v>||</v>
      </c>
      <c r="I3856" s="18" t="n">
        <f aca="false">IF(G3856="",0, IF(COUNTIF($H$6:H3856,H3856)=1,1,0))</f>
        <v>0</v>
      </c>
      <c r="J3856" s="34" t="str">
        <f aca="false">IF( OR( ISBLANK(D3856), C3856=D3856, AND( LEFT(D3856,7)&lt;&gt;"NOMINA ", OR( ISERROR(FIND(" - ",D3856)), NOT(ISNUMBER(VALUE(LEFT(D3856,FIND(" - ",D3856)-1)))) ) ) ), "", B3856 &amp; "|" &amp; E3856 &amp; "|" &amp; (IF(ISBLANK(C3856), "", IFERROR(VALUE(LEFT(TRIM(C3856), FIND(" ", TRIM(C3856)&amp;" ")-1)), ""))) &amp; "|" &amp; D3856 )</f>
        <v/>
      </c>
      <c r="K3856" s="18" t="n">
        <f aca="false">IF(OR(C3856="", J3856="",G3856=""), 0, IF(COUNTIF($J$6:J3856, J3856)=1, 1, 0))</f>
        <v>0</v>
      </c>
      <c r="L3856" s="16" t="str">
        <f aca="false">IF(B3856="Inscripción de nuevo registro patronal",B3856 &amp; "|" &amp; E3856 &amp; "|" &amp; C3856,"")</f>
        <v/>
      </c>
      <c r="M3856" s="18" t="n">
        <f aca="false">IF(OR(C3856="", L3856=""), 0, IF(COUNTIF($L$6:L3856, L3856)=1, 1, 0))</f>
        <v>0</v>
      </c>
    </row>
    <row r="3857" customFormat="false" ht="28.35" hidden="false" customHeight="true" outlineLevel="0" collapsed="false">
      <c r="A3857" s="48" t="str">
        <f aca="false">IF(AND(NOT(ISBLANK(C3857)),NOT(ISBLANK(B3857)),NOT(ISBLANK(E3857))),(_xlfn.AGGREGATE(2,7,A$5:A3857))+1,"")</f>
        <v/>
      </c>
      <c r="B3857" s="49"/>
      <c r="C3857" s="49"/>
      <c r="D3857" s="50"/>
      <c r="E3857" s="51"/>
      <c r="F3857" s="52" t="str">
        <f aca="false">IFERROR(VLOOKUP(B3857,LISTAS!$Q$2:$R$58,2,0),"")</f>
        <v/>
      </c>
      <c r="G3857" s="34" t="str">
        <f aca="false">IF(ISBLANK(C3857),"",  IF(F3857="RAZÓN SOCIAL","NUEVO_RP",   IF(F3857="NUMERO",      IF(ISNUMBER(VALUE(C3857)),VALUE(C3857),""),   IF(OR(F3857="NSS - NOMBRE",F3857="RP - NOMBRE"),      IF(         AND(           NOT(ISERROR(FIND(" - ",C3857))),           ISERROR(FIND("  ",C3857)),           ISERROR(FIND("–",C3857)),           ISERROR(FIND("—",C3857)),           ISNUMBER(VALUE(LEFT(C3857,FIND(" - ",C3857)-1)))         ),         VALUE(LEFT(C3857,FIND(" - ",C3857)-1)),         ""      ),   ""   )  )))</f>
        <v/>
      </c>
      <c r="H3857" s="34" t="str">
        <f aca="false">B3857 &amp; "|" &amp; E3857 &amp; "|" &amp;(IF(ISBLANK(C3857),"",IFERROR(VALUE(LEFT(TRIM(C3857),FIND(" ",TRIM(C3857)&amp;" ")-1)),"")))</f>
        <v>||</v>
      </c>
      <c r="I3857" s="18" t="n">
        <f aca="false">IF(G3857="",0, IF(COUNTIF($H$6:H3857,H3857)=1,1,0))</f>
        <v>0</v>
      </c>
      <c r="J3857" s="34" t="str">
        <f aca="false">IF( OR( ISBLANK(D3857), C3857=D3857, AND( LEFT(D3857,7)&lt;&gt;"NOMINA ", OR( ISERROR(FIND(" - ",D3857)), NOT(ISNUMBER(VALUE(LEFT(D3857,FIND(" - ",D3857)-1)))) ) ) ), "", B3857 &amp; "|" &amp; E3857 &amp; "|" &amp; (IF(ISBLANK(C3857), "", IFERROR(VALUE(LEFT(TRIM(C3857), FIND(" ", TRIM(C3857)&amp;" ")-1)), ""))) &amp; "|" &amp; D3857 )</f>
        <v/>
      </c>
      <c r="K3857" s="18" t="n">
        <f aca="false">IF(OR(C3857="", J3857="",G3857=""), 0, IF(COUNTIF($J$6:J3857, J3857)=1, 1, 0))</f>
        <v>0</v>
      </c>
      <c r="L3857" s="16" t="str">
        <f aca="false">IF(B3857="Inscripción de nuevo registro patronal",B3857 &amp; "|" &amp; E3857 &amp; "|" &amp; C3857,"")</f>
        <v/>
      </c>
      <c r="M3857" s="18" t="n">
        <f aca="false">IF(OR(C3857="", L3857=""), 0, IF(COUNTIF($L$6:L3857, L3857)=1, 1, 0))</f>
        <v>0</v>
      </c>
    </row>
    <row r="3858" customFormat="false" ht="28.35" hidden="false" customHeight="true" outlineLevel="0" collapsed="false">
      <c r="A3858" s="48" t="str">
        <f aca="false">IF(AND(NOT(ISBLANK(C3858)),NOT(ISBLANK(B3858)),NOT(ISBLANK(E3858))),(_xlfn.AGGREGATE(2,7,A$5:A3858))+1,"")</f>
        <v/>
      </c>
      <c r="B3858" s="49"/>
      <c r="C3858" s="49"/>
      <c r="D3858" s="50"/>
      <c r="E3858" s="51"/>
      <c r="F3858" s="52" t="str">
        <f aca="false">IFERROR(VLOOKUP(B3858,LISTAS!$Q$2:$R$58,2,0),"")</f>
        <v/>
      </c>
      <c r="G3858" s="34" t="str">
        <f aca="false">IF(ISBLANK(C3858),"",  IF(F3858="RAZÓN SOCIAL","NUEVO_RP",   IF(F3858="NUMERO",      IF(ISNUMBER(VALUE(C3858)),VALUE(C3858),""),   IF(OR(F3858="NSS - NOMBRE",F3858="RP - NOMBRE"),      IF(         AND(           NOT(ISERROR(FIND(" - ",C3858))),           ISERROR(FIND("  ",C3858)),           ISERROR(FIND("–",C3858)),           ISERROR(FIND("—",C3858)),           ISNUMBER(VALUE(LEFT(C3858,FIND(" - ",C3858)-1)))         ),         VALUE(LEFT(C3858,FIND(" - ",C3858)-1)),         ""      ),   ""   )  )))</f>
        <v/>
      </c>
      <c r="H3858" s="34" t="str">
        <f aca="false">B3858 &amp; "|" &amp; E3858 &amp; "|" &amp;(IF(ISBLANK(C3858),"",IFERROR(VALUE(LEFT(TRIM(C3858),FIND(" ",TRIM(C3858)&amp;" ")-1)),"")))</f>
        <v>||</v>
      </c>
      <c r="I3858" s="18" t="n">
        <f aca="false">IF(G3858="",0, IF(COUNTIF($H$6:H3858,H3858)=1,1,0))</f>
        <v>0</v>
      </c>
      <c r="J3858" s="34" t="str">
        <f aca="false">IF( OR( ISBLANK(D3858), C3858=D3858, AND( LEFT(D3858,7)&lt;&gt;"NOMINA ", OR( ISERROR(FIND(" - ",D3858)), NOT(ISNUMBER(VALUE(LEFT(D3858,FIND(" - ",D3858)-1)))) ) ) ), "", B3858 &amp; "|" &amp; E3858 &amp; "|" &amp; (IF(ISBLANK(C3858), "", IFERROR(VALUE(LEFT(TRIM(C3858), FIND(" ", TRIM(C3858)&amp;" ")-1)), ""))) &amp; "|" &amp; D3858 )</f>
        <v/>
      </c>
      <c r="K3858" s="18" t="n">
        <f aca="false">IF(OR(C3858="", J3858="",G3858=""), 0, IF(COUNTIF($J$6:J3858, J3858)=1, 1, 0))</f>
        <v>0</v>
      </c>
      <c r="L3858" s="16" t="str">
        <f aca="false">IF(B3858="Inscripción de nuevo registro patronal",B3858 &amp; "|" &amp; E3858 &amp; "|" &amp; C3858,"")</f>
        <v/>
      </c>
      <c r="M3858" s="18" t="n">
        <f aca="false">IF(OR(C3858="", L3858=""), 0, IF(COUNTIF($L$6:L3858, L3858)=1, 1, 0))</f>
        <v>0</v>
      </c>
    </row>
    <row r="3859" customFormat="false" ht="28.35" hidden="false" customHeight="true" outlineLevel="0" collapsed="false">
      <c r="A3859" s="48" t="str">
        <f aca="false">IF(AND(NOT(ISBLANK(C3859)),NOT(ISBLANK(B3859)),NOT(ISBLANK(E3859))),(_xlfn.AGGREGATE(2,7,A$5:A3859))+1,"")</f>
        <v/>
      </c>
      <c r="B3859" s="49"/>
      <c r="C3859" s="49"/>
      <c r="D3859" s="50"/>
      <c r="E3859" s="51"/>
      <c r="F3859" s="52" t="str">
        <f aca="false">IFERROR(VLOOKUP(B3859,LISTAS!$Q$2:$R$58,2,0),"")</f>
        <v/>
      </c>
      <c r="G3859" s="34" t="str">
        <f aca="false">IF(ISBLANK(C3859),"",  IF(F3859="RAZÓN SOCIAL","NUEVO_RP",   IF(F3859="NUMERO",      IF(ISNUMBER(VALUE(C3859)),VALUE(C3859),""),   IF(OR(F3859="NSS - NOMBRE",F3859="RP - NOMBRE"),      IF(         AND(           NOT(ISERROR(FIND(" - ",C3859))),           ISERROR(FIND("  ",C3859)),           ISERROR(FIND("–",C3859)),           ISERROR(FIND("—",C3859)),           ISNUMBER(VALUE(LEFT(C3859,FIND(" - ",C3859)-1)))         ),         VALUE(LEFT(C3859,FIND(" - ",C3859)-1)),         ""      ),   ""   )  )))</f>
        <v/>
      </c>
      <c r="H3859" s="34" t="str">
        <f aca="false">B3859 &amp; "|" &amp; E3859 &amp; "|" &amp;(IF(ISBLANK(C3859),"",IFERROR(VALUE(LEFT(TRIM(C3859),FIND(" ",TRIM(C3859)&amp;" ")-1)),"")))</f>
        <v>||</v>
      </c>
      <c r="I3859" s="18" t="n">
        <f aca="false">IF(G3859="",0, IF(COUNTIF($H$6:H3859,H3859)=1,1,0))</f>
        <v>0</v>
      </c>
      <c r="J3859" s="34" t="str">
        <f aca="false">IF( OR( ISBLANK(D3859), C3859=D3859, AND( LEFT(D3859,7)&lt;&gt;"NOMINA ", OR( ISERROR(FIND(" - ",D3859)), NOT(ISNUMBER(VALUE(LEFT(D3859,FIND(" - ",D3859)-1)))) ) ) ), "", B3859 &amp; "|" &amp; E3859 &amp; "|" &amp; (IF(ISBLANK(C3859), "", IFERROR(VALUE(LEFT(TRIM(C3859), FIND(" ", TRIM(C3859)&amp;" ")-1)), ""))) &amp; "|" &amp; D3859 )</f>
        <v/>
      </c>
      <c r="K3859" s="18" t="n">
        <f aca="false">IF(OR(C3859="", J3859="",G3859=""), 0, IF(COUNTIF($J$6:J3859, J3859)=1, 1, 0))</f>
        <v>0</v>
      </c>
      <c r="L3859" s="16" t="str">
        <f aca="false">IF(B3859="Inscripción de nuevo registro patronal",B3859 &amp; "|" &amp; E3859 &amp; "|" &amp; C3859,"")</f>
        <v/>
      </c>
      <c r="M3859" s="18" t="n">
        <f aca="false">IF(OR(C3859="", L3859=""), 0, IF(COUNTIF($L$6:L3859, L3859)=1, 1, 0))</f>
        <v>0</v>
      </c>
    </row>
    <row r="3860" customFormat="false" ht="28.35" hidden="false" customHeight="true" outlineLevel="0" collapsed="false">
      <c r="A3860" s="48" t="str">
        <f aca="false">IF(AND(NOT(ISBLANK(C3860)),NOT(ISBLANK(B3860)),NOT(ISBLANK(E3860))),(_xlfn.AGGREGATE(2,7,A$5:A3860))+1,"")</f>
        <v/>
      </c>
      <c r="B3860" s="49"/>
      <c r="C3860" s="49"/>
      <c r="D3860" s="50"/>
      <c r="E3860" s="51"/>
      <c r="F3860" s="52" t="str">
        <f aca="false">IFERROR(VLOOKUP(B3860,LISTAS!$Q$2:$R$58,2,0),"")</f>
        <v/>
      </c>
      <c r="G3860" s="34" t="str">
        <f aca="false">IF(ISBLANK(C3860),"",  IF(F3860="RAZÓN SOCIAL","NUEVO_RP",   IF(F3860="NUMERO",      IF(ISNUMBER(VALUE(C3860)),VALUE(C3860),""),   IF(OR(F3860="NSS - NOMBRE",F3860="RP - NOMBRE"),      IF(         AND(           NOT(ISERROR(FIND(" - ",C3860))),           ISERROR(FIND("  ",C3860)),           ISERROR(FIND("–",C3860)),           ISERROR(FIND("—",C3860)),           ISNUMBER(VALUE(LEFT(C3860,FIND(" - ",C3860)-1)))         ),         VALUE(LEFT(C3860,FIND(" - ",C3860)-1)),         ""      ),   ""   )  )))</f>
        <v/>
      </c>
      <c r="H3860" s="34" t="str">
        <f aca="false">B3860 &amp; "|" &amp; E3860 &amp; "|" &amp;(IF(ISBLANK(C3860),"",IFERROR(VALUE(LEFT(TRIM(C3860),FIND(" ",TRIM(C3860)&amp;" ")-1)),"")))</f>
        <v>||</v>
      </c>
      <c r="I3860" s="18" t="n">
        <f aca="false">IF(G3860="",0, IF(COUNTIF($H$6:H3860,H3860)=1,1,0))</f>
        <v>0</v>
      </c>
      <c r="J3860" s="34" t="str">
        <f aca="false">IF( OR( ISBLANK(D3860), C3860=D3860, AND( LEFT(D3860,7)&lt;&gt;"NOMINA ", OR( ISERROR(FIND(" - ",D3860)), NOT(ISNUMBER(VALUE(LEFT(D3860,FIND(" - ",D3860)-1)))) ) ) ), "", B3860 &amp; "|" &amp; E3860 &amp; "|" &amp; (IF(ISBLANK(C3860), "", IFERROR(VALUE(LEFT(TRIM(C3860), FIND(" ", TRIM(C3860)&amp;" ")-1)), ""))) &amp; "|" &amp; D3860 )</f>
        <v/>
      </c>
      <c r="K3860" s="18" t="n">
        <f aca="false">IF(OR(C3860="", J3860="",G3860=""), 0, IF(COUNTIF($J$6:J3860, J3860)=1, 1, 0))</f>
        <v>0</v>
      </c>
      <c r="L3860" s="16" t="str">
        <f aca="false">IF(B3860="Inscripción de nuevo registro patronal",B3860 &amp; "|" &amp; E3860 &amp; "|" &amp; C3860,"")</f>
        <v/>
      </c>
      <c r="M3860" s="18" t="n">
        <f aca="false">IF(OR(C3860="", L3860=""), 0, IF(COUNTIF($L$6:L3860, L3860)=1, 1, 0))</f>
        <v>0</v>
      </c>
    </row>
    <row r="3861" customFormat="false" ht="28.35" hidden="false" customHeight="true" outlineLevel="0" collapsed="false">
      <c r="A3861" s="48" t="str">
        <f aca="false">IF(AND(NOT(ISBLANK(C3861)),NOT(ISBLANK(B3861)),NOT(ISBLANK(E3861))),(_xlfn.AGGREGATE(2,7,A$5:A3861))+1,"")</f>
        <v/>
      </c>
      <c r="B3861" s="49"/>
      <c r="C3861" s="49"/>
      <c r="D3861" s="50"/>
      <c r="E3861" s="51"/>
      <c r="F3861" s="52" t="str">
        <f aca="false">IFERROR(VLOOKUP(B3861,LISTAS!$Q$2:$R$58,2,0),"")</f>
        <v/>
      </c>
      <c r="G3861" s="34" t="str">
        <f aca="false">IF(ISBLANK(C3861),"",  IF(F3861="RAZÓN SOCIAL","NUEVO_RP",   IF(F3861="NUMERO",      IF(ISNUMBER(VALUE(C3861)),VALUE(C3861),""),   IF(OR(F3861="NSS - NOMBRE",F3861="RP - NOMBRE"),      IF(         AND(           NOT(ISERROR(FIND(" - ",C3861))),           ISERROR(FIND("  ",C3861)),           ISERROR(FIND("–",C3861)),           ISERROR(FIND("—",C3861)),           ISNUMBER(VALUE(LEFT(C3861,FIND(" - ",C3861)-1)))         ),         VALUE(LEFT(C3861,FIND(" - ",C3861)-1)),         ""      ),   ""   )  )))</f>
        <v/>
      </c>
      <c r="H3861" s="34" t="str">
        <f aca="false">B3861 &amp; "|" &amp; E3861 &amp; "|" &amp;(IF(ISBLANK(C3861),"",IFERROR(VALUE(LEFT(TRIM(C3861),FIND(" ",TRIM(C3861)&amp;" ")-1)),"")))</f>
        <v>||</v>
      </c>
      <c r="I3861" s="18" t="n">
        <f aca="false">IF(G3861="",0, IF(COUNTIF($H$6:H3861,H3861)=1,1,0))</f>
        <v>0</v>
      </c>
      <c r="J3861" s="34" t="str">
        <f aca="false">IF( OR( ISBLANK(D3861), C3861=D3861, AND( LEFT(D3861,7)&lt;&gt;"NOMINA ", OR( ISERROR(FIND(" - ",D3861)), NOT(ISNUMBER(VALUE(LEFT(D3861,FIND(" - ",D3861)-1)))) ) ) ), "", B3861 &amp; "|" &amp; E3861 &amp; "|" &amp; (IF(ISBLANK(C3861), "", IFERROR(VALUE(LEFT(TRIM(C3861), FIND(" ", TRIM(C3861)&amp;" ")-1)), ""))) &amp; "|" &amp; D3861 )</f>
        <v/>
      </c>
      <c r="K3861" s="18" t="n">
        <f aca="false">IF(OR(C3861="", J3861="",G3861=""), 0, IF(COUNTIF($J$6:J3861, J3861)=1, 1, 0))</f>
        <v>0</v>
      </c>
      <c r="L3861" s="16" t="str">
        <f aca="false">IF(B3861="Inscripción de nuevo registro patronal",B3861 &amp; "|" &amp; E3861 &amp; "|" &amp; C3861,"")</f>
        <v/>
      </c>
      <c r="M3861" s="18" t="n">
        <f aca="false">IF(OR(C3861="", L3861=""), 0, IF(COUNTIF($L$6:L3861, L3861)=1, 1, 0))</f>
        <v>0</v>
      </c>
    </row>
    <row r="3862" customFormat="false" ht="28.35" hidden="false" customHeight="true" outlineLevel="0" collapsed="false">
      <c r="A3862" s="48" t="str">
        <f aca="false">IF(AND(NOT(ISBLANK(C3862)),NOT(ISBLANK(B3862)),NOT(ISBLANK(E3862))),(_xlfn.AGGREGATE(2,7,A$5:A3862))+1,"")</f>
        <v/>
      </c>
      <c r="B3862" s="49"/>
      <c r="C3862" s="49"/>
      <c r="D3862" s="50"/>
      <c r="E3862" s="51"/>
      <c r="F3862" s="52" t="str">
        <f aca="false">IFERROR(VLOOKUP(B3862,LISTAS!$Q$2:$R$58,2,0),"")</f>
        <v/>
      </c>
      <c r="G3862" s="34" t="str">
        <f aca="false">IF(ISBLANK(C3862),"",  IF(F3862="RAZÓN SOCIAL","NUEVO_RP",   IF(F3862="NUMERO",      IF(ISNUMBER(VALUE(C3862)),VALUE(C3862),""),   IF(OR(F3862="NSS - NOMBRE",F3862="RP - NOMBRE"),      IF(         AND(           NOT(ISERROR(FIND(" - ",C3862))),           ISERROR(FIND("  ",C3862)),           ISERROR(FIND("–",C3862)),           ISERROR(FIND("—",C3862)),           ISNUMBER(VALUE(LEFT(C3862,FIND(" - ",C3862)-1)))         ),         VALUE(LEFT(C3862,FIND(" - ",C3862)-1)),         ""      ),   ""   )  )))</f>
        <v/>
      </c>
      <c r="H3862" s="34" t="str">
        <f aca="false">B3862 &amp; "|" &amp; E3862 &amp; "|" &amp;(IF(ISBLANK(C3862),"",IFERROR(VALUE(LEFT(TRIM(C3862),FIND(" ",TRIM(C3862)&amp;" ")-1)),"")))</f>
        <v>||</v>
      </c>
      <c r="I3862" s="18" t="n">
        <f aca="false">IF(G3862="",0, IF(COUNTIF($H$6:H3862,H3862)=1,1,0))</f>
        <v>0</v>
      </c>
      <c r="J3862" s="34" t="str">
        <f aca="false">IF( OR( ISBLANK(D3862), C3862=D3862, AND( LEFT(D3862,7)&lt;&gt;"NOMINA ", OR( ISERROR(FIND(" - ",D3862)), NOT(ISNUMBER(VALUE(LEFT(D3862,FIND(" - ",D3862)-1)))) ) ) ), "", B3862 &amp; "|" &amp; E3862 &amp; "|" &amp; (IF(ISBLANK(C3862), "", IFERROR(VALUE(LEFT(TRIM(C3862), FIND(" ", TRIM(C3862)&amp;" ")-1)), ""))) &amp; "|" &amp; D3862 )</f>
        <v/>
      </c>
      <c r="K3862" s="18" t="n">
        <f aca="false">IF(OR(C3862="", J3862="",G3862=""), 0, IF(COUNTIF($J$6:J3862, J3862)=1, 1, 0))</f>
        <v>0</v>
      </c>
      <c r="L3862" s="16" t="str">
        <f aca="false">IF(B3862="Inscripción de nuevo registro patronal",B3862 &amp; "|" &amp; E3862 &amp; "|" &amp; C3862,"")</f>
        <v/>
      </c>
      <c r="M3862" s="18" t="n">
        <f aca="false">IF(OR(C3862="", L3862=""), 0, IF(COUNTIF($L$6:L3862, L3862)=1, 1, 0))</f>
        <v>0</v>
      </c>
    </row>
    <row r="3863" customFormat="false" ht="28.35" hidden="false" customHeight="true" outlineLevel="0" collapsed="false">
      <c r="A3863" s="48" t="str">
        <f aca="false">IF(AND(NOT(ISBLANK(C3863)),NOT(ISBLANK(B3863)),NOT(ISBLANK(E3863))),(_xlfn.AGGREGATE(2,7,A$5:A3863))+1,"")</f>
        <v/>
      </c>
      <c r="B3863" s="49"/>
      <c r="C3863" s="49"/>
      <c r="D3863" s="50"/>
      <c r="E3863" s="51"/>
      <c r="F3863" s="52" t="str">
        <f aca="false">IFERROR(VLOOKUP(B3863,LISTAS!$Q$2:$R$58,2,0),"")</f>
        <v/>
      </c>
      <c r="G3863" s="34" t="str">
        <f aca="false">IF(ISBLANK(C3863),"",  IF(F3863="RAZÓN SOCIAL","NUEVO_RP",   IF(F3863="NUMERO",      IF(ISNUMBER(VALUE(C3863)),VALUE(C3863),""),   IF(OR(F3863="NSS - NOMBRE",F3863="RP - NOMBRE"),      IF(         AND(           NOT(ISERROR(FIND(" - ",C3863))),           ISERROR(FIND("  ",C3863)),           ISERROR(FIND("–",C3863)),           ISERROR(FIND("—",C3863)),           ISNUMBER(VALUE(LEFT(C3863,FIND(" - ",C3863)-1)))         ),         VALUE(LEFT(C3863,FIND(" - ",C3863)-1)),         ""      ),   ""   )  )))</f>
        <v/>
      </c>
      <c r="H3863" s="34" t="str">
        <f aca="false">B3863 &amp; "|" &amp; E3863 &amp; "|" &amp;(IF(ISBLANK(C3863),"",IFERROR(VALUE(LEFT(TRIM(C3863),FIND(" ",TRIM(C3863)&amp;" ")-1)),"")))</f>
        <v>||</v>
      </c>
      <c r="I3863" s="18" t="n">
        <f aca="false">IF(G3863="",0, IF(COUNTIF($H$6:H3863,H3863)=1,1,0))</f>
        <v>0</v>
      </c>
      <c r="J3863" s="34" t="str">
        <f aca="false">IF( OR( ISBLANK(D3863), C3863=D3863, AND( LEFT(D3863,7)&lt;&gt;"NOMINA ", OR( ISERROR(FIND(" - ",D3863)), NOT(ISNUMBER(VALUE(LEFT(D3863,FIND(" - ",D3863)-1)))) ) ) ), "", B3863 &amp; "|" &amp; E3863 &amp; "|" &amp; (IF(ISBLANK(C3863), "", IFERROR(VALUE(LEFT(TRIM(C3863), FIND(" ", TRIM(C3863)&amp;" ")-1)), ""))) &amp; "|" &amp; D3863 )</f>
        <v/>
      </c>
      <c r="K3863" s="18" t="n">
        <f aca="false">IF(OR(C3863="", J3863="",G3863=""), 0, IF(COUNTIF($J$6:J3863, J3863)=1, 1, 0))</f>
        <v>0</v>
      </c>
      <c r="L3863" s="16" t="str">
        <f aca="false">IF(B3863="Inscripción de nuevo registro patronal",B3863 &amp; "|" &amp; E3863 &amp; "|" &amp; C3863,"")</f>
        <v/>
      </c>
      <c r="M3863" s="18" t="n">
        <f aca="false">IF(OR(C3863="", L3863=""), 0, IF(COUNTIF($L$6:L3863, L3863)=1, 1, 0))</f>
        <v>0</v>
      </c>
    </row>
    <row r="3864" customFormat="false" ht="28.35" hidden="false" customHeight="true" outlineLevel="0" collapsed="false">
      <c r="A3864" s="48" t="str">
        <f aca="false">IF(AND(NOT(ISBLANK(C3864)),NOT(ISBLANK(B3864)),NOT(ISBLANK(E3864))),(_xlfn.AGGREGATE(2,7,A$5:A3864))+1,"")</f>
        <v/>
      </c>
      <c r="B3864" s="49"/>
      <c r="C3864" s="49"/>
      <c r="D3864" s="50"/>
      <c r="E3864" s="51"/>
      <c r="F3864" s="52" t="str">
        <f aca="false">IFERROR(VLOOKUP(B3864,LISTAS!$Q$2:$R$58,2,0),"")</f>
        <v/>
      </c>
      <c r="G3864" s="34" t="str">
        <f aca="false">IF(ISBLANK(C3864),"",  IF(F3864="RAZÓN SOCIAL","NUEVO_RP",   IF(F3864="NUMERO",      IF(ISNUMBER(VALUE(C3864)),VALUE(C3864),""),   IF(OR(F3864="NSS - NOMBRE",F3864="RP - NOMBRE"),      IF(         AND(           NOT(ISERROR(FIND(" - ",C3864))),           ISERROR(FIND("  ",C3864)),           ISERROR(FIND("–",C3864)),           ISERROR(FIND("—",C3864)),           ISNUMBER(VALUE(LEFT(C3864,FIND(" - ",C3864)-1)))         ),         VALUE(LEFT(C3864,FIND(" - ",C3864)-1)),         ""      ),   ""   )  )))</f>
        <v/>
      </c>
      <c r="H3864" s="34" t="str">
        <f aca="false">B3864 &amp; "|" &amp; E3864 &amp; "|" &amp;(IF(ISBLANK(C3864),"",IFERROR(VALUE(LEFT(TRIM(C3864),FIND(" ",TRIM(C3864)&amp;" ")-1)),"")))</f>
        <v>||</v>
      </c>
      <c r="I3864" s="18" t="n">
        <f aca="false">IF(G3864="",0, IF(COUNTIF($H$6:H3864,H3864)=1,1,0))</f>
        <v>0</v>
      </c>
      <c r="J3864" s="34" t="str">
        <f aca="false">IF( OR( ISBLANK(D3864), C3864=D3864, AND( LEFT(D3864,7)&lt;&gt;"NOMINA ", OR( ISERROR(FIND(" - ",D3864)), NOT(ISNUMBER(VALUE(LEFT(D3864,FIND(" - ",D3864)-1)))) ) ) ), "", B3864 &amp; "|" &amp; E3864 &amp; "|" &amp; (IF(ISBLANK(C3864), "", IFERROR(VALUE(LEFT(TRIM(C3864), FIND(" ", TRIM(C3864)&amp;" ")-1)), ""))) &amp; "|" &amp; D3864 )</f>
        <v/>
      </c>
      <c r="K3864" s="18" t="n">
        <f aca="false">IF(OR(C3864="", J3864="",G3864=""), 0, IF(COUNTIF($J$6:J3864, J3864)=1, 1, 0))</f>
        <v>0</v>
      </c>
      <c r="L3864" s="16" t="str">
        <f aca="false">IF(B3864="Inscripción de nuevo registro patronal",B3864 &amp; "|" &amp; E3864 &amp; "|" &amp; C3864,"")</f>
        <v/>
      </c>
      <c r="M3864" s="18" t="n">
        <f aca="false">IF(OR(C3864="", L3864=""), 0, IF(COUNTIF($L$6:L3864, L3864)=1, 1, 0))</f>
        <v>0</v>
      </c>
    </row>
    <row r="3865" customFormat="false" ht="28.35" hidden="false" customHeight="true" outlineLevel="0" collapsed="false">
      <c r="A3865" s="48" t="str">
        <f aca="false">IF(AND(NOT(ISBLANK(C3865)),NOT(ISBLANK(B3865)),NOT(ISBLANK(E3865))),(_xlfn.AGGREGATE(2,7,A$5:A3865))+1,"")</f>
        <v/>
      </c>
      <c r="B3865" s="49"/>
      <c r="C3865" s="49"/>
      <c r="D3865" s="50"/>
      <c r="E3865" s="51"/>
      <c r="F3865" s="52" t="str">
        <f aca="false">IFERROR(VLOOKUP(B3865,LISTAS!$Q$2:$R$58,2,0),"")</f>
        <v/>
      </c>
      <c r="G3865" s="34" t="str">
        <f aca="false">IF(ISBLANK(C3865),"",  IF(F3865="RAZÓN SOCIAL","NUEVO_RP",   IF(F3865="NUMERO",      IF(ISNUMBER(VALUE(C3865)),VALUE(C3865),""),   IF(OR(F3865="NSS - NOMBRE",F3865="RP - NOMBRE"),      IF(         AND(           NOT(ISERROR(FIND(" - ",C3865))),           ISERROR(FIND("  ",C3865)),           ISERROR(FIND("–",C3865)),           ISERROR(FIND("—",C3865)),           ISNUMBER(VALUE(LEFT(C3865,FIND(" - ",C3865)-1)))         ),         VALUE(LEFT(C3865,FIND(" - ",C3865)-1)),         ""      ),   ""   )  )))</f>
        <v/>
      </c>
      <c r="H3865" s="34" t="str">
        <f aca="false">B3865 &amp; "|" &amp; E3865 &amp; "|" &amp;(IF(ISBLANK(C3865),"",IFERROR(VALUE(LEFT(TRIM(C3865),FIND(" ",TRIM(C3865)&amp;" ")-1)),"")))</f>
        <v>||</v>
      </c>
      <c r="I3865" s="18" t="n">
        <f aca="false">IF(G3865="",0, IF(COUNTIF($H$6:H3865,H3865)=1,1,0))</f>
        <v>0</v>
      </c>
      <c r="J3865" s="34" t="str">
        <f aca="false">IF( OR( ISBLANK(D3865), C3865=D3865, AND( LEFT(D3865,7)&lt;&gt;"NOMINA ", OR( ISERROR(FIND(" - ",D3865)), NOT(ISNUMBER(VALUE(LEFT(D3865,FIND(" - ",D3865)-1)))) ) ) ), "", B3865 &amp; "|" &amp; E3865 &amp; "|" &amp; (IF(ISBLANK(C3865), "", IFERROR(VALUE(LEFT(TRIM(C3865), FIND(" ", TRIM(C3865)&amp;" ")-1)), ""))) &amp; "|" &amp; D3865 )</f>
        <v/>
      </c>
      <c r="K3865" s="18" t="n">
        <f aca="false">IF(OR(C3865="", J3865="",G3865=""), 0, IF(COUNTIF($J$6:J3865, J3865)=1, 1, 0))</f>
        <v>0</v>
      </c>
      <c r="L3865" s="16" t="str">
        <f aca="false">IF(B3865="Inscripción de nuevo registro patronal",B3865 &amp; "|" &amp; E3865 &amp; "|" &amp; C3865,"")</f>
        <v/>
      </c>
      <c r="M3865" s="18" t="n">
        <f aca="false">IF(OR(C3865="", L3865=""), 0, IF(COUNTIF($L$6:L3865, L3865)=1, 1, 0))</f>
        <v>0</v>
      </c>
    </row>
    <row r="3866" customFormat="false" ht="28.35" hidden="false" customHeight="true" outlineLevel="0" collapsed="false">
      <c r="A3866" s="48" t="str">
        <f aca="false">IF(AND(NOT(ISBLANK(C3866)),NOT(ISBLANK(B3866)),NOT(ISBLANK(E3866))),(_xlfn.AGGREGATE(2,7,A$5:A3866))+1,"")</f>
        <v/>
      </c>
      <c r="B3866" s="49"/>
      <c r="C3866" s="49"/>
      <c r="D3866" s="50"/>
      <c r="E3866" s="51"/>
      <c r="F3866" s="52" t="str">
        <f aca="false">IFERROR(VLOOKUP(B3866,LISTAS!$Q$2:$R$58,2,0),"")</f>
        <v/>
      </c>
      <c r="G3866" s="34" t="str">
        <f aca="false">IF(ISBLANK(C3866),"",  IF(F3866="RAZÓN SOCIAL","NUEVO_RP",   IF(F3866="NUMERO",      IF(ISNUMBER(VALUE(C3866)),VALUE(C3866),""),   IF(OR(F3866="NSS - NOMBRE",F3866="RP - NOMBRE"),      IF(         AND(           NOT(ISERROR(FIND(" - ",C3866))),           ISERROR(FIND("  ",C3866)),           ISERROR(FIND("–",C3866)),           ISERROR(FIND("—",C3866)),           ISNUMBER(VALUE(LEFT(C3866,FIND(" - ",C3866)-1)))         ),         VALUE(LEFT(C3866,FIND(" - ",C3866)-1)),         ""      ),   ""   )  )))</f>
        <v/>
      </c>
      <c r="H3866" s="34" t="str">
        <f aca="false">B3866 &amp; "|" &amp; E3866 &amp; "|" &amp;(IF(ISBLANK(C3866),"",IFERROR(VALUE(LEFT(TRIM(C3866),FIND(" ",TRIM(C3866)&amp;" ")-1)),"")))</f>
        <v>||</v>
      </c>
      <c r="I3866" s="18" t="n">
        <f aca="false">IF(G3866="",0, IF(COUNTIF($H$6:H3866,H3866)=1,1,0))</f>
        <v>0</v>
      </c>
      <c r="J3866" s="34" t="str">
        <f aca="false">IF( OR( ISBLANK(D3866), C3866=D3866, AND( LEFT(D3866,7)&lt;&gt;"NOMINA ", OR( ISERROR(FIND(" - ",D3866)), NOT(ISNUMBER(VALUE(LEFT(D3866,FIND(" - ",D3866)-1)))) ) ) ), "", B3866 &amp; "|" &amp; E3866 &amp; "|" &amp; (IF(ISBLANK(C3866), "", IFERROR(VALUE(LEFT(TRIM(C3866), FIND(" ", TRIM(C3866)&amp;" ")-1)), ""))) &amp; "|" &amp; D3866 )</f>
        <v/>
      </c>
      <c r="K3866" s="18" t="n">
        <f aca="false">IF(OR(C3866="", J3866="",G3866=""), 0, IF(COUNTIF($J$6:J3866, J3866)=1, 1, 0))</f>
        <v>0</v>
      </c>
      <c r="L3866" s="16" t="str">
        <f aca="false">IF(B3866="Inscripción de nuevo registro patronal",B3866 &amp; "|" &amp; E3866 &amp; "|" &amp; C3866,"")</f>
        <v/>
      </c>
      <c r="M3866" s="18" t="n">
        <f aca="false">IF(OR(C3866="", L3866=""), 0, IF(COUNTIF($L$6:L3866, L3866)=1, 1, 0))</f>
        <v>0</v>
      </c>
    </row>
    <row r="3867" customFormat="false" ht="28.35" hidden="false" customHeight="true" outlineLevel="0" collapsed="false">
      <c r="A3867" s="48" t="str">
        <f aca="false">IF(AND(NOT(ISBLANK(C3867)),NOT(ISBLANK(B3867)),NOT(ISBLANK(E3867))),(_xlfn.AGGREGATE(2,7,A$5:A3867))+1,"")</f>
        <v/>
      </c>
      <c r="B3867" s="49"/>
      <c r="C3867" s="49"/>
      <c r="D3867" s="50"/>
      <c r="E3867" s="51"/>
      <c r="F3867" s="52" t="str">
        <f aca="false">IFERROR(VLOOKUP(B3867,LISTAS!$Q$2:$R$58,2,0),"")</f>
        <v/>
      </c>
      <c r="G3867" s="34" t="str">
        <f aca="false">IF(ISBLANK(C3867),"",  IF(F3867="RAZÓN SOCIAL","NUEVO_RP",   IF(F3867="NUMERO",      IF(ISNUMBER(VALUE(C3867)),VALUE(C3867),""),   IF(OR(F3867="NSS - NOMBRE",F3867="RP - NOMBRE"),      IF(         AND(           NOT(ISERROR(FIND(" - ",C3867))),           ISERROR(FIND("  ",C3867)),           ISERROR(FIND("–",C3867)),           ISERROR(FIND("—",C3867)),           ISNUMBER(VALUE(LEFT(C3867,FIND(" - ",C3867)-1)))         ),         VALUE(LEFT(C3867,FIND(" - ",C3867)-1)),         ""      ),   ""   )  )))</f>
        <v/>
      </c>
      <c r="H3867" s="34" t="str">
        <f aca="false">B3867 &amp; "|" &amp; E3867 &amp; "|" &amp;(IF(ISBLANK(C3867),"",IFERROR(VALUE(LEFT(TRIM(C3867),FIND(" ",TRIM(C3867)&amp;" ")-1)),"")))</f>
        <v>||</v>
      </c>
      <c r="I3867" s="18" t="n">
        <f aca="false">IF(G3867="",0, IF(COUNTIF($H$6:H3867,H3867)=1,1,0))</f>
        <v>0</v>
      </c>
      <c r="J3867" s="34" t="str">
        <f aca="false">IF( OR( ISBLANK(D3867), C3867=D3867, AND( LEFT(D3867,7)&lt;&gt;"NOMINA ", OR( ISERROR(FIND(" - ",D3867)), NOT(ISNUMBER(VALUE(LEFT(D3867,FIND(" - ",D3867)-1)))) ) ) ), "", B3867 &amp; "|" &amp; E3867 &amp; "|" &amp; (IF(ISBLANK(C3867), "", IFERROR(VALUE(LEFT(TRIM(C3867), FIND(" ", TRIM(C3867)&amp;" ")-1)), ""))) &amp; "|" &amp; D3867 )</f>
        <v/>
      </c>
      <c r="K3867" s="18" t="n">
        <f aca="false">IF(OR(C3867="", J3867="",G3867=""), 0, IF(COUNTIF($J$6:J3867, J3867)=1, 1, 0))</f>
        <v>0</v>
      </c>
      <c r="L3867" s="16" t="str">
        <f aca="false">IF(B3867="Inscripción de nuevo registro patronal",B3867 &amp; "|" &amp; E3867 &amp; "|" &amp; C3867,"")</f>
        <v/>
      </c>
      <c r="M3867" s="18" t="n">
        <f aca="false">IF(OR(C3867="", L3867=""), 0, IF(COUNTIF($L$6:L3867, L3867)=1, 1, 0))</f>
        <v>0</v>
      </c>
    </row>
    <row r="3868" customFormat="false" ht="28.35" hidden="false" customHeight="true" outlineLevel="0" collapsed="false">
      <c r="A3868" s="48" t="str">
        <f aca="false">IF(AND(NOT(ISBLANK(C3868)),NOT(ISBLANK(B3868)),NOT(ISBLANK(E3868))),(_xlfn.AGGREGATE(2,7,A$5:A3868))+1,"")</f>
        <v/>
      </c>
      <c r="B3868" s="49"/>
      <c r="C3868" s="49"/>
      <c r="D3868" s="50"/>
      <c r="E3868" s="51"/>
      <c r="F3868" s="52" t="str">
        <f aca="false">IFERROR(VLOOKUP(B3868,LISTAS!$Q$2:$R$58,2,0),"")</f>
        <v/>
      </c>
      <c r="G3868" s="34" t="str">
        <f aca="false">IF(ISBLANK(C3868),"",  IF(F3868="RAZÓN SOCIAL","NUEVO_RP",   IF(F3868="NUMERO",      IF(ISNUMBER(VALUE(C3868)),VALUE(C3868),""),   IF(OR(F3868="NSS - NOMBRE",F3868="RP - NOMBRE"),      IF(         AND(           NOT(ISERROR(FIND(" - ",C3868))),           ISERROR(FIND("  ",C3868)),           ISERROR(FIND("–",C3868)),           ISERROR(FIND("—",C3868)),           ISNUMBER(VALUE(LEFT(C3868,FIND(" - ",C3868)-1)))         ),         VALUE(LEFT(C3868,FIND(" - ",C3868)-1)),         ""      ),   ""   )  )))</f>
        <v/>
      </c>
      <c r="H3868" s="34" t="str">
        <f aca="false">B3868 &amp; "|" &amp; E3868 &amp; "|" &amp;(IF(ISBLANK(C3868),"",IFERROR(VALUE(LEFT(TRIM(C3868),FIND(" ",TRIM(C3868)&amp;" ")-1)),"")))</f>
        <v>||</v>
      </c>
      <c r="I3868" s="18" t="n">
        <f aca="false">IF(G3868="",0, IF(COUNTIF($H$6:H3868,H3868)=1,1,0))</f>
        <v>0</v>
      </c>
      <c r="J3868" s="34" t="str">
        <f aca="false">IF( OR( ISBLANK(D3868), C3868=D3868, AND( LEFT(D3868,7)&lt;&gt;"NOMINA ", OR( ISERROR(FIND(" - ",D3868)), NOT(ISNUMBER(VALUE(LEFT(D3868,FIND(" - ",D3868)-1)))) ) ) ), "", B3868 &amp; "|" &amp; E3868 &amp; "|" &amp; (IF(ISBLANK(C3868), "", IFERROR(VALUE(LEFT(TRIM(C3868), FIND(" ", TRIM(C3868)&amp;" ")-1)), ""))) &amp; "|" &amp; D3868 )</f>
        <v/>
      </c>
      <c r="K3868" s="18" t="n">
        <f aca="false">IF(OR(C3868="", J3868="",G3868=""), 0, IF(COUNTIF($J$6:J3868, J3868)=1, 1, 0))</f>
        <v>0</v>
      </c>
      <c r="L3868" s="16" t="str">
        <f aca="false">IF(B3868="Inscripción de nuevo registro patronal",B3868 &amp; "|" &amp; E3868 &amp; "|" &amp; C3868,"")</f>
        <v/>
      </c>
      <c r="M3868" s="18" t="n">
        <f aca="false">IF(OR(C3868="", L3868=""), 0, IF(COUNTIF($L$6:L3868, L3868)=1, 1, 0))</f>
        <v>0</v>
      </c>
    </row>
    <row r="3869" customFormat="false" ht="28.35" hidden="false" customHeight="true" outlineLevel="0" collapsed="false">
      <c r="A3869" s="48" t="str">
        <f aca="false">IF(AND(NOT(ISBLANK(C3869)),NOT(ISBLANK(B3869)),NOT(ISBLANK(E3869))),(_xlfn.AGGREGATE(2,7,A$5:A3869))+1,"")</f>
        <v/>
      </c>
      <c r="B3869" s="49"/>
      <c r="C3869" s="49"/>
      <c r="D3869" s="50"/>
      <c r="E3869" s="51"/>
      <c r="F3869" s="52" t="str">
        <f aca="false">IFERROR(VLOOKUP(B3869,LISTAS!$Q$2:$R$58,2,0),"")</f>
        <v/>
      </c>
      <c r="G3869" s="34" t="str">
        <f aca="false">IF(ISBLANK(C3869),"",  IF(F3869="RAZÓN SOCIAL","NUEVO_RP",   IF(F3869="NUMERO",      IF(ISNUMBER(VALUE(C3869)),VALUE(C3869),""),   IF(OR(F3869="NSS - NOMBRE",F3869="RP - NOMBRE"),      IF(         AND(           NOT(ISERROR(FIND(" - ",C3869))),           ISERROR(FIND("  ",C3869)),           ISERROR(FIND("–",C3869)),           ISERROR(FIND("—",C3869)),           ISNUMBER(VALUE(LEFT(C3869,FIND(" - ",C3869)-1)))         ),         VALUE(LEFT(C3869,FIND(" - ",C3869)-1)),         ""      ),   ""   )  )))</f>
        <v/>
      </c>
      <c r="H3869" s="34" t="str">
        <f aca="false">B3869 &amp; "|" &amp; E3869 &amp; "|" &amp;(IF(ISBLANK(C3869),"",IFERROR(VALUE(LEFT(TRIM(C3869),FIND(" ",TRIM(C3869)&amp;" ")-1)),"")))</f>
        <v>||</v>
      </c>
      <c r="I3869" s="18" t="n">
        <f aca="false">IF(G3869="",0, IF(COUNTIF($H$6:H3869,H3869)=1,1,0))</f>
        <v>0</v>
      </c>
      <c r="J3869" s="34" t="str">
        <f aca="false">IF( OR( ISBLANK(D3869), C3869=D3869, AND( LEFT(D3869,7)&lt;&gt;"NOMINA ", OR( ISERROR(FIND(" - ",D3869)), NOT(ISNUMBER(VALUE(LEFT(D3869,FIND(" - ",D3869)-1)))) ) ) ), "", B3869 &amp; "|" &amp; E3869 &amp; "|" &amp; (IF(ISBLANK(C3869), "", IFERROR(VALUE(LEFT(TRIM(C3869), FIND(" ", TRIM(C3869)&amp;" ")-1)), ""))) &amp; "|" &amp; D3869 )</f>
        <v/>
      </c>
      <c r="K3869" s="18" t="n">
        <f aca="false">IF(OR(C3869="", J3869="",G3869=""), 0, IF(COUNTIF($J$6:J3869, J3869)=1, 1, 0))</f>
        <v>0</v>
      </c>
      <c r="L3869" s="16" t="str">
        <f aca="false">IF(B3869="Inscripción de nuevo registro patronal",B3869 &amp; "|" &amp; E3869 &amp; "|" &amp; C3869,"")</f>
        <v/>
      </c>
      <c r="M3869" s="18" t="n">
        <f aca="false">IF(OR(C3869="", L3869=""), 0, IF(COUNTIF($L$6:L3869, L3869)=1, 1, 0))</f>
        <v>0</v>
      </c>
    </row>
    <row r="3870" customFormat="false" ht="28.35" hidden="false" customHeight="true" outlineLevel="0" collapsed="false">
      <c r="A3870" s="48" t="str">
        <f aca="false">IF(AND(NOT(ISBLANK(C3870)),NOT(ISBLANK(B3870)),NOT(ISBLANK(E3870))),(_xlfn.AGGREGATE(2,7,A$5:A3870))+1,"")</f>
        <v/>
      </c>
      <c r="B3870" s="49"/>
      <c r="C3870" s="49"/>
      <c r="D3870" s="50"/>
      <c r="E3870" s="51"/>
      <c r="F3870" s="52" t="str">
        <f aca="false">IFERROR(VLOOKUP(B3870,LISTAS!$Q$2:$R$58,2,0),"")</f>
        <v/>
      </c>
      <c r="G3870" s="34" t="str">
        <f aca="false">IF(ISBLANK(C3870),"",  IF(F3870="RAZÓN SOCIAL","NUEVO_RP",   IF(F3870="NUMERO",      IF(ISNUMBER(VALUE(C3870)),VALUE(C3870),""),   IF(OR(F3870="NSS - NOMBRE",F3870="RP - NOMBRE"),      IF(         AND(           NOT(ISERROR(FIND(" - ",C3870))),           ISERROR(FIND("  ",C3870)),           ISERROR(FIND("–",C3870)),           ISERROR(FIND("—",C3870)),           ISNUMBER(VALUE(LEFT(C3870,FIND(" - ",C3870)-1)))         ),         VALUE(LEFT(C3870,FIND(" - ",C3870)-1)),         ""      ),   ""   )  )))</f>
        <v/>
      </c>
      <c r="H3870" s="34" t="str">
        <f aca="false">B3870 &amp; "|" &amp; E3870 &amp; "|" &amp;(IF(ISBLANK(C3870),"",IFERROR(VALUE(LEFT(TRIM(C3870),FIND(" ",TRIM(C3870)&amp;" ")-1)),"")))</f>
        <v>||</v>
      </c>
      <c r="I3870" s="18" t="n">
        <f aca="false">IF(G3870="",0, IF(COUNTIF($H$6:H3870,H3870)=1,1,0))</f>
        <v>0</v>
      </c>
      <c r="J3870" s="34" t="str">
        <f aca="false">IF( OR( ISBLANK(D3870), C3870=D3870, AND( LEFT(D3870,7)&lt;&gt;"NOMINA ", OR( ISERROR(FIND(" - ",D3870)), NOT(ISNUMBER(VALUE(LEFT(D3870,FIND(" - ",D3870)-1)))) ) ) ), "", B3870 &amp; "|" &amp; E3870 &amp; "|" &amp; (IF(ISBLANK(C3870), "", IFERROR(VALUE(LEFT(TRIM(C3870), FIND(" ", TRIM(C3870)&amp;" ")-1)), ""))) &amp; "|" &amp; D3870 )</f>
        <v/>
      </c>
      <c r="K3870" s="18" t="n">
        <f aca="false">IF(OR(C3870="", J3870="",G3870=""), 0, IF(COUNTIF($J$6:J3870, J3870)=1, 1, 0))</f>
        <v>0</v>
      </c>
      <c r="L3870" s="16" t="str">
        <f aca="false">IF(B3870="Inscripción de nuevo registro patronal",B3870 &amp; "|" &amp; E3870 &amp; "|" &amp; C3870,"")</f>
        <v/>
      </c>
      <c r="M3870" s="18" t="n">
        <f aca="false">IF(OR(C3870="", L3870=""), 0, IF(COUNTIF($L$6:L3870, L3870)=1, 1, 0))</f>
        <v>0</v>
      </c>
    </row>
    <row r="3871" customFormat="false" ht="28.35" hidden="false" customHeight="true" outlineLevel="0" collapsed="false">
      <c r="A3871" s="48" t="str">
        <f aca="false">IF(AND(NOT(ISBLANK(C3871)),NOT(ISBLANK(B3871)),NOT(ISBLANK(E3871))),(_xlfn.AGGREGATE(2,7,A$5:A3871))+1,"")</f>
        <v/>
      </c>
      <c r="B3871" s="49"/>
      <c r="C3871" s="49"/>
      <c r="D3871" s="50"/>
      <c r="E3871" s="51"/>
      <c r="F3871" s="52" t="str">
        <f aca="false">IFERROR(VLOOKUP(B3871,LISTAS!$Q$2:$R$58,2,0),"")</f>
        <v/>
      </c>
      <c r="G3871" s="34" t="str">
        <f aca="false">IF(ISBLANK(C3871),"",  IF(F3871="RAZÓN SOCIAL","NUEVO_RP",   IF(F3871="NUMERO",      IF(ISNUMBER(VALUE(C3871)),VALUE(C3871),""),   IF(OR(F3871="NSS - NOMBRE",F3871="RP - NOMBRE"),      IF(         AND(           NOT(ISERROR(FIND(" - ",C3871))),           ISERROR(FIND("  ",C3871)),           ISERROR(FIND("–",C3871)),           ISERROR(FIND("—",C3871)),           ISNUMBER(VALUE(LEFT(C3871,FIND(" - ",C3871)-1)))         ),         VALUE(LEFT(C3871,FIND(" - ",C3871)-1)),         ""      ),   ""   )  )))</f>
        <v/>
      </c>
      <c r="H3871" s="34" t="str">
        <f aca="false">B3871 &amp; "|" &amp; E3871 &amp; "|" &amp;(IF(ISBLANK(C3871),"",IFERROR(VALUE(LEFT(TRIM(C3871),FIND(" ",TRIM(C3871)&amp;" ")-1)),"")))</f>
        <v>||</v>
      </c>
      <c r="I3871" s="18" t="n">
        <f aca="false">IF(G3871="",0, IF(COUNTIF($H$6:H3871,H3871)=1,1,0))</f>
        <v>0</v>
      </c>
      <c r="J3871" s="34" t="str">
        <f aca="false">IF( OR( ISBLANK(D3871), C3871=D3871, AND( LEFT(D3871,7)&lt;&gt;"NOMINA ", OR( ISERROR(FIND(" - ",D3871)), NOT(ISNUMBER(VALUE(LEFT(D3871,FIND(" - ",D3871)-1)))) ) ) ), "", B3871 &amp; "|" &amp; E3871 &amp; "|" &amp; (IF(ISBLANK(C3871), "", IFERROR(VALUE(LEFT(TRIM(C3871), FIND(" ", TRIM(C3871)&amp;" ")-1)), ""))) &amp; "|" &amp; D3871 )</f>
        <v/>
      </c>
      <c r="K3871" s="18" t="n">
        <f aca="false">IF(OR(C3871="", J3871="",G3871=""), 0, IF(COUNTIF($J$6:J3871, J3871)=1, 1, 0))</f>
        <v>0</v>
      </c>
      <c r="L3871" s="16" t="str">
        <f aca="false">IF(B3871="Inscripción de nuevo registro patronal",B3871 &amp; "|" &amp; E3871 &amp; "|" &amp; C3871,"")</f>
        <v/>
      </c>
      <c r="M3871" s="18" t="n">
        <f aca="false">IF(OR(C3871="", L3871=""), 0, IF(COUNTIF($L$6:L3871, L3871)=1, 1, 0))</f>
        <v>0</v>
      </c>
    </row>
    <row r="3872" customFormat="false" ht="28.35" hidden="false" customHeight="true" outlineLevel="0" collapsed="false">
      <c r="A3872" s="48" t="str">
        <f aca="false">IF(AND(NOT(ISBLANK(C3872)),NOT(ISBLANK(B3872)),NOT(ISBLANK(E3872))),(_xlfn.AGGREGATE(2,7,A$5:A3872))+1,"")</f>
        <v/>
      </c>
      <c r="B3872" s="49"/>
      <c r="C3872" s="49"/>
      <c r="D3872" s="50"/>
      <c r="E3872" s="51"/>
      <c r="F3872" s="52" t="str">
        <f aca="false">IFERROR(VLOOKUP(B3872,LISTAS!$Q$2:$R$58,2,0),"")</f>
        <v/>
      </c>
      <c r="G3872" s="34" t="str">
        <f aca="false">IF(ISBLANK(C3872),"",  IF(F3872="RAZÓN SOCIAL","NUEVO_RP",   IF(F3872="NUMERO",      IF(ISNUMBER(VALUE(C3872)),VALUE(C3872),""),   IF(OR(F3872="NSS - NOMBRE",F3872="RP - NOMBRE"),      IF(         AND(           NOT(ISERROR(FIND(" - ",C3872))),           ISERROR(FIND("  ",C3872)),           ISERROR(FIND("–",C3872)),           ISERROR(FIND("—",C3872)),           ISNUMBER(VALUE(LEFT(C3872,FIND(" - ",C3872)-1)))         ),         VALUE(LEFT(C3872,FIND(" - ",C3872)-1)),         ""      ),   ""   )  )))</f>
        <v/>
      </c>
      <c r="H3872" s="34" t="str">
        <f aca="false">B3872 &amp; "|" &amp; E3872 &amp; "|" &amp;(IF(ISBLANK(C3872),"",IFERROR(VALUE(LEFT(TRIM(C3872),FIND(" ",TRIM(C3872)&amp;" ")-1)),"")))</f>
        <v>||</v>
      </c>
      <c r="I3872" s="18" t="n">
        <f aca="false">IF(G3872="",0, IF(COUNTIF($H$6:H3872,H3872)=1,1,0))</f>
        <v>0</v>
      </c>
      <c r="J3872" s="34" t="str">
        <f aca="false">IF( OR( ISBLANK(D3872), C3872=D3872, AND( LEFT(D3872,7)&lt;&gt;"NOMINA ", OR( ISERROR(FIND(" - ",D3872)), NOT(ISNUMBER(VALUE(LEFT(D3872,FIND(" - ",D3872)-1)))) ) ) ), "", B3872 &amp; "|" &amp; E3872 &amp; "|" &amp; (IF(ISBLANK(C3872), "", IFERROR(VALUE(LEFT(TRIM(C3872), FIND(" ", TRIM(C3872)&amp;" ")-1)), ""))) &amp; "|" &amp; D3872 )</f>
        <v/>
      </c>
      <c r="K3872" s="18" t="n">
        <f aca="false">IF(OR(C3872="", J3872="",G3872=""), 0, IF(COUNTIF($J$6:J3872, J3872)=1, 1, 0))</f>
        <v>0</v>
      </c>
      <c r="L3872" s="16" t="str">
        <f aca="false">IF(B3872="Inscripción de nuevo registro patronal",B3872 &amp; "|" &amp; E3872 &amp; "|" &amp; C3872,"")</f>
        <v/>
      </c>
      <c r="M3872" s="18" t="n">
        <f aca="false">IF(OR(C3872="", L3872=""), 0, IF(COUNTIF($L$6:L3872, L3872)=1, 1, 0))</f>
        <v>0</v>
      </c>
    </row>
    <row r="3873" customFormat="false" ht="28.35" hidden="false" customHeight="true" outlineLevel="0" collapsed="false">
      <c r="A3873" s="48" t="str">
        <f aca="false">IF(AND(NOT(ISBLANK(C3873)),NOT(ISBLANK(B3873)),NOT(ISBLANK(E3873))),(_xlfn.AGGREGATE(2,7,A$5:A3873))+1,"")</f>
        <v/>
      </c>
      <c r="B3873" s="49"/>
      <c r="C3873" s="49"/>
      <c r="D3873" s="50"/>
      <c r="E3873" s="51"/>
      <c r="F3873" s="52" t="str">
        <f aca="false">IFERROR(VLOOKUP(B3873,LISTAS!$Q$2:$R$58,2,0),"")</f>
        <v/>
      </c>
      <c r="G3873" s="34" t="str">
        <f aca="false">IF(ISBLANK(C3873),"",  IF(F3873="RAZÓN SOCIAL","NUEVO_RP",   IF(F3873="NUMERO",      IF(ISNUMBER(VALUE(C3873)),VALUE(C3873),""),   IF(OR(F3873="NSS - NOMBRE",F3873="RP - NOMBRE"),      IF(         AND(           NOT(ISERROR(FIND(" - ",C3873))),           ISERROR(FIND("  ",C3873)),           ISERROR(FIND("–",C3873)),           ISERROR(FIND("—",C3873)),           ISNUMBER(VALUE(LEFT(C3873,FIND(" - ",C3873)-1)))         ),         VALUE(LEFT(C3873,FIND(" - ",C3873)-1)),         ""      ),   ""   )  )))</f>
        <v/>
      </c>
      <c r="H3873" s="34" t="str">
        <f aca="false">B3873 &amp; "|" &amp; E3873 &amp; "|" &amp;(IF(ISBLANK(C3873),"",IFERROR(VALUE(LEFT(TRIM(C3873),FIND(" ",TRIM(C3873)&amp;" ")-1)),"")))</f>
        <v>||</v>
      </c>
      <c r="I3873" s="18" t="n">
        <f aca="false">IF(G3873="",0, IF(COUNTIF($H$6:H3873,H3873)=1,1,0))</f>
        <v>0</v>
      </c>
      <c r="J3873" s="34" t="str">
        <f aca="false">IF( OR( ISBLANK(D3873), C3873=D3873, AND( LEFT(D3873,7)&lt;&gt;"NOMINA ", OR( ISERROR(FIND(" - ",D3873)), NOT(ISNUMBER(VALUE(LEFT(D3873,FIND(" - ",D3873)-1)))) ) ) ), "", B3873 &amp; "|" &amp; E3873 &amp; "|" &amp; (IF(ISBLANK(C3873), "", IFERROR(VALUE(LEFT(TRIM(C3873), FIND(" ", TRIM(C3873)&amp;" ")-1)), ""))) &amp; "|" &amp; D3873 )</f>
        <v/>
      </c>
      <c r="K3873" s="18" t="n">
        <f aca="false">IF(OR(C3873="", J3873="",G3873=""), 0, IF(COUNTIF($J$6:J3873, J3873)=1, 1, 0))</f>
        <v>0</v>
      </c>
      <c r="L3873" s="16" t="str">
        <f aca="false">IF(B3873="Inscripción de nuevo registro patronal",B3873 &amp; "|" &amp; E3873 &amp; "|" &amp; C3873,"")</f>
        <v/>
      </c>
      <c r="M3873" s="18" t="n">
        <f aca="false">IF(OR(C3873="", L3873=""), 0, IF(COUNTIF($L$6:L3873, L3873)=1, 1, 0))</f>
        <v>0</v>
      </c>
    </row>
    <row r="3874" customFormat="false" ht="28.35" hidden="false" customHeight="true" outlineLevel="0" collapsed="false">
      <c r="A3874" s="48" t="str">
        <f aca="false">IF(AND(NOT(ISBLANK(C3874)),NOT(ISBLANK(B3874)),NOT(ISBLANK(E3874))),(_xlfn.AGGREGATE(2,7,A$5:A3874))+1,"")</f>
        <v/>
      </c>
      <c r="B3874" s="49"/>
      <c r="C3874" s="49"/>
      <c r="D3874" s="50"/>
      <c r="E3874" s="51"/>
      <c r="F3874" s="52" t="str">
        <f aca="false">IFERROR(VLOOKUP(B3874,LISTAS!$Q$2:$R$58,2,0),"")</f>
        <v/>
      </c>
      <c r="G3874" s="34" t="str">
        <f aca="false">IF(ISBLANK(C3874),"",  IF(F3874="RAZÓN SOCIAL","NUEVO_RP",   IF(F3874="NUMERO",      IF(ISNUMBER(VALUE(C3874)),VALUE(C3874),""),   IF(OR(F3874="NSS - NOMBRE",F3874="RP - NOMBRE"),      IF(         AND(           NOT(ISERROR(FIND(" - ",C3874))),           ISERROR(FIND("  ",C3874)),           ISERROR(FIND("–",C3874)),           ISERROR(FIND("—",C3874)),           ISNUMBER(VALUE(LEFT(C3874,FIND(" - ",C3874)-1)))         ),         VALUE(LEFT(C3874,FIND(" - ",C3874)-1)),         ""      ),   ""   )  )))</f>
        <v/>
      </c>
      <c r="H3874" s="34" t="str">
        <f aca="false">B3874 &amp; "|" &amp; E3874 &amp; "|" &amp;(IF(ISBLANK(C3874),"",IFERROR(VALUE(LEFT(TRIM(C3874),FIND(" ",TRIM(C3874)&amp;" ")-1)),"")))</f>
        <v>||</v>
      </c>
      <c r="I3874" s="18" t="n">
        <f aca="false">IF(G3874="",0, IF(COUNTIF($H$6:H3874,H3874)=1,1,0))</f>
        <v>0</v>
      </c>
      <c r="J3874" s="34" t="str">
        <f aca="false">IF( OR( ISBLANK(D3874), C3874=D3874, AND( LEFT(D3874,7)&lt;&gt;"NOMINA ", OR( ISERROR(FIND(" - ",D3874)), NOT(ISNUMBER(VALUE(LEFT(D3874,FIND(" - ",D3874)-1)))) ) ) ), "", B3874 &amp; "|" &amp; E3874 &amp; "|" &amp; (IF(ISBLANK(C3874), "", IFERROR(VALUE(LEFT(TRIM(C3874), FIND(" ", TRIM(C3874)&amp;" ")-1)), ""))) &amp; "|" &amp; D3874 )</f>
        <v/>
      </c>
      <c r="K3874" s="18" t="n">
        <f aca="false">IF(OR(C3874="", J3874="",G3874=""), 0, IF(COUNTIF($J$6:J3874, J3874)=1, 1, 0))</f>
        <v>0</v>
      </c>
      <c r="L3874" s="16" t="str">
        <f aca="false">IF(B3874="Inscripción de nuevo registro patronal",B3874 &amp; "|" &amp; E3874 &amp; "|" &amp; C3874,"")</f>
        <v/>
      </c>
      <c r="M3874" s="18" t="n">
        <f aca="false">IF(OR(C3874="", L3874=""), 0, IF(COUNTIF($L$6:L3874, L3874)=1, 1, 0))</f>
        <v>0</v>
      </c>
    </row>
    <row r="3875" customFormat="false" ht="28.35" hidden="false" customHeight="true" outlineLevel="0" collapsed="false">
      <c r="A3875" s="48" t="str">
        <f aca="false">IF(AND(NOT(ISBLANK(C3875)),NOT(ISBLANK(B3875)),NOT(ISBLANK(E3875))),(_xlfn.AGGREGATE(2,7,A$5:A3875))+1,"")</f>
        <v/>
      </c>
      <c r="B3875" s="49"/>
      <c r="C3875" s="49"/>
      <c r="D3875" s="50"/>
      <c r="E3875" s="51"/>
      <c r="F3875" s="52" t="str">
        <f aca="false">IFERROR(VLOOKUP(B3875,LISTAS!$Q$2:$R$58,2,0),"")</f>
        <v/>
      </c>
      <c r="G3875" s="34" t="str">
        <f aca="false">IF(ISBLANK(C3875),"",  IF(F3875="RAZÓN SOCIAL","NUEVO_RP",   IF(F3875="NUMERO",      IF(ISNUMBER(VALUE(C3875)),VALUE(C3875),""),   IF(OR(F3875="NSS - NOMBRE",F3875="RP - NOMBRE"),      IF(         AND(           NOT(ISERROR(FIND(" - ",C3875))),           ISERROR(FIND("  ",C3875)),           ISERROR(FIND("–",C3875)),           ISERROR(FIND("—",C3875)),           ISNUMBER(VALUE(LEFT(C3875,FIND(" - ",C3875)-1)))         ),         VALUE(LEFT(C3875,FIND(" - ",C3875)-1)),         ""      ),   ""   )  )))</f>
        <v/>
      </c>
      <c r="H3875" s="34" t="str">
        <f aca="false">B3875 &amp; "|" &amp; E3875 &amp; "|" &amp;(IF(ISBLANK(C3875),"",IFERROR(VALUE(LEFT(TRIM(C3875),FIND(" ",TRIM(C3875)&amp;" ")-1)),"")))</f>
        <v>||</v>
      </c>
      <c r="I3875" s="18" t="n">
        <f aca="false">IF(G3875="",0, IF(COUNTIF($H$6:H3875,H3875)=1,1,0))</f>
        <v>0</v>
      </c>
      <c r="J3875" s="34" t="str">
        <f aca="false">IF( OR( ISBLANK(D3875), C3875=D3875, AND( LEFT(D3875,7)&lt;&gt;"NOMINA ", OR( ISERROR(FIND(" - ",D3875)), NOT(ISNUMBER(VALUE(LEFT(D3875,FIND(" - ",D3875)-1)))) ) ) ), "", B3875 &amp; "|" &amp; E3875 &amp; "|" &amp; (IF(ISBLANK(C3875), "", IFERROR(VALUE(LEFT(TRIM(C3875), FIND(" ", TRIM(C3875)&amp;" ")-1)), ""))) &amp; "|" &amp; D3875 )</f>
        <v/>
      </c>
      <c r="K3875" s="18" t="n">
        <f aca="false">IF(OR(C3875="", J3875="",G3875=""), 0, IF(COUNTIF($J$6:J3875, J3875)=1, 1, 0))</f>
        <v>0</v>
      </c>
      <c r="L3875" s="16" t="str">
        <f aca="false">IF(B3875="Inscripción de nuevo registro patronal",B3875 &amp; "|" &amp; E3875 &amp; "|" &amp; C3875,"")</f>
        <v/>
      </c>
      <c r="M3875" s="18" t="n">
        <f aca="false">IF(OR(C3875="", L3875=""), 0, IF(COUNTIF($L$6:L3875, L3875)=1, 1, 0))</f>
        <v>0</v>
      </c>
    </row>
    <row r="3876" customFormat="false" ht="28.35" hidden="false" customHeight="true" outlineLevel="0" collapsed="false">
      <c r="A3876" s="48" t="str">
        <f aca="false">IF(AND(NOT(ISBLANK(C3876)),NOT(ISBLANK(B3876)),NOT(ISBLANK(E3876))),(_xlfn.AGGREGATE(2,7,A$5:A3876))+1,"")</f>
        <v/>
      </c>
      <c r="B3876" s="49"/>
      <c r="C3876" s="49"/>
      <c r="D3876" s="50"/>
      <c r="E3876" s="51"/>
      <c r="F3876" s="52" t="str">
        <f aca="false">IFERROR(VLOOKUP(B3876,LISTAS!$Q$2:$R$58,2,0),"")</f>
        <v/>
      </c>
      <c r="G3876" s="34" t="str">
        <f aca="false">IF(ISBLANK(C3876),"",  IF(F3876="RAZÓN SOCIAL","NUEVO_RP",   IF(F3876="NUMERO",      IF(ISNUMBER(VALUE(C3876)),VALUE(C3876),""),   IF(OR(F3876="NSS - NOMBRE",F3876="RP - NOMBRE"),      IF(         AND(           NOT(ISERROR(FIND(" - ",C3876))),           ISERROR(FIND("  ",C3876)),           ISERROR(FIND("–",C3876)),           ISERROR(FIND("—",C3876)),           ISNUMBER(VALUE(LEFT(C3876,FIND(" - ",C3876)-1)))         ),         VALUE(LEFT(C3876,FIND(" - ",C3876)-1)),         ""      ),   ""   )  )))</f>
        <v/>
      </c>
      <c r="H3876" s="34" t="str">
        <f aca="false">B3876 &amp; "|" &amp; E3876 &amp; "|" &amp;(IF(ISBLANK(C3876),"",IFERROR(VALUE(LEFT(TRIM(C3876),FIND(" ",TRIM(C3876)&amp;" ")-1)),"")))</f>
        <v>||</v>
      </c>
      <c r="I3876" s="18" t="n">
        <f aca="false">IF(G3876="",0, IF(COUNTIF($H$6:H3876,H3876)=1,1,0))</f>
        <v>0</v>
      </c>
      <c r="J3876" s="34" t="str">
        <f aca="false">IF( OR( ISBLANK(D3876), C3876=D3876, AND( LEFT(D3876,7)&lt;&gt;"NOMINA ", OR( ISERROR(FIND(" - ",D3876)), NOT(ISNUMBER(VALUE(LEFT(D3876,FIND(" - ",D3876)-1)))) ) ) ), "", B3876 &amp; "|" &amp; E3876 &amp; "|" &amp; (IF(ISBLANK(C3876), "", IFERROR(VALUE(LEFT(TRIM(C3876), FIND(" ", TRIM(C3876)&amp;" ")-1)), ""))) &amp; "|" &amp; D3876 )</f>
        <v/>
      </c>
      <c r="K3876" s="18" t="n">
        <f aca="false">IF(OR(C3876="", J3876="",G3876=""), 0, IF(COUNTIF($J$6:J3876, J3876)=1, 1, 0))</f>
        <v>0</v>
      </c>
      <c r="L3876" s="16" t="str">
        <f aca="false">IF(B3876="Inscripción de nuevo registro patronal",B3876 &amp; "|" &amp; E3876 &amp; "|" &amp; C3876,"")</f>
        <v/>
      </c>
      <c r="M3876" s="18" t="n">
        <f aca="false">IF(OR(C3876="", L3876=""), 0, IF(COUNTIF($L$6:L3876, L3876)=1, 1, 0))</f>
        <v>0</v>
      </c>
    </row>
    <row r="3877" customFormat="false" ht="28.35" hidden="false" customHeight="true" outlineLevel="0" collapsed="false">
      <c r="A3877" s="48" t="str">
        <f aca="false">IF(AND(NOT(ISBLANK(C3877)),NOT(ISBLANK(B3877)),NOT(ISBLANK(E3877))),(_xlfn.AGGREGATE(2,7,A$5:A3877))+1,"")</f>
        <v/>
      </c>
      <c r="B3877" s="49"/>
      <c r="C3877" s="49"/>
      <c r="D3877" s="50"/>
      <c r="E3877" s="51"/>
      <c r="F3877" s="52" t="str">
        <f aca="false">IFERROR(VLOOKUP(B3877,LISTAS!$Q$2:$R$58,2,0),"")</f>
        <v/>
      </c>
      <c r="G3877" s="34" t="str">
        <f aca="false">IF(ISBLANK(C3877),"",  IF(F3877="RAZÓN SOCIAL","NUEVO_RP",   IF(F3877="NUMERO",      IF(ISNUMBER(VALUE(C3877)),VALUE(C3877),""),   IF(OR(F3877="NSS - NOMBRE",F3877="RP - NOMBRE"),      IF(         AND(           NOT(ISERROR(FIND(" - ",C3877))),           ISERROR(FIND("  ",C3877)),           ISERROR(FIND("–",C3877)),           ISERROR(FIND("—",C3877)),           ISNUMBER(VALUE(LEFT(C3877,FIND(" - ",C3877)-1)))         ),         VALUE(LEFT(C3877,FIND(" - ",C3877)-1)),         ""      ),   ""   )  )))</f>
        <v/>
      </c>
      <c r="H3877" s="34" t="str">
        <f aca="false">B3877 &amp; "|" &amp; E3877 &amp; "|" &amp;(IF(ISBLANK(C3877),"",IFERROR(VALUE(LEFT(TRIM(C3877),FIND(" ",TRIM(C3877)&amp;" ")-1)),"")))</f>
        <v>||</v>
      </c>
      <c r="I3877" s="18" t="n">
        <f aca="false">IF(G3877="",0, IF(COUNTIF($H$6:H3877,H3877)=1,1,0))</f>
        <v>0</v>
      </c>
      <c r="J3877" s="34" t="str">
        <f aca="false">IF( OR( ISBLANK(D3877), C3877=D3877, AND( LEFT(D3877,7)&lt;&gt;"NOMINA ", OR( ISERROR(FIND(" - ",D3877)), NOT(ISNUMBER(VALUE(LEFT(D3877,FIND(" - ",D3877)-1)))) ) ) ), "", B3877 &amp; "|" &amp; E3877 &amp; "|" &amp; (IF(ISBLANK(C3877), "", IFERROR(VALUE(LEFT(TRIM(C3877), FIND(" ", TRIM(C3877)&amp;" ")-1)), ""))) &amp; "|" &amp; D3877 )</f>
        <v/>
      </c>
      <c r="K3877" s="18" t="n">
        <f aca="false">IF(OR(C3877="", J3877="",G3877=""), 0, IF(COUNTIF($J$6:J3877, J3877)=1, 1, 0))</f>
        <v>0</v>
      </c>
      <c r="L3877" s="16" t="str">
        <f aca="false">IF(B3877="Inscripción de nuevo registro patronal",B3877 &amp; "|" &amp; E3877 &amp; "|" &amp; C3877,"")</f>
        <v/>
      </c>
      <c r="M3877" s="18" t="n">
        <f aca="false">IF(OR(C3877="", L3877=""), 0, IF(COUNTIF($L$6:L3877, L3877)=1, 1, 0))</f>
        <v>0</v>
      </c>
    </row>
    <row r="3878" customFormat="false" ht="28.35" hidden="false" customHeight="true" outlineLevel="0" collapsed="false">
      <c r="A3878" s="48" t="str">
        <f aca="false">IF(AND(NOT(ISBLANK(C3878)),NOT(ISBLANK(B3878)),NOT(ISBLANK(E3878))),(_xlfn.AGGREGATE(2,7,A$5:A3878))+1,"")</f>
        <v/>
      </c>
      <c r="B3878" s="49"/>
      <c r="C3878" s="49"/>
      <c r="D3878" s="50"/>
      <c r="E3878" s="51"/>
      <c r="F3878" s="52" t="str">
        <f aca="false">IFERROR(VLOOKUP(B3878,LISTAS!$Q$2:$R$58,2,0),"")</f>
        <v/>
      </c>
      <c r="G3878" s="34" t="str">
        <f aca="false">IF(ISBLANK(C3878),"",  IF(F3878="RAZÓN SOCIAL","NUEVO_RP",   IF(F3878="NUMERO",      IF(ISNUMBER(VALUE(C3878)),VALUE(C3878),""),   IF(OR(F3878="NSS - NOMBRE",F3878="RP - NOMBRE"),      IF(         AND(           NOT(ISERROR(FIND(" - ",C3878))),           ISERROR(FIND("  ",C3878)),           ISERROR(FIND("–",C3878)),           ISERROR(FIND("—",C3878)),           ISNUMBER(VALUE(LEFT(C3878,FIND(" - ",C3878)-1)))         ),         VALUE(LEFT(C3878,FIND(" - ",C3878)-1)),         ""      ),   ""   )  )))</f>
        <v/>
      </c>
      <c r="H3878" s="34" t="str">
        <f aca="false">B3878 &amp; "|" &amp; E3878 &amp; "|" &amp;(IF(ISBLANK(C3878),"",IFERROR(VALUE(LEFT(TRIM(C3878),FIND(" ",TRIM(C3878)&amp;" ")-1)),"")))</f>
        <v>||</v>
      </c>
      <c r="I3878" s="18" t="n">
        <f aca="false">IF(G3878="",0, IF(COUNTIF($H$6:H3878,H3878)=1,1,0))</f>
        <v>0</v>
      </c>
      <c r="J3878" s="34" t="str">
        <f aca="false">IF( OR( ISBLANK(D3878), C3878=D3878, AND( LEFT(D3878,7)&lt;&gt;"NOMINA ", OR( ISERROR(FIND(" - ",D3878)), NOT(ISNUMBER(VALUE(LEFT(D3878,FIND(" - ",D3878)-1)))) ) ) ), "", B3878 &amp; "|" &amp; E3878 &amp; "|" &amp; (IF(ISBLANK(C3878), "", IFERROR(VALUE(LEFT(TRIM(C3878), FIND(" ", TRIM(C3878)&amp;" ")-1)), ""))) &amp; "|" &amp; D3878 )</f>
        <v/>
      </c>
      <c r="K3878" s="18" t="n">
        <f aca="false">IF(OR(C3878="", J3878="",G3878=""), 0, IF(COUNTIF($J$6:J3878, J3878)=1, 1, 0))</f>
        <v>0</v>
      </c>
      <c r="L3878" s="16" t="str">
        <f aca="false">IF(B3878="Inscripción de nuevo registro patronal",B3878 &amp; "|" &amp; E3878 &amp; "|" &amp; C3878,"")</f>
        <v/>
      </c>
      <c r="M3878" s="18" t="n">
        <f aca="false">IF(OR(C3878="", L3878=""), 0, IF(COUNTIF($L$6:L3878, L3878)=1, 1, 0))</f>
        <v>0</v>
      </c>
    </row>
    <row r="3879" customFormat="false" ht="28.35" hidden="false" customHeight="true" outlineLevel="0" collapsed="false">
      <c r="A3879" s="48" t="str">
        <f aca="false">IF(AND(NOT(ISBLANK(C3879)),NOT(ISBLANK(B3879)),NOT(ISBLANK(E3879))),(_xlfn.AGGREGATE(2,7,A$5:A3879))+1,"")</f>
        <v/>
      </c>
      <c r="B3879" s="49"/>
      <c r="C3879" s="49"/>
      <c r="D3879" s="50"/>
      <c r="E3879" s="51"/>
      <c r="F3879" s="52" t="str">
        <f aca="false">IFERROR(VLOOKUP(B3879,LISTAS!$Q$2:$R$58,2,0),"")</f>
        <v/>
      </c>
      <c r="G3879" s="34" t="str">
        <f aca="false">IF(ISBLANK(C3879),"",  IF(F3879="RAZÓN SOCIAL","NUEVO_RP",   IF(F3879="NUMERO",      IF(ISNUMBER(VALUE(C3879)),VALUE(C3879),""),   IF(OR(F3879="NSS - NOMBRE",F3879="RP - NOMBRE"),      IF(         AND(           NOT(ISERROR(FIND(" - ",C3879))),           ISERROR(FIND("  ",C3879)),           ISERROR(FIND("–",C3879)),           ISERROR(FIND("—",C3879)),           ISNUMBER(VALUE(LEFT(C3879,FIND(" - ",C3879)-1)))         ),         VALUE(LEFT(C3879,FIND(" - ",C3879)-1)),         ""      ),   ""   )  )))</f>
        <v/>
      </c>
      <c r="H3879" s="34" t="str">
        <f aca="false">B3879 &amp; "|" &amp; E3879 &amp; "|" &amp;(IF(ISBLANK(C3879),"",IFERROR(VALUE(LEFT(TRIM(C3879),FIND(" ",TRIM(C3879)&amp;" ")-1)),"")))</f>
        <v>||</v>
      </c>
      <c r="I3879" s="18" t="n">
        <f aca="false">IF(G3879="",0, IF(COUNTIF($H$6:H3879,H3879)=1,1,0))</f>
        <v>0</v>
      </c>
      <c r="J3879" s="34" t="str">
        <f aca="false">IF( OR( ISBLANK(D3879), C3879=D3879, AND( LEFT(D3879,7)&lt;&gt;"NOMINA ", OR( ISERROR(FIND(" - ",D3879)), NOT(ISNUMBER(VALUE(LEFT(D3879,FIND(" - ",D3879)-1)))) ) ) ), "", B3879 &amp; "|" &amp; E3879 &amp; "|" &amp; (IF(ISBLANK(C3879), "", IFERROR(VALUE(LEFT(TRIM(C3879), FIND(" ", TRIM(C3879)&amp;" ")-1)), ""))) &amp; "|" &amp; D3879 )</f>
        <v/>
      </c>
      <c r="K3879" s="18" t="n">
        <f aca="false">IF(OR(C3879="", J3879="",G3879=""), 0, IF(COUNTIF($J$6:J3879, J3879)=1, 1, 0))</f>
        <v>0</v>
      </c>
      <c r="L3879" s="16" t="str">
        <f aca="false">IF(B3879="Inscripción de nuevo registro patronal",B3879 &amp; "|" &amp; E3879 &amp; "|" &amp; C3879,"")</f>
        <v/>
      </c>
      <c r="M3879" s="18" t="n">
        <f aca="false">IF(OR(C3879="", L3879=""), 0, IF(COUNTIF($L$6:L3879, L3879)=1, 1, 0))</f>
        <v>0</v>
      </c>
    </row>
    <row r="3880" customFormat="false" ht="28.35" hidden="false" customHeight="true" outlineLevel="0" collapsed="false">
      <c r="A3880" s="48" t="str">
        <f aca="false">IF(AND(NOT(ISBLANK(C3880)),NOT(ISBLANK(B3880)),NOT(ISBLANK(E3880))),(_xlfn.AGGREGATE(2,7,A$5:A3880))+1,"")</f>
        <v/>
      </c>
      <c r="B3880" s="49"/>
      <c r="C3880" s="49"/>
      <c r="D3880" s="50"/>
      <c r="E3880" s="51"/>
      <c r="F3880" s="52" t="str">
        <f aca="false">IFERROR(VLOOKUP(B3880,LISTAS!$Q$2:$R$58,2,0),"")</f>
        <v/>
      </c>
      <c r="G3880" s="34" t="str">
        <f aca="false">IF(ISBLANK(C3880),"",  IF(F3880="RAZÓN SOCIAL","NUEVO_RP",   IF(F3880="NUMERO",      IF(ISNUMBER(VALUE(C3880)),VALUE(C3880),""),   IF(OR(F3880="NSS - NOMBRE",F3880="RP - NOMBRE"),      IF(         AND(           NOT(ISERROR(FIND(" - ",C3880))),           ISERROR(FIND("  ",C3880)),           ISERROR(FIND("–",C3880)),           ISERROR(FIND("—",C3880)),           ISNUMBER(VALUE(LEFT(C3880,FIND(" - ",C3880)-1)))         ),         VALUE(LEFT(C3880,FIND(" - ",C3880)-1)),         ""      ),   ""   )  )))</f>
        <v/>
      </c>
      <c r="H3880" s="34" t="str">
        <f aca="false">B3880 &amp; "|" &amp; E3880 &amp; "|" &amp;(IF(ISBLANK(C3880),"",IFERROR(VALUE(LEFT(TRIM(C3880),FIND(" ",TRIM(C3880)&amp;" ")-1)),"")))</f>
        <v>||</v>
      </c>
      <c r="I3880" s="18" t="n">
        <f aca="false">IF(G3880="",0, IF(COUNTIF($H$6:H3880,H3880)=1,1,0))</f>
        <v>0</v>
      </c>
      <c r="J3880" s="34" t="str">
        <f aca="false">IF( OR( ISBLANK(D3880), C3880=D3880, AND( LEFT(D3880,7)&lt;&gt;"NOMINA ", OR( ISERROR(FIND(" - ",D3880)), NOT(ISNUMBER(VALUE(LEFT(D3880,FIND(" - ",D3880)-1)))) ) ) ), "", B3880 &amp; "|" &amp; E3880 &amp; "|" &amp; (IF(ISBLANK(C3880), "", IFERROR(VALUE(LEFT(TRIM(C3880), FIND(" ", TRIM(C3880)&amp;" ")-1)), ""))) &amp; "|" &amp; D3880 )</f>
        <v/>
      </c>
      <c r="K3880" s="18" t="n">
        <f aca="false">IF(OR(C3880="", J3880="",G3880=""), 0, IF(COUNTIF($J$6:J3880, J3880)=1, 1, 0))</f>
        <v>0</v>
      </c>
      <c r="L3880" s="16" t="str">
        <f aca="false">IF(B3880="Inscripción de nuevo registro patronal",B3880 &amp; "|" &amp; E3880 &amp; "|" &amp; C3880,"")</f>
        <v/>
      </c>
      <c r="M3880" s="18" t="n">
        <f aca="false">IF(OR(C3880="", L3880=""), 0, IF(COUNTIF($L$6:L3880, L3880)=1, 1, 0))</f>
        <v>0</v>
      </c>
    </row>
    <row r="3881" customFormat="false" ht="28.35" hidden="false" customHeight="true" outlineLevel="0" collapsed="false">
      <c r="A3881" s="48" t="str">
        <f aca="false">IF(AND(NOT(ISBLANK(C3881)),NOT(ISBLANK(B3881)),NOT(ISBLANK(E3881))),(_xlfn.AGGREGATE(2,7,A$5:A3881))+1,"")</f>
        <v/>
      </c>
      <c r="B3881" s="49"/>
      <c r="C3881" s="49"/>
      <c r="D3881" s="50"/>
      <c r="E3881" s="51"/>
      <c r="F3881" s="52" t="str">
        <f aca="false">IFERROR(VLOOKUP(B3881,LISTAS!$Q$2:$R$58,2,0),"")</f>
        <v/>
      </c>
      <c r="G3881" s="34" t="str">
        <f aca="false">IF(ISBLANK(C3881),"",  IF(F3881="RAZÓN SOCIAL","NUEVO_RP",   IF(F3881="NUMERO",      IF(ISNUMBER(VALUE(C3881)),VALUE(C3881),""),   IF(OR(F3881="NSS - NOMBRE",F3881="RP - NOMBRE"),      IF(         AND(           NOT(ISERROR(FIND(" - ",C3881))),           ISERROR(FIND("  ",C3881)),           ISERROR(FIND("–",C3881)),           ISERROR(FIND("—",C3881)),           ISNUMBER(VALUE(LEFT(C3881,FIND(" - ",C3881)-1)))         ),         VALUE(LEFT(C3881,FIND(" - ",C3881)-1)),         ""      ),   ""   )  )))</f>
        <v/>
      </c>
      <c r="H3881" s="34" t="str">
        <f aca="false">B3881 &amp; "|" &amp; E3881 &amp; "|" &amp;(IF(ISBLANK(C3881),"",IFERROR(VALUE(LEFT(TRIM(C3881),FIND(" ",TRIM(C3881)&amp;" ")-1)),"")))</f>
        <v>||</v>
      </c>
      <c r="I3881" s="18" t="n">
        <f aca="false">IF(G3881="",0, IF(COUNTIF($H$6:H3881,H3881)=1,1,0))</f>
        <v>0</v>
      </c>
      <c r="J3881" s="34" t="str">
        <f aca="false">IF( OR( ISBLANK(D3881), C3881=D3881, AND( LEFT(D3881,7)&lt;&gt;"NOMINA ", OR( ISERROR(FIND(" - ",D3881)), NOT(ISNUMBER(VALUE(LEFT(D3881,FIND(" - ",D3881)-1)))) ) ) ), "", B3881 &amp; "|" &amp; E3881 &amp; "|" &amp; (IF(ISBLANK(C3881), "", IFERROR(VALUE(LEFT(TRIM(C3881), FIND(" ", TRIM(C3881)&amp;" ")-1)), ""))) &amp; "|" &amp; D3881 )</f>
        <v/>
      </c>
      <c r="K3881" s="18" t="n">
        <f aca="false">IF(OR(C3881="", J3881="",G3881=""), 0, IF(COUNTIF($J$6:J3881, J3881)=1, 1, 0))</f>
        <v>0</v>
      </c>
      <c r="L3881" s="16" t="str">
        <f aca="false">IF(B3881="Inscripción de nuevo registro patronal",B3881 &amp; "|" &amp; E3881 &amp; "|" &amp; C3881,"")</f>
        <v/>
      </c>
      <c r="M3881" s="18" t="n">
        <f aca="false">IF(OR(C3881="", L3881=""), 0, IF(COUNTIF($L$6:L3881, L3881)=1, 1, 0))</f>
        <v>0</v>
      </c>
    </row>
    <row r="3882" customFormat="false" ht="28.35" hidden="false" customHeight="true" outlineLevel="0" collapsed="false">
      <c r="A3882" s="48" t="str">
        <f aca="false">IF(AND(NOT(ISBLANK(C3882)),NOT(ISBLANK(B3882)),NOT(ISBLANK(E3882))),(_xlfn.AGGREGATE(2,7,A$5:A3882))+1,"")</f>
        <v/>
      </c>
      <c r="B3882" s="49"/>
      <c r="C3882" s="49"/>
      <c r="D3882" s="50"/>
      <c r="E3882" s="51"/>
      <c r="F3882" s="52" t="str">
        <f aca="false">IFERROR(VLOOKUP(B3882,LISTAS!$Q$2:$R$58,2,0),"")</f>
        <v/>
      </c>
      <c r="G3882" s="34" t="str">
        <f aca="false">IF(ISBLANK(C3882),"",  IF(F3882="RAZÓN SOCIAL","NUEVO_RP",   IF(F3882="NUMERO",      IF(ISNUMBER(VALUE(C3882)),VALUE(C3882),""),   IF(OR(F3882="NSS - NOMBRE",F3882="RP - NOMBRE"),      IF(         AND(           NOT(ISERROR(FIND(" - ",C3882))),           ISERROR(FIND("  ",C3882)),           ISERROR(FIND("–",C3882)),           ISERROR(FIND("—",C3882)),           ISNUMBER(VALUE(LEFT(C3882,FIND(" - ",C3882)-1)))         ),         VALUE(LEFT(C3882,FIND(" - ",C3882)-1)),         ""      ),   ""   )  )))</f>
        <v/>
      </c>
      <c r="H3882" s="34" t="str">
        <f aca="false">B3882 &amp; "|" &amp; E3882 &amp; "|" &amp;(IF(ISBLANK(C3882),"",IFERROR(VALUE(LEFT(TRIM(C3882),FIND(" ",TRIM(C3882)&amp;" ")-1)),"")))</f>
        <v>||</v>
      </c>
      <c r="I3882" s="18" t="n">
        <f aca="false">IF(G3882="",0, IF(COUNTIF($H$6:H3882,H3882)=1,1,0))</f>
        <v>0</v>
      </c>
      <c r="J3882" s="34" t="str">
        <f aca="false">IF( OR( ISBLANK(D3882), C3882=D3882, AND( LEFT(D3882,7)&lt;&gt;"NOMINA ", OR( ISERROR(FIND(" - ",D3882)), NOT(ISNUMBER(VALUE(LEFT(D3882,FIND(" - ",D3882)-1)))) ) ) ), "", B3882 &amp; "|" &amp; E3882 &amp; "|" &amp; (IF(ISBLANK(C3882), "", IFERROR(VALUE(LEFT(TRIM(C3882), FIND(" ", TRIM(C3882)&amp;" ")-1)), ""))) &amp; "|" &amp; D3882 )</f>
        <v/>
      </c>
      <c r="K3882" s="18" t="n">
        <f aca="false">IF(OR(C3882="", J3882="",G3882=""), 0, IF(COUNTIF($J$6:J3882, J3882)=1, 1, 0))</f>
        <v>0</v>
      </c>
      <c r="L3882" s="16" t="str">
        <f aca="false">IF(B3882="Inscripción de nuevo registro patronal",B3882 &amp; "|" &amp; E3882 &amp; "|" &amp; C3882,"")</f>
        <v/>
      </c>
      <c r="M3882" s="18" t="n">
        <f aca="false">IF(OR(C3882="", L3882=""), 0, IF(COUNTIF($L$6:L3882, L3882)=1, 1, 0))</f>
        <v>0</v>
      </c>
    </row>
    <row r="3883" customFormat="false" ht="28.35" hidden="false" customHeight="true" outlineLevel="0" collapsed="false">
      <c r="A3883" s="48" t="str">
        <f aca="false">IF(AND(NOT(ISBLANK(C3883)),NOT(ISBLANK(B3883)),NOT(ISBLANK(E3883))),(_xlfn.AGGREGATE(2,7,A$5:A3883))+1,"")</f>
        <v/>
      </c>
      <c r="B3883" s="49"/>
      <c r="C3883" s="49"/>
      <c r="D3883" s="50"/>
      <c r="E3883" s="51"/>
      <c r="F3883" s="52" t="str">
        <f aca="false">IFERROR(VLOOKUP(B3883,LISTAS!$Q$2:$R$58,2,0),"")</f>
        <v/>
      </c>
      <c r="G3883" s="34" t="str">
        <f aca="false">IF(ISBLANK(C3883),"",  IF(F3883="RAZÓN SOCIAL","NUEVO_RP",   IF(F3883="NUMERO",      IF(ISNUMBER(VALUE(C3883)),VALUE(C3883),""),   IF(OR(F3883="NSS - NOMBRE",F3883="RP - NOMBRE"),      IF(         AND(           NOT(ISERROR(FIND(" - ",C3883))),           ISERROR(FIND("  ",C3883)),           ISERROR(FIND("–",C3883)),           ISERROR(FIND("—",C3883)),           ISNUMBER(VALUE(LEFT(C3883,FIND(" - ",C3883)-1)))         ),         VALUE(LEFT(C3883,FIND(" - ",C3883)-1)),         ""      ),   ""   )  )))</f>
        <v/>
      </c>
      <c r="H3883" s="34" t="str">
        <f aca="false">B3883 &amp; "|" &amp; E3883 &amp; "|" &amp;(IF(ISBLANK(C3883),"",IFERROR(VALUE(LEFT(TRIM(C3883),FIND(" ",TRIM(C3883)&amp;" ")-1)),"")))</f>
        <v>||</v>
      </c>
      <c r="I3883" s="18" t="n">
        <f aca="false">IF(G3883="",0, IF(COUNTIF($H$6:H3883,H3883)=1,1,0))</f>
        <v>0</v>
      </c>
      <c r="J3883" s="34" t="str">
        <f aca="false">IF( OR( ISBLANK(D3883), C3883=D3883, AND( LEFT(D3883,7)&lt;&gt;"NOMINA ", OR( ISERROR(FIND(" - ",D3883)), NOT(ISNUMBER(VALUE(LEFT(D3883,FIND(" - ",D3883)-1)))) ) ) ), "", B3883 &amp; "|" &amp; E3883 &amp; "|" &amp; (IF(ISBLANK(C3883), "", IFERROR(VALUE(LEFT(TRIM(C3883), FIND(" ", TRIM(C3883)&amp;" ")-1)), ""))) &amp; "|" &amp; D3883 )</f>
        <v/>
      </c>
      <c r="K3883" s="18" t="n">
        <f aca="false">IF(OR(C3883="", J3883="",G3883=""), 0, IF(COUNTIF($J$6:J3883, J3883)=1, 1, 0))</f>
        <v>0</v>
      </c>
      <c r="L3883" s="16" t="str">
        <f aca="false">IF(B3883="Inscripción de nuevo registro patronal",B3883 &amp; "|" &amp; E3883 &amp; "|" &amp; C3883,"")</f>
        <v/>
      </c>
      <c r="M3883" s="18" t="n">
        <f aca="false">IF(OR(C3883="", L3883=""), 0, IF(COUNTIF($L$6:L3883, L3883)=1, 1, 0))</f>
        <v>0</v>
      </c>
    </row>
    <row r="3884" customFormat="false" ht="28.35" hidden="false" customHeight="true" outlineLevel="0" collapsed="false">
      <c r="A3884" s="48" t="str">
        <f aca="false">IF(AND(NOT(ISBLANK(C3884)),NOT(ISBLANK(B3884)),NOT(ISBLANK(E3884))),(_xlfn.AGGREGATE(2,7,A$5:A3884))+1,"")</f>
        <v/>
      </c>
      <c r="B3884" s="49"/>
      <c r="C3884" s="49"/>
      <c r="D3884" s="50"/>
      <c r="E3884" s="51"/>
      <c r="F3884" s="52" t="str">
        <f aca="false">IFERROR(VLOOKUP(B3884,LISTAS!$Q$2:$R$58,2,0),"")</f>
        <v/>
      </c>
      <c r="G3884" s="34" t="str">
        <f aca="false">IF(ISBLANK(C3884),"",  IF(F3884="RAZÓN SOCIAL","NUEVO_RP",   IF(F3884="NUMERO",      IF(ISNUMBER(VALUE(C3884)),VALUE(C3884),""),   IF(OR(F3884="NSS - NOMBRE",F3884="RP - NOMBRE"),      IF(         AND(           NOT(ISERROR(FIND(" - ",C3884))),           ISERROR(FIND("  ",C3884)),           ISERROR(FIND("–",C3884)),           ISERROR(FIND("—",C3884)),           ISNUMBER(VALUE(LEFT(C3884,FIND(" - ",C3884)-1)))         ),         VALUE(LEFT(C3884,FIND(" - ",C3884)-1)),         ""      ),   ""   )  )))</f>
        <v/>
      </c>
      <c r="H3884" s="34" t="str">
        <f aca="false">B3884 &amp; "|" &amp; E3884 &amp; "|" &amp;(IF(ISBLANK(C3884),"",IFERROR(VALUE(LEFT(TRIM(C3884),FIND(" ",TRIM(C3884)&amp;" ")-1)),"")))</f>
        <v>||</v>
      </c>
      <c r="I3884" s="18" t="n">
        <f aca="false">IF(G3884="",0, IF(COUNTIF($H$6:H3884,H3884)=1,1,0))</f>
        <v>0</v>
      </c>
      <c r="J3884" s="34" t="str">
        <f aca="false">IF( OR( ISBLANK(D3884), C3884=D3884, AND( LEFT(D3884,7)&lt;&gt;"NOMINA ", OR( ISERROR(FIND(" - ",D3884)), NOT(ISNUMBER(VALUE(LEFT(D3884,FIND(" - ",D3884)-1)))) ) ) ), "", B3884 &amp; "|" &amp; E3884 &amp; "|" &amp; (IF(ISBLANK(C3884), "", IFERROR(VALUE(LEFT(TRIM(C3884), FIND(" ", TRIM(C3884)&amp;" ")-1)), ""))) &amp; "|" &amp; D3884 )</f>
        <v/>
      </c>
      <c r="K3884" s="18" t="n">
        <f aca="false">IF(OR(C3884="", J3884="",G3884=""), 0, IF(COUNTIF($J$6:J3884, J3884)=1, 1, 0))</f>
        <v>0</v>
      </c>
      <c r="L3884" s="16" t="str">
        <f aca="false">IF(B3884="Inscripción de nuevo registro patronal",B3884 &amp; "|" &amp; E3884 &amp; "|" &amp; C3884,"")</f>
        <v/>
      </c>
      <c r="M3884" s="18" t="n">
        <f aca="false">IF(OR(C3884="", L3884=""), 0, IF(COUNTIF($L$6:L3884, L3884)=1, 1, 0))</f>
        <v>0</v>
      </c>
    </row>
    <row r="3885" customFormat="false" ht="28.35" hidden="false" customHeight="true" outlineLevel="0" collapsed="false">
      <c r="A3885" s="48" t="str">
        <f aca="false">IF(AND(NOT(ISBLANK(C3885)),NOT(ISBLANK(B3885)),NOT(ISBLANK(E3885))),(_xlfn.AGGREGATE(2,7,A$5:A3885))+1,"")</f>
        <v/>
      </c>
      <c r="B3885" s="49"/>
      <c r="C3885" s="49"/>
      <c r="D3885" s="50"/>
      <c r="E3885" s="51"/>
      <c r="F3885" s="52" t="str">
        <f aca="false">IFERROR(VLOOKUP(B3885,LISTAS!$Q$2:$R$58,2,0),"")</f>
        <v/>
      </c>
      <c r="G3885" s="34" t="str">
        <f aca="false">IF(ISBLANK(C3885),"",  IF(F3885="RAZÓN SOCIAL","NUEVO_RP",   IF(F3885="NUMERO",      IF(ISNUMBER(VALUE(C3885)),VALUE(C3885),""),   IF(OR(F3885="NSS - NOMBRE",F3885="RP - NOMBRE"),      IF(         AND(           NOT(ISERROR(FIND(" - ",C3885))),           ISERROR(FIND("  ",C3885)),           ISERROR(FIND("–",C3885)),           ISERROR(FIND("—",C3885)),           ISNUMBER(VALUE(LEFT(C3885,FIND(" - ",C3885)-1)))         ),         VALUE(LEFT(C3885,FIND(" - ",C3885)-1)),         ""      ),   ""   )  )))</f>
        <v/>
      </c>
      <c r="H3885" s="34" t="str">
        <f aca="false">B3885 &amp; "|" &amp; E3885 &amp; "|" &amp;(IF(ISBLANK(C3885),"",IFERROR(VALUE(LEFT(TRIM(C3885),FIND(" ",TRIM(C3885)&amp;" ")-1)),"")))</f>
        <v>||</v>
      </c>
      <c r="I3885" s="18" t="n">
        <f aca="false">IF(G3885="",0, IF(COUNTIF($H$6:H3885,H3885)=1,1,0))</f>
        <v>0</v>
      </c>
      <c r="J3885" s="34" t="str">
        <f aca="false">IF( OR( ISBLANK(D3885), C3885=D3885, AND( LEFT(D3885,7)&lt;&gt;"NOMINA ", OR( ISERROR(FIND(" - ",D3885)), NOT(ISNUMBER(VALUE(LEFT(D3885,FIND(" - ",D3885)-1)))) ) ) ), "", B3885 &amp; "|" &amp; E3885 &amp; "|" &amp; (IF(ISBLANK(C3885), "", IFERROR(VALUE(LEFT(TRIM(C3885), FIND(" ", TRIM(C3885)&amp;" ")-1)), ""))) &amp; "|" &amp; D3885 )</f>
        <v/>
      </c>
      <c r="K3885" s="18" t="n">
        <f aca="false">IF(OR(C3885="", J3885="",G3885=""), 0, IF(COUNTIF($J$6:J3885, J3885)=1, 1, 0))</f>
        <v>0</v>
      </c>
      <c r="L3885" s="16" t="str">
        <f aca="false">IF(B3885="Inscripción de nuevo registro patronal",B3885 &amp; "|" &amp; E3885 &amp; "|" &amp; C3885,"")</f>
        <v/>
      </c>
      <c r="M3885" s="18" t="n">
        <f aca="false">IF(OR(C3885="", L3885=""), 0, IF(COUNTIF($L$6:L3885, L3885)=1, 1, 0))</f>
        <v>0</v>
      </c>
    </row>
    <row r="3886" customFormat="false" ht="28.35" hidden="false" customHeight="true" outlineLevel="0" collapsed="false">
      <c r="A3886" s="48" t="str">
        <f aca="false">IF(AND(NOT(ISBLANK(C3886)),NOT(ISBLANK(B3886)),NOT(ISBLANK(E3886))),(_xlfn.AGGREGATE(2,7,A$5:A3886))+1,"")</f>
        <v/>
      </c>
      <c r="B3886" s="49"/>
      <c r="C3886" s="49"/>
      <c r="D3886" s="50"/>
      <c r="E3886" s="51"/>
      <c r="F3886" s="52" t="str">
        <f aca="false">IFERROR(VLOOKUP(B3886,LISTAS!$Q$2:$R$58,2,0),"")</f>
        <v/>
      </c>
      <c r="G3886" s="34" t="str">
        <f aca="false">IF(ISBLANK(C3886),"",  IF(F3886="RAZÓN SOCIAL","NUEVO_RP",   IF(F3886="NUMERO",      IF(ISNUMBER(VALUE(C3886)),VALUE(C3886),""),   IF(OR(F3886="NSS - NOMBRE",F3886="RP - NOMBRE"),      IF(         AND(           NOT(ISERROR(FIND(" - ",C3886))),           ISERROR(FIND("  ",C3886)),           ISERROR(FIND("–",C3886)),           ISERROR(FIND("—",C3886)),           ISNUMBER(VALUE(LEFT(C3886,FIND(" - ",C3886)-1)))         ),         VALUE(LEFT(C3886,FIND(" - ",C3886)-1)),         ""      ),   ""   )  )))</f>
        <v/>
      </c>
      <c r="H3886" s="34" t="str">
        <f aca="false">B3886 &amp; "|" &amp; E3886 &amp; "|" &amp;(IF(ISBLANK(C3886),"",IFERROR(VALUE(LEFT(TRIM(C3886),FIND(" ",TRIM(C3886)&amp;" ")-1)),"")))</f>
        <v>||</v>
      </c>
      <c r="I3886" s="18" t="n">
        <f aca="false">IF(G3886="",0, IF(COUNTIF($H$6:H3886,H3886)=1,1,0))</f>
        <v>0</v>
      </c>
      <c r="J3886" s="34" t="str">
        <f aca="false">IF( OR( ISBLANK(D3886), C3886=D3886, AND( LEFT(D3886,7)&lt;&gt;"NOMINA ", OR( ISERROR(FIND(" - ",D3886)), NOT(ISNUMBER(VALUE(LEFT(D3886,FIND(" - ",D3886)-1)))) ) ) ), "", B3886 &amp; "|" &amp; E3886 &amp; "|" &amp; (IF(ISBLANK(C3886), "", IFERROR(VALUE(LEFT(TRIM(C3886), FIND(" ", TRIM(C3886)&amp;" ")-1)), ""))) &amp; "|" &amp; D3886 )</f>
        <v/>
      </c>
      <c r="K3886" s="18" t="n">
        <f aca="false">IF(OR(C3886="", J3886="",G3886=""), 0, IF(COUNTIF($J$6:J3886, J3886)=1, 1, 0))</f>
        <v>0</v>
      </c>
      <c r="L3886" s="16" t="str">
        <f aca="false">IF(B3886="Inscripción de nuevo registro patronal",B3886 &amp; "|" &amp; E3886 &amp; "|" &amp; C3886,"")</f>
        <v/>
      </c>
      <c r="M3886" s="18" t="n">
        <f aca="false">IF(OR(C3886="", L3886=""), 0, IF(COUNTIF($L$6:L3886, L3886)=1, 1, 0))</f>
        <v>0</v>
      </c>
    </row>
    <row r="3887" customFormat="false" ht="28.35" hidden="false" customHeight="true" outlineLevel="0" collapsed="false">
      <c r="A3887" s="48" t="str">
        <f aca="false">IF(AND(NOT(ISBLANK(C3887)),NOT(ISBLANK(B3887)),NOT(ISBLANK(E3887))),(_xlfn.AGGREGATE(2,7,A$5:A3887))+1,"")</f>
        <v/>
      </c>
      <c r="B3887" s="49"/>
      <c r="C3887" s="49"/>
      <c r="D3887" s="50"/>
      <c r="E3887" s="51"/>
      <c r="F3887" s="52" t="str">
        <f aca="false">IFERROR(VLOOKUP(B3887,LISTAS!$Q$2:$R$58,2,0),"")</f>
        <v/>
      </c>
      <c r="G3887" s="34" t="str">
        <f aca="false">IF(ISBLANK(C3887),"",  IF(F3887="RAZÓN SOCIAL","NUEVO_RP",   IF(F3887="NUMERO",      IF(ISNUMBER(VALUE(C3887)),VALUE(C3887),""),   IF(OR(F3887="NSS - NOMBRE",F3887="RP - NOMBRE"),      IF(         AND(           NOT(ISERROR(FIND(" - ",C3887))),           ISERROR(FIND("  ",C3887)),           ISERROR(FIND("–",C3887)),           ISERROR(FIND("—",C3887)),           ISNUMBER(VALUE(LEFT(C3887,FIND(" - ",C3887)-1)))         ),         VALUE(LEFT(C3887,FIND(" - ",C3887)-1)),         ""      ),   ""   )  )))</f>
        <v/>
      </c>
      <c r="H3887" s="34" t="str">
        <f aca="false">B3887 &amp; "|" &amp; E3887 &amp; "|" &amp;(IF(ISBLANK(C3887),"",IFERROR(VALUE(LEFT(TRIM(C3887),FIND(" ",TRIM(C3887)&amp;" ")-1)),"")))</f>
        <v>||</v>
      </c>
      <c r="I3887" s="18" t="n">
        <f aca="false">IF(G3887="",0, IF(COUNTIF($H$6:H3887,H3887)=1,1,0))</f>
        <v>0</v>
      </c>
      <c r="J3887" s="34" t="str">
        <f aca="false">IF( OR( ISBLANK(D3887), C3887=D3887, AND( LEFT(D3887,7)&lt;&gt;"NOMINA ", OR( ISERROR(FIND(" - ",D3887)), NOT(ISNUMBER(VALUE(LEFT(D3887,FIND(" - ",D3887)-1)))) ) ) ), "", B3887 &amp; "|" &amp; E3887 &amp; "|" &amp; (IF(ISBLANK(C3887), "", IFERROR(VALUE(LEFT(TRIM(C3887), FIND(" ", TRIM(C3887)&amp;" ")-1)), ""))) &amp; "|" &amp; D3887 )</f>
        <v/>
      </c>
      <c r="K3887" s="18" t="n">
        <f aca="false">IF(OR(C3887="", J3887="",G3887=""), 0, IF(COUNTIF($J$6:J3887, J3887)=1, 1, 0))</f>
        <v>0</v>
      </c>
      <c r="L3887" s="16" t="str">
        <f aca="false">IF(B3887="Inscripción de nuevo registro patronal",B3887 &amp; "|" &amp; E3887 &amp; "|" &amp; C3887,"")</f>
        <v/>
      </c>
      <c r="M3887" s="18" t="n">
        <f aca="false">IF(OR(C3887="", L3887=""), 0, IF(COUNTIF($L$6:L3887, L3887)=1, 1, 0))</f>
        <v>0</v>
      </c>
    </row>
    <row r="3888" customFormat="false" ht="28.35" hidden="false" customHeight="true" outlineLevel="0" collapsed="false">
      <c r="A3888" s="48" t="str">
        <f aca="false">IF(AND(NOT(ISBLANK(C3888)),NOT(ISBLANK(B3888)),NOT(ISBLANK(E3888))),(_xlfn.AGGREGATE(2,7,A$5:A3888))+1,"")</f>
        <v/>
      </c>
      <c r="B3888" s="49"/>
      <c r="C3888" s="49"/>
      <c r="D3888" s="50"/>
      <c r="E3888" s="51"/>
      <c r="F3888" s="52" t="str">
        <f aca="false">IFERROR(VLOOKUP(B3888,LISTAS!$Q$2:$R$58,2,0),"")</f>
        <v/>
      </c>
      <c r="G3888" s="34" t="str">
        <f aca="false">IF(ISBLANK(C3888),"",  IF(F3888="RAZÓN SOCIAL","NUEVO_RP",   IF(F3888="NUMERO",      IF(ISNUMBER(VALUE(C3888)),VALUE(C3888),""),   IF(OR(F3888="NSS - NOMBRE",F3888="RP - NOMBRE"),      IF(         AND(           NOT(ISERROR(FIND(" - ",C3888))),           ISERROR(FIND("  ",C3888)),           ISERROR(FIND("–",C3888)),           ISERROR(FIND("—",C3888)),           ISNUMBER(VALUE(LEFT(C3888,FIND(" - ",C3888)-1)))         ),         VALUE(LEFT(C3888,FIND(" - ",C3888)-1)),         ""      ),   ""   )  )))</f>
        <v/>
      </c>
      <c r="H3888" s="34" t="str">
        <f aca="false">B3888 &amp; "|" &amp; E3888 &amp; "|" &amp;(IF(ISBLANK(C3888),"",IFERROR(VALUE(LEFT(TRIM(C3888),FIND(" ",TRIM(C3888)&amp;" ")-1)),"")))</f>
        <v>||</v>
      </c>
      <c r="I3888" s="18" t="n">
        <f aca="false">IF(G3888="",0, IF(COUNTIF($H$6:H3888,H3888)=1,1,0))</f>
        <v>0</v>
      </c>
      <c r="J3888" s="34" t="str">
        <f aca="false">IF( OR( ISBLANK(D3888), C3888=D3888, AND( LEFT(D3888,7)&lt;&gt;"NOMINA ", OR( ISERROR(FIND(" - ",D3888)), NOT(ISNUMBER(VALUE(LEFT(D3888,FIND(" - ",D3888)-1)))) ) ) ), "", B3888 &amp; "|" &amp; E3888 &amp; "|" &amp; (IF(ISBLANK(C3888), "", IFERROR(VALUE(LEFT(TRIM(C3888), FIND(" ", TRIM(C3888)&amp;" ")-1)), ""))) &amp; "|" &amp; D3888 )</f>
        <v/>
      </c>
      <c r="K3888" s="18" t="n">
        <f aca="false">IF(OR(C3888="", J3888="",G3888=""), 0, IF(COUNTIF($J$6:J3888, J3888)=1, 1, 0))</f>
        <v>0</v>
      </c>
      <c r="L3888" s="16" t="str">
        <f aca="false">IF(B3888="Inscripción de nuevo registro patronal",B3888 &amp; "|" &amp; E3888 &amp; "|" &amp; C3888,"")</f>
        <v/>
      </c>
      <c r="M3888" s="18" t="n">
        <f aca="false">IF(OR(C3888="", L3888=""), 0, IF(COUNTIF($L$6:L3888, L3888)=1, 1, 0))</f>
        <v>0</v>
      </c>
    </row>
    <row r="3889" customFormat="false" ht="28.35" hidden="false" customHeight="true" outlineLevel="0" collapsed="false">
      <c r="A3889" s="48" t="str">
        <f aca="false">IF(AND(NOT(ISBLANK(C3889)),NOT(ISBLANK(B3889)),NOT(ISBLANK(E3889))),(_xlfn.AGGREGATE(2,7,A$5:A3889))+1,"")</f>
        <v/>
      </c>
      <c r="B3889" s="49"/>
      <c r="C3889" s="49"/>
      <c r="D3889" s="50"/>
      <c r="E3889" s="51"/>
      <c r="F3889" s="52" t="str">
        <f aca="false">IFERROR(VLOOKUP(B3889,LISTAS!$Q$2:$R$58,2,0),"")</f>
        <v/>
      </c>
      <c r="G3889" s="34" t="str">
        <f aca="false">IF(ISBLANK(C3889),"",  IF(F3889="RAZÓN SOCIAL","NUEVO_RP",   IF(F3889="NUMERO",      IF(ISNUMBER(VALUE(C3889)),VALUE(C3889),""),   IF(OR(F3889="NSS - NOMBRE",F3889="RP - NOMBRE"),      IF(         AND(           NOT(ISERROR(FIND(" - ",C3889))),           ISERROR(FIND("  ",C3889)),           ISERROR(FIND("–",C3889)),           ISERROR(FIND("—",C3889)),           ISNUMBER(VALUE(LEFT(C3889,FIND(" - ",C3889)-1)))         ),         VALUE(LEFT(C3889,FIND(" - ",C3889)-1)),         ""      ),   ""   )  )))</f>
        <v/>
      </c>
      <c r="H3889" s="34" t="str">
        <f aca="false">B3889 &amp; "|" &amp; E3889 &amp; "|" &amp;(IF(ISBLANK(C3889),"",IFERROR(VALUE(LEFT(TRIM(C3889),FIND(" ",TRIM(C3889)&amp;" ")-1)),"")))</f>
        <v>||</v>
      </c>
      <c r="I3889" s="18" t="n">
        <f aca="false">IF(G3889="",0, IF(COUNTIF($H$6:H3889,H3889)=1,1,0))</f>
        <v>0</v>
      </c>
      <c r="J3889" s="34" t="str">
        <f aca="false">IF( OR( ISBLANK(D3889), C3889=D3889, AND( LEFT(D3889,7)&lt;&gt;"NOMINA ", OR( ISERROR(FIND(" - ",D3889)), NOT(ISNUMBER(VALUE(LEFT(D3889,FIND(" - ",D3889)-1)))) ) ) ), "", B3889 &amp; "|" &amp; E3889 &amp; "|" &amp; (IF(ISBLANK(C3889), "", IFERROR(VALUE(LEFT(TRIM(C3889), FIND(" ", TRIM(C3889)&amp;" ")-1)), ""))) &amp; "|" &amp; D3889 )</f>
        <v/>
      </c>
      <c r="K3889" s="18" t="n">
        <f aca="false">IF(OR(C3889="", J3889="",G3889=""), 0, IF(COUNTIF($J$6:J3889, J3889)=1, 1, 0))</f>
        <v>0</v>
      </c>
      <c r="L3889" s="16" t="str">
        <f aca="false">IF(B3889="Inscripción de nuevo registro patronal",B3889 &amp; "|" &amp; E3889 &amp; "|" &amp; C3889,"")</f>
        <v/>
      </c>
      <c r="M3889" s="18" t="n">
        <f aca="false">IF(OR(C3889="", L3889=""), 0, IF(COUNTIF($L$6:L3889, L3889)=1, 1, 0))</f>
        <v>0</v>
      </c>
    </row>
    <row r="3890" customFormat="false" ht="28.35" hidden="false" customHeight="true" outlineLevel="0" collapsed="false">
      <c r="A3890" s="48" t="str">
        <f aca="false">IF(AND(NOT(ISBLANK(C3890)),NOT(ISBLANK(B3890)),NOT(ISBLANK(E3890))),(_xlfn.AGGREGATE(2,7,A$5:A3890))+1,"")</f>
        <v/>
      </c>
      <c r="B3890" s="49"/>
      <c r="C3890" s="49"/>
      <c r="D3890" s="50"/>
      <c r="E3890" s="51"/>
      <c r="F3890" s="52" t="str">
        <f aca="false">IFERROR(VLOOKUP(B3890,LISTAS!$Q$2:$R$58,2,0),"")</f>
        <v/>
      </c>
      <c r="G3890" s="34" t="str">
        <f aca="false">IF(ISBLANK(C3890),"",  IF(F3890="RAZÓN SOCIAL","NUEVO_RP",   IF(F3890="NUMERO",      IF(ISNUMBER(VALUE(C3890)),VALUE(C3890),""),   IF(OR(F3890="NSS - NOMBRE",F3890="RP - NOMBRE"),      IF(         AND(           NOT(ISERROR(FIND(" - ",C3890))),           ISERROR(FIND("  ",C3890)),           ISERROR(FIND("–",C3890)),           ISERROR(FIND("—",C3890)),           ISNUMBER(VALUE(LEFT(C3890,FIND(" - ",C3890)-1)))         ),         VALUE(LEFT(C3890,FIND(" - ",C3890)-1)),         ""      ),   ""   )  )))</f>
        <v/>
      </c>
      <c r="H3890" s="34" t="str">
        <f aca="false">B3890 &amp; "|" &amp; E3890 &amp; "|" &amp;(IF(ISBLANK(C3890),"",IFERROR(VALUE(LEFT(TRIM(C3890),FIND(" ",TRIM(C3890)&amp;" ")-1)),"")))</f>
        <v>||</v>
      </c>
      <c r="I3890" s="18" t="n">
        <f aca="false">IF(G3890="",0, IF(COUNTIF($H$6:H3890,H3890)=1,1,0))</f>
        <v>0</v>
      </c>
      <c r="J3890" s="34" t="str">
        <f aca="false">IF( OR( ISBLANK(D3890), C3890=D3890, AND( LEFT(D3890,7)&lt;&gt;"NOMINA ", OR( ISERROR(FIND(" - ",D3890)), NOT(ISNUMBER(VALUE(LEFT(D3890,FIND(" - ",D3890)-1)))) ) ) ), "", B3890 &amp; "|" &amp; E3890 &amp; "|" &amp; (IF(ISBLANK(C3890), "", IFERROR(VALUE(LEFT(TRIM(C3890), FIND(" ", TRIM(C3890)&amp;" ")-1)), ""))) &amp; "|" &amp; D3890 )</f>
        <v/>
      </c>
      <c r="K3890" s="18" t="n">
        <f aca="false">IF(OR(C3890="", J3890="",G3890=""), 0, IF(COUNTIF($J$6:J3890, J3890)=1, 1, 0))</f>
        <v>0</v>
      </c>
      <c r="L3890" s="16" t="str">
        <f aca="false">IF(B3890="Inscripción de nuevo registro patronal",B3890 &amp; "|" &amp; E3890 &amp; "|" &amp; C3890,"")</f>
        <v/>
      </c>
      <c r="M3890" s="18" t="n">
        <f aca="false">IF(OR(C3890="", L3890=""), 0, IF(COUNTIF($L$6:L3890, L3890)=1, 1, 0))</f>
        <v>0</v>
      </c>
    </row>
    <row r="3891" customFormat="false" ht="28.35" hidden="false" customHeight="true" outlineLevel="0" collapsed="false">
      <c r="A3891" s="48" t="str">
        <f aca="false">IF(AND(NOT(ISBLANK(C3891)),NOT(ISBLANK(B3891)),NOT(ISBLANK(E3891))),(_xlfn.AGGREGATE(2,7,A$5:A3891))+1,"")</f>
        <v/>
      </c>
      <c r="B3891" s="49"/>
      <c r="C3891" s="49"/>
      <c r="D3891" s="50"/>
      <c r="E3891" s="51"/>
      <c r="F3891" s="52" t="str">
        <f aca="false">IFERROR(VLOOKUP(B3891,LISTAS!$Q$2:$R$58,2,0),"")</f>
        <v/>
      </c>
      <c r="G3891" s="34" t="str">
        <f aca="false">IF(ISBLANK(C3891),"",  IF(F3891="RAZÓN SOCIAL","NUEVO_RP",   IF(F3891="NUMERO",      IF(ISNUMBER(VALUE(C3891)),VALUE(C3891),""),   IF(OR(F3891="NSS - NOMBRE",F3891="RP - NOMBRE"),      IF(         AND(           NOT(ISERROR(FIND(" - ",C3891))),           ISERROR(FIND("  ",C3891)),           ISERROR(FIND("–",C3891)),           ISERROR(FIND("—",C3891)),           ISNUMBER(VALUE(LEFT(C3891,FIND(" - ",C3891)-1)))         ),         VALUE(LEFT(C3891,FIND(" - ",C3891)-1)),         ""      ),   ""   )  )))</f>
        <v/>
      </c>
      <c r="H3891" s="34" t="str">
        <f aca="false">B3891 &amp; "|" &amp; E3891 &amp; "|" &amp;(IF(ISBLANK(C3891),"",IFERROR(VALUE(LEFT(TRIM(C3891),FIND(" ",TRIM(C3891)&amp;" ")-1)),"")))</f>
        <v>||</v>
      </c>
      <c r="I3891" s="18" t="n">
        <f aca="false">IF(G3891="",0, IF(COUNTIF($H$6:H3891,H3891)=1,1,0))</f>
        <v>0</v>
      </c>
      <c r="J3891" s="34" t="str">
        <f aca="false">IF( OR( ISBLANK(D3891), C3891=D3891, AND( LEFT(D3891,7)&lt;&gt;"NOMINA ", OR( ISERROR(FIND(" - ",D3891)), NOT(ISNUMBER(VALUE(LEFT(D3891,FIND(" - ",D3891)-1)))) ) ) ), "", B3891 &amp; "|" &amp; E3891 &amp; "|" &amp; (IF(ISBLANK(C3891), "", IFERROR(VALUE(LEFT(TRIM(C3891), FIND(" ", TRIM(C3891)&amp;" ")-1)), ""))) &amp; "|" &amp; D3891 )</f>
        <v/>
      </c>
      <c r="K3891" s="18" t="n">
        <f aca="false">IF(OR(C3891="", J3891="",G3891=""), 0, IF(COUNTIF($J$6:J3891, J3891)=1, 1, 0))</f>
        <v>0</v>
      </c>
      <c r="L3891" s="16" t="str">
        <f aca="false">IF(B3891="Inscripción de nuevo registro patronal",B3891 &amp; "|" &amp; E3891 &amp; "|" &amp; C3891,"")</f>
        <v/>
      </c>
      <c r="M3891" s="18" t="n">
        <f aca="false">IF(OR(C3891="", L3891=""), 0, IF(COUNTIF($L$6:L3891, L3891)=1, 1, 0))</f>
        <v>0</v>
      </c>
    </row>
    <row r="3892" customFormat="false" ht="28.35" hidden="false" customHeight="true" outlineLevel="0" collapsed="false">
      <c r="A3892" s="48" t="str">
        <f aca="false">IF(AND(NOT(ISBLANK(C3892)),NOT(ISBLANK(B3892)),NOT(ISBLANK(E3892))),(_xlfn.AGGREGATE(2,7,A$5:A3892))+1,"")</f>
        <v/>
      </c>
      <c r="B3892" s="49"/>
      <c r="C3892" s="49"/>
      <c r="D3892" s="50"/>
      <c r="E3892" s="51"/>
      <c r="F3892" s="52" t="str">
        <f aca="false">IFERROR(VLOOKUP(B3892,LISTAS!$Q$2:$R$58,2,0),"")</f>
        <v/>
      </c>
      <c r="G3892" s="34" t="str">
        <f aca="false">IF(ISBLANK(C3892),"",  IF(F3892="RAZÓN SOCIAL","NUEVO_RP",   IF(F3892="NUMERO",      IF(ISNUMBER(VALUE(C3892)),VALUE(C3892),""),   IF(OR(F3892="NSS - NOMBRE",F3892="RP - NOMBRE"),      IF(         AND(           NOT(ISERROR(FIND(" - ",C3892))),           ISERROR(FIND("  ",C3892)),           ISERROR(FIND("–",C3892)),           ISERROR(FIND("—",C3892)),           ISNUMBER(VALUE(LEFT(C3892,FIND(" - ",C3892)-1)))         ),         VALUE(LEFT(C3892,FIND(" - ",C3892)-1)),         ""      ),   ""   )  )))</f>
        <v/>
      </c>
      <c r="H3892" s="34" t="str">
        <f aca="false">B3892 &amp; "|" &amp; E3892 &amp; "|" &amp;(IF(ISBLANK(C3892),"",IFERROR(VALUE(LEFT(TRIM(C3892),FIND(" ",TRIM(C3892)&amp;" ")-1)),"")))</f>
        <v>||</v>
      </c>
      <c r="I3892" s="18" t="n">
        <f aca="false">IF(G3892="",0, IF(COUNTIF($H$6:H3892,H3892)=1,1,0))</f>
        <v>0</v>
      </c>
      <c r="J3892" s="34" t="str">
        <f aca="false">IF( OR( ISBLANK(D3892), C3892=D3892, AND( LEFT(D3892,7)&lt;&gt;"NOMINA ", OR( ISERROR(FIND(" - ",D3892)), NOT(ISNUMBER(VALUE(LEFT(D3892,FIND(" - ",D3892)-1)))) ) ) ), "", B3892 &amp; "|" &amp; E3892 &amp; "|" &amp; (IF(ISBLANK(C3892), "", IFERROR(VALUE(LEFT(TRIM(C3892), FIND(" ", TRIM(C3892)&amp;" ")-1)), ""))) &amp; "|" &amp; D3892 )</f>
        <v/>
      </c>
      <c r="K3892" s="18" t="n">
        <f aca="false">IF(OR(C3892="", J3892="",G3892=""), 0, IF(COUNTIF($J$6:J3892, J3892)=1, 1, 0))</f>
        <v>0</v>
      </c>
      <c r="L3892" s="16" t="str">
        <f aca="false">IF(B3892="Inscripción de nuevo registro patronal",B3892 &amp; "|" &amp; E3892 &amp; "|" &amp; C3892,"")</f>
        <v/>
      </c>
      <c r="M3892" s="18" t="n">
        <f aca="false">IF(OR(C3892="", L3892=""), 0, IF(COUNTIF($L$6:L3892, L3892)=1, 1, 0))</f>
        <v>0</v>
      </c>
    </row>
    <row r="3893" customFormat="false" ht="28.35" hidden="false" customHeight="true" outlineLevel="0" collapsed="false">
      <c r="A3893" s="48" t="str">
        <f aca="false">IF(AND(NOT(ISBLANK(C3893)),NOT(ISBLANK(B3893)),NOT(ISBLANK(E3893))),(_xlfn.AGGREGATE(2,7,A$5:A3893))+1,"")</f>
        <v/>
      </c>
      <c r="B3893" s="49"/>
      <c r="C3893" s="49"/>
      <c r="D3893" s="50"/>
      <c r="E3893" s="51"/>
      <c r="F3893" s="52" t="str">
        <f aca="false">IFERROR(VLOOKUP(B3893,LISTAS!$Q$2:$R$58,2,0),"")</f>
        <v/>
      </c>
      <c r="G3893" s="34" t="str">
        <f aca="false">IF(ISBLANK(C3893),"",  IF(F3893="RAZÓN SOCIAL","NUEVO_RP",   IF(F3893="NUMERO",      IF(ISNUMBER(VALUE(C3893)),VALUE(C3893),""),   IF(OR(F3893="NSS - NOMBRE",F3893="RP - NOMBRE"),      IF(         AND(           NOT(ISERROR(FIND(" - ",C3893))),           ISERROR(FIND("  ",C3893)),           ISERROR(FIND("–",C3893)),           ISERROR(FIND("—",C3893)),           ISNUMBER(VALUE(LEFT(C3893,FIND(" - ",C3893)-1)))         ),         VALUE(LEFT(C3893,FIND(" - ",C3893)-1)),         ""      ),   ""   )  )))</f>
        <v/>
      </c>
      <c r="H3893" s="34" t="str">
        <f aca="false">B3893 &amp; "|" &amp; E3893 &amp; "|" &amp;(IF(ISBLANK(C3893),"",IFERROR(VALUE(LEFT(TRIM(C3893),FIND(" ",TRIM(C3893)&amp;" ")-1)),"")))</f>
        <v>||</v>
      </c>
      <c r="I3893" s="18" t="n">
        <f aca="false">IF(G3893="",0, IF(COUNTIF($H$6:H3893,H3893)=1,1,0))</f>
        <v>0</v>
      </c>
      <c r="J3893" s="34" t="str">
        <f aca="false">IF( OR( ISBLANK(D3893), C3893=D3893, AND( LEFT(D3893,7)&lt;&gt;"NOMINA ", OR( ISERROR(FIND(" - ",D3893)), NOT(ISNUMBER(VALUE(LEFT(D3893,FIND(" - ",D3893)-1)))) ) ) ), "", B3893 &amp; "|" &amp; E3893 &amp; "|" &amp; (IF(ISBLANK(C3893), "", IFERROR(VALUE(LEFT(TRIM(C3893), FIND(" ", TRIM(C3893)&amp;" ")-1)), ""))) &amp; "|" &amp; D3893 )</f>
        <v/>
      </c>
      <c r="K3893" s="18" t="n">
        <f aca="false">IF(OR(C3893="", J3893="",G3893=""), 0, IF(COUNTIF($J$6:J3893, J3893)=1, 1, 0))</f>
        <v>0</v>
      </c>
      <c r="L3893" s="16" t="str">
        <f aca="false">IF(B3893="Inscripción de nuevo registro patronal",B3893 &amp; "|" &amp; E3893 &amp; "|" &amp; C3893,"")</f>
        <v/>
      </c>
      <c r="M3893" s="18" t="n">
        <f aca="false">IF(OR(C3893="", L3893=""), 0, IF(COUNTIF($L$6:L3893, L3893)=1, 1, 0))</f>
        <v>0</v>
      </c>
    </row>
    <row r="3894" customFormat="false" ht="28.35" hidden="false" customHeight="true" outlineLevel="0" collapsed="false">
      <c r="A3894" s="48" t="str">
        <f aca="false">IF(AND(NOT(ISBLANK(C3894)),NOT(ISBLANK(B3894)),NOT(ISBLANK(E3894))),(_xlfn.AGGREGATE(2,7,A$5:A3894))+1,"")</f>
        <v/>
      </c>
      <c r="B3894" s="49"/>
      <c r="C3894" s="49"/>
      <c r="D3894" s="50"/>
      <c r="E3894" s="51"/>
      <c r="F3894" s="52" t="str">
        <f aca="false">IFERROR(VLOOKUP(B3894,LISTAS!$Q$2:$R$58,2,0),"")</f>
        <v/>
      </c>
      <c r="G3894" s="34" t="str">
        <f aca="false">IF(ISBLANK(C3894),"",  IF(F3894="RAZÓN SOCIAL","NUEVO_RP",   IF(F3894="NUMERO",      IF(ISNUMBER(VALUE(C3894)),VALUE(C3894),""),   IF(OR(F3894="NSS - NOMBRE",F3894="RP - NOMBRE"),      IF(         AND(           NOT(ISERROR(FIND(" - ",C3894))),           ISERROR(FIND("  ",C3894)),           ISERROR(FIND("–",C3894)),           ISERROR(FIND("—",C3894)),           ISNUMBER(VALUE(LEFT(C3894,FIND(" - ",C3894)-1)))         ),         VALUE(LEFT(C3894,FIND(" - ",C3894)-1)),         ""      ),   ""   )  )))</f>
        <v/>
      </c>
      <c r="H3894" s="34" t="str">
        <f aca="false">B3894 &amp; "|" &amp; E3894 &amp; "|" &amp;(IF(ISBLANK(C3894),"",IFERROR(VALUE(LEFT(TRIM(C3894),FIND(" ",TRIM(C3894)&amp;" ")-1)),"")))</f>
        <v>||</v>
      </c>
      <c r="I3894" s="18" t="n">
        <f aca="false">IF(G3894="",0, IF(COUNTIF($H$6:H3894,H3894)=1,1,0))</f>
        <v>0</v>
      </c>
      <c r="J3894" s="34" t="str">
        <f aca="false">IF( OR( ISBLANK(D3894), C3894=D3894, AND( LEFT(D3894,7)&lt;&gt;"NOMINA ", OR( ISERROR(FIND(" - ",D3894)), NOT(ISNUMBER(VALUE(LEFT(D3894,FIND(" - ",D3894)-1)))) ) ) ), "", B3894 &amp; "|" &amp; E3894 &amp; "|" &amp; (IF(ISBLANK(C3894), "", IFERROR(VALUE(LEFT(TRIM(C3894), FIND(" ", TRIM(C3894)&amp;" ")-1)), ""))) &amp; "|" &amp; D3894 )</f>
        <v/>
      </c>
      <c r="K3894" s="18" t="n">
        <f aca="false">IF(OR(C3894="", J3894="",G3894=""), 0, IF(COUNTIF($J$6:J3894, J3894)=1, 1, 0))</f>
        <v>0</v>
      </c>
      <c r="L3894" s="16" t="str">
        <f aca="false">IF(B3894="Inscripción de nuevo registro patronal",B3894 &amp; "|" &amp; E3894 &amp; "|" &amp; C3894,"")</f>
        <v/>
      </c>
      <c r="M3894" s="18" t="n">
        <f aca="false">IF(OR(C3894="", L3894=""), 0, IF(COUNTIF($L$6:L3894, L3894)=1, 1, 0))</f>
        <v>0</v>
      </c>
    </row>
    <row r="3895" customFormat="false" ht="28.35" hidden="false" customHeight="true" outlineLevel="0" collapsed="false">
      <c r="A3895" s="48" t="str">
        <f aca="false">IF(AND(NOT(ISBLANK(C3895)),NOT(ISBLANK(B3895)),NOT(ISBLANK(E3895))),(_xlfn.AGGREGATE(2,7,A$5:A3895))+1,"")</f>
        <v/>
      </c>
      <c r="B3895" s="49"/>
      <c r="C3895" s="49"/>
      <c r="D3895" s="50"/>
      <c r="E3895" s="51"/>
      <c r="F3895" s="52" t="str">
        <f aca="false">IFERROR(VLOOKUP(B3895,LISTAS!$Q$2:$R$58,2,0),"")</f>
        <v/>
      </c>
      <c r="G3895" s="34" t="str">
        <f aca="false">IF(ISBLANK(C3895),"",  IF(F3895="RAZÓN SOCIAL","NUEVO_RP",   IF(F3895="NUMERO",      IF(ISNUMBER(VALUE(C3895)),VALUE(C3895),""),   IF(OR(F3895="NSS - NOMBRE",F3895="RP - NOMBRE"),      IF(         AND(           NOT(ISERROR(FIND(" - ",C3895))),           ISERROR(FIND("  ",C3895)),           ISERROR(FIND("–",C3895)),           ISERROR(FIND("—",C3895)),           ISNUMBER(VALUE(LEFT(C3895,FIND(" - ",C3895)-1)))         ),         VALUE(LEFT(C3895,FIND(" - ",C3895)-1)),         ""      ),   ""   )  )))</f>
        <v/>
      </c>
      <c r="H3895" s="34" t="str">
        <f aca="false">B3895 &amp; "|" &amp; E3895 &amp; "|" &amp;(IF(ISBLANK(C3895),"",IFERROR(VALUE(LEFT(TRIM(C3895),FIND(" ",TRIM(C3895)&amp;" ")-1)),"")))</f>
        <v>||</v>
      </c>
      <c r="I3895" s="18" t="n">
        <f aca="false">IF(G3895="",0, IF(COUNTIF($H$6:H3895,H3895)=1,1,0))</f>
        <v>0</v>
      </c>
      <c r="J3895" s="34" t="str">
        <f aca="false">IF( OR( ISBLANK(D3895), C3895=D3895, AND( LEFT(D3895,7)&lt;&gt;"NOMINA ", OR( ISERROR(FIND(" - ",D3895)), NOT(ISNUMBER(VALUE(LEFT(D3895,FIND(" - ",D3895)-1)))) ) ) ), "", B3895 &amp; "|" &amp; E3895 &amp; "|" &amp; (IF(ISBLANK(C3895), "", IFERROR(VALUE(LEFT(TRIM(C3895), FIND(" ", TRIM(C3895)&amp;" ")-1)), ""))) &amp; "|" &amp; D3895 )</f>
        <v/>
      </c>
      <c r="K3895" s="18" t="n">
        <f aca="false">IF(OR(C3895="", J3895="",G3895=""), 0, IF(COUNTIF($J$6:J3895, J3895)=1, 1, 0))</f>
        <v>0</v>
      </c>
      <c r="L3895" s="16" t="str">
        <f aca="false">IF(B3895="Inscripción de nuevo registro patronal",B3895 &amp; "|" &amp; E3895 &amp; "|" &amp; C3895,"")</f>
        <v/>
      </c>
      <c r="M3895" s="18" t="n">
        <f aca="false">IF(OR(C3895="", L3895=""), 0, IF(COUNTIF($L$6:L3895, L3895)=1, 1, 0))</f>
        <v>0</v>
      </c>
    </row>
    <row r="3896" customFormat="false" ht="28.35" hidden="false" customHeight="true" outlineLevel="0" collapsed="false">
      <c r="A3896" s="48" t="str">
        <f aca="false">IF(AND(NOT(ISBLANK(C3896)),NOT(ISBLANK(B3896)),NOT(ISBLANK(E3896))),(_xlfn.AGGREGATE(2,7,A$5:A3896))+1,"")</f>
        <v/>
      </c>
      <c r="B3896" s="49"/>
      <c r="C3896" s="49"/>
      <c r="D3896" s="50"/>
      <c r="E3896" s="51"/>
      <c r="F3896" s="52" t="str">
        <f aca="false">IFERROR(VLOOKUP(B3896,LISTAS!$Q$2:$R$58,2,0),"")</f>
        <v/>
      </c>
      <c r="G3896" s="34" t="str">
        <f aca="false">IF(ISBLANK(C3896),"",  IF(F3896="RAZÓN SOCIAL","NUEVO_RP",   IF(F3896="NUMERO",      IF(ISNUMBER(VALUE(C3896)),VALUE(C3896),""),   IF(OR(F3896="NSS - NOMBRE",F3896="RP - NOMBRE"),      IF(         AND(           NOT(ISERROR(FIND(" - ",C3896))),           ISERROR(FIND("  ",C3896)),           ISERROR(FIND("–",C3896)),           ISERROR(FIND("—",C3896)),           ISNUMBER(VALUE(LEFT(C3896,FIND(" - ",C3896)-1)))         ),         VALUE(LEFT(C3896,FIND(" - ",C3896)-1)),         ""      ),   ""   )  )))</f>
        <v/>
      </c>
      <c r="H3896" s="34" t="str">
        <f aca="false">B3896 &amp; "|" &amp; E3896 &amp; "|" &amp;(IF(ISBLANK(C3896),"",IFERROR(VALUE(LEFT(TRIM(C3896),FIND(" ",TRIM(C3896)&amp;" ")-1)),"")))</f>
        <v>||</v>
      </c>
      <c r="I3896" s="18" t="n">
        <f aca="false">IF(G3896="",0, IF(COUNTIF($H$6:H3896,H3896)=1,1,0))</f>
        <v>0</v>
      </c>
      <c r="J3896" s="34" t="str">
        <f aca="false">IF( OR( ISBLANK(D3896), C3896=D3896, AND( LEFT(D3896,7)&lt;&gt;"NOMINA ", OR( ISERROR(FIND(" - ",D3896)), NOT(ISNUMBER(VALUE(LEFT(D3896,FIND(" - ",D3896)-1)))) ) ) ), "", B3896 &amp; "|" &amp; E3896 &amp; "|" &amp; (IF(ISBLANK(C3896), "", IFERROR(VALUE(LEFT(TRIM(C3896), FIND(" ", TRIM(C3896)&amp;" ")-1)), ""))) &amp; "|" &amp; D3896 )</f>
        <v/>
      </c>
      <c r="K3896" s="18" t="n">
        <f aca="false">IF(OR(C3896="", J3896="",G3896=""), 0, IF(COUNTIF($J$6:J3896, J3896)=1, 1, 0))</f>
        <v>0</v>
      </c>
      <c r="L3896" s="16" t="str">
        <f aca="false">IF(B3896="Inscripción de nuevo registro patronal",B3896 &amp; "|" &amp; E3896 &amp; "|" &amp; C3896,"")</f>
        <v/>
      </c>
      <c r="M3896" s="18" t="n">
        <f aca="false">IF(OR(C3896="", L3896=""), 0, IF(COUNTIF($L$6:L3896, L3896)=1, 1, 0))</f>
        <v>0</v>
      </c>
    </row>
    <row r="3897" customFormat="false" ht="28.35" hidden="false" customHeight="true" outlineLevel="0" collapsed="false">
      <c r="A3897" s="48" t="str">
        <f aca="false">IF(AND(NOT(ISBLANK(C3897)),NOT(ISBLANK(B3897)),NOT(ISBLANK(E3897))),(_xlfn.AGGREGATE(2,7,A$5:A3897))+1,"")</f>
        <v/>
      </c>
      <c r="B3897" s="49"/>
      <c r="C3897" s="49"/>
      <c r="D3897" s="50"/>
      <c r="E3897" s="51"/>
      <c r="F3897" s="52" t="str">
        <f aca="false">IFERROR(VLOOKUP(B3897,LISTAS!$Q$2:$R$58,2,0),"")</f>
        <v/>
      </c>
      <c r="G3897" s="34" t="str">
        <f aca="false">IF(ISBLANK(C3897),"",  IF(F3897="RAZÓN SOCIAL","NUEVO_RP",   IF(F3897="NUMERO",      IF(ISNUMBER(VALUE(C3897)),VALUE(C3897),""),   IF(OR(F3897="NSS - NOMBRE",F3897="RP - NOMBRE"),      IF(         AND(           NOT(ISERROR(FIND(" - ",C3897))),           ISERROR(FIND("  ",C3897)),           ISERROR(FIND("–",C3897)),           ISERROR(FIND("—",C3897)),           ISNUMBER(VALUE(LEFT(C3897,FIND(" - ",C3897)-1)))         ),         VALUE(LEFT(C3897,FIND(" - ",C3897)-1)),         ""      ),   ""   )  )))</f>
        <v/>
      </c>
      <c r="H3897" s="34" t="str">
        <f aca="false">B3897 &amp; "|" &amp; E3897 &amp; "|" &amp;(IF(ISBLANK(C3897),"",IFERROR(VALUE(LEFT(TRIM(C3897),FIND(" ",TRIM(C3897)&amp;" ")-1)),"")))</f>
        <v>||</v>
      </c>
      <c r="I3897" s="18" t="n">
        <f aca="false">IF(G3897="",0, IF(COUNTIF($H$6:H3897,H3897)=1,1,0))</f>
        <v>0</v>
      </c>
      <c r="J3897" s="34" t="str">
        <f aca="false">IF( OR( ISBLANK(D3897), C3897=D3897, AND( LEFT(D3897,7)&lt;&gt;"NOMINA ", OR( ISERROR(FIND(" - ",D3897)), NOT(ISNUMBER(VALUE(LEFT(D3897,FIND(" - ",D3897)-1)))) ) ) ), "", B3897 &amp; "|" &amp; E3897 &amp; "|" &amp; (IF(ISBLANK(C3897), "", IFERROR(VALUE(LEFT(TRIM(C3897), FIND(" ", TRIM(C3897)&amp;" ")-1)), ""))) &amp; "|" &amp; D3897 )</f>
        <v/>
      </c>
      <c r="K3897" s="18" t="n">
        <f aca="false">IF(OR(C3897="", J3897="",G3897=""), 0, IF(COUNTIF($J$6:J3897, J3897)=1, 1, 0))</f>
        <v>0</v>
      </c>
      <c r="L3897" s="16" t="str">
        <f aca="false">IF(B3897="Inscripción de nuevo registro patronal",B3897 &amp; "|" &amp; E3897 &amp; "|" &amp; C3897,"")</f>
        <v/>
      </c>
      <c r="M3897" s="18" t="n">
        <f aca="false">IF(OR(C3897="", L3897=""), 0, IF(COUNTIF($L$6:L3897, L3897)=1, 1, 0))</f>
        <v>0</v>
      </c>
    </row>
    <row r="3898" customFormat="false" ht="28.35" hidden="false" customHeight="true" outlineLevel="0" collapsed="false">
      <c r="A3898" s="48" t="str">
        <f aca="false">IF(AND(NOT(ISBLANK(C3898)),NOT(ISBLANK(B3898)),NOT(ISBLANK(E3898))),(_xlfn.AGGREGATE(2,7,A$5:A3898))+1,"")</f>
        <v/>
      </c>
      <c r="B3898" s="49"/>
      <c r="C3898" s="49"/>
      <c r="D3898" s="50"/>
      <c r="E3898" s="51"/>
      <c r="F3898" s="52" t="str">
        <f aca="false">IFERROR(VLOOKUP(B3898,LISTAS!$Q$2:$R$58,2,0),"")</f>
        <v/>
      </c>
      <c r="G3898" s="34" t="str">
        <f aca="false">IF(ISBLANK(C3898),"",  IF(F3898="RAZÓN SOCIAL","NUEVO_RP",   IF(F3898="NUMERO",      IF(ISNUMBER(VALUE(C3898)),VALUE(C3898),""),   IF(OR(F3898="NSS - NOMBRE",F3898="RP - NOMBRE"),      IF(         AND(           NOT(ISERROR(FIND(" - ",C3898))),           ISERROR(FIND("  ",C3898)),           ISERROR(FIND("–",C3898)),           ISERROR(FIND("—",C3898)),           ISNUMBER(VALUE(LEFT(C3898,FIND(" - ",C3898)-1)))         ),         VALUE(LEFT(C3898,FIND(" - ",C3898)-1)),         ""      ),   ""   )  )))</f>
        <v/>
      </c>
      <c r="H3898" s="34" t="str">
        <f aca="false">B3898 &amp; "|" &amp; E3898 &amp; "|" &amp;(IF(ISBLANK(C3898),"",IFERROR(VALUE(LEFT(TRIM(C3898),FIND(" ",TRIM(C3898)&amp;" ")-1)),"")))</f>
        <v>||</v>
      </c>
      <c r="I3898" s="18" t="n">
        <f aca="false">IF(G3898="",0, IF(COUNTIF($H$6:H3898,H3898)=1,1,0))</f>
        <v>0</v>
      </c>
      <c r="J3898" s="34" t="str">
        <f aca="false">IF( OR( ISBLANK(D3898), C3898=D3898, AND( LEFT(D3898,7)&lt;&gt;"NOMINA ", OR( ISERROR(FIND(" - ",D3898)), NOT(ISNUMBER(VALUE(LEFT(D3898,FIND(" - ",D3898)-1)))) ) ) ), "", B3898 &amp; "|" &amp; E3898 &amp; "|" &amp; (IF(ISBLANK(C3898), "", IFERROR(VALUE(LEFT(TRIM(C3898), FIND(" ", TRIM(C3898)&amp;" ")-1)), ""))) &amp; "|" &amp; D3898 )</f>
        <v/>
      </c>
      <c r="K3898" s="18" t="n">
        <f aca="false">IF(OR(C3898="", J3898="",G3898=""), 0, IF(COUNTIF($J$6:J3898, J3898)=1, 1, 0))</f>
        <v>0</v>
      </c>
      <c r="L3898" s="16" t="str">
        <f aca="false">IF(B3898="Inscripción de nuevo registro patronal",B3898 &amp; "|" &amp; E3898 &amp; "|" &amp; C3898,"")</f>
        <v/>
      </c>
      <c r="M3898" s="18" t="n">
        <f aca="false">IF(OR(C3898="", L3898=""), 0, IF(COUNTIF($L$6:L3898, L3898)=1, 1, 0))</f>
        <v>0</v>
      </c>
    </row>
    <row r="3899" customFormat="false" ht="28.35" hidden="false" customHeight="true" outlineLevel="0" collapsed="false">
      <c r="A3899" s="48" t="str">
        <f aca="false">IF(AND(NOT(ISBLANK(C3899)),NOT(ISBLANK(B3899)),NOT(ISBLANK(E3899))),(_xlfn.AGGREGATE(2,7,A$5:A3899))+1,"")</f>
        <v/>
      </c>
      <c r="B3899" s="49"/>
      <c r="C3899" s="49"/>
      <c r="D3899" s="50"/>
      <c r="E3899" s="51"/>
      <c r="F3899" s="52" t="str">
        <f aca="false">IFERROR(VLOOKUP(B3899,LISTAS!$Q$2:$R$58,2,0),"")</f>
        <v/>
      </c>
      <c r="G3899" s="34" t="str">
        <f aca="false">IF(ISBLANK(C3899),"",  IF(F3899="RAZÓN SOCIAL","NUEVO_RP",   IF(F3899="NUMERO",      IF(ISNUMBER(VALUE(C3899)),VALUE(C3899),""),   IF(OR(F3899="NSS - NOMBRE",F3899="RP - NOMBRE"),      IF(         AND(           NOT(ISERROR(FIND(" - ",C3899))),           ISERROR(FIND("  ",C3899)),           ISERROR(FIND("–",C3899)),           ISERROR(FIND("—",C3899)),           ISNUMBER(VALUE(LEFT(C3899,FIND(" - ",C3899)-1)))         ),         VALUE(LEFT(C3899,FIND(" - ",C3899)-1)),         ""      ),   ""   )  )))</f>
        <v/>
      </c>
      <c r="H3899" s="34" t="str">
        <f aca="false">B3899 &amp; "|" &amp; E3899 &amp; "|" &amp;(IF(ISBLANK(C3899),"",IFERROR(VALUE(LEFT(TRIM(C3899),FIND(" ",TRIM(C3899)&amp;" ")-1)),"")))</f>
        <v>||</v>
      </c>
      <c r="I3899" s="18" t="n">
        <f aca="false">IF(G3899="",0, IF(COUNTIF($H$6:H3899,H3899)=1,1,0))</f>
        <v>0</v>
      </c>
      <c r="J3899" s="34" t="str">
        <f aca="false">IF( OR( ISBLANK(D3899), C3899=D3899, AND( LEFT(D3899,7)&lt;&gt;"NOMINA ", OR( ISERROR(FIND(" - ",D3899)), NOT(ISNUMBER(VALUE(LEFT(D3899,FIND(" - ",D3899)-1)))) ) ) ), "", B3899 &amp; "|" &amp; E3899 &amp; "|" &amp; (IF(ISBLANK(C3899), "", IFERROR(VALUE(LEFT(TRIM(C3899), FIND(" ", TRIM(C3899)&amp;" ")-1)), ""))) &amp; "|" &amp; D3899 )</f>
        <v/>
      </c>
      <c r="K3899" s="18" t="n">
        <f aca="false">IF(OR(C3899="", J3899="",G3899=""), 0, IF(COUNTIF($J$6:J3899, J3899)=1, 1, 0))</f>
        <v>0</v>
      </c>
      <c r="L3899" s="16" t="str">
        <f aca="false">IF(B3899="Inscripción de nuevo registro patronal",B3899 &amp; "|" &amp; E3899 &amp; "|" &amp; C3899,"")</f>
        <v/>
      </c>
      <c r="M3899" s="18" t="n">
        <f aca="false">IF(OR(C3899="", L3899=""), 0, IF(COUNTIF($L$6:L3899, L3899)=1, 1, 0))</f>
        <v>0</v>
      </c>
    </row>
    <row r="3900" customFormat="false" ht="28.35" hidden="false" customHeight="true" outlineLevel="0" collapsed="false">
      <c r="A3900" s="48" t="str">
        <f aca="false">IF(AND(NOT(ISBLANK(C3900)),NOT(ISBLANK(B3900)),NOT(ISBLANK(E3900))),(_xlfn.AGGREGATE(2,7,A$5:A3900))+1,"")</f>
        <v/>
      </c>
      <c r="B3900" s="49"/>
      <c r="C3900" s="49"/>
      <c r="D3900" s="50"/>
      <c r="E3900" s="51"/>
      <c r="F3900" s="52" t="str">
        <f aca="false">IFERROR(VLOOKUP(B3900,LISTAS!$Q$2:$R$58,2,0),"")</f>
        <v/>
      </c>
      <c r="G3900" s="34" t="str">
        <f aca="false">IF(ISBLANK(C3900),"",  IF(F3900="RAZÓN SOCIAL","NUEVO_RP",   IF(F3900="NUMERO",      IF(ISNUMBER(VALUE(C3900)),VALUE(C3900),""),   IF(OR(F3900="NSS - NOMBRE",F3900="RP - NOMBRE"),      IF(         AND(           NOT(ISERROR(FIND(" - ",C3900))),           ISERROR(FIND("  ",C3900)),           ISERROR(FIND("–",C3900)),           ISERROR(FIND("—",C3900)),           ISNUMBER(VALUE(LEFT(C3900,FIND(" - ",C3900)-1)))         ),         VALUE(LEFT(C3900,FIND(" - ",C3900)-1)),         ""      ),   ""   )  )))</f>
        <v/>
      </c>
      <c r="H3900" s="34" t="str">
        <f aca="false">B3900 &amp; "|" &amp; E3900 &amp; "|" &amp;(IF(ISBLANK(C3900),"",IFERROR(VALUE(LEFT(TRIM(C3900),FIND(" ",TRIM(C3900)&amp;" ")-1)),"")))</f>
        <v>||</v>
      </c>
      <c r="I3900" s="18" t="n">
        <f aca="false">IF(G3900="",0, IF(COUNTIF($H$6:H3900,H3900)=1,1,0))</f>
        <v>0</v>
      </c>
      <c r="J3900" s="34" t="str">
        <f aca="false">IF( OR( ISBLANK(D3900), C3900=D3900, AND( LEFT(D3900,7)&lt;&gt;"NOMINA ", OR( ISERROR(FIND(" - ",D3900)), NOT(ISNUMBER(VALUE(LEFT(D3900,FIND(" - ",D3900)-1)))) ) ) ), "", B3900 &amp; "|" &amp; E3900 &amp; "|" &amp; (IF(ISBLANK(C3900), "", IFERROR(VALUE(LEFT(TRIM(C3900), FIND(" ", TRIM(C3900)&amp;" ")-1)), ""))) &amp; "|" &amp; D3900 )</f>
        <v/>
      </c>
      <c r="K3900" s="18" t="n">
        <f aca="false">IF(OR(C3900="", J3900="",G3900=""), 0, IF(COUNTIF($J$6:J3900, J3900)=1, 1, 0))</f>
        <v>0</v>
      </c>
      <c r="L3900" s="16" t="str">
        <f aca="false">IF(B3900="Inscripción de nuevo registro patronal",B3900 &amp; "|" &amp; E3900 &amp; "|" &amp; C3900,"")</f>
        <v/>
      </c>
      <c r="M3900" s="18" t="n">
        <f aca="false">IF(OR(C3900="", L3900=""), 0, IF(COUNTIF($L$6:L3900, L3900)=1, 1, 0))</f>
        <v>0</v>
      </c>
    </row>
    <row r="3901" customFormat="false" ht="28.35" hidden="false" customHeight="true" outlineLevel="0" collapsed="false">
      <c r="A3901" s="48" t="str">
        <f aca="false">IF(AND(NOT(ISBLANK(C3901)),NOT(ISBLANK(B3901)),NOT(ISBLANK(E3901))),(_xlfn.AGGREGATE(2,7,A$5:A3901))+1,"")</f>
        <v/>
      </c>
      <c r="B3901" s="49"/>
      <c r="C3901" s="49"/>
      <c r="D3901" s="50"/>
      <c r="E3901" s="51"/>
      <c r="F3901" s="52" t="str">
        <f aca="false">IFERROR(VLOOKUP(B3901,LISTAS!$Q$2:$R$58,2,0),"")</f>
        <v/>
      </c>
      <c r="G3901" s="34" t="str">
        <f aca="false">IF(ISBLANK(C3901),"",  IF(F3901="RAZÓN SOCIAL","NUEVO_RP",   IF(F3901="NUMERO",      IF(ISNUMBER(VALUE(C3901)),VALUE(C3901),""),   IF(OR(F3901="NSS - NOMBRE",F3901="RP - NOMBRE"),      IF(         AND(           NOT(ISERROR(FIND(" - ",C3901))),           ISERROR(FIND("  ",C3901)),           ISERROR(FIND("–",C3901)),           ISERROR(FIND("—",C3901)),           ISNUMBER(VALUE(LEFT(C3901,FIND(" - ",C3901)-1)))         ),         VALUE(LEFT(C3901,FIND(" - ",C3901)-1)),         ""      ),   ""   )  )))</f>
        <v/>
      </c>
      <c r="H3901" s="34" t="str">
        <f aca="false">B3901 &amp; "|" &amp; E3901 &amp; "|" &amp;(IF(ISBLANK(C3901),"",IFERROR(VALUE(LEFT(TRIM(C3901),FIND(" ",TRIM(C3901)&amp;" ")-1)),"")))</f>
        <v>||</v>
      </c>
      <c r="I3901" s="18" t="n">
        <f aca="false">IF(G3901="",0, IF(COUNTIF($H$6:H3901,H3901)=1,1,0))</f>
        <v>0</v>
      </c>
      <c r="J3901" s="34" t="str">
        <f aca="false">IF( OR( ISBLANK(D3901), C3901=D3901, AND( LEFT(D3901,7)&lt;&gt;"NOMINA ", OR( ISERROR(FIND(" - ",D3901)), NOT(ISNUMBER(VALUE(LEFT(D3901,FIND(" - ",D3901)-1)))) ) ) ), "", B3901 &amp; "|" &amp; E3901 &amp; "|" &amp; (IF(ISBLANK(C3901), "", IFERROR(VALUE(LEFT(TRIM(C3901), FIND(" ", TRIM(C3901)&amp;" ")-1)), ""))) &amp; "|" &amp; D3901 )</f>
        <v/>
      </c>
      <c r="K3901" s="18" t="n">
        <f aca="false">IF(OR(C3901="", J3901="",G3901=""), 0, IF(COUNTIF($J$6:J3901, J3901)=1, 1, 0))</f>
        <v>0</v>
      </c>
      <c r="L3901" s="16" t="str">
        <f aca="false">IF(B3901="Inscripción de nuevo registro patronal",B3901 &amp; "|" &amp; E3901 &amp; "|" &amp; C3901,"")</f>
        <v/>
      </c>
      <c r="M3901" s="18" t="n">
        <f aca="false">IF(OR(C3901="", L3901=""), 0, IF(COUNTIF($L$6:L3901, L3901)=1, 1, 0))</f>
        <v>0</v>
      </c>
    </row>
    <row r="3902" customFormat="false" ht="28.35" hidden="false" customHeight="true" outlineLevel="0" collapsed="false">
      <c r="A3902" s="48" t="str">
        <f aca="false">IF(AND(NOT(ISBLANK(C3902)),NOT(ISBLANK(B3902)),NOT(ISBLANK(E3902))),(_xlfn.AGGREGATE(2,7,A$5:A3902))+1,"")</f>
        <v/>
      </c>
      <c r="B3902" s="49"/>
      <c r="C3902" s="49"/>
      <c r="D3902" s="50"/>
      <c r="E3902" s="51"/>
      <c r="F3902" s="52" t="str">
        <f aca="false">IFERROR(VLOOKUP(B3902,LISTAS!$Q$2:$R$58,2,0),"")</f>
        <v/>
      </c>
      <c r="G3902" s="34" t="str">
        <f aca="false">IF(ISBLANK(C3902),"",  IF(F3902="RAZÓN SOCIAL","NUEVO_RP",   IF(F3902="NUMERO",      IF(ISNUMBER(VALUE(C3902)),VALUE(C3902),""),   IF(OR(F3902="NSS - NOMBRE",F3902="RP - NOMBRE"),      IF(         AND(           NOT(ISERROR(FIND(" - ",C3902))),           ISERROR(FIND("  ",C3902)),           ISERROR(FIND("–",C3902)),           ISERROR(FIND("—",C3902)),           ISNUMBER(VALUE(LEFT(C3902,FIND(" - ",C3902)-1)))         ),         VALUE(LEFT(C3902,FIND(" - ",C3902)-1)),         ""      ),   ""   )  )))</f>
        <v/>
      </c>
      <c r="H3902" s="34" t="str">
        <f aca="false">B3902 &amp; "|" &amp; E3902 &amp; "|" &amp;(IF(ISBLANK(C3902),"",IFERROR(VALUE(LEFT(TRIM(C3902),FIND(" ",TRIM(C3902)&amp;" ")-1)),"")))</f>
        <v>||</v>
      </c>
      <c r="I3902" s="18" t="n">
        <f aca="false">IF(G3902="",0, IF(COUNTIF($H$6:H3902,H3902)=1,1,0))</f>
        <v>0</v>
      </c>
      <c r="J3902" s="34" t="str">
        <f aca="false">IF( OR( ISBLANK(D3902), C3902=D3902, AND( LEFT(D3902,7)&lt;&gt;"NOMINA ", OR( ISERROR(FIND(" - ",D3902)), NOT(ISNUMBER(VALUE(LEFT(D3902,FIND(" - ",D3902)-1)))) ) ) ), "", B3902 &amp; "|" &amp; E3902 &amp; "|" &amp; (IF(ISBLANK(C3902), "", IFERROR(VALUE(LEFT(TRIM(C3902), FIND(" ", TRIM(C3902)&amp;" ")-1)), ""))) &amp; "|" &amp; D3902 )</f>
        <v/>
      </c>
      <c r="K3902" s="18" t="n">
        <f aca="false">IF(OR(C3902="", J3902="",G3902=""), 0, IF(COUNTIF($J$6:J3902, J3902)=1, 1, 0))</f>
        <v>0</v>
      </c>
      <c r="L3902" s="16" t="str">
        <f aca="false">IF(B3902="Inscripción de nuevo registro patronal",B3902 &amp; "|" &amp; E3902 &amp; "|" &amp; C3902,"")</f>
        <v/>
      </c>
      <c r="M3902" s="18" t="n">
        <f aca="false">IF(OR(C3902="", L3902=""), 0, IF(COUNTIF($L$6:L3902, L3902)=1, 1, 0))</f>
        <v>0</v>
      </c>
    </row>
    <row r="3903" customFormat="false" ht="28.35" hidden="false" customHeight="true" outlineLevel="0" collapsed="false">
      <c r="A3903" s="48" t="str">
        <f aca="false">IF(AND(NOT(ISBLANK(C3903)),NOT(ISBLANK(B3903)),NOT(ISBLANK(E3903))),(_xlfn.AGGREGATE(2,7,A$5:A3903))+1,"")</f>
        <v/>
      </c>
      <c r="B3903" s="49"/>
      <c r="C3903" s="49"/>
      <c r="D3903" s="50"/>
      <c r="E3903" s="51"/>
      <c r="F3903" s="52" t="str">
        <f aca="false">IFERROR(VLOOKUP(B3903,LISTAS!$Q$2:$R$58,2,0),"")</f>
        <v/>
      </c>
      <c r="G3903" s="34" t="str">
        <f aca="false">IF(ISBLANK(C3903),"",  IF(F3903="RAZÓN SOCIAL","NUEVO_RP",   IF(F3903="NUMERO",      IF(ISNUMBER(VALUE(C3903)),VALUE(C3903),""),   IF(OR(F3903="NSS - NOMBRE",F3903="RP - NOMBRE"),      IF(         AND(           NOT(ISERROR(FIND(" - ",C3903))),           ISERROR(FIND("  ",C3903)),           ISERROR(FIND("–",C3903)),           ISERROR(FIND("—",C3903)),           ISNUMBER(VALUE(LEFT(C3903,FIND(" - ",C3903)-1)))         ),         VALUE(LEFT(C3903,FIND(" - ",C3903)-1)),         ""      ),   ""   )  )))</f>
        <v/>
      </c>
      <c r="H3903" s="34" t="str">
        <f aca="false">B3903 &amp; "|" &amp; E3903 &amp; "|" &amp;(IF(ISBLANK(C3903),"",IFERROR(VALUE(LEFT(TRIM(C3903),FIND(" ",TRIM(C3903)&amp;" ")-1)),"")))</f>
        <v>||</v>
      </c>
      <c r="I3903" s="18" t="n">
        <f aca="false">IF(G3903="",0, IF(COUNTIF($H$6:H3903,H3903)=1,1,0))</f>
        <v>0</v>
      </c>
      <c r="J3903" s="34" t="str">
        <f aca="false">IF( OR( ISBLANK(D3903), C3903=D3903, AND( LEFT(D3903,7)&lt;&gt;"NOMINA ", OR( ISERROR(FIND(" - ",D3903)), NOT(ISNUMBER(VALUE(LEFT(D3903,FIND(" - ",D3903)-1)))) ) ) ), "", B3903 &amp; "|" &amp; E3903 &amp; "|" &amp; (IF(ISBLANK(C3903), "", IFERROR(VALUE(LEFT(TRIM(C3903), FIND(" ", TRIM(C3903)&amp;" ")-1)), ""))) &amp; "|" &amp; D3903 )</f>
        <v/>
      </c>
      <c r="K3903" s="18" t="n">
        <f aca="false">IF(OR(C3903="", J3903="",G3903=""), 0, IF(COUNTIF($J$6:J3903, J3903)=1, 1, 0))</f>
        <v>0</v>
      </c>
      <c r="L3903" s="16" t="str">
        <f aca="false">IF(B3903="Inscripción de nuevo registro patronal",B3903 &amp; "|" &amp; E3903 &amp; "|" &amp; C3903,"")</f>
        <v/>
      </c>
      <c r="M3903" s="18" t="n">
        <f aca="false">IF(OR(C3903="", L3903=""), 0, IF(COUNTIF($L$6:L3903, L3903)=1, 1, 0))</f>
        <v>0</v>
      </c>
    </row>
    <row r="3904" customFormat="false" ht="28.35" hidden="false" customHeight="true" outlineLevel="0" collapsed="false">
      <c r="A3904" s="48" t="str">
        <f aca="false">IF(AND(NOT(ISBLANK(C3904)),NOT(ISBLANK(B3904)),NOT(ISBLANK(E3904))),(_xlfn.AGGREGATE(2,7,A$5:A3904))+1,"")</f>
        <v/>
      </c>
      <c r="B3904" s="49"/>
      <c r="C3904" s="49"/>
      <c r="D3904" s="50"/>
      <c r="E3904" s="51"/>
      <c r="F3904" s="52" t="str">
        <f aca="false">IFERROR(VLOOKUP(B3904,LISTAS!$Q$2:$R$58,2,0),"")</f>
        <v/>
      </c>
      <c r="G3904" s="34" t="str">
        <f aca="false">IF(ISBLANK(C3904),"",  IF(F3904="RAZÓN SOCIAL","NUEVO_RP",   IF(F3904="NUMERO",      IF(ISNUMBER(VALUE(C3904)),VALUE(C3904),""),   IF(OR(F3904="NSS - NOMBRE",F3904="RP - NOMBRE"),      IF(         AND(           NOT(ISERROR(FIND(" - ",C3904))),           ISERROR(FIND("  ",C3904)),           ISERROR(FIND("–",C3904)),           ISERROR(FIND("—",C3904)),           ISNUMBER(VALUE(LEFT(C3904,FIND(" - ",C3904)-1)))         ),         VALUE(LEFT(C3904,FIND(" - ",C3904)-1)),         ""      ),   ""   )  )))</f>
        <v/>
      </c>
      <c r="H3904" s="34" t="str">
        <f aca="false">B3904 &amp; "|" &amp; E3904 &amp; "|" &amp;(IF(ISBLANK(C3904),"",IFERROR(VALUE(LEFT(TRIM(C3904),FIND(" ",TRIM(C3904)&amp;" ")-1)),"")))</f>
        <v>||</v>
      </c>
      <c r="I3904" s="18" t="n">
        <f aca="false">IF(G3904="",0, IF(COUNTIF($H$6:H3904,H3904)=1,1,0))</f>
        <v>0</v>
      </c>
      <c r="J3904" s="34" t="str">
        <f aca="false">IF( OR( ISBLANK(D3904), C3904=D3904, AND( LEFT(D3904,7)&lt;&gt;"NOMINA ", OR( ISERROR(FIND(" - ",D3904)), NOT(ISNUMBER(VALUE(LEFT(D3904,FIND(" - ",D3904)-1)))) ) ) ), "", B3904 &amp; "|" &amp; E3904 &amp; "|" &amp; (IF(ISBLANK(C3904), "", IFERROR(VALUE(LEFT(TRIM(C3904), FIND(" ", TRIM(C3904)&amp;" ")-1)), ""))) &amp; "|" &amp; D3904 )</f>
        <v/>
      </c>
      <c r="K3904" s="18" t="n">
        <f aca="false">IF(OR(C3904="", J3904="",G3904=""), 0, IF(COUNTIF($J$6:J3904, J3904)=1, 1, 0))</f>
        <v>0</v>
      </c>
      <c r="L3904" s="16" t="str">
        <f aca="false">IF(B3904="Inscripción de nuevo registro patronal",B3904 &amp; "|" &amp; E3904 &amp; "|" &amp; C3904,"")</f>
        <v/>
      </c>
      <c r="M3904" s="18" t="n">
        <f aca="false">IF(OR(C3904="", L3904=""), 0, IF(COUNTIF($L$6:L3904, L3904)=1, 1, 0))</f>
        <v>0</v>
      </c>
    </row>
    <row r="3905" customFormat="false" ht="28.35" hidden="false" customHeight="true" outlineLevel="0" collapsed="false">
      <c r="A3905" s="48" t="str">
        <f aca="false">IF(AND(NOT(ISBLANK(C3905)),NOT(ISBLANK(B3905)),NOT(ISBLANK(E3905))),(_xlfn.AGGREGATE(2,7,A$5:A3905))+1,"")</f>
        <v/>
      </c>
      <c r="B3905" s="49"/>
      <c r="C3905" s="49"/>
      <c r="D3905" s="50"/>
      <c r="E3905" s="51"/>
      <c r="F3905" s="52" t="str">
        <f aca="false">IFERROR(VLOOKUP(B3905,LISTAS!$Q$2:$R$58,2,0),"")</f>
        <v/>
      </c>
      <c r="G3905" s="34" t="str">
        <f aca="false">IF(ISBLANK(C3905),"",  IF(F3905="RAZÓN SOCIAL","NUEVO_RP",   IF(F3905="NUMERO",      IF(ISNUMBER(VALUE(C3905)),VALUE(C3905),""),   IF(OR(F3905="NSS - NOMBRE",F3905="RP - NOMBRE"),      IF(         AND(           NOT(ISERROR(FIND(" - ",C3905))),           ISERROR(FIND("  ",C3905)),           ISERROR(FIND("–",C3905)),           ISERROR(FIND("—",C3905)),           ISNUMBER(VALUE(LEFT(C3905,FIND(" - ",C3905)-1)))         ),         VALUE(LEFT(C3905,FIND(" - ",C3905)-1)),         ""      ),   ""   )  )))</f>
        <v/>
      </c>
      <c r="H3905" s="34" t="str">
        <f aca="false">B3905 &amp; "|" &amp; E3905 &amp; "|" &amp;(IF(ISBLANK(C3905),"",IFERROR(VALUE(LEFT(TRIM(C3905),FIND(" ",TRIM(C3905)&amp;" ")-1)),"")))</f>
        <v>||</v>
      </c>
      <c r="I3905" s="18" t="n">
        <f aca="false">IF(G3905="",0, IF(COUNTIF($H$6:H3905,H3905)=1,1,0))</f>
        <v>0</v>
      </c>
      <c r="J3905" s="34" t="str">
        <f aca="false">IF( OR( ISBLANK(D3905), C3905=D3905, AND( LEFT(D3905,7)&lt;&gt;"NOMINA ", OR( ISERROR(FIND(" - ",D3905)), NOT(ISNUMBER(VALUE(LEFT(D3905,FIND(" - ",D3905)-1)))) ) ) ), "", B3905 &amp; "|" &amp; E3905 &amp; "|" &amp; (IF(ISBLANK(C3905), "", IFERROR(VALUE(LEFT(TRIM(C3905), FIND(" ", TRIM(C3905)&amp;" ")-1)), ""))) &amp; "|" &amp; D3905 )</f>
        <v/>
      </c>
      <c r="K3905" s="18" t="n">
        <f aca="false">IF(OR(C3905="", J3905="",G3905=""), 0, IF(COUNTIF($J$6:J3905, J3905)=1, 1, 0))</f>
        <v>0</v>
      </c>
      <c r="L3905" s="16" t="str">
        <f aca="false">IF(B3905="Inscripción de nuevo registro patronal",B3905 &amp; "|" &amp; E3905 &amp; "|" &amp; C3905,"")</f>
        <v/>
      </c>
      <c r="M3905" s="18" t="n">
        <f aca="false">IF(OR(C3905="", L3905=""), 0, IF(COUNTIF($L$6:L3905, L3905)=1, 1, 0))</f>
        <v>0</v>
      </c>
    </row>
    <row r="3906" customFormat="false" ht="28.35" hidden="false" customHeight="true" outlineLevel="0" collapsed="false">
      <c r="A3906" s="48" t="str">
        <f aca="false">IF(AND(NOT(ISBLANK(C3906)),NOT(ISBLANK(B3906)),NOT(ISBLANK(E3906))),(_xlfn.AGGREGATE(2,7,A$5:A3906))+1,"")</f>
        <v/>
      </c>
      <c r="B3906" s="49"/>
      <c r="C3906" s="49"/>
      <c r="D3906" s="50"/>
      <c r="E3906" s="51"/>
      <c r="F3906" s="52" t="str">
        <f aca="false">IFERROR(VLOOKUP(B3906,LISTAS!$Q$2:$R$58,2,0),"")</f>
        <v/>
      </c>
      <c r="G3906" s="34" t="str">
        <f aca="false">IF(ISBLANK(C3906),"",  IF(F3906="RAZÓN SOCIAL","NUEVO_RP",   IF(F3906="NUMERO",      IF(ISNUMBER(VALUE(C3906)),VALUE(C3906),""),   IF(OR(F3906="NSS - NOMBRE",F3906="RP - NOMBRE"),      IF(         AND(           NOT(ISERROR(FIND(" - ",C3906))),           ISERROR(FIND("  ",C3906)),           ISERROR(FIND("–",C3906)),           ISERROR(FIND("—",C3906)),           ISNUMBER(VALUE(LEFT(C3906,FIND(" - ",C3906)-1)))         ),         VALUE(LEFT(C3906,FIND(" - ",C3906)-1)),         ""      ),   ""   )  )))</f>
        <v/>
      </c>
      <c r="H3906" s="34" t="str">
        <f aca="false">B3906 &amp; "|" &amp; E3906 &amp; "|" &amp;(IF(ISBLANK(C3906),"",IFERROR(VALUE(LEFT(TRIM(C3906),FIND(" ",TRIM(C3906)&amp;" ")-1)),"")))</f>
        <v>||</v>
      </c>
      <c r="I3906" s="18" t="n">
        <f aca="false">IF(G3906="",0, IF(COUNTIF($H$6:H3906,H3906)=1,1,0))</f>
        <v>0</v>
      </c>
      <c r="J3906" s="34" t="str">
        <f aca="false">IF( OR( ISBLANK(D3906), C3906=D3906, AND( LEFT(D3906,7)&lt;&gt;"NOMINA ", OR( ISERROR(FIND(" - ",D3906)), NOT(ISNUMBER(VALUE(LEFT(D3906,FIND(" - ",D3906)-1)))) ) ) ), "", B3906 &amp; "|" &amp; E3906 &amp; "|" &amp; (IF(ISBLANK(C3906), "", IFERROR(VALUE(LEFT(TRIM(C3906), FIND(" ", TRIM(C3906)&amp;" ")-1)), ""))) &amp; "|" &amp; D3906 )</f>
        <v/>
      </c>
      <c r="K3906" s="18" t="n">
        <f aca="false">IF(OR(C3906="", J3906="",G3906=""), 0, IF(COUNTIF($J$6:J3906, J3906)=1, 1, 0))</f>
        <v>0</v>
      </c>
      <c r="L3906" s="16" t="str">
        <f aca="false">IF(B3906="Inscripción de nuevo registro patronal",B3906 &amp; "|" &amp; E3906 &amp; "|" &amp; C3906,"")</f>
        <v/>
      </c>
      <c r="M3906" s="18" t="n">
        <f aca="false">IF(OR(C3906="", L3906=""), 0, IF(COUNTIF($L$6:L3906, L3906)=1, 1, 0))</f>
        <v>0</v>
      </c>
    </row>
    <row r="3907" customFormat="false" ht="28.35" hidden="false" customHeight="true" outlineLevel="0" collapsed="false">
      <c r="A3907" s="48" t="str">
        <f aca="false">IF(AND(NOT(ISBLANK(C3907)),NOT(ISBLANK(B3907)),NOT(ISBLANK(E3907))),(_xlfn.AGGREGATE(2,7,A$5:A3907))+1,"")</f>
        <v/>
      </c>
      <c r="B3907" s="49"/>
      <c r="C3907" s="49"/>
      <c r="D3907" s="50"/>
      <c r="E3907" s="51"/>
      <c r="F3907" s="52" t="str">
        <f aca="false">IFERROR(VLOOKUP(B3907,LISTAS!$Q$2:$R$58,2,0),"")</f>
        <v/>
      </c>
      <c r="G3907" s="34" t="str">
        <f aca="false">IF(ISBLANK(C3907),"",  IF(F3907="RAZÓN SOCIAL","NUEVO_RP",   IF(F3907="NUMERO",      IF(ISNUMBER(VALUE(C3907)),VALUE(C3907),""),   IF(OR(F3907="NSS - NOMBRE",F3907="RP - NOMBRE"),      IF(         AND(           NOT(ISERROR(FIND(" - ",C3907))),           ISERROR(FIND("  ",C3907)),           ISERROR(FIND("–",C3907)),           ISERROR(FIND("—",C3907)),           ISNUMBER(VALUE(LEFT(C3907,FIND(" - ",C3907)-1)))         ),         VALUE(LEFT(C3907,FIND(" - ",C3907)-1)),         ""      ),   ""   )  )))</f>
        <v/>
      </c>
      <c r="H3907" s="34" t="str">
        <f aca="false">B3907 &amp; "|" &amp; E3907 &amp; "|" &amp;(IF(ISBLANK(C3907),"",IFERROR(VALUE(LEFT(TRIM(C3907),FIND(" ",TRIM(C3907)&amp;" ")-1)),"")))</f>
        <v>||</v>
      </c>
      <c r="I3907" s="18" t="n">
        <f aca="false">IF(G3907="",0, IF(COUNTIF($H$6:H3907,H3907)=1,1,0))</f>
        <v>0</v>
      </c>
      <c r="J3907" s="34" t="str">
        <f aca="false">IF( OR( ISBLANK(D3907), C3907=D3907, AND( LEFT(D3907,7)&lt;&gt;"NOMINA ", OR( ISERROR(FIND(" - ",D3907)), NOT(ISNUMBER(VALUE(LEFT(D3907,FIND(" - ",D3907)-1)))) ) ) ), "", B3907 &amp; "|" &amp; E3907 &amp; "|" &amp; (IF(ISBLANK(C3907), "", IFERROR(VALUE(LEFT(TRIM(C3907), FIND(" ", TRIM(C3907)&amp;" ")-1)), ""))) &amp; "|" &amp; D3907 )</f>
        <v/>
      </c>
      <c r="K3907" s="18" t="n">
        <f aca="false">IF(OR(C3907="", J3907="",G3907=""), 0, IF(COUNTIF($J$6:J3907, J3907)=1, 1, 0))</f>
        <v>0</v>
      </c>
      <c r="L3907" s="16" t="str">
        <f aca="false">IF(B3907="Inscripción de nuevo registro patronal",B3907 &amp; "|" &amp; E3907 &amp; "|" &amp; C3907,"")</f>
        <v/>
      </c>
      <c r="M3907" s="18" t="n">
        <f aca="false">IF(OR(C3907="", L3907=""), 0, IF(COUNTIF($L$6:L3907, L3907)=1, 1, 0))</f>
        <v>0</v>
      </c>
    </row>
    <row r="3908" customFormat="false" ht="28.35" hidden="false" customHeight="true" outlineLevel="0" collapsed="false">
      <c r="A3908" s="48" t="str">
        <f aca="false">IF(AND(NOT(ISBLANK(C3908)),NOT(ISBLANK(B3908)),NOT(ISBLANK(E3908))),(_xlfn.AGGREGATE(2,7,A$5:A3908))+1,"")</f>
        <v/>
      </c>
      <c r="B3908" s="49"/>
      <c r="C3908" s="49"/>
      <c r="D3908" s="50"/>
      <c r="E3908" s="51"/>
      <c r="F3908" s="52" t="str">
        <f aca="false">IFERROR(VLOOKUP(B3908,LISTAS!$Q$2:$R$58,2,0),"")</f>
        <v/>
      </c>
      <c r="G3908" s="34" t="str">
        <f aca="false">IF(ISBLANK(C3908),"",  IF(F3908="RAZÓN SOCIAL","NUEVO_RP",   IF(F3908="NUMERO",      IF(ISNUMBER(VALUE(C3908)),VALUE(C3908),""),   IF(OR(F3908="NSS - NOMBRE",F3908="RP - NOMBRE"),      IF(         AND(           NOT(ISERROR(FIND(" - ",C3908))),           ISERROR(FIND("  ",C3908)),           ISERROR(FIND("–",C3908)),           ISERROR(FIND("—",C3908)),           ISNUMBER(VALUE(LEFT(C3908,FIND(" - ",C3908)-1)))         ),         VALUE(LEFT(C3908,FIND(" - ",C3908)-1)),         ""      ),   ""   )  )))</f>
        <v/>
      </c>
      <c r="H3908" s="34" t="str">
        <f aca="false">B3908 &amp; "|" &amp; E3908 &amp; "|" &amp;(IF(ISBLANK(C3908),"",IFERROR(VALUE(LEFT(TRIM(C3908),FIND(" ",TRIM(C3908)&amp;" ")-1)),"")))</f>
        <v>||</v>
      </c>
      <c r="I3908" s="18" t="n">
        <f aca="false">IF(G3908="",0, IF(COUNTIF($H$6:H3908,H3908)=1,1,0))</f>
        <v>0</v>
      </c>
      <c r="J3908" s="34" t="str">
        <f aca="false">IF( OR( ISBLANK(D3908), C3908=D3908, AND( LEFT(D3908,7)&lt;&gt;"NOMINA ", OR( ISERROR(FIND(" - ",D3908)), NOT(ISNUMBER(VALUE(LEFT(D3908,FIND(" - ",D3908)-1)))) ) ) ), "", B3908 &amp; "|" &amp; E3908 &amp; "|" &amp; (IF(ISBLANK(C3908), "", IFERROR(VALUE(LEFT(TRIM(C3908), FIND(" ", TRIM(C3908)&amp;" ")-1)), ""))) &amp; "|" &amp; D3908 )</f>
        <v/>
      </c>
      <c r="K3908" s="18" t="n">
        <f aca="false">IF(OR(C3908="", J3908="",G3908=""), 0, IF(COUNTIF($J$6:J3908, J3908)=1, 1, 0))</f>
        <v>0</v>
      </c>
      <c r="L3908" s="16" t="str">
        <f aca="false">IF(B3908="Inscripción de nuevo registro patronal",B3908 &amp; "|" &amp; E3908 &amp; "|" &amp; C3908,"")</f>
        <v/>
      </c>
      <c r="M3908" s="18" t="n">
        <f aca="false">IF(OR(C3908="", L3908=""), 0, IF(COUNTIF($L$6:L3908, L3908)=1, 1, 0))</f>
        <v>0</v>
      </c>
    </row>
    <row r="3909" customFormat="false" ht="28.35" hidden="false" customHeight="true" outlineLevel="0" collapsed="false">
      <c r="A3909" s="48" t="str">
        <f aca="false">IF(AND(NOT(ISBLANK(C3909)),NOT(ISBLANK(B3909)),NOT(ISBLANK(E3909))),(_xlfn.AGGREGATE(2,7,A$5:A3909))+1,"")</f>
        <v/>
      </c>
      <c r="B3909" s="49"/>
      <c r="C3909" s="49"/>
      <c r="D3909" s="50"/>
      <c r="E3909" s="51"/>
      <c r="F3909" s="52" t="str">
        <f aca="false">IFERROR(VLOOKUP(B3909,LISTAS!$Q$2:$R$58,2,0),"")</f>
        <v/>
      </c>
      <c r="G3909" s="34" t="str">
        <f aca="false">IF(ISBLANK(C3909),"",  IF(F3909="RAZÓN SOCIAL","NUEVO_RP",   IF(F3909="NUMERO",      IF(ISNUMBER(VALUE(C3909)),VALUE(C3909),""),   IF(OR(F3909="NSS - NOMBRE",F3909="RP - NOMBRE"),      IF(         AND(           NOT(ISERROR(FIND(" - ",C3909))),           ISERROR(FIND("  ",C3909)),           ISERROR(FIND("–",C3909)),           ISERROR(FIND("—",C3909)),           ISNUMBER(VALUE(LEFT(C3909,FIND(" - ",C3909)-1)))         ),         VALUE(LEFT(C3909,FIND(" - ",C3909)-1)),         ""      ),   ""   )  )))</f>
        <v/>
      </c>
      <c r="H3909" s="34" t="str">
        <f aca="false">B3909 &amp; "|" &amp; E3909 &amp; "|" &amp;(IF(ISBLANK(C3909),"",IFERROR(VALUE(LEFT(TRIM(C3909),FIND(" ",TRIM(C3909)&amp;" ")-1)),"")))</f>
        <v>||</v>
      </c>
      <c r="I3909" s="18" t="n">
        <f aca="false">IF(G3909="",0, IF(COUNTIF($H$6:H3909,H3909)=1,1,0))</f>
        <v>0</v>
      </c>
      <c r="J3909" s="34" t="str">
        <f aca="false">IF( OR( ISBLANK(D3909), C3909=D3909, AND( LEFT(D3909,7)&lt;&gt;"NOMINA ", OR( ISERROR(FIND(" - ",D3909)), NOT(ISNUMBER(VALUE(LEFT(D3909,FIND(" - ",D3909)-1)))) ) ) ), "", B3909 &amp; "|" &amp; E3909 &amp; "|" &amp; (IF(ISBLANK(C3909), "", IFERROR(VALUE(LEFT(TRIM(C3909), FIND(" ", TRIM(C3909)&amp;" ")-1)), ""))) &amp; "|" &amp; D3909 )</f>
        <v/>
      </c>
      <c r="K3909" s="18" t="n">
        <f aca="false">IF(OR(C3909="", J3909="",G3909=""), 0, IF(COUNTIF($J$6:J3909, J3909)=1, 1, 0))</f>
        <v>0</v>
      </c>
      <c r="L3909" s="16" t="str">
        <f aca="false">IF(B3909="Inscripción de nuevo registro patronal",B3909 &amp; "|" &amp; E3909 &amp; "|" &amp; C3909,"")</f>
        <v/>
      </c>
      <c r="M3909" s="18" t="n">
        <f aca="false">IF(OR(C3909="", L3909=""), 0, IF(COUNTIF($L$6:L3909, L3909)=1, 1, 0))</f>
        <v>0</v>
      </c>
    </row>
    <row r="3910" customFormat="false" ht="28.35" hidden="false" customHeight="true" outlineLevel="0" collapsed="false">
      <c r="A3910" s="48" t="str">
        <f aca="false">IF(AND(NOT(ISBLANK(C3910)),NOT(ISBLANK(B3910)),NOT(ISBLANK(E3910))),(_xlfn.AGGREGATE(2,7,A$5:A3910))+1,"")</f>
        <v/>
      </c>
      <c r="B3910" s="49"/>
      <c r="C3910" s="49"/>
      <c r="D3910" s="50"/>
      <c r="E3910" s="51"/>
      <c r="F3910" s="52" t="str">
        <f aca="false">IFERROR(VLOOKUP(B3910,LISTAS!$Q$2:$R$58,2,0),"")</f>
        <v/>
      </c>
      <c r="G3910" s="34" t="str">
        <f aca="false">IF(ISBLANK(C3910),"",  IF(F3910="RAZÓN SOCIAL","NUEVO_RP",   IF(F3910="NUMERO",      IF(ISNUMBER(VALUE(C3910)),VALUE(C3910),""),   IF(OR(F3910="NSS - NOMBRE",F3910="RP - NOMBRE"),      IF(         AND(           NOT(ISERROR(FIND(" - ",C3910))),           ISERROR(FIND("  ",C3910)),           ISERROR(FIND("–",C3910)),           ISERROR(FIND("—",C3910)),           ISNUMBER(VALUE(LEFT(C3910,FIND(" - ",C3910)-1)))         ),         VALUE(LEFT(C3910,FIND(" - ",C3910)-1)),         ""      ),   ""   )  )))</f>
        <v/>
      </c>
      <c r="H3910" s="34" t="str">
        <f aca="false">B3910 &amp; "|" &amp; E3910 &amp; "|" &amp;(IF(ISBLANK(C3910),"",IFERROR(VALUE(LEFT(TRIM(C3910),FIND(" ",TRIM(C3910)&amp;" ")-1)),"")))</f>
        <v>||</v>
      </c>
      <c r="I3910" s="18" t="n">
        <f aca="false">IF(G3910="",0, IF(COUNTIF($H$6:H3910,H3910)=1,1,0))</f>
        <v>0</v>
      </c>
      <c r="J3910" s="34" t="str">
        <f aca="false">IF( OR( ISBLANK(D3910), C3910=D3910, AND( LEFT(D3910,7)&lt;&gt;"NOMINA ", OR( ISERROR(FIND(" - ",D3910)), NOT(ISNUMBER(VALUE(LEFT(D3910,FIND(" - ",D3910)-1)))) ) ) ), "", B3910 &amp; "|" &amp; E3910 &amp; "|" &amp; (IF(ISBLANK(C3910), "", IFERROR(VALUE(LEFT(TRIM(C3910), FIND(" ", TRIM(C3910)&amp;" ")-1)), ""))) &amp; "|" &amp; D3910 )</f>
        <v/>
      </c>
      <c r="K3910" s="18" t="n">
        <f aca="false">IF(OR(C3910="", J3910="",G3910=""), 0, IF(COUNTIF($J$6:J3910, J3910)=1, 1, 0))</f>
        <v>0</v>
      </c>
      <c r="L3910" s="16" t="str">
        <f aca="false">IF(B3910="Inscripción de nuevo registro patronal",B3910 &amp; "|" &amp; E3910 &amp; "|" &amp; C3910,"")</f>
        <v/>
      </c>
      <c r="M3910" s="18" t="n">
        <f aca="false">IF(OR(C3910="", L3910=""), 0, IF(COUNTIF($L$6:L3910, L3910)=1, 1, 0))</f>
        <v>0</v>
      </c>
    </row>
    <row r="3911" customFormat="false" ht="28.35" hidden="false" customHeight="true" outlineLevel="0" collapsed="false">
      <c r="A3911" s="48" t="str">
        <f aca="false">IF(AND(NOT(ISBLANK(C3911)),NOT(ISBLANK(B3911)),NOT(ISBLANK(E3911))),(_xlfn.AGGREGATE(2,7,A$5:A3911))+1,"")</f>
        <v/>
      </c>
      <c r="B3911" s="49"/>
      <c r="C3911" s="49"/>
      <c r="D3911" s="50"/>
      <c r="E3911" s="51"/>
      <c r="F3911" s="52" t="str">
        <f aca="false">IFERROR(VLOOKUP(B3911,LISTAS!$Q$2:$R$58,2,0),"")</f>
        <v/>
      </c>
      <c r="G3911" s="34" t="str">
        <f aca="false">IF(ISBLANK(C3911),"",  IF(F3911="RAZÓN SOCIAL","NUEVO_RP",   IF(F3911="NUMERO",      IF(ISNUMBER(VALUE(C3911)),VALUE(C3911),""),   IF(OR(F3911="NSS - NOMBRE",F3911="RP - NOMBRE"),      IF(         AND(           NOT(ISERROR(FIND(" - ",C3911))),           ISERROR(FIND("  ",C3911)),           ISERROR(FIND("–",C3911)),           ISERROR(FIND("—",C3911)),           ISNUMBER(VALUE(LEFT(C3911,FIND(" - ",C3911)-1)))         ),         VALUE(LEFT(C3911,FIND(" - ",C3911)-1)),         ""      ),   ""   )  )))</f>
        <v/>
      </c>
      <c r="H3911" s="34" t="str">
        <f aca="false">B3911 &amp; "|" &amp; E3911 &amp; "|" &amp;(IF(ISBLANK(C3911),"",IFERROR(VALUE(LEFT(TRIM(C3911),FIND(" ",TRIM(C3911)&amp;" ")-1)),"")))</f>
        <v>||</v>
      </c>
      <c r="I3911" s="18" t="n">
        <f aca="false">IF(G3911="",0, IF(COUNTIF($H$6:H3911,H3911)=1,1,0))</f>
        <v>0</v>
      </c>
      <c r="J3911" s="34" t="str">
        <f aca="false">IF( OR( ISBLANK(D3911), C3911=D3911, AND( LEFT(D3911,7)&lt;&gt;"NOMINA ", OR( ISERROR(FIND(" - ",D3911)), NOT(ISNUMBER(VALUE(LEFT(D3911,FIND(" - ",D3911)-1)))) ) ) ), "", B3911 &amp; "|" &amp; E3911 &amp; "|" &amp; (IF(ISBLANK(C3911), "", IFERROR(VALUE(LEFT(TRIM(C3911), FIND(" ", TRIM(C3911)&amp;" ")-1)), ""))) &amp; "|" &amp; D3911 )</f>
        <v/>
      </c>
      <c r="K3911" s="18" t="n">
        <f aca="false">IF(OR(C3911="", J3911="",G3911=""), 0, IF(COUNTIF($J$6:J3911, J3911)=1, 1, 0))</f>
        <v>0</v>
      </c>
      <c r="L3911" s="16" t="str">
        <f aca="false">IF(B3911="Inscripción de nuevo registro patronal",B3911 &amp; "|" &amp; E3911 &amp; "|" &amp; C3911,"")</f>
        <v/>
      </c>
      <c r="M3911" s="18" t="n">
        <f aca="false">IF(OR(C3911="", L3911=""), 0, IF(COUNTIF($L$6:L3911, L3911)=1, 1, 0))</f>
        <v>0</v>
      </c>
    </row>
    <row r="3912" customFormat="false" ht="28.35" hidden="false" customHeight="true" outlineLevel="0" collapsed="false">
      <c r="A3912" s="48" t="str">
        <f aca="false">IF(AND(NOT(ISBLANK(C3912)),NOT(ISBLANK(B3912)),NOT(ISBLANK(E3912))),(_xlfn.AGGREGATE(2,7,A$5:A3912))+1,"")</f>
        <v/>
      </c>
      <c r="B3912" s="49"/>
      <c r="C3912" s="49"/>
      <c r="D3912" s="50"/>
      <c r="E3912" s="51"/>
      <c r="F3912" s="52" t="str">
        <f aca="false">IFERROR(VLOOKUP(B3912,LISTAS!$Q$2:$R$58,2,0),"")</f>
        <v/>
      </c>
      <c r="G3912" s="34" t="str">
        <f aca="false">IF(ISBLANK(C3912),"",  IF(F3912="RAZÓN SOCIAL","NUEVO_RP",   IF(F3912="NUMERO",      IF(ISNUMBER(VALUE(C3912)),VALUE(C3912),""),   IF(OR(F3912="NSS - NOMBRE",F3912="RP - NOMBRE"),      IF(         AND(           NOT(ISERROR(FIND(" - ",C3912))),           ISERROR(FIND("  ",C3912)),           ISERROR(FIND("–",C3912)),           ISERROR(FIND("—",C3912)),           ISNUMBER(VALUE(LEFT(C3912,FIND(" - ",C3912)-1)))         ),         VALUE(LEFT(C3912,FIND(" - ",C3912)-1)),         ""      ),   ""   )  )))</f>
        <v/>
      </c>
      <c r="H3912" s="34" t="str">
        <f aca="false">B3912 &amp; "|" &amp; E3912 &amp; "|" &amp;(IF(ISBLANK(C3912),"",IFERROR(VALUE(LEFT(TRIM(C3912),FIND(" ",TRIM(C3912)&amp;" ")-1)),"")))</f>
        <v>||</v>
      </c>
      <c r="I3912" s="18" t="n">
        <f aca="false">IF(G3912="",0, IF(COUNTIF($H$6:H3912,H3912)=1,1,0))</f>
        <v>0</v>
      </c>
      <c r="J3912" s="34" t="str">
        <f aca="false">IF( OR( ISBLANK(D3912), C3912=D3912, AND( LEFT(D3912,7)&lt;&gt;"NOMINA ", OR( ISERROR(FIND(" - ",D3912)), NOT(ISNUMBER(VALUE(LEFT(D3912,FIND(" - ",D3912)-1)))) ) ) ), "", B3912 &amp; "|" &amp; E3912 &amp; "|" &amp; (IF(ISBLANK(C3912), "", IFERROR(VALUE(LEFT(TRIM(C3912), FIND(" ", TRIM(C3912)&amp;" ")-1)), ""))) &amp; "|" &amp; D3912 )</f>
        <v/>
      </c>
      <c r="K3912" s="18" t="n">
        <f aca="false">IF(OR(C3912="", J3912="",G3912=""), 0, IF(COUNTIF($J$6:J3912, J3912)=1, 1, 0))</f>
        <v>0</v>
      </c>
      <c r="L3912" s="16" t="str">
        <f aca="false">IF(B3912="Inscripción de nuevo registro patronal",B3912 &amp; "|" &amp; E3912 &amp; "|" &amp; C3912,"")</f>
        <v/>
      </c>
      <c r="M3912" s="18" t="n">
        <f aca="false">IF(OR(C3912="", L3912=""), 0, IF(COUNTIF($L$6:L3912, L3912)=1, 1, 0))</f>
        <v>0</v>
      </c>
    </row>
    <row r="3913" customFormat="false" ht="28.35" hidden="false" customHeight="true" outlineLevel="0" collapsed="false">
      <c r="A3913" s="48" t="str">
        <f aca="false">IF(AND(NOT(ISBLANK(C3913)),NOT(ISBLANK(B3913)),NOT(ISBLANK(E3913))),(_xlfn.AGGREGATE(2,7,A$5:A3913))+1,"")</f>
        <v/>
      </c>
      <c r="B3913" s="49"/>
      <c r="C3913" s="49"/>
      <c r="D3913" s="50"/>
      <c r="E3913" s="51"/>
      <c r="F3913" s="52" t="str">
        <f aca="false">IFERROR(VLOOKUP(B3913,LISTAS!$Q$2:$R$58,2,0),"")</f>
        <v/>
      </c>
      <c r="G3913" s="34" t="str">
        <f aca="false">IF(ISBLANK(C3913),"",  IF(F3913="RAZÓN SOCIAL","NUEVO_RP",   IF(F3913="NUMERO",      IF(ISNUMBER(VALUE(C3913)),VALUE(C3913),""),   IF(OR(F3913="NSS - NOMBRE",F3913="RP - NOMBRE"),      IF(         AND(           NOT(ISERROR(FIND(" - ",C3913))),           ISERROR(FIND("  ",C3913)),           ISERROR(FIND("–",C3913)),           ISERROR(FIND("—",C3913)),           ISNUMBER(VALUE(LEFT(C3913,FIND(" - ",C3913)-1)))         ),         VALUE(LEFT(C3913,FIND(" - ",C3913)-1)),         ""      ),   ""   )  )))</f>
        <v/>
      </c>
      <c r="H3913" s="34" t="str">
        <f aca="false">B3913 &amp; "|" &amp; E3913 &amp; "|" &amp;(IF(ISBLANK(C3913),"",IFERROR(VALUE(LEFT(TRIM(C3913),FIND(" ",TRIM(C3913)&amp;" ")-1)),"")))</f>
        <v>||</v>
      </c>
      <c r="I3913" s="18" t="n">
        <f aca="false">IF(G3913="",0, IF(COUNTIF($H$6:H3913,H3913)=1,1,0))</f>
        <v>0</v>
      </c>
      <c r="J3913" s="34" t="str">
        <f aca="false">IF( OR( ISBLANK(D3913), C3913=D3913, AND( LEFT(D3913,7)&lt;&gt;"NOMINA ", OR( ISERROR(FIND(" - ",D3913)), NOT(ISNUMBER(VALUE(LEFT(D3913,FIND(" - ",D3913)-1)))) ) ) ), "", B3913 &amp; "|" &amp; E3913 &amp; "|" &amp; (IF(ISBLANK(C3913), "", IFERROR(VALUE(LEFT(TRIM(C3913), FIND(" ", TRIM(C3913)&amp;" ")-1)), ""))) &amp; "|" &amp; D3913 )</f>
        <v/>
      </c>
      <c r="K3913" s="18" t="n">
        <f aca="false">IF(OR(C3913="", J3913="",G3913=""), 0, IF(COUNTIF($J$6:J3913, J3913)=1, 1, 0))</f>
        <v>0</v>
      </c>
      <c r="L3913" s="16" t="str">
        <f aca="false">IF(B3913="Inscripción de nuevo registro patronal",B3913 &amp; "|" &amp; E3913 &amp; "|" &amp; C3913,"")</f>
        <v/>
      </c>
      <c r="M3913" s="18" t="n">
        <f aca="false">IF(OR(C3913="", L3913=""), 0, IF(COUNTIF($L$6:L3913, L3913)=1, 1, 0))</f>
        <v>0</v>
      </c>
    </row>
    <row r="3914" customFormat="false" ht="28.35" hidden="false" customHeight="true" outlineLevel="0" collapsed="false">
      <c r="A3914" s="48" t="str">
        <f aca="false">IF(AND(NOT(ISBLANK(C3914)),NOT(ISBLANK(B3914)),NOT(ISBLANK(E3914))),(_xlfn.AGGREGATE(2,7,A$5:A3914))+1,"")</f>
        <v/>
      </c>
      <c r="B3914" s="49"/>
      <c r="C3914" s="49"/>
      <c r="D3914" s="50"/>
      <c r="E3914" s="51"/>
      <c r="F3914" s="52" t="str">
        <f aca="false">IFERROR(VLOOKUP(B3914,LISTAS!$Q$2:$R$58,2,0),"")</f>
        <v/>
      </c>
      <c r="G3914" s="34" t="str">
        <f aca="false">IF(ISBLANK(C3914),"",  IF(F3914="RAZÓN SOCIAL","NUEVO_RP",   IF(F3914="NUMERO",      IF(ISNUMBER(VALUE(C3914)),VALUE(C3914),""),   IF(OR(F3914="NSS - NOMBRE",F3914="RP - NOMBRE"),      IF(         AND(           NOT(ISERROR(FIND(" - ",C3914))),           ISERROR(FIND("  ",C3914)),           ISERROR(FIND("–",C3914)),           ISERROR(FIND("—",C3914)),           ISNUMBER(VALUE(LEFT(C3914,FIND(" - ",C3914)-1)))         ),         VALUE(LEFT(C3914,FIND(" - ",C3914)-1)),         ""      ),   ""   )  )))</f>
        <v/>
      </c>
      <c r="H3914" s="34" t="str">
        <f aca="false">B3914 &amp; "|" &amp; E3914 &amp; "|" &amp;(IF(ISBLANK(C3914),"",IFERROR(VALUE(LEFT(TRIM(C3914),FIND(" ",TRIM(C3914)&amp;" ")-1)),"")))</f>
        <v>||</v>
      </c>
      <c r="I3914" s="18" t="n">
        <f aca="false">IF(G3914="",0, IF(COUNTIF($H$6:H3914,H3914)=1,1,0))</f>
        <v>0</v>
      </c>
      <c r="J3914" s="34" t="str">
        <f aca="false">IF( OR( ISBLANK(D3914), C3914=D3914, AND( LEFT(D3914,7)&lt;&gt;"NOMINA ", OR( ISERROR(FIND(" - ",D3914)), NOT(ISNUMBER(VALUE(LEFT(D3914,FIND(" - ",D3914)-1)))) ) ) ), "", B3914 &amp; "|" &amp; E3914 &amp; "|" &amp; (IF(ISBLANK(C3914), "", IFERROR(VALUE(LEFT(TRIM(C3914), FIND(" ", TRIM(C3914)&amp;" ")-1)), ""))) &amp; "|" &amp; D3914 )</f>
        <v/>
      </c>
      <c r="K3914" s="18" t="n">
        <f aca="false">IF(OR(C3914="", J3914="",G3914=""), 0, IF(COUNTIF($J$6:J3914, J3914)=1, 1, 0))</f>
        <v>0</v>
      </c>
      <c r="L3914" s="16" t="str">
        <f aca="false">IF(B3914="Inscripción de nuevo registro patronal",B3914 &amp; "|" &amp; E3914 &amp; "|" &amp; C3914,"")</f>
        <v/>
      </c>
      <c r="M3914" s="18" t="n">
        <f aca="false">IF(OR(C3914="", L3914=""), 0, IF(COUNTIF($L$6:L3914, L3914)=1, 1, 0))</f>
        <v>0</v>
      </c>
    </row>
    <row r="3915" customFormat="false" ht="28.35" hidden="false" customHeight="true" outlineLevel="0" collapsed="false">
      <c r="A3915" s="48" t="str">
        <f aca="false">IF(AND(NOT(ISBLANK(C3915)),NOT(ISBLANK(B3915)),NOT(ISBLANK(E3915))),(_xlfn.AGGREGATE(2,7,A$5:A3915))+1,"")</f>
        <v/>
      </c>
      <c r="B3915" s="49"/>
      <c r="C3915" s="49"/>
      <c r="D3915" s="50"/>
      <c r="E3915" s="51"/>
      <c r="F3915" s="52" t="str">
        <f aca="false">IFERROR(VLOOKUP(B3915,LISTAS!$Q$2:$R$58,2,0),"")</f>
        <v/>
      </c>
      <c r="G3915" s="34" t="str">
        <f aca="false">IF(ISBLANK(C3915),"",  IF(F3915="RAZÓN SOCIAL","NUEVO_RP",   IF(F3915="NUMERO",      IF(ISNUMBER(VALUE(C3915)),VALUE(C3915),""),   IF(OR(F3915="NSS - NOMBRE",F3915="RP - NOMBRE"),      IF(         AND(           NOT(ISERROR(FIND(" - ",C3915))),           ISERROR(FIND("  ",C3915)),           ISERROR(FIND("–",C3915)),           ISERROR(FIND("—",C3915)),           ISNUMBER(VALUE(LEFT(C3915,FIND(" - ",C3915)-1)))         ),         VALUE(LEFT(C3915,FIND(" - ",C3915)-1)),         ""      ),   ""   )  )))</f>
        <v/>
      </c>
      <c r="H3915" s="34" t="str">
        <f aca="false">B3915 &amp; "|" &amp; E3915 &amp; "|" &amp;(IF(ISBLANK(C3915),"",IFERROR(VALUE(LEFT(TRIM(C3915),FIND(" ",TRIM(C3915)&amp;" ")-1)),"")))</f>
        <v>||</v>
      </c>
      <c r="I3915" s="18" t="n">
        <f aca="false">IF(G3915="",0, IF(COUNTIF($H$6:H3915,H3915)=1,1,0))</f>
        <v>0</v>
      </c>
      <c r="J3915" s="34" t="str">
        <f aca="false">IF( OR( ISBLANK(D3915), C3915=D3915, AND( LEFT(D3915,7)&lt;&gt;"NOMINA ", OR( ISERROR(FIND(" - ",D3915)), NOT(ISNUMBER(VALUE(LEFT(D3915,FIND(" - ",D3915)-1)))) ) ) ), "", B3915 &amp; "|" &amp; E3915 &amp; "|" &amp; (IF(ISBLANK(C3915), "", IFERROR(VALUE(LEFT(TRIM(C3915), FIND(" ", TRIM(C3915)&amp;" ")-1)), ""))) &amp; "|" &amp; D3915 )</f>
        <v/>
      </c>
      <c r="K3915" s="18" t="n">
        <f aca="false">IF(OR(C3915="", J3915="",G3915=""), 0, IF(COUNTIF($J$6:J3915, J3915)=1, 1, 0))</f>
        <v>0</v>
      </c>
      <c r="L3915" s="16" t="str">
        <f aca="false">IF(B3915="Inscripción de nuevo registro patronal",B3915 &amp; "|" &amp; E3915 &amp; "|" &amp; C3915,"")</f>
        <v/>
      </c>
      <c r="M3915" s="18" t="n">
        <f aca="false">IF(OR(C3915="", L3915=""), 0, IF(COUNTIF($L$6:L3915, L3915)=1, 1, 0))</f>
        <v>0</v>
      </c>
    </row>
    <row r="3916" customFormat="false" ht="28.35" hidden="false" customHeight="true" outlineLevel="0" collapsed="false">
      <c r="A3916" s="48" t="str">
        <f aca="false">IF(AND(NOT(ISBLANK(C3916)),NOT(ISBLANK(B3916)),NOT(ISBLANK(E3916))),(_xlfn.AGGREGATE(2,7,A$5:A3916))+1,"")</f>
        <v/>
      </c>
      <c r="B3916" s="49"/>
      <c r="C3916" s="49"/>
      <c r="D3916" s="50"/>
      <c r="E3916" s="51"/>
      <c r="F3916" s="52" t="str">
        <f aca="false">IFERROR(VLOOKUP(B3916,LISTAS!$Q$2:$R$58,2,0),"")</f>
        <v/>
      </c>
      <c r="G3916" s="34" t="str">
        <f aca="false">IF(ISBLANK(C3916),"",  IF(F3916="RAZÓN SOCIAL","NUEVO_RP",   IF(F3916="NUMERO",      IF(ISNUMBER(VALUE(C3916)),VALUE(C3916),""),   IF(OR(F3916="NSS - NOMBRE",F3916="RP - NOMBRE"),      IF(         AND(           NOT(ISERROR(FIND(" - ",C3916))),           ISERROR(FIND("  ",C3916)),           ISERROR(FIND("–",C3916)),           ISERROR(FIND("—",C3916)),           ISNUMBER(VALUE(LEFT(C3916,FIND(" - ",C3916)-1)))         ),         VALUE(LEFT(C3916,FIND(" - ",C3916)-1)),         ""      ),   ""   )  )))</f>
        <v/>
      </c>
      <c r="H3916" s="34" t="str">
        <f aca="false">B3916 &amp; "|" &amp; E3916 &amp; "|" &amp;(IF(ISBLANK(C3916),"",IFERROR(VALUE(LEFT(TRIM(C3916),FIND(" ",TRIM(C3916)&amp;" ")-1)),"")))</f>
        <v>||</v>
      </c>
      <c r="I3916" s="18" t="n">
        <f aca="false">IF(G3916="",0, IF(COUNTIF($H$6:H3916,H3916)=1,1,0))</f>
        <v>0</v>
      </c>
      <c r="J3916" s="34" t="str">
        <f aca="false">IF( OR( ISBLANK(D3916), C3916=D3916, AND( LEFT(D3916,7)&lt;&gt;"NOMINA ", OR( ISERROR(FIND(" - ",D3916)), NOT(ISNUMBER(VALUE(LEFT(D3916,FIND(" - ",D3916)-1)))) ) ) ), "", B3916 &amp; "|" &amp; E3916 &amp; "|" &amp; (IF(ISBLANK(C3916), "", IFERROR(VALUE(LEFT(TRIM(C3916), FIND(" ", TRIM(C3916)&amp;" ")-1)), ""))) &amp; "|" &amp; D3916 )</f>
        <v/>
      </c>
      <c r="K3916" s="18" t="n">
        <f aca="false">IF(OR(C3916="", J3916="",G3916=""), 0, IF(COUNTIF($J$6:J3916, J3916)=1, 1, 0))</f>
        <v>0</v>
      </c>
      <c r="L3916" s="16" t="str">
        <f aca="false">IF(B3916="Inscripción de nuevo registro patronal",B3916 &amp; "|" &amp; E3916 &amp; "|" &amp; C3916,"")</f>
        <v/>
      </c>
      <c r="M3916" s="18" t="n">
        <f aca="false">IF(OR(C3916="", L3916=""), 0, IF(COUNTIF($L$6:L3916, L3916)=1, 1, 0))</f>
        <v>0</v>
      </c>
    </row>
    <row r="3917" customFormat="false" ht="28.35" hidden="false" customHeight="true" outlineLevel="0" collapsed="false">
      <c r="A3917" s="48" t="str">
        <f aca="false">IF(AND(NOT(ISBLANK(C3917)),NOT(ISBLANK(B3917)),NOT(ISBLANK(E3917))),(_xlfn.AGGREGATE(2,7,A$5:A3917))+1,"")</f>
        <v/>
      </c>
      <c r="B3917" s="49"/>
      <c r="C3917" s="49"/>
      <c r="D3917" s="50"/>
      <c r="E3917" s="51"/>
      <c r="F3917" s="52" t="str">
        <f aca="false">IFERROR(VLOOKUP(B3917,LISTAS!$Q$2:$R$58,2,0),"")</f>
        <v/>
      </c>
      <c r="G3917" s="34" t="str">
        <f aca="false">IF(ISBLANK(C3917),"",  IF(F3917="RAZÓN SOCIAL","NUEVO_RP",   IF(F3917="NUMERO",      IF(ISNUMBER(VALUE(C3917)),VALUE(C3917),""),   IF(OR(F3917="NSS - NOMBRE",F3917="RP - NOMBRE"),      IF(         AND(           NOT(ISERROR(FIND(" - ",C3917))),           ISERROR(FIND("  ",C3917)),           ISERROR(FIND("–",C3917)),           ISERROR(FIND("—",C3917)),           ISNUMBER(VALUE(LEFT(C3917,FIND(" - ",C3917)-1)))         ),         VALUE(LEFT(C3917,FIND(" - ",C3917)-1)),         ""      ),   ""   )  )))</f>
        <v/>
      </c>
      <c r="H3917" s="34" t="str">
        <f aca="false">B3917 &amp; "|" &amp; E3917 &amp; "|" &amp;(IF(ISBLANK(C3917),"",IFERROR(VALUE(LEFT(TRIM(C3917),FIND(" ",TRIM(C3917)&amp;" ")-1)),"")))</f>
        <v>||</v>
      </c>
      <c r="I3917" s="18" t="n">
        <f aca="false">IF(G3917="",0, IF(COUNTIF($H$6:H3917,H3917)=1,1,0))</f>
        <v>0</v>
      </c>
      <c r="J3917" s="34" t="str">
        <f aca="false">IF( OR( ISBLANK(D3917), C3917=D3917, AND( LEFT(D3917,7)&lt;&gt;"NOMINA ", OR( ISERROR(FIND(" - ",D3917)), NOT(ISNUMBER(VALUE(LEFT(D3917,FIND(" - ",D3917)-1)))) ) ) ), "", B3917 &amp; "|" &amp; E3917 &amp; "|" &amp; (IF(ISBLANK(C3917), "", IFERROR(VALUE(LEFT(TRIM(C3917), FIND(" ", TRIM(C3917)&amp;" ")-1)), ""))) &amp; "|" &amp; D3917 )</f>
        <v/>
      </c>
      <c r="K3917" s="18" t="n">
        <f aca="false">IF(OR(C3917="", J3917="",G3917=""), 0, IF(COUNTIF($J$6:J3917, J3917)=1, 1, 0))</f>
        <v>0</v>
      </c>
      <c r="L3917" s="16" t="str">
        <f aca="false">IF(B3917="Inscripción de nuevo registro patronal",B3917 &amp; "|" &amp; E3917 &amp; "|" &amp; C3917,"")</f>
        <v/>
      </c>
      <c r="M3917" s="18" t="n">
        <f aca="false">IF(OR(C3917="", L3917=""), 0, IF(COUNTIF($L$6:L3917, L3917)=1, 1, 0))</f>
        <v>0</v>
      </c>
    </row>
    <row r="3918" customFormat="false" ht="28.35" hidden="false" customHeight="true" outlineLevel="0" collapsed="false">
      <c r="A3918" s="48" t="str">
        <f aca="false">IF(AND(NOT(ISBLANK(C3918)),NOT(ISBLANK(B3918)),NOT(ISBLANK(E3918))),(_xlfn.AGGREGATE(2,7,A$5:A3918))+1,"")</f>
        <v/>
      </c>
      <c r="B3918" s="49"/>
      <c r="C3918" s="49"/>
      <c r="D3918" s="50"/>
      <c r="E3918" s="51"/>
      <c r="F3918" s="52" t="str">
        <f aca="false">IFERROR(VLOOKUP(B3918,LISTAS!$Q$2:$R$58,2,0),"")</f>
        <v/>
      </c>
      <c r="G3918" s="34" t="str">
        <f aca="false">IF(ISBLANK(C3918),"",  IF(F3918="RAZÓN SOCIAL","NUEVO_RP",   IF(F3918="NUMERO",      IF(ISNUMBER(VALUE(C3918)),VALUE(C3918),""),   IF(OR(F3918="NSS - NOMBRE",F3918="RP - NOMBRE"),      IF(         AND(           NOT(ISERROR(FIND(" - ",C3918))),           ISERROR(FIND("  ",C3918)),           ISERROR(FIND("–",C3918)),           ISERROR(FIND("—",C3918)),           ISNUMBER(VALUE(LEFT(C3918,FIND(" - ",C3918)-1)))         ),         VALUE(LEFT(C3918,FIND(" - ",C3918)-1)),         ""      ),   ""   )  )))</f>
        <v/>
      </c>
      <c r="H3918" s="34" t="str">
        <f aca="false">B3918 &amp; "|" &amp; E3918 &amp; "|" &amp;(IF(ISBLANK(C3918),"",IFERROR(VALUE(LEFT(TRIM(C3918),FIND(" ",TRIM(C3918)&amp;" ")-1)),"")))</f>
        <v>||</v>
      </c>
      <c r="I3918" s="18" t="n">
        <f aca="false">IF(G3918="",0, IF(COUNTIF($H$6:H3918,H3918)=1,1,0))</f>
        <v>0</v>
      </c>
      <c r="J3918" s="34" t="str">
        <f aca="false">IF( OR( ISBLANK(D3918), C3918=D3918, AND( LEFT(D3918,7)&lt;&gt;"NOMINA ", OR( ISERROR(FIND(" - ",D3918)), NOT(ISNUMBER(VALUE(LEFT(D3918,FIND(" - ",D3918)-1)))) ) ) ), "", B3918 &amp; "|" &amp; E3918 &amp; "|" &amp; (IF(ISBLANK(C3918), "", IFERROR(VALUE(LEFT(TRIM(C3918), FIND(" ", TRIM(C3918)&amp;" ")-1)), ""))) &amp; "|" &amp; D3918 )</f>
        <v/>
      </c>
      <c r="K3918" s="18" t="n">
        <f aca="false">IF(OR(C3918="", J3918="",G3918=""), 0, IF(COUNTIF($J$6:J3918, J3918)=1, 1, 0))</f>
        <v>0</v>
      </c>
      <c r="L3918" s="16" t="str">
        <f aca="false">IF(B3918="Inscripción de nuevo registro patronal",B3918 &amp; "|" &amp; E3918 &amp; "|" &amp; C3918,"")</f>
        <v/>
      </c>
      <c r="M3918" s="18" t="n">
        <f aca="false">IF(OR(C3918="", L3918=""), 0, IF(COUNTIF($L$6:L3918, L3918)=1, 1, 0))</f>
        <v>0</v>
      </c>
    </row>
    <row r="3919" customFormat="false" ht="28.35" hidden="false" customHeight="true" outlineLevel="0" collapsed="false">
      <c r="A3919" s="48" t="str">
        <f aca="false">IF(AND(NOT(ISBLANK(C3919)),NOT(ISBLANK(B3919)),NOT(ISBLANK(E3919))),(_xlfn.AGGREGATE(2,7,A$5:A3919))+1,"")</f>
        <v/>
      </c>
      <c r="B3919" s="49"/>
      <c r="C3919" s="49"/>
      <c r="D3919" s="50"/>
      <c r="E3919" s="51"/>
      <c r="F3919" s="52" t="str">
        <f aca="false">IFERROR(VLOOKUP(B3919,LISTAS!$Q$2:$R$58,2,0),"")</f>
        <v/>
      </c>
      <c r="G3919" s="34" t="str">
        <f aca="false">IF(ISBLANK(C3919),"",  IF(F3919="RAZÓN SOCIAL","NUEVO_RP",   IF(F3919="NUMERO",      IF(ISNUMBER(VALUE(C3919)),VALUE(C3919),""),   IF(OR(F3919="NSS - NOMBRE",F3919="RP - NOMBRE"),      IF(         AND(           NOT(ISERROR(FIND(" - ",C3919))),           ISERROR(FIND("  ",C3919)),           ISERROR(FIND("–",C3919)),           ISERROR(FIND("—",C3919)),           ISNUMBER(VALUE(LEFT(C3919,FIND(" - ",C3919)-1)))         ),         VALUE(LEFT(C3919,FIND(" - ",C3919)-1)),         ""      ),   ""   )  )))</f>
        <v/>
      </c>
      <c r="H3919" s="34" t="str">
        <f aca="false">B3919 &amp; "|" &amp; E3919 &amp; "|" &amp;(IF(ISBLANK(C3919),"",IFERROR(VALUE(LEFT(TRIM(C3919),FIND(" ",TRIM(C3919)&amp;" ")-1)),"")))</f>
        <v>||</v>
      </c>
      <c r="I3919" s="18" t="n">
        <f aca="false">IF(G3919="",0, IF(COUNTIF($H$6:H3919,H3919)=1,1,0))</f>
        <v>0</v>
      </c>
      <c r="J3919" s="34" t="str">
        <f aca="false">IF( OR( ISBLANK(D3919), C3919=D3919, AND( LEFT(D3919,7)&lt;&gt;"NOMINA ", OR( ISERROR(FIND(" - ",D3919)), NOT(ISNUMBER(VALUE(LEFT(D3919,FIND(" - ",D3919)-1)))) ) ) ), "", B3919 &amp; "|" &amp; E3919 &amp; "|" &amp; (IF(ISBLANK(C3919), "", IFERROR(VALUE(LEFT(TRIM(C3919), FIND(" ", TRIM(C3919)&amp;" ")-1)), ""))) &amp; "|" &amp; D3919 )</f>
        <v/>
      </c>
      <c r="K3919" s="18" t="n">
        <f aca="false">IF(OR(C3919="", J3919="",G3919=""), 0, IF(COUNTIF($J$6:J3919, J3919)=1, 1, 0))</f>
        <v>0</v>
      </c>
      <c r="L3919" s="16" t="str">
        <f aca="false">IF(B3919="Inscripción de nuevo registro patronal",B3919 &amp; "|" &amp; E3919 &amp; "|" &amp; C3919,"")</f>
        <v/>
      </c>
      <c r="M3919" s="18" t="n">
        <f aca="false">IF(OR(C3919="", L3919=""), 0, IF(COUNTIF($L$6:L3919, L3919)=1, 1, 0))</f>
        <v>0</v>
      </c>
    </row>
    <row r="3920" customFormat="false" ht="28.35" hidden="false" customHeight="true" outlineLevel="0" collapsed="false">
      <c r="A3920" s="48" t="str">
        <f aca="false">IF(AND(NOT(ISBLANK(C3920)),NOT(ISBLANK(B3920)),NOT(ISBLANK(E3920))),(_xlfn.AGGREGATE(2,7,A$5:A3920))+1,"")</f>
        <v/>
      </c>
      <c r="B3920" s="49"/>
      <c r="C3920" s="49"/>
      <c r="D3920" s="50"/>
      <c r="E3920" s="51"/>
      <c r="F3920" s="52" t="str">
        <f aca="false">IFERROR(VLOOKUP(B3920,LISTAS!$Q$2:$R$58,2,0),"")</f>
        <v/>
      </c>
      <c r="G3920" s="34" t="str">
        <f aca="false">IF(ISBLANK(C3920),"",  IF(F3920="RAZÓN SOCIAL","NUEVO_RP",   IF(F3920="NUMERO",      IF(ISNUMBER(VALUE(C3920)),VALUE(C3920),""),   IF(OR(F3920="NSS - NOMBRE",F3920="RP - NOMBRE"),      IF(         AND(           NOT(ISERROR(FIND(" - ",C3920))),           ISERROR(FIND("  ",C3920)),           ISERROR(FIND("–",C3920)),           ISERROR(FIND("—",C3920)),           ISNUMBER(VALUE(LEFT(C3920,FIND(" - ",C3920)-1)))         ),         VALUE(LEFT(C3920,FIND(" - ",C3920)-1)),         ""      ),   ""   )  )))</f>
        <v/>
      </c>
      <c r="H3920" s="34" t="str">
        <f aca="false">B3920 &amp; "|" &amp; E3920 &amp; "|" &amp;(IF(ISBLANK(C3920),"",IFERROR(VALUE(LEFT(TRIM(C3920),FIND(" ",TRIM(C3920)&amp;" ")-1)),"")))</f>
        <v>||</v>
      </c>
      <c r="I3920" s="18" t="n">
        <f aca="false">IF(G3920="",0, IF(COUNTIF($H$6:H3920,H3920)=1,1,0))</f>
        <v>0</v>
      </c>
      <c r="J3920" s="34" t="str">
        <f aca="false">IF( OR( ISBLANK(D3920), C3920=D3920, AND( LEFT(D3920,7)&lt;&gt;"NOMINA ", OR( ISERROR(FIND(" - ",D3920)), NOT(ISNUMBER(VALUE(LEFT(D3920,FIND(" - ",D3920)-1)))) ) ) ), "", B3920 &amp; "|" &amp; E3920 &amp; "|" &amp; (IF(ISBLANK(C3920), "", IFERROR(VALUE(LEFT(TRIM(C3920), FIND(" ", TRIM(C3920)&amp;" ")-1)), ""))) &amp; "|" &amp; D3920 )</f>
        <v/>
      </c>
      <c r="K3920" s="18" t="n">
        <f aca="false">IF(OR(C3920="", J3920="",G3920=""), 0, IF(COUNTIF($J$6:J3920, J3920)=1, 1, 0))</f>
        <v>0</v>
      </c>
      <c r="L3920" s="16" t="str">
        <f aca="false">IF(B3920="Inscripción de nuevo registro patronal",B3920 &amp; "|" &amp; E3920 &amp; "|" &amp; C3920,"")</f>
        <v/>
      </c>
      <c r="M3920" s="18" t="n">
        <f aca="false">IF(OR(C3920="", L3920=""), 0, IF(COUNTIF($L$6:L3920, L3920)=1, 1, 0))</f>
        <v>0</v>
      </c>
    </row>
    <row r="3921" customFormat="false" ht="28.35" hidden="false" customHeight="true" outlineLevel="0" collapsed="false">
      <c r="A3921" s="48" t="str">
        <f aca="false">IF(AND(NOT(ISBLANK(C3921)),NOT(ISBLANK(B3921)),NOT(ISBLANK(E3921))),(_xlfn.AGGREGATE(2,7,A$5:A3921))+1,"")</f>
        <v/>
      </c>
      <c r="B3921" s="49"/>
      <c r="C3921" s="49"/>
      <c r="D3921" s="50"/>
      <c r="E3921" s="51"/>
      <c r="F3921" s="52" t="str">
        <f aca="false">IFERROR(VLOOKUP(B3921,LISTAS!$Q$2:$R$58,2,0),"")</f>
        <v/>
      </c>
      <c r="G3921" s="34" t="str">
        <f aca="false">IF(ISBLANK(C3921),"",  IF(F3921="RAZÓN SOCIAL","NUEVO_RP",   IF(F3921="NUMERO",      IF(ISNUMBER(VALUE(C3921)),VALUE(C3921),""),   IF(OR(F3921="NSS - NOMBRE",F3921="RP - NOMBRE"),      IF(         AND(           NOT(ISERROR(FIND(" - ",C3921))),           ISERROR(FIND("  ",C3921)),           ISERROR(FIND("–",C3921)),           ISERROR(FIND("—",C3921)),           ISNUMBER(VALUE(LEFT(C3921,FIND(" - ",C3921)-1)))         ),         VALUE(LEFT(C3921,FIND(" - ",C3921)-1)),         ""      ),   ""   )  )))</f>
        <v/>
      </c>
      <c r="H3921" s="34" t="str">
        <f aca="false">B3921 &amp; "|" &amp; E3921 &amp; "|" &amp;(IF(ISBLANK(C3921),"",IFERROR(VALUE(LEFT(TRIM(C3921),FIND(" ",TRIM(C3921)&amp;" ")-1)),"")))</f>
        <v>||</v>
      </c>
      <c r="I3921" s="18" t="n">
        <f aca="false">IF(G3921="",0, IF(COUNTIF($H$6:H3921,H3921)=1,1,0))</f>
        <v>0</v>
      </c>
      <c r="J3921" s="34" t="str">
        <f aca="false">IF( OR( ISBLANK(D3921), C3921=D3921, AND( LEFT(D3921,7)&lt;&gt;"NOMINA ", OR( ISERROR(FIND(" - ",D3921)), NOT(ISNUMBER(VALUE(LEFT(D3921,FIND(" - ",D3921)-1)))) ) ) ), "", B3921 &amp; "|" &amp; E3921 &amp; "|" &amp; (IF(ISBLANK(C3921), "", IFERROR(VALUE(LEFT(TRIM(C3921), FIND(" ", TRIM(C3921)&amp;" ")-1)), ""))) &amp; "|" &amp; D3921 )</f>
        <v/>
      </c>
      <c r="K3921" s="18" t="n">
        <f aca="false">IF(OR(C3921="", J3921="",G3921=""), 0, IF(COUNTIF($J$6:J3921, J3921)=1, 1, 0))</f>
        <v>0</v>
      </c>
      <c r="L3921" s="16" t="str">
        <f aca="false">IF(B3921="Inscripción de nuevo registro patronal",B3921 &amp; "|" &amp; E3921 &amp; "|" &amp; C3921,"")</f>
        <v/>
      </c>
      <c r="M3921" s="18" t="n">
        <f aca="false">IF(OR(C3921="", L3921=""), 0, IF(COUNTIF($L$6:L3921, L3921)=1, 1, 0))</f>
        <v>0</v>
      </c>
    </row>
    <row r="3922" customFormat="false" ht="28.35" hidden="false" customHeight="true" outlineLevel="0" collapsed="false">
      <c r="A3922" s="48" t="str">
        <f aca="false">IF(AND(NOT(ISBLANK(C3922)),NOT(ISBLANK(B3922)),NOT(ISBLANK(E3922))),(_xlfn.AGGREGATE(2,7,A$5:A3922))+1,"")</f>
        <v/>
      </c>
      <c r="B3922" s="49"/>
      <c r="C3922" s="49"/>
      <c r="D3922" s="50"/>
      <c r="E3922" s="51"/>
      <c r="F3922" s="52" t="str">
        <f aca="false">IFERROR(VLOOKUP(B3922,LISTAS!$Q$2:$R$58,2,0),"")</f>
        <v/>
      </c>
      <c r="G3922" s="34" t="str">
        <f aca="false">IF(ISBLANK(C3922),"",  IF(F3922="RAZÓN SOCIAL","NUEVO_RP",   IF(F3922="NUMERO",      IF(ISNUMBER(VALUE(C3922)),VALUE(C3922),""),   IF(OR(F3922="NSS - NOMBRE",F3922="RP - NOMBRE"),      IF(         AND(           NOT(ISERROR(FIND(" - ",C3922))),           ISERROR(FIND("  ",C3922)),           ISERROR(FIND("–",C3922)),           ISERROR(FIND("—",C3922)),           ISNUMBER(VALUE(LEFT(C3922,FIND(" - ",C3922)-1)))         ),         VALUE(LEFT(C3922,FIND(" - ",C3922)-1)),         ""      ),   ""   )  )))</f>
        <v/>
      </c>
      <c r="H3922" s="34" t="str">
        <f aca="false">B3922 &amp; "|" &amp; E3922 &amp; "|" &amp;(IF(ISBLANK(C3922),"",IFERROR(VALUE(LEFT(TRIM(C3922),FIND(" ",TRIM(C3922)&amp;" ")-1)),"")))</f>
        <v>||</v>
      </c>
      <c r="I3922" s="18" t="n">
        <f aca="false">IF(G3922="",0, IF(COUNTIF($H$6:H3922,H3922)=1,1,0))</f>
        <v>0</v>
      </c>
      <c r="J3922" s="34" t="str">
        <f aca="false">IF( OR( ISBLANK(D3922), C3922=D3922, AND( LEFT(D3922,7)&lt;&gt;"NOMINA ", OR( ISERROR(FIND(" - ",D3922)), NOT(ISNUMBER(VALUE(LEFT(D3922,FIND(" - ",D3922)-1)))) ) ) ), "", B3922 &amp; "|" &amp; E3922 &amp; "|" &amp; (IF(ISBLANK(C3922), "", IFERROR(VALUE(LEFT(TRIM(C3922), FIND(" ", TRIM(C3922)&amp;" ")-1)), ""))) &amp; "|" &amp; D3922 )</f>
        <v/>
      </c>
      <c r="K3922" s="18" t="n">
        <f aca="false">IF(OR(C3922="", J3922="",G3922=""), 0, IF(COUNTIF($J$6:J3922, J3922)=1, 1, 0))</f>
        <v>0</v>
      </c>
      <c r="L3922" s="16" t="str">
        <f aca="false">IF(B3922="Inscripción de nuevo registro patronal",B3922 &amp; "|" &amp; E3922 &amp; "|" &amp; C3922,"")</f>
        <v/>
      </c>
      <c r="M3922" s="18" t="n">
        <f aca="false">IF(OR(C3922="", L3922=""), 0, IF(COUNTIF($L$6:L3922, L3922)=1, 1, 0))</f>
        <v>0</v>
      </c>
    </row>
    <row r="3923" customFormat="false" ht="28.35" hidden="false" customHeight="true" outlineLevel="0" collapsed="false">
      <c r="A3923" s="48" t="str">
        <f aca="false">IF(AND(NOT(ISBLANK(C3923)),NOT(ISBLANK(B3923)),NOT(ISBLANK(E3923))),(_xlfn.AGGREGATE(2,7,A$5:A3923))+1,"")</f>
        <v/>
      </c>
      <c r="B3923" s="49"/>
      <c r="C3923" s="49"/>
      <c r="D3923" s="50"/>
      <c r="E3923" s="51"/>
      <c r="F3923" s="52" t="str">
        <f aca="false">IFERROR(VLOOKUP(B3923,LISTAS!$Q$2:$R$58,2,0),"")</f>
        <v/>
      </c>
      <c r="G3923" s="34" t="str">
        <f aca="false">IF(ISBLANK(C3923),"",  IF(F3923="RAZÓN SOCIAL","NUEVO_RP",   IF(F3923="NUMERO",      IF(ISNUMBER(VALUE(C3923)),VALUE(C3923),""),   IF(OR(F3923="NSS - NOMBRE",F3923="RP - NOMBRE"),      IF(         AND(           NOT(ISERROR(FIND(" - ",C3923))),           ISERROR(FIND("  ",C3923)),           ISERROR(FIND("–",C3923)),           ISERROR(FIND("—",C3923)),           ISNUMBER(VALUE(LEFT(C3923,FIND(" - ",C3923)-1)))         ),         VALUE(LEFT(C3923,FIND(" - ",C3923)-1)),         ""      ),   ""   )  )))</f>
        <v/>
      </c>
      <c r="H3923" s="34" t="str">
        <f aca="false">B3923 &amp; "|" &amp; E3923 &amp; "|" &amp;(IF(ISBLANK(C3923),"",IFERROR(VALUE(LEFT(TRIM(C3923),FIND(" ",TRIM(C3923)&amp;" ")-1)),"")))</f>
        <v>||</v>
      </c>
      <c r="I3923" s="18" t="n">
        <f aca="false">IF(G3923="",0, IF(COUNTIF($H$6:H3923,H3923)=1,1,0))</f>
        <v>0</v>
      </c>
      <c r="J3923" s="34" t="str">
        <f aca="false">IF( OR( ISBLANK(D3923), C3923=D3923, AND( LEFT(D3923,7)&lt;&gt;"NOMINA ", OR( ISERROR(FIND(" - ",D3923)), NOT(ISNUMBER(VALUE(LEFT(D3923,FIND(" - ",D3923)-1)))) ) ) ), "", B3923 &amp; "|" &amp; E3923 &amp; "|" &amp; (IF(ISBLANK(C3923), "", IFERROR(VALUE(LEFT(TRIM(C3923), FIND(" ", TRIM(C3923)&amp;" ")-1)), ""))) &amp; "|" &amp; D3923 )</f>
        <v/>
      </c>
      <c r="K3923" s="18" t="n">
        <f aca="false">IF(OR(C3923="", J3923="",G3923=""), 0, IF(COUNTIF($J$6:J3923, J3923)=1, 1, 0))</f>
        <v>0</v>
      </c>
      <c r="L3923" s="16" t="str">
        <f aca="false">IF(B3923="Inscripción de nuevo registro patronal",B3923 &amp; "|" &amp; E3923 &amp; "|" &amp; C3923,"")</f>
        <v/>
      </c>
      <c r="M3923" s="18" t="n">
        <f aca="false">IF(OR(C3923="", L3923=""), 0, IF(COUNTIF($L$6:L3923, L3923)=1, 1, 0))</f>
        <v>0</v>
      </c>
    </row>
    <row r="3924" customFormat="false" ht="28.35" hidden="false" customHeight="true" outlineLevel="0" collapsed="false">
      <c r="A3924" s="48" t="str">
        <f aca="false">IF(AND(NOT(ISBLANK(C3924)),NOT(ISBLANK(B3924)),NOT(ISBLANK(E3924))),(_xlfn.AGGREGATE(2,7,A$5:A3924))+1,"")</f>
        <v/>
      </c>
      <c r="B3924" s="49"/>
      <c r="C3924" s="49"/>
      <c r="D3924" s="50"/>
      <c r="E3924" s="51"/>
      <c r="F3924" s="52" t="str">
        <f aca="false">IFERROR(VLOOKUP(B3924,LISTAS!$Q$2:$R$58,2,0),"")</f>
        <v/>
      </c>
      <c r="G3924" s="34" t="str">
        <f aca="false">IF(ISBLANK(C3924),"",  IF(F3924="RAZÓN SOCIAL","NUEVO_RP",   IF(F3924="NUMERO",      IF(ISNUMBER(VALUE(C3924)),VALUE(C3924),""),   IF(OR(F3924="NSS - NOMBRE",F3924="RP - NOMBRE"),      IF(         AND(           NOT(ISERROR(FIND(" - ",C3924))),           ISERROR(FIND("  ",C3924)),           ISERROR(FIND("–",C3924)),           ISERROR(FIND("—",C3924)),           ISNUMBER(VALUE(LEFT(C3924,FIND(" - ",C3924)-1)))         ),         VALUE(LEFT(C3924,FIND(" - ",C3924)-1)),         ""      ),   ""   )  )))</f>
        <v/>
      </c>
      <c r="H3924" s="34" t="str">
        <f aca="false">B3924 &amp; "|" &amp; E3924 &amp; "|" &amp;(IF(ISBLANK(C3924),"",IFERROR(VALUE(LEFT(TRIM(C3924),FIND(" ",TRIM(C3924)&amp;" ")-1)),"")))</f>
        <v>||</v>
      </c>
      <c r="I3924" s="18" t="n">
        <f aca="false">IF(G3924="",0, IF(COUNTIF($H$6:H3924,H3924)=1,1,0))</f>
        <v>0</v>
      </c>
      <c r="J3924" s="34" t="str">
        <f aca="false">IF( OR( ISBLANK(D3924), C3924=D3924, AND( LEFT(D3924,7)&lt;&gt;"NOMINA ", OR( ISERROR(FIND(" - ",D3924)), NOT(ISNUMBER(VALUE(LEFT(D3924,FIND(" - ",D3924)-1)))) ) ) ), "", B3924 &amp; "|" &amp; E3924 &amp; "|" &amp; (IF(ISBLANK(C3924), "", IFERROR(VALUE(LEFT(TRIM(C3924), FIND(" ", TRIM(C3924)&amp;" ")-1)), ""))) &amp; "|" &amp; D3924 )</f>
        <v/>
      </c>
      <c r="K3924" s="18" t="n">
        <f aca="false">IF(OR(C3924="", J3924="",G3924=""), 0, IF(COUNTIF($J$6:J3924, J3924)=1, 1, 0))</f>
        <v>0</v>
      </c>
      <c r="L3924" s="16" t="str">
        <f aca="false">IF(B3924="Inscripción de nuevo registro patronal",B3924 &amp; "|" &amp; E3924 &amp; "|" &amp; C3924,"")</f>
        <v/>
      </c>
      <c r="M3924" s="18" t="n">
        <f aca="false">IF(OR(C3924="", L3924=""), 0, IF(COUNTIF($L$6:L3924, L3924)=1, 1, 0))</f>
        <v>0</v>
      </c>
    </row>
    <row r="3925" customFormat="false" ht="28.35" hidden="false" customHeight="true" outlineLevel="0" collapsed="false">
      <c r="A3925" s="48" t="str">
        <f aca="false">IF(AND(NOT(ISBLANK(C3925)),NOT(ISBLANK(B3925)),NOT(ISBLANK(E3925))),(_xlfn.AGGREGATE(2,7,A$5:A3925))+1,"")</f>
        <v/>
      </c>
      <c r="B3925" s="49"/>
      <c r="C3925" s="49"/>
      <c r="D3925" s="50"/>
      <c r="E3925" s="51"/>
      <c r="F3925" s="52" t="str">
        <f aca="false">IFERROR(VLOOKUP(B3925,LISTAS!$Q$2:$R$58,2,0),"")</f>
        <v/>
      </c>
      <c r="G3925" s="34" t="str">
        <f aca="false">IF(ISBLANK(C3925),"",  IF(F3925="RAZÓN SOCIAL","NUEVO_RP",   IF(F3925="NUMERO",      IF(ISNUMBER(VALUE(C3925)),VALUE(C3925),""),   IF(OR(F3925="NSS - NOMBRE",F3925="RP - NOMBRE"),      IF(         AND(           NOT(ISERROR(FIND(" - ",C3925))),           ISERROR(FIND("  ",C3925)),           ISERROR(FIND("–",C3925)),           ISERROR(FIND("—",C3925)),           ISNUMBER(VALUE(LEFT(C3925,FIND(" - ",C3925)-1)))         ),         VALUE(LEFT(C3925,FIND(" - ",C3925)-1)),         ""      ),   ""   )  )))</f>
        <v/>
      </c>
      <c r="H3925" s="34" t="str">
        <f aca="false">B3925 &amp; "|" &amp; E3925 &amp; "|" &amp;(IF(ISBLANK(C3925),"",IFERROR(VALUE(LEFT(TRIM(C3925),FIND(" ",TRIM(C3925)&amp;" ")-1)),"")))</f>
        <v>||</v>
      </c>
      <c r="I3925" s="18" t="n">
        <f aca="false">IF(G3925="",0, IF(COUNTIF($H$6:H3925,H3925)=1,1,0))</f>
        <v>0</v>
      </c>
      <c r="J3925" s="34" t="str">
        <f aca="false">IF( OR( ISBLANK(D3925), C3925=D3925, AND( LEFT(D3925,7)&lt;&gt;"NOMINA ", OR( ISERROR(FIND(" - ",D3925)), NOT(ISNUMBER(VALUE(LEFT(D3925,FIND(" - ",D3925)-1)))) ) ) ), "", B3925 &amp; "|" &amp; E3925 &amp; "|" &amp; (IF(ISBLANK(C3925), "", IFERROR(VALUE(LEFT(TRIM(C3925), FIND(" ", TRIM(C3925)&amp;" ")-1)), ""))) &amp; "|" &amp; D3925 )</f>
        <v/>
      </c>
      <c r="K3925" s="18" t="n">
        <f aca="false">IF(OR(C3925="", J3925="",G3925=""), 0, IF(COUNTIF($J$6:J3925, J3925)=1, 1, 0))</f>
        <v>0</v>
      </c>
      <c r="L3925" s="16" t="str">
        <f aca="false">IF(B3925="Inscripción de nuevo registro patronal",B3925 &amp; "|" &amp; E3925 &amp; "|" &amp; C3925,"")</f>
        <v/>
      </c>
      <c r="M3925" s="18" t="n">
        <f aca="false">IF(OR(C3925="", L3925=""), 0, IF(COUNTIF($L$6:L3925, L3925)=1, 1, 0))</f>
        <v>0</v>
      </c>
    </row>
    <row r="3926" customFormat="false" ht="28.35" hidden="false" customHeight="true" outlineLevel="0" collapsed="false">
      <c r="A3926" s="48" t="str">
        <f aca="false">IF(AND(NOT(ISBLANK(C3926)),NOT(ISBLANK(B3926)),NOT(ISBLANK(E3926))),(_xlfn.AGGREGATE(2,7,A$5:A3926))+1,"")</f>
        <v/>
      </c>
      <c r="B3926" s="49"/>
      <c r="C3926" s="49"/>
      <c r="D3926" s="50"/>
      <c r="E3926" s="51"/>
      <c r="F3926" s="52" t="str">
        <f aca="false">IFERROR(VLOOKUP(B3926,LISTAS!$Q$2:$R$58,2,0),"")</f>
        <v/>
      </c>
      <c r="G3926" s="34" t="str">
        <f aca="false">IF(ISBLANK(C3926),"",  IF(F3926="RAZÓN SOCIAL","NUEVO_RP",   IF(F3926="NUMERO",      IF(ISNUMBER(VALUE(C3926)),VALUE(C3926),""),   IF(OR(F3926="NSS - NOMBRE",F3926="RP - NOMBRE"),      IF(         AND(           NOT(ISERROR(FIND(" - ",C3926))),           ISERROR(FIND("  ",C3926)),           ISERROR(FIND("–",C3926)),           ISERROR(FIND("—",C3926)),           ISNUMBER(VALUE(LEFT(C3926,FIND(" - ",C3926)-1)))         ),         VALUE(LEFT(C3926,FIND(" - ",C3926)-1)),         ""      ),   ""   )  )))</f>
        <v/>
      </c>
      <c r="H3926" s="34" t="str">
        <f aca="false">B3926 &amp; "|" &amp; E3926 &amp; "|" &amp;(IF(ISBLANK(C3926),"",IFERROR(VALUE(LEFT(TRIM(C3926),FIND(" ",TRIM(C3926)&amp;" ")-1)),"")))</f>
        <v>||</v>
      </c>
      <c r="I3926" s="18" t="n">
        <f aca="false">IF(G3926="",0, IF(COUNTIF($H$6:H3926,H3926)=1,1,0))</f>
        <v>0</v>
      </c>
      <c r="J3926" s="34" t="str">
        <f aca="false">IF( OR( ISBLANK(D3926), C3926=D3926, AND( LEFT(D3926,7)&lt;&gt;"NOMINA ", OR( ISERROR(FIND(" - ",D3926)), NOT(ISNUMBER(VALUE(LEFT(D3926,FIND(" - ",D3926)-1)))) ) ) ), "", B3926 &amp; "|" &amp; E3926 &amp; "|" &amp; (IF(ISBLANK(C3926), "", IFERROR(VALUE(LEFT(TRIM(C3926), FIND(" ", TRIM(C3926)&amp;" ")-1)), ""))) &amp; "|" &amp; D3926 )</f>
        <v/>
      </c>
      <c r="K3926" s="18" t="n">
        <f aca="false">IF(OR(C3926="", J3926="",G3926=""), 0, IF(COUNTIF($J$6:J3926, J3926)=1, 1, 0))</f>
        <v>0</v>
      </c>
      <c r="L3926" s="16" t="str">
        <f aca="false">IF(B3926="Inscripción de nuevo registro patronal",B3926 &amp; "|" &amp; E3926 &amp; "|" &amp; C3926,"")</f>
        <v/>
      </c>
      <c r="M3926" s="18" t="n">
        <f aca="false">IF(OR(C3926="", L3926=""), 0, IF(COUNTIF($L$6:L3926, L3926)=1, 1, 0))</f>
        <v>0</v>
      </c>
    </row>
    <row r="3927" customFormat="false" ht="28.35" hidden="false" customHeight="true" outlineLevel="0" collapsed="false">
      <c r="A3927" s="48" t="str">
        <f aca="false">IF(AND(NOT(ISBLANK(C3927)),NOT(ISBLANK(B3927)),NOT(ISBLANK(E3927))),(_xlfn.AGGREGATE(2,7,A$5:A3927))+1,"")</f>
        <v/>
      </c>
      <c r="B3927" s="49"/>
      <c r="C3927" s="49"/>
      <c r="D3927" s="50"/>
      <c r="E3927" s="51"/>
      <c r="F3927" s="52" t="str">
        <f aca="false">IFERROR(VLOOKUP(B3927,LISTAS!$Q$2:$R$58,2,0),"")</f>
        <v/>
      </c>
      <c r="G3927" s="34" t="str">
        <f aca="false">IF(ISBLANK(C3927),"",  IF(F3927="RAZÓN SOCIAL","NUEVO_RP",   IF(F3927="NUMERO",      IF(ISNUMBER(VALUE(C3927)),VALUE(C3927),""),   IF(OR(F3927="NSS - NOMBRE",F3927="RP - NOMBRE"),      IF(         AND(           NOT(ISERROR(FIND(" - ",C3927))),           ISERROR(FIND("  ",C3927)),           ISERROR(FIND("–",C3927)),           ISERROR(FIND("—",C3927)),           ISNUMBER(VALUE(LEFT(C3927,FIND(" - ",C3927)-1)))         ),         VALUE(LEFT(C3927,FIND(" - ",C3927)-1)),         ""      ),   ""   )  )))</f>
        <v/>
      </c>
      <c r="H3927" s="34" t="str">
        <f aca="false">B3927 &amp; "|" &amp; E3927 &amp; "|" &amp;(IF(ISBLANK(C3927),"",IFERROR(VALUE(LEFT(TRIM(C3927),FIND(" ",TRIM(C3927)&amp;" ")-1)),"")))</f>
        <v>||</v>
      </c>
      <c r="I3927" s="18" t="n">
        <f aca="false">IF(G3927="",0, IF(COUNTIF($H$6:H3927,H3927)=1,1,0))</f>
        <v>0</v>
      </c>
      <c r="J3927" s="34" t="str">
        <f aca="false">IF( OR( ISBLANK(D3927), C3927=D3927, AND( LEFT(D3927,7)&lt;&gt;"NOMINA ", OR( ISERROR(FIND(" - ",D3927)), NOT(ISNUMBER(VALUE(LEFT(D3927,FIND(" - ",D3927)-1)))) ) ) ), "", B3927 &amp; "|" &amp; E3927 &amp; "|" &amp; (IF(ISBLANK(C3927), "", IFERROR(VALUE(LEFT(TRIM(C3927), FIND(" ", TRIM(C3927)&amp;" ")-1)), ""))) &amp; "|" &amp; D3927 )</f>
        <v/>
      </c>
      <c r="K3927" s="18" t="n">
        <f aca="false">IF(OR(C3927="", J3927="",G3927=""), 0, IF(COUNTIF($J$6:J3927, J3927)=1, 1, 0))</f>
        <v>0</v>
      </c>
      <c r="L3927" s="16" t="str">
        <f aca="false">IF(B3927="Inscripción de nuevo registro patronal",B3927 &amp; "|" &amp; E3927 &amp; "|" &amp; C3927,"")</f>
        <v/>
      </c>
      <c r="M3927" s="18" t="n">
        <f aca="false">IF(OR(C3927="", L3927=""), 0, IF(COUNTIF($L$6:L3927, L3927)=1, 1, 0))</f>
        <v>0</v>
      </c>
    </row>
    <row r="3928" customFormat="false" ht="28.35" hidden="false" customHeight="true" outlineLevel="0" collapsed="false">
      <c r="A3928" s="48" t="str">
        <f aca="false">IF(AND(NOT(ISBLANK(C3928)),NOT(ISBLANK(B3928)),NOT(ISBLANK(E3928))),(_xlfn.AGGREGATE(2,7,A$5:A3928))+1,"")</f>
        <v/>
      </c>
      <c r="B3928" s="49"/>
      <c r="C3928" s="49"/>
      <c r="D3928" s="50"/>
      <c r="E3928" s="51"/>
      <c r="F3928" s="52" t="str">
        <f aca="false">IFERROR(VLOOKUP(B3928,LISTAS!$Q$2:$R$58,2,0),"")</f>
        <v/>
      </c>
      <c r="G3928" s="34" t="str">
        <f aca="false">IF(ISBLANK(C3928),"",  IF(F3928="RAZÓN SOCIAL","NUEVO_RP",   IF(F3928="NUMERO",      IF(ISNUMBER(VALUE(C3928)),VALUE(C3928),""),   IF(OR(F3928="NSS - NOMBRE",F3928="RP - NOMBRE"),      IF(         AND(           NOT(ISERROR(FIND(" - ",C3928))),           ISERROR(FIND("  ",C3928)),           ISERROR(FIND("–",C3928)),           ISERROR(FIND("—",C3928)),           ISNUMBER(VALUE(LEFT(C3928,FIND(" - ",C3928)-1)))         ),         VALUE(LEFT(C3928,FIND(" - ",C3928)-1)),         ""      ),   ""   )  )))</f>
        <v/>
      </c>
      <c r="H3928" s="34" t="str">
        <f aca="false">B3928 &amp; "|" &amp; E3928 &amp; "|" &amp;(IF(ISBLANK(C3928),"",IFERROR(VALUE(LEFT(TRIM(C3928),FIND(" ",TRIM(C3928)&amp;" ")-1)),"")))</f>
        <v>||</v>
      </c>
      <c r="I3928" s="18" t="n">
        <f aca="false">IF(G3928="",0, IF(COUNTIF($H$6:H3928,H3928)=1,1,0))</f>
        <v>0</v>
      </c>
      <c r="J3928" s="34" t="str">
        <f aca="false">IF( OR( ISBLANK(D3928), C3928=D3928, AND( LEFT(D3928,7)&lt;&gt;"NOMINA ", OR( ISERROR(FIND(" - ",D3928)), NOT(ISNUMBER(VALUE(LEFT(D3928,FIND(" - ",D3928)-1)))) ) ) ), "", B3928 &amp; "|" &amp; E3928 &amp; "|" &amp; (IF(ISBLANK(C3928), "", IFERROR(VALUE(LEFT(TRIM(C3928), FIND(" ", TRIM(C3928)&amp;" ")-1)), ""))) &amp; "|" &amp; D3928 )</f>
        <v/>
      </c>
      <c r="K3928" s="18" t="n">
        <f aca="false">IF(OR(C3928="", J3928="",G3928=""), 0, IF(COUNTIF($J$6:J3928, J3928)=1, 1, 0))</f>
        <v>0</v>
      </c>
      <c r="L3928" s="16" t="str">
        <f aca="false">IF(B3928="Inscripción de nuevo registro patronal",B3928 &amp; "|" &amp; E3928 &amp; "|" &amp; C3928,"")</f>
        <v/>
      </c>
      <c r="M3928" s="18" t="n">
        <f aca="false">IF(OR(C3928="", L3928=""), 0, IF(COUNTIF($L$6:L3928, L3928)=1, 1, 0))</f>
        <v>0</v>
      </c>
    </row>
    <row r="3929" customFormat="false" ht="28.35" hidden="false" customHeight="true" outlineLevel="0" collapsed="false">
      <c r="A3929" s="48" t="str">
        <f aca="false">IF(AND(NOT(ISBLANK(C3929)),NOT(ISBLANK(B3929)),NOT(ISBLANK(E3929))),(_xlfn.AGGREGATE(2,7,A$5:A3929))+1,"")</f>
        <v/>
      </c>
      <c r="B3929" s="49"/>
      <c r="C3929" s="49"/>
      <c r="D3929" s="50"/>
      <c r="E3929" s="51"/>
      <c r="F3929" s="52" t="str">
        <f aca="false">IFERROR(VLOOKUP(B3929,LISTAS!$Q$2:$R$58,2,0),"")</f>
        <v/>
      </c>
      <c r="G3929" s="34" t="str">
        <f aca="false">IF(ISBLANK(C3929),"",  IF(F3929="RAZÓN SOCIAL","NUEVO_RP",   IF(F3929="NUMERO",      IF(ISNUMBER(VALUE(C3929)),VALUE(C3929),""),   IF(OR(F3929="NSS - NOMBRE",F3929="RP - NOMBRE"),      IF(         AND(           NOT(ISERROR(FIND(" - ",C3929))),           ISERROR(FIND("  ",C3929)),           ISERROR(FIND("–",C3929)),           ISERROR(FIND("—",C3929)),           ISNUMBER(VALUE(LEFT(C3929,FIND(" - ",C3929)-1)))         ),         VALUE(LEFT(C3929,FIND(" - ",C3929)-1)),         ""      ),   ""   )  )))</f>
        <v/>
      </c>
      <c r="H3929" s="34" t="str">
        <f aca="false">B3929 &amp; "|" &amp; E3929 &amp; "|" &amp;(IF(ISBLANK(C3929),"",IFERROR(VALUE(LEFT(TRIM(C3929),FIND(" ",TRIM(C3929)&amp;" ")-1)),"")))</f>
        <v>||</v>
      </c>
      <c r="I3929" s="18" t="n">
        <f aca="false">IF(G3929="",0, IF(COUNTIF($H$6:H3929,H3929)=1,1,0))</f>
        <v>0</v>
      </c>
      <c r="J3929" s="34" t="str">
        <f aca="false">IF( OR( ISBLANK(D3929), C3929=D3929, AND( LEFT(D3929,7)&lt;&gt;"NOMINA ", OR( ISERROR(FIND(" - ",D3929)), NOT(ISNUMBER(VALUE(LEFT(D3929,FIND(" - ",D3929)-1)))) ) ) ), "", B3929 &amp; "|" &amp; E3929 &amp; "|" &amp; (IF(ISBLANK(C3929), "", IFERROR(VALUE(LEFT(TRIM(C3929), FIND(" ", TRIM(C3929)&amp;" ")-1)), ""))) &amp; "|" &amp; D3929 )</f>
        <v/>
      </c>
      <c r="K3929" s="18" t="n">
        <f aca="false">IF(OR(C3929="", J3929="",G3929=""), 0, IF(COUNTIF($J$6:J3929, J3929)=1, 1, 0))</f>
        <v>0</v>
      </c>
      <c r="L3929" s="16" t="str">
        <f aca="false">IF(B3929="Inscripción de nuevo registro patronal",B3929 &amp; "|" &amp; E3929 &amp; "|" &amp; C3929,"")</f>
        <v/>
      </c>
      <c r="M3929" s="18" t="n">
        <f aca="false">IF(OR(C3929="", L3929=""), 0, IF(COUNTIF($L$6:L3929, L3929)=1, 1, 0))</f>
        <v>0</v>
      </c>
    </row>
    <row r="3930" customFormat="false" ht="28.35" hidden="false" customHeight="true" outlineLevel="0" collapsed="false">
      <c r="A3930" s="48" t="str">
        <f aca="false">IF(AND(NOT(ISBLANK(C3930)),NOT(ISBLANK(B3930)),NOT(ISBLANK(E3930))),(_xlfn.AGGREGATE(2,7,A$5:A3930))+1,"")</f>
        <v/>
      </c>
      <c r="B3930" s="49"/>
      <c r="C3930" s="49"/>
      <c r="D3930" s="50"/>
      <c r="E3930" s="51"/>
      <c r="F3930" s="52" t="str">
        <f aca="false">IFERROR(VLOOKUP(B3930,LISTAS!$Q$2:$R$58,2,0),"")</f>
        <v/>
      </c>
      <c r="G3930" s="34" t="str">
        <f aca="false">IF(ISBLANK(C3930),"",  IF(F3930="RAZÓN SOCIAL","NUEVO_RP",   IF(F3930="NUMERO",      IF(ISNUMBER(VALUE(C3930)),VALUE(C3930),""),   IF(OR(F3930="NSS - NOMBRE",F3930="RP - NOMBRE"),      IF(         AND(           NOT(ISERROR(FIND(" - ",C3930))),           ISERROR(FIND("  ",C3930)),           ISERROR(FIND("–",C3930)),           ISERROR(FIND("—",C3930)),           ISNUMBER(VALUE(LEFT(C3930,FIND(" - ",C3930)-1)))         ),         VALUE(LEFT(C3930,FIND(" - ",C3930)-1)),         ""      ),   ""   )  )))</f>
        <v/>
      </c>
      <c r="H3930" s="34" t="str">
        <f aca="false">B3930 &amp; "|" &amp; E3930 &amp; "|" &amp;(IF(ISBLANK(C3930),"",IFERROR(VALUE(LEFT(TRIM(C3930),FIND(" ",TRIM(C3930)&amp;" ")-1)),"")))</f>
        <v>||</v>
      </c>
      <c r="I3930" s="18" t="n">
        <f aca="false">IF(G3930="",0, IF(COUNTIF($H$6:H3930,H3930)=1,1,0))</f>
        <v>0</v>
      </c>
      <c r="J3930" s="34" t="str">
        <f aca="false">IF( OR( ISBLANK(D3930), C3930=D3930, AND( LEFT(D3930,7)&lt;&gt;"NOMINA ", OR( ISERROR(FIND(" - ",D3930)), NOT(ISNUMBER(VALUE(LEFT(D3930,FIND(" - ",D3930)-1)))) ) ) ), "", B3930 &amp; "|" &amp; E3930 &amp; "|" &amp; (IF(ISBLANK(C3930), "", IFERROR(VALUE(LEFT(TRIM(C3930), FIND(" ", TRIM(C3930)&amp;" ")-1)), ""))) &amp; "|" &amp; D3930 )</f>
        <v/>
      </c>
      <c r="K3930" s="18" t="n">
        <f aca="false">IF(OR(C3930="", J3930="",G3930=""), 0, IF(COUNTIF($J$6:J3930, J3930)=1, 1, 0))</f>
        <v>0</v>
      </c>
      <c r="L3930" s="16" t="str">
        <f aca="false">IF(B3930="Inscripción de nuevo registro patronal",B3930 &amp; "|" &amp; E3930 &amp; "|" &amp; C3930,"")</f>
        <v/>
      </c>
      <c r="M3930" s="18" t="n">
        <f aca="false">IF(OR(C3930="", L3930=""), 0, IF(COUNTIF($L$6:L3930, L3930)=1, 1, 0))</f>
        <v>0</v>
      </c>
    </row>
    <row r="3931" customFormat="false" ht="28.35" hidden="false" customHeight="true" outlineLevel="0" collapsed="false">
      <c r="A3931" s="48" t="str">
        <f aca="false">IF(AND(NOT(ISBLANK(C3931)),NOT(ISBLANK(B3931)),NOT(ISBLANK(E3931))),(_xlfn.AGGREGATE(2,7,A$5:A3931))+1,"")</f>
        <v/>
      </c>
      <c r="B3931" s="49"/>
      <c r="C3931" s="49"/>
      <c r="D3931" s="50"/>
      <c r="E3931" s="51"/>
      <c r="F3931" s="52" t="str">
        <f aca="false">IFERROR(VLOOKUP(B3931,LISTAS!$Q$2:$R$58,2,0),"")</f>
        <v/>
      </c>
      <c r="G3931" s="34" t="str">
        <f aca="false">IF(ISBLANK(C3931),"",  IF(F3931="RAZÓN SOCIAL","NUEVO_RP",   IF(F3931="NUMERO",      IF(ISNUMBER(VALUE(C3931)),VALUE(C3931),""),   IF(OR(F3931="NSS - NOMBRE",F3931="RP - NOMBRE"),      IF(         AND(           NOT(ISERROR(FIND(" - ",C3931))),           ISERROR(FIND("  ",C3931)),           ISERROR(FIND("–",C3931)),           ISERROR(FIND("—",C3931)),           ISNUMBER(VALUE(LEFT(C3931,FIND(" - ",C3931)-1)))         ),         VALUE(LEFT(C3931,FIND(" - ",C3931)-1)),         ""      ),   ""   )  )))</f>
        <v/>
      </c>
      <c r="H3931" s="34" t="str">
        <f aca="false">B3931 &amp; "|" &amp; E3931 &amp; "|" &amp;(IF(ISBLANK(C3931),"",IFERROR(VALUE(LEFT(TRIM(C3931),FIND(" ",TRIM(C3931)&amp;" ")-1)),"")))</f>
        <v>||</v>
      </c>
      <c r="I3931" s="18" t="n">
        <f aca="false">IF(G3931="",0, IF(COUNTIF($H$6:H3931,H3931)=1,1,0))</f>
        <v>0</v>
      </c>
      <c r="J3931" s="34" t="str">
        <f aca="false">IF( OR( ISBLANK(D3931), C3931=D3931, AND( LEFT(D3931,7)&lt;&gt;"NOMINA ", OR( ISERROR(FIND(" - ",D3931)), NOT(ISNUMBER(VALUE(LEFT(D3931,FIND(" - ",D3931)-1)))) ) ) ), "", B3931 &amp; "|" &amp; E3931 &amp; "|" &amp; (IF(ISBLANK(C3931), "", IFERROR(VALUE(LEFT(TRIM(C3931), FIND(" ", TRIM(C3931)&amp;" ")-1)), ""))) &amp; "|" &amp; D3931 )</f>
        <v/>
      </c>
      <c r="K3931" s="18" t="n">
        <f aca="false">IF(OR(C3931="", J3931="",G3931=""), 0, IF(COUNTIF($J$6:J3931, J3931)=1, 1, 0))</f>
        <v>0</v>
      </c>
      <c r="L3931" s="16" t="str">
        <f aca="false">IF(B3931="Inscripción de nuevo registro patronal",B3931 &amp; "|" &amp; E3931 &amp; "|" &amp; C3931,"")</f>
        <v/>
      </c>
      <c r="M3931" s="18" t="n">
        <f aca="false">IF(OR(C3931="", L3931=""), 0, IF(COUNTIF($L$6:L3931, L3931)=1, 1, 0))</f>
        <v>0</v>
      </c>
    </row>
    <row r="3932" customFormat="false" ht="28.35" hidden="false" customHeight="true" outlineLevel="0" collapsed="false">
      <c r="A3932" s="48" t="str">
        <f aca="false">IF(AND(NOT(ISBLANK(C3932)),NOT(ISBLANK(B3932)),NOT(ISBLANK(E3932))),(_xlfn.AGGREGATE(2,7,A$5:A3932))+1,"")</f>
        <v/>
      </c>
      <c r="B3932" s="49"/>
      <c r="C3932" s="49"/>
      <c r="D3932" s="50"/>
      <c r="E3932" s="51"/>
      <c r="F3932" s="52" t="str">
        <f aca="false">IFERROR(VLOOKUP(B3932,LISTAS!$Q$2:$R$58,2,0),"")</f>
        <v/>
      </c>
      <c r="G3932" s="34" t="str">
        <f aca="false">IF(ISBLANK(C3932),"",  IF(F3932="RAZÓN SOCIAL","NUEVO_RP",   IF(F3932="NUMERO",      IF(ISNUMBER(VALUE(C3932)),VALUE(C3932),""),   IF(OR(F3932="NSS - NOMBRE",F3932="RP - NOMBRE"),      IF(         AND(           NOT(ISERROR(FIND(" - ",C3932))),           ISERROR(FIND("  ",C3932)),           ISERROR(FIND("–",C3932)),           ISERROR(FIND("—",C3932)),           ISNUMBER(VALUE(LEFT(C3932,FIND(" - ",C3932)-1)))         ),         VALUE(LEFT(C3932,FIND(" - ",C3932)-1)),         ""      ),   ""   )  )))</f>
        <v/>
      </c>
      <c r="H3932" s="34" t="str">
        <f aca="false">B3932 &amp; "|" &amp; E3932 &amp; "|" &amp;(IF(ISBLANK(C3932),"",IFERROR(VALUE(LEFT(TRIM(C3932),FIND(" ",TRIM(C3932)&amp;" ")-1)),"")))</f>
        <v>||</v>
      </c>
      <c r="I3932" s="18" t="n">
        <f aca="false">IF(G3932="",0, IF(COUNTIF($H$6:H3932,H3932)=1,1,0))</f>
        <v>0</v>
      </c>
      <c r="J3932" s="34" t="str">
        <f aca="false">IF( OR( ISBLANK(D3932), C3932=D3932, AND( LEFT(D3932,7)&lt;&gt;"NOMINA ", OR( ISERROR(FIND(" - ",D3932)), NOT(ISNUMBER(VALUE(LEFT(D3932,FIND(" - ",D3932)-1)))) ) ) ), "", B3932 &amp; "|" &amp; E3932 &amp; "|" &amp; (IF(ISBLANK(C3932), "", IFERROR(VALUE(LEFT(TRIM(C3932), FIND(" ", TRIM(C3932)&amp;" ")-1)), ""))) &amp; "|" &amp; D3932 )</f>
        <v/>
      </c>
      <c r="K3932" s="18" t="n">
        <f aca="false">IF(OR(C3932="", J3932="",G3932=""), 0, IF(COUNTIF($J$6:J3932, J3932)=1, 1, 0))</f>
        <v>0</v>
      </c>
      <c r="L3932" s="16" t="str">
        <f aca="false">IF(B3932="Inscripción de nuevo registro patronal",B3932 &amp; "|" &amp; E3932 &amp; "|" &amp; C3932,"")</f>
        <v/>
      </c>
      <c r="M3932" s="18" t="n">
        <f aca="false">IF(OR(C3932="", L3932=""), 0, IF(COUNTIF($L$6:L3932, L3932)=1, 1, 0))</f>
        <v>0</v>
      </c>
    </row>
    <row r="3933" customFormat="false" ht="28.35" hidden="false" customHeight="true" outlineLevel="0" collapsed="false">
      <c r="A3933" s="48" t="str">
        <f aca="false">IF(AND(NOT(ISBLANK(C3933)),NOT(ISBLANK(B3933)),NOT(ISBLANK(E3933))),(_xlfn.AGGREGATE(2,7,A$5:A3933))+1,"")</f>
        <v/>
      </c>
      <c r="B3933" s="49"/>
      <c r="C3933" s="49"/>
      <c r="D3933" s="50"/>
      <c r="E3933" s="51"/>
      <c r="F3933" s="52" t="str">
        <f aca="false">IFERROR(VLOOKUP(B3933,LISTAS!$Q$2:$R$58,2,0),"")</f>
        <v/>
      </c>
      <c r="G3933" s="34" t="str">
        <f aca="false">IF(ISBLANK(C3933),"",  IF(F3933="RAZÓN SOCIAL","NUEVO_RP",   IF(F3933="NUMERO",      IF(ISNUMBER(VALUE(C3933)),VALUE(C3933),""),   IF(OR(F3933="NSS - NOMBRE",F3933="RP - NOMBRE"),      IF(         AND(           NOT(ISERROR(FIND(" - ",C3933))),           ISERROR(FIND("  ",C3933)),           ISERROR(FIND("–",C3933)),           ISERROR(FIND("—",C3933)),           ISNUMBER(VALUE(LEFT(C3933,FIND(" - ",C3933)-1)))         ),         VALUE(LEFT(C3933,FIND(" - ",C3933)-1)),         ""      ),   ""   )  )))</f>
        <v/>
      </c>
      <c r="H3933" s="34" t="str">
        <f aca="false">B3933 &amp; "|" &amp; E3933 &amp; "|" &amp;(IF(ISBLANK(C3933),"",IFERROR(VALUE(LEFT(TRIM(C3933),FIND(" ",TRIM(C3933)&amp;" ")-1)),"")))</f>
        <v>||</v>
      </c>
      <c r="I3933" s="18" t="n">
        <f aca="false">IF(G3933="",0, IF(COUNTIF($H$6:H3933,H3933)=1,1,0))</f>
        <v>0</v>
      </c>
      <c r="J3933" s="34" t="str">
        <f aca="false">IF( OR( ISBLANK(D3933), C3933=D3933, AND( LEFT(D3933,7)&lt;&gt;"NOMINA ", OR( ISERROR(FIND(" - ",D3933)), NOT(ISNUMBER(VALUE(LEFT(D3933,FIND(" - ",D3933)-1)))) ) ) ), "", B3933 &amp; "|" &amp; E3933 &amp; "|" &amp; (IF(ISBLANK(C3933), "", IFERROR(VALUE(LEFT(TRIM(C3933), FIND(" ", TRIM(C3933)&amp;" ")-1)), ""))) &amp; "|" &amp; D3933 )</f>
        <v/>
      </c>
      <c r="K3933" s="18" t="n">
        <f aca="false">IF(OR(C3933="", J3933="",G3933=""), 0, IF(COUNTIF($J$6:J3933, J3933)=1, 1, 0))</f>
        <v>0</v>
      </c>
      <c r="L3933" s="16" t="str">
        <f aca="false">IF(B3933="Inscripción de nuevo registro patronal",B3933 &amp; "|" &amp; E3933 &amp; "|" &amp; C3933,"")</f>
        <v/>
      </c>
      <c r="M3933" s="18" t="n">
        <f aca="false">IF(OR(C3933="", L3933=""), 0, IF(COUNTIF($L$6:L3933, L3933)=1, 1, 0))</f>
        <v>0</v>
      </c>
    </row>
    <row r="3934" customFormat="false" ht="28.35" hidden="false" customHeight="true" outlineLevel="0" collapsed="false">
      <c r="A3934" s="48" t="str">
        <f aca="false">IF(AND(NOT(ISBLANK(C3934)),NOT(ISBLANK(B3934)),NOT(ISBLANK(E3934))),(_xlfn.AGGREGATE(2,7,A$5:A3934))+1,"")</f>
        <v/>
      </c>
      <c r="B3934" s="49"/>
      <c r="C3934" s="49"/>
      <c r="D3934" s="50"/>
      <c r="E3934" s="51"/>
      <c r="F3934" s="52" t="str">
        <f aca="false">IFERROR(VLOOKUP(B3934,LISTAS!$Q$2:$R$58,2,0),"")</f>
        <v/>
      </c>
      <c r="G3934" s="34" t="str">
        <f aca="false">IF(ISBLANK(C3934),"",  IF(F3934="RAZÓN SOCIAL","NUEVO_RP",   IF(F3934="NUMERO",      IF(ISNUMBER(VALUE(C3934)),VALUE(C3934),""),   IF(OR(F3934="NSS - NOMBRE",F3934="RP - NOMBRE"),      IF(         AND(           NOT(ISERROR(FIND(" - ",C3934))),           ISERROR(FIND("  ",C3934)),           ISERROR(FIND("–",C3934)),           ISERROR(FIND("—",C3934)),           ISNUMBER(VALUE(LEFT(C3934,FIND(" - ",C3934)-1)))         ),         VALUE(LEFT(C3934,FIND(" - ",C3934)-1)),         ""      ),   ""   )  )))</f>
        <v/>
      </c>
      <c r="H3934" s="34" t="str">
        <f aca="false">B3934 &amp; "|" &amp; E3934 &amp; "|" &amp;(IF(ISBLANK(C3934),"",IFERROR(VALUE(LEFT(TRIM(C3934),FIND(" ",TRIM(C3934)&amp;" ")-1)),"")))</f>
        <v>||</v>
      </c>
      <c r="I3934" s="18" t="n">
        <f aca="false">IF(G3934="",0, IF(COUNTIF($H$6:H3934,H3934)=1,1,0))</f>
        <v>0</v>
      </c>
      <c r="J3934" s="34" t="str">
        <f aca="false">IF( OR( ISBLANK(D3934), C3934=D3934, AND( LEFT(D3934,7)&lt;&gt;"NOMINA ", OR( ISERROR(FIND(" - ",D3934)), NOT(ISNUMBER(VALUE(LEFT(D3934,FIND(" - ",D3934)-1)))) ) ) ), "", B3934 &amp; "|" &amp; E3934 &amp; "|" &amp; (IF(ISBLANK(C3934), "", IFERROR(VALUE(LEFT(TRIM(C3934), FIND(" ", TRIM(C3934)&amp;" ")-1)), ""))) &amp; "|" &amp; D3934 )</f>
        <v/>
      </c>
      <c r="K3934" s="18" t="n">
        <f aca="false">IF(OR(C3934="", J3934="",G3934=""), 0, IF(COUNTIF($J$6:J3934, J3934)=1, 1, 0))</f>
        <v>0</v>
      </c>
      <c r="L3934" s="16" t="str">
        <f aca="false">IF(B3934="Inscripción de nuevo registro patronal",B3934 &amp; "|" &amp; E3934 &amp; "|" &amp; C3934,"")</f>
        <v/>
      </c>
      <c r="M3934" s="18" t="n">
        <f aca="false">IF(OR(C3934="", L3934=""), 0, IF(COUNTIF($L$6:L3934, L3934)=1, 1, 0))</f>
        <v>0</v>
      </c>
    </row>
    <row r="3935" customFormat="false" ht="28.35" hidden="false" customHeight="true" outlineLevel="0" collapsed="false">
      <c r="A3935" s="48" t="str">
        <f aca="false">IF(AND(NOT(ISBLANK(C3935)),NOT(ISBLANK(B3935)),NOT(ISBLANK(E3935))),(_xlfn.AGGREGATE(2,7,A$5:A3935))+1,"")</f>
        <v/>
      </c>
      <c r="B3935" s="49"/>
      <c r="C3935" s="49"/>
      <c r="D3935" s="50"/>
      <c r="E3935" s="51"/>
      <c r="F3935" s="52" t="str">
        <f aca="false">IFERROR(VLOOKUP(B3935,LISTAS!$Q$2:$R$58,2,0),"")</f>
        <v/>
      </c>
      <c r="G3935" s="34" t="str">
        <f aca="false">IF(ISBLANK(C3935),"",  IF(F3935="RAZÓN SOCIAL","NUEVO_RP",   IF(F3935="NUMERO",      IF(ISNUMBER(VALUE(C3935)),VALUE(C3935),""),   IF(OR(F3935="NSS - NOMBRE",F3935="RP - NOMBRE"),      IF(         AND(           NOT(ISERROR(FIND(" - ",C3935))),           ISERROR(FIND("  ",C3935)),           ISERROR(FIND("–",C3935)),           ISERROR(FIND("—",C3935)),           ISNUMBER(VALUE(LEFT(C3935,FIND(" - ",C3935)-1)))         ),         VALUE(LEFT(C3935,FIND(" - ",C3935)-1)),         ""      ),   ""   )  )))</f>
        <v/>
      </c>
      <c r="H3935" s="34" t="str">
        <f aca="false">B3935 &amp; "|" &amp; E3935 &amp; "|" &amp;(IF(ISBLANK(C3935),"",IFERROR(VALUE(LEFT(TRIM(C3935),FIND(" ",TRIM(C3935)&amp;" ")-1)),"")))</f>
        <v>||</v>
      </c>
      <c r="I3935" s="18" t="n">
        <f aca="false">IF(G3935="",0, IF(COUNTIF($H$6:H3935,H3935)=1,1,0))</f>
        <v>0</v>
      </c>
      <c r="J3935" s="34" t="str">
        <f aca="false">IF( OR( ISBLANK(D3935), C3935=D3935, AND( LEFT(D3935,7)&lt;&gt;"NOMINA ", OR( ISERROR(FIND(" - ",D3935)), NOT(ISNUMBER(VALUE(LEFT(D3935,FIND(" - ",D3935)-1)))) ) ) ), "", B3935 &amp; "|" &amp; E3935 &amp; "|" &amp; (IF(ISBLANK(C3935), "", IFERROR(VALUE(LEFT(TRIM(C3935), FIND(" ", TRIM(C3935)&amp;" ")-1)), ""))) &amp; "|" &amp; D3935 )</f>
        <v/>
      </c>
      <c r="K3935" s="18" t="n">
        <f aca="false">IF(OR(C3935="", J3935="",G3935=""), 0, IF(COUNTIF($J$6:J3935, J3935)=1, 1, 0))</f>
        <v>0</v>
      </c>
      <c r="L3935" s="16" t="str">
        <f aca="false">IF(B3935="Inscripción de nuevo registro patronal",B3935 &amp; "|" &amp; E3935 &amp; "|" &amp; C3935,"")</f>
        <v/>
      </c>
      <c r="M3935" s="18" t="n">
        <f aca="false">IF(OR(C3935="", L3935=""), 0, IF(COUNTIF($L$6:L3935, L3935)=1, 1, 0))</f>
        <v>0</v>
      </c>
    </row>
    <row r="3936" customFormat="false" ht="28.35" hidden="false" customHeight="true" outlineLevel="0" collapsed="false">
      <c r="A3936" s="48" t="str">
        <f aca="false">IF(AND(NOT(ISBLANK(C3936)),NOT(ISBLANK(B3936)),NOT(ISBLANK(E3936))),(_xlfn.AGGREGATE(2,7,A$5:A3936))+1,"")</f>
        <v/>
      </c>
      <c r="B3936" s="49"/>
      <c r="C3936" s="49"/>
      <c r="D3936" s="50"/>
      <c r="E3936" s="51"/>
      <c r="F3936" s="52" t="str">
        <f aca="false">IFERROR(VLOOKUP(B3936,LISTAS!$Q$2:$R$58,2,0),"")</f>
        <v/>
      </c>
      <c r="G3936" s="34" t="str">
        <f aca="false">IF(ISBLANK(C3936),"",  IF(F3936="RAZÓN SOCIAL","NUEVO_RP",   IF(F3936="NUMERO",      IF(ISNUMBER(VALUE(C3936)),VALUE(C3936),""),   IF(OR(F3936="NSS - NOMBRE",F3936="RP - NOMBRE"),      IF(         AND(           NOT(ISERROR(FIND(" - ",C3936))),           ISERROR(FIND("  ",C3936)),           ISERROR(FIND("–",C3936)),           ISERROR(FIND("—",C3936)),           ISNUMBER(VALUE(LEFT(C3936,FIND(" - ",C3936)-1)))         ),         VALUE(LEFT(C3936,FIND(" - ",C3936)-1)),         ""      ),   ""   )  )))</f>
        <v/>
      </c>
      <c r="H3936" s="34" t="str">
        <f aca="false">B3936 &amp; "|" &amp; E3936 &amp; "|" &amp;(IF(ISBLANK(C3936),"",IFERROR(VALUE(LEFT(TRIM(C3936),FIND(" ",TRIM(C3936)&amp;" ")-1)),"")))</f>
        <v>||</v>
      </c>
      <c r="I3936" s="18" t="n">
        <f aca="false">IF(G3936="",0, IF(COUNTIF($H$6:H3936,H3936)=1,1,0))</f>
        <v>0</v>
      </c>
      <c r="J3936" s="34" t="str">
        <f aca="false">IF( OR( ISBLANK(D3936), C3936=D3936, AND( LEFT(D3936,7)&lt;&gt;"NOMINA ", OR( ISERROR(FIND(" - ",D3936)), NOT(ISNUMBER(VALUE(LEFT(D3936,FIND(" - ",D3936)-1)))) ) ) ), "", B3936 &amp; "|" &amp; E3936 &amp; "|" &amp; (IF(ISBLANK(C3936), "", IFERROR(VALUE(LEFT(TRIM(C3936), FIND(" ", TRIM(C3936)&amp;" ")-1)), ""))) &amp; "|" &amp; D3936 )</f>
        <v/>
      </c>
      <c r="K3936" s="18" t="n">
        <f aca="false">IF(OR(C3936="", J3936="",G3936=""), 0, IF(COUNTIF($J$6:J3936, J3936)=1, 1, 0))</f>
        <v>0</v>
      </c>
      <c r="L3936" s="16" t="str">
        <f aca="false">IF(B3936="Inscripción de nuevo registro patronal",B3936 &amp; "|" &amp; E3936 &amp; "|" &amp; C3936,"")</f>
        <v/>
      </c>
      <c r="M3936" s="18" t="n">
        <f aca="false">IF(OR(C3936="", L3936=""), 0, IF(COUNTIF($L$6:L3936, L3936)=1, 1, 0))</f>
        <v>0</v>
      </c>
    </row>
    <row r="3937" customFormat="false" ht="28.35" hidden="false" customHeight="true" outlineLevel="0" collapsed="false">
      <c r="A3937" s="48" t="str">
        <f aca="false">IF(AND(NOT(ISBLANK(C3937)),NOT(ISBLANK(B3937)),NOT(ISBLANK(E3937))),(_xlfn.AGGREGATE(2,7,A$5:A3937))+1,"")</f>
        <v/>
      </c>
      <c r="B3937" s="49"/>
      <c r="C3937" s="49"/>
      <c r="D3937" s="50"/>
      <c r="E3937" s="51"/>
      <c r="F3937" s="52" t="str">
        <f aca="false">IFERROR(VLOOKUP(B3937,LISTAS!$Q$2:$R$58,2,0),"")</f>
        <v/>
      </c>
      <c r="G3937" s="34" t="str">
        <f aca="false">IF(ISBLANK(C3937),"",  IF(F3937="RAZÓN SOCIAL","NUEVO_RP",   IF(F3937="NUMERO",      IF(ISNUMBER(VALUE(C3937)),VALUE(C3937),""),   IF(OR(F3937="NSS - NOMBRE",F3937="RP - NOMBRE"),      IF(         AND(           NOT(ISERROR(FIND(" - ",C3937))),           ISERROR(FIND("  ",C3937)),           ISERROR(FIND("–",C3937)),           ISERROR(FIND("—",C3937)),           ISNUMBER(VALUE(LEFT(C3937,FIND(" - ",C3937)-1)))         ),         VALUE(LEFT(C3937,FIND(" - ",C3937)-1)),         ""      ),   ""   )  )))</f>
        <v/>
      </c>
      <c r="H3937" s="34" t="str">
        <f aca="false">B3937 &amp; "|" &amp; E3937 &amp; "|" &amp;(IF(ISBLANK(C3937),"",IFERROR(VALUE(LEFT(TRIM(C3937),FIND(" ",TRIM(C3937)&amp;" ")-1)),"")))</f>
        <v>||</v>
      </c>
      <c r="I3937" s="18" t="n">
        <f aca="false">IF(G3937="",0, IF(COUNTIF($H$6:H3937,H3937)=1,1,0))</f>
        <v>0</v>
      </c>
      <c r="J3937" s="34" t="str">
        <f aca="false">IF( OR( ISBLANK(D3937), C3937=D3937, AND( LEFT(D3937,7)&lt;&gt;"NOMINA ", OR( ISERROR(FIND(" - ",D3937)), NOT(ISNUMBER(VALUE(LEFT(D3937,FIND(" - ",D3937)-1)))) ) ) ), "", B3937 &amp; "|" &amp; E3937 &amp; "|" &amp; (IF(ISBLANK(C3937), "", IFERROR(VALUE(LEFT(TRIM(C3937), FIND(" ", TRIM(C3937)&amp;" ")-1)), ""))) &amp; "|" &amp; D3937 )</f>
        <v/>
      </c>
      <c r="K3937" s="18" t="n">
        <f aca="false">IF(OR(C3937="", J3937="",G3937=""), 0, IF(COUNTIF($J$6:J3937, J3937)=1, 1, 0))</f>
        <v>0</v>
      </c>
      <c r="L3937" s="16" t="str">
        <f aca="false">IF(B3937="Inscripción de nuevo registro patronal",B3937 &amp; "|" &amp; E3937 &amp; "|" &amp; C3937,"")</f>
        <v/>
      </c>
      <c r="M3937" s="18" t="n">
        <f aca="false">IF(OR(C3937="", L3937=""), 0, IF(COUNTIF($L$6:L3937, L3937)=1, 1, 0))</f>
        <v>0</v>
      </c>
    </row>
    <row r="3938" customFormat="false" ht="28.35" hidden="false" customHeight="true" outlineLevel="0" collapsed="false">
      <c r="A3938" s="48" t="str">
        <f aca="false">IF(AND(NOT(ISBLANK(C3938)),NOT(ISBLANK(B3938)),NOT(ISBLANK(E3938))),(_xlfn.AGGREGATE(2,7,A$5:A3938))+1,"")</f>
        <v/>
      </c>
      <c r="B3938" s="49"/>
      <c r="C3938" s="49"/>
      <c r="D3938" s="50"/>
      <c r="E3938" s="51"/>
      <c r="F3938" s="52" t="str">
        <f aca="false">IFERROR(VLOOKUP(B3938,LISTAS!$Q$2:$R$58,2,0),"")</f>
        <v/>
      </c>
      <c r="G3938" s="34" t="str">
        <f aca="false">IF(ISBLANK(C3938),"",  IF(F3938="RAZÓN SOCIAL","NUEVO_RP",   IF(F3938="NUMERO",      IF(ISNUMBER(VALUE(C3938)),VALUE(C3938),""),   IF(OR(F3938="NSS - NOMBRE",F3938="RP - NOMBRE"),      IF(         AND(           NOT(ISERROR(FIND(" - ",C3938))),           ISERROR(FIND("  ",C3938)),           ISERROR(FIND("–",C3938)),           ISERROR(FIND("—",C3938)),           ISNUMBER(VALUE(LEFT(C3938,FIND(" - ",C3938)-1)))         ),         VALUE(LEFT(C3938,FIND(" - ",C3938)-1)),         ""      ),   ""   )  )))</f>
        <v/>
      </c>
      <c r="H3938" s="34" t="str">
        <f aca="false">B3938 &amp; "|" &amp; E3938 &amp; "|" &amp;(IF(ISBLANK(C3938),"",IFERROR(VALUE(LEFT(TRIM(C3938),FIND(" ",TRIM(C3938)&amp;" ")-1)),"")))</f>
        <v>||</v>
      </c>
      <c r="I3938" s="18" t="n">
        <f aca="false">IF(G3938="",0, IF(COUNTIF($H$6:H3938,H3938)=1,1,0))</f>
        <v>0</v>
      </c>
      <c r="J3938" s="34" t="str">
        <f aca="false">IF( OR( ISBLANK(D3938), C3938=D3938, AND( LEFT(D3938,7)&lt;&gt;"NOMINA ", OR( ISERROR(FIND(" - ",D3938)), NOT(ISNUMBER(VALUE(LEFT(D3938,FIND(" - ",D3938)-1)))) ) ) ), "", B3938 &amp; "|" &amp; E3938 &amp; "|" &amp; (IF(ISBLANK(C3938), "", IFERROR(VALUE(LEFT(TRIM(C3938), FIND(" ", TRIM(C3938)&amp;" ")-1)), ""))) &amp; "|" &amp; D3938 )</f>
        <v/>
      </c>
      <c r="K3938" s="18" t="n">
        <f aca="false">IF(OR(C3938="", J3938="",G3938=""), 0, IF(COUNTIF($J$6:J3938, J3938)=1, 1, 0))</f>
        <v>0</v>
      </c>
      <c r="L3938" s="16" t="str">
        <f aca="false">IF(B3938="Inscripción de nuevo registro patronal",B3938 &amp; "|" &amp; E3938 &amp; "|" &amp; C3938,"")</f>
        <v/>
      </c>
      <c r="M3938" s="18" t="n">
        <f aca="false">IF(OR(C3938="", L3938=""), 0, IF(COUNTIF($L$6:L3938, L3938)=1, 1, 0))</f>
        <v>0</v>
      </c>
    </row>
    <row r="3939" customFormat="false" ht="28.35" hidden="false" customHeight="true" outlineLevel="0" collapsed="false">
      <c r="A3939" s="48" t="str">
        <f aca="false">IF(AND(NOT(ISBLANK(C3939)),NOT(ISBLANK(B3939)),NOT(ISBLANK(E3939))),(_xlfn.AGGREGATE(2,7,A$5:A3939))+1,"")</f>
        <v/>
      </c>
      <c r="B3939" s="49"/>
      <c r="C3939" s="49"/>
      <c r="D3939" s="50"/>
      <c r="E3939" s="51"/>
      <c r="F3939" s="52" t="str">
        <f aca="false">IFERROR(VLOOKUP(B3939,LISTAS!$Q$2:$R$58,2,0),"")</f>
        <v/>
      </c>
      <c r="G3939" s="34" t="str">
        <f aca="false">IF(ISBLANK(C3939),"",  IF(F3939="RAZÓN SOCIAL","NUEVO_RP",   IF(F3939="NUMERO",      IF(ISNUMBER(VALUE(C3939)),VALUE(C3939),""),   IF(OR(F3939="NSS - NOMBRE",F3939="RP - NOMBRE"),      IF(         AND(           NOT(ISERROR(FIND(" - ",C3939))),           ISERROR(FIND("  ",C3939)),           ISERROR(FIND("–",C3939)),           ISERROR(FIND("—",C3939)),           ISNUMBER(VALUE(LEFT(C3939,FIND(" - ",C3939)-1)))         ),         VALUE(LEFT(C3939,FIND(" - ",C3939)-1)),         ""      ),   ""   )  )))</f>
        <v/>
      </c>
      <c r="H3939" s="34" t="str">
        <f aca="false">B3939 &amp; "|" &amp; E3939 &amp; "|" &amp;(IF(ISBLANK(C3939),"",IFERROR(VALUE(LEFT(TRIM(C3939),FIND(" ",TRIM(C3939)&amp;" ")-1)),"")))</f>
        <v>||</v>
      </c>
      <c r="I3939" s="18" t="n">
        <f aca="false">IF(G3939="",0, IF(COUNTIF($H$6:H3939,H3939)=1,1,0))</f>
        <v>0</v>
      </c>
      <c r="J3939" s="34" t="str">
        <f aca="false">IF( OR( ISBLANK(D3939), C3939=D3939, AND( LEFT(D3939,7)&lt;&gt;"NOMINA ", OR( ISERROR(FIND(" - ",D3939)), NOT(ISNUMBER(VALUE(LEFT(D3939,FIND(" - ",D3939)-1)))) ) ) ), "", B3939 &amp; "|" &amp; E3939 &amp; "|" &amp; (IF(ISBLANK(C3939), "", IFERROR(VALUE(LEFT(TRIM(C3939), FIND(" ", TRIM(C3939)&amp;" ")-1)), ""))) &amp; "|" &amp; D3939 )</f>
        <v/>
      </c>
      <c r="K3939" s="18" t="n">
        <f aca="false">IF(OR(C3939="", J3939="",G3939=""), 0, IF(COUNTIF($J$6:J3939, J3939)=1, 1, 0))</f>
        <v>0</v>
      </c>
      <c r="L3939" s="16" t="str">
        <f aca="false">IF(B3939="Inscripción de nuevo registro patronal",B3939 &amp; "|" &amp; E3939 &amp; "|" &amp; C3939,"")</f>
        <v/>
      </c>
      <c r="M3939" s="18" t="n">
        <f aca="false">IF(OR(C3939="", L3939=""), 0, IF(COUNTIF($L$6:L3939, L3939)=1, 1, 0))</f>
        <v>0</v>
      </c>
    </row>
    <row r="3940" customFormat="false" ht="28.35" hidden="false" customHeight="true" outlineLevel="0" collapsed="false">
      <c r="A3940" s="48" t="str">
        <f aca="false">IF(AND(NOT(ISBLANK(C3940)),NOT(ISBLANK(B3940)),NOT(ISBLANK(E3940))),(_xlfn.AGGREGATE(2,7,A$5:A3940))+1,"")</f>
        <v/>
      </c>
      <c r="B3940" s="49"/>
      <c r="C3940" s="49"/>
      <c r="D3940" s="50"/>
      <c r="E3940" s="51"/>
      <c r="F3940" s="52" t="str">
        <f aca="false">IFERROR(VLOOKUP(B3940,LISTAS!$Q$2:$R$58,2,0),"")</f>
        <v/>
      </c>
      <c r="G3940" s="34" t="str">
        <f aca="false">IF(ISBLANK(C3940),"",  IF(F3940="RAZÓN SOCIAL","NUEVO_RP",   IF(F3940="NUMERO",      IF(ISNUMBER(VALUE(C3940)),VALUE(C3940),""),   IF(OR(F3940="NSS - NOMBRE",F3940="RP - NOMBRE"),      IF(         AND(           NOT(ISERROR(FIND(" - ",C3940))),           ISERROR(FIND("  ",C3940)),           ISERROR(FIND("–",C3940)),           ISERROR(FIND("—",C3940)),           ISNUMBER(VALUE(LEFT(C3940,FIND(" - ",C3940)-1)))         ),         VALUE(LEFT(C3940,FIND(" - ",C3940)-1)),         ""      ),   ""   )  )))</f>
        <v/>
      </c>
      <c r="H3940" s="34" t="str">
        <f aca="false">B3940 &amp; "|" &amp; E3940 &amp; "|" &amp;(IF(ISBLANK(C3940),"",IFERROR(VALUE(LEFT(TRIM(C3940),FIND(" ",TRIM(C3940)&amp;" ")-1)),"")))</f>
        <v>||</v>
      </c>
      <c r="I3940" s="18" t="n">
        <f aca="false">IF(G3940="",0, IF(COUNTIF($H$6:H3940,H3940)=1,1,0))</f>
        <v>0</v>
      </c>
      <c r="J3940" s="34" t="str">
        <f aca="false">IF( OR( ISBLANK(D3940), C3940=D3940, AND( LEFT(D3940,7)&lt;&gt;"NOMINA ", OR( ISERROR(FIND(" - ",D3940)), NOT(ISNUMBER(VALUE(LEFT(D3940,FIND(" - ",D3940)-1)))) ) ) ), "", B3940 &amp; "|" &amp; E3940 &amp; "|" &amp; (IF(ISBLANK(C3940), "", IFERROR(VALUE(LEFT(TRIM(C3940), FIND(" ", TRIM(C3940)&amp;" ")-1)), ""))) &amp; "|" &amp; D3940 )</f>
        <v/>
      </c>
      <c r="K3940" s="18" t="n">
        <f aca="false">IF(OR(C3940="", J3940="",G3940=""), 0, IF(COUNTIF($J$6:J3940, J3940)=1, 1, 0))</f>
        <v>0</v>
      </c>
      <c r="L3940" s="16" t="str">
        <f aca="false">IF(B3940="Inscripción de nuevo registro patronal",B3940 &amp; "|" &amp; E3940 &amp; "|" &amp; C3940,"")</f>
        <v/>
      </c>
      <c r="M3940" s="18" t="n">
        <f aca="false">IF(OR(C3940="", L3940=""), 0, IF(COUNTIF($L$6:L3940, L3940)=1, 1, 0))</f>
        <v>0</v>
      </c>
    </row>
    <row r="3941" customFormat="false" ht="28.35" hidden="false" customHeight="true" outlineLevel="0" collapsed="false">
      <c r="A3941" s="48" t="str">
        <f aca="false">IF(AND(NOT(ISBLANK(C3941)),NOT(ISBLANK(B3941)),NOT(ISBLANK(E3941))),(_xlfn.AGGREGATE(2,7,A$5:A3941))+1,"")</f>
        <v/>
      </c>
      <c r="B3941" s="49"/>
      <c r="C3941" s="49"/>
      <c r="D3941" s="50"/>
      <c r="E3941" s="51"/>
      <c r="F3941" s="52" t="str">
        <f aca="false">IFERROR(VLOOKUP(B3941,LISTAS!$Q$2:$R$58,2,0),"")</f>
        <v/>
      </c>
      <c r="G3941" s="34" t="str">
        <f aca="false">IF(ISBLANK(C3941),"",  IF(F3941="RAZÓN SOCIAL","NUEVO_RP",   IF(F3941="NUMERO",      IF(ISNUMBER(VALUE(C3941)),VALUE(C3941),""),   IF(OR(F3941="NSS - NOMBRE",F3941="RP - NOMBRE"),      IF(         AND(           NOT(ISERROR(FIND(" - ",C3941))),           ISERROR(FIND("  ",C3941)),           ISERROR(FIND("–",C3941)),           ISERROR(FIND("—",C3941)),           ISNUMBER(VALUE(LEFT(C3941,FIND(" - ",C3941)-1)))         ),         VALUE(LEFT(C3941,FIND(" - ",C3941)-1)),         ""      ),   ""   )  )))</f>
        <v/>
      </c>
      <c r="H3941" s="34" t="str">
        <f aca="false">B3941 &amp; "|" &amp; E3941 &amp; "|" &amp;(IF(ISBLANK(C3941),"",IFERROR(VALUE(LEFT(TRIM(C3941),FIND(" ",TRIM(C3941)&amp;" ")-1)),"")))</f>
        <v>||</v>
      </c>
      <c r="I3941" s="18" t="n">
        <f aca="false">IF(G3941="",0, IF(COUNTIF($H$6:H3941,H3941)=1,1,0))</f>
        <v>0</v>
      </c>
      <c r="J3941" s="34" t="str">
        <f aca="false">IF( OR( ISBLANK(D3941), C3941=D3941, AND( LEFT(D3941,7)&lt;&gt;"NOMINA ", OR( ISERROR(FIND(" - ",D3941)), NOT(ISNUMBER(VALUE(LEFT(D3941,FIND(" - ",D3941)-1)))) ) ) ), "", B3941 &amp; "|" &amp; E3941 &amp; "|" &amp; (IF(ISBLANK(C3941), "", IFERROR(VALUE(LEFT(TRIM(C3941), FIND(" ", TRIM(C3941)&amp;" ")-1)), ""))) &amp; "|" &amp; D3941 )</f>
        <v/>
      </c>
      <c r="K3941" s="18" t="n">
        <f aca="false">IF(OR(C3941="", J3941="",G3941=""), 0, IF(COUNTIF($J$6:J3941, J3941)=1, 1, 0))</f>
        <v>0</v>
      </c>
      <c r="L3941" s="16" t="str">
        <f aca="false">IF(B3941="Inscripción de nuevo registro patronal",B3941 &amp; "|" &amp; E3941 &amp; "|" &amp; C3941,"")</f>
        <v/>
      </c>
      <c r="M3941" s="18" t="n">
        <f aca="false">IF(OR(C3941="", L3941=""), 0, IF(COUNTIF($L$6:L3941, L3941)=1, 1, 0))</f>
        <v>0</v>
      </c>
    </row>
    <row r="3942" customFormat="false" ht="28.35" hidden="false" customHeight="true" outlineLevel="0" collapsed="false">
      <c r="A3942" s="48" t="str">
        <f aca="false">IF(AND(NOT(ISBLANK(C3942)),NOT(ISBLANK(B3942)),NOT(ISBLANK(E3942))),(_xlfn.AGGREGATE(2,7,A$5:A3942))+1,"")</f>
        <v/>
      </c>
      <c r="B3942" s="49"/>
      <c r="C3942" s="49"/>
      <c r="D3942" s="50"/>
      <c r="E3942" s="51"/>
      <c r="F3942" s="52" t="str">
        <f aca="false">IFERROR(VLOOKUP(B3942,LISTAS!$Q$2:$R$58,2,0),"")</f>
        <v/>
      </c>
      <c r="G3942" s="34" t="str">
        <f aca="false">IF(ISBLANK(C3942),"",  IF(F3942="RAZÓN SOCIAL","NUEVO_RP",   IF(F3942="NUMERO",      IF(ISNUMBER(VALUE(C3942)),VALUE(C3942),""),   IF(OR(F3942="NSS - NOMBRE",F3942="RP - NOMBRE"),      IF(         AND(           NOT(ISERROR(FIND(" - ",C3942))),           ISERROR(FIND("  ",C3942)),           ISERROR(FIND("–",C3942)),           ISERROR(FIND("—",C3942)),           ISNUMBER(VALUE(LEFT(C3942,FIND(" - ",C3942)-1)))         ),         VALUE(LEFT(C3942,FIND(" - ",C3942)-1)),         ""      ),   ""   )  )))</f>
        <v/>
      </c>
      <c r="H3942" s="34" t="str">
        <f aca="false">B3942 &amp; "|" &amp; E3942 &amp; "|" &amp;(IF(ISBLANK(C3942),"",IFERROR(VALUE(LEFT(TRIM(C3942),FIND(" ",TRIM(C3942)&amp;" ")-1)),"")))</f>
        <v>||</v>
      </c>
      <c r="I3942" s="18" t="n">
        <f aca="false">IF(G3942="",0, IF(COUNTIF($H$6:H3942,H3942)=1,1,0))</f>
        <v>0</v>
      </c>
      <c r="J3942" s="34" t="str">
        <f aca="false">IF( OR( ISBLANK(D3942), C3942=D3942, AND( LEFT(D3942,7)&lt;&gt;"NOMINA ", OR( ISERROR(FIND(" - ",D3942)), NOT(ISNUMBER(VALUE(LEFT(D3942,FIND(" - ",D3942)-1)))) ) ) ), "", B3942 &amp; "|" &amp; E3942 &amp; "|" &amp; (IF(ISBLANK(C3942), "", IFERROR(VALUE(LEFT(TRIM(C3942), FIND(" ", TRIM(C3942)&amp;" ")-1)), ""))) &amp; "|" &amp; D3942 )</f>
        <v/>
      </c>
      <c r="K3942" s="18" t="n">
        <f aca="false">IF(OR(C3942="", J3942="",G3942=""), 0, IF(COUNTIF($J$6:J3942, J3942)=1, 1, 0))</f>
        <v>0</v>
      </c>
      <c r="L3942" s="16" t="str">
        <f aca="false">IF(B3942="Inscripción de nuevo registro patronal",B3942 &amp; "|" &amp; E3942 &amp; "|" &amp; C3942,"")</f>
        <v/>
      </c>
      <c r="M3942" s="18" t="n">
        <f aca="false">IF(OR(C3942="", L3942=""), 0, IF(COUNTIF($L$6:L3942, L3942)=1, 1, 0))</f>
        <v>0</v>
      </c>
    </row>
    <row r="3943" customFormat="false" ht="28.35" hidden="false" customHeight="true" outlineLevel="0" collapsed="false">
      <c r="A3943" s="48" t="str">
        <f aca="false">IF(AND(NOT(ISBLANK(C3943)),NOT(ISBLANK(B3943)),NOT(ISBLANK(E3943))),(_xlfn.AGGREGATE(2,7,A$5:A3943))+1,"")</f>
        <v/>
      </c>
      <c r="B3943" s="49"/>
      <c r="C3943" s="49"/>
      <c r="D3943" s="50"/>
      <c r="E3943" s="51"/>
      <c r="F3943" s="52" t="str">
        <f aca="false">IFERROR(VLOOKUP(B3943,LISTAS!$Q$2:$R$58,2,0),"")</f>
        <v/>
      </c>
      <c r="G3943" s="34" t="str">
        <f aca="false">IF(ISBLANK(C3943),"",  IF(F3943="RAZÓN SOCIAL","NUEVO_RP",   IF(F3943="NUMERO",      IF(ISNUMBER(VALUE(C3943)),VALUE(C3943),""),   IF(OR(F3943="NSS - NOMBRE",F3943="RP - NOMBRE"),      IF(         AND(           NOT(ISERROR(FIND(" - ",C3943))),           ISERROR(FIND("  ",C3943)),           ISERROR(FIND("–",C3943)),           ISERROR(FIND("—",C3943)),           ISNUMBER(VALUE(LEFT(C3943,FIND(" - ",C3943)-1)))         ),         VALUE(LEFT(C3943,FIND(" - ",C3943)-1)),         ""      ),   ""   )  )))</f>
        <v/>
      </c>
      <c r="H3943" s="34" t="str">
        <f aca="false">B3943 &amp; "|" &amp; E3943 &amp; "|" &amp;(IF(ISBLANK(C3943),"",IFERROR(VALUE(LEFT(TRIM(C3943),FIND(" ",TRIM(C3943)&amp;" ")-1)),"")))</f>
        <v>||</v>
      </c>
      <c r="I3943" s="18" t="n">
        <f aca="false">IF(G3943="",0, IF(COUNTIF($H$6:H3943,H3943)=1,1,0))</f>
        <v>0</v>
      </c>
      <c r="J3943" s="34" t="str">
        <f aca="false">IF( OR( ISBLANK(D3943), C3943=D3943, AND( LEFT(D3943,7)&lt;&gt;"NOMINA ", OR( ISERROR(FIND(" - ",D3943)), NOT(ISNUMBER(VALUE(LEFT(D3943,FIND(" - ",D3943)-1)))) ) ) ), "", B3943 &amp; "|" &amp; E3943 &amp; "|" &amp; (IF(ISBLANK(C3943), "", IFERROR(VALUE(LEFT(TRIM(C3943), FIND(" ", TRIM(C3943)&amp;" ")-1)), ""))) &amp; "|" &amp; D3943 )</f>
        <v/>
      </c>
      <c r="K3943" s="18" t="n">
        <f aca="false">IF(OR(C3943="", J3943="",G3943=""), 0, IF(COUNTIF($J$6:J3943, J3943)=1, 1, 0))</f>
        <v>0</v>
      </c>
      <c r="L3943" s="16" t="str">
        <f aca="false">IF(B3943="Inscripción de nuevo registro patronal",B3943 &amp; "|" &amp; E3943 &amp; "|" &amp; C3943,"")</f>
        <v/>
      </c>
      <c r="M3943" s="18" t="n">
        <f aca="false">IF(OR(C3943="", L3943=""), 0, IF(COUNTIF($L$6:L3943, L3943)=1, 1, 0))</f>
        <v>0</v>
      </c>
    </row>
    <row r="3944" customFormat="false" ht="28.35" hidden="false" customHeight="true" outlineLevel="0" collapsed="false">
      <c r="A3944" s="48" t="str">
        <f aca="false">IF(AND(NOT(ISBLANK(C3944)),NOT(ISBLANK(B3944)),NOT(ISBLANK(E3944))),(_xlfn.AGGREGATE(2,7,A$5:A3944))+1,"")</f>
        <v/>
      </c>
      <c r="B3944" s="49"/>
      <c r="C3944" s="49"/>
      <c r="D3944" s="50"/>
      <c r="E3944" s="51"/>
      <c r="F3944" s="52" t="str">
        <f aca="false">IFERROR(VLOOKUP(B3944,LISTAS!$Q$2:$R$58,2,0),"")</f>
        <v/>
      </c>
      <c r="G3944" s="34" t="str">
        <f aca="false">IF(ISBLANK(C3944),"",  IF(F3944="RAZÓN SOCIAL","NUEVO_RP",   IF(F3944="NUMERO",      IF(ISNUMBER(VALUE(C3944)),VALUE(C3944),""),   IF(OR(F3944="NSS - NOMBRE",F3944="RP - NOMBRE"),      IF(         AND(           NOT(ISERROR(FIND(" - ",C3944))),           ISERROR(FIND("  ",C3944)),           ISERROR(FIND("–",C3944)),           ISERROR(FIND("—",C3944)),           ISNUMBER(VALUE(LEFT(C3944,FIND(" - ",C3944)-1)))         ),         VALUE(LEFT(C3944,FIND(" - ",C3944)-1)),         ""      ),   ""   )  )))</f>
        <v/>
      </c>
      <c r="H3944" s="34" t="str">
        <f aca="false">B3944 &amp; "|" &amp; E3944 &amp; "|" &amp;(IF(ISBLANK(C3944),"",IFERROR(VALUE(LEFT(TRIM(C3944),FIND(" ",TRIM(C3944)&amp;" ")-1)),"")))</f>
        <v>||</v>
      </c>
      <c r="I3944" s="18" t="n">
        <f aca="false">IF(G3944="",0, IF(COUNTIF($H$6:H3944,H3944)=1,1,0))</f>
        <v>0</v>
      </c>
      <c r="J3944" s="34" t="str">
        <f aca="false">IF( OR( ISBLANK(D3944), C3944=D3944, AND( LEFT(D3944,7)&lt;&gt;"NOMINA ", OR( ISERROR(FIND(" - ",D3944)), NOT(ISNUMBER(VALUE(LEFT(D3944,FIND(" - ",D3944)-1)))) ) ) ), "", B3944 &amp; "|" &amp; E3944 &amp; "|" &amp; (IF(ISBLANK(C3944), "", IFERROR(VALUE(LEFT(TRIM(C3944), FIND(" ", TRIM(C3944)&amp;" ")-1)), ""))) &amp; "|" &amp; D3944 )</f>
        <v/>
      </c>
      <c r="K3944" s="18" t="n">
        <f aca="false">IF(OR(C3944="", J3944="",G3944=""), 0, IF(COUNTIF($J$6:J3944, J3944)=1, 1, 0))</f>
        <v>0</v>
      </c>
      <c r="L3944" s="16" t="str">
        <f aca="false">IF(B3944="Inscripción de nuevo registro patronal",B3944 &amp; "|" &amp; E3944 &amp; "|" &amp; C3944,"")</f>
        <v/>
      </c>
      <c r="M3944" s="18" t="n">
        <f aca="false">IF(OR(C3944="", L3944=""), 0, IF(COUNTIF($L$6:L3944, L3944)=1, 1, 0))</f>
        <v>0</v>
      </c>
    </row>
    <row r="3945" customFormat="false" ht="28.35" hidden="false" customHeight="true" outlineLevel="0" collapsed="false">
      <c r="A3945" s="48" t="str">
        <f aca="false">IF(AND(NOT(ISBLANK(C3945)),NOT(ISBLANK(B3945)),NOT(ISBLANK(E3945))),(_xlfn.AGGREGATE(2,7,A$5:A3945))+1,"")</f>
        <v/>
      </c>
      <c r="B3945" s="49"/>
      <c r="C3945" s="49"/>
      <c r="D3945" s="50"/>
      <c r="E3945" s="51"/>
      <c r="F3945" s="52" t="str">
        <f aca="false">IFERROR(VLOOKUP(B3945,LISTAS!$Q$2:$R$58,2,0),"")</f>
        <v/>
      </c>
      <c r="G3945" s="34" t="str">
        <f aca="false">IF(ISBLANK(C3945),"",  IF(F3945="RAZÓN SOCIAL","NUEVO_RP",   IF(F3945="NUMERO",      IF(ISNUMBER(VALUE(C3945)),VALUE(C3945),""),   IF(OR(F3945="NSS - NOMBRE",F3945="RP - NOMBRE"),      IF(         AND(           NOT(ISERROR(FIND(" - ",C3945))),           ISERROR(FIND("  ",C3945)),           ISERROR(FIND("–",C3945)),           ISERROR(FIND("—",C3945)),           ISNUMBER(VALUE(LEFT(C3945,FIND(" - ",C3945)-1)))         ),         VALUE(LEFT(C3945,FIND(" - ",C3945)-1)),         ""      ),   ""   )  )))</f>
        <v/>
      </c>
      <c r="H3945" s="34" t="str">
        <f aca="false">B3945 &amp; "|" &amp; E3945 &amp; "|" &amp;(IF(ISBLANK(C3945),"",IFERROR(VALUE(LEFT(TRIM(C3945),FIND(" ",TRIM(C3945)&amp;" ")-1)),"")))</f>
        <v>||</v>
      </c>
      <c r="I3945" s="18" t="n">
        <f aca="false">IF(G3945="",0, IF(COUNTIF($H$6:H3945,H3945)=1,1,0))</f>
        <v>0</v>
      </c>
      <c r="J3945" s="34" t="str">
        <f aca="false">IF( OR( ISBLANK(D3945), C3945=D3945, AND( LEFT(D3945,7)&lt;&gt;"NOMINA ", OR( ISERROR(FIND(" - ",D3945)), NOT(ISNUMBER(VALUE(LEFT(D3945,FIND(" - ",D3945)-1)))) ) ) ), "", B3945 &amp; "|" &amp; E3945 &amp; "|" &amp; (IF(ISBLANK(C3945), "", IFERROR(VALUE(LEFT(TRIM(C3945), FIND(" ", TRIM(C3945)&amp;" ")-1)), ""))) &amp; "|" &amp; D3945 )</f>
        <v/>
      </c>
      <c r="K3945" s="18" t="n">
        <f aca="false">IF(OR(C3945="", J3945="",G3945=""), 0, IF(COUNTIF($J$6:J3945, J3945)=1, 1, 0))</f>
        <v>0</v>
      </c>
      <c r="L3945" s="16" t="str">
        <f aca="false">IF(B3945="Inscripción de nuevo registro patronal",B3945 &amp; "|" &amp; E3945 &amp; "|" &amp; C3945,"")</f>
        <v/>
      </c>
      <c r="M3945" s="18" t="n">
        <f aca="false">IF(OR(C3945="", L3945=""), 0, IF(COUNTIF($L$6:L3945, L3945)=1, 1, 0))</f>
        <v>0</v>
      </c>
    </row>
    <row r="3946" customFormat="false" ht="28.35" hidden="false" customHeight="true" outlineLevel="0" collapsed="false">
      <c r="A3946" s="48" t="str">
        <f aca="false">IF(AND(NOT(ISBLANK(C3946)),NOT(ISBLANK(B3946)),NOT(ISBLANK(E3946))),(_xlfn.AGGREGATE(2,7,A$5:A3946))+1,"")</f>
        <v/>
      </c>
      <c r="B3946" s="49"/>
      <c r="C3946" s="49"/>
      <c r="D3946" s="50"/>
      <c r="E3946" s="51"/>
      <c r="F3946" s="52" t="str">
        <f aca="false">IFERROR(VLOOKUP(B3946,LISTAS!$Q$2:$R$58,2,0),"")</f>
        <v/>
      </c>
      <c r="G3946" s="34" t="str">
        <f aca="false">IF(ISBLANK(C3946),"",  IF(F3946="RAZÓN SOCIAL","NUEVO_RP",   IF(F3946="NUMERO",      IF(ISNUMBER(VALUE(C3946)),VALUE(C3946),""),   IF(OR(F3946="NSS - NOMBRE",F3946="RP - NOMBRE"),      IF(         AND(           NOT(ISERROR(FIND(" - ",C3946))),           ISERROR(FIND("  ",C3946)),           ISERROR(FIND("–",C3946)),           ISERROR(FIND("—",C3946)),           ISNUMBER(VALUE(LEFT(C3946,FIND(" - ",C3946)-1)))         ),         VALUE(LEFT(C3946,FIND(" - ",C3946)-1)),         ""      ),   ""   )  )))</f>
        <v/>
      </c>
      <c r="H3946" s="34" t="str">
        <f aca="false">B3946 &amp; "|" &amp; E3946 &amp; "|" &amp;(IF(ISBLANK(C3946),"",IFERROR(VALUE(LEFT(TRIM(C3946),FIND(" ",TRIM(C3946)&amp;" ")-1)),"")))</f>
        <v>||</v>
      </c>
      <c r="I3946" s="18" t="n">
        <f aca="false">IF(G3946="",0, IF(COUNTIF($H$6:H3946,H3946)=1,1,0))</f>
        <v>0</v>
      </c>
      <c r="J3946" s="34" t="str">
        <f aca="false">IF( OR( ISBLANK(D3946), C3946=D3946, AND( LEFT(D3946,7)&lt;&gt;"NOMINA ", OR( ISERROR(FIND(" - ",D3946)), NOT(ISNUMBER(VALUE(LEFT(D3946,FIND(" - ",D3946)-1)))) ) ) ), "", B3946 &amp; "|" &amp; E3946 &amp; "|" &amp; (IF(ISBLANK(C3946), "", IFERROR(VALUE(LEFT(TRIM(C3946), FIND(" ", TRIM(C3946)&amp;" ")-1)), ""))) &amp; "|" &amp; D3946 )</f>
        <v/>
      </c>
      <c r="K3946" s="18" t="n">
        <f aca="false">IF(OR(C3946="", J3946="",G3946=""), 0, IF(COUNTIF($J$6:J3946, J3946)=1, 1, 0))</f>
        <v>0</v>
      </c>
      <c r="L3946" s="16" t="str">
        <f aca="false">IF(B3946="Inscripción de nuevo registro patronal",B3946 &amp; "|" &amp; E3946 &amp; "|" &amp; C3946,"")</f>
        <v/>
      </c>
      <c r="M3946" s="18" t="n">
        <f aca="false">IF(OR(C3946="", L3946=""), 0, IF(COUNTIF($L$6:L3946, L3946)=1, 1, 0))</f>
        <v>0</v>
      </c>
    </row>
    <row r="3947" customFormat="false" ht="28.35" hidden="false" customHeight="true" outlineLevel="0" collapsed="false">
      <c r="A3947" s="48" t="str">
        <f aca="false">IF(AND(NOT(ISBLANK(C3947)),NOT(ISBLANK(B3947)),NOT(ISBLANK(E3947))),(_xlfn.AGGREGATE(2,7,A$5:A3947))+1,"")</f>
        <v/>
      </c>
      <c r="B3947" s="49"/>
      <c r="C3947" s="49"/>
      <c r="D3947" s="50"/>
      <c r="E3947" s="51"/>
      <c r="F3947" s="52" t="str">
        <f aca="false">IFERROR(VLOOKUP(B3947,LISTAS!$Q$2:$R$58,2,0),"")</f>
        <v/>
      </c>
      <c r="G3947" s="34" t="str">
        <f aca="false">IF(ISBLANK(C3947),"",  IF(F3947="RAZÓN SOCIAL","NUEVO_RP",   IF(F3947="NUMERO",      IF(ISNUMBER(VALUE(C3947)),VALUE(C3947),""),   IF(OR(F3947="NSS - NOMBRE",F3947="RP - NOMBRE"),      IF(         AND(           NOT(ISERROR(FIND(" - ",C3947))),           ISERROR(FIND("  ",C3947)),           ISERROR(FIND("–",C3947)),           ISERROR(FIND("—",C3947)),           ISNUMBER(VALUE(LEFT(C3947,FIND(" - ",C3947)-1)))         ),         VALUE(LEFT(C3947,FIND(" - ",C3947)-1)),         ""      ),   ""   )  )))</f>
        <v/>
      </c>
      <c r="H3947" s="34" t="str">
        <f aca="false">B3947 &amp; "|" &amp; E3947 &amp; "|" &amp;(IF(ISBLANK(C3947),"",IFERROR(VALUE(LEFT(TRIM(C3947),FIND(" ",TRIM(C3947)&amp;" ")-1)),"")))</f>
        <v>||</v>
      </c>
      <c r="I3947" s="18" t="n">
        <f aca="false">IF(G3947="",0, IF(COUNTIF($H$6:H3947,H3947)=1,1,0))</f>
        <v>0</v>
      </c>
      <c r="J3947" s="34" t="str">
        <f aca="false">IF( OR( ISBLANK(D3947), C3947=D3947, AND( LEFT(D3947,7)&lt;&gt;"NOMINA ", OR( ISERROR(FIND(" - ",D3947)), NOT(ISNUMBER(VALUE(LEFT(D3947,FIND(" - ",D3947)-1)))) ) ) ), "", B3947 &amp; "|" &amp; E3947 &amp; "|" &amp; (IF(ISBLANK(C3947), "", IFERROR(VALUE(LEFT(TRIM(C3947), FIND(" ", TRIM(C3947)&amp;" ")-1)), ""))) &amp; "|" &amp; D3947 )</f>
        <v/>
      </c>
      <c r="K3947" s="18" t="n">
        <f aca="false">IF(OR(C3947="", J3947="",G3947=""), 0, IF(COUNTIF($J$6:J3947, J3947)=1, 1, 0))</f>
        <v>0</v>
      </c>
      <c r="L3947" s="16" t="str">
        <f aca="false">IF(B3947="Inscripción de nuevo registro patronal",B3947 &amp; "|" &amp; E3947 &amp; "|" &amp; C3947,"")</f>
        <v/>
      </c>
      <c r="M3947" s="18" t="n">
        <f aca="false">IF(OR(C3947="", L3947=""), 0, IF(COUNTIF($L$6:L3947, L3947)=1, 1, 0))</f>
        <v>0</v>
      </c>
    </row>
    <row r="3948" customFormat="false" ht="28.35" hidden="false" customHeight="true" outlineLevel="0" collapsed="false">
      <c r="A3948" s="48" t="str">
        <f aca="false">IF(AND(NOT(ISBLANK(C3948)),NOT(ISBLANK(B3948)),NOT(ISBLANK(E3948))),(_xlfn.AGGREGATE(2,7,A$5:A3948))+1,"")</f>
        <v/>
      </c>
      <c r="B3948" s="49"/>
      <c r="C3948" s="49"/>
      <c r="D3948" s="50"/>
      <c r="E3948" s="51"/>
      <c r="F3948" s="52" t="str">
        <f aca="false">IFERROR(VLOOKUP(B3948,LISTAS!$Q$2:$R$58,2,0),"")</f>
        <v/>
      </c>
      <c r="G3948" s="34" t="str">
        <f aca="false">IF(ISBLANK(C3948),"",  IF(F3948="RAZÓN SOCIAL","NUEVO_RP",   IF(F3948="NUMERO",      IF(ISNUMBER(VALUE(C3948)),VALUE(C3948),""),   IF(OR(F3948="NSS - NOMBRE",F3948="RP - NOMBRE"),      IF(         AND(           NOT(ISERROR(FIND(" - ",C3948))),           ISERROR(FIND("  ",C3948)),           ISERROR(FIND("–",C3948)),           ISERROR(FIND("—",C3948)),           ISNUMBER(VALUE(LEFT(C3948,FIND(" - ",C3948)-1)))         ),         VALUE(LEFT(C3948,FIND(" - ",C3948)-1)),         ""      ),   ""   )  )))</f>
        <v/>
      </c>
      <c r="H3948" s="34" t="str">
        <f aca="false">B3948 &amp; "|" &amp; E3948 &amp; "|" &amp;(IF(ISBLANK(C3948),"",IFERROR(VALUE(LEFT(TRIM(C3948),FIND(" ",TRIM(C3948)&amp;" ")-1)),"")))</f>
        <v>||</v>
      </c>
      <c r="I3948" s="18" t="n">
        <f aca="false">IF(G3948="",0, IF(COUNTIF($H$6:H3948,H3948)=1,1,0))</f>
        <v>0</v>
      </c>
      <c r="J3948" s="34" t="str">
        <f aca="false">IF( OR( ISBLANK(D3948), C3948=D3948, AND( LEFT(D3948,7)&lt;&gt;"NOMINA ", OR( ISERROR(FIND(" - ",D3948)), NOT(ISNUMBER(VALUE(LEFT(D3948,FIND(" - ",D3948)-1)))) ) ) ), "", B3948 &amp; "|" &amp; E3948 &amp; "|" &amp; (IF(ISBLANK(C3948), "", IFERROR(VALUE(LEFT(TRIM(C3948), FIND(" ", TRIM(C3948)&amp;" ")-1)), ""))) &amp; "|" &amp; D3948 )</f>
        <v/>
      </c>
      <c r="K3948" s="18" t="n">
        <f aca="false">IF(OR(C3948="", J3948="",G3948=""), 0, IF(COUNTIF($J$6:J3948, J3948)=1, 1, 0))</f>
        <v>0</v>
      </c>
      <c r="L3948" s="16" t="str">
        <f aca="false">IF(B3948="Inscripción de nuevo registro patronal",B3948 &amp; "|" &amp; E3948 &amp; "|" &amp; C3948,"")</f>
        <v/>
      </c>
      <c r="M3948" s="18" t="n">
        <f aca="false">IF(OR(C3948="", L3948=""), 0, IF(COUNTIF($L$6:L3948, L3948)=1, 1, 0))</f>
        <v>0</v>
      </c>
    </row>
    <row r="3949" customFormat="false" ht="28.35" hidden="false" customHeight="true" outlineLevel="0" collapsed="false">
      <c r="A3949" s="48" t="str">
        <f aca="false">IF(AND(NOT(ISBLANK(C3949)),NOT(ISBLANK(B3949)),NOT(ISBLANK(E3949))),(_xlfn.AGGREGATE(2,7,A$5:A3949))+1,"")</f>
        <v/>
      </c>
      <c r="B3949" s="49"/>
      <c r="C3949" s="49"/>
      <c r="D3949" s="50"/>
      <c r="E3949" s="51"/>
      <c r="F3949" s="52" t="str">
        <f aca="false">IFERROR(VLOOKUP(B3949,LISTAS!$Q$2:$R$58,2,0),"")</f>
        <v/>
      </c>
      <c r="G3949" s="34" t="str">
        <f aca="false">IF(ISBLANK(C3949),"",  IF(F3949="RAZÓN SOCIAL","NUEVO_RP",   IF(F3949="NUMERO",      IF(ISNUMBER(VALUE(C3949)),VALUE(C3949),""),   IF(OR(F3949="NSS - NOMBRE",F3949="RP - NOMBRE"),      IF(         AND(           NOT(ISERROR(FIND(" - ",C3949))),           ISERROR(FIND("  ",C3949)),           ISERROR(FIND("–",C3949)),           ISERROR(FIND("—",C3949)),           ISNUMBER(VALUE(LEFT(C3949,FIND(" - ",C3949)-1)))         ),         VALUE(LEFT(C3949,FIND(" - ",C3949)-1)),         ""      ),   ""   )  )))</f>
        <v/>
      </c>
      <c r="H3949" s="34" t="str">
        <f aca="false">B3949 &amp; "|" &amp; E3949 &amp; "|" &amp;(IF(ISBLANK(C3949),"",IFERROR(VALUE(LEFT(TRIM(C3949),FIND(" ",TRIM(C3949)&amp;" ")-1)),"")))</f>
        <v>||</v>
      </c>
      <c r="I3949" s="18" t="n">
        <f aca="false">IF(G3949="",0, IF(COUNTIF($H$6:H3949,H3949)=1,1,0))</f>
        <v>0</v>
      </c>
      <c r="J3949" s="34" t="str">
        <f aca="false">IF( OR( ISBLANK(D3949), C3949=D3949, AND( LEFT(D3949,7)&lt;&gt;"NOMINA ", OR( ISERROR(FIND(" - ",D3949)), NOT(ISNUMBER(VALUE(LEFT(D3949,FIND(" - ",D3949)-1)))) ) ) ), "", B3949 &amp; "|" &amp; E3949 &amp; "|" &amp; (IF(ISBLANK(C3949), "", IFERROR(VALUE(LEFT(TRIM(C3949), FIND(" ", TRIM(C3949)&amp;" ")-1)), ""))) &amp; "|" &amp; D3949 )</f>
        <v/>
      </c>
      <c r="K3949" s="18" t="n">
        <f aca="false">IF(OR(C3949="", J3949="",G3949=""), 0, IF(COUNTIF($J$6:J3949, J3949)=1, 1, 0))</f>
        <v>0</v>
      </c>
      <c r="L3949" s="16" t="str">
        <f aca="false">IF(B3949="Inscripción de nuevo registro patronal",B3949 &amp; "|" &amp; E3949 &amp; "|" &amp; C3949,"")</f>
        <v/>
      </c>
      <c r="M3949" s="18" t="n">
        <f aca="false">IF(OR(C3949="", L3949=""), 0, IF(COUNTIF($L$6:L3949, L3949)=1, 1, 0))</f>
        <v>0</v>
      </c>
    </row>
    <row r="3950" customFormat="false" ht="28.35" hidden="false" customHeight="true" outlineLevel="0" collapsed="false">
      <c r="A3950" s="48" t="str">
        <f aca="false">IF(AND(NOT(ISBLANK(C3950)),NOT(ISBLANK(B3950)),NOT(ISBLANK(E3950))),(_xlfn.AGGREGATE(2,7,A$5:A3950))+1,"")</f>
        <v/>
      </c>
      <c r="B3950" s="49"/>
      <c r="C3950" s="49"/>
      <c r="D3950" s="50"/>
      <c r="E3950" s="51"/>
      <c r="F3950" s="52" t="str">
        <f aca="false">IFERROR(VLOOKUP(B3950,LISTAS!$Q$2:$R$58,2,0),"")</f>
        <v/>
      </c>
      <c r="G3950" s="34" t="str">
        <f aca="false">IF(ISBLANK(C3950),"",  IF(F3950="RAZÓN SOCIAL","NUEVO_RP",   IF(F3950="NUMERO",      IF(ISNUMBER(VALUE(C3950)),VALUE(C3950),""),   IF(OR(F3950="NSS - NOMBRE",F3950="RP - NOMBRE"),      IF(         AND(           NOT(ISERROR(FIND(" - ",C3950))),           ISERROR(FIND("  ",C3950)),           ISERROR(FIND("–",C3950)),           ISERROR(FIND("—",C3950)),           ISNUMBER(VALUE(LEFT(C3950,FIND(" - ",C3950)-1)))         ),         VALUE(LEFT(C3950,FIND(" - ",C3950)-1)),         ""      ),   ""   )  )))</f>
        <v/>
      </c>
      <c r="H3950" s="34" t="str">
        <f aca="false">B3950 &amp; "|" &amp; E3950 &amp; "|" &amp;(IF(ISBLANK(C3950),"",IFERROR(VALUE(LEFT(TRIM(C3950),FIND(" ",TRIM(C3950)&amp;" ")-1)),"")))</f>
        <v>||</v>
      </c>
      <c r="I3950" s="18" t="n">
        <f aca="false">IF(G3950="",0, IF(COUNTIF($H$6:H3950,H3950)=1,1,0))</f>
        <v>0</v>
      </c>
      <c r="J3950" s="34" t="str">
        <f aca="false">IF( OR( ISBLANK(D3950), C3950=D3950, AND( LEFT(D3950,7)&lt;&gt;"NOMINA ", OR( ISERROR(FIND(" - ",D3950)), NOT(ISNUMBER(VALUE(LEFT(D3950,FIND(" - ",D3950)-1)))) ) ) ), "", B3950 &amp; "|" &amp; E3950 &amp; "|" &amp; (IF(ISBLANK(C3950), "", IFERROR(VALUE(LEFT(TRIM(C3950), FIND(" ", TRIM(C3950)&amp;" ")-1)), ""))) &amp; "|" &amp; D3950 )</f>
        <v/>
      </c>
      <c r="K3950" s="18" t="n">
        <f aca="false">IF(OR(C3950="", J3950="",G3950=""), 0, IF(COUNTIF($J$6:J3950, J3950)=1, 1, 0))</f>
        <v>0</v>
      </c>
      <c r="L3950" s="16" t="str">
        <f aca="false">IF(B3950="Inscripción de nuevo registro patronal",B3950 &amp; "|" &amp; E3950 &amp; "|" &amp; C3950,"")</f>
        <v/>
      </c>
      <c r="M3950" s="18" t="n">
        <f aca="false">IF(OR(C3950="", L3950=""), 0, IF(COUNTIF($L$6:L3950, L3950)=1, 1, 0))</f>
        <v>0</v>
      </c>
    </row>
    <row r="3951" customFormat="false" ht="28.35" hidden="false" customHeight="true" outlineLevel="0" collapsed="false">
      <c r="A3951" s="48" t="str">
        <f aca="false">IF(AND(NOT(ISBLANK(C3951)),NOT(ISBLANK(B3951)),NOT(ISBLANK(E3951))),(_xlfn.AGGREGATE(2,7,A$5:A3951))+1,"")</f>
        <v/>
      </c>
      <c r="B3951" s="49"/>
      <c r="C3951" s="49"/>
      <c r="D3951" s="50"/>
      <c r="E3951" s="51"/>
      <c r="F3951" s="52" t="str">
        <f aca="false">IFERROR(VLOOKUP(B3951,LISTAS!$Q$2:$R$58,2,0),"")</f>
        <v/>
      </c>
      <c r="G3951" s="34" t="str">
        <f aca="false">IF(ISBLANK(C3951),"",  IF(F3951="RAZÓN SOCIAL","NUEVO_RP",   IF(F3951="NUMERO",      IF(ISNUMBER(VALUE(C3951)),VALUE(C3951),""),   IF(OR(F3951="NSS - NOMBRE",F3951="RP - NOMBRE"),      IF(         AND(           NOT(ISERROR(FIND(" - ",C3951))),           ISERROR(FIND("  ",C3951)),           ISERROR(FIND("–",C3951)),           ISERROR(FIND("—",C3951)),           ISNUMBER(VALUE(LEFT(C3951,FIND(" - ",C3951)-1)))         ),         VALUE(LEFT(C3951,FIND(" - ",C3951)-1)),         ""      ),   ""   )  )))</f>
        <v/>
      </c>
      <c r="H3951" s="34" t="str">
        <f aca="false">B3951 &amp; "|" &amp; E3951 &amp; "|" &amp;(IF(ISBLANK(C3951),"",IFERROR(VALUE(LEFT(TRIM(C3951),FIND(" ",TRIM(C3951)&amp;" ")-1)),"")))</f>
        <v>||</v>
      </c>
      <c r="I3951" s="18" t="n">
        <f aca="false">IF(G3951="",0, IF(COUNTIF($H$6:H3951,H3951)=1,1,0))</f>
        <v>0</v>
      </c>
      <c r="J3951" s="34" t="str">
        <f aca="false">IF( OR( ISBLANK(D3951), C3951=D3951, AND( LEFT(D3951,7)&lt;&gt;"NOMINA ", OR( ISERROR(FIND(" - ",D3951)), NOT(ISNUMBER(VALUE(LEFT(D3951,FIND(" - ",D3951)-1)))) ) ) ), "", B3951 &amp; "|" &amp; E3951 &amp; "|" &amp; (IF(ISBLANK(C3951), "", IFERROR(VALUE(LEFT(TRIM(C3951), FIND(" ", TRIM(C3951)&amp;" ")-1)), ""))) &amp; "|" &amp; D3951 )</f>
        <v/>
      </c>
      <c r="K3951" s="18" t="n">
        <f aca="false">IF(OR(C3951="", J3951="",G3951=""), 0, IF(COUNTIF($J$6:J3951, J3951)=1, 1, 0))</f>
        <v>0</v>
      </c>
      <c r="L3951" s="16" t="str">
        <f aca="false">IF(B3951="Inscripción de nuevo registro patronal",B3951 &amp; "|" &amp; E3951 &amp; "|" &amp; C3951,"")</f>
        <v/>
      </c>
      <c r="M3951" s="18" t="n">
        <f aca="false">IF(OR(C3951="", L3951=""), 0, IF(COUNTIF($L$6:L3951, L3951)=1, 1, 0))</f>
        <v>0</v>
      </c>
    </row>
    <row r="3952" customFormat="false" ht="28.35" hidden="false" customHeight="true" outlineLevel="0" collapsed="false">
      <c r="A3952" s="48" t="str">
        <f aca="false">IF(AND(NOT(ISBLANK(C3952)),NOT(ISBLANK(B3952)),NOT(ISBLANK(E3952))),(_xlfn.AGGREGATE(2,7,A$5:A3952))+1,"")</f>
        <v/>
      </c>
      <c r="B3952" s="49"/>
      <c r="C3952" s="49"/>
      <c r="D3952" s="50"/>
      <c r="E3952" s="51"/>
      <c r="F3952" s="52" t="str">
        <f aca="false">IFERROR(VLOOKUP(B3952,LISTAS!$Q$2:$R$58,2,0),"")</f>
        <v/>
      </c>
      <c r="G3952" s="34" t="str">
        <f aca="false">IF(ISBLANK(C3952),"",  IF(F3952="RAZÓN SOCIAL","NUEVO_RP",   IF(F3952="NUMERO",      IF(ISNUMBER(VALUE(C3952)),VALUE(C3952),""),   IF(OR(F3952="NSS - NOMBRE",F3952="RP - NOMBRE"),      IF(         AND(           NOT(ISERROR(FIND(" - ",C3952))),           ISERROR(FIND("  ",C3952)),           ISERROR(FIND("–",C3952)),           ISERROR(FIND("—",C3952)),           ISNUMBER(VALUE(LEFT(C3952,FIND(" - ",C3952)-1)))         ),         VALUE(LEFT(C3952,FIND(" - ",C3952)-1)),         ""      ),   ""   )  )))</f>
        <v/>
      </c>
      <c r="H3952" s="34" t="str">
        <f aca="false">B3952 &amp; "|" &amp; E3952 &amp; "|" &amp;(IF(ISBLANK(C3952),"",IFERROR(VALUE(LEFT(TRIM(C3952),FIND(" ",TRIM(C3952)&amp;" ")-1)),"")))</f>
        <v>||</v>
      </c>
      <c r="I3952" s="18" t="n">
        <f aca="false">IF(G3952="",0, IF(COUNTIF($H$6:H3952,H3952)=1,1,0))</f>
        <v>0</v>
      </c>
      <c r="J3952" s="34" t="str">
        <f aca="false">IF( OR( ISBLANK(D3952), C3952=D3952, AND( LEFT(D3952,7)&lt;&gt;"NOMINA ", OR( ISERROR(FIND(" - ",D3952)), NOT(ISNUMBER(VALUE(LEFT(D3952,FIND(" - ",D3952)-1)))) ) ) ), "", B3952 &amp; "|" &amp; E3952 &amp; "|" &amp; (IF(ISBLANK(C3952), "", IFERROR(VALUE(LEFT(TRIM(C3952), FIND(" ", TRIM(C3952)&amp;" ")-1)), ""))) &amp; "|" &amp; D3952 )</f>
        <v/>
      </c>
      <c r="K3952" s="18" t="n">
        <f aca="false">IF(OR(C3952="", J3952="",G3952=""), 0, IF(COUNTIF($J$6:J3952, J3952)=1, 1, 0))</f>
        <v>0</v>
      </c>
      <c r="L3952" s="16" t="str">
        <f aca="false">IF(B3952="Inscripción de nuevo registro patronal",B3952 &amp; "|" &amp; E3952 &amp; "|" &amp; C3952,"")</f>
        <v/>
      </c>
      <c r="M3952" s="18" t="n">
        <f aca="false">IF(OR(C3952="", L3952=""), 0, IF(COUNTIF($L$6:L3952, L3952)=1, 1, 0))</f>
        <v>0</v>
      </c>
    </row>
    <row r="3953" customFormat="false" ht="28.35" hidden="false" customHeight="true" outlineLevel="0" collapsed="false">
      <c r="A3953" s="48" t="str">
        <f aca="false">IF(AND(NOT(ISBLANK(C3953)),NOT(ISBLANK(B3953)),NOT(ISBLANK(E3953))),(_xlfn.AGGREGATE(2,7,A$5:A3953))+1,"")</f>
        <v/>
      </c>
      <c r="B3953" s="49"/>
      <c r="C3953" s="49"/>
      <c r="D3953" s="50"/>
      <c r="E3953" s="51"/>
      <c r="F3953" s="52" t="str">
        <f aca="false">IFERROR(VLOOKUP(B3953,LISTAS!$Q$2:$R$58,2,0),"")</f>
        <v/>
      </c>
      <c r="G3953" s="34" t="str">
        <f aca="false">IF(ISBLANK(C3953),"",  IF(F3953="RAZÓN SOCIAL","NUEVO_RP",   IF(F3953="NUMERO",      IF(ISNUMBER(VALUE(C3953)),VALUE(C3953),""),   IF(OR(F3953="NSS - NOMBRE",F3953="RP - NOMBRE"),      IF(         AND(           NOT(ISERROR(FIND(" - ",C3953))),           ISERROR(FIND("  ",C3953)),           ISERROR(FIND("–",C3953)),           ISERROR(FIND("—",C3953)),           ISNUMBER(VALUE(LEFT(C3953,FIND(" - ",C3953)-1)))         ),         VALUE(LEFT(C3953,FIND(" - ",C3953)-1)),         ""      ),   ""   )  )))</f>
        <v/>
      </c>
      <c r="H3953" s="34" t="str">
        <f aca="false">B3953 &amp; "|" &amp; E3953 &amp; "|" &amp;(IF(ISBLANK(C3953),"",IFERROR(VALUE(LEFT(TRIM(C3953),FIND(" ",TRIM(C3953)&amp;" ")-1)),"")))</f>
        <v>||</v>
      </c>
      <c r="I3953" s="18" t="n">
        <f aca="false">IF(G3953="",0, IF(COUNTIF($H$6:H3953,H3953)=1,1,0))</f>
        <v>0</v>
      </c>
      <c r="J3953" s="34" t="str">
        <f aca="false">IF( OR( ISBLANK(D3953), C3953=D3953, AND( LEFT(D3953,7)&lt;&gt;"NOMINA ", OR( ISERROR(FIND(" - ",D3953)), NOT(ISNUMBER(VALUE(LEFT(D3953,FIND(" - ",D3953)-1)))) ) ) ), "", B3953 &amp; "|" &amp; E3953 &amp; "|" &amp; (IF(ISBLANK(C3953), "", IFERROR(VALUE(LEFT(TRIM(C3953), FIND(" ", TRIM(C3953)&amp;" ")-1)), ""))) &amp; "|" &amp; D3953 )</f>
        <v/>
      </c>
      <c r="K3953" s="18" t="n">
        <f aca="false">IF(OR(C3953="", J3953="",G3953=""), 0, IF(COUNTIF($J$6:J3953, J3953)=1, 1, 0))</f>
        <v>0</v>
      </c>
      <c r="L3953" s="16" t="str">
        <f aca="false">IF(B3953="Inscripción de nuevo registro patronal",B3953 &amp; "|" &amp; E3953 &amp; "|" &amp; C3953,"")</f>
        <v/>
      </c>
      <c r="M3953" s="18" t="n">
        <f aca="false">IF(OR(C3953="", L3953=""), 0, IF(COUNTIF($L$6:L3953, L3953)=1, 1, 0))</f>
        <v>0</v>
      </c>
    </row>
    <row r="3954" customFormat="false" ht="28.35" hidden="false" customHeight="true" outlineLevel="0" collapsed="false">
      <c r="A3954" s="48" t="str">
        <f aca="false">IF(AND(NOT(ISBLANK(C3954)),NOT(ISBLANK(B3954)),NOT(ISBLANK(E3954))),(_xlfn.AGGREGATE(2,7,A$5:A3954))+1,"")</f>
        <v/>
      </c>
      <c r="B3954" s="49"/>
      <c r="C3954" s="49"/>
      <c r="D3954" s="50"/>
      <c r="E3954" s="51"/>
      <c r="F3954" s="52" t="str">
        <f aca="false">IFERROR(VLOOKUP(B3954,LISTAS!$Q$2:$R$58,2,0),"")</f>
        <v/>
      </c>
      <c r="G3954" s="34" t="str">
        <f aca="false">IF(ISBLANK(C3954),"",  IF(F3954="RAZÓN SOCIAL","NUEVO_RP",   IF(F3954="NUMERO",      IF(ISNUMBER(VALUE(C3954)),VALUE(C3954),""),   IF(OR(F3954="NSS - NOMBRE",F3954="RP - NOMBRE"),      IF(         AND(           NOT(ISERROR(FIND(" - ",C3954))),           ISERROR(FIND("  ",C3954)),           ISERROR(FIND("–",C3954)),           ISERROR(FIND("—",C3954)),           ISNUMBER(VALUE(LEFT(C3954,FIND(" - ",C3954)-1)))         ),         VALUE(LEFT(C3954,FIND(" - ",C3954)-1)),         ""      ),   ""   )  )))</f>
        <v/>
      </c>
      <c r="H3954" s="34" t="str">
        <f aca="false">B3954 &amp; "|" &amp; E3954 &amp; "|" &amp;(IF(ISBLANK(C3954),"",IFERROR(VALUE(LEFT(TRIM(C3954),FIND(" ",TRIM(C3954)&amp;" ")-1)),"")))</f>
        <v>||</v>
      </c>
      <c r="I3954" s="18" t="n">
        <f aca="false">IF(G3954="",0, IF(COUNTIF($H$6:H3954,H3954)=1,1,0))</f>
        <v>0</v>
      </c>
      <c r="J3954" s="34" t="str">
        <f aca="false">IF( OR( ISBLANK(D3954), C3954=D3954, AND( LEFT(D3954,7)&lt;&gt;"NOMINA ", OR( ISERROR(FIND(" - ",D3954)), NOT(ISNUMBER(VALUE(LEFT(D3954,FIND(" - ",D3954)-1)))) ) ) ), "", B3954 &amp; "|" &amp; E3954 &amp; "|" &amp; (IF(ISBLANK(C3954), "", IFERROR(VALUE(LEFT(TRIM(C3954), FIND(" ", TRIM(C3954)&amp;" ")-1)), ""))) &amp; "|" &amp; D3954 )</f>
        <v/>
      </c>
      <c r="K3954" s="18" t="n">
        <f aca="false">IF(OR(C3954="", J3954="",G3954=""), 0, IF(COUNTIF($J$6:J3954, J3954)=1, 1, 0))</f>
        <v>0</v>
      </c>
      <c r="L3954" s="16" t="str">
        <f aca="false">IF(B3954="Inscripción de nuevo registro patronal",B3954 &amp; "|" &amp; E3954 &amp; "|" &amp; C3954,"")</f>
        <v/>
      </c>
      <c r="M3954" s="18" t="n">
        <f aca="false">IF(OR(C3954="", L3954=""), 0, IF(COUNTIF($L$6:L3954, L3954)=1, 1, 0))</f>
        <v>0</v>
      </c>
    </row>
    <row r="3955" customFormat="false" ht="28.35" hidden="false" customHeight="true" outlineLevel="0" collapsed="false">
      <c r="A3955" s="48" t="str">
        <f aca="false">IF(AND(NOT(ISBLANK(C3955)),NOT(ISBLANK(B3955)),NOT(ISBLANK(E3955))),(_xlfn.AGGREGATE(2,7,A$5:A3955))+1,"")</f>
        <v/>
      </c>
      <c r="B3955" s="49"/>
      <c r="C3955" s="49"/>
      <c r="D3955" s="50"/>
      <c r="E3955" s="51"/>
      <c r="F3955" s="52" t="str">
        <f aca="false">IFERROR(VLOOKUP(B3955,LISTAS!$Q$2:$R$58,2,0),"")</f>
        <v/>
      </c>
      <c r="G3955" s="34" t="str">
        <f aca="false">IF(ISBLANK(C3955),"",  IF(F3955="RAZÓN SOCIAL","NUEVO_RP",   IF(F3955="NUMERO",      IF(ISNUMBER(VALUE(C3955)),VALUE(C3955),""),   IF(OR(F3955="NSS - NOMBRE",F3955="RP - NOMBRE"),      IF(         AND(           NOT(ISERROR(FIND(" - ",C3955))),           ISERROR(FIND("  ",C3955)),           ISERROR(FIND("–",C3955)),           ISERROR(FIND("—",C3955)),           ISNUMBER(VALUE(LEFT(C3955,FIND(" - ",C3955)-1)))         ),         VALUE(LEFT(C3955,FIND(" - ",C3955)-1)),         ""      ),   ""   )  )))</f>
        <v/>
      </c>
      <c r="H3955" s="34" t="str">
        <f aca="false">B3955 &amp; "|" &amp; E3955 &amp; "|" &amp;(IF(ISBLANK(C3955),"",IFERROR(VALUE(LEFT(TRIM(C3955),FIND(" ",TRIM(C3955)&amp;" ")-1)),"")))</f>
        <v>||</v>
      </c>
      <c r="I3955" s="18" t="n">
        <f aca="false">IF(G3955="",0, IF(COUNTIF($H$6:H3955,H3955)=1,1,0))</f>
        <v>0</v>
      </c>
      <c r="J3955" s="34" t="str">
        <f aca="false">IF( OR( ISBLANK(D3955), C3955=D3955, AND( LEFT(D3955,7)&lt;&gt;"NOMINA ", OR( ISERROR(FIND(" - ",D3955)), NOT(ISNUMBER(VALUE(LEFT(D3955,FIND(" - ",D3955)-1)))) ) ) ), "", B3955 &amp; "|" &amp; E3955 &amp; "|" &amp; (IF(ISBLANK(C3955), "", IFERROR(VALUE(LEFT(TRIM(C3955), FIND(" ", TRIM(C3955)&amp;" ")-1)), ""))) &amp; "|" &amp; D3955 )</f>
        <v/>
      </c>
      <c r="K3955" s="18" t="n">
        <f aca="false">IF(OR(C3955="", J3955="",G3955=""), 0, IF(COUNTIF($J$6:J3955, J3955)=1, 1, 0))</f>
        <v>0</v>
      </c>
      <c r="L3955" s="16" t="str">
        <f aca="false">IF(B3955="Inscripción de nuevo registro patronal",B3955 &amp; "|" &amp; E3955 &amp; "|" &amp; C3955,"")</f>
        <v/>
      </c>
      <c r="M3955" s="18" t="n">
        <f aca="false">IF(OR(C3955="", L3955=""), 0, IF(COUNTIF($L$6:L3955, L3955)=1, 1, 0))</f>
        <v>0</v>
      </c>
    </row>
    <row r="3956" customFormat="false" ht="28.35" hidden="false" customHeight="true" outlineLevel="0" collapsed="false">
      <c r="A3956" s="48" t="str">
        <f aca="false">IF(AND(NOT(ISBLANK(C3956)),NOT(ISBLANK(B3956)),NOT(ISBLANK(E3956))),(_xlfn.AGGREGATE(2,7,A$5:A3956))+1,"")</f>
        <v/>
      </c>
      <c r="B3956" s="49"/>
      <c r="C3956" s="49"/>
      <c r="D3956" s="50"/>
      <c r="E3956" s="51"/>
      <c r="F3956" s="52" t="str">
        <f aca="false">IFERROR(VLOOKUP(B3956,LISTAS!$Q$2:$R$58,2,0),"")</f>
        <v/>
      </c>
      <c r="G3956" s="34" t="str">
        <f aca="false">IF(ISBLANK(C3956),"",  IF(F3956="RAZÓN SOCIAL","NUEVO_RP",   IF(F3956="NUMERO",      IF(ISNUMBER(VALUE(C3956)),VALUE(C3956),""),   IF(OR(F3956="NSS - NOMBRE",F3956="RP - NOMBRE"),      IF(         AND(           NOT(ISERROR(FIND(" - ",C3956))),           ISERROR(FIND("  ",C3956)),           ISERROR(FIND("–",C3956)),           ISERROR(FIND("—",C3956)),           ISNUMBER(VALUE(LEFT(C3956,FIND(" - ",C3956)-1)))         ),         VALUE(LEFT(C3956,FIND(" - ",C3956)-1)),         ""      ),   ""   )  )))</f>
        <v/>
      </c>
      <c r="H3956" s="34" t="str">
        <f aca="false">B3956 &amp; "|" &amp; E3956 &amp; "|" &amp;(IF(ISBLANK(C3956),"",IFERROR(VALUE(LEFT(TRIM(C3956),FIND(" ",TRIM(C3956)&amp;" ")-1)),"")))</f>
        <v>||</v>
      </c>
      <c r="I3956" s="18" t="n">
        <f aca="false">IF(G3956="",0, IF(COUNTIF($H$6:H3956,H3956)=1,1,0))</f>
        <v>0</v>
      </c>
      <c r="J3956" s="34" t="str">
        <f aca="false">IF( OR( ISBLANK(D3956), C3956=D3956, AND( LEFT(D3956,7)&lt;&gt;"NOMINA ", OR( ISERROR(FIND(" - ",D3956)), NOT(ISNUMBER(VALUE(LEFT(D3956,FIND(" - ",D3956)-1)))) ) ) ), "", B3956 &amp; "|" &amp; E3956 &amp; "|" &amp; (IF(ISBLANK(C3956), "", IFERROR(VALUE(LEFT(TRIM(C3956), FIND(" ", TRIM(C3956)&amp;" ")-1)), ""))) &amp; "|" &amp; D3956 )</f>
        <v/>
      </c>
      <c r="K3956" s="18" t="n">
        <f aca="false">IF(OR(C3956="", J3956="",G3956=""), 0, IF(COUNTIF($J$6:J3956, J3956)=1, 1, 0))</f>
        <v>0</v>
      </c>
      <c r="L3956" s="16" t="str">
        <f aca="false">IF(B3956="Inscripción de nuevo registro patronal",B3956 &amp; "|" &amp; E3956 &amp; "|" &amp; C3956,"")</f>
        <v/>
      </c>
      <c r="M3956" s="18" t="n">
        <f aca="false">IF(OR(C3956="", L3956=""), 0, IF(COUNTIF($L$6:L3956, L3956)=1, 1, 0))</f>
        <v>0</v>
      </c>
    </row>
    <row r="3957" customFormat="false" ht="28.35" hidden="false" customHeight="true" outlineLevel="0" collapsed="false">
      <c r="A3957" s="48" t="str">
        <f aca="false">IF(AND(NOT(ISBLANK(C3957)),NOT(ISBLANK(B3957)),NOT(ISBLANK(E3957))),(_xlfn.AGGREGATE(2,7,A$5:A3957))+1,"")</f>
        <v/>
      </c>
      <c r="B3957" s="49"/>
      <c r="C3957" s="49"/>
      <c r="D3957" s="50"/>
      <c r="E3957" s="51"/>
      <c r="F3957" s="52" t="str">
        <f aca="false">IFERROR(VLOOKUP(B3957,LISTAS!$Q$2:$R$58,2,0),"")</f>
        <v/>
      </c>
      <c r="G3957" s="34" t="str">
        <f aca="false">IF(ISBLANK(C3957),"",  IF(F3957="RAZÓN SOCIAL","NUEVO_RP",   IF(F3957="NUMERO",      IF(ISNUMBER(VALUE(C3957)),VALUE(C3957),""),   IF(OR(F3957="NSS - NOMBRE",F3957="RP - NOMBRE"),      IF(         AND(           NOT(ISERROR(FIND(" - ",C3957))),           ISERROR(FIND("  ",C3957)),           ISERROR(FIND("–",C3957)),           ISERROR(FIND("—",C3957)),           ISNUMBER(VALUE(LEFT(C3957,FIND(" - ",C3957)-1)))         ),         VALUE(LEFT(C3957,FIND(" - ",C3957)-1)),         ""      ),   ""   )  )))</f>
        <v/>
      </c>
      <c r="H3957" s="34" t="str">
        <f aca="false">B3957 &amp; "|" &amp; E3957 &amp; "|" &amp;(IF(ISBLANK(C3957),"",IFERROR(VALUE(LEFT(TRIM(C3957),FIND(" ",TRIM(C3957)&amp;" ")-1)),"")))</f>
        <v>||</v>
      </c>
      <c r="I3957" s="18" t="n">
        <f aca="false">IF(G3957="",0, IF(COUNTIF($H$6:H3957,H3957)=1,1,0))</f>
        <v>0</v>
      </c>
      <c r="J3957" s="34" t="str">
        <f aca="false">IF( OR( ISBLANK(D3957), C3957=D3957, AND( LEFT(D3957,7)&lt;&gt;"NOMINA ", OR( ISERROR(FIND(" - ",D3957)), NOT(ISNUMBER(VALUE(LEFT(D3957,FIND(" - ",D3957)-1)))) ) ) ), "", B3957 &amp; "|" &amp; E3957 &amp; "|" &amp; (IF(ISBLANK(C3957), "", IFERROR(VALUE(LEFT(TRIM(C3957), FIND(" ", TRIM(C3957)&amp;" ")-1)), ""))) &amp; "|" &amp; D3957 )</f>
        <v/>
      </c>
      <c r="K3957" s="18" t="n">
        <f aca="false">IF(OR(C3957="", J3957="",G3957=""), 0, IF(COUNTIF($J$6:J3957, J3957)=1, 1, 0))</f>
        <v>0</v>
      </c>
      <c r="L3957" s="16" t="str">
        <f aca="false">IF(B3957="Inscripción de nuevo registro patronal",B3957 &amp; "|" &amp; E3957 &amp; "|" &amp; C3957,"")</f>
        <v/>
      </c>
      <c r="M3957" s="18" t="n">
        <f aca="false">IF(OR(C3957="", L3957=""), 0, IF(COUNTIF($L$6:L3957, L3957)=1, 1, 0))</f>
        <v>0</v>
      </c>
    </row>
    <row r="3958" customFormat="false" ht="28.35" hidden="false" customHeight="true" outlineLevel="0" collapsed="false">
      <c r="A3958" s="48" t="str">
        <f aca="false">IF(AND(NOT(ISBLANK(C3958)),NOT(ISBLANK(B3958)),NOT(ISBLANK(E3958))),(_xlfn.AGGREGATE(2,7,A$5:A3958))+1,"")</f>
        <v/>
      </c>
      <c r="B3958" s="49"/>
      <c r="C3958" s="49"/>
      <c r="D3958" s="50"/>
      <c r="E3958" s="51"/>
      <c r="F3958" s="52" t="str">
        <f aca="false">IFERROR(VLOOKUP(B3958,LISTAS!$Q$2:$R$58,2,0),"")</f>
        <v/>
      </c>
      <c r="G3958" s="34" t="str">
        <f aca="false">IF(ISBLANK(C3958),"",  IF(F3958="RAZÓN SOCIAL","NUEVO_RP",   IF(F3958="NUMERO",      IF(ISNUMBER(VALUE(C3958)),VALUE(C3958),""),   IF(OR(F3958="NSS - NOMBRE",F3958="RP - NOMBRE"),      IF(         AND(           NOT(ISERROR(FIND(" - ",C3958))),           ISERROR(FIND("  ",C3958)),           ISERROR(FIND("–",C3958)),           ISERROR(FIND("—",C3958)),           ISNUMBER(VALUE(LEFT(C3958,FIND(" - ",C3958)-1)))         ),         VALUE(LEFT(C3958,FIND(" - ",C3958)-1)),         ""      ),   ""   )  )))</f>
        <v/>
      </c>
      <c r="H3958" s="34" t="str">
        <f aca="false">B3958 &amp; "|" &amp; E3958 &amp; "|" &amp;(IF(ISBLANK(C3958),"",IFERROR(VALUE(LEFT(TRIM(C3958),FIND(" ",TRIM(C3958)&amp;" ")-1)),"")))</f>
        <v>||</v>
      </c>
      <c r="I3958" s="18" t="n">
        <f aca="false">IF(G3958="",0, IF(COUNTIF($H$6:H3958,H3958)=1,1,0))</f>
        <v>0</v>
      </c>
      <c r="J3958" s="34" t="str">
        <f aca="false">IF( OR( ISBLANK(D3958), C3958=D3958, AND( LEFT(D3958,7)&lt;&gt;"NOMINA ", OR( ISERROR(FIND(" - ",D3958)), NOT(ISNUMBER(VALUE(LEFT(D3958,FIND(" - ",D3958)-1)))) ) ) ), "", B3958 &amp; "|" &amp; E3958 &amp; "|" &amp; (IF(ISBLANK(C3958), "", IFERROR(VALUE(LEFT(TRIM(C3958), FIND(" ", TRIM(C3958)&amp;" ")-1)), ""))) &amp; "|" &amp; D3958 )</f>
        <v/>
      </c>
      <c r="K3958" s="18" t="n">
        <f aca="false">IF(OR(C3958="", J3958="",G3958=""), 0, IF(COUNTIF($J$6:J3958, J3958)=1, 1, 0))</f>
        <v>0</v>
      </c>
      <c r="L3958" s="16" t="str">
        <f aca="false">IF(B3958="Inscripción de nuevo registro patronal",B3958 &amp; "|" &amp; E3958 &amp; "|" &amp; C3958,"")</f>
        <v/>
      </c>
      <c r="M3958" s="18" t="n">
        <f aca="false">IF(OR(C3958="", L3958=""), 0, IF(COUNTIF($L$6:L3958, L3958)=1, 1, 0))</f>
        <v>0</v>
      </c>
    </row>
    <row r="3959" customFormat="false" ht="28.35" hidden="false" customHeight="true" outlineLevel="0" collapsed="false">
      <c r="A3959" s="48" t="str">
        <f aca="false">IF(AND(NOT(ISBLANK(C3959)),NOT(ISBLANK(B3959)),NOT(ISBLANK(E3959))),(_xlfn.AGGREGATE(2,7,A$5:A3959))+1,"")</f>
        <v/>
      </c>
      <c r="B3959" s="49"/>
      <c r="C3959" s="49"/>
      <c r="D3959" s="50"/>
      <c r="E3959" s="51"/>
      <c r="F3959" s="52" t="str">
        <f aca="false">IFERROR(VLOOKUP(B3959,LISTAS!$Q$2:$R$58,2,0),"")</f>
        <v/>
      </c>
      <c r="G3959" s="34" t="str">
        <f aca="false">IF(ISBLANK(C3959),"",  IF(F3959="RAZÓN SOCIAL","NUEVO_RP",   IF(F3959="NUMERO",      IF(ISNUMBER(VALUE(C3959)),VALUE(C3959),""),   IF(OR(F3959="NSS - NOMBRE",F3959="RP - NOMBRE"),      IF(         AND(           NOT(ISERROR(FIND(" - ",C3959))),           ISERROR(FIND("  ",C3959)),           ISERROR(FIND("–",C3959)),           ISERROR(FIND("—",C3959)),           ISNUMBER(VALUE(LEFT(C3959,FIND(" - ",C3959)-1)))         ),         VALUE(LEFT(C3959,FIND(" - ",C3959)-1)),         ""      ),   ""   )  )))</f>
        <v/>
      </c>
      <c r="H3959" s="34" t="str">
        <f aca="false">B3959 &amp; "|" &amp; E3959 &amp; "|" &amp;(IF(ISBLANK(C3959),"",IFERROR(VALUE(LEFT(TRIM(C3959),FIND(" ",TRIM(C3959)&amp;" ")-1)),"")))</f>
        <v>||</v>
      </c>
      <c r="I3959" s="18" t="n">
        <f aca="false">IF(G3959="",0, IF(COUNTIF($H$6:H3959,H3959)=1,1,0))</f>
        <v>0</v>
      </c>
      <c r="J3959" s="34" t="str">
        <f aca="false">IF( OR( ISBLANK(D3959), C3959=D3959, AND( LEFT(D3959,7)&lt;&gt;"NOMINA ", OR( ISERROR(FIND(" - ",D3959)), NOT(ISNUMBER(VALUE(LEFT(D3959,FIND(" - ",D3959)-1)))) ) ) ), "", B3959 &amp; "|" &amp; E3959 &amp; "|" &amp; (IF(ISBLANK(C3959), "", IFERROR(VALUE(LEFT(TRIM(C3959), FIND(" ", TRIM(C3959)&amp;" ")-1)), ""))) &amp; "|" &amp; D3959 )</f>
        <v/>
      </c>
      <c r="K3959" s="18" t="n">
        <f aca="false">IF(OR(C3959="", J3959="",G3959=""), 0, IF(COUNTIF($J$6:J3959, J3959)=1, 1, 0))</f>
        <v>0</v>
      </c>
      <c r="L3959" s="16" t="str">
        <f aca="false">IF(B3959="Inscripción de nuevo registro patronal",B3959 &amp; "|" &amp; E3959 &amp; "|" &amp; C3959,"")</f>
        <v/>
      </c>
      <c r="M3959" s="18" t="n">
        <f aca="false">IF(OR(C3959="", L3959=""), 0, IF(COUNTIF($L$6:L3959, L3959)=1, 1, 0))</f>
        <v>0</v>
      </c>
    </row>
    <row r="3960" customFormat="false" ht="28.35" hidden="false" customHeight="true" outlineLevel="0" collapsed="false">
      <c r="A3960" s="48" t="str">
        <f aca="false">IF(AND(NOT(ISBLANK(C3960)),NOT(ISBLANK(B3960)),NOT(ISBLANK(E3960))),(_xlfn.AGGREGATE(2,7,A$5:A3960))+1,"")</f>
        <v/>
      </c>
      <c r="B3960" s="49"/>
      <c r="C3960" s="49"/>
      <c r="D3960" s="50"/>
      <c r="E3960" s="51"/>
      <c r="F3960" s="52" t="str">
        <f aca="false">IFERROR(VLOOKUP(B3960,LISTAS!$Q$2:$R$58,2,0),"")</f>
        <v/>
      </c>
      <c r="G3960" s="34" t="str">
        <f aca="false">IF(ISBLANK(C3960),"",  IF(F3960="RAZÓN SOCIAL","NUEVO_RP",   IF(F3960="NUMERO",      IF(ISNUMBER(VALUE(C3960)),VALUE(C3960),""),   IF(OR(F3960="NSS - NOMBRE",F3960="RP - NOMBRE"),      IF(         AND(           NOT(ISERROR(FIND(" - ",C3960))),           ISERROR(FIND("  ",C3960)),           ISERROR(FIND("–",C3960)),           ISERROR(FIND("—",C3960)),           ISNUMBER(VALUE(LEFT(C3960,FIND(" - ",C3960)-1)))         ),         VALUE(LEFT(C3960,FIND(" - ",C3960)-1)),         ""      ),   ""   )  )))</f>
        <v/>
      </c>
      <c r="H3960" s="34" t="str">
        <f aca="false">B3960 &amp; "|" &amp; E3960 &amp; "|" &amp;(IF(ISBLANK(C3960),"",IFERROR(VALUE(LEFT(TRIM(C3960),FIND(" ",TRIM(C3960)&amp;" ")-1)),"")))</f>
        <v>||</v>
      </c>
      <c r="I3960" s="18" t="n">
        <f aca="false">IF(G3960="",0, IF(COUNTIF($H$6:H3960,H3960)=1,1,0))</f>
        <v>0</v>
      </c>
      <c r="J3960" s="34" t="str">
        <f aca="false">IF( OR( ISBLANK(D3960), C3960=D3960, AND( LEFT(D3960,7)&lt;&gt;"NOMINA ", OR( ISERROR(FIND(" - ",D3960)), NOT(ISNUMBER(VALUE(LEFT(D3960,FIND(" - ",D3960)-1)))) ) ) ), "", B3960 &amp; "|" &amp; E3960 &amp; "|" &amp; (IF(ISBLANK(C3960), "", IFERROR(VALUE(LEFT(TRIM(C3960), FIND(" ", TRIM(C3960)&amp;" ")-1)), ""))) &amp; "|" &amp; D3960 )</f>
        <v/>
      </c>
      <c r="K3960" s="18" t="n">
        <f aca="false">IF(OR(C3960="", J3960="",G3960=""), 0, IF(COUNTIF($J$6:J3960, J3960)=1, 1, 0))</f>
        <v>0</v>
      </c>
      <c r="L3960" s="16" t="str">
        <f aca="false">IF(B3960="Inscripción de nuevo registro patronal",B3960 &amp; "|" &amp; E3960 &amp; "|" &amp; C3960,"")</f>
        <v/>
      </c>
      <c r="M3960" s="18" t="n">
        <f aca="false">IF(OR(C3960="", L3960=""), 0, IF(COUNTIF($L$6:L3960, L3960)=1, 1, 0))</f>
        <v>0</v>
      </c>
    </row>
    <row r="3961" customFormat="false" ht="28.35" hidden="false" customHeight="true" outlineLevel="0" collapsed="false">
      <c r="A3961" s="48" t="str">
        <f aca="false">IF(AND(NOT(ISBLANK(C3961)),NOT(ISBLANK(B3961)),NOT(ISBLANK(E3961))),(_xlfn.AGGREGATE(2,7,A$5:A3961))+1,"")</f>
        <v/>
      </c>
      <c r="B3961" s="49"/>
      <c r="C3961" s="49"/>
      <c r="D3961" s="50"/>
      <c r="E3961" s="51"/>
      <c r="F3961" s="52" t="str">
        <f aca="false">IFERROR(VLOOKUP(B3961,LISTAS!$Q$2:$R$58,2,0),"")</f>
        <v/>
      </c>
      <c r="G3961" s="34" t="str">
        <f aca="false">IF(ISBLANK(C3961),"",  IF(F3961="RAZÓN SOCIAL","NUEVO_RP",   IF(F3961="NUMERO",      IF(ISNUMBER(VALUE(C3961)),VALUE(C3961),""),   IF(OR(F3961="NSS - NOMBRE",F3961="RP - NOMBRE"),      IF(         AND(           NOT(ISERROR(FIND(" - ",C3961))),           ISERROR(FIND("  ",C3961)),           ISERROR(FIND("–",C3961)),           ISERROR(FIND("—",C3961)),           ISNUMBER(VALUE(LEFT(C3961,FIND(" - ",C3961)-1)))         ),         VALUE(LEFT(C3961,FIND(" - ",C3961)-1)),         ""      ),   ""   )  )))</f>
        <v/>
      </c>
      <c r="H3961" s="34" t="str">
        <f aca="false">B3961 &amp; "|" &amp; E3961 &amp; "|" &amp;(IF(ISBLANK(C3961),"",IFERROR(VALUE(LEFT(TRIM(C3961),FIND(" ",TRIM(C3961)&amp;" ")-1)),"")))</f>
        <v>||</v>
      </c>
      <c r="I3961" s="18" t="n">
        <f aca="false">IF(G3961="",0, IF(COUNTIF($H$6:H3961,H3961)=1,1,0))</f>
        <v>0</v>
      </c>
      <c r="J3961" s="34" t="str">
        <f aca="false">IF( OR( ISBLANK(D3961), C3961=D3961, AND( LEFT(D3961,7)&lt;&gt;"NOMINA ", OR( ISERROR(FIND(" - ",D3961)), NOT(ISNUMBER(VALUE(LEFT(D3961,FIND(" - ",D3961)-1)))) ) ) ), "", B3961 &amp; "|" &amp; E3961 &amp; "|" &amp; (IF(ISBLANK(C3961), "", IFERROR(VALUE(LEFT(TRIM(C3961), FIND(" ", TRIM(C3961)&amp;" ")-1)), ""))) &amp; "|" &amp; D3961 )</f>
        <v/>
      </c>
      <c r="K3961" s="18" t="n">
        <f aca="false">IF(OR(C3961="", J3961="",G3961=""), 0, IF(COUNTIF($J$6:J3961, J3961)=1, 1, 0))</f>
        <v>0</v>
      </c>
      <c r="L3961" s="16" t="str">
        <f aca="false">IF(B3961="Inscripción de nuevo registro patronal",B3961 &amp; "|" &amp; E3961 &amp; "|" &amp; C3961,"")</f>
        <v/>
      </c>
      <c r="M3961" s="18" t="n">
        <f aca="false">IF(OR(C3961="", L3961=""), 0, IF(COUNTIF($L$6:L3961, L3961)=1, 1, 0))</f>
        <v>0</v>
      </c>
    </row>
    <row r="3962" customFormat="false" ht="28.35" hidden="false" customHeight="true" outlineLevel="0" collapsed="false">
      <c r="A3962" s="48" t="str">
        <f aca="false">IF(AND(NOT(ISBLANK(C3962)),NOT(ISBLANK(B3962)),NOT(ISBLANK(E3962))),(_xlfn.AGGREGATE(2,7,A$5:A3962))+1,"")</f>
        <v/>
      </c>
      <c r="B3962" s="49"/>
      <c r="C3962" s="49"/>
      <c r="D3962" s="50"/>
      <c r="E3962" s="51"/>
      <c r="F3962" s="52" t="str">
        <f aca="false">IFERROR(VLOOKUP(B3962,LISTAS!$Q$2:$R$58,2,0),"")</f>
        <v/>
      </c>
      <c r="G3962" s="34" t="str">
        <f aca="false">IF(ISBLANK(C3962),"",  IF(F3962="RAZÓN SOCIAL","NUEVO_RP",   IF(F3962="NUMERO",      IF(ISNUMBER(VALUE(C3962)),VALUE(C3962),""),   IF(OR(F3962="NSS - NOMBRE",F3962="RP - NOMBRE"),      IF(         AND(           NOT(ISERROR(FIND(" - ",C3962))),           ISERROR(FIND("  ",C3962)),           ISERROR(FIND("–",C3962)),           ISERROR(FIND("—",C3962)),           ISNUMBER(VALUE(LEFT(C3962,FIND(" - ",C3962)-1)))         ),         VALUE(LEFT(C3962,FIND(" - ",C3962)-1)),         ""      ),   ""   )  )))</f>
        <v/>
      </c>
      <c r="H3962" s="34" t="str">
        <f aca="false">B3962 &amp; "|" &amp; E3962 &amp; "|" &amp;(IF(ISBLANK(C3962),"",IFERROR(VALUE(LEFT(TRIM(C3962),FIND(" ",TRIM(C3962)&amp;" ")-1)),"")))</f>
        <v>||</v>
      </c>
      <c r="I3962" s="18" t="n">
        <f aca="false">IF(G3962="",0, IF(COUNTIF($H$6:H3962,H3962)=1,1,0))</f>
        <v>0</v>
      </c>
      <c r="J3962" s="34" t="str">
        <f aca="false">IF( OR( ISBLANK(D3962), C3962=D3962, AND( LEFT(D3962,7)&lt;&gt;"NOMINA ", OR( ISERROR(FIND(" - ",D3962)), NOT(ISNUMBER(VALUE(LEFT(D3962,FIND(" - ",D3962)-1)))) ) ) ), "", B3962 &amp; "|" &amp; E3962 &amp; "|" &amp; (IF(ISBLANK(C3962), "", IFERROR(VALUE(LEFT(TRIM(C3962), FIND(" ", TRIM(C3962)&amp;" ")-1)), ""))) &amp; "|" &amp; D3962 )</f>
        <v/>
      </c>
      <c r="K3962" s="18" t="n">
        <f aca="false">IF(OR(C3962="", J3962="",G3962=""), 0, IF(COUNTIF($J$6:J3962, J3962)=1, 1, 0))</f>
        <v>0</v>
      </c>
      <c r="L3962" s="16" t="str">
        <f aca="false">IF(B3962="Inscripción de nuevo registro patronal",B3962 &amp; "|" &amp; E3962 &amp; "|" &amp; C3962,"")</f>
        <v/>
      </c>
      <c r="M3962" s="18" t="n">
        <f aca="false">IF(OR(C3962="", L3962=""), 0, IF(COUNTIF($L$6:L3962, L3962)=1, 1, 0))</f>
        <v>0</v>
      </c>
    </row>
    <row r="3963" customFormat="false" ht="28.35" hidden="false" customHeight="true" outlineLevel="0" collapsed="false">
      <c r="A3963" s="48" t="str">
        <f aca="false">IF(AND(NOT(ISBLANK(C3963)),NOT(ISBLANK(B3963)),NOT(ISBLANK(E3963))),(_xlfn.AGGREGATE(2,7,A$5:A3963))+1,"")</f>
        <v/>
      </c>
      <c r="B3963" s="49"/>
      <c r="C3963" s="49"/>
      <c r="D3963" s="50"/>
      <c r="E3963" s="51"/>
      <c r="F3963" s="52" t="str">
        <f aca="false">IFERROR(VLOOKUP(B3963,LISTAS!$Q$2:$R$58,2,0),"")</f>
        <v/>
      </c>
      <c r="G3963" s="34" t="str">
        <f aca="false">IF(ISBLANK(C3963),"",  IF(F3963="RAZÓN SOCIAL","NUEVO_RP",   IF(F3963="NUMERO",      IF(ISNUMBER(VALUE(C3963)),VALUE(C3963),""),   IF(OR(F3963="NSS - NOMBRE",F3963="RP - NOMBRE"),      IF(         AND(           NOT(ISERROR(FIND(" - ",C3963))),           ISERROR(FIND("  ",C3963)),           ISERROR(FIND("–",C3963)),           ISERROR(FIND("—",C3963)),           ISNUMBER(VALUE(LEFT(C3963,FIND(" - ",C3963)-1)))         ),         VALUE(LEFT(C3963,FIND(" - ",C3963)-1)),         ""      ),   ""   )  )))</f>
        <v/>
      </c>
      <c r="H3963" s="34" t="str">
        <f aca="false">B3963 &amp; "|" &amp; E3963 &amp; "|" &amp;(IF(ISBLANK(C3963),"",IFERROR(VALUE(LEFT(TRIM(C3963),FIND(" ",TRIM(C3963)&amp;" ")-1)),"")))</f>
        <v>||</v>
      </c>
      <c r="I3963" s="18" t="n">
        <f aca="false">IF(G3963="",0, IF(COUNTIF($H$6:H3963,H3963)=1,1,0))</f>
        <v>0</v>
      </c>
      <c r="J3963" s="34" t="str">
        <f aca="false">IF( OR( ISBLANK(D3963), C3963=D3963, AND( LEFT(D3963,7)&lt;&gt;"NOMINA ", OR( ISERROR(FIND(" - ",D3963)), NOT(ISNUMBER(VALUE(LEFT(D3963,FIND(" - ",D3963)-1)))) ) ) ), "", B3963 &amp; "|" &amp; E3963 &amp; "|" &amp; (IF(ISBLANK(C3963), "", IFERROR(VALUE(LEFT(TRIM(C3963), FIND(" ", TRIM(C3963)&amp;" ")-1)), ""))) &amp; "|" &amp; D3963 )</f>
        <v/>
      </c>
      <c r="K3963" s="18" t="n">
        <f aca="false">IF(OR(C3963="", J3963="",G3963=""), 0, IF(COUNTIF($J$6:J3963, J3963)=1, 1, 0))</f>
        <v>0</v>
      </c>
      <c r="L3963" s="16" t="str">
        <f aca="false">IF(B3963="Inscripción de nuevo registro patronal",B3963 &amp; "|" &amp; E3963 &amp; "|" &amp; C3963,"")</f>
        <v/>
      </c>
      <c r="M3963" s="18" t="n">
        <f aca="false">IF(OR(C3963="", L3963=""), 0, IF(COUNTIF($L$6:L3963, L3963)=1, 1, 0))</f>
        <v>0</v>
      </c>
    </row>
    <row r="3964" customFormat="false" ht="28.35" hidden="false" customHeight="true" outlineLevel="0" collapsed="false">
      <c r="A3964" s="48" t="str">
        <f aca="false">IF(AND(NOT(ISBLANK(C3964)),NOT(ISBLANK(B3964)),NOT(ISBLANK(E3964))),(_xlfn.AGGREGATE(2,7,A$5:A3964))+1,"")</f>
        <v/>
      </c>
      <c r="B3964" s="49"/>
      <c r="C3964" s="49"/>
      <c r="D3964" s="50"/>
      <c r="E3964" s="51"/>
      <c r="F3964" s="52" t="str">
        <f aca="false">IFERROR(VLOOKUP(B3964,LISTAS!$Q$2:$R$58,2,0),"")</f>
        <v/>
      </c>
      <c r="G3964" s="34" t="str">
        <f aca="false">IF(ISBLANK(C3964),"",  IF(F3964="RAZÓN SOCIAL","NUEVO_RP",   IF(F3964="NUMERO",      IF(ISNUMBER(VALUE(C3964)),VALUE(C3964),""),   IF(OR(F3964="NSS - NOMBRE",F3964="RP - NOMBRE"),      IF(         AND(           NOT(ISERROR(FIND(" - ",C3964))),           ISERROR(FIND("  ",C3964)),           ISERROR(FIND("–",C3964)),           ISERROR(FIND("—",C3964)),           ISNUMBER(VALUE(LEFT(C3964,FIND(" - ",C3964)-1)))         ),         VALUE(LEFT(C3964,FIND(" - ",C3964)-1)),         ""      ),   ""   )  )))</f>
        <v/>
      </c>
      <c r="H3964" s="34" t="str">
        <f aca="false">B3964 &amp; "|" &amp; E3964 &amp; "|" &amp;(IF(ISBLANK(C3964),"",IFERROR(VALUE(LEFT(TRIM(C3964),FIND(" ",TRIM(C3964)&amp;" ")-1)),"")))</f>
        <v>||</v>
      </c>
      <c r="I3964" s="18" t="n">
        <f aca="false">IF(G3964="",0, IF(COUNTIF($H$6:H3964,H3964)=1,1,0))</f>
        <v>0</v>
      </c>
      <c r="J3964" s="34" t="str">
        <f aca="false">IF( OR( ISBLANK(D3964), C3964=D3964, AND( LEFT(D3964,7)&lt;&gt;"NOMINA ", OR( ISERROR(FIND(" - ",D3964)), NOT(ISNUMBER(VALUE(LEFT(D3964,FIND(" - ",D3964)-1)))) ) ) ), "", B3964 &amp; "|" &amp; E3964 &amp; "|" &amp; (IF(ISBLANK(C3964), "", IFERROR(VALUE(LEFT(TRIM(C3964), FIND(" ", TRIM(C3964)&amp;" ")-1)), ""))) &amp; "|" &amp; D3964 )</f>
        <v/>
      </c>
      <c r="K3964" s="18" t="n">
        <f aca="false">IF(OR(C3964="", J3964="",G3964=""), 0, IF(COUNTIF($J$6:J3964, J3964)=1, 1, 0))</f>
        <v>0</v>
      </c>
      <c r="L3964" s="16" t="str">
        <f aca="false">IF(B3964="Inscripción de nuevo registro patronal",B3964 &amp; "|" &amp; E3964 &amp; "|" &amp; C3964,"")</f>
        <v/>
      </c>
      <c r="M3964" s="18" t="n">
        <f aca="false">IF(OR(C3964="", L3964=""), 0, IF(COUNTIF($L$6:L3964, L3964)=1, 1, 0))</f>
        <v>0</v>
      </c>
    </row>
    <row r="3965" customFormat="false" ht="28.35" hidden="false" customHeight="true" outlineLevel="0" collapsed="false">
      <c r="A3965" s="48" t="str">
        <f aca="false">IF(AND(NOT(ISBLANK(C3965)),NOT(ISBLANK(B3965)),NOT(ISBLANK(E3965))),(_xlfn.AGGREGATE(2,7,A$5:A3965))+1,"")</f>
        <v/>
      </c>
      <c r="B3965" s="49"/>
      <c r="C3965" s="49"/>
      <c r="D3965" s="50"/>
      <c r="E3965" s="51"/>
      <c r="F3965" s="52" t="str">
        <f aca="false">IFERROR(VLOOKUP(B3965,LISTAS!$Q$2:$R$58,2,0),"")</f>
        <v/>
      </c>
      <c r="G3965" s="34" t="str">
        <f aca="false">IF(ISBLANK(C3965),"",  IF(F3965="RAZÓN SOCIAL","NUEVO_RP",   IF(F3965="NUMERO",      IF(ISNUMBER(VALUE(C3965)),VALUE(C3965),""),   IF(OR(F3965="NSS - NOMBRE",F3965="RP - NOMBRE"),      IF(         AND(           NOT(ISERROR(FIND(" - ",C3965))),           ISERROR(FIND("  ",C3965)),           ISERROR(FIND("–",C3965)),           ISERROR(FIND("—",C3965)),           ISNUMBER(VALUE(LEFT(C3965,FIND(" - ",C3965)-1)))         ),         VALUE(LEFT(C3965,FIND(" - ",C3965)-1)),         ""      ),   ""   )  )))</f>
        <v/>
      </c>
      <c r="H3965" s="34" t="str">
        <f aca="false">B3965 &amp; "|" &amp; E3965 &amp; "|" &amp;(IF(ISBLANK(C3965),"",IFERROR(VALUE(LEFT(TRIM(C3965),FIND(" ",TRIM(C3965)&amp;" ")-1)),"")))</f>
        <v>||</v>
      </c>
      <c r="I3965" s="18" t="n">
        <f aca="false">IF(G3965="",0, IF(COUNTIF($H$6:H3965,H3965)=1,1,0))</f>
        <v>0</v>
      </c>
      <c r="J3965" s="34" t="str">
        <f aca="false">IF( OR( ISBLANK(D3965), C3965=D3965, AND( LEFT(D3965,7)&lt;&gt;"NOMINA ", OR( ISERROR(FIND(" - ",D3965)), NOT(ISNUMBER(VALUE(LEFT(D3965,FIND(" - ",D3965)-1)))) ) ) ), "", B3965 &amp; "|" &amp; E3965 &amp; "|" &amp; (IF(ISBLANK(C3965), "", IFERROR(VALUE(LEFT(TRIM(C3965), FIND(" ", TRIM(C3965)&amp;" ")-1)), ""))) &amp; "|" &amp; D3965 )</f>
        <v/>
      </c>
      <c r="K3965" s="18" t="n">
        <f aca="false">IF(OR(C3965="", J3965="",G3965=""), 0, IF(COUNTIF($J$6:J3965, J3965)=1, 1, 0))</f>
        <v>0</v>
      </c>
      <c r="L3965" s="16" t="str">
        <f aca="false">IF(B3965="Inscripción de nuevo registro patronal",B3965 &amp; "|" &amp; E3965 &amp; "|" &amp; C3965,"")</f>
        <v/>
      </c>
      <c r="M3965" s="18" t="n">
        <f aca="false">IF(OR(C3965="", L3965=""), 0, IF(COUNTIF($L$6:L3965, L3965)=1, 1, 0))</f>
        <v>0</v>
      </c>
    </row>
    <row r="3966" customFormat="false" ht="28.35" hidden="false" customHeight="true" outlineLevel="0" collapsed="false">
      <c r="A3966" s="48" t="str">
        <f aca="false">IF(AND(NOT(ISBLANK(C3966)),NOT(ISBLANK(B3966)),NOT(ISBLANK(E3966))),(_xlfn.AGGREGATE(2,7,A$5:A3966))+1,"")</f>
        <v/>
      </c>
      <c r="B3966" s="49"/>
      <c r="C3966" s="49"/>
      <c r="D3966" s="50"/>
      <c r="E3966" s="51"/>
      <c r="F3966" s="52" t="str">
        <f aca="false">IFERROR(VLOOKUP(B3966,LISTAS!$Q$2:$R$58,2,0),"")</f>
        <v/>
      </c>
      <c r="G3966" s="34" t="str">
        <f aca="false">IF(ISBLANK(C3966),"",  IF(F3966="RAZÓN SOCIAL","NUEVO_RP",   IF(F3966="NUMERO",      IF(ISNUMBER(VALUE(C3966)),VALUE(C3966),""),   IF(OR(F3966="NSS - NOMBRE",F3966="RP - NOMBRE"),      IF(         AND(           NOT(ISERROR(FIND(" - ",C3966))),           ISERROR(FIND("  ",C3966)),           ISERROR(FIND("–",C3966)),           ISERROR(FIND("—",C3966)),           ISNUMBER(VALUE(LEFT(C3966,FIND(" - ",C3966)-1)))         ),         VALUE(LEFT(C3966,FIND(" - ",C3966)-1)),         ""      ),   ""   )  )))</f>
        <v/>
      </c>
      <c r="H3966" s="34" t="str">
        <f aca="false">B3966 &amp; "|" &amp; E3966 &amp; "|" &amp;(IF(ISBLANK(C3966),"",IFERROR(VALUE(LEFT(TRIM(C3966),FIND(" ",TRIM(C3966)&amp;" ")-1)),"")))</f>
        <v>||</v>
      </c>
      <c r="I3966" s="18" t="n">
        <f aca="false">IF(G3966="",0, IF(COUNTIF($H$6:H3966,H3966)=1,1,0))</f>
        <v>0</v>
      </c>
      <c r="J3966" s="34" t="str">
        <f aca="false">IF( OR( ISBLANK(D3966), C3966=D3966, AND( LEFT(D3966,7)&lt;&gt;"NOMINA ", OR( ISERROR(FIND(" - ",D3966)), NOT(ISNUMBER(VALUE(LEFT(D3966,FIND(" - ",D3966)-1)))) ) ) ), "", B3966 &amp; "|" &amp; E3966 &amp; "|" &amp; (IF(ISBLANK(C3966), "", IFERROR(VALUE(LEFT(TRIM(C3966), FIND(" ", TRIM(C3966)&amp;" ")-1)), ""))) &amp; "|" &amp; D3966 )</f>
        <v/>
      </c>
      <c r="K3966" s="18" t="n">
        <f aca="false">IF(OR(C3966="", J3966="",G3966=""), 0, IF(COUNTIF($J$6:J3966, J3966)=1, 1, 0))</f>
        <v>0</v>
      </c>
      <c r="L3966" s="16" t="str">
        <f aca="false">IF(B3966="Inscripción de nuevo registro patronal",B3966 &amp; "|" &amp; E3966 &amp; "|" &amp; C3966,"")</f>
        <v/>
      </c>
      <c r="M3966" s="18" t="n">
        <f aca="false">IF(OR(C3966="", L3966=""), 0, IF(COUNTIF($L$6:L3966, L3966)=1, 1, 0))</f>
        <v>0</v>
      </c>
    </row>
    <row r="3967" customFormat="false" ht="28.35" hidden="false" customHeight="true" outlineLevel="0" collapsed="false">
      <c r="A3967" s="48" t="str">
        <f aca="false">IF(AND(NOT(ISBLANK(C3967)),NOT(ISBLANK(B3967)),NOT(ISBLANK(E3967))),(_xlfn.AGGREGATE(2,7,A$5:A3967))+1,"")</f>
        <v/>
      </c>
      <c r="B3967" s="49"/>
      <c r="C3967" s="49"/>
      <c r="D3967" s="50"/>
      <c r="E3967" s="51"/>
      <c r="F3967" s="52" t="str">
        <f aca="false">IFERROR(VLOOKUP(B3967,LISTAS!$Q$2:$R$58,2,0),"")</f>
        <v/>
      </c>
      <c r="G3967" s="34" t="str">
        <f aca="false">IF(ISBLANK(C3967),"",  IF(F3967="RAZÓN SOCIAL","NUEVO_RP",   IF(F3967="NUMERO",      IF(ISNUMBER(VALUE(C3967)),VALUE(C3967),""),   IF(OR(F3967="NSS - NOMBRE",F3967="RP - NOMBRE"),      IF(         AND(           NOT(ISERROR(FIND(" - ",C3967))),           ISERROR(FIND("  ",C3967)),           ISERROR(FIND("–",C3967)),           ISERROR(FIND("—",C3967)),           ISNUMBER(VALUE(LEFT(C3967,FIND(" - ",C3967)-1)))         ),         VALUE(LEFT(C3967,FIND(" - ",C3967)-1)),         ""      ),   ""   )  )))</f>
        <v/>
      </c>
      <c r="H3967" s="34" t="str">
        <f aca="false">B3967 &amp; "|" &amp; E3967 &amp; "|" &amp;(IF(ISBLANK(C3967),"",IFERROR(VALUE(LEFT(TRIM(C3967),FIND(" ",TRIM(C3967)&amp;" ")-1)),"")))</f>
        <v>||</v>
      </c>
      <c r="I3967" s="18" t="n">
        <f aca="false">IF(G3967="",0, IF(COUNTIF($H$6:H3967,H3967)=1,1,0))</f>
        <v>0</v>
      </c>
      <c r="J3967" s="34" t="str">
        <f aca="false">IF( OR( ISBLANK(D3967), C3967=D3967, AND( LEFT(D3967,7)&lt;&gt;"NOMINA ", OR( ISERROR(FIND(" - ",D3967)), NOT(ISNUMBER(VALUE(LEFT(D3967,FIND(" - ",D3967)-1)))) ) ) ), "", B3967 &amp; "|" &amp; E3967 &amp; "|" &amp; (IF(ISBLANK(C3967), "", IFERROR(VALUE(LEFT(TRIM(C3967), FIND(" ", TRIM(C3967)&amp;" ")-1)), ""))) &amp; "|" &amp; D3967 )</f>
        <v/>
      </c>
      <c r="K3967" s="18" t="n">
        <f aca="false">IF(OR(C3967="", J3967="",G3967=""), 0, IF(COUNTIF($J$6:J3967, J3967)=1, 1, 0))</f>
        <v>0</v>
      </c>
      <c r="L3967" s="16" t="str">
        <f aca="false">IF(B3967="Inscripción de nuevo registro patronal",B3967 &amp; "|" &amp; E3967 &amp; "|" &amp; C3967,"")</f>
        <v/>
      </c>
      <c r="M3967" s="18" t="n">
        <f aca="false">IF(OR(C3967="", L3967=""), 0, IF(COUNTIF($L$6:L3967, L3967)=1, 1, 0))</f>
        <v>0</v>
      </c>
    </row>
    <row r="3968" customFormat="false" ht="28.35" hidden="false" customHeight="true" outlineLevel="0" collapsed="false">
      <c r="A3968" s="48" t="str">
        <f aca="false">IF(AND(NOT(ISBLANK(C3968)),NOT(ISBLANK(B3968)),NOT(ISBLANK(E3968))),(_xlfn.AGGREGATE(2,7,A$5:A3968))+1,"")</f>
        <v/>
      </c>
      <c r="B3968" s="49"/>
      <c r="C3968" s="49"/>
      <c r="D3968" s="50"/>
      <c r="E3968" s="51"/>
      <c r="F3968" s="52" t="str">
        <f aca="false">IFERROR(VLOOKUP(B3968,LISTAS!$Q$2:$R$58,2,0),"")</f>
        <v/>
      </c>
      <c r="G3968" s="34" t="str">
        <f aca="false">IF(ISBLANK(C3968),"",  IF(F3968="RAZÓN SOCIAL","NUEVO_RP",   IF(F3968="NUMERO",      IF(ISNUMBER(VALUE(C3968)),VALUE(C3968),""),   IF(OR(F3968="NSS - NOMBRE",F3968="RP - NOMBRE"),      IF(         AND(           NOT(ISERROR(FIND(" - ",C3968))),           ISERROR(FIND("  ",C3968)),           ISERROR(FIND("–",C3968)),           ISERROR(FIND("—",C3968)),           ISNUMBER(VALUE(LEFT(C3968,FIND(" - ",C3968)-1)))         ),         VALUE(LEFT(C3968,FIND(" - ",C3968)-1)),         ""      ),   ""   )  )))</f>
        <v/>
      </c>
      <c r="H3968" s="34" t="str">
        <f aca="false">B3968 &amp; "|" &amp; E3968 &amp; "|" &amp;(IF(ISBLANK(C3968),"",IFERROR(VALUE(LEFT(TRIM(C3968),FIND(" ",TRIM(C3968)&amp;" ")-1)),"")))</f>
        <v>||</v>
      </c>
      <c r="I3968" s="18" t="n">
        <f aca="false">IF(G3968="",0, IF(COUNTIF($H$6:H3968,H3968)=1,1,0))</f>
        <v>0</v>
      </c>
      <c r="J3968" s="34" t="str">
        <f aca="false">IF( OR( ISBLANK(D3968), C3968=D3968, AND( LEFT(D3968,7)&lt;&gt;"NOMINA ", OR( ISERROR(FIND(" - ",D3968)), NOT(ISNUMBER(VALUE(LEFT(D3968,FIND(" - ",D3968)-1)))) ) ) ), "", B3968 &amp; "|" &amp; E3968 &amp; "|" &amp; (IF(ISBLANK(C3968), "", IFERROR(VALUE(LEFT(TRIM(C3968), FIND(" ", TRIM(C3968)&amp;" ")-1)), ""))) &amp; "|" &amp; D3968 )</f>
        <v/>
      </c>
      <c r="K3968" s="18" t="n">
        <f aca="false">IF(OR(C3968="", J3968="",G3968=""), 0, IF(COUNTIF($J$6:J3968, J3968)=1, 1, 0))</f>
        <v>0</v>
      </c>
      <c r="L3968" s="16" t="str">
        <f aca="false">IF(B3968="Inscripción de nuevo registro patronal",B3968 &amp; "|" &amp; E3968 &amp; "|" &amp; C3968,"")</f>
        <v/>
      </c>
      <c r="M3968" s="18" t="n">
        <f aca="false">IF(OR(C3968="", L3968=""), 0, IF(COUNTIF($L$6:L3968, L3968)=1, 1, 0))</f>
        <v>0</v>
      </c>
    </row>
    <row r="3969" customFormat="false" ht="28.35" hidden="false" customHeight="true" outlineLevel="0" collapsed="false">
      <c r="A3969" s="48" t="str">
        <f aca="false">IF(AND(NOT(ISBLANK(C3969)),NOT(ISBLANK(B3969)),NOT(ISBLANK(E3969))),(_xlfn.AGGREGATE(2,7,A$5:A3969))+1,"")</f>
        <v/>
      </c>
      <c r="B3969" s="49"/>
      <c r="C3969" s="49"/>
      <c r="D3969" s="50"/>
      <c r="E3969" s="51"/>
      <c r="F3969" s="52" t="str">
        <f aca="false">IFERROR(VLOOKUP(B3969,LISTAS!$Q$2:$R$58,2,0),"")</f>
        <v/>
      </c>
      <c r="G3969" s="34" t="str">
        <f aca="false">IF(ISBLANK(C3969),"",  IF(F3969="RAZÓN SOCIAL","NUEVO_RP",   IF(F3969="NUMERO",      IF(ISNUMBER(VALUE(C3969)),VALUE(C3969),""),   IF(OR(F3969="NSS - NOMBRE",F3969="RP - NOMBRE"),      IF(         AND(           NOT(ISERROR(FIND(" - ",C3969))),           ISERROR(FIND("  ",C3969)),           ISERROR(FIND("–",C3969)),           ISERROR(FIND("—",C3969)),           ISNUMBER(VALUE(LEFT(C3969,FIND(" - ",C3969)-1)))         ),         VALUE(LEFT(C3969,FIND(" - ",C3969)-1)),         ""      ),   ""   )  )))</f>
        <v/>
      </c>
      <c r="H3969" s="34" t="str">
        <f aca="false">B3969 &amp; "|" &amp; E3969 &amp; "|" &amp;(IF(ISBLANK(C3969),"",IFERROR(VALUE(LEFT(TRIM(C3969),FIND(" ",TRIM(C3969)&amp;" ")-1)),"")))</f>
        <v>||</v>
      </c>
      <c r="I3969" s="18" t="n">
        <f aca="false">IF(G3969="",0, IF(COUNTIF($H$6:H3969,H3969)=1,1,0))</f>
        <v>0</v>
      </c>
      <c r="J3969" s="34" t="str">
        <f aca="false">IF( OR( ISBLANK(D3969), C3969=D3969, AND( LEFT(D3969,7)&lt;&gt;"NOMINA ", OR( ISERROR(FIND(" - ",D3969)), NOT(ISNUMBER(VALUE(LEFT(D3969,FIND(" - ",D3969)-1)))) ) ) ), "", B3969 &amp; "|" &amp; E3969 &amp; "|" &amp; (IF(ISBLANK(C3969), "", IFERROR(VALUE(LEFT(TRIM(C3969), FIND(" ", TRIM(C3969)&amp;" ")-1)), ""))) &amp; "|" &amp; D3969 )</f>
        <v/>
      </c>
      <c r="K3969" s="18" t="n">
        <f aca="false">IF(OR(C3969="", J3969="",G3969=""), 0, IF(COUNTIF($J$6:J3969, J3969)=1, 1, 0))</f>
        <v>0</v>
      </c>
      <c r="L3969" s="16" t="str">
        <f aca="false">IF(B3969="Inscripción de nuevo registro patronal",B3969 &amp; "|" &amp; E3969 &amp; "|" &amp; C3969,"")</f>
        <v/>
      </c>
      <c r="M3969" s="18" t="n">
        <f aca="false">IF(OR(C3969="", L3969=""), 0, IF(COUNTIF($L$6:L3969, L3969)=1, 1, 0))</f>
        <v>0</v>
      </c>
    </row>
    <row r="3970" customFormat="false" ht="28.35" hidden="false" customHeight="true" outlineLevel="0" collapsed="false">
      <c r="A3970" s="48" t="str">
        <f aca="false">IF(AND(NOT(ISBLANK(C3970)),NOT(ISBLANK(B3970)),NOT(ISBLANK(E3970))),(_xlfn.AGGREGATE(2,7,A$5:A3970))+1,"")</f>
        <v/>
      </c>
      <c r="B3970" s="49"/>
      <c r="C3970" s="49"/>
      <c r="D3970" s="50"/>
      <c r="E3970" s="51"/>
      <c r="F3970" s="52" t="str">
        <f aca="false">IFERROR(VLOOKUP(B3970,LISTAS!$Q$2:$R$58,2,0),"")</f>
        <v/>
      </c>
      <c r="G3970" s="34" t="str">
        <f aca="false">IF(ISBLANK(C3970),"",  IF(F3970="RAZÓN SOCIAL","NUEVO_RP",   IF(F3970="NUMERO",      IF(ISNUMBER(VALUE(C3970)),VALUE(C3970),""),   IF(OR(F3970="NSS - NOMBRE",F3970="RP - NOMBRE"),      IF(         AND(           NOT(ISERROR(FIND(" - ",C3970))),           ISERROR(FIND("  ",C3970)),           ISERROR(FIND("–",C3970)),           ISERROR(FIND("—",C3970)),           ISNUMBER(VALUE(LEFT(C3970,FIND(" - ",C3970)-1)))         ),         VALUE(LEFT(C3970,FIND(" - ",C3970)-1)),         ""      ),   ""   )  )))</f>
        <v/>
      </c>
      <c r="H3970" s="34" t="str">
        <f aca="false">B3970 &amp; "|" &amp; E3970 &amp; "|" &amp;(IF(ISBLANK(C3970),"",IFERROR(VALUE(LEFT(TRIM(C3970),FIND(" ",TRIM(C3970)&amp;" ")-1)),"")))</f>
        <v>||</v>
      </c>
      <c r="I3970" s="18" t="n">
        <f aca="false">IF(G3970="",0, IF(COUNTIF($H$6:H3970,H3970)=1,1,0))</f>
        <v>0</v>
      </c>
      <c r="J3970" s="34" t="str">
        <f aca="false">IF( OR( ISBLANK(D3970), C3970=D3970, AND( LEFT(D3970,7)&lt;&gt;"NOMINA ", OR( ISERROR(FIND(" - ",D3970)), NOT(ISNUMBER(VALUE(LEFT(D3970,FIND(" - ",D3970)-1)))) ) ) ), "", B3970 &amp; "|" &amp; E3970 &amp; "|" &amp; (IF(ISBLANK(C3970), "", IFERROR(VALUE(LEFT(TRIM(C3970), FIND(" ", TRIM(C3970)&amp;" ")-1)), ""))) &amp; "|" &amp; D3970 )</f>
        <v/>
      </c>
      <c r="K3970" s="18" t="n">
        <f aca="false">IF(OR(C3970="", J3970="",G3970=""), 0, IF(COUNTIF($J$6:J3970, J3970)=1, 1, 0))</f>
        <v>0</v>
      </c>
      <c r="L3970" s="16" t="str">
        <f aca="false">IF(B3970="Inscripción de nuevo registro patronal",B3970 &amp; "|" &amp; E3970 &amp; "|" &amp; C3970,"")</f>
        <v/>
      </c>
      <c r="M3970" s="18" t="n">
        <f aca="false">IF(OR(C3970="", L3970=""), 0, IF(COUNTIF($L$6:L3970, L3970)=1, 1, 0))</f>
        <v>0</v>
      </c>
    </row>
    <row r="3971" customFormat="false" ht="28.35" hidden="false" customHeight="true" outlineLevel="0" collapsed="false">
      <c r="A3971" s="48" t="str">
        <f aca="false">IF(AND(NOT(ISBLANK(C3971)),NOT(ISBLANK(B3971)),NOT(ISBLANK(E3971))),(_xlfn.AGGREGATE(2,7,A$5:A3971))+1,"")</f>
        <v/>
      </c>
      <c r="B3971" s="49"/>
      <c r="C3971" s="49"/>
      <c r="D3971" s="50"/>
      <c r="E3971" s="51"/>
      <c r="F3971" s="52" t="str">
        <f aca="false">IFERROR(VLOOKUP(B3971,LISTAS!$Q$2:$R$58,2,0),"")</f>
        <v/>
      </c>
      <c r="G3971" s="34" t="str">
        <f aca="false">IF(ISBLANK(C3971),"",  IF(F3971="RAZÓN SOCIAL","NUEVO_RP",   IF(F3971="NUMERO",      IF(ISNUMBER(VALUE(C3971)),VALUE(C3971),""),   IF(OR(F3971="NSS - NOMBRE",F3971="RP - NOMBRE"),      IF(         AND(           NOT(ISERROR(FIND(" - ",C3971))),           ISERROR(FIND("  ",C3971)),           ISERROR(FIND("–",C3971)),           ISERROR(FIND("—",C3971)),           ISNUMBER(VALUE(LEFT(C3971,FIND(" - ",C3971)-1)))         ),         VALUE(LEFT(C3971,FIND(" - ",C3971)-1)),         ""      ),   ""   )  )))</f>
        <v/>
      </c>
      <c r="H3971" s="34" t="str">
        <f aca="false">B3971 &amp; "|" &amp; E3971 &amp; "|" &amp;(IF(ISBLANK(C3971),"",IFERROR(VALUE(LEFT(TRIM(C3971),FIND(" ",TRIM(C3971)&amp;" ")-1)),"")))</f>
        <v>||</v>
      </c>
      <c r="I3971" s="18" t="n">
        <f aca="false">IF(G3971="",0, IF(COUNTIF($H$6:H3971,H3971)=1,1,0))</f>
        <v>0</v>
      </c>
      <c r="J3971" s="34" t="str">
        <f aca="false">IF( OR( ISBLANK(D3971), C3971=D3971, AND( LEFT(D3971,7)&lt;&gt;"NOMINA ", OR( ISERROR(FIND(" - ",D3971)), NOT(ISNUMBER(VALUE(LEFT(D3971,FIND(" - ",D3971)-1)))) ) ) ), "", B3971 &amp; "|" &amp; E3971 &amp; "|" &amp; (IF(ISBLANK(C3971), "", IFERROR(VALUE(LEFT(TRIM(C3971), FIND(" ", TRIM(C3971)&amp;" ")-1)), ""))) &amp; "|" &amp; D3971 )</f>
        <v/>
      </c>
      <c r="K3971" s="18" t="n">
        <f aca="false">IF(OR(C3971="", J3971="",G3971=""), 0, IF(COUNTIF($J$6:J3971, J3971)=1, 1, 0))</f>
        <v>0</v>
      </c>
      <c r="L3971" s="16" t="str">
        <f aca="false">IF(B3971="Inscripción de nuevo registro patronal",B3971 &amp; "|" &amp; E3971 &amp; "|" &amp; C3971,"")</f>
        <v/>
      </c>
      <c r="M3971" s="18" t="n">
        <f aca="false">IF(OR(C3971="", L3971=""), 0, IF(COUNTIF($L$6:L3971, L3971)=1, 1, 0))</f>
        <v>0</v>
      </c>
    </row>
    <row r="3972" customFormat="false" ht="28.35" hidden="false" customHeight="true" outlineLevel="0" collapsed="false">
      <c r="A3972" s="48" t="str">
        <f aca="false">IF(AND(NOT(ISBLANK(C3972)),NOT(ISBLANK(B3972)),NOT(ISBLANK(E3972))),(_xlfn.AGGREGATE(2,7,A$5:A3972))+1,"")</f>
        <v/>
      </c>
      <c r="B3972" s="49"/>
      <c r="C3972" s="49"/>
      <c r="D3972" s="50"/>
      <c r="E3972" s="51"/>
      <c r="F3972" s="52" t="str">
        <f aca="false">IFERROR(VLOOKUP(B3972,LISTAS!$Q$2:$R$58,2,0),"")</f>
        <v/>
      </c>
      <c r="G3972" s="34" t="str">
        <f aca="false">IF(ISBLANK(C3972),"",  IF(F3972="RAZÓN SOCIAL","NUEVO_RP",   IF(F3972="NUMERO",      IF(ISNUMBER(VALUE(C3972)),VALUE(C3972),""),   IF(OR(F3972="NSS - NOMBRE",F3972="RP - NOMBRE"),      IF(         AND(           NOT(ISERROR(FIND(" - ",C3972))),           ISERROR(FIND("  ",C3972)),           ISERROR(FIND("–",C3972)),           ISERROR(FIND("—",C3972)),           ISNUMBER(VALUE(LEFT(C3972,FIND(" - ",C3972)-1)))         ),         VALUE(LEFT(C3972,FIND(" - ",C3972)-1)),         ""      ),   ""   )  )))</f>
        <v/>
      </c>
      <c r="H3972" s="34" t="str">
        <f aca="false">B3972 &amp; "|" &amp; E3972 &amp; "|" &amp;(IF(ISBLANK(C3972),"",IFERROR(VALUE(LEFT(TRIM(C3972),FIND(" ",TRIM(C3972)&amp;" ")-1)),"")))</f>
        <v>||</v>
      </c>
      <c r="I3972" s="18" t="n">
        <f aca="false">IF(G3972="",0, IF(COUNTIF($H$6:H3972,H3972)=1,1,0))</f>
        <v>0</v>
      </c>
      <c r="J3972" s="34" t="str">
        <f aca="false">IF( OR( ISBLANK(D3972), C3972=D3972, AND( LEFT(D3972,7)&lt;&gt;"NOMINA ", OR( ISERROR(FIND(" - ",D3972)), NOT(ISNUMBER(VALUE(LEFT(D3972,FIND(" - ",D3972)-1)))) ) ) ), "", B3972 &amp; "|" &amp; E3972 &amp; "|" &amp; (IF(ISBLANK(C3972), "", IFERROR(VALUE(LEFT(TRIM(C3972), FIND(" ", TRIM(C3972)&amp;" ")-1)), ""))) &amp; "|" &amp; D3972 )</f>
        <v/>
      </c>
      <c r="K3972" s="18" t="n">
        <f aca="false">IF(OR(C3972="", J3972="",G3972=""), 0, IF(COUNTIF($J$6:J3972, J3972)=1, 1, 0))</f>
        <v>0</v>
      </c>
      <c r="L3972" s="16" t="str">
        <f aca="false">IF(B3972="Inscripción de nuevo registro patronal",B3972 &amp; "|" &amp; E3972 &amp; "|" &amp; C3972,"")</f>
        <v/>
      </c>
      <c r="M3972" s="18" t="n">
        <f aca="false">IF(OR(C3972="", L3972=""), 0, IF(COUNTIF($L$6:L3972, L3972)=1, 1, 0))</f>
        <v>0</v>
      </c>
    </row>
    <row r="3973" customFormat="false" ht="28.35" hidden="false" customHeight="true" outlineLevel="0" collapsed="false">
      <c r="A3973" s="48" t="str">
        <f aca="false">IF(AND(NOT(ISBLANK(C3973)),NOT(ISBLANK(B3973)),NOT(ISBLANK(E3973))),(_xlfn.AGGREGATE(2,7,A$5:A3973))+1,"")</f>
        <v/>
      </c>
      <c r="B3973" s="49"/>
      <c r="C3973" s="49"/>
      <c r="D3973" s="50"/>
      <c r="E3973" s="51"/>
      <c r="F3973" s="52" t="str">
        <f aca="false">IFERROR(VLOOKUP(B3973,LISTAS!$Q$2:$R$58,2,0),"")</f>
        <v/>
      </c>
      <c r="G3973" s="34" t="str">
        <f aca="false">IF(ISBLANK(C3973),"",  IF(F3973="RAZÓN SOCIAL","NUEVO_RP",   IF(F3973="NUMERO",      IF(ISNUMBER(VALUE(C3973)),VALUE(C3973),""),   IF(OR(F3973="NSS - NOMBRE",F3973="RP - NOMBRE"),      IF(         AND(           NOT(ISERROR(FIND(" - ",C3973))),           ISERROR(FIND("  ",C3973)),           ISERROR(FIND("–",C3973)),           ISERROR(FIND("—",C3973)),           ISNUMBER(VALUE(LEFT(C3973,FIND(" - ",C3973)-1)))         ),         VALUE(LEFT(C3973,FIND(" - ",C3973)-1)),         ""      ),   ""   )  )))</f>
        <v/>
      </c>
      <c r="H3973" s="34" t="str">
        <f aca="false">B3973 &amp; "|" &amp; E3973 &amp; "|" &amp;(IF(ISBLANK(C3973),"",IFERROR(VALUE(LEFT(TRIM(C3973),FIND(" ",TRIM(C3973)&amp;" ")-1)),"")))</f>
        <v>||</v>
      </c>
      <c r="I3973" s="18" t="n">
        <f aca="false">IF(G3973="",0, IF(COUNTIF($H$6:H3973,H3973)=1,1,0))</f>
        <v>0</v>
      </c>
      <c r="J3973" s="34" t="str">
        <f aca="false">IF( OR( ISBLANK(D3973), C3973=D3973, AND( LEFT(D3973,7)&lt;&gt;"NOMINA ", OR( ISERROR(FIND(" - ",D3973)), NOT(ISNUMBER(VALUE(LEFT(D3973,FIND(" - ",D3973)-1)))) ) ) ), "", B3973 &amp; "|" &amp; E3973 &amp; "|" &amp; (IF(ISBLANK(C3973), "", IFERROR(VALUE(LEFT(TRIM(C3973), FIND(" ", TRIM(C3973)&amp;" ")-1)), ""))) &amp; "|" &amp; D3973 )</f>
        <v/>
      </c>
      <c r="K3973" s="18" t="n">
        <f aca="false">IF(OR(C3973="", J3973="",G3973=""), 0, IF(COUNTIF($J$6:J3973, J3973)=1, 1, 0))</f>
        <v>0</v>
      </c>
      <c r="L3973" s="16" t="str">
        <f aca="false">IF(B3973="Inscripción de nuevo registro patronal",B3973 &amp; "|" &amp; E3973 &amp; "|" &amp; C3973,"")</f>
        <v/>
      </c>
      <c r="M3973" s="18" t="n">
        <f aca="false">IF(OR(C3973="", L3973=""), 0, IF(COUNTIF($L$6:L3973, L3973)=1, 1, 0))</f>
        <v>0</v>
      </c>
    </row>
    <row r="3974" customFormat="false" ht="28.35" hidden="false" customHeight="true" outlineLevel="0" collapsed="false">
      <c r="A3974" s="48" t="str">
        <f aca="false">IF(AND(NOT(ISBLANK(C3974)),NOT(ISBLANK(B3974)),NOT(ISBLANK(E3974))),(_xlfn.AGGREGATE(2,7,A$5:A3974))+1,"")</f>
        <v/>
      </c>
      <c r="B3974" s="49"/>
      <c r="C3974" s="49"/>
      <c r="D3974" s="50"/>
      <c r="E3974" s="51"/>
      <c r="F3974" s="52" t="str">
        <f aca="false">IFERROR(VLOOKUP(B3974,LISTAS!$Q$2:$R$58,2,0),"")</f>
        <v/>
      </c>
      <c r="G3974" s="34" t="str">
        <f aca="false">IF(ISBLANK(C3974),"",  IF(F3974="RAZÓN SOCIAL","NUEVO_RP",   IF(F3974="NUMERO",      IF(ISNUMBER(VALUE(C3974)),VALUE(C3974),""),   IF(OR(F3974="NSS - NOMBRE",F3974="RP - NOMBRE"),      IF(         AND(           NOT(ISERROR(FIND(" - ",C3974))),           ISERROR(FIND("  ",C3974)),           ISERROR(FIND("–",C3974)),           ISERROR(FIND("—",C3974)),           ISNUMBER(VALUE(LEFT(C3974,FIND(" - ",C3974)-1)))         ),         VALUE(LEFT(C3974,FIND(" - ",C3974)-1)),         ""      ),   ""   )  )))</f>
        <v/>
      </c>
      <c r="H3974" s="34" t="str">
        <f aca="false">B3974 &amp; "|" &amp; E3974 &amp; "|" &amp;(IF(ISBLANK(C3974),"",IFERROR(VALUE(LEFT(TRIM(C3974),FIND(" ",TRIM(C3974)&amp;" ")-1)),"")))</f>
        <v>||</v>
      </c>
      <c r="I3974" s="18" t="n">
        <f aca="false">IF(G3974="",0, IF(COUNTIF($H$6:H3974,H3974)=1,1,0))</f>
        <v>0</v>
      </c>
      <c r="J3974" s="34" t="str">
        <f aca="false">IF( OR( ISBLANK(D3974), C3974=D3974, AND( LEFT(D3974,7)&lt;&gt;"NOMINA ", OR( ISERROR(FIND(" - ",D3974)), NOT(ISNUMBER(VALUE(LEFT(D3974,FIND(" - ",D3974)-1)))) ) ) ), "", B3974 &amp; "|" &amp; E3974 &amp; "|" &amp; (IF(ISBLANK(C3974), "", IFERROR(VALUE(LEFT(TRIM(C3974), FIND(" ", TRIM(C3974)&amp;" ")-1)), ""))) &amp; "|" &amp; D3974 )</f>
        <v/>
      </c>
      <c r="K3974" s="18" t="n">
        <f aca="false">IF(OR(C3974="", J3974="",G3974=""), 0, IF(COUNTIF($J$6:J3974, J3974)=1, 1, 0))</f>
        <v>0</v>
      </c>
      <c r="L3974" s="16" t="str">
        <f aca="false">IF(B3974="Inscripción de nuevo registro patronal",B3974 &amp; "|" &amp; E3974 &amp; "|" &amp; C3974,"")</f>
        <v/>
      </c>
      <c r="M3974" s="18" t="n">
        <f aca="false">IF(OR(C3974="", L3974=""), 0, IF(COUNTIF($L$6:L3974, L3974)=1, 1, 0))</f>
        <v>0</v>
      </c>
    </row>
    <row r="3975" customFormat="false" ht="28.35" hidden="false" customHeight="true" outlineLevel="0" collapsed="false">
      <c r="A3975" s="48" t="str">
        <f aca="false">IF(AND(NOT(ISBLANK(C3975)),NOT(ISBLANK(B3975)),NOT(ISBLANK(E3975))),(_xlfn.AGGREGATE(2,7,A$5:A3975))+1,"")</f>
        <v/>
      </c>
      <c r="B3975" s="49"/>
      <c r="C3975" s="49"/>
      <c r="D3975" s="50"/>
      <c r="E3975" s="51"/>
      <c r="F3975" s="52" t="str">
        <f aca="false">IFERROR(VLOOKUP(B3975,LISTAS!$Q$2:$R$58,2,0),"")</f>
        <v/>
      </c>
      <c r="G3975" s="34" t="str">
        <f aca="false">IF(ISBLANK(C3975),"",  IF(F3975="RAZÓN SOCIAL","NUEVO_RP",   IF(F3975="NUMERO",      IF(ISNUMBER(VALUE(C3975)),VALUE(C3975),""),   IF(OR(F3975="NSS - NOMBRE",F3975="RP - NOMBRE"),      IF(         AND(           NOT(ISERROR(FIND(" - ",C3975))),           ISERROR(FIND("  ",C3975)),           ISERROR(FIND("–",C3975)),           ISERROR(FIND("—",C3975)),           ISNUMBER(VALUE(LEFT(C3975,FIND(" - ",C3975)-1)))         ),         VALUE(LEFT(C3975,FIND(" - ",C3975)-1)),         ""      ),   ""   )  )))</f>
        <v/>
      </c>
      <c r="H3975" s="34" t="str">
        <f aca="false">B3975 &amp; "|" &amp; E3975 &amp; "|" &amp;(IF(ISBLANK(C3975),"",IFERROR(VALUE(LEFT(TRIM(C3975),FIND(" ",TRIM(C3975)&amp;" ")-1)),"")))</f>
        <v>||</v>
      </c>
      <c r="I3975" s="18" t="n">
        <f aca="false">IF(G3975="",0, IF(COUNTIF($H$6:H3975,H3975)=1,1,0))</f>
        <v>0</v>
      </c>
      <c r="J3975" s="34" t="str">
        <f aca="false">IF( OR( ISBLANK(D3975), C3975=D3975, AND( LEFT(D3975,7)&lt;&gt;"NOMINA ", OR( ISERROR(FIND(" - ",D3975)), NOT(ISNUMBER(VALUE(LEFT(D3975,FIND(" - ",D3975)-1)))) ) ) ), "", B3975 &amp; "|" &amp; E3975 &amp; "|" &amp; (IF(ISBLANK(C3975), "", IFERROR(VALUE(LEFT(TRIM(C3975), FIND(" ", TRIM(C3975)&amp;" ")-1)), ""))) &amp; "|" &amp; D3975 )</f>
        <v/>
      </c>
      <c r="K3975" s="18" t="n">
        <f aca="false">IF(OR(C3975="", J3975="",G3975=""), 0, IF(COUNTIF($J$6:J3975, J3975)=1, 1, 0))</f>
        <v>0</v>
      </c>
      <c r="L3975" s="16" t="str">
        <f aca="false">IF(B3975="Inscripción de nuevo registro patronal",B3975 &amp; "|" &amp; E3975 &amp; "|" &amp; C3975,"")</f>
        <v/>
      </c>
      <c r="M3975" s="18" t="n">
        <f aca="false">IF(OR(C3975="", L3975=""), 0, IF(COUNTIF($L$6:L3975, L3975)=1, 1, 0))</f>
        <v>0</v>
      </c>
    </row>
    <row r="3976" customFormat="false" ht="28.35" hidden="false" customHeight="true" outlineLevel="0" collapsed="false">
      <c r="A3976" s="48" t="str">
        <f aca="false">IF(AND(NOT(ISBLANK(C3976)),NOT(ISBLANK(B3976)),NOT(ISBLANK(E3976))),(_xlfn.AGGREGATE(2,7,A$5:A3976))+1,"")</f>
        <v/>
      </c>
      <c r="B3976" s="49"/>
      <c r="C3976" s="49"/>
      <c r="D3976" s="50"/>
      <c r="E3976" s="51"/>
      <c r="F3976" s="52" t="str">
        <f aca="false">IFERROR(VLOOKUP(B3976,LISTAS!$Q$2:$R$58,2,0),"")</f>
        <v/>
      </c>
      <c r="G3976" s="34" t="str">
        <f aca="false">IF(ISBLANK(C3976),"",  IF(F3976="RAZÓN SOCIAL","NUEVO_RP",   IF(F3976="NUMERO",      IF(ISNUMBER(VALUE(C3976)),VALUE(C3976),""),   IF(OR(F3976="NSS - NOMBRE",F3976="RP - NOMBRE"),      IF(         AND(           NOT(ISERROR(FIND(" - ",C3976))),           ISERROR(FIND("  ",C3976)),           ISERROR(FIND("–",C3976)),           ISERROR(FIND("—",C3976)),           ISNUMBER(VALUE(LEFT(C3976,FIND(" - ",C3976)-1)))         ),         VALUE(LEFT(C3976,FIND(" - ",C3976)-1)),         ""      ),   ""   )  )))</f>
        <v/>
      </c>
      <c r="H3976" s="34" t="str">
        <f aca="false">B3976 &amp; "|" &amp; E3976 &amp; "|" &amp;(IF(ISBLANK(C3976),"",IFERROR(VALUE(LEFT(TRIM(C3976),FIND(" ",TRIM(C3976)&amp;" ")-1)),"")))</f>
        <v>||</v>
      </c>
      <c r="I3976" s="18" t="n">
        <f aca="false">IF(G3976="",0, IF(COUNTIF($H$6:H3976,H3976)=1,1,0))</f>
        <v>0</v>
      </c>
      <c r="J3976" s="34" t="str">
        <f aca="false">IF( OR( ISBLANK(D3976), C3976=D3976, AND( LEFT(D3976,7)&lt;&gt;"NOMINA ", OR( ISERROR(FIND(" - ",D3976)), NOT(ISNUMBER(VALUE(LEFT(D3976,FIND(" - ",D3976)-1)))) ) ) ), "", B3976 &amp; "|" &amp; E3976 &amp; "|" &amp; (IF(ISBLANK(C3976), "", IFERROR(VALUE(LEFT(TRIM(C3976), FIND(" ", TRIM(C3976)&amp;" ")-1)), ""))) &amp; "|" &amp; D3976 )</f>
        <v/>
      </c>
      <c r="K3976" s="18" t="n">
        <f aca="false">IF(OR(C3976="", J3976="",G3976=""), 0, IF(COUNTIF($J$6:J3976, J3976)=1, 1, 0))</f>
        <v>0</v>
      </c>
      <c r="L3976" s="16" t="str">
        <f aca="false">IF(B3976="Inscripción de nuevo registro patronal",B3976 &amp; "|" &amp; E3976 &amp; "|" &amp; C3976,"")</f>
        <v/>
      </c>
      <c r="M3976" s="18" t="n">
        <f aca="false">IF(OR(C3976="", L3976=""), 0, IF(COUNTIF($L$6:L3976, L3976)=1, 1, 0))</f>
        <v>0</v>
      </c>
    </row>
    <row r="3977" customFormat="false" ht="28.35" hidden="false" customHeight="true" outlineLevel="0" collapsed="false">
      <c r="A3977" s="48" t="str">
        <f aca="false">IF(AND(NOT(ISBLANK(C3977)),NOT(ISBLANK(B3977)),NOT(ISBLANK(E3977))),(_xlfn.AGGREGATE(2,7,A$5:A3977))+1,"")</f>
        <v/>
      </c>
      <c r="B3977" s="49"/>
      <c r="C3977" s="49"/>
      <c r="D3977" s="50"/>
      <c r="E3977" s="51"/>
      <c r="F3977" s="52" t="str">
        <f aca="false">IFERROR(VLOOKUP(B3977,LISTAS!$Q$2:$R$58,2,0),"")</f>
        <v/>
      </c>
      <c r="G3977" s="34" t="str">
        <f aca="false">IF(ISBLANK(C3977),"",  IF(F3977="RAZÓN SOCIAL","NUEVO_RP",   IF(F3977="NUMERO",      IF(ISNUMBER(VALUE(C3977)),VALUE(C3977),""),   IF(OR(F3977="NSS - NOMBRE",F3977="RP - NOMBRE"),      IF(         AND(           NOT(ISERROR(FIND(" - ",C3977))),           ISERROR(FIND("  ",C3977)),           ISERROR(FIND("–",C3977)),           ISERROR(FIND("—",C3977)),           ISNUMBER(VALUE(LEFT(C3977,FIND(" - ",C3977)-1)))         ),         VALUE(LEFT(C3977,FIND(" - ",C3977)-1)),         ""      ),   ""   )  )))</f>
        <v/>
      </c>
      <c r="H3977" s="34" t="str">
        <f aca="false">B3977 &amp; "|" &amp; E3977 &amp; "|" &amp;(IF(ISBLANK(C3977),"",IFERROR(VALUE(LEFT(TRIM(C3977),FIND(" ",TRIM(C3977)&amp;" ")-1)),"")))</f>
        <v>||</v>
      </c>
      <c r="I3977" s="18" t="n">
        <f aca="false">IF(G3977="",0, IF(COUNTIF($H$6:H3977,H3977)=1,1,0))</f>
        <v>0</v>
      </c>
      <c r="J3977" s="34" t="str">
        <f aca="false">IF( OR( ISBLANK(D3977), C3977=D3977, AND( LEFT(D3977,7)&lt;&gt;"NOMINA ", OR( ISERROR(FIND(" - ",D3977)), NOT(ISNUMBER(VALUE(LEFT(D3977,FIND(" - ",D3977)-1)))) ) ) ), "", B3977 &amp; "|" &amp; E3977 &amp; "|" &amp; (IF(ISBLANK(C3977), "", IFERROR(VALUE(LEFT(TRIM(C3977), FIND(" ", TRIM(C3977)&amp;" ")-1)), ""))) &amp; "|" &amp; D3977 )</f>
        <v/>
      </c>
      <c r="K3977" s="18" t="n">
        <f aca="false">IF(OR(C3977="", J3977="",G3977=""), 0, IF(COUNTIF($J$6:J3977, J3977)=1, 1, 0))</f>
        <v>0</v>
      </c>
      <c r="L3977" s="16" t="str">
        <f aca="false">IF(B3977="Inscripción de nuevo registro patronal",B3977 &amp; "|" &amp; E3977 &amp; "|" &amp; C3977,"")</f>
        <v/>
      </c>
      <c r="M3977" s="18" t="n">
        <f aca="false">IF(OR(C3977="", L3977=""), 0, IF(COUNTIF($L$6:L3977, L3977)=1, 1, 0))</f>
        <v>0</v>
      </c>
    </row>
    <row r="3978" customFormat="false" ht="28.35" hidden="false" customHeight="true" outlineLevel="0" collapsed="false">
      <c r="A3978" s="48" t="str">
        <f aca="false">IF(AND(NOT(ISBLANK(C3978)),NOT(ISBLANK(B3978)),NOT(ISBLANK(E3978))),(_xlfn.AGGREGATE(2,7,A$5:A3978))+1,"")</f>
        <v/>
      </c>
      <c r="B3978" s="49"/>
      <c r="C3978" s="49"/>
      <c r="D3978" s="50"/>
      <c r="E3978" s="51"/>
      <c r="F3978" s="52" t="str">
        <f aca="false">IFERROR(VLOOKUP(B3978,LISTAS!$Q$2:$R$58,2,0),"")</f>
        <v/>
      </c>
      <c r="G3978" s="34" t="str">
        <f aca="false">IF(ISBLANK(C3978),"",  IF(F3978="RAZÓN SOCIAL","NUEVO_RP",   IF(F3978="NUMERO",      IF(ISNUMBER(VALUE(C3978)),VALUE(C3978),""),   IF(OR(F3978="NSS - NOMBRE",F3978="RP - NOMBRE"),      IF(         AND(           NOT(ISERROR(FIND(" - ",C3978))),           ISERROR(FIND("  ",C3978)),           ISERROR(FIND("–",C3978)),           ISERROR(FIND("—",C3978)),           ISNUMBER(VALUE(LEFT(C3978,FIND(" - ",C3978)-1)))         ),         VALUE(LEFT(C3978,FIND(" - ",C3978)-1)),         ""      ),   ""   )  )))</f>
        <v/>
      </c>
      <c r="H3978" s="34" t="str">
        <f aca="false">B3978 &amp; "|" &amp; E3978 &amp; "|" &amp;(IF(ISBLANK(C3978),"",IFERROR(VALUE(LEFT(TRIM(C3978),FIND(" ",TRIM(C3978)&amp;" ")-1)),"")))</f>
        <v>||</v>
      </c>
      <c r="I3978" s="18" t="n">
        <f aca="false">IF(G3978="",0, IF(COUNTIF($H$6:H3978,H3978)=1,1,0))</f>
        <v>0</v>
      </c>
      <c r="J3978" s="34" t="str">
        <f aca="false">IF( OR( ISBLANK(D3978), C3978=D3978, AND( LEFT(D3978,7)&lt;&gt;"NOMINA ", OR( ISERROR(FIND(" - ",D3978)), NOT(ISNUMBER(VALUE(LEFT(D3978,FIND(" - ",D3978)-1)))) ) ) ), "", B3978 &amp; "|" &amp; E3978 &amp; "|" &amp; (IF(ISBLANK(C3978), "", IFERROR(VALUE(LEFT(TRIM(C3978), FIND(" ", TRIM(C3978)&amp;" ")-1)), ""))) &amp; "|" &amp; D3978 )</f>
        <v/>
      </c>
      <c r="K3978" s="18" t="n">
        <f aca="false">IF(OR(C3978="", J3978="",G3978=""), 0, IF(COUNTIF($J$6:J3978, J3978)=1, 1, 0))</f>
        <v>0</v>
      </c>
      <c r="L3978" s="16" t="str">
        <f aca="false">IF(B3978="Inscripción de nuevo registro patronal",B3978 &amp; "|" &amp; E3978 &amp; "|" &amp; C3978,"")</f>
        <v/>
      </c>
      <c r="M3978" s="18" t="n">
        <f aca="false">IF(OR(C3978="", L3978=""), 0, IF(COUNTIF($L$6:L3978, L3978)=1, 1, 0))</f>
        <v>0</v>
      </c>
    </row>
    <row r="3979" customFormat="false" ht="28.35" hidden="false" customHeight="true" outlineLevel="0" collapsed="false">
      <c r="A3979" s="48" t="str">
        <f aca="false">IF(AND(NOT(ISBLANK(C3979)),NOT(ISBLANK(B3979)),NOT(ISBLANK(E3979))),(_xlfn.AGGREGATE(2,7,A$5:A3979))+1,"")</f>
        <v/>
      </c>
      <c r="B3979" s="49"/>
      <c r="C3979" s="49"/>
      <c r="D3979" s="50"/>
      <c r="E3979" s="51"/>
      <c r="F3979" s="52" t="str">
        <f aca="false">IFERROR(VLOOKUP(B3979,LISTAS!$Q$2:$R$58,2,0),"")</f>
        <v/>
      </c>
      <c r="G3979" s="34" t="str">
        <f aca="false">IF(ISBLANK(C3979),"",  IF(F3979="RAZÓN SOCIAL","NUEVO_RP",   IF(F3979="NUMERO",      IF(ISNUMBER(VALUE(C3979)),VALUE(C3979),""),   IF(OR(F3979="NSS - NOMBRE",F3979="RP - NOMBRE"),      IF(         AND(           NOT(ISERROR(FIND(" - ",C3979))),           ISERROR(FIND("  ",C3979)),           ISERROR(FIND("–",C3979)),           ISERROR(FIND("—",C3979)),           ISNUMBER(VALUE(LEFT(C3979,FIND(" - ",C3979)-1)))         ),         VALUE(LEFT(C3979,FIND(" - ",C3979)-1)),         ""      ),   ""   )  )))</f>
        <v/>
      </c>
      <c r="H3979" s="34" t="str">
        <f aca="false">B3979 &amp; "|" &amp; E3979 &amp; "|" &amp;(IF(ISBLANK(C3979),"",IFERROR(VALUE(LEFT(TRIM(C3979),FIND(" ",TRIM(C3979)&amp;" ")-1)),"")))</f>
        <v>||</v>
      </c>
      <c r="I3979" s="18" t="n">
        <f aca="false">IF(G3979="",0, IF(COUNTIF($H$6:H3979,H3979)=1,1,0))</f>
        <v>0</v>
      </c>
      <c r="J3979" s="34" t="str">
        <f aca="false">IF( OR( ISBLANK(D3979), C3979=D3979, AND( LEFT(D3979,7)&lt;&gt;"NOMINA ", OR( ISERROR(FIND(" - ",D3979)), NOT(ISNUMBER(VALUE(LEFT(D3979,FIND(" - ",D3979)-1)))) ) ) ), "", B3979 &amp; "|" &amp; E3979 &amp; "|" &amp; (IF(ISBLANK(C3979), "", IFERROR(VALUE(LEFT(TRIM(C3979), FIND(" ", TRIM(C3979)&amp;" ")-1)), ""))) &amp; "|" &amp; D3979 )</f>
        <v/>
      </c>
      <c r="K3979" s="18" t="n">
        <f aca="false">IF(OR(C3979="", J3979="",G3979=""), 0, IF(COUNTIF($J$6:J3979, J3979)=1, 1, 0))</f>
        <v>0</v>
      </c>
      <c r="L3979" s="16" t="str">
        <f aca="false">IF(B3979="Inscripción de nuevo registro patronal",B3979 &amp; "|" &amp; E3979 &amp; "|" &amp; C3979,"")</f>
        <v/>
      </c>
      <c r="M3979" s="18" t="n">
        <f aca="false">IF(OR(C3979="", L3979=""), 0, IF(COUNTIF($L$6:L3979, L3979)=1, 1, 0))</f>
        <v>0</v>
      </c>
    </row>
    <row r="3980" customFormat="false" ht="28.35" hidden="false" customHeight="true" outlineLevel="0" collapsed="false">
      <c r="A3980" s="48" t="str">
        <f aca="false">IF(AND(NOT(ISBLANK(C3980)),NOT(ISBLANK(B3980)),NOT(ISBLANK(E3980))),(_xlfn.AGGREGATE(2,7,A$5:A3980))+1,"")</f>
        <v/>
      </c>
      <c r="B3980" s="49"/>
      <c r="C3980" s="49"/>
      <c r="D3980" s="50"/>
      <c r="E3980" s="51"/>
      <c r="F3980" s="52" t="str">
        <f aca="false">IFERROR(VLOOKUP(B3980,LISTAS!$Q$2:$R$58,2,0),"")</f>
        <v/>
      </c>
      <c r="G3980" s="34" t="str">
        <f aca="false">IF(ISBLANK(C3980),"",  IF(F3980="RAZÓN SOCIAL","NUEVO_RP",   IF(F3980="NUMERO",      IF(ISNUMBER(VALUE(C3980)),VALUE(C3980),""),   IF(OR(F3980="NSS - NOMBRE",F3980="RP - NOMBRE"),      IF(         AND(           NOT(ISERROR(FIND(" - ",C3980))),           ISERROR(FIND("  ",C3980)),           ISERROR(FIND("–",C3980)),           ISERROR(FIND("—",C3980)),           ISNUMBER(VALUE(LEFT(C3980,FIND(" - ",C3980)-1)))         ),         VALUE(LEFT(C3980,FIND(" - ",C3980)-1)),         ""      ),   ""   )  )))</f>
        <v/>
      </c>
      <c r="H3980" s="34" t="str">
        <f aca="false">B3980 &amp; "|" &amp; E3980 &amp; "|" &amp;(IF(ISBLANK(C3980),"",IFERROR(VALUE(LEFT(TRIM(C3980),FIND(" ",TRIM(C3980)&amp;" ")-1)),"")))</f>
        <v>||</v>
      </c>
      <c r="I3980" s="18" t="n">
        <f aca="false">IF(G3980="",0, IF(COUNTIF($H$6:H3980,H3980)=1,1,0))</f>
        <v>0</v>
      </c>
      <c r="J3980" s="34" t="str">
        <f aca="false">IF( OR( ISBLANK(D3980), C3980=D3980, AND( LEFT(D3980,7)&lt;&gt;"NOMINA ", OR( ISERROR(FIND(" - ",D3980)), NOT(ISNUMBER(VALUE(LEFT(D3980,FIND(" - ",D3980)-1)))) ) ) ), "", B3980 &amp; "|" &amp; E3980 &amp; "|" &amp; (IF(ISBLANK(C3980), "", IFERROR(VALUE(LEFT(TRIM(C3980), FIND(" ", TRIM(C3980)&amp;" ")-1)), ""))) &amp; "|" &amp; D3980 )</f>
        <v/>
      </c>
      <c r="K3980" s="18" t="n">
        <f aca="false">IF(OR(C3980="", J3980="",G3980=""), 0, IF(COUNTIF($J$6:J3980, J3980)=1, 1, 0))</f>
        <v>0</v>
      </c>
      <c r="L3980" s="16" t="str">
        <f aca="false">IF(B3980="Inscripción de nuevo registro patronal",B3980 &amp; "|" &amp; E3980 &amp; "|" &amp; C3980,"")</f>
        <v/>
      </c>
      <c r="M3980" s="18" t="n">
        <f aca="false">IF(OR(C3980="", L3980=""), 0, IF(COUNTIF($L$6:L3980, L3980)=1, 1, 0))</f>
        <v>0</v>
      </c>
    </row>
    <row r="3981" customFormat="false" ht="28.35" hidden="false" customHeight="true" outlineLevel="0" collapsed="false">
      <c r="A3981" s="48" t="str">
        <f aca="false">IF(AND(NOT(ISBLANK(C3981)),NOT(ISBLANK(B3981)),NOT(ISBLANK(E3981))),(_xlfn.AGGREGATE(2,7,A$5:A3981))+1,"")</f>
        <v/>
      </c>
      <c r="B3981" s="49"/>
      <c r="C3981" s="49"/>
      <c r="D3981" s="50"/>
      <c r="E3981" s="51"/>
      <c r="F3981" s="52" t="str">
        <f aca="false">IFERROR(VLOOKUP(B3981,LISTAS!$Q$2:$R$58,2,0),"")</f>
        <v/>
      </c>
      <c r="G3981" s="34" t="str">
        <f aca="false">IF(ISBLANK(C3981),"",  IF(F3981="RAZÓN SOCIAL","NUEVO_RP",   IF(F3981="NUMERO",      IF(ISNUMBER(VALUE(C3981)),VALUE(C3981),""),   IF(OR(F3981="NSS - NOMBRE",F3981="RP - NOMBRE"),      IF(         AND(           NOT(ISERROR(FIND(" - ",C3981))),           ISERROR(FIND("  ",C3981)),           ISERROR(FIND("–",C3981)),           ISERROR(FIND("—",C3981)),           ISNUMBER(VALUE(LEFT(C3981,FIND(" - ",C3981)-1)))         ),         VALUE(LEFT(C3981,FIND(" - ",C3981)-1)),         ""      ),   ""   )  )))</f>
        <v/>
      </c>
      <c r="H3981" s="34" t="str">
        <f aca="false">B3981 &amp; "|" &amp; E3981 &amp; "|" &amp;(IF(ISBLANK(C3981),"",IFERROR(VALUE(LEFT(TRIM(C3981),FIND(" ",TRIM(C3981)&amp;" ")-1)),"")))</f>
        <v>||</v>
      </c>
      <c r="I3981" s="18" t="n">
        <f aca="false">IF(G3981="",0, IF(COUNTIF($H$6:H3981,H3981)=1,1,0))</f>
        <v>0</v>
      </c>
      <c r="J3981" s="34" t="str">
        <f aca="false">IF( OR( ISBLANK(D3981), C3981=D3981, AND( LEFT(D3981,7)&lt;&gt;"NOMINA ", OR( ISERROR(FIND(" - ",D3981)), NOT(ISNUMBER(VALUE(LEFT(D3981,FIND(" - ",D3981)-1)))) ) ) ), "", B3981 &amp; "|" &amp; E3981 &amp; "|" &amp; (IF(ISBLANK(C3981), "", IFERROR(VALUE(LEFT(TRIM(C3981), FIND(" ", TRIM(C3981)&amp;" ")-1)), ""))) &amp; "|" &amp; D3981 )</f>
        <v/>
      </c>
      <c r="K3981" s="18" t="n">
        <f aca="false">IF(OR(C3981="", J3981="",G3981=""), 0, IF(COUNTIF($J$6:J3981, J3981)=1, 1, 0))</f>
        <v>0</v>
      </c>
      <c r="L3981" s="16" t="str">
        <f aca="false">IF(B3981="Inscripción de nuevo registro patronal",B3981 &amp; "|" &amp; E3981 &amp; "|" &amp; C3981,"")</f>
        <v/>
      </c>
      <c r="M3981" s="18" t="n">
        <f aca="false">IF(OR(C3981="", L3981=""), 0, IF(COUNTIF($L$6:L3981, L3981)=1, 1, 0))</f>
        <v>0</v>
      </c>
    </row>
    <row r="3982" customFormat="false" ht="28.35" hidden="false" customHeight="true" outlineLevel="0" collapsed="false">
      <c r="A3982" s="48" t="str">
        <f aca="false">IF(AND(NOT(ISBLANK(C3982)),NOT(ISBLANK(B3982)),NOT(ISBLANK(E3982))),(_xlfn.AGGREGATE(2,7,A$5:A3982))+1,"")</f>
        <v/>
      </c>
      <c r="B3982" s="49"/>
      <c r="C3982" s="49"/>
      <c r="D3982" s="50"/>
      <c r="E3982" s="51"/>
      <c r="F3982" s="52" t="str">
        <f aca="false">IFERROR(VLOOKUP(B3982,LISTAS!$Q$2:$R$58,2,0),"")</f>
        <v/>
      </c>
      <c r="G3982" s="34" t="str">
        <f aca="false">IF(ISBLANK(C3982),"",  IF(F3982="RAZÓN SOCIAL","NUEVO_RP",   IF(F3982="NUMERO",      IF(ISNUMBER(VALUE(C3982)),VALUE(C3982),""),   IF(OR(F3982="NSS - NOMBRE",F3982="RP - NOMBRE"),      IF(         AND(           NOT(ISERROR(FIND(" - ",C3982))),           ISERROR(FIND("  ",C3982)),           ISERROR(FIND("–",C3982)),           ISERROR(FIND("—",C3982)),           ISNUMBER(VALUE(LEFT(C3982,FIND(" - ",C3982)-1)))         ),         VALUE(LEFT(C3982,FIND(" - ",C3982)-1)),         ""      ),   ""   )  )))</f>
        <v/>
      </c>
      <c r="H3982" s="34" t="str">
        <f aca="false">B3982 &amp; "|" &amp; E3982 &amp; "|" &amp;(IF(ISBLANK(C3982),"",IFERROR(VALUE(LEFT(TRIM(C3982),FIND(" ",TRIM(C3982)&amp;" ")-1)),"")))</f>
        <v>||</v>
      </c>
      <c r="I3982" s="18" t="n">
        <f aca="false">IF(G3982="",0, IF(COUNTIF($H$6:H3982,H3982)=1,1,0))</f>
        <v>0</v>
      </c>
      <c r="J3982" s="34" t="str">
        <f aca="false">IF( OR( ISBLANK(D3982), C3982=D3982, AND( LEFT(D3982,7)&lt;&gt;"NOMINA ", OR( ISERROR(FIND(" - ",D3982)), NOT(ISNUMBER(VALUE(LEFT(D3982,FIND(" - ",D3982)-1)))) ) ) ), "", B3982 &amp; "|" &amp; E3982 &amp; "|" &amp; (IF(ISBLANK(C3982), "", IFERROR(VALUE(LEFT(TRIM(C3982), FIND(" ", TRIM(C3982)&amp;" ")-1)), ""))) &amp; "|" &amp; D3982 )</f>
        <v/>
      </c>
      <c r="K3982" s="18" t="n">
        <f aca="false">IF(OR(C3982="", J3982="",G3982=""), 0, IF(COUNTIF($J$6:J3982, J3982)=1, 1, 0))</f>
        <v>0</v>
      </c>
      <c r="L3982" s="16" t="str">
        <f aca="false">IF(B3982="Inscripción de nuevo registro patronal",B3982 &amp; "|" &amp; E3982 &amp; "|" &amp; C3982,"")</f>
        <v/>
      </c>
      <c r="M3982" s="18" t="n">
        <f aca="false">IF(OR(C3982="", L3982=""), 0, IF(COUNTIF($L$6:L3982, L3982)=1, 1, 0))</f>
        <v>0</v>
      </c>
    </row>
    <row r="3983" customFormat="false" ht="28.35" hidden="false" customHeight="true" outlineLevel="0" collapsed="false">
      <c r="A3983" s="48" t="str">
        <f aca="false">IF(AND(NOT(ISBLANK(C3983)),NOT(ISBLANK(B3983)),NOT(ISBLANK(E3983))),(_xlfn.AGGREGATE(2,7,A$5:A3983))+1,"")</f>
        <v/>
      </c>
      <c r="B3983" s="49"/>
      <c r="C3983" s="49"/>
      <c r="D3983" s="50"/>
      <c r="E3983" s="51"/>
      <c r="F3983" s="52" t="str">
        <f aca="false">IFERROR(VLOOKUP(B3983,LISTAS!$Q$2:$R$58,2,0),"")</f>
        <v/>
      </c>
      <c r="G3983" s="34" t="str">
        <f aca="false">IF(ISBLANK(C3983),"",  IF(F3983="RAZÓN SOCIAL","NUEVO_RP",   IF(F3983="NUMERO",      IF(ISNUMBER(VALUE(C3983)),VALUE(C3983),""),   IF(OR(F3983="NSS - NOMBRE",F3983="RP - NOMBRE"),      IF(         AND(           NOT(ISERROR(FIND(" - ",C3983))),           ISERROR(FIND("  ",C3983)),           ISERROR(FIND("–",C3983)),           ISERROR(FIND("—",C3983)),           ISNUMBER(VALUE(LEFT(C3983,FIND(" - ",C3983)-1)))         ),         VALUE(LEFT(C3983,FIND(" - ",C3983)-1)),         ""      ),   ""   )  )))</f>
        <v/>
      </c>
      <c r="H3983" s="34" t="str">
        <f aca="false">B3983 &amp; "|" &amp; E3983 &amp; "|" &amp;(IF(ISBLANK(C3983),"",IFERROR(VALUE(LEFT(TRIM(C3983),FIND(" ",TRIM(C3983)&amp;" ")-1)),"")))</f>
        <v>||</v>
      </c>
      <c r="I3983" s="18" t="n">
        <f aca="false">IF(G3983="",0, IF(COUNTIF($H$6:H3983,H3983)=1,1,0))</f>
        <v>0</v>
      </c>
      <c r="J3983" s="34" t="str">
        <f aca="false">IF( OR( ISBLANK(D3983), C3983=D3983, AND( LEFT(D3983,7)&lt;&gt;"NOMINA ", OR( ISERROR(FIND(" - ",D3983)), NOT(ISNUMBER(VALUE(LEFT(D3983,FIND(" - ",D3983)-1)))) ) ) ), "", B3983 &amp; "|" &amp; E3983 &amp; "|" &amp; (IF(ISBLANK(C3983), "", IFERROR(VALUE(LEFT(TRIM(C3983), FIND(" ", TRIM(C3983)&amp;" ")-1)), ""))) &amp; "|" &amp; D3983 )</f>
        <v/>
      </c>
      <c r="K3983" s="18" t="n">
        <f aca="false">IF(OR(C3983="", J3983="",G3983=""), 0, IF(COUNTIF($J$6:J3983, J3983)=1, 1, 0))</f>
        <v>0</v>
      </c>
      <c r="L3983" s="16" t="str">
        <f aca="false">IF(B3983="Inscripción de nuevo registro patronal",B3983 &amp; "|" &amp; E3983 &amp; "|" &amp; C3983,"")</f>
        <v/>
      </c>
      <c r="M3983" s="18" t="n">
        <f aca="false">IF(OR(C3983="", L3983=""), 0, IF(COUNTIF($L$6:L3983, L3983)=1, 1, 0))</f>
        <v>0</v>
      </c>
    </row>
    <row r="3984" customFormat="false" ht="28.35" hidden="false" customHeight="true" outlineLevel="0" collapsed="false">
      <c r="A3984" s="48" t="str">
        <f aca="false">IF(AND(NOT(ISBLANK(C3984)),NOT(ISBLANK(B3984)),NOT(ISBLANK(E3984))),(_xlfn.AGGREGATE(2,7,A$5:A3984))+1,"")</f>
        <v/>
      </c>
      <c r="B3984" s="49"/>
      <c r="C3984" s="49"/>
      <c r="D3984" s="50"/>
      <c r="E3984" s="51"/>
      <c r="F3984" s="52" t="str">
        <f aca="false">IFERROR(VLOOKUP(B3984,LISTAS!$Q$2:$R$58,2,0),"")</f>
        <v/>
      </c>
      <c r="G3984" s="34" t="str">
        <f aca="false">IF(ISBLANK(C3984),"",  IF(F3984="RAZÓN SOCIAL","NUEVO_RP",   IF(F3984="NUMERO",      IF(ISNUMBER(VALUE(C3984)),VALUE(C3984),""),   IF(OR(F3984="NSS - NOMBRE",F3984="RP - NOMBRE"),      IF(         AND(           NOT(ISERROR(FIND(" - ",C3984))),           ISERROR(FIND("  ",C3984)),           ISERROR(FIND("–",C3984)),           ISERROR(FIND("—",C3984)),           ISNUMBER(VALUE(LEFT(C3984,FIND(" - ",C3984)-1)))         ),         VALUE(LEFT(C3984,FIND(" - ",C3984)-1)),         ""      ),   ""   )  )))</f>
        <v/>
      </c>
      <c r="H3984" s="34" t="str">
        <f aca="false">B3984 &amp; "|" &amp; E3984 &amp; "|" &amp;(IF(ISBLANK(C3984),"",IFERROR(VALUE(LEFT(TRIM(C3984),FIND(" ",TRIM(C3984)&amp;" ")-1)),"")))</f>
        <v>||</v>
      </c>
      <c r="I3984" s="18" t="n">
        <f aca="false">IF(G3984="",0, IF(COUNTIF($H$6:H3984,H3984)=1,1,0))</f>
        <v>0</v>
      </c>
      <c r="J3984" s="34" t="str">
        <f aca="false">IF( OR( ISBLANK(D3984), C3984=D3984, AND( LEFT(D3984,7)&lt;&gt;"NOMINA ", OR( ISERROR(FIND(" - ",D3984)), NOT(ISNUMBER(VALUE(LEFT(D3984,FIND(" - ",D3984)-1)))) ) ) ), "", B3984 &amp; "|" &amp; E3984 &amp; "|" &amp; (IF(ISBLANK(C3984), "", IFERROR(VALUE(LEFT(TRIM(C3984), FIND(" ", TRIM(C3984)&amp;" ")-1)), ""))) &amp; "|" &amp; D3984 )</f>
        <v/>
      </c>
      <c r="K3984" s="18" t="n">
        <f aca="false">IF(OR(C3984="", J3984="",G3984=""), 0, IF(COUNTIF($J$6:J3984, J3984)=1, 1, 0))</f>
        <v>0</v>
      </c>
      <c r="L3984" s="16" t="str">
        <f aca="false">IF(B3984="Inscripción de nuevo registro patronal",B3984 &amp; "|" &amp; E3984 &amp; "|" &amp; C3984,"")</f>
        <v/>
      </c>
      <c r="M3984" s="18" t="n">
        <f aca="false">IF(OR(C3984="", L3984=""), 0, IF(COUNTIF($L$6:L3984, L3984)=1, 1, 0))</f>
        <v>0</v>
      </c>
    </row>
    <row r="3985" customFormat="false" ht="28.35" hidden="false" customHeight="true" outlineLevel="0" collapsed="false">
      <c r="A3985" s="48" t="str">
        <f aca="false">IF(AND(NOT(ISBLANK(C3985)),NOT(ISBLANK(B3985)),NOT(ISBLANK(E3985))),(_xlfn.AGGREGATE(2,7,A$5:A3985))+1,"")</f>
        <v/>
      </c>
      <c r="B3985" s="49"/>
      <c r="C3985" s="49"/>
      <c r="D3985" s="50"/>
      <c r="E3985" s="51"/>
      <c r="F3985" s="52" t="str">
        <f aca="false">IFERROR(VLOOKUP(B3985,LISTAS!$Q$2:$R$58,2,0),"")</f>
        <v/>
      </c>
      <c r="G3985" s="34" t="str">
        <f aca="false">IF(ISBLANK(C3985),"",  IF(F3985="RAZÓN SOCIAL","NUEVO_RP",   IF(F3985="NUMERO",      IF(ISNUMBER(VALUE(C3985)),VALUE(C3985),""),   IF(OR(F3985="NSS - NOMBRE",F3985="RP - NOMBRE"),      IF(         AND(           NOT(ISERROR(FIND(" - ",C3985))),           ISERROR(FIND("  ",C3985)),           ISERROR(FIND("–",C3985)),           ISERROR(FIND("—",C3985)),           ISNUMBER(VALUE(LEFT(C3985,FIND(" - ",C3985)-1)))         ),         VALUE(LEFT(C3985,FIND(" - ",C3985)-1)),         ""      ),   ""   )  )))</f>
        <v/>
      </c>
      <c r="H3985" s="34" t="str">
        <f aca="false">B3985 &amp; "|" &amp; E3985 &amp; "|" &amp;(IF(ISBLANK(C3985),"",IFERROR(VALUE(LEFT(TRIM(C3985),FIND(" ",TRIM(C3985)&amp;" ")-1)),"")))</f>
        <v>||</v>
      </c>
      <c r="I3985" s="18" t="n">
        <f aca="false">IF(G3985="",0, IF(COUNTIF($H$6:H3985,H3985)=1,1,0))</f>
        <v>0</v>
      </c>
      <c r="J3985" s="34" t="str">
        <f aca="false">IF( OR( ISBLANK(D3985), C3985=D3985, AND( LEFT(D3985,7)&lt;&gt;"NOMINA ", OR( ISERROR(FIND(" - ",D3985)), NOT(ISNUMBER(VALUE(LEFT(D3985,FIND(" - ",D3985)-1)))) ) ) ), "", B3985 &amp; "|" &amp; E3985 &amp; "|" &amp; (IF(ISBLANK(C3985), "", IFERROR(VALUE(LEFT(TRIM(C3985), FIND(" ", TRIM(C3985)&amp;" ")-1)), ""))) &amp; "|" &amp; D3985 )</f>
        <v/>
      </c>
      <c r="K3985" s="18" t="n">
        <f aca="false">IF(OR(C3985="", J3985="",G3985=""), 0, IF(COUNTIF($J$6:J3985, J3985)=1, 1, 0))</f>
        <v>0</v>
      </c>
      <c r="L3985" s="16" t="str">
        <f aca="false">IF(B3985="Inscripción de nuevo registro patronal",B3985 &amp; "|" &amp; E3985 &amp; "|" &amp; C3985,"")</f>
        <v/>
      </c>
      <c r="M3985" s="18" t="n">
        <f aca="false">IF(OR(C3985="", L3985=""), 0, IF(COUNTIF($L$6:L3985, L3985)=1, 1, 0))</f>
        <v>0</v>
      </c>
    </row>
    <row r="3986" customFormat="false" ht="28.35" hidden="false" customHeight="true" outlineLevel="0" collapsed="false">
      <c r="A3986" s="48" t="str">
        <f aca="false">IF(AND(NOT(ISBLANK(C3986)),NOT(ISBLANK(B3986)),NOT(ISBLANK(E3986))),(_xlfn.AGGREGATE(2,7,A$5:A3986))+1,"")</f>
        <v/>
      </c>
      <c r="B3986" s="49"/>
      <c r="C3986" s="49"/>
      <c r="D3986" s="50"/>
      <c r="E3986" s="51"/>
      <c r="F3986" s="52" t="str">
        <f aca="false">IFERROR(VLOOKUP(B3986,LISTAS!$Q$2:$R$58,2,0),"")</f>
        <v/>
      </c>
      <c r="G3986" s="34" t="str">
        <f aca="false">IF(ISBLANK(C3986),"",  IF(F3986="RAZÓN SOCIAL","NUEVO_RP",   IF(F3986="NUMERO",      IF(ISNUMBER(VALUE(C3986)),VALUE(C3986),""),   IF(OR(F3986="NSS - NOMBRE",F3986="RP - NOMBRE"),      IF(         AND(           NOT(ISERROR(FIND(" - ",C3986))),           ISERROR(FIND("  ",C3986)),           ISERROR(FIND("–",C3986)),           ISERROR(FIND("—",C3986)),           ISNUMBER(VALUE(LEFT(C3986,FIND(" - ",C3986)-1)))         ),         VALUE(LEFT(C3986,FIND(" - ",C3986)-1)),         ""      ),   ""   )  )))</f>
        <v/>
      </c>
      <c r="H3986" s="34" t="str">
        <f aca="false">B3986 &amp; "|" &amp; E3986 &amp; "|" &amp;(IF(ISBLANK(C3986),"",IFERROR(VALUE(LEFT(TRIM(C3986),FIND(" ",TRIM(C3986)&amp;" ")-1)),"")))</f>
        <v>||</v>
      </c>
      <c r="I3986" s="18" t="n">
        <f aca="false">IF(G3986="",0, IF(COUNTIF($H$6:H3986,H3986)=1,1,0))</f>
        <v>0</v>
      </c>
      <c r="J3986" s="34" t="str">
        <f aca="false">IF( OR( ISBLANK(D3986), C3986=D3986, AND( LEFT(D3986,7)&lt;&gt;"NOMINA ", OR( ISERROR(FIND(" - ",D3986)), NOT(ISNUMBER(VALUE(LEFT(D3986,FIND(" - ",D3986)-1)))) ) ) ), "", B3986 &amp; "|" &amp; E3986 &amp; "|" &amp; (IF(ISBLANK(C3986), "", IFERROR(VALUE(LEFT(TRIM(C3986), FIND(" ", TRIM(C3986)&amp;" ")-1)), ""))) &amp; "|" &amp; D3986 )</f>
        <v/>
      </c>
      <c r="K3986" s="18" t="n">
        <f aca="false">IF(OR(C3986="", J3986="",G3986=""), 0, IF(COUNTIF($J$6:J3986, J3986)=1, 1, 0))</f>
        <v>0</v>
      </c>
      <c r="L3986" s="16" t="str">
        <f aca="false">IF(B3986="Inscripción de nuevo registro patronal",B3986 &amp; "|" &amp; E3986 &amp; "|" &amp; C3986,"")</f>
        <v/>
      </c>
      <c r="M3986" s="18" t="n">
        <f aca="false">IF(OR(C3986="", L3986=""), 0, IF(COUNTIF($L$6:L3986, L3986)=1, 1, 0))</f>
        <v>0</v>
      </c>
    </row>
    <row r="3987" customFormat="false" ht="28.35" hidden="false" customHeight="true" outlineLevel="0" collapsed="false">
      <c r="A3987" s="48" t="str">
        <f aca="false">IF(AND(NOT(ISBLANK(C3987)),NOT(ISBLANK(B3987)),NOT(ISBLANK(E3987))),(_xlfn.AGGREGATE(2,7,A$5:A3987))+1,"")</f>
        <v/>
      </c>
      <c r="B3987" s="49"/>
      <c r="C3987" s="49"/>
      <c r="D3987" s="50"/>
      <c r="E3987" s="51"/>
      <c r="F3987" s="52" t="str">
        <f aca="false">IFERROR(VLOOKUP(B3987,LISTAS!$Q$2:$R$58,2,0),"")</f>
        <v/>
      </c>
      <c r="G3987" s="34" t="str">
        <f aca="false">IF(ISBLANK(C3987),"",  IF(F3987="RAZÓN SOCIAL","NUEVO_RP",   IF(F3987="NUMERO",      IF(ISNUMBER(VALUE(C3987)),VALUE(C3987),""),   IF(OR(F3987="NSS - NOMBRE",F3987="RP - NOMBRE"),      IF(         AND(           NOT(ISERROR(FIND(" - ",C3987))),           ISERROR(FIND("  ",C3987)),           ISERROR(FIND("–",C3987)),           ISERROR(FIND("—",C3987)),           ISNUMBER(VALUE(LEFT(C3987,FIND(" - ",C3987)-1)))         ),         VALUE(LEFT(C3987,FIND(" - ",C3987)-1)),         ""      ),   ""   )  )))</f>
        <v/>
      </c>
      <c r="H3987" s="34" t="str">
        <f aca="false">B3987 &amp; "|" &amp; E3987 &amp; "|" &amp;(IF(ISBLANK(C3987),"",IFERROR(VALUE(LEFT(TRIM(C3987),FIND(" ",TRIM(C3987)&amp;" ")-1)),"")))</f>
        <v>||</v>
      </c>
      <c r="I3987" s="18" t="n">
        <f aca="false">IF(G3987="",0, IF(COUNTIF($H$6:H3987,H3987)=1,1,0))</f>
        <v>0</v>
      </c>
      <c r="J3987" s="34" t="str">
        <f aca="false">IF( OR( ISBLANK(D3987), C3987=D3987, AND( LEFT(D3987,7)&lt;&gt;"NOMINA ", OR( ISERROR(FIND(" - ",D3987)), NOT(ISNUMBER(VALUE(LEFT(D3987,FIND(" - ",D3987)-1)))) ) ) ), "", B3987 &amp; "|" &amp; E3987 &amp; "|" &amp; (IF(ISBLANK(C3987), "", IFERROR(VALUE(LEFT(TRIM(C3987), FIND(" ", TRIM(C3987)&amp;" ")-1)), ""))) &amp; "|" &amp; D3987 )</f>
        <v/>
      </c>
      <c r="K3987" s="18" t="n">
        <f aca="false">IF(OR(C3987="", J3987="",G3987=""), 0, IF(COUNTIF($J$6:J3987, J3987)=1, 1, 0))</f>
        <v>0</v>
      </c>
      <c r="L3987" s="16" t="str">
        <f aca="false">IF(B3987="Inscripción de nuevo registro patronal",B3987 &amp; "|" &amp; E3987 &amp; "|" &amp; C3987,"")</f>
        <v/>
      </c>
      <c r="M3987" s="18" t="n">
        <f aca="false">IF(OR(C3987="", L3987=""), 0, IF(COUNTIF($L$6:L3987, L3987)=1, 1, 0))</f>
        <v>0</v>
      </c>
    </row>
    <row r="3988" customFormat="false" ht="28.35" hidden="false" customHeight="true" outlineLevel="0" collapsed="false">
      <c r="A3988" s="48" t="str">
        <f aca="false">IF(AND(NOT(ISBLANK(C3988)),NOT(ISBLANK(B3988)),NOT(ISBLANK(E3988))),(_xlfn.AGGREGATE(2,7,A$5:A3988))+1,"")</f>
        <v/>
      </c>
      <c r="B3988" s="49"/>
      <c r="C3988" s="49"/>
      <c r="D3988" s="50"/>
      <c r="E3988" s="51"/>
      <c r="F3988" s="52" t="str">
        <f aca="false">IFERROR(VLOOKUP(B3988,LISTAS!$Q$2:$R$58,2,0),"")</f>
        <v/>
      </c>
      <c r="G3988" s="34" t="str">
        <f aca="false">IF(ISBLANK(C3988),"",  IF(F3988="RAZÓN SOCIAL","NUEVO_RP",   IF(F3988="NUMERO",      IF(ISNUMBER(VALUE(C3988)),VALUE(C3988),""),   IF(OR(F3988="NSS - NOMBRE",F3988="RP - NOMBRE"),      IF(         AND(           NOT(ISERROR(FIND(" - ",C3988))),           ISERROR(FIND("  ",C3988)),           ISERROR(FIND("–",C3988)),           ISERROR(FIND("—",C3988)),           ISNUMBER(VALUE(LEFT(C3988,FIND(" - ",C3988)-1)))         ),         VALUE(LEFT(C3988,FIND(" - ",C3988)-1)),         ""      ),   ""   )  )))</f>
        <v/>
      </c>
      <c r="H3988" s="34" t="str">
        <f aca="false">B3988 &amp; "|" &amp; E3988 &amp; "|" &amp;(IF(ISBLANK(C3988),"",IFERROR(VALUE(LEFT(TRIM(C3988),FIND(" ",TRIM(C3988)&amp;" ")-1)),"")))</f>
        <v>||</v>
      </c>
      <c r="I3988" s="18" t="n">
        <f aca="false">IF(G3988="",0, IF(COUNTIF($H$6:H3988,H3988)=1,1,0))</f>
        <v>0</v>
      </c>
      <c r="J3988" s="34" t="str">
        <f aca="false">IF( OR( ISBLANK(D3988), C3988=D3988, AND( LEFT(D3988,7)&lt;&gt;"NOMINA ", OR( ISERROR(FIND(" - ",D3988)), NOT(ISNUMBER(VALUE(LEFT(D3988,FIND(" - ",D3988)-1)))) ) ) ), "", B3988 &amp; "|" &amp; E3988 &amp; "|" &amp; (IF(ISBLANK(C3988), "", IFERROR(VALUE(LEFT(TRIM(C3988), FIND(" ", TRIM(C3988)&amp;" ")-1)), ""))) &amp; "|" &amp; D3988 )</f>
        <v/>
      </c>
      <c r="K3988" s="18" t="n">
        <f aca="false">IF(OR(C3988="", J3988="",G3988=""), 0, IF(COUNTIF($J$6:J3988, J3988)=1, 1, 0))</f>
        <v>0</v>
      </c>
      <c r="L3988" s="16" t="str">
        <f aca="false">IF(B3988="Inscripción de nuevo registro patronal",B3988 &amp; "|" &amp; E3988 &amp; "|" &amp; C3988,"")</f>
        <v/>
      </c>
      <c r="M3988" s="18" t="n">
        <f aca="false">IF(OR(C3988="", L3988=""), 0, IF(COUNTIF($L$6:L3988, L3988)=1, 1, 0))</f>
        <v>0</v>
      </c>
    </row>
    <row r="3989" customFormat="false" ht="28.35" hidden="false" customHeight="true" outlineLevel="0" collapsed="false">
      <c r="A3989" s="48" t="str">
        <f aca="false">IF(AND(NOT(ISBLANK(C3989)),NOT(ISBLANK(B3989)),NOT(ISBLANK(E3989))),(_xlfn.AGGREGATE(2,7,A$5:A3989))+1,"")</f>
        <v/>
      </c>
      <c r="B3989" s="49"/>
      <c r="C3989" s="49"/>
      <c r="D3989" s="50"/>
      <c r="E3989" s="51"/>
      <c r="F3989" s="52" t="str">
        <f aca="false">IFERROR(VLOOKUP(B3989,LISTAS!$Q$2:$R$58,2,0),"")</f>
        <v/>
      </c>
      <c r="G3989" s="34" t="str">
        <f aca="false">IF(ISBLANK(C3989),"",  IF(F3989="RAZÓN SOCIAL","NUEVO_RP",   IF(F3989="NUMERO",      IF(ISNUMBER(VALUE(C3989)),VALUE(C3989),""),   IF(OR(F3989="NSS - NOMBRE",F3989="RP - NOMBRE"),      IF(         AND(           NOT(ISERROR(FIND(" - ",C3989))),           ISERROR(FIND("  ",C3989)),           ISERROR(FIND("–",C3989)),           ISERROR(FIND("—",C3989)),           ISNUMBER(VALUE(LEFT(C3989,FIND(" - ",C3989)-1)))         ),         VALUE(LEFT(C3989,FIND(" - ",C3989)-1)),         ""      ),   ""   )  )))</f>
        <v/>
      </c>
      <c r="H3989" s="34" t="str">
        <f aca="false">B3989 &amp; "|" &amp; E3989 &amp; "|" &amp;(IF(ISBLANK(C3989),"",IFERROR(VALUE(LEFT(TRIM(C3989),FIND(" ",TRIM(C3989)&amp;" ")-1)),"")))</f>
        <v>||</v>
      </c>
      <c r="I3989" s="18" t="n">
        <f aca="false">IF(G3989="",0, IF(COUNTIF($H$6:H3989,H3989)=1,1,0))</f>
        <v>0</v>
      </c>
      <c r="J3989" s="34" t="str">
        <f aca="false">IF( OR( ISBLANK(D3989), C3989=D3989, AND( LEFT(D3989,7)&lt;&gt;"NOMINA ", OR( ISERROR(FIND(" - ",D3989)), NOT(ISNUMBER(VALUE(LEFT(D3989,FIND(" - ",D3989)-1)))) ) ) ), "", B3989 &amp; "|" &amp; E3989 &amp; "|" &amp; (IF(ISBLANK(C3989), "", IFERROR(VALUE(LEFT(TRIM(C3989), FIND(" ", TRIM(C3989)&amp;" ")-1)), ""))) &amp; "|" &amp; D3989 )</f>
        <v/>
      </c>
      <c r="K3989" s="18" t="n">
        <f aca="false">IF(OR(C3989="", J3989="",G3989=""), 0, IF(COUNTIF($J$6:J3989, J3989)=1, 1, 0))</f>
        <v>0</v>
      </c>
      <c r="L3989" s="16" t="str">
        <f aca="false">IF(B3989="Inscripción de nuevo registro patronal",B3989 &amp; "|" &amp; E3989 &amp; "|" &amp; C3989,"")</f>
        <v/>
      </c>
      <c r="M3989" s="18" t="n">
        <f aca="false">IF(OR(C3989="", L3989=""), 0, IF(COUNTIF($L$6:L3989, L3989)=1, 1, 0))</f>
        <v>0</v>
      </c>
    </row>
    <row r="3990" customFormat="false" ht="28.35" hidden="false" customHeight="true" outlineLevel="0" collapsed="false">
      <c r="A3990" s="48" t="str">
        <f aca="false">IF(AND(NOT(ISBLANK(C3990)),NOT(ISBLANK(B3990)),NOT(ISBLANK(E3990))),(_xlfn.AGGREGATE(2,7,A$5:A3990))+1,"")</f>
        <v/>
      </c>
      <c r="B3990" s="49"/>
      <c r="C3990" s="49"/>
      <c r="D3990" s="50"/>
      <c r="E3990" s="51"/>
      <c r="F3990" s="52" t="str">
        <f aca="false">IFERROR(VLOOKUP(B3990,LISTAS!$Q$2:$R$58,2,0),"")</f>
        <v/>
      </c>
      <c r="G3990" s="34" t="str">
        <f aca="false">IF(ISBLANK(C3990),"",  IF(F3990="RAZÓN SOCIAL","NUEVO_RP",   IF(F3990="NUMERO",      IF(ISNUMBER(VALUE(C3990)),VALUE(C3990),""),   IF(OR(F3990="NSS - NOMBRE",F3990="RP - NOMBRE"),      IF(         AND(           NOT(ISERROR(FIND(" - ",C3990))),           ISERROR(FIND("  ",C3990)),           ISERROR(FIND("–",C3990)),           ISERROR(FIND("—",C3990)),           ISNUMBER(VALUE(LEFT(C3990,FIND(" - ",C3990)-1)))         ),         VALUE(LEFT(C3990,FIND(" - ",C3990)-1)),         ""      ),   ""   )  )))</f>
        <v/>
      </c>
      <c r="H3990" s="34" t="str">
        <f aca="false">B3990 &amp; "|" &amp; E3990 &amp; "|" &amp;(IF(ISBLANK(C3990),"",IFERROR(VALUE(LEFT(TRIM(C3990),FIND(" ",TRIM(C3990)&amp;" ")-1)),"")))</f>
        <v>||</v>
      </c>
      <c r="I3990" s="18" t="n">
        <f aca="false">IF(G3990="",0, IF(COUNTIF($H$6:H3990,H3990)=1,1,0))</f>
        <v>0</v>
      </c>
      <c r="J3990" s="34" t="str">
        <f aca="false">IF( OR( ISBLANK(D3990), C3990=D3990, AND( LEFT(D3990,7)&lt;&gt;"NOMINA ", OR( ISERROR(FIND(" - ",D3990)), NOT(ISNUMBER(VALUE(LEFT(D3990,FIND(" - ",D3990)-1)))) ) ) ), "", B3990 &amp; "|" &amp; E3990 &amp; "|" &amp; (IF(ISBLANK(C3990), "", IFERROR(VALUE(LEFT(TRIM(C3990), FIND(" ", TRIM(C3990)&amp;" ")-1)), ""))) &amp; "|" &amp; D3990 )</f>
        <v/>
      </c>
      <c r="K3990" s="18" t="n">
        <f aca="false">IF(OR(C3990="", J3990="",G3990=""), 0, IF(COUNTIF($J$6:J3990, J3990)=1, 1, 0))</f>
        <v>0</v>
      </c>
      <c r="L3990" s="16" t="str">
        <f aca="false">IF(B3990="Inscripción de nuevo registro patronal",B3990 &amp; "|" &amp; E3990 &amp; "|" &amp; C3990,"")</f>
        <v/>
      </c>
      <c r="M3990" s="18" t="n">
        <f aca="false">IF(OR(C3990="", L3990=""), 0, IF(COUNTIF($L$6:L3990, L3990)=1, 1, 0))</f>
        <v>0</v>
      </c>
    </row>
    <row r="3991" customFormat="false" ht="28.35" hidden="false" customHeight="true" outlineLevel="0" collapsed="false">
      <c r="A3991" s="48" t="str">
        <f aca="false">IF(AND(NOT(ISBLANK(C3991)),NOT(ISBLANK(B3991)),NOT(ISBLANK(E3991))),(_xlfn.AGGREGATE(2,7,A$5:A3991))+1,"")</f>
        <v/>
      </c>
      <c r="B3991" s="49"/>
      <c r="C3991" s="49"/>
      <c r="D3991" s="50"/>
      <c r="E3991" s="51"/>
      <c r="F3991" s="52" t="str">
        <f aca="false">IFERROR(VLOOKUP(B3991,LISTAS!$Q$2:$R$58,2,0),"")</f>
        <v/>
      </c>
      <c r="G3991" s="34" t="str">
        <f aca="false">IF(ISBLANK(C3991),"",  IF(F3991="RAZÓN SOCIAL","NUEVO_RP",   IF(F3991="NUMERO",      IF(ISNUMBER(VALUE(C3991)),VALUE(C3991),""),   IF(OR(F3991="NSS - NOMBRE",F3991="RP - NOMBRE"),      IF(         AND(           NOT(ISERROR(FIND(" - ",C3991))),           ISERROR(FIND("  ",C3991)),           ISERROR(FIND("–",C3991)),           ISERROR(FIND("—",C3991)),           ISNUMBER(VALUE(LEFT(C3991,FIND(" - ",C3991)-1)))         ),         VALUE(LEFT(C3991,FIND(" - ",C3991)-1)),         ""      ),   ""   )  )))</f>
        <v/>
      </c>
      <c r="H3991" s="34" t="str">
        <f aca="false">B3991 &amp; "|" &amp; E3991 &amp; "|" &amp;(IF(ISBLANK(C3991),"",IFERROR(VALUE(LEFT(TRIM(C3991),FIND(" ",TRIM(C3991)&amp;" ")-1)),"")))</f>
        <v>||</v>
      </c>
      <c r="I3991" s="18" t="n">
        <f aca="false">IF(G3991="",0, IF(COUNTIF($H$6:H3991,H3991)=1,1,0))</f>
        <v>0</v>
      </c>
      <c r="J3991" s="34" t="str">
        <f aca="false">IF( OR( ISBLANK(D3991), C3991=D3991, AND( LEFT(D3991,7)&lt;&gt;"NOMINA ", OR( ISERROR(FIND(" - ",D3991)), NOT(ISNUMBER(VALUE(LEFT(D3991,FIND(" - ",D3991)-1)))) ) ) ), "", B3991 &amp; "|" &amp; E3991 &amp; "|" &amp; (IF(ISBLANK(C3991), "", IFERROR(VALUE(LEFT(TRIM(C3991), FIND(" ", TRIM(C3991)&amp;" ")-1)), ""))) &amp; "|" &amp; D3991 )</f>
        <v/>
      </c>
      <c r="K3991" s="18" t="n">
        <f aca="false">IF(OR(C3991="", J3991="",G3991=""), 0, IF(COUNTIF($J$6:J3991, J3991)=1, 1, 0))</f>
        <v>0</v>
      </c>
      <c r="L3991" s="16" t="str">
        <f aca="false">IF(B3991="Inscripción de nuevo registro patronal",B3991 &amp; "|" &amp; E3991 &amp; "|" &amp; C3991,"")</f>
        <v/>
      </c>
      <c r="M3991" s="18" t="n">
        <f aca="false">IF(OR(C3991="", L3991=""), 0, IF(COUNTIF($L$6:L3991, L3991)=1, 1, 0))</f>
        <v>0</v>
      </c>
    </row>
    <row r="3992" customFormat="false" ht="28.35" hidden="false" customHeight="true" outlineLevel="0" collapsed="false">
      <c r="A3992" s="48" t="str">
        <f aca="false">IF(AND(NOT(ISBLANK(C3992)),NOT(ISBLANK(B3992)),NOT(ISBLANK(E3992))),(_xlfn.AGGREGATE(2,7,A$5:A3992))+1,"")</f>
        <v/>
      </c>
      <c r="B3992" s="49"/>
      <c r="C3992" s="49"/>
      <c r="D3992" s="50"/>
      <c r="E3992" s="51"/>
      <c r="F3992" s="52" t="str">
        <f aca="false">IFERROR(VLOOKUP(B3992,LISTAS!$Q$2:$R$58,2,0),"")</f>
        <v/>
      </c>
      <c r="G3992" s="34" t="str">
        <f aca="false">IF(ISBLANK(C3992),"",  IF(F3992="RAZÓN SOCIAL","NUEVO_RP",   IF(F3992="NUMERO",      IF(ISNUMBER(VALUE(C3992)),VALUE(C3992),""),   IF(OR(F3992="NSS - NOMBRE",F3992="RP - NOMBRE"),      IF(         AND(           NOT(ISERROR(FIND(" - ",C3992))),           ISERROR(FIND("  ",C3992)),           ISERROR(FIND("–",C3992)),           ISERROR(FIND("—",C3992)),           ISNUMBER(VALUE(LEFT(C3992,FIND(" - ",C3992)-1)))         ),         VALUE(LEFT(C3992,FIND(" - ",C3992)-1)),         ""      ),   ""   )  )))</f>
        <v/>
      </c>
      <c r="H3992" s="34" t="str">
        <f aca="false">B3992 &amp; "|" &amp; E3992 &amp; "|" &amp;(IF(ISBLANK(C3992),"",IFERROR(VALUE(LEFT(TRIM(C3992),FIND(" ",TRIM(C3992)&amp;" ")-1)),"")))</f>
        <v>||</v>
      </c>
      <c r="I3992" s="18" t="n">
        <f aca="false">IF(G3992="",0, IF(COUNTIF($H$6:H3992,H3992)=1,1,0))</f>
        <v>0</v>
      </c>
      <c r="J3992" s="34" t="str">
        <f aca="false">IF( OR( ISBLANK(D3992), C3992=D3992, AND( LEFT(D3992,7)&lt;&gt;"NOMINA ", OR( ISERROR(FIND(" - ",D3992)), NOT(ISNUMBER(VALUE(LEFT(D3992,FIND(" - ",D3992)-1)))) ) ) ), "", B3992 &amp; "|" &amp; E3992 &amp; "|" &amp; (IF(ISBLANK(C3992), "", IFERROR(VALUE(LEFT(TRIM(C3992), FIND(" ", TRIM(C3992)&amp;" ")-1)), ""))) &amp; "|" &amp; D3992 )</f>
        <v/>
      </c>
      <c r="K3992" s="18" t="n">
        <f aca="false">IF(OR(C3992="", J3992="",G3992=""), 0, IF(COUNTIF($J$6:J3992, J3992)=1, 1, 0))</f>
        <v>0</v>
      </c>
      <c r="L3992" s="16" t="str">
        <f aca="false">IF(B3992="Inscripción de nuevo registro patronal",B3992 &amp; "|" &amp; E3992 &amp; "|" &amp; C3992,"")</f>
        <v/>
      </c>
      <c r="M3992" s="18" t="n">
        <f aca="false">IF(OR(C3992="", L3992=""), 0, IF(COUNTIF($L$6:L3992, L3992)=1, 1, 0))</f>
        <v>0</v>
      </c>
    </row>
    <row r="3993" customFormat="false" ht="28.35" hidden="false" customHeight="true" outlineLevel="0" collapsed="false">
      <c r="A3993" s="48" t="str">
        <f aca="false">IF(AND(NOT(ISBLANK(C3993)),NOT(ISBLANK(B3993)),NOT(ISBLANK(E3993))),(_xlfn.AGGREGATE(2,7,A$5:A3993))+1,"")</f>
        <v/>
      </c>
      <c r="B3993" s="49"/>
      <c r="C3993" s="49"/>
      <c r="D3993" s="50"/>
      <c r="E3993" s="51"/>
      <c r="F3993" s="52" t="str">
        <f aca="false">IFERROR(VLOOKUP(B3993,LISTAS!$Q$2:$R$58,2,0),"")</f>
        <v/>
      </c>
      <c r="G3993" s="34" t="str">
        <f aca="false">IF(ISBLANK(C3993),"",  IF(F3993="RAZÓN SOCIAL","NUEVO_RP",   IF(F3993="NUMERO",      IF(ISNUMBER(VALUE(C3993)),VALUE(C3993),""),   IF(OR(F3993="NSS - NOMBRE",F3993="RP - NOMBRE"),      IF(         AND(           NOT(ISERROR(FIND(" - ",C3993))),           ISERROR(FIND("  ",C3993)),           ISERROR(FIND("–",C3993)),           ISERROR(FIND("—",C3993)),           ISNUMBER(VALUE(LEFT(C3993,FIND(" - ",C3993)-1)))         ),         VALUE(LEFT(C3993,FIND(" - ",C3993)-1)),         ""      ),   ""   )  )))</f>
        <v/>
      </c>
      <c r="H3993" s="34" t="str">
        <f aca="false">B3993 &amp; "|" &amp; E3993 &amp; "|" &amp;(IF(ISBLANK(C3993),"",IFERROR(VALUE(LEFT(TRIM(C3993),FIND(" ",TRIM(C3993)&amp;" ")-1)),"")))</f>
        <v>||</v>
      </c>
      <c r="I3993" s="18" t="n">
        <f aca="false">IF(G3993="",0, IF(COUNTIF($H$6:H3993,H3993)=1,1,0))</f>
        <v>0</v>
      </c>
      <c r="J3993" s="34" t="str">
        <f aca="false">IF( OR( ISBLANK(D3993), C3993=D3993, AND( LEFT(D3993,7)&lt;&gt;"NOMINA ", OR( ISERROR(FIND(" - ",D3993)), NOT(ISNUMBER(VALUE(LEFT(D3993,FIND(" - ",D3993)-1)))) ) ) ), "", B3993 &amp; "|" &amp; E3993 &amp; "|" &amp; (IF(ISBLANK(C3993), "", IFERROR(VALUE(LEFT(TRIM(C3993), FIND(" ", TRIM(C3993)&amp;" ")-1)), ""))) &amp; "|" &amp; D3993 )</f>
        <v/>
      </c>
      <c r="K3993" s="18" t="n">
        <f aca="false">IF(OR(C3993="", J3993="",G3993=""), 0, IF(COUNTIF($J$6:J3993, J3993)=1, 1, 0))</f>
        <v>0</v>
      </c>
      <c r="L3993" s="16" t="str">
        <f aca="false">IF(B3993="Inscripción de nuevo registro patronal",B3993 &amp; "|" &amp; E3993 &amp; "|" &amp; C3993,"")</f>
        <v/>
      </c>
      <c r="M3993" s="18" t="n">
        <f aca="false">IF(OR(C3993="", L3993=""), 0, IF(COUNTIF($L$6:L3993, L3993)=1, 1, 0))</f>
        <v>0</v>
      </c>
    </row>
    <row r="3994" customFormat="false" ht="28.35" hidden="false" customHeight="true" outlineLevel="0" collapsed="false">
      <c r="A3994" s="48" t="str">
        <f aca="false">IF(AND(NOT(ISBLANK(C3994)),NOT(ISBLANK(B3994)),NOT(ISBLANK(E3994))),(_xlfn.AGGREGATE(2,7,A$5:A3994))+1,"")</f>
        <v/>
      </c>
      <c r="B3994" s="49"/>
      <c r="C3994" s="49"/>
      <c r="D3994" s="50"/>
      <c r="E3994" s="51"/>
      <c r="F3994" s="52" t="str">
        <f aca="false">IFERROR(VLOOKUP(B3994,LISTAS!$Q$2:$R$58,2,0),"")</f>
        <v/>
      </c>
      <c r="G3994" s="34" t="str">
        <f aca="false">IF(ISBLANK(C3994),"",  IF(F3994="RAZÓN SOCIAL","NUEVO_RP",   IF(F3994="NUMERO",      IF(ISNUMBER(VALUE(C3994)),VALUE(C3994),""),   IF(OR(F3994="NSS - NOMBRE",F3994="RP - NOMBRE"),      IF(         AND(           NOT(ISERROR(FIND(" - ",C3994))),           ISERROR(FIND("  ",C3994)),           ISERROR(FIND("–",C3994)),           ISERROR(FIND("—",C3994)),           ISNUMBER(VALUE(LEFT(C3994,FIND(" - ",C3994)-1)))         ),         VALUE(LEFT(C3994,FIND(" - ",C3994)-1)),         ""      ),   ""   )  )))</f>
        <v/>
      </c>
      <c r="H3994" s="34" t="str">
        <f aca="false">B3994 &amp; "|" &amp; E3994 &amp; "|" &amp;(IF(ISBLANK(C3994),"",IFERROR(VALUE(LEFT(TRIM(C3994),FIND(" ",TRIM(C3994)&amp;" ")-1)),"")))</f>
        <v>||</v>
      </c>
      <c r="I3994" s="18" t="n">
        <f aca="false">IF(G3994="",0, IF(COUNTIF($H$6:H3994,H3994)=1,1,0))</f>
        <v>0</v>
      </c>
      <c r="J3994" s="34" t="str">
        <f aca="false">IF( OR( ISBLANK(D3994), C3994=D3994, AND( LEFT(D3994,7)&lt;&gt;"NOMINA ", OR( ISERROR(FIND(" - ",D3994)), NOT(ISNUMBER(VALUE(LEFT(D3994,FIND(" - ",D3994)-1)))) ) ) ), "", B3994 &amp; "|" &amp; E3994 &amp; "|" &amp; (IF(ISBLANK(C3994), "", IFERROR(VALUE(LEFT(TRIM(C3994), FIND(" ", TRIM(C3994)&amp;" ")-1)), ""))) &amp; "|" &amp; D3994 )</f>
        <v/>
      </c>
      <c r="K3994" s="18" t="n">
        <f aca="false">IF(OR(C3994="", J3994="",G3994=""), 0, IF(COUNTIF($J$6:J3994, J3994)=1, 1, 0))</f>
        <v>0</v>
      </c>
      <c r="L3994" s="16" t="str">
        <f aca="false">IF(B3994="Inscripción de nuevo registro patronal",B3994 &amp; "|" &amp; E3994 &amp; "|" &amp; C3994,"")</f>
        <v/>
      </c>
      <c r="M3994" s="18" t="n">
        <f aca="false">IF(OR(C3994="", L3994=""), 0, IF(COUNTIF($L$6:L3994, L3994)=1, 1, 0))</f>
        <v>0</v>
      </c>
    </row>
    <row r="3995" customFormat="false" ht="28.35" hidden="false" customHeight="true" outlineLevel="0" collapsed="false">
      <c r="A3995" s="48" t="str">
        <f aca="false">IF(AND(NOT(ISBLANK(C3995)),NOT(ISBLANK(B3995)),NOT(ISBLANK(E3995))),(_xlfn.AGGREGATE(2,7,A$5:A3995))+1,"")</f>
        <v/>
      </c>
      <c r="B3995" s="49"/>
      <c r="C3995" s="49"/>
      <c r="D3995" s="50"/>
      <c r="E3995" s="51"/>
      <c r="F3995" s="52" t="str">
        <f aca="false">IFERROR(VLOOKUP(B3995,LISTAS!$Q$2:$R$58,2,0),"")</f>
        <v/>
      </c>
      <c r="G3995" s="34" t="str">
        <f aca="false">IF(ISBLANK(C3995),"",  IF(F3995="RAZÓN SOCIAL","NUEVO_RP",   IF(F3995="NUMERO",      IF(ISNUMBER(VALUE(C3995)),VALUE(C3995),""),   IF(OR(F3995="NSS - NOMBRE",F3995="RP - NOMBRE"),      IF(         AND(           NOT(ISERROR(FIND(" - ",C3995))),           ISERROR(FIND("  ",C3995)),           ISERROR(FIND("–",C3995)),           ISERROR(FIND("—",C3995)),           ISNUMBER(VALUE(LEFT(C3995,FIND(" - ",C3995)-1)))         ),         VALUE(LEFT(C3995,FIND(" - ",C3995)-1)),         ""      ),   ""   )  )))</f>
        <v/>
      </c>
      <c r="H3995" s="34" t="str">
        <f aca="false">B3995 &amp; "|" &amp; E3995 &amp; "|" &amp;(IF(ISBLANK(C3995),"",IFERROR(VALUE(LEFT(TRIM(C3995),FIND(" ",TRIM(C3995)&amp;" ")-1)),"")))</f>
        <v>||</v>
      </c>
      <c r="I3995" s="18" t="n">
        <f aca="false">IF(G3995="",0, IF(COUNTIF($H$6:H3995,H3995)=1,1,0))</f>
        <v>0</v>
      </c>
      <c r="J3995" s="34" t="str">
        <f aca="false">IF( OR( ISBLANK(D3995), C3995=D3995, AND( LEFT(D3995,7)&lt;&gt;"NOMINA ", OR( ISERROR(FIND(" - ",D3995)), NOT(ISNUMBER(VALUE(LEFT(D3995,FIND(" - ",D3995)-1)))) ) ) ), "", B3995 &amp; "|" &amp; E3995 &amp; "|" &amp; (IF(ISBLANK(C3995), "", IFERROR(VALUE(LEFT(TRIM(C3995), FIND(" ", TRIM(C3995)&amp;" ")-1)), ""))) &amp; "|" &amp; D3995 )</f>
        <v/>
      </c>
      <c r="K3995" s="18" t="n">
        <f aca="false">IF(OR(C3995="", J3995="",G3995=""), 0, IF(COUNTIF($J$6:J3995, J3995)=1, 1, 0))</f>
        <v>0</v>
      </c>
      <c r="L3995" s="16" t="str">
        <f aca="false">IF(B3995="Inscripción de nuevo registro patronal",B3995 &amp; "|" &amp; E3995 &amp; "|" &amp; C3995,"")</f>
        <v/>
      </c>
      <c r="M3995" s="18" t="n">
        <f aca="false">IF(OR(C3995="", L3995=""), 0, IF(COUNTIF($L$6:L3995, L3995)=1, 1, 0))</f>
        <v>0</v>
      </c>
    </row>
    <row r="3996" customFormat="false" ht="28.35" hidden="false" customHeight="true" outlineLevel="0" collapsed="false">
      <c r="A3996" s="48" t="str">
        <f aca="false">IF(AND(NOT(ISBLANK(C3996)),NOT(ISBLANK(B3996)),NOT(ISBLANK(E3996))),(_xlfn.AGGREGATE(2,7,A$5:A3996))+1,"")</f>
        <v/>
      </c>
      <c r="B3996" s="49"/>
      <c r="C3996" s="49"/>
      <c r="D3996" s="50"/>
      <c r="E3996" s="51"/>
      <c r="F3996" s="52" t="str">
        <f aca="false">IFERROR(VLOOKUP(B3996,LISTAS!$Q$2:$R$58,2,0),"")</f>
        <v/>
      </c>
      <c r="G3996" s="34" t="str">
        <f aca="false">IF(ISBLANK(C3996),"",  IF(F3996="RAZÓN SOCIAL","NUEVO_RP",   IF(F3996="NUMERO",      IF(ISNUMBER(VALUE(C3996)),VALUE(C3996),""),   IF(OR(F3996="NSS - NOMBRE",F3996="RP - NOMBRE"),      IF(         AND(           NOT(ISERROR(FIND(" - ",C3996))),           ISERROR(FIND("  ",C3996)),           ISERROR(FIND("–",C3996)),           ISERROR(FIND("—",C3996)),           ISNUMBER(VALUE(LEFT(C3996,FIND(" - ",C3996)-1)))         ),         VALUE(LEFT(C3996,FIND(" - ",C3996)-1)),         ""      ),   ""   )  )))</f>
        <v/>
      </c>
      <c r="H3996" s="34" t="str">
        <f aca="false">B3996 &amp; "|" &amp; E3996 &amp; "|" &amp;(IF(ISBLANK(C3996),"",IFERROR(VALUE(LEFT(TRIM(C3996),FIND(" ",TRIM(C3996)&amp;" ")-1)),"")))</f>
        <v>||</v>
      </c>
      <c r="I3996" s="18" t="n">
        <f aca="false">IF(G3996="",0, IF(COUNTIF($H$6:H3996,H3996)=1,1,0))</f>
        <v>0</v>
      </c>
      <c r="J3996" s="34" t="str">
        <f aca="false">IF( OR( ISBLANK(D3996), C3996=D3996, AND( LEFT(D3996,7)&lt;&gt;"NOMINA ", OR( ISERROR(FIND(" - ",D3996)), NOT(ISNUMBER(VALUE(LEFT(D3996,FIND(" - ",D3996)-1)))) ) ) ), "", B3996 &amp; "|" &amp; E3996 &amp; "|" &amp; (IF(ISBLANK(C3996), "", IFERROR(VALUE(LEFT(TRIM(C3996), FIND(" ", TRIM(C3996)&amp;" ")-1)), ""))) &amp; "|" &amp; D3996 )</f>
        <v/>
      </c>
      <c r="K3996" s="18" t="n">
        <f aca="false">IF(OR(C3996="", J3996="",G3996=""), 0, IF(COUNTIF($J$6:J3996, J3996)=1, 1, 0))</f>
        <v>0</v>
      </c>
      <c r="L3996" s="16" t="str">
        <f aca="false">IF(B3996="Inscripción de nuevo registro patronal",B3996 &amp; "|" &amp; E3996 &amp; "|" &amp; C3996,"")</f>
        <v/>
      </c>
      <c r="M3996" s="18" t="n">
        <f aca="false">IF(OR(C3996="", L3996=""), 0, IF(COUNTIF($L$6:L3996, L3996)=1, 1, 0))</f>
        <v>0</v>
      </c>
    </row>
    <row r="3997" customFormat="false" ht="28.35" hidden="false" customHeight="true" outlineLevel="0" collapsed="false">
      <c r="A3997" s="48" t="str">
        <f aca="false">IF(AND(NOT(ISBLANK(C3997)),NOT(ISBLANK(B3997)),NOT(ISBLANK(E3997))),(_xlfn.AGGREGATE(2,7,A$5:A3997))+1,"")</f>
        <v/>
      </c>
      <c r="B3997" s="49"/>
      <c r="C3997" s="49"/>
      <c r="D3997" s="50"/>
      <c r="E3997" s="51"/>
      <c r="F3997" s="52" t="str">
        <f aca="false">IFERROR(VLOOKUP(B3997,LISTAS!$Q$2:$R$58,2,0),"")</f>
        <v/>
      </c>
      <c r="G3997" s="34" t="str">
        <f aca="false">IF(ISBLANK(C3997),"",  IF(F3997="RAZÓN SOCIAL","NUEVO_RP",   IF(F3997="NUMERO",      IF(ISNUMBER(VALUE(C3997)),VALUE(C3997),""),   IF(OR(F3997="NSS - NOMBRE",F3997="RP - NOMBRE"),      IF(         AND(           NOT(ISERROR(FIND(" - ",C3997))),           ISERROR(FIND("  ",C3997)),           ISERROR(FIND("–",C3997)),           ISERROR(FIND("—",C3997)),           ISNUMBER(VALUE(LEFT(C3997,FIND(" - ",C3997)-1)))         ),         VALUE(LEFT(C3997,FIND(" - ",C3997)-1)),         ""      ),   ""   )  )))</f>
        <v/>
      </c>
      <c r="H3997" s="34" t="str">
        <f aca="false">B3997 &amp; "|" &amp; E3997 &amp; "|" &amp;(IF(ISBLANK(C3997),"",IFERROR(VALUE(LEFT(TRIM(C3997),FIND(" ",TRIM(C3997)&amp;" ")-1)),"")))</f>
        <v>||</v>
      </c>
      <c r="I3997" s="18" t="n">
        <f aca="false">IF(G3997="",0, IF(COUNTIF($H$6:H3997,H3997)=1,1,0))</f>
        <v>0</v>
      </c>
      <c r="J3997" s="34" t="str">
        <f aca="false">IF( OR( ISBLANK(D3997), C3997=D3997, AND( LEFT(D3997,7)&lt;&gt;"NOMINA ", OR( ISERROR(FIND(" - ",D3997)), NOT(ISNUMBER(VALUE(LEFT(D3997,FIND(" - ",D3997)-1)))) ) ) ), "", B3997 &amp; "|" &amp; E3997 &amp; "|" &amp; (IF(ISBLANK(C3997), "", IFERROR(VALUE(LEFT(TRIM(C3997), FIND(" ", TRIM(C3997)&amp;" ")-1)), ""))) &amp; "|" &amp; D3997 )</f>
        <v/>
      </c>
      <c r="K3997" s="18" t="n">
        <f aca="false">IF(OR(C3997="", J3997="",G3997=""), 0, IF(COUNTIF($J$6:J3997, J3997)=1, 1, 0))</f>
        <v>0</v>
      </c>
      <c r="L3997" s="16" t="str">
        <f aca="false">IF(B3997="Inscripción de nuevo registro patronal",B3997 &amp; "|" &amp; E3997 &amp; "|" &amp; C3997,"")</f>
        <v/>
      </c>
      <c r="M3997" s="18" t="n">
        <f aca="false">IF(OR(C3997="", L3997=""), 0, IF(COUNTIF($L$6:L3997, L3997)=1, 1, 0))</f>
        <v>0</v>
      </c>
    </row>
    <row r="3998" customFormat="false" ht="28.35" hidden="false" customHeight="true" outlineLevel="0" collapsed="false">
      <c r="A3998" s="48" t="str">
        <f aca="false">IF(AND(NOT(ISBLANK(C3998)),NOT(ISBLANK(B3998)),NOT(ISBLANK(E3998))),(_xlfn.AGGREGATE(2,7,A$5:A3998))+1,"")</f>
        <v/>
      </c>
      <c r="B3998" s="49"/>
      <c r="C3998" s="49"/>
      <c r="D3998" s="50"/>
      <c r="E3998" s="51"/>
      <c r="F3998" s="52" t="str">
        <f aca="false">IFERROR(VLOOKUP(B3998,LISTAS!$Q$2:$R$58,2,0),"")</f>
        <v/>
      </c>
      <c r="G3998" s="34" t="str">
        <f aca="false">IF(ISBLANK(C3998),"",  IF(F3998="RAZÓN SOCIAL","NUEVO_RP",   IF(F3998="NUMERO",      IF(ISNUMBER(VALUE(C3998)),VALUE(C3998),""),   IF(OR(F3998="NSS - NOMBRE",F3998="RP - NOMBRE"),      IF(         AND(           NOT(ISERROR(FIND(" - ",C3998))),           ISERROR(FIND("  ",C3998)),           ISERROR(FIND("–",C3998)),           ISERROR(FIND("—",C3998)),           ISNUMBER(VALUE(LEFT(C3998,FIND(" - ",C3998)-1)))         ),         VALUE(LEFT(C3998,FIND(" - ",C3998)-1)),         ""      ),   ""   )  )))</f>
        <v/>
      </c>
      <c r="H3998" s="34" t="str">
        <f aca="false">B3998 &amp; "|" &amp; E3998 &amp; "|" &amp;(IF(ISBLANK(C3998),"",IFERROR(VALUE(LEFT(TRIM(C3998),FIND(" ",TRIM(C3998)&amp;" ")-1)),"")))</f>
        <v>||</v>
      </c>
      <c r="I3998" s="18" t="n">
        <f aca="false">IF(G3998="",0, IF(COUNTIF($H$6:H3998,H3998)=1,1,0))</f>
        <v>0</v>
      </c>
      <c r="J3998" s="34" t="str">
        <f aca="false">IF( OR( ISBLANK(D3998), C3998=D3998, AND( LEFT(D3998,7)&lt;&gt;"NOMINA ", OR( ISERROR(FIND(" - ",D3998)), NOT(ISNUMBER(VALUE(LEFT(D3998,FIND(" - ",D3998)-1)))) ) ) ), "", B3998 &amp; "|" &amp; E3998 &amp; "|" &amp; (IF(ISBLANK(C3998), "", IFERROR(VALUE(LEFT(TRIM(C3998), FIND(" ", TRIM(C3998)&amp;" ")-1)), ""))) &amp; "|" &amp; D3998 )</f>
        <v/>
      </c>
      <c r="K3998" s="18" t="n">
        <f aca="false">IF(OR(C3998="", J3998="",G3998=""), 0, IF(COUNTIF($J$6:J3998, J3998)=1, 1, 0))</f>
        <v>0</v>
      </c>
      <c r="L3998" s="16" t="str">
        <f aca="false">IF(B3998="Inscripción de nuevo registro patronal",B3998 &amp; "|" &amp; E3998 &amp; "|" &amp; C3998,"")</f>
        <v/>
      </c>
      <c r="M3998" s="18" t="n">
        <f aca="false">IF(OR(C3998="", L3998=""), 0, IF(COUNTIF($L$6:L3998, L3998)=1, 1, 0))</f>
        <v>0</v>
      </c>
    </row>
    <row r="3999" customFormat="false" ht="28.35" hidden="false" customHeight="true" outlineLevel="0" collapsed="false">
      <c r="A3999" s="48" t="str">
        <f aca="false">IF(AND(NOT(ISBLANK(C3999)),NOT(ISBLANK(B3999)),NOT(ISBLANK(E3999))),(_xlfn.AGGREGATE(2,7,A$5:A3999))+1,"")</f>
        <v/>
      </c>
      <c r="B3999" s="49"/>
      <c r="C3999" s="49"/>
      <c r="D3999" s="50"/>
      <c r="E3999" s="51"/>
      <c r="F3999" s="52" t="str">
        <f aca="false">IFERROR(VLOOKUP(B3999,LISTAS!$Q$2:$R$58,2,0),"")</f>
        <v/>
      </c>
      <c r="G3999" s="34" t="str">
        <f aca="false">IF(ISBLANK(C3999),"",  IF(F3999="RAZÓN SOCIAL","NUEVO_RP",   IF(F3999="NUMERO",      IF(ISNUMBER(VALUE(C3999)),VALUE(C3999),""),   IF(OR(F3999="NSS - NOMBRE",F3999="RP - NOMBRE"),      IF(         AND(           NOT(ISERROR(FIND(" - ",C3999))),           ISERROR(FIND("  ",C3999)),           ISERROR(FIND("–",C3999)),           ISERROR(FIND("—",C3999)),           ISNUMBER(VALUE(LEFT(C3999,FIND(" - ",C3999)-1)))         ),         VALUE(LEFT(C3999,FIND(" - ",C3999)-1)),         ""      ),   ""   )  )))</f>
        <v/>
      </c>
      <c r="H3999" s="34" t="str">
        <f aca="false">B3999 &amp; "|" &amp; E3999 &amp; "|" &amp;(IF(ISBLANK(C3999),"",IFERROR(VALUE(LEFT(TRIM(C3999),FIND(" ",TRIM(C3999)&amp;" ")-1)),"")))</f>
        <v>||</v>
      </c>
      <c r="I3999" s="18" t="n">
        <f aca="false">IF(G3999="",0, IF(COUNTIF($H$6:H3999,H3999)=1,1,0))</f>
        <v>0</v>
      </c>
      <c r="J3999" s="34" t="str">
        <f aca="false">IF( OR( ISBLANK(D3999), C3999=D3999, AND( LEFT(D3999,7)&lt;&gt;"NOMINA ", OR( ISERROR(FIND(" - ",D3999)), NOT(ISNUMBER(VALUE(LEFT(D3999,FIND(" - ",D3999)-1)))) ) ) ), "", B3999 &amp; "|" &amp; E3999 &amp; "|" &amp; (IF(ISBLANK(C3999), "", IFERROR(VALUE(LEFT(TRIM(C3999), FIND(" ", TRIM(C3999)&amp;" ")-1)), ""))) &amp; "|" &amp; D3999 )</f>
        <v/>
      </c>
      <c r="K3999" s="18" t="n">
        <f aca="false">IF(OR(C3999="", J3999="",G3999=""), 0, IF(COUNTIF($J$6:J3999, J3999)=1, 1, 0))</f>
        <v>0</v>
      </c>
      <c r="L3999" s="16" t="str">
        <f aca="false">IF(B3999="Inscripción de nuevo registro patronal",B3999 &amp; "|" &amp; E3999 &amp; "|" &amp; C3999,"")</f>
        <v/>
      </c>
      <c r="M3999" s="18" t="n">
        <f aca="false">IF(OR(C3999="", L3999=""), 0, IF(COUNTIF($L$6:L3999, L3999)=1, 1, 0))</f>
        <v>0</v>
      </c>
    </row>
    <row r="4000" customFormat="false" ht="28.35" hidden="false" customHeight="true" outlineLevel="0" collapsed="false">
      <c r="A4000" s="48" t="str">
        <f aca="false">IF(AND(NOT(ISBLANK(C4000)),NOT(ISBLANK(B4000)),NOT(ISBLANK(E4000))),(_xlfn.AGGREGATE(2,7,A$5:A4000))+1,"")</f>
        <v/>
      </c>
      <c r="B4000" s="49"/>
      <c r="C4000" s="49"/>
      <c r="D4000" s="50"/>
      <c r="E4000" s="51"/>
      <c r="F4000" s="52"/>
      <c r="L4000" s="16" t="str">
        <f aca="false">IF(B4000="Inscripción de nuevo registro patronal",B4000 &amp; "|" &amp; E4000 &amp; "|" &amp; C4000,"")</f>
        <v/>
      </c>
      <c r="M4000" s="18" t="n">
        <f aca="false">IF(OR(C4000="", L4000=""), 0, IF(COUNTIF($L$6:L4000, L4000)=1, 1, 0))</f>
        <v>0</v>
      </c>
    </row>
    <row r="4001" customFormat="false" ht="23.85" hidden="true" customHeight="true" outlineLevel="0" collapsed="false"/>
  </sheetData>
  <sheetProtection sheet="true" password="ea75" objects="true" scenarios="true" selectLockedCells="true" autoFilter="false"/>
  <autoFilter ref="B5:E4000"/>
  <mergeCells count="4">
    <mergeCell ref="A1:F1"/>
    <mergeCell ref="C2:D2"/>
    <mergeCell ref="C3:D3"/>
    <mergeCell ref="B4:D4"/>
  </mergeCells>
  <conditionalFormatting sqref="B4">
    <cfRule type="expression" priority="2" aboveAverage="0" equalAverage="0" bottom="0" percent="0" rank="0" text="" dxfId="3">
      <formula>B4&lt;&gt;""</formula>
    </cfRule>
  </conditionalFormatting>
  <conditionalFormatting sqref="B550:F1084 A6:A4000 C467:F549 E6:F466 B1085:C1145 D1085:F1085 F1086:F4000 B1146:E4000 D1086:E1145 D6:D176 C185:D466 D177:D184 C6:C184 B6:B504">
    <cfRule type="expression" priority="3" aboveAverage="0" equalAverage="0" bottom="0" percent="0" rank="0" text="" dxfId="4">
      <formula>COUNTIFS($B6:$E6, "&lt;&gt;") &gt; 0</formula>
    </cfRule>
  </conditionalFormatting>
  <conditionalFormatting sqref="B505:B549">
    <cfRule type="expression" priority="4" aboveAverage="0" equalAverage="0" bottom="0" percent="0" rank="0" text="" dxfId="4">
      <formula>COUNTIFS($B467:$E467, "&lt;&gt;") &gt; 0</formula>
    </cfRule>
  </conditionalFormatting>
  <conditionalFormatting sqref="B484:B504">
    <cfRule type="expression" priority="5" aboveAverage="0" equalAverage="0" bottom="0" percent="0" rank="0" text="" dxfId="4">
      <formula>COUNTIFS($B467:$E467, "&lt;&gt;") &gt; 0</formula>
    </cfRule>
  </conditionalFormatting>
  <dataValidations count="11">
    <dataValidation allowBlank="true" errorStyle="stop" operator="equal" showDropDown="false" showErrorMessage="true" showInputMessage="false" sqref="B4 F4 A6:A4000" type="none">
      <formula1>0</formula1>
      <formula2>0</formula2>
    </dataValidation>
    <dataValidation allowBlank="true" errorStyle="stop" operator="between" showDropDown="false" showErrorMessage="true" showInputMessage="false" sqref="A3" type="whole">
      <formula1>1</formula1>
      <formula2>200</formula2>
    </dataValidation>
    <dataValidation allowBlank="true" error="ESCRIBA SU NOMBRE COMPLETO" errorStyle="stop" errorTitle="NOMBRE INCOMPLETO" operator="greaterThan" showDropDown="false" showErrorMessage="true" showInputMessage="false" sqref="B3" type="textLength">
      <formula1>15</formula1>
      <formula2>0</formula2>
    </dataValidation>
    <dataValidation allowBlank="false" errorStyle="stop" operator="equal" showDropDown="false" showErrorMessage="true" showInputMessage="false" sqref="C3:D3" type="list">
      <formula1>'DELEGACIONES INSS - 2024'!$K$2:$K$96</formula1>
      <formula2>0</formula2>
    </dataValidation>
    <dataValidation allowBlank="false" errorStyle="stop" operator="between" prompt="FORMATO FECHA  &#10;EJEMPLO 01/05/2025&#10;PARA ESTABLECER EL MES A BUSCAR&#10;&#10;CAMBIAR AL DIA SIGUIENTE DEL CIERRE DE FACTURA" showDropDown="false" showErrorMessage="true" showInputMessage="true" sqref="E3:F3" type="date">
      <formula1>45292</formula1>
      <formula2>51501</formula2>
    </dataValidation>
    <dataValidation allowBlank="false" errorStyle="stop" operator="equal" showDropDown="true" showErrorMessage="true" showInputMessage="false" sqref="C4:E4" type="list">
      <formula1>"X"</formula1>
      <formula2>0</formula2>
    </dataValidation>
    <dataValidation allowBlank="false" errorStyle="stop" operator="equal" showDropDown="false" showErrorMessage="true" showInputMessage="false" sqref="B6:B4000" type="list">
      <formula1>LISTAS!$D$2:$D$57</formula1>
      <formula2>0</formula2>
    </dataValidation>
    <dataValidation allowBlank="true" error="1) SELECCIONAR TIPO DE TRAMITE PRIMERO&#10;&#10;2) VERIFICAR EL TIPO DE DATO REQUERIDO" errorStyle="stop" operator="between" showDropDown="false" showErrorMessage="true" showInputMessage="false" sqref="C6:C93 D92 C94:C1011 C1012:D1012 C1013:C4000" type="custom">
      <formula1>IF(F6&lt;&gt;"",IF(F6="NUMERO", AND(ISNUMBER(C6),C6&gt;=1,C6&lt;=500),TRUE()))</formula1>
      <formula2>0</formula2>
    </dataValidation>
    <dataValidation allowBlank="true" error="Solo se permite: NOMINA + NUMERO&#10;&#10;Ejemplos validos&#10;NOMINA 1&#10;NOMINA 233" errorStyle="stop" errorTitle="TIPO NO PERMITIDO" operator="between" showDropDown="false" showErrorMessage="true" showInputMessage="false" sqref="D6:D91 D93:D1011 D1013:D4000" type="custom">
      <formula1>OR(F6&lt;&gt;"RP - NOMBRE",AND(LEFT(D6,7)="NOMINA ",ISNUMBER(VALUE(MID(D6,8,LEN(D6)-7)))))</formula1>
      <formula2>0</formula2>
    </dataValidation>
    <dataValidation allowBlank="true" error="DIA SELECCIONADO NO LABORAL" errorStyle="stop" errorTitle="FIN DE SEMANA" operator="between" showDropDown="false" showErrorMessage="true" showInputMessage="false" sqref="E6:E4000" type="custom">
      <formula1>AND(E6&lt;&gt;"",WEEKDAY(E6,2)&lt;=5)</formula1>
      <formula2>0</formula2>
    </dataValidation>
    <dataValidation allowBlank="true" error="Solo se permite: NOMINA + NUMERO&#10;&#10;Ejemplos validos&#10;NOMINA 1&#10;NOMINA 233" errorStyle="stop" errorTitle="TIPO NO PERMITIDO" operator="equal" showDropDown="false" showErrorMessage="true" showInputMessage="false" sqref="D4001:D5000" type="none">
      <formula1>0</formula1>
      <formula2>0</formula2>
    </dataValidation>
  </dataValidations>
  <printOptions headings="false" gridLines="false" gridLinesSet="true" horizontalCentered="true" verticalCentered="true"/>
  <pageMargins left="0.196527777777778" right="0.196527777777778" top="0.196527777777778" bottom="0.1965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MJ6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3" topLeftCell="AE4" activePane="bottomRight" state="frozen"/>
      <selection pane="topLeft" activeCell="A1" activeCellId="0" sqref="A1"/>
      <selection pane="topRight" activeCell="AE1" activeCellId="0" sqref="AE1"/>
      <selection pane="bottomLeft" activeCell="A4" activeCellId="0" sqref="A4"/>
      <selection pane="bottomRight" activeCell="AN47" activeCellId="0" sqref="AN47"/>
    </sheetView>
  </sheetViews>
  <sheetFormatPr defaultColWidth="11.53515625" defaultRowHeight="12.8" customHeight="true" zeroHeight="true" outlineLevelRow="0" outlineLevelCol="0"/>
  <cols>
    <col collapsed="false" customWidth="true" hidden="false" outlineLevel="0" max="1" min="1" style="59" width="5.06"/>
    <col collapsed="false" customWidth="true" hidden="false" outlineLevel="0" max="2" min="2" style="60" width="68.04"/>
    <col collapsed="false" customWidth="true" hidden="false" outlineLevel="0" max="33" min="3" style="60" width="5.52"/>
    <col collapsed="false" customWidth="true" hidden="false" outlineLevel="0" max="34" min="34" style="61" width="5.52"/>
    <col collapsed="false" customWidth="true" hidden="false" outlineLevel="0" max="40" min="35" style="60" width="5.52"/>
    <col collapsed="false" customWidth="false" hidden="true" outlineLevel="0" max="1024" min="41" style="60" width="11.53"/>
    <col collapsed="false" customWidth="false" hidden="true" outlineLevel="0" max="16384" min="1025" style="2" width="11.53"/>
  </cols>
  <sheetData>
    <row r="1" customFormat="false" ht="24.85" hidden="false" customHeight="true" outlineLevel="0" collapsed="false">
      <c r="A1" s="62" t="str">
        <f aca="false">UPPER(_xlfn.CONCAT("👤",ATENCIONPUBLICO!B3," | ","💼",ATENCIONPUBLICO!C3," | ","🔑 Sello #: ",ATENCIONPUBLICO!A3," | ","🗓 ",UPPER(TEXT(ATENCIONPUBLICO!E3,"MMMM YYYY"))))</f>
        <v>👤YESLY     MORA     | 💼RIVAS - ALTAGRACIA - HEROES Y MARTIRES DE ALTAGRACIA | 🔑 SELLO #: 2 | 🗓 FEBRERO 2026</v>
      </c>
      <c r="B1" s="62"/>
      <c r="C1" s="63" t="str">
        <f aca="false">UPPER(TEXT(ATENCIONPUBLICO!E3,"MMMM YYYY"))</f>
        <v>FEBRERO 2026</v>
      </c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4" t="str">
        <f aca="false">UPPER(TEXT(EOMONTH(C1,0)+1,"MMMM AAAA"))</f>
        <v>MARZO 2026</v>
      </c>
      <c r="AI1" s="64"/>
      <c r="AJ1" s="64"/>
      <c r="AK1" s="64"/>
      <c r="AL1" s="64"/>
      <c r="AM1" s="64"/>
      <c r="AN1" s="65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</row>
    <row r="2" customFormat="false" ht="15" hidden="false" customHeight="true" outlineLevel="0" collapsed="false">
      <c r="A2" s="62"/>
      <c r="B2" s="62"/>
      <c r="C2" s="66" t="str">
        <f aca="false">TEXT(C3,"ddd")</f>
        <v>dom</v>
      </c>
      <c r="D2" s="66" t="str">
        <f aca="false">TEXT(D3,"ddd")</f>
        <v>lun</v>
      </c>
      <c r="E2" s="66" t="str">
        <f aca="false">TEXT(E3,"ddd")</f>
        <v>mar</v>
      </c>
      <c r="F2" s="66" t="str">
        <f aca="false">TEXT(F3,"ddd")</f>
        <v>mié</v>
      </c>
      <c r="G2" s="66" t="str">
        <f aca="false">TEXT(G3,"ddd")</f>
        <v>jue</v>
      </c>
      <c r="H2" s="66" t="str">
        <f aca="false">TEXT(H3,"ddd")</f>
        <v>vie</v>
      </c>
      <c r="I2" s="66" t="str">
        <f aca="false">TEXT(I3,"ddd")</f>
        <v>sáb</v>
      </c>
      <c r="J2" s="66" t="str">
        <f aca="false">TEXT(J3,"ddd")</f>
        <v>dom</v>
      </c>
      <c r="K2" s="66" t="str">
        <f aca="false">TEXT(K3,"ddd")</f>
        <v>lun</v>
      </c>
      <c r="L2" s="66" t="str">
        <f aca="false">TEXT(L3,"ddd")</f>
        <v>mar</v>
      </c>
      <c r="M2" s="66" t="str">
        <f aca="false">TEXT(M3,"ddd")</f>
        <v>mié</v>
      </c>
      <c r="N2" s="66" t="str">
        <f aca="false">TEXT(N3,"ddd")</f>
        <v>jue</v>
      </c>
      <c r="O2" s="66" t="str">
        <f aca="false">TEXT(O3,"ddd")</f>
        <v>vie</v>
      </c>
      <c r="P2" s="66" t="str">
        <f aca="false">TEXT(P3,"ddd")</f>
        <v>sáb</v>
      </c>
      <c r="Q2" s="66" t="str">
        <f aca="false">TEXT(Q3,"ddd")</f>
        <v>dom</v>
      </c>
      <c r="R2" s="66" t="str">
        <f aca="false">TEXT(R3,"ddd")</f>
        <v>lun</v>
      </c>
      <c r="S2" s="66" t="str">
        <f aca="false">TEXT(S3,"ddd")</f>
        <v>mar</v>
      </c>
      <c r="T2" s="66" t="str">
        <f aca="false">TEXT(T3,"ddd")</f>
        <v>mié</v>
      </c>
      <c r="U2" s="66" t="str">
        <f aca="false">TEXT(U3,"ddd")</f>
        <v>jue</v>
      </c>
      <c r="V2" s="66" t="str">
        <f aca="false">TEXT(V3,"ddd")</f>
        <v>vie</v>
      </c>
      <c r="W2" s="66" t="str">
        <f aca="false">TEXT(W3,"ddd")</f>
        <v>sáb</v>
      </c>
      <c r="X2" s="66" t="str">
        <f aca="false">TEXT(X3,"ddd")</f>
        <v>dom</v>
      </c>
      <c r="Y2" s="66" t="str">
        <f aca="false">TEXT(Y3,"ddd")</f>
        <v>lun</v>
      </c>
      <c r="Z2" s="66" t="str">
        <f aca="false">TEXT(Z3,"ddd")</f>
        <v>mar</v>
      </c>
      <c r="AA2" s="66" t="str">
        <f aca="false">TEXT(AA3,"ddd")</f>
        <v>mié</v>
      </c>
      <c r="AB2" s="66" t="str">
        <f aca="false">TEXT(AB3,"ddd")</f>
        <v>jue</v>
      </c>
      <c r="AC2" s="66" t="str">
        <f aca="false">TEXT(AC3,"ddd")</f>
        <v>vie</v>
      </c>
      <c r="AD2" s="66" t="str">
        <f aca="false">TEXT(AD3,"ddd")</f>
        <v>sáb</v>
      </c>
      <c r="AE2" s="66" t="str">
        <f aca="false">TEXT(AE3,"ddd")</f>
        <v>-</v>
      </c>
      <c r="AF2" s="66" t="str">
        <f aca="false">TEXT(AF3,"ddd")</f>
        <v>-</v>
      </c>
      <c r="AG2" s="66" t="str">
        <f aca="false">TEXT(AG3,"ddd")</f>
        <v>-</v>
      </c>
      <c r="AH2" s="66" t="str">
        <f aca="false">TEXT(AH3,"ddd")</f>
        <v>dom</v>
      </c>
      <c r="AI2" s="66" t="str">
        <f aca="false">TEXT(AI3,"ddd")</f>
        <v>lun</v>
      </c>
      <c r="AJ2" s="66" t="str">
        <f aca="false">TEXT(AJ3,"ddd")</f>
        <v>mar</v>
      </c>
      <c r="AK2" s="66" t="str">
        <f aca="false">TEXT(AK3,"ddd")</f>
        <v>mié</v>
      </c>
      <c r="AL2" s="66" t="str">
        <f aca="false">TEXT(AL3,"ddd")</f>
        <v>-</v>
      </c>
      <c r="AM2" s="66" t="str">
        <f aca="false">TEXT(AM3,"ddd")</f>
        <v>-</v>
      </c>
      <c r="AN2" s="67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</row>
    <row r="3" customFormat="false" ht="15" hidden="false" customHeight="true" outlineLevel="0" collapsed="false">
      <c r="A3" s="68"/>
      <c r="B3" s="69" t="s">
        <v>229</v>
      </c>
      <c r="C3" s="70" t="n">
        <f aca="false">DATE(YEAR($C$1),MONTH($C$1),1)</f>
        <v>46054</v>
      </c>
      <c r="D3" s="70" t="n">
        <f aca="false">IFERROR(IF(MONTH(C3+1)=MONTH($C$3),C3+1,""),"")</f>
        <v>46055</v>
      </c>
      <c r="E3" s="70" t="n">
        <f aca="false">IFERROR(IF(MONTH(D3+1)=MONTH($C$3),D3+1,""),"")</f>
        <v>46056</v>
      </c>
      <c r="F3" s="70" t="n">
        <f aca="false">IFERROR(IF(MONTH(E3+1)=MONTH($C$3),E3+1,""),"")</f>
        <v>46057</v>
      </c>
      <c r="G3" s="70" t="n">
        <f aca="false">IFERROR(IF(MONTH(F3+1)=MONTH($C$3),F3+1,""),"")</f>
        <v>46058</v>
      </c>
      <c r="H3" s="70" t="n">
        <f aca="false">IFERROR(IF(MONTH(G3+1)=MONTH($C$3),G3+1,""),"")</f>
        <v>46059</v>
      </c>
      <c r="I3" s="70" t="n">
        <f aca="false">IFERROR(IF(MONTH(H3+1)=MONTH($C$3),H3+1,""),"")</f>
        <v>46060</v>
      </c>
      <c r="J3" s="70" t="n">
        <f aca="false">IFERROR(IF(MONTH(I3+1)=MONTH($C$3),I3+1,""),"")</f>
        <v>46061</v>
      </c>
      <c r="K3" s="70" t="n">
        <f aca="false">IFERROR(IF(MONTH(J3+1)=MONTH($C$3),J3+1,""),"")</f>
        <v>46062</v>
      </c>
      <c r="L3" s="70" t="n">
        <f aca="false">IFERROR(IF(MONTH(K3+1)=MONTH($C$3),K3+1,""),"")</f>
        <v>46063</v>
      </c>
      <c r="M3" s="70" t="n">
        <f aca="false">IFERROR(IF(MONTH(L3+1)=MONTH($C$3),L3+1,""),"")</f>
        <v>46064</v>
      </c>
      <c r="N3" s="70" t="n">
        <f aca="false">IFERROR(IF(MONTH(M3+1)=MONTH($C$3),M3+1,""),"")</f>
        <v>46065</v>
      </c>
      <c r="O3" s="70" t="n">
        <f aca="false">IFERROR(IF(MONTH(N3+1)=MONTH($C$3),N3+1,""),"")</f>
        <v>46066</v>
      </c>
      <c r="P3" s="70" t="n">
        <f aca="false">IFERROR(IF(MONTH(O3+1)=MONTH($C$3),O3+1,""),"")</f>
        <v>46067</v>
      </c>
      <c r="Q3" s="70" t="n">
        <f aca="false">IFERROR(IF(MONTH(P3+1)=MONTH($C$3),P3+1,""),"")</f>
        <v>46068</v>
      </c>
      <c r="R3" s="70" t="n">
        <f aca="false">IFERROR(IF(MONTH(Q3+1)=MONTH($C$3),Q3+1,""),"")</f>
        <v>46069</v>
      </c>
      <c r="S3" s="70" t="n">
        <f aca="false">IFERROR(IF(MONTH(R3+1)=MONTH($C$3),R3+1,""),"")</f>
        <v>46070</v>
      </c>
      <c r="T3" s="70" t="n">
        <f aca="false">IFERROR(IF(MONTH(S3+1)=MONTH($C$3),S3+1,""),"")</f>
        <v>46071</v>
      </c>
      <c r="U3" s="70" t="n">
        <f aca="false">IFERROR(IF(MONTH(T3+1)=MONTH($C$3),T3+1,""),"")</f>
        <v>46072</v>
      </c>
      <c r="V3" s="70" t="n">
        <f aca="false">IFERROR(IF(MONTH(U3+1)=MONTH($C$3),U3+1,""),"")</f>
        <v>46073</v>
      </c>
      <c r="W3" s="70" t="n">
        <f aca="false">IFERROR(IF(MONTH(V3+1)=MONTH($C$3),V3+1,""),"")</f>
        <v>46074</v>
      </c>
      <c r="X3" s="70" t="n">
        <f aca="false">IFERROR(IF(MONTH(W3+1)=MONTH($C$3),W3+1,""),"")</f>
        <v>46075</v>
      </c>
      <c r="Y3" s="70" t="n">
        <f aca="false">IFERROR(IF(MONTH(X3+1)=MONTH($C$3),X3+1,""),"")</f>
        <v>46076</v>
      </c>
      <c r="Z3" s="70" t="n">
        <f aca="false">IFERROR(IF(MONTH(Y3+1)=MONTH($C$3),Y3+1,""),"")</f>
        <v>46077</v>
      </c>
      <c r="AA3" s="70" t="n">
        <f aca="false">IFERROR(IF(MONTH(Z3+1)=MONTH($C$3),Z3+1,""),"")</f>
        <v>46078</v>
      </c>
      <c r="AB3" s="70" t="n">
        <f aca="false">IFERROR(IF(MONTH(AA3+1)=MONTH($C$3),AA3+1,""),"")</f>
        <v>46079</v>
      </c>
      <c r="AC3" s="70" t="n">
        <f aca="false">IFERROR(IF(MONTH(AB3+1)=MONTH($C$3),AB3+1,""),"")</f>
        <v>46080</v>
      </c>
      <c r="AD3" s="70" t="n">
        <f aca="false">IFERROR(IF(MONTH(AC3+1)=MONTH($C$3),AC3+1,"-"),"-")</f>
        <v>46081</v>
      </c>
      <c r="AE3" s="70" t="str">
        <f aca="false">IFERROR(IF(MONTH(AD3+1)=MONTH($C$3),AD3+1,"-"),"-")</f>
        <v>-</v>
      </c>
      <c r="AF3" s="70" t="str">
        <f aca="false">IFERROR(IF(MONTH(AE3+1)=MONTH($C$3),AE3+1,"-"),"-")</f>
        <v>-</v>
      </c>
      <c r="AG3" s="70" t="str">
        <f aca="false">IFERROR(IF(MONTH(AF3+1)=MONTH($C$3),AF3+1,"-"),"-")</f>
        <v>-</v>
      </c>
      <c r="AH3" s="70" t="n">
        <f aca="false">(EOMONTH(C1,0)+1)</f>
        <v>46082</v>
      </c>
      <c r="AI3" s="70" t="n">
        <f aca="false">IF(SUM( IF(WEEKDAY($AH$3,2)&lt;=5,IF(ISERROR(MATCH($AH$3,LISTAS!$G$2:$G$15,0)),1,0),0), IF(WEEKDAY($AH$3+1,2)&lt;=5,IF(ISERROR(MATCH($AH$3+1,LISTAS!$G$2:$G$15,0)),1,0),0) )&lt;=3,$AH$3+1,"-")</f>
        <v>46083</v>
      </c>
      <c r="AJ3" s="70" t="n">
        <f aca="false">IFERROR(IF(SUM(IF(WEEKDAY($AH$3,2)&lt;=5,IF(ISERROR(MATCH(TEXT($AH$3,"MMDD"),TEXT(LISTAS!$G$2:$G$15,"MMDD"),0)),1,0),0),IF(WEEKDAY(AI3,2)&lt;=5,IF(ISERROR(MATCH(TEXT(AI3,"MMDD"),TEXT(LISTAS!$G$2:$G$15,"MMDD"),0)),1,0),0))&lt;3,AI3+1,"-"),"-")</f>
        <v>46084</v>
      </c>
      <c r="AK3" s="70" t="n">
        <f aca="false">IFERROR(IF(SUM(IF(WEEKDAY($AH$3,2)&lt;=5,IF(ISERROR(MATCH(TEXT($AH$3,"MMDD"),TEXT(LISTAS!$G$2:$G$15,"MMDD"),0)),1,0),0),IF(WEEKDAY(AI3,2)&lt;=5,IF(ISERROR(MATCH(TEXT(AI3,"MMDD"),TEXT(LISTAS!$G$2:$G$15,"MMDD"),0)),1,0),0),IF(WEEKDAY(AJ3,2)&lt;=5,IF(ISERROR(MATCH(TEXT(AJ3,"MMDD"),TEXT(LISTAS!$G$2:$G$15,"MMDD"),0)),1,0),0))&lt;3,AJ3+1,"-"),"-")</f>
        <v>46085</v>
      </c>
      <c r="AL3" s="70" t="str">
        <f aca="false">IFERROR(IF(SUM(IF(WEEKDAY($AH$3,2)&lt;=5,IF(ISERROR(MATCH(TEXT($AH$3,"MMDD"),TEXT(LISTAS!$G$2:$G$15,"MMDD"),0)),1,0),0),IF(WEEKDAY(AI3,2)&lt;=5,IF(ISERROR(MATCH(TEXT(AI3,"MMDD"),TEXT(LISTAS!$G$2:$G$15,"MMDD"),0)),1,0),0),IF(WEEKDAY(AJ3,2)&lt;=5,IF(ISERROR(MATCH(TEXT(AJ3,"MMDD"),TEXT(LISTAS!$G$2:$G$15,"MMDD"),0)),1,0),0),IF(WEEKDAY(AK3,2)&lt;=5,IF(ISERROR(MATCH(TEXT(AK3,"MMDD"),TEXT(LISTAS!$G$2:$G$15,"MMDD"),0)),1,0),0))&lt;3,AK3+1,"-"),"-")</f>
        <v>-</v>
      </c>
      <c r="AM3" s="70" t="str">
        <f aca="false">IFERROR(IF(SUM(IF(WEEKDAY($AH$3,2)&lt;=5,IF(ISERROR(MATCH(TEXT($AH$3,"MMDD"),TEXT(LISTAS!$G$2:$G$15,"MMDD"),0)),1,0),0),IF(WEEKDAY(AI3,2)&lt;=5,IF(ISERROR(MATCH(TEXT(AI3,"MMDD"),TEXT(LISTAS!$G$2:$G$15,"MMDD"),0)),1,0),0),IF(WEEKDAY(AJ3,2)&lt;=5,IF(ISERROR(MATCH(TEXT(AJ3,"MMDD"),TEXT(LISTAS!$G$2:$G$15,"MMDD"),0)),1,0),0),IF(WEEKDAY(AK3,2)&lt;=5,IF(ISERROR(MATCH(TEXT(AK3,"MMDD"),TEXT(LISTAS!$G$2:$G$15,"MMDD"),0)),1,0),0),IF(WEEKDAY(AL3,2)&lt;=5,IF(ISERROR(MATCH(TEXT(AL3,"MMDD"),TEXT(LISTAS!$G$2:$G$15,"MMDD"),0)),1,0),0))&lt;3,AL3+1,"-"),"-")</f>
        <v>-</v>
      </c>
      <c r="AN3" s="46" t="s">
        <v>230</v>
      </c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</row>
    <row r="4" customFormat="false" ht="15" hidden="false" customHeight="true" outlineLevel="0" collapsed="false">
      <c r="A4" s="71" t="str">
        <f aca="false">LISTAS!A2</f>
        <v>I</v>
      </c>
      <c r="B4" s="71" t="str">
        <f aca="false">LISTAS!B2</f>
        <v>ATENCIÓN DE ASEGURADOS, BENEFICIARIOS Y PENSIONADOS</v>
      </c>
      <c r="C4" s="72" t="n">
        <f aca="false">SUM(C6:C19)</f>
        <v>0</v>
      </c>
      <c r="D4" s="72" t="n">
        <f aca="false">SUM(D6:D19)</f>
        <v>0</v>
      </c>
      <c r="E4" s="72" t="n">
        <f aca="false">SUM(E6:E19)</f>
        <v>6</v>
      </c>
      <c r="F4" s="72" t="n">
        <f aca="false">SUM(F6:F19)</f>
        <v>0</v>
      </c>
      <c r="G4" s="72" t="n">
        <f aca="false">SUM(G6:G19)</f>
        <v>0</v>
      </c>
      <c r="H4" s="72" t="n">
        <f aca="false">SUM(H6:H19)</f>
        <v>6</v>
      </c>
      <c r="I4" s="72" t="n">
        <f aca="false">SUM(I6:I19)</f>
        <v>0</v>
      </c>
      <c r="J4" s="72" t="n">
        <f aca="false">SUM(J6:J19)</f>
        <v>0</v>
      </c>
      <c r="K4" s="72" t="n">
        <f aca="false">SUM(K6:K19)</f>
        <v>2</v>
      </c>
      <c r="L4" s="72" t="n">
        <f aca="false">SUM(L6:L19)</f>
        <v>6</v>
      </c>
      <c r="M4" s="72" t="n">
        <f aca="false">SUM(M6:M19)</f>
        <v>16</v>
      </c>
      <c r="N4" s="72" t="n">
        <f aca="false">SUM(N6:N19)</f>
        <v>1</v>
      </c>
      <c r="O4" s="72" t="n">
        <f aca="false">SUM(O6:O19)</f>
        <v>0</v>
      </c>
      <c r="P4" s="72" t="n">
        <f aca="false">SUM(P6:P19)</f>
        <v>0</v>
      </c>
      <c r="Q4" s="72" t="n">
        <f aca="false">SUM(Q6:Q19)</f>
        <v>0</v>
      </c>
      <c r="R4" s="72" t="n">
        <f aca="false">SUM(R6:R19)</f>
        <v>0</v>
      </c>
      <c r="S4" s="72" t="n">
        <f aca="false">SUM(S6:S19)</f>
        <v>0</v>
      </c>
      <c r="T4" s="72" t="n">
        <f aca="false">SUM(T6:T19)</f>
        <v>0</v>
      </c>
      <c r="U4" s="72" t="n">
        <f aca="false">SUM(U6:U19)</f>
        <v>0</v>
      </c>
      <c r="V4" s="72" t="n">
        <f aca="false">SUM(V6:V19)</f>
        <v>0</v>
      </c>
      <c r="W4" s="72" t="n">
        <f aca="false">SUM(W6:W19)</f>
        <v>0</v>
      </c>
      <c r="X4" s="72" t="n">
        <f aca="false">SUM(X6:X19)</f>
        <v>0</v>
      </c>
      <c r="Y4" s="72" t="n">
        <f aca="false">SUM(Y6:Y19)</f>
        <v>0</v>
      </c>
      <c r="Z4" s="72" t="n">
        <f aca="false">SUM(Z6:Z19)</f>
        <v>0</v>
      </c>
      <c r="AA4" s="72" t="n">
        <f aca="false">SUM(AA6:AA19)</f>
        <v>0</v>
      </c>
      <c r="AB4" s="72" t="n">
        <f aca="false">SUM(AB6:AB19)</f>
        <v>0</v>
      </c>
      <c r="AC4" s="72" t="n">
        <f aca="false">SUM(AC6:AC19)</f>
        <v>0</v>
      </c>
      <c r="AD4" s="72" t="n">
        <f aca="false">SUM(AD6:AD19)</f>
        <v>0</v>
      </c>
      <c r="AE4" s="72" t="n">
        <f aca="false">SUM(AE6:AE19)</f>
        <v>0</v>
      </c>
      <c r="AF4" s="72" t="n">
        <f aca="false">SUM(AF6:AF19)</f>
        <v>0</v>
      </c>
      <c r="AG4" s="72" t="n">
        <f aca="false">SUM(AG6:AG19)</f>
        <v>0</v>
      </c>
      <c r="AH4" s="72" t="n">
        <f aca="false">SUM(AH6:AH19)</f>
        <v>0</v>
      </c>
      <c r="AI4" s="72" t="n">
        <f aca="false">SUM(AI6:AI19)</f>
        <v>0</v>
      </c>
      <c r="AJ4" s="72" t="n">
        <f aca="false">SUM(AJ6:AJ19)</f>
        <v>0</v>
      </c>
      <c r="AK4" s="72" t="n">
        <f aca="false">SUM(AK6:AK19)</f>
        <v>0</v>
      </c>
      <c r="AL4" s="72" t="n">
        <f aca="false">SUM(AL6:AL19)</f>
        <v>0</v>
      </c>
      <c r="AM4" s="72" t="n">
        <f aca="false">SUM(AM6:AM19)</f>
        <v>0</v>
      </c>
      <c r="AN4" s="72" t="n">
        <f aca="false">SUM(C4:AG4)</f>
        <v>37</v>
      </c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</row>
    <row r="5" customFormat="false" ht="15" hidden="false" customHeight="true" outlineLevel="0" collapsed="false">
      <c r="A5" s="74" t="n">
        <f aca="false">LISTAS!A3</f>
        <v>1</v>
      </c>
      <c r="B5" s="74" t="str">
        <f aca="false">LISTAS!B3</f>
        <v>Cantidad de personas atendidas</v>
      </c>
      <c r="C5" s="75" t="n">
        <f aca="false">IFERROR(SUM(--(FREQUENCY(IF((ATENCIONPUBLICO!$E$5:$E$4000=C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D5" s="75" t="n">
        <f aca="false">IFERROR(SUM(--(FREQUENCY(IF((ATENCIONPUBLICO!$E$5:$E$4000=D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E5" s="75" t="n">
        <f aca="false">IFERROR(SUM(--(FREQUENCY(IF((ATENCIONPUBLICO!$E$5:$E$4000=E$3)*(ATENCIONPUBLICO!$C$5:$C$4000&lt;&gt;"")*ISNUMBER(MATCH(ATENCIONPUBLICO!$B$5:$B$4000,LISTAS!$Q$4:$Q$17,0)),MATCH(ATENCIONPUBLICO!$C$5:$C$4000,ATENCIONPUBLICO!$C$5:$C$4000,0)),ROW(ATENCIONPUBLICO!$C$5:$C$4000)-ROW(ATENCIONPUBLICO!$C$5)+1)&gt;0)),0)</f>
        <v>5</v>
      </c>
      <c r="F5" s="75" t="n">
        <f aca="false">IFERROR(SUM(--(FREQUENCY(IF((ATENCIONPUBLICO!$E$5:$E$4000=F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G5" s="75" t="n">
        <f aca="false">IFERROR(SUM(--(FREQUENCY(IF((ATENCIONPUBLICO!$E$5:$E$4000=G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H5" s="75" t="n">
        <f aca="false">IFERROR(SUM(--(FREQUENCY(IF((ATENCIONPUBLICO!$E$5:$E$4000=H$3)*(ATENCIONPUBLICO!$C$5:$C$4000&lt;&gt;"")*ISNUMBER(MATCH(ATENCIONPUBLICO!$B$5:$B$4000,LISTAS!$Q$4:$Q$17,0)),MATCH(ATENCIONPUBLICO!$C$5:$C$4000,ATENCIONPUBLICO!$C$5:$C$4000,0)),ROW(ATENCIONPUBLICO!$C$5:$C$4000)-ROW(ATENCIONPUBLICO!$C$5)+1)&gt;0)),0)</f>
        <v>5</v>
      </c>
      <c r="I5" s="75" t="n">
        <f aca="false">IFERROR(SUM(--(FREQUENCY(IF((ATENCIONPUBLICO!$E$5:$E$4000=I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J5" s="75" t="n">
        <f aca="false">IFERROR(SUM(--(FREQUENCY(IF((ATENCIONPUBLICO!$E$5:$E$4000=J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K5" s="75" t="n">
        <f aca="false">IFERROR(SUM(--(FREQUENCY(IF((ATENCIONPUBLICO!$E$5:$E$4000=K$3)*(ATENCIONPUBLICO!$C$5:$C$4000&lt;&gt;"")*ISNUMBER(MATCH(ATENCIONPUBLICO!$B$5:$B$4000,LISTAS!$Q$4:$Q$17,0)),MATCH(ATENCIONPUBLICO!$C$5:$C$4000,ATENCIONPUBLICO!$C$5:$C$4000,0)),ROW(ATENCIONPUBLICO!$C$5:$C$4000)-ROW(ATENCIONPUBLICO!$C$5)+1)&gt;0)),0)</f>
        <v>2</v>
      </c>
      <c r="L5" s="75" t="n">
        <f aca="false">IFERROR(SUM(--(FREQUENCY(IF((ATENCIONPUBLICO!$E$5:$E$4000=L$3)*(ATENCIONPUBLICO!$C$5:$C$4000&lt;&gt;"")*ISNUMBER(MATCH(ATENCIONPUBLICO!$B$5:$B$4000,LISTAS!$Q$4:$Q$17,0)),MATCH(ATENCIONPUBLICO!$C$5:$C$4000,ATENCIONPUBLICO!$C$5:$C$4000,0)),ROW(ATENCIONPUBLICO!$C$5:$C$4000)-ROW(ATENCIONPUBLICO!$C$5)+1)&gt;0)),0)</f>
        <v>3</v>
      </c>
      <c r="M5" s="75" t="n">
        <f aca="false">IFERROR(SUM(--(FREQUENCY(IF((ATENCIONPUBLICO!$E$5:$E$4000=M$3)*(ATENCIONPUBLICO!$C$5:$C$4000&lt;&gt;"")*ISNUMBER(MATCH(ATENCIONPUBLICO!$B$5:$B$4000,LISTAS!$Q$4:$Q$17,0)),MATCH(ATENCIONPUBLICO!$C$5:$C$4000,ATENCIONPUBLICO!$C$5:$C$4000,0)),ROW(ATENCIONPUBLICO!$C$5:$C$4000)-ROW(ATENCIONPUBLICO!$C$5)+1)&gt;0)),0)</f>
        <v>14</v>
      </c>
      <c r="N5" s="75" t="n">
        <f aca="false">IFERROR(SUM(--(FREQUENCY(IF((ATENCIONPUBLICO!$E$5:$E$4000=N$3)*(ATENCIONPUBLICO!$C$5:$C$4000&lt;&gt;"")*ISNUMBER(MATCH(ATENCIONPUBLICO!$B$5:$B$4000,LISTAS!$Q$4:$Q$17,0)),MATCH(ATENCIONPUBLICO!$C$5:$C$4000,ATENCIONPUBLICO!$C$5:$C$4000,0)),ROW(ATENCIONPUBLICO!$C$5:$C$4000)-ROW(ATENCIONPUBLICO!$C$5)+1)&gt;0)),0)</f>
        <v>1</v>
      </c>
      <c r="O5" s="75" t="n">
        <f aca="false">IFERROR(SUM(--(FREQUENCY(IF((ATENCIONPUBLICO!$E$5:$E$4000=O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P5" s="75" t="n">
        <f aca="false">IFERROR(SUM(--(FREQUENCY(IF((ATENCIONPUBLICO!$E$5:$E$4000=P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Q5" s="75" t="n">
        <f aca="false">IFERROR(SUM(--(FREQUENCY(IF((ATENCIONPUBLICO!$E$5:$E$4000=Q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R5" s="75" t="n">
        <f aca="false">IFERROR(SUM(--(FREQUENCY(IF((ATENCIONPUBLICO!$E$5:$E$4000=R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S5" s="75" t="n">
        <f aca="false">IFERROR(SUM(--(FREQUENCY(IF((ATENCIONPUBLICO!$E$5:$E$4000=S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T5" s="75" t="n">
        <f aca="false">IFERROR(SUM(--(FREQUENCY(IF((ATENCIONPUBLICO!$E$5:$E$4000=T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U5" s="75" t="n">
        <f aca="false">IFERROR(SUM(--(FREQUENCY(IF((ATENCIONPUBLICO!$E$5:$E$4000=U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V5" s="75" t="n">
        <f aca="false">IFERROR(SUM(--(FREQUENCY(IF((ATENCIONPUBLICO!$E$5:$E$4000=V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W5" s="75" t="n">
        <f aca="false">IFERROR(SUM(--(FREQUENCY(IF((ATENCIONPUBLICO!$E$5:$E$4000=W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X5" s="75" t="n">
        <f aca="false">IFERROR(SUM(--(FREQUENCY(IF((ATENCIONPUBLICO!$E$5:$E$4000=X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Y5" s="75" t="n">
        <f aca="false">IFERROR(SUM(--(FREQUENCY(IF((ATENCIONPUBLICO!$E$5:$E$4000=Y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Z5" s="75" t="n">
        <f aca="false">IFERROR(SUM(--(FREQUENCY(IF((ATENCIONPUBLICO!$E$5:$E$4000=Z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A5" s="75" t="n">
        <f aca="false">IFERROR(SUM(--(FREQUENCY(IF((ATENCIONPUBLICO!$E$5:$E$4000=AA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B5" s="75" t="n">
        <f aca="false">IFERROR(SUM(--(FREQUENCY(IF((ATENCIONPUBLICO!$E$5:$E$4000=AB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C5" s="75" t="n">
        <f aca="false">IFERROR(SUM(--(FREQUENCY(IF((ATENCIONPUBLICO!$E$5:$E$4000=AC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D5" s="75" t="n">
        <f aca="false">IFERROR(SUM(--(FREQUENCY(IF((ATENCIONPUBLICO!$E$5:$E$4000=AD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E5" s="75" t="n">
        <f aca="false">IFERROR(SUM(--(FREQUENCY(IF((ATENCIONPUBLICO!$E$5:$E$4000=AE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F5" s="75" t="n">
        <f aca="false">IFERROR(SUM(--(FREQUENCY(IF((ATENCIONPUBLICO!$E$5:$E$4000=AF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G5" s="75" t="n">
        <f aca="false">IFERROR(SUM(--(FREQUENCY(IF((ATENCIONPUBLICO!$E$5:$E$4000=AG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H5" s="75" t="n">
        <f aca="false">IFERROR(SUM(--(FREQUENCY(IF((ATENCIONPUBLICO!$E$5:$E$4000=AH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I5" s="75" t="n">
        <f aca="false">IFERROR(SUM(--(FREQUENCY(IF((ATENCIONPUBLICO!$E$5:$E$4000=AI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J5" s="75" t="n">
        <f aca="false">IFERROR(SUM(--(FREQUENCY(IF((ATENCIONPUBLICO!$E$5:$E$4000=AJ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K5" s="75" t="n">
        <f aca="false">IFERROR(SUM(--(FREQUENCY(IF((ATENCIONPUBLICO!$E$5:$E$4000=AK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L5" s="75" t="n">
        <f aca="false">IFERROR(SUM(--(FREQUENCY(IF((ATENCIONPUBLICO!$E$5:$E$4000=AL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M5" s="75" t="n">
        <f aca="false">IFERROR(SUM(--(FREQUENCY(IF((ATENCIONPUBLICO!$E$5:$E$4000=AM$3)*(ATENCIONPUBLICO!$C$5:$C$4000&lt;&gt;"")*ISNUMBER(MATCH(ATENCIONPUBLICO!$B$5:$B$4000,LISTAS!$Q$4:$Q$17,0)),MATCH(ATENCIONPUBLICO!$C$5:$C$4000,ATENCIONPUBLICO!$C$5:$C$4000,0)),ROW(ATENCIONPUBLICO!$C$5:$C$4000)-ROW(ATENCIONPUBLICO!$C$5)+1)&gt;0)),0)</f>
        <v>0</v>
      </c>
      <c r="AN5" s="76" t="n">
        <f aca="false">SUM(C5:AG5)</f>
        <v>30</v>
      </c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</row>
    <row r="6" customFormat="false" ht="15" hidden="false" customHeight="true" outlineLevel="0" collapsed="false">
      <c r="A6" s="74" t="n">
        <f aca="false">LISTAS!A4</f>
        <v>2</v>
      </c>
      <c r="B6" s="74" t="str">
        <f aca="false">LISTAS!B4</f>
        <v>Actualización de datos de asegurado/beneficiario/pensionado</v>
      </c>
      <c r="C6" s="75" t="n">
        <f aca="false">SUMIFS(ATENCIONPUBLICO!$I$6:$I$4000,ATENCIONPUBLICO!$B$6:$B$4000,$B6,ATENCIONPUBLICO!$E$6:$E$4000,C$3)</f>
        <v>0</v>
      </c>
      <c r="D6" s="75" t="n">
        <f aca="false">SUMIFS(ATENCIONPUBLICO!$I$6:$I$4000,ATENCIONPUBLICO!$B$6:$B$4000,$B6,ATENCIONPUBLICO!$E$6:$E$4000,D$3)</f>
        <v>0</v>
      </c>
      <c r="E6" s="75" t="n">
        <f aca="false">SUMIFS(ATENCIONPUBLICO!$I$6:$I$4000,ATENCIONPUBLICO!$B$6:$B$4000,$B6,ATENCIONPUBLICO!$E$6:$E$4000,E$3)</f>
        <v>0</v>
      </c>
      <c r="F6" s="75" t="n">
        <f aca="false">SUMIFS(ATENCIONPUBLICO!$I$6:$I$4000,ATENCIONPUBLICO!$B$6:$B$4000,$B6,ATENCIONPUBLICO!$E$6:$E$4000,F$3)</f>
        <v>0</v>
      </c>
      <c r="G6" s="75" t="n">
        <f aca="false">SUMIFS(ATENCIONPUBLICO!$I$6:$I$4000,ATENCIONPUBLICO!$B$6:$B$4000,$B6,ATENCIONPUBLICO!$E$6:$E$4000,G$3)</f>
        <v>0</v>
      </c>
      <c r="H6" s="75" t="n">
        <f aca="false">SUMIFS(ATENCIONPUBLICO!$I$6:$I$4000,ATENCIONPUBLICO!$B$6:$B$4000,$B6,ATENCIONPUBLICO!$E$6:$E$4000,H$3)</f>
        <v>2</v>
      </c>
      <c r="I6" s="75" t="n">
        <f aca="false">SUMIFS(ATENCIONPUBLICO!$I$6:$I$4000,ATENCIONPUBLICO!$B$6:$B$4000,$B6,ATENCIONPUBLICO!$E$6:$E$4000,I$3)</f>
        <v>0</v>
      </c>
      <c r="J6" s="75" t="n">
        <f aca="false">SUMIFS(ATENCIONPUBLICO!$I$6:$I$4000,ATENCIONPUBLICO!$B$6:$B$4000,$B6,ATENCIONPUBLICO!$E$6:$E$4000,J$3)</f>
        <v>0</v>
      </c>
      <c r="K6" s="75" t="n">
        <f aca="false">SUMIFS(ATENCIONPUBLICO!$I$6:$I$4000,ATENCIONPUBLICO!$B$6:$B$4000,$B6,ATENCIONPUBLICO!$E$6:$E$4000,K$3)</f>
        <v>1</v>
      </c>
      <c r="L6" s="75" t="n">
        <f aca="false">SUMIFS(ATENCIONPUBLICO!$I$6:$I$4000,ATENCIONPUBLICO!$B$6:$B$4000,$B6,ATENCIONPUBLICO!$E$6:$E$4000,L$3)</f>
        <v>1</v>
      </c>
      <c r="M6" s="75" t="n">
        <f aca="false">SUMIFS(ATENCIONPUBLICO!$I$6:$I$4000,ATENCIONPUBLICO!$B$6:$B$4000,$B6,ATENCIONPUBLICO!$E$6:$E$4000,M$3)</f>
        <v>1</v>
      </c>
      <c r="N6" s="75" t="n">
        <f aca="false">SUMIFS(ATENCIONPUBLICO!$I$6:$I$4000,ATENCIONPUBLICO!$B$6:$B$4000,$B6,ATENCIONPUBLICO!$E$6:$E$4000,N$3)</f>
        <v>0</v>
      </c>
      <c r="O6" s="75" t="n">
        <f aca="false">SUMIFS(ATENCIONPUBLICO!$I$6:$I$4000,ATENCIONPUBLICO!$B$6:$B$4000,$B6,ATENCIONPUBLICO!$E$6:$E$4000,O$3)</f>
        <v>0</v>
      </c>
      <c r="P6" s="75" t="n">
        <f aca="false">SUMIFS(ATENCIONPUBLICO!$I$6:$I$4000,ATENCIONPUBLICO!$B$6:$B$4000,$B6,ATENCIONPUBLICO!$E$6:$E$4000,P$3)</f>
        <v>0</v>
      </c>
      <c r="Q6" s="75" t="n">
        <f aca="false">SUMIFS(ATENCIONPUBLICO!$I$6:$I$4000,ATENCIONPUBLICO!$B$6:$B$4000,$B6,ATENCIONPUBLICO!$E$6:$E$4000,Q$3)</f>
        <v>0</v>
      </c>
      <c r="R6" s="75" t="n">
        <f aca="false">SUMIFS(ATENCIONPUBLICO!$I$6:$I$4000,ATENCIONPUBLICO!$B$6:$B$4000,$B6,ATENCIONPUBLICO!$E$6:$E$4000,R$3)</f>
        <v>0</v>
      </c>
      <c r="S6" s="75" t="n">
        <f aca="false">SUMIFS(ATENCIONPUBLICO!$I$6:$I$4000,ATENCIONPUBLICO!$B$6:$B$4000,$B6,ATENCIONPUBLICO!$E$6:$E$4000,S$3)</f>
        <v>0</v>
      </c>
      <c r="T6" s="75" t="n">
        <f aca="false">SUMIFS(ATENCIONPUBLICO!$I$6:$I$4000,ATENCIONPUBLICO!$B$6:$B$4000,$B6,ATENCIONPUBLICO!$E$6:$E$4000,T$3)</f>
        <v>0</v>
      </c>
      <c r="U6" s="75" t="n">
        <f aca="false">SUMIFS(ATENCIONPUBLICO!$I$6:$I$4000,ATENCIONPUBLICO!$B$6:$B$4000,$B6,ATENCIONPUBLICO!$E$6:$E$4000,U$3)</f>
        <v>0</v>
      </c>
      <c r="V6" s="75" t="n">
        <f aca="false">SUMIFS(ATENCIONPUBLICO!$I$6:$I$4000,ATENCIONPUBLICO!$B$6:$B$4000,$B6,ATENCIONPUBLICO!$E$6:$E$4000,V$3)</f>
        <v>0</v>
      </c>
      <c r="W6" s="75" t="n">
        <f aca="false">SUMIFS(ATENCIONPUBLICO!$I$6:$I$4000,ATENCIONPUBLICO!$B$6:$B$4000,$B6,ATENCIONPUBLICO!$E$6:$E$4000,W$3)</f>
        <v>0</v>
      </c>
      <c r="X6" s="75" t="n">
        <f aca="false">SUMIFS(ATENCIONPUBLICO!$I$6:$I$4000,ATENCIONPUBLICO!$B$6:$B$4000,$B6,ATENCIONPUBLICO!$E$6:$E$4000,X$3)</f>
        <v>0</v>
      </c>
      <c r="Y6" s="75" t="n">
        <f aca="false">SUMIFS(ATENCIONPUBLICO!$I$6:$I$4000,ATENCIONPUBLICO!$B$6:$B$4000,$B6,ATENCIONPUBLICO!$E$6:$E$4000,Y$3)</f>
        <v>0</v>
      </c>
      <c r="Z6" s="75" t="n">
        <f aca="false">SUMIFS(ATENCIONPUBLICO!$I$6:$I$4000,ATENCIONPUBLICO!$B$6:$B$4000,$B6,ATENCIONPUBLICO!$E$6:$E$4000,Z$3)</f>
        <v>0</v>
      </c>
      <c r="AA6" s="75" t="n">
        <f aca="false">SUMIFS(ATENCIONPUBLICO!$I$6:$I$4000,ATENCIONPUBLICO!$B$6:$B$4000,$B6,ATENCIONPUBLICO!$E$6:$E$4000,AA$3)</f>
        <v>0</v>
      </c>
      <c r="AB6" s="75" t="n">
        <f aca="false">SUMIFS(ATENCIONPUBLICO!$I$6:$I$4000,ATENCIONPUBLICO!$B$6:$B$4000,$B6,ATENCIONPUBLICO!$E$6:$E$4000,AB$3)</f>
        <v>0</v>
      </c>
      <c r="AC6" s="75" t="n">
        <f aca="false">SUMIFS(ATENCIONPUBLICO!$I$6:$I$4000,ATENCIONPUBLICO!$B$6:$B$4000,$B6,ATENCIONPUBLICO!$E$6:$E$4000,AC$3)</f>
        <v>0</v>
      </c>
      <c r="AD6" s="75" t="n">
        <f aca="false">SUMIFS(ATENCIONPUBLICO!$I$6:$I$4000,ATENCIONPUBLICO!$B$6:$B$4000,$B6,ATENCIONPUBLICO!$E$6:$E$4000,AD$3)</f>
        <v>0</v>
      </c>
      <c r="AE6" s="75" t="n">
        <f aca="false">SUMIFS(ATENCIONPUBLICO!$I$6:$I$4000,ATENCIONPUBLICO!$B$6:$B$4000,$B6,ATENCIONPUBLICO!$E$6:$E$4000,AE$3)</f>
        <v>0</v>
      </c>
      <c r="AF6" s="75" t="n">
        <f aca="false">SUMIFS(ATENCIONPUBLICO!$I$6:$I$4000,ATENCIONPUBLICO!$B$6:$B$4000,$B6,ATENCIONPUBLICO!$E$6:$E$4000,AF$3)</f>
        <v>0</v>
      </c>
      <c r="AG6" s="75" t="n">
        <f aca="false">SUMIFS(ATENCIONPUBLICO!$I$6:$I$4000,ATENCIONPUBLICO!$B$6:$B$4000,$B6,ATENCIONPUBLICO!$E$6:$E$4000,AG$3)</f>
        <v>0</v>
      </c>
      <c r="AH6" s="75" t="n">
        <f aca="false">SUMIFS(ATENCIONPUBLICO!$I$6:$I$4000,ATENCIONPUBLICO!$B$6:$B$4000,$B6,ATENCIONPUBLICO!$E$6:$E$4000,AH$3)</f>
        <v>0</v>
      </c>
      <c r="AI6" s="75" t="n">
        <f aca="false">SUMIFS(ATENCIONPUBLICO!$I$6:$I$4000,ATENCIONPUBLICO!$B$6:$B$4000,$B6,ATENCIONPUBLICO!$E$6:$E$4000,AI$3)</f>
        <v>0</v>
      </c>
      <c r="AJ6" s="75" t="n">
        <f aca="false">SUMIFS(ATENCIONPUBLICO!$I$6:$I$4000,ATENCIONPUBLICO!$B$6:$B$4000,$B6,ATENCIONPUBLICO!$E$6:$E$4000,AJ$3)</f>
        <v>0</v>
      </c>
      <c r="AK6" s="75" t="n">
        <f aca="false">SUMIFS(ATENCIONPUBLICO!$I$6:$I$4000,ATENCIONPUBLICO!$B$6:$B$4000,$B6,ATENCIONPUBLICO!$E$6:$E$4000,AK$3)</f>
        <v>0</v>
      </c>
      <c r="AL6" s="75" t="n">
        <f aca="false">SUMIFS(ATENCIONPUBLICO!$I$6:$I$4000,ATENCIONPUBLICO!$B$6:$B$4000,$B6,ATENCIONPUBLICO!$E$6:$E$4000,AL$3)</f>
        <v>0</v>
      </c>
      <c r="AM6" s="75" t="n">
        <f aca="false">SUMIFS(ATENCIONPUBLICO!$I$6:$I$4000,ATENCIONPUBLICO!$B$6:$B$4000,$B6,ATENCIONPUBLICO!$E$6:$E$4000,AM$3)</f>
        <v>0</v>
      </c>
      <c r="AN6" s="76" t="n">
        <f aca="false">SUM(C6:AG6)</f>
        <v>5</v>
      </c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</row>
    <row r="7" customFormat="false" ht="15" hidden="false" customHeight="true" outlineLevel="0" collapsed="false">
      <c r="A7" s="74" t="n">
        <f aca="false">LISTAS!A5</f>
        <v>3</v>
      </c>
      <c r="B7" s="74" t="str">
        <f aca="false">LISTAS!B5</f>
        <v>Inscripción de beneficiarios(as)</v>
      </c>
      <c r="C7" s="75" t="n">
        <f aca="false">SUMIFS(ATENCIONPUBLICO!$K$6:$K$4000,ATENCIONPUBLICO!$B$6:$B$4000,$B7,ATENCIONPUBLICO!$E$6:$E$4000,C$3)</f>
        <v>0</v>
      </c>
      <c r="D7" s="75" t="n">
        <f aca="false">SUMIFS(ATENCIONPUBLICO!$K$6:$K$4000,ATENCIONPUBLICO!$B$6:$B$4000,$B7,ATENCIONPUBLICO!$E$6:$E$4000,D$3)</f>
        <v>0</v>
      </c>
      <c r="E7" s="75" t="n">
        <f aca="false">SUMIFS(ATENCIONPUBLICO!$K$6:$K$4000,ATENCIONPUBLICO!$B$6:$B$4000,$B7,ATENCIONPUBLICO!$E$6:$E$4000,E$3)</f>
        <v>1</v>
      </c>
      <c r="F7" s="75" t="n">
        <f aca="false">SUMIFS(ATENCIONPUBLICO!$K$6:$K$4000,ATENCIONPUBLICO!$B$6:$B$4000,$B7,ATENCIONPUBLICO!$E$6:$E$4000,F$3)</f>
        <v>0</v>
      </c>
      <c r="G7" s="75" t="n">
        <f aca="false">SUMIFS(ATENCIONPUBLICO!$K$6:$K$4000,ATENCIONPUBLICO!$B$6:$B$4000,$B7,ATENCIONPUBLICO!$E$6:$E$4000,G$3)</f>
        <v>0</v>
      </c>
      <c r="H7" s="75" t="n">
        <f aca="false">SUMIFS(ATENCIONPUBLICO!$K$6:$K$4000,ATENCIONPUBLICO!$B$6:$B$4000,$B7,ATENCIONPUBLICO!$E$6:$E$4000,H$3)</f>
        <v>0</v>
      </c>
      <c r="I7" s="75" t="n">
        <f aca="false">SUMIFS(ATENCIONPUBLICO!$K$6:$K$4000,ATENCIONPUBLICO!$B$6:$B$4000,$B7,ATENCIONPUBLICO!$E$6:$E$4000,I$3)</f>
        <v>0</v>
      </c>
      <c r="J7" s="75" t="n">
        <f aca="false">SUMIFS(ATENCIONPUBLICO!$K$6:$K$4000,ATENCIONPUBLICO!$B$6:$B$4000,$B7,ATENCIONPUBLICO!$E$6:$E$4000,J$3)</f>
        <v>0</v>
      </c>
      <c r="K7" s="75" t="n">
        <f aca="false">SUMIFS(ATENCIONPUBLICO!$K$6:$K$4000,ATENCIONPUBLICO!$B$6:$B$4000,$B7,ATENCIONPUBLICO!$E$6:$E$4000,K$3)</f>
        <v>0</v>
      </c>
      <c r="L7" s="75" t="n">
        <f aca="false">SUMIFS(ATENCIONPUBLICO!$K$6:$K$4000,ATENCIONPUBLICO!$B$6:$B$4000,$B7,ATENCIONPUBLICO!$E$6:$E$4000,L$3)</f>
        <v>1</v>
      </c>
      <c r="M7" s="75" t="n">
        <f aca="false">SUMIFS(ATENCIONPUBLICO!$K$6:$K$4000,ATENCIONPUBLICO!$B$6:$B$4000,$B7,ATENCIONPUBLICO!$E$6:$E$4000,M$3)</f>
        <v>0</v>
      </c>
      <c r="N7" s="75" t="n">
        <f aca="false">SUMIFS(ATENCIONPUBLICO!$K$6:$K$4000,ATENCIONPUBLICO!$B$6:$B$4000,$B7,ATENCIONPUBLICO!$E$6:$E$4000,N$3)</f>
        <v>0</v>
      </c>
      <c r="O7" s="75" t="n">
        <f aca="false">SUMIFS(ATENCIONPUBLICO!$K$6:$K$4000,ATENCIONPUBLICO!$B$6:$B$4000,$B7,ATENCIONPUBLICO!$E$6:$E$4000,O$3)</f>
        <v>0</v>
      </c>
      <c r="P7" s="75" t="n">
        <f aca="false">SUMIFS(ATENCIONPUBLICO!$K$6:$K$4000,ATENCIONPUBLICO!$B$6:$B$4000,$B7,ATENCIONPUBLICO!$E$6:$E$4000,P$3)</f>
        <v>0</v>
      </c>
      <c r="Q7" s="75" t="n">
        <f aca="false">SUMIFS(ATENCIONPUBLICO!$K$6:$K$4000,ATENCIONPUBLICO!$B$6:$B$4000,$B7,ATENCIONPUBLICO!$E$6:$E$4000,Q$3)</f>
        <v>0</v>
      </c>
      <c r="R7" s="75" t="n">
        <f aca="false">SUMIFS(ATENCIONPUBLICO!$K$6:$K$4000,ATENCIONPUBLICO!$B$6:$B$4000,$B7,ATENCIONPUBLICO!$E$6:$E$4000,R$3)</f>
        <v>0</v>
      </c>
      <c r="S7" s="75" t="n">
        <f aca="false">SUMIFS(ATENCIONPUBLICO!$K$6:$K$4000,ATENCIONPUBLICO!$B$6:$B$4000,$B7,ATENCIONPUBLICO!$E$6:$E$4000,S$3)</f>
        <v>0</v>
      </c>
      <c r="T7" s="75" t="n">
        <f aca="false">SUMIFS(ATENCIONPUBLICO!$K$6:$K$4000,ATENCIONPUBLICO!$B$6:$B$4000,$B7,ATENCIONPUBLICO!$E$6:$E$4000,T$3)</f>
        <v>0</v>
      </c>
      <c r="U7" s="75" t="n">
        <f aca="false">SUMIFS(ATENCIONPUBLICO!$K$6:$K$4000,ATENCIONPUBLICO!$B$6:$B$4000,$B7,ATENCIONPUBLICO!$E$6:$E$4000,U$3)</f>
        <v>0</v>
      </c>
      <c r="V7" s="75" t="n">
        <f aca="false">SUMIFS(ATENCIONPUBLICO!$K$6:$K$4000,ATENCIONPUBLICO!$B$6:$B$4000,$B7,ATENCIONPUBLICO!$E$6:$E$4000,V$3)</f>
        <v>0</v>
      </c>
      <c r="W7" s="75" t="n">
        <f aca="false">SUMIFS(ATENCIONPUBLICO!$K$6:$K$4000,ATENCIONPUBLICO!$B$6:$B$4000,$B7,ATENCIONPUBLICO!$E$6:$E$4000,W$3)</f>
        <v>0</v>
      </c>
      <c r="X7" s="75" t="n">
        <f aca="false">SUMIFS(ATENCIONPUBLICO!$K$6:$K$4000,ATENCIONPUBLICO!$B$6:$B$4000,$B7,ATENCIONPUBLICO!$E$6:$E$4000,X$3)</f>
        <v>0</v>
      </c>
      <c r="Y7" s="75" t="n">
        <f aca="false">SUMIFS(ATENCIONPUBLICO!$K$6:$K$4000,ATENCIONPUBLICO!$B$6:$B$4000,$B7,ATENCIONPUBLICO!$E$6:$E$4000,Y$3)</f>
        <v>0</v>
      </c>
      <c r="Z7" s="75" t="n">
        <f aca="false">SUMIFS(ATENCIONPUBLICO!$K$6:$K$4000,ATENCIONPUBLICO!$B$6:$B$4000,$B7,ATENCIONPUBLICO!$E$6:$E$4000,Z$3)</f>
        <v>0</v>
      </c>
      <c r="AA7" s="75" t="n">
        <f aca="false">SUMIFS(ATENCIONPUBLICO!$K$6:$K$4000,ATENCIONPUBLICO!$B$6:$B$4000,$B7,ATENCIONPUBLICO!$E$6:$E$4000,AA$3)</f>
        <v>0</v>
      </c>
      <c r="AB7" s="75" t="n">
        <f aca="false">SUMIFS(ATENCIONPUBLICO!$K$6:$K$4000,ATENCIONPUBLICO!$B$6:$B$4000,$B7,ATENCIONPUBLICO!$E$6:$E$4000,AB$3)</f>
        <v>0</v>
      </c>
      <c r="AC7" s="75" t="n">
        <f aca="false">SUMIFS(ATENCIONPUBLICO!$K$6:$K$4000,ATENCIONPUBLICO!$B$6:$B$4000,$B7,ATENCIONPUBLICO!$E$6:$E$4000,AC$3)</f>
        <v>0</v>
      </c>
      <c r="AD7" s="75" t="n">
        <f aca="false">SUMIFS(ATENCIONPUBLICO!$K$6:$K$4000,ATENCIONPUBLICO!$B$6:$B$4000,$B7,ATENCIONPUBLICO!$E$6:$E$4000,AD$3)</f>
        <v>0</v>
      </c>
      <c r="AE7" s="75" t="n">
        <f aca="false">SUMIFS(ATENCIONPUBLICO!$K$6:$K$4000,ATENCIONPUBLICO!$B$6:$B$4000,$B7,ATENCIONPUBLICO!$E$6:$E$4000,AE$3)</f>
        <v>0</v>
      </c>
      <c r="AF7" s="75" t="n">
        <f aca="false">SUMIFS(ATENCIONPUBLICO!$K$6:$K$4000,ATENCIONPUBLICO!$B$6:$B$4000,$B7,ATENCIONPUBLICO!$E$6:$E$4000,AF$3)</f>
        <v>0</v>
      </c>
      <c r="AG7" s="75" t="n">
        <f aca="false">SUMIFS(ATENCIONPUBLICO!$K$6:$K$4000,ATENCIONPUBLICO!$B$6:$B$4000,$B7,ATENCIONPUBLICO!$E$6:$E$4000,AG$3)</f>
        <v>0</v>
      </c>
      <c r="AH7" s="75" t="n">
        <f aca="false">SUMIFS(ATENCIONPUBLICO!$K$6:$K$4000,ATENCIONPUBLICO!$B$6:$B$4000,$B7,ATENCIONPUBLICO!$E$6:$E$4000,AH$3)</f>
        <v>0</v>
      </c>
      <c r="AI7" s="75" t="n">
        <f aca="false">SUMIFS(ATENCIONPUBLICO!$K$6:$K$4000,ATENCIONPUBLICO!$B$6:$B$4000,$B7,ATENCIONPUBLICO!$E$6:$E$4000,AI$3)</f>
        <v>0</v>
      </c>
      <c r="AJ7" s="75" t="n">
        <f aca="false">SUMIFS(ATENCIONPUBLICO!$K$6:$K$4000,ATENCIONPUBLICO!$B$6:$B$4000,$B7,ATENCIONPUBLICO!$E$6:$E$4000,AJ$3)</f>
        <v>0</v>
      </c>
      <c r="AK7" s="75" t="n">
        <f aca="false">SUMIFS(ATENCIONPUBLICO!$K$6:$K$4000,ATENCIONPUBLICO!$B$6:$B$4000,$B7,ATENCIONPUBLICO!$E$6:$E$4000,AK$3)</f>
        <v>0</v>
      </c>
      <c r="AL7" s="75" t="n">
        <f aca="false">SUMIFS(ATENCIONPUBLICO!$K$6:$K$4000,ATENCIONPUBLICO!$B$6:$B$4000,$B7,ATENCIONPUBLICO!$E$6:$E$4000,AL$3)</f>
        <v>0</v>
      </c>
      <c r="AM7" s="75" t="n">
        <f aca="false">SUMIFS(ATENCIONPUBLICO!$K$6:$K$4000,ATENCIONPUBLICO!$B$6:$B$4000,$B7,ATENCIONPUBLICO!$E$6:$E$4000,AM$3)</f>
        <v>0</v>
      </c>
      <c r="AN7" s="76" t="n">
        <f aca="false">SUM(C7:AG7)</f>
        <v>2</v>
      </c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</row>
    <row r="8" customFormat="false" ht="15" hidden="false" customHeight="true" outlineLevel="0" collapsed="false">
      <c r="A8" s="74" t="n">
        <f aca="false">LISTAS!A6</f>
        <v>4</v>
      </c>
      <c r="B8" s="74" t="str">
        <f aca="false">LISTAS!B6</f>
        <v>Registro de defunción</v>
      </c>
      <c r="C8" s="75" t="n">
        <f aca="false">SUMIFS(ATENCIONPUBLICO!$I$6:$I$4000,ATENCIONPUBLICO!$B$6:$B$4000,$B8,ATENCIONPUBLICO!$E$6:$E$4000,C$3)</f>
        <v>0</v>
      </c>
      <c r="D8" s="75" t="n">
        <f aca="false">SUMIFS(ATENCIONPUBLICO!$I$6:$I$4000,ATENCIONPUBLICO!$B$6:$B$4000,$B8,ATENCIONPUBLICO!$E$6:$E$4000,D$3)</f>
        <v>0</v>
      </c>
      <c r="E8" s="75" t="n">
        <f aca="false">SUMIFS(ATENCIONPUBLICO!$I$6:$I$4000,ATENCIONPUBLICO!$B$6:$B$4000,$B8,ATENCIONPUBLICO!$E$6:$E$4000,E$3)</f>
        <v>0</v>
      </c>
      <c r="F8" s="75" t="n">
        <f aca="false">SUMIFS(ATENCIONPUBLICO!$I$6:$I$4000,ATENCIONPUBLICO!$B$6:$B$4000,$B8,ATENCIONPUBLICO!$E$6:$E$4000,F$3)</f>
        <v>0</v>
      </c>
      <c r="G8" s="75" t="n">
        <f aca="false">SUMIFS(ATENCIONPUBLICO!$I$6:$I$4000,ATENCIONPUBLICO!$B$6:$B$4000,$B8,ATENCIONPUBLICO!$E$6:$E$4000,G$3)</f>
        <v>0</v>
      </c>
      <c r="H8" s="75" t="n">
        <f aca="false">SUMIFS(ATENCIONPUBLICO!$I$6:$I$4000,ATENCIONPUBLICO!$B$6:$B$4000,$B8,ATENCIONPUBLICO!$E$6:$E$4000,H$3)</f>
        <v>4</v>
      </c>
      <c r="I8" s="75" t="n">
        <f aca="false">SUMIFS(ATENCIONPUBLICO!$I$6:$I$4000,ATENCIONPUBLICO!$B$6:$B$4000,$B8,ATENCIONPUBLICO!$E$6:$E$4000,I$3)</f>
        <v>0</v>
      </c>
      <c r="J8" s="75" t="n">
        <f aca="false">SUMIFS(ATENCIONPUBLICO!$I$6:$I$4000,ATENCIONPUBLICO!$B$6:$B$4000,$B8,ATENCIONPUBLICO!$E$6:$E$4000,J$3)</f>
        <v>0</v>
      </c>
      <c r="K8" s="75" t="n">
        <f aca="false">SUMIFS(ATENCIONPUBLICO!$I$6:$I$4000,ATENCIONPUBLICO!$B$6:$B$4000,$B8,ATENCIONPUBLICO!$E$6:$E$4000,K$3)</f>
        <v>0</v>
      </c>
      <c r="L8" s="75" t="n">
        <f aca="false">SUMIFS(ATENCIONPUBLICO!$I$6:$I$4000,ATENCIONPUBLICO!$B$6:$B$4000,$B8,ATENCIONPUBLICO!$E$6:$E$4000,L$3)</f>
        <v>0</v>
      </c>
      <c r="M8" s="75" t="n">
        <f aca="false">SUMIFS(ATENCIONPUBLICO!$I$6:$I$4000,ATENCIONPUBLICO!$B$6:$B$4000,$B8,ATENCIONPUBLICO!$E$6:$E$4000,M$3)</f>
        <v>0</v>
      </c>
      <c r="N8" s="75" t="n">
        <f aca="false">SUMIFS(ATENCIONPUBLICO!$I$6:$I$4000,ATENCIONPUBLICO!$B$6:$B$4000,$B8,ATENCIONPUBLICO!$E$6:$E$4000,N$3)</f>
        <v>0</v>
      </c>
      <c r="O8" s="75" t="n">
        <f aca="false">SUMIFS(ATENCIONPUBLICO!$I$6:$I$4000,ATENCIONPUBLICO!$B$6:$B$4000,$B8,ATENCIONPUBLICO!$E$6:$E$4000,O$3)</f>
        <v>0</v>
      </c>
      <c r="P8" s="75" t="n">
        <f aca="false">SUMIFS(ATENCIONPUBLICO!$I$6:$I$4000,ATENCIONPUBLICO!$B$6:$B$4000,$B8,ATENCIONPUBLICO!$E$6:$E$4000,P$3)</f>
        <v>0</v>
      </c>
      <c r="Q8" s="75" t="n">
        <f aca="false">SUMIFS(ATENCIONPUBLICO!$I$6:$I$4000,ATENCIONPUBLICO!$B$6:$B$4000,$B8,ATENCIONPUBLICO!$E$6:$E$4000,Q$3)</f>
        <v>0</v>
      </c>
      <c r="R8" s="75" t="n">
        <f aca="false">SUMIFS(ATENCIONPUBLICO!$I$6:$I$4000,ATENCIONPUBLICO!$B$6:$B$4000,$B8,ATENCIONPUBLICO!$E$6:$E$4000,R$3)</f>
        <v>0</v>
      </c>
      <c r="S8" s="75" t="n">
        <f aca="false">SUMIFS(ATENCIONPUBLICO!$I$6:$I$4000,ATENCIONPUBLICO!$B$6:$B$4000,$B8,ATENCIONPUBLICO!$E$6:$E$4000,S$3)</f>
        <v>0</v>
      </c>
      <c r="T8" s="75" t="n">
        <f aca="false">SUMIFS(ATENCIONPUBLICO!$I$6:$I$4000,ATENCIONPUBLICO!$B$6:$B$4000,$B8,ATENCIONPUBLICO!$E$6:$E$4000,T$3)</f>
        <v>0</v>
      </c>
      <c r="U8" s="75" t="n">
        <f aca="false">SUMIFS(ATENCIONPUBLICO!$I$6:$I$4000,ATENCIONPUBLICO!$B$6:$B$4000,$B8,ATENCIONPUBLICO!$E$6:$E$4000,U$3)</f>
        <v>0</v>
      </c>
      <c r="V8" s="75" t="n">
        <f aca="false">SUMIFS(ATENCIONPUBLICO!$I$6:$I$4000,ATENCIONPUBLICO!$B$6:$B$4000,$B8,ATENCIONPUBLICO!$E$6:$E$4000,V$3)</f>
        <v>0</v>
      </c>
      <c r="W8" s="75" t="n">
        <f aca="false">SUMIFS(ATENCIONPUBLICO!$I$6:$I$4000,ATENCIONPUBLICO!$B$6:$B$4000,$B8,ATENCIONPUBLICO!$E$6:$E$4000,W$3)</f>
        <v>0</v>
      </c>
      <c r="X8" s="75" t="n">
        <f aca="false">SUMIFS(ATENCIONPUBLICO!$I$6:$I$4000,ATENCIONPUBLICO!$B$6:$B$4000,$B8,ATENCIONPUBLICO!$E$6:$E$4000,X$3)</f>
        <v>0</v>
      </c>
      <c r="Y8" s="75" t="n">
        <f aca="false">SUMIFS(ATENCIONPUBLICO!$I$6:$I$4000,ATENCIONPUBLICO!$B$6:$B$4000,$B8,ATENCIONPUBLICO!$E$6:$E$4000,Y$3)</f>
        <v>0</v>
      </c>
      <c r="Z8" s="75" t="n">
        <f aca="false">SUMIFS(ATENCIONPUBLICO!$I$6:$I$4000,ATENCIONPUBLICO!$B$6:$B$4000,$B8,ATENCIONPUBLICO!$E$6:$E$4000,Z$3)</f>
        <v>0</v>
      </c>
      <c r="AA8" s="75" t="n">
        <f aca="false">SUMIFS(ATENCIONPUBLICO!$I$6:$I$4000,ATENCIONPUBLICO!$B$6:$B$4000,$B8,ATENCIONPUBLICO!$E$6:$E$4000,AA$3)</f>
        <v>0</v>
      </c>
      <c r="AB8" s="75" t="n">
        <f aca="false">SUMIFS(ATENCIONPUBLICO!$I$6:$I$4000,ATENCIONPUBLICO!$B$6:$B$4000,$B8,ATENCIONPUBLICO!$E$6:$E$4000,AB$3)</f>
        <v>0</v>
      </c>
      <c r="AC8" s="75" t="n">
        <f aca="false">SUMIFS(ATENCIONPUBLICO!$I$6:$I$4000,ATENCIONPUBLICO!$B$6:$B$4000,$B8,ATENCIONPUBLICO!$E$6:$E$4000,AC$3)</f>
        <v>0</v>
      </c>
      <c r="AD8" s="75" t="n">
        <f aca="false">SUMIFS(ATENCIONPUBLICO!$I$6:$I$4000,ATENCIONPUBLICO!$B$6:$B$4000,$B8,ATENCIONPUBLICO!$E$6:$E$4000,AD$3)</f>
        <v>0</v>
      </c>
      <c r="AE8" s="75" t="n">
        <f aca="false">SUMIFS(ATENCIONPUBLICO!$I$6:$I$4000,ATENCIONPUBLICO!$B$6:$B$4000,$B8,ATENCIONPUBLICO!$E$6:$E$4000,AE$3)</f>
        <v>0</v>
      </c>
      <c r="AF8" s="75" t="n">
        <f aca="false">SUMIFS(ATENCIONPUBLICO!$I$6:$I$4000,ATENCIONPUBLICO!$B$6:$B$4000,$B8,ATENCIONPUBLICO!$E$6:$E$4000,AF$3)</f>
        <v>0</v>
      </c>
      <c r="AG8" s="75" t="n">
        <f aca="false">SUMIFS(ATENCIONPUBLICO!$I$6:$I$4000,ATENCIONPUBLICO!$B$6:$B$4000,$B8,ATENCIONPUBLICO!$E$6:$E$4000,AG$3)</f>
        <v>0</v>
      </c>
      <c r="AH8" s="75" t="n">
        <f aca="false">SUMIFS(ATENCIONPUBLICO!$I$6:$I$4000,ATENCIONPUBLICO!$B$6:$B$4000,$B8,ATENCIONPUBLICO!$E$6:$E$4000,AH$3)</f>
        <v>0</v>
      </c>
      <c r="AI8" s="75" t="n">
        <f aca="false">SUMIFS(ATENCIONPUBLICO!$I$6:$I$4000,ATENCIONPUBLICO!$B$6:$B$4000,$B8,ATENCIONPUBLICO!$E$6:$E$4000,AI$3)</f>
        <v>0</v>
      </c>
      <c r="AJ8" s="75" t="n">
        <f aca="false">SUMIFS(ATENCIONPUBLICO!$I$6:$I$4000,ATENCIONPUBLICO!$B$6:$B$4000,$B8,ATENCIONPUBLICO!$E$6:$E$4000,AJ$3)</f>
        <v>0</v>
      </c>
      <c r="AK8" s="75" t="n">
        <f aca="false">SUMIFS(ATENCIONPUBLICO!$I$6:$I$4000,ATENCIONPUBLICO!$B$6:$B$4000,$B8,ATENCIONPUBLICO!$E$6:$E$4000,AK$3)</f>
        <v>0</v>
      </c>
      <c r="AL8" s="75" t="n">
        <f aca="false">SUMIFS(ATENCIONPUBLICO!$I$6:$I$4000,ATENCIONPUBLICO!$B$6:$B$4000,$B8,ATENCIONPUBLICO!$E$6:$E$4000,AL$3)</f>
        <v>0</v>
      </c>
      <c r="AM8" s="75" t="n">
        <f aca="false">SUMIFS(ATENCIONPUBLICO!$I$6:$I$4000,ATENCIONPUBLICO!$B$6:$B$4000,$B8,ATENCIONPUBLICO!$E$6:$E$4000,AM$3)</f>
        <v>0</v>
      </c>
      <c r="AN8" s="76" t="n">
        <f aca="false">SUM(C8:AG8)</f>
        <v>4</v>
      </c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</row>
    <row r="9" customFormat="false" ht="15" hidden="false" customHeight="true" outlineLevel="0" collapsed="false">
      <c r="A9" s="74" t="n">
        <f aca="false">LISTAS!A7</f>
        <v>5</v>
      </c>
      <c r="B9" s="74" t="str">
        <f aca="false">LISTAS!B7</f>
        <v>Asesoramiento para inscripción del seguro facultativo</v>
      </c>
      <c r="C9" s="75" t="n">
        <f aca="false">SUMIFS(ATENCIONPUBLICO!$I$6:$I$4000,ATENCIONPUBLICO!$B$6:$B$4000,$B9,ATENCIONPUBLICO!$E$6:$E$4000,C$3)</f>
        <v>0</v>
      </c>
      <c r="D9" s="75" t="n">
        <f aca="false">SUMIFS(ATENCIONPUBLICO!$I$6:$I$4000,ATENCIONPUBLICO!$B$6:$B$4000,$B9,ATENCIONPUBLICO!$E$6:$E$4000,D$3)</f>
        <v>0</v>
      </c>
      <c r="E9" s="75" t="n">
        <f aca="false">SUMIFS(ATENCIONPUBLICO!$I$6:$I$4000,ATENCIONPUBLICO!$B$6:$B$4000,$B9,ATENCIONPUBLICO!$E$6:$E$4000,E$3)</f>
        <v>1</v>
      </c>
      <c r="F9" s="75" t="n">
        <f aca="false">SUMIFS(ATENCIONPUBLICO!$I$6:$I$4000,ATENCIONPUBLICO!$B$6:$B$4000,$B9,ATENCIONPUBLICO!$E$6:$E$4000,F$3)</f>
        <v>0</v>
      </c>
      <c r="G9" s="75" t="n">
        <f aca="false">SUMIFS(ATENCIONPUBLICO!$I$6:$I$4000,ATENCIONPUBLICO!$B$6:$B$4000,$B9,ATENCIONPUBLICO!$E$6:$E$4000,G$3)</f>
        <v>0</v>
      </c>
      <c r="H9" s="75" t="n">
        <f aca="false">SUMIFS(ATENCIONPUBLICO!$I$6:$I$4000,ATENCIONPUBLICO!$B$6:$B$4000,$B9,ATENCIONPUBLICO!$E$6:$E$4000,H$3)</f>
        <v>0</v>
      </c>
      <c r="I9" s="75" t="n">
        <f aca="false">SUMIFS(ATENCIONPUBLICO!$I$6:$I$4000,ATENCIONPUBLICO!$B$6:$B$4000,$B9,ATENCIONPUBLICO!$E$6:$E$4000,I$3)</f>
        <v>0</v>
      </c>
      <c r="J9" s="75" t="n">
        <f aca="false">SUMIFS(ATENCIONPUBLICO!$I$6:$I$4000,ATENCIONPUBLICO!$B$6:$B$4000,$B9,ATENCIONPUBLICO!$E$6:$E$4000,J$3)</f>
        <v>0</v>
      </c>
      <c r="K9" s="75" t="n">
        <f aca="false">SUMIFS(ATENCIONPUBLICO!$I$6:$I$4000,ATENCIONPUBLICO!$B$6:$B$4000,$B9,ATENCIONPUBLICO!$E$6:$E$4000,K$3)</f>
        <v>0</v>
      </c>
      <c r="L9" s="75" t="n">
        <f aca="false">SUMIFS(ATENCIONPUBLICO!$I$6:$I$4000,ATENCIONPUBLICO!$B$6:$B$4000,$B9,ATENCIONPUBLICO!$E$6:$E$4000,L$3)</f>
        <v>2</v>
      </c>
      <c r="M9" s="75" t="n">
        <f aca="false">SUMIFS(ATENCIONPUBLICO!$I$6:$I$4000,ATENCIONPUBLICO!$B$6:$B$4000,$B9,ATENCIONPUBLICO!$E$6:$E$4000,M$3)</f>
        <v>0</v>
      </c>
      <c r="N9" s="75" t="n">
        <f aca="false">SUMIFS(ATENCIONPUBLICO!$I$6:$I$4000,ATENCIONPUBLICO!$B$6:$B$4000,$B9,ATENCIONPUBLICO!$E$6:$E$4000,N$3)</f>
        <v>0</v>
      </c>
      <c r="O9" s="75" t="n">
        <f aca="false">SUMIFS(ATENCIONPUBLICO!$I$6:$I$4000,ATENCIONPUBLICO!$B$6:$B$4000,$B9,ATENCIONPUBLICO!$E$6:$E$4000,O$3)</f>
        <v>0</v>
      </c>
      <c r="P9" s="75" t="n">
        <f aca="false">SUMIFS(ATENCIONPUBLICO!$I$6:$I$4000,ATENCIONPUBLICO!$B$6:$B$4000,$B9,ATENCIONPUBLICO!$E$6:$E$4000,P$3)</f>
        <v>0</v>
      </c>
      <c r="Q9" s="75" t="n">
        <f aca="false">SUMIFS(ATENCIONPUBLICO!$I$6:$I$4000,ATENCIONPUBLICO!$B$6:$B$4000,$B9,ATENCIONPUBLICO!$E$6:$E$4000,Q$3)</f>
        <v>0</v>
      </c>
      <c r="R9" s="75" t="n">
        <f aca="false">SUMIFS(ATENCIONPUBLICO!$I$6:$I$4000,ATENCIONPUBLICO!$B$6:$B$4000,$B9,ATENCIONPUBLICO!$E$6:$E$4000,R$3)</f>
        <v>0</v>
      </c>
      <c r="S9" s="75" t="n">
        <f aca="false">SUMIFS(ATENCIONPUBLICO!$I$6:$I$4000,ATENCIONPUBLICO!$B$6:$B$4000,$B9,ATENCIONPUBLICO!$E$6:$E$4000,S$3)</f>
        <v>0</v>
      </c>
      <c r="T9" s="75" t="n">
        <f aca="false">SUMIFS(ATENCIONPUBLICO!$I$6:$I$4000,ATENCIONPUBLICO!$B$6:$B$4000,$B9,ATENCIONPUBLICO!$E$6:$E$4000,T$3)</f>
        <v>0</v>
      </c>
      <c r="U9" s="75" t="n">
        <f aca="false">SUMIFS(ATENCIONPUBLICO!$I$6:$I$4000,ATENCIONPUBLICO!$B$6:$B$4000,$B9,ATENCIONPUBLICO!$E$6:$E$4000,U$3)</f>
        <v>0</v>
      </c>
      <c r="V9" s="75" t="n">
        <f aca="false">SUMIFS(ATENCIONPUBLICO!$I$6:$I$4000,ATENCIONPUBLICO!$B$6:$B$4000,$B9,ATENCIONPUBLICO!$E$6:$E$4000,V$3)</f>
        <v>0</v>
      </c>
      <c r="W9" s="75" t="n">
        <f aca="false">SUMIFS(ATENCIONPUBLICO!$I$6:$I$4000,ATENCIONPUBLICO!$B$6:$B$4000,$B9,ATENCIONPUBLICO!$E$6:$E$4000,W$3)</f>
        <v>0</v>
      </c>
      <c r="X9" s="75" t="n">
        <f aca="false">SUMIFS(ATENCIONPUBLICO!$I$6:$I$4000,ATENCIONPUBLICO!$B$6:$B$4000,$B9,ATENCIONPUBLICO!$E$6:$E$4000,X$3)</f>
        <v>0</v>
      </c>
      <c r="Y9" s="75" t="n">
        <f aca="false">SUMIFS(ATENCIONPUBLICO!$I$6:$I$4000,ATENCIONPUBLICO!$B$6:$B$4000,$B9,ATENCIONPUBLICO!$E$6:$E$4000,Y$3)</f>
        <v>0</v>
      </c>
      <c r="Z9" s="75" t="n">
        <f aca="false">SUMIFS(ATENCIONPUBLICO!$I$6:$I$4000,ATENCIONPUBLICO!$B$6:$B$4000,$B9,ATENCIONPUBLICO!$E$6:$E$4000,Z$3)</f>
        <v>0</v>
      </c>
      <c r="AA9" s="75" t="n">
        <f aca="false">SUMIFS(ATENCIONPUBLICO!$I$6:$I$4000,ATENCIONPUBLICO!$B$6:$B$4000,$B9,ATENCIONPUBLICO!$E$6:$E$4000,AA$3)</f>
        <v>0</v>
      </c>
      <c r="AB9" s="75" t="n">
        <f aca="false">SUMIFS(ATENCIONPUBLICO!$I$6:$I$4000,ATENCIONPUBLICO!$B$6:$B$4000,$B9,ATENCIONPUBLICO!$E$6:$E$4000,AB$3)</f>
        <v>0</v>
      </c>
      <c r="AC9" s="75" t="n">
        <f aca="false">SUMIFS(ATENCIONPUBLICO!$I$6:$I$4000,ATENCIONPUBLICO!$B$6:$B$4000,$B9,ATENCIONPUBLICO!$E$6:$E$4000,AC$3)</f>
        <v>0</v>
      </c>
      <c r="AD9" s="75" t="n">
        <f aca="false">SUMIFS(ATENCIONPUBLICO!$I$6:$I$4000,ATENCIONPUBLICO!$B$6:$B$4000,$B9,ATENCIONPUBLICO!$E$6:$E$4000,AD$3)</f>
        <v>0</v>
      </c>
      <c r="AE9" s="75" t="n">
        <f aca="false">SUMIFS(ATENCIONPUBLICO!$I$6:$I$4000,ATENCIONPUBLICO!$B$6:$B$4000,$B9,ATENCIONPUBLICO!$E$6:$E$4000,AE$3)</f>
        <v>0</v>
      </c>
      <c r="AF9" s="75" t="n">
        <f aca="false">SUMIFS(ATENCIONPUBLICO!$I$6:$I$4000,ATENCIONPUBLICO!$B$6:$B$4000,$B9,ATENCIONPUBLICO!$E$6:$E$4000,AF$3)</f>
        <v>0</v>
      </c>
      <c r="AG9" s="75" t="n">
        <f aca="false">SUMIFS(ATENCIONPUBLICO!$I$6:$I$4000,ATENCIONPUBLICO!$B$6:$B$4000,$B9,ATENCIONPUBLICO!$E$6:$E$4000,AG$3)</f>
        <v>0</v>
      </c>
      <c r="AH9" s="75" t="n">
        <f aca="false">SUMIFS(ATENCIONPUBLICO!$I$6:$I$4000,ATENCIONPUBLICO!$B$6:$B$4000,$B9,ATENCIONPUBLICO!$E$6:$E$4000,AH$3)</f>
        <v>0</v>
      </c>
      <c r="AI9" s="75" t="n">
        <f aca="false">SUMIFS(ATENCIONPUBLICO!$I$6:$I$4000,ATENCIONPUBLICO!$B$6:$B$4000,$B9,ATENCIONPUBLICO!$E$6:$E$4000,AI$3)</f>
        <v>0</v>
      </c>
      <c r="AJ9" s="75" t="n">
        <f aca="false">SUMIFS(ATENCIONPUBLICO!$I$6:$I$4000,ATENCIONPUBLICO!$B$6:$B$4000,$B9,ATENCIONPUBLICO!$E$6:$E$4000,AJ$3)</f>
        <v>0</v>
      </c>
      <c r="AK9" s="75" t="n">
        <f aca="false">SUMIFS(ATENCIONPUBLICO!$I$6:$I$4000,ATENCIONPUBLICO!$B$6:$B$4000,$B9,ATENCIONPUBLICO!$E$6:$E$4000,AK$3)</f>
        <v>0</v>
      </c>
      <c r="AL9" s="75" t="n">
        <f aca="false">SUMIFS(ATENCIONPUBLICO!$I$6:$I$4000,ATENCIONPUBLICO!$B$6:$B$4000,$B9,ATENCIONPUBLICO!$E$6:$E$4000,AL$3)</f>
        <v>0</v>
      </c>
      <c r="AM9" s="75" t="n">
        <f aca="false">SUMIFS(ATENCIONPUBLICO!$I$6:$I$4000,ATENCIONPUBLICO!$B$6:$B$4000,$B9,ATENCIONPUBLICO!$E$6:$E$4000,AM$3)</f>
        <v>0</v>
      </c>
      <c r="AN9" s="76" t="n">
        <f aca="false">SUM(C9:AG9)</f>
        <v>3</v>
      </c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</row>
    <row r="10" customFormat="false" ht="15" hidden="false" customHeight="true" outlineLevel="0" collapsed="false">
      <c r="A10" s="74" t="n">
        <f aca="false">LISTAS!A8</f>
        <v>6</v>
      </c>
      <c r="B10" s="74" t="str">
        <f aca="false">LISTAS!B8</f>
        <v>Inscripción de asegurado en facultativo</v>
      </c>
      <c r="C10" s="75" t="n">
        <f aca="false">SUMIFS(ATENCIONPUBLICO!$I$6:$I$4000,ATENCIONPUBLICO!$B$6:$B$4000,$B10,ATENCIONPUBLICO!$E$6:$E$4000,C$3)</f>
        <v>0</v>
      </c>
      <c r="D10" s="75" t="n">
        <f aca="false">SUMIFS(ATENCIONPUBLICO!$I$6:$I$4000,ATENCIONPUBLICO!$B$6:$B$4000,$B10,ATENCIONPUBLICO!$E$6:$E$4000,D$3)</f>
        <v>0</v>
      </c>
      <c r="E10" s="75" t="n">
        <f aca="false">SUMIFS(ATENCIONPUBLICO!$I$6:$I$4000,ATENCIONPUBLICO!$B$6:$B$4000,$B10,ATENCIONPUBLICO!$E$6:$E$4000,E$3)</f>
        <v>1</v>
      </c>
      <c r="F10" s="75" t="n">
        <f aca="false">SUMIFS(ATENCIONPUBLICO!$I$6:$I$4000,ATENCIONPUBLICO!$B$6:$B$4000,$B10,ATENCIONPUBLICO!$E$6:$E$4000,F$3)</f>
        <v>0</v>
      </c>
      <c r="G10" s="75" t="n">
        <f aca="false">SUMIFS(ATENCIONPUBLICO!$I$6:$I$4000,ATENCIONPUBLICO!$B$6:$B$4000,$B10,ATENCIONPUBLICO!$E$6:$E$4000,G$3)</f>
        <v>0</v>
      </c>
      <c r="H10" s="75" t="n">
        <f aca="false">SUMIFS(ATENCIONPUBLICO!$I$6:$I$4000,ATENCIONPUBLICO!$B$6:$B$4000,$B10,ATENCIONPUBLICO!$E$6:$E$4000,H$3)</f>
        <v>0</v>
      </c>
      <c r="I10" s="75" t="n">
        <f aca="false">SUMIFS(ATENCIONPUBLICO!$I$6:$I$4000,ATENCIONPUBLICO!$B$6:$B$4000,$B10,ATENCIONPUBLICO!$E$6:$E$4000,I$3)</f>
        <v>0</v>
      </c>
      <c r="J10" s="75" t="n">
        <f aca="false">SUMIFS(ATENCIONPUBLICO!$I$6:$I$4000,ATENCIONPUBLICO!$B$6:$B$4000,$B10,ATENCIONPUBLICO!$E$6:$E$4000,J$3)</f>
        <v>0</v>
      </c>
      <c r="K10" s="75" t="n">
        <f aca="false">SUMIFS(ATENCIONPUBLICO!$I$6:$I$4000,ATENCIONPUBLICO!$B$6:$B$4000,$B10,ATENCIONPUBLICO!$E$6:$E$4000,K$3)</f>
        <v>0</v>
      </c>
      <c r="L10" s="75" t="n">
        <f aca="false">SUMIFS(ATENCIONPUBLICO!$I$6:$I$4000,ATENCIONPUBLICO!$B$6:$B$4000,$B10,ATENCIONPUBLICO!$E$6:$E$4000,L$3)</f>
        <v>2</v>
      </c>
      <c r="M10" s="75" t="n">
        <f aca="false">SUMIFS(ATENCIONPUBLICO!$I$6:$I$4000,ATENCIONPUBLICO!$B$6:$B$4000,$B10,ATENCIONPUBLICO!$E$6:$E$4000,M$3)</f>
        <v>0</v>
      </c>
      <c r="N10" s="75" t="n">
        <f aca="false">SUMIFS(ATENCIONPUBLICO!$I$6:$I$4000,ATENCIONPUBLICO!$B$6:$B$4000,$B10,ATENCIONPUBLICO!$E$6:$E$4000,N$3)</f>
        <v>0</v>
      </c>
      <c r="O10" s="75" t="n">
        <f aca="false">SUMIFS(ATENCIONPUBLICO!$I$6:$I$4000,ATENCIONPUBLICO!$B$6:$B$4000,$B10,ATENCIONPUBLICO!$E$6:$E$4000,O$3)</f>
        <v>0</v>
      </c>
      <c r="P10" s="75" t="n">
        <f aca="false">SUMIFS(ATENCIONPUBLICO!$I$6:$I$4000,ATENCIONPUBLICO!$B$6:$B$4000,$B10,ATENCIONPUBLICO!$E$6:$E$4000,P$3)</f>
        <v>0</v>
      </c>
      <c r="Q10" s="75" t="n">
        <f aca="false">SUMIFS(ATENCIONPUBLICO!$I$6:$I$4000,ATENCIONPUBLICO!$B$6:$B$4000,$B10,ATENCIONPUBLICO!$E$6:$E$4000,Q$3)</f>
        <v>0</v>
      </c>
      <c r="R10" s="75" t="n">
        <f aca="false">SUMIFS(ATENCIONPUBLICO!$I$6:$I$4000,ATENCIONPUBLICO!$B$6:$B$4000,$B10,ATENCIONPUBLICO!$E$6:$E$4000,R$3)</f>
        <v>0</v>
      </c>
      <c r="S10" s="75" t="n">
        <f aca="false">SUMIFS(ATENCIONPUBLICO!$I$6:$I$4000,ATENCIONPUBLICO!$B$6:$B$4000,$B10,ATENCIONPUBLICO!$E$6:$E$4000,S$3)</f>
        <v>0</v>
      </c>
      <c r="T10" s="75" t="n">
        <f aca="false">SUMIFS(ATENCIONPUBLICO!$I$6:$I$4000,ATENCIONPUBLICO!$B$6:$B$4000,$B10,ATENCIONPUBLICO!$E$6:$E$4000,T$3)</f>
        <v>0</v>
      </c>
      <c r="U10" s="75" t="n">
        <f aca="false">SUMIFS(ATENCIONPUBLICO!$I$6:$I$4000,ATENCIONPUBLICO!$B$6:$B$4000,$B10,ATENCIONPUBLICO!$E$6:$E$4000,U$3)</f>
        <v>0</v>
      </c>
      <c r="V10" s="75" t="n">
        <f aca="false">SUMIFS(ATENCIONPUBLICO!$I$6:$I$4000,ATENCIONPUBLICO!$B$6:$B$4000,$B10,ATENCIONPUBLICO!$E$6:$E$4000,V$3)</f>
        <v>0</v>
      </c>
      <c r="W10" s="75" t="n">
        <f aca="false">SUMIFS(ATENCIONPUBLICO!$I$6:$I$4000,ATENCIONPUBLICO!$B$6:$B$4000,$B10,ATENCIONPUBLICO!$E$6:$E$4000,W$3)</f>
        <v>0</v>
      </c>
      <c r="X10" s="75" t="n">
        <f aca="false">SUMIFS(ATENCIONPUBLICO!$I$6:$I$4000,ATENCIONPUBLICO!$B$6:$B$4000,$B10,ATENCIONPUBLICO!$E$6:$E$4000,X$3)</f>
        <v>0</v>
      </c>
      <c r="Y10" s="75" t="n">
        <f aca="false">SUMIFS(ATENCIONPUBLICO!$I$6:$I$4000,ATENCIONPUBLICO!$B$6:$B$4000,$B10,ATENCIONPUBLICO!$E$6:$E$4000,Y$3)</f>
        <v>0</v>
      </c>
      <c r="Z10" s="75" t="n">
        <f aca="false">SUMIFS(ATENCIONPUBLICO!$I$6:$I$4000,ATENCIONPUBLICO!$B$6:$B$4000,$B10,ATENCIONPUBLICO!$E$6:$E$4000,Z$3)</f>
        <v>0</v>
      </c>
      <c r="AA10" s="75" t="n">
        <f aca="false">SUMIFS(ATENCIONPUBLICO!$I$6:$I$4000,ATENCIONPUBLICO!$B$6:$B$4000,$B10,ATENCIONPUBLICO!$E$6:$E$4000,AA$3)</f>
        <v>0</v>
      </c>
      <c r="AB10" s="75" t="n">
        <f aca="false">SUMIFS(ATENCIONPUBLICO!$I$6:$I$4000,ATENCIONPUBLICO!$B$6:$B$4000,$B10,ATENCIONPUBLICO!$E$6:$E$4000,AB$3)</f>
        <v>0</v>
      </c>
      <c r="AC10" s="75" t="n">
        <f aca="false">SUMIFS(ATENCIONPUBLICO!$I$6:$I$4000,ATENCIONPUBLICO!$B$6:$B$4000,$B10,ATENCIONPUBLICO!$E$6:$E$4000,AC$3)</f>
        <v>0</v>
      </c>
      <c r="AD10" s="75" t="n">
        <f aca="false">SUMIFS(ATENCIONPUBLICO!$I$6:$I$4000,ATENCIONPUBLICO!$B$6:$B$4000,$B10,ATENCIONPUBLICO!$E$6:$E$4000,AD$3)</f>
        <v>0</v>
      </c>
      <c r="AE10" s="75" t="n">
        <f aca="false">SUMIFS(ATENCIONPUBLICO!$I$6:$I$4000,ATENCIONPUBLICO!$B$6:$B$4000,$B10,ATENCIONPUBLICO!$E$6:$E$4000,AE$3)</f>
        <v>0</v>
      </c>
      <c r="AF10" s="75" t="n">
        <f aca="false">SUMIFS(ATENCIONPUBLICO!$I$6:$I$4000,ATENCIONPUBLICO!$B$6:$B$4000,$B10,ATENCIONPUBLICO!$E$6:$E$4000,AF$3)</f>
        <v>0</v>
      </c>
      <c r="AG10" s="75" t="n">
        <f aca="false">SUMIFS(ATENCIONPUBLICO!$I$6:$I$4000,ATENCIONPUBLICO!$B$6:$B$4000,$B10,ATENCIONPUBLICO!$E$6:$E$4000,AG$3)</f>
        <v>0</v>
      </c>
      <c r="AH10" s="75" t="n">
        <f aca="false">SUMIFS(ATENCIONPUBLICO!$I$6:$I$4000,ATENCIONPUBLICO!$B$6:$B$4000,$B10,ATENCIONPUBLICO!$E$6:$E$4000,AH$3)</f>
        <v>0</v>
      </c>
      <c r="AI10" s="75" t="n">
        <f aca="false">SUMIFS(ATENCIONPUBLICO!$I$6:$I$4000,ATENCIONPUBLICO!$B$6:$B$4000,$B10,ATENCIONPUBLICO!$E$6:$E$4000,AI$3)</f>
        <v>0</v>
      </c>
      <c r="AJ10" s="75" t="n">
        <f aca="false">SUMIFS(ATENCIONPUBLICO!$I$6:$I$4000,ATENCIONPUBLICO!$B$6:$B$4000,$B10,ATENCIONPUBLICO!$E$6:$E$4000,AJ$3)</f>
        <v>0</v>
      </c>
      <c r="AK10" s="75" t="n">
        <f aca="false">SUMIFS(ATENCIONPUBLICO!$I$6:$I$4000,ATENCIONPUBLICO!$B$6:$B$4000,$B10,ATENCIONPUBLICO!$E$6:$E$4000,AK$3)</f>
        <v>0</v>
      </c>
      <c r="AL10" s="75" t="n">
        <f aca="false">SUMIFS(ATENCIONPUBLICO!$I$6:$I$4000,ATENCIONPUBLICO!$B$6:$B$4000,$B10,ATENCIONPUBLICO!$E$6:$E$4000,AL$3)</f>
        <v>0</v>
      </c>
      <c r="AM10" s="75" t="n">
        <f aca="false">SUMIFS(ATENCIONPUBLICO!$I$6:$I$4000,ATENCIONPUBLICO!$B$6:$B$4000,$B10,ATENCIONPUBLICO!$E$6:$E$4000,AM$3)</f>
        <v>0</v>
      </c>
      <c r="AN10" s="76" t="n">
        <f aca="false">SUM(C10:AG10)</f>
        <v>3</v>
      </c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</row>
    <row r="11" customFormat="false" ht="15" hidden="false" customHeight="true" outlineLevel="0" collapsed="false">
      <c r="A11" s="74" t="n">
        <f aca="false">LISTAS!A9</f>
        <v>7</v>
      </c>
      <c r="B11" s="74" t="str">
        <f aca="false">LISTAS!B9</f>
        <v>Brindar información de semanas cotizadas</v>
      </c>
      <c r="C11" s="75" t="n">
        <f aca="false">SUMIFS(ATENCIONPUBLICO!$I$6:$I$4000,ATENCIONPUBLICO!$B$6:$B$4000,$B11,ATENCIONPUBLICO!$E$6:$E$4000,C$3)</f>
        <v>0</v>
      </c>
      <c r="D11" s="75" t="n">
        <f aca="false">SUMIFS(ATENCIONPUBLICO!$I$6:$I$4000,ATENCIONPUBLICO!$B$6:$B$4000,$B11,ATENCIONPUBLICO!$E$6:$E$4000,D$3)</f>
        <v>0</v>
      </c>
      <c r="E11" s="75" t="n">
        <f aca="false">SUMIFS(ATENCIONPUBLICO!$I$6:$I$4000,ATENCIONPUBLICO!$B$6:$B$4000,$B11,ATENCIONPUBLICO!$E$6:$E$4000,E$3)</f>
        <v>3</v>
      </c>
      <c r="F11" s="75" t="n">
        <f aca="false">SUMIFS(ATENCIONPUBLICO!$I$6:$I$4000,ATENCIONPUBLICO!$B$6:$B$4000,$B11,ATENCIONPUBLICO!$E$6:$E$4000,F$3)</f>
        <v>0</v>
      </c>
      <c r="G11" s="75" t="n">
        <f aca="false">SUMIFS(ATENCIONPUBLICO!$I$6:$I$4000,ATENCIONPUBLICO!$B$6:$B$4000,$B11,ATENCIONPUBLICO!$E$6:$E$4000,G$3)</f>
        <v>0</v>
      </c>
      <c r="H11" s="75" t="n">
        <f aca="false">SUMIFS(ATENCIONPUBLICO!$I$6:$I$4000,ATENCIONPUBLICO!$B$6:$B$4000,$B11,ATENCIONPUBLICO!$E$6:$E$4000,H$3)</f>
        <v>0</v>
      </c>
      <c r="I11" s="75" t="n">
        <f aca="false">SUMIFS(ATENCIONPUBLICO!$I$6:$I$4000,ATENCIONPUBLICO!$B$6:$B$4000,$B11,ATENCIONPUBLICO!$E$6:$E$4000,I$3)</f>
        <v>0</v>
      </c>
      <c r="J11" s="75" t="n">
        <f aca="false">SUMIFS(ATENCIONPUBLICO!$I$6:$I$4000,ATENCIONPUBLICO!$B$6:$B$4000,$B11,ATENCIONPUBLICO!$E$6:$E$4000,J$3)</f>
        <v>0</v>
      </c>
      <c r="K11" s="75" t="n">
        <f aca="false">SUMIFS(ATENCIONPUBLICO!$I$6:$I$4000,ATENCIONPUBLICO!$B$6:$B$4000,$B11,ATENCIONPUBLICO!$E$6:$E$4000,K$3)</f>
        <v>1</v>
      </c>
      <c r="L11" s="75" t="n">
        <f aca="false">SUMIFS(ATENCIONPUBLICO!$I$6:$I$4000,ATENCIONPUBLICO!$B$6:$B$4000,$B11,ATENCIONPUBLICO!$E$6:$E$4000,L$3)</f>
        <v>0</v>
      </c>
      <c r="M11" s="75" t="n">
        <f aca="false">SUMIFS(ATENCIONPUBLICO!$I$6:$I$4000,ATENCIONPUBLICO!$B$6:$B$4000,$B11,ATENCIONPUBLICO!$E$6:$E$4000,M$3)</f>
        <v>2</v>
      </c>
      <c r="N11" s="75" t="n">
        <f aca="false">SUMIFS(ATENCIONPUBLICO!$I$6:$I$4000,ATENCIONPUBLICO!$B$6:$B$4000,$B11,ATENCIONPUBLICO!$E$6:$E$4000,N$3)</f>
        <v>1</v>
      </c>
      <c r="O11" s="75" t="n">
        <f aca="false">SUMIFS(ATENCIONPUBLICO!$I$6:$I$4000,ATENCIONPUBLICO!$B$6:$B$4000,$B11,ATENCIONPUBLICO!$E$6:$E$4000,O$3)</f>
        <v>0</v>
      </c>
      <c r="P11" s="75" t="n">
        <f aca="false">SUMIFS(ATENCIONPUBLICO!$I$6:$I$4000,ATENCIONPUBLICO!$B$6:$B$4000,$B11,ATENCIONPUBLICO!$E$6:$E$4000,P$3)</f>
        <v>0</v>
      </c>
      <c r="Q11" s="75" t="n">
        <f aca="false">SUMIFS(ATENCIONPUBLICO!$I$6:$I$4000,ATENCIONPUBLICO!$B$6:$B$4000,$B11,ATENCIONPUBLICO!$E$6:$E$4000,Q$3)</f>
        <v>0</v>
      </c>
      <c r="R11" s="75" t="n">
        <f aca="false">SUMIFS(ATENCIONPUBLICO!$I$6:$I$4000,ATENCIONPUBLICO!$B$6:$B$4000,$B11,ATENCIONPUBLICO!$E$6:$E$4000,R$3)</f>
        <v>0</v>
      </c>
      <c r="S11" s="75" t="n">
        <f aca="false">SUMIFS(ATENCIONPUBLICO!$I$6:$I$4000,ATENCIONPUBLICO!$B$6:$B$4000,$B11,ATENCIONPUBLICO!$E$6:$E$4000,S$3)</f>
        <v>0</v>
      </c>
      <c r="T11" s="75" t="n">
        <f aca="false">SUMIFS(ATENCIONPUBLICO!$I$6:$I$4000,ATENCIONPUBLICO!$B$6:$B$4000,$B11,ATENCIONPUBLICO!$E$6:$E$4000,T$3)</f>
        <v>0</v>
      </c>
      <c r="U11" s="75" t="n">
        <f aca="false">SUMIFS(ATENCIONPUBLICO!$I$6:$I$4000,ATENCIONPUBLICO!$B$6:$B$4000,$B11,ATENCIONPUBLICO!$E$6:$E$4000,U$3)</f>
        <v>0</v>
      </c>
      <c r="V11" s="75" t="n">
        <f aca="false">SUMIFS(ATENCIONPUBLICO!$I$6:$I$4000,ATENCIONPUBLICO!$B$6:$B$4000,$B11,ATENCIONPUBLICO!$E$6:$E$4000,V$3)</f>
        <v>0</v>
      </c>
      <c r="W11" s="75" t="n">
        <f aca="false">SUMIFS(ATENCIONPUBLICO!$I$6:$I$4000,ATENCIONPUBLICO!$B$6:$B$4000,$B11,ATENCIONPUBLICO!$E$6:$E$4000,W$3)</f>
        <v>0</v>
      </c>
      <c r="X11" s="75" t="n">
        <f aca="false">SUMIFS(ATENCIONPUBLICO!$I$6:$I$4000,ATENCIONPUBLICO!$B$6:$B$4000,$B11,ATENCIONPUBLICO!$E$6:$E$4000,X$3)</f>
        <v>0</v>
      </c>
      <c r="Y11" s="75" t="n">
        <f aca="false">SUMIFS(ATENCIONPUBLICO!$I$6:$I$4000,ATENCIONPUBLICO!$B$6:$B$4000,$B11,ATENCIONPUBLICO!$E$6:$E$4000,Y$3)</f>
        <v>0</v>
      </c>
      <c r="Z11" s="75" t="n">
        <f aca="false">SUMIFS(ATENCIONPUBLICO!$I$6:$I$4000,ATENCIONPUBLICO!$B$6:$B$4000,$B11,ATENCIONPUBLICO!$E$6:$E$4000,Z$3)</f>
        <v>0</v>
      </c>
      <c r="AA11" s="75" t="n">
        <f aca="false">SUMIFS(ATENCIONPUBLICO!$I$6:$I$4000,ATENCIONPUBLICO!$B$6:$B$4000,$B11,ATENCIONPUBLICO!$E$6:$E$4000,AA$3)</f>
        <v>0</v>
      </c>
      <c r="AB11" s="75" t="n">
        <f aca="false">SUMIFS(ATENCIONPUBLICO!$I$6:$I$4000,ATENCIONPUBLICO!$B$6:$B$4000,$B11,ATENCIONPUBLICO!$E$6:$E$4000,AB$3)</f>
        <v>0</v>
      </c>
      <c r="AC11" s="75" t="n">
        <f aca="false">SUMIFS(ATENCIONPUBLICO!$I$6:$I$4000,ATENCIONPUBLICO!$B$6:$B$4000,$B11,ATENCIONPUBLICO!$E$6:$E$4000,AC$3)</f>
        <v>0</v>
      </c>
      <c r="AD11" s="75" t="n">
        <f aca="false">SUMIFS(ATENCIONPUBLICO!$I$6:$I$4000,ATENCIONPUBLICO!$B$6:$B$4000,$B11,ATENCIONPUBLICO!$E$6:$E$4000,AD$3)</f>
        <v>0</v>
      </c>
      <c r="AE11" s="75" t="n">
        <f aca="false">SUMIFS(ATENCIONPUBLICO!$I$6:$I$4000,ATENCIONPUBLICO!$B$6:$B$4000,$B11,ATENCIONPUBLICO!$E$6:$E$4000,AE$3)</f>
        <v>0</v>
      </c>
      <c r="AF11" s="75" t="n">
        <f aca="false">SUMIFS(ATENCIONPUBLICO!$I$6:$I$4000,ATENCIONPUBLICO!$B$6:$B$4000,$B11,ATENCIONPUBLICO!$E$6:$E$4000,AF$3)</f>
        <v>0</v>
      </c>
      <c r="AG11" s="75" t="n">
        <f aca="false">SUMIFS(ATENCIONPUBLICO!$I$6:$I$4000,ATENCIONPUBLICO!$B$6:$B$4000,$B11,ATENCIONPUBLICO!$E$6:$E$4000,AG$3)</f>
        <v>0</v>
      </c>
      <c r="AH11" s="75" t="n">
        <f aca="false">SUMIFS(ATENCIONPUBLICO!$I$6:$I$4000,ATENCIONPUBLICO!$B$6:$B$4000,$B11,ATENCIONPUBLICO!$E$6:$E$4000,AH$3)</f>
        <v>0</v>
      </c>
      <c r="AI11" s="75" t="n">
        <f aca="false">SUMIFS(ATENCIONPUBLICO!$I$6:$I$4000,ATENCIONPUBLICO!$B$6:$B$4000,$B11,ATENCIONPUBLICO!$E$6:$E$4000,AI$3)</f>
        <v>0</v>
      </c>
      <c r="AJ11" s="75" t="n">
        <f aca="false">SUMIFS(ATENCIONPUBLICO!$I$6:$I$4000,ATENCIONPUBLICO!$B$6:$B$4000,$B11,ATENCIONPUBLICO!$E$6:$E$4000,AJ$3)</f>
        <v>0</v>
      </c>
      <c r="AK11" s="75" t="n">
        <f aca="false">SUMIFS(ATENCIONPUBLICO!$I$6:$I$4000,ATENCIONPUBLICO!$B$6:$B$4000,$B11,ATENCIONPUBLICO!$E$6:$E$4000,AK$3)</f>
        <v>0</v>
      </c>
      <c r="AL11" s="75" t="n">
        <f aca="false">SUMIFS(ATENCIONPUBLICO!$I$6:$I$4000,ATENCIONPUBLICO!$B$6:$B$4000,$B11,ATENCIONPUBLICO!$E$6:$E$4000,AL$3)</f>
        <v>0</v>
      </c>
      <c r="AM11" s="75" t="n">
        <f aca="false">SUMIFS(ATENCIONPUBLICO!$I$6:$I$4000,ATENCIONPUBLICO!$B$6:$B$4000,$B11,ATENCIONPUBLICO!$E$6:$E$4000,AM$3)</f>
        <v>0</v>
      </c>
      <c r="AN11" s="76" t="n">
        <f aca="false">SUM(C11:AG11)</f>
        <v>7</v>
      </c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</row>
    <row r="12" customFormat="false" ht="15" hidden="false" customHeight="true" outlineLevel="0" collapsed="false">
      <c r="A12" s="74" t="n">
        <f aca="false">LISTAS!A10</f>
        <v>8</v>
      </c>
      <c r="B12" s="74" t="str">
        <f aca="false">LISTAS!B10</f>
        <v>Reimpresión y entrega de factura facultativa</v>
      </c>
      <c r="C12" s="75" t="n">
        <f aca="false">SUMIFS(ATENCIONPUBLICO!$I$6:$I$4000,ATENCIONPUBLICO!$B$6:$B$4000,$B12,ATENCIONPUBLICO!$E$6:$E$4000,C$3)</f>
        <v>0</v>
      </c>
      <c r="D12" s="75" t="n">
        <f aca="false">SUMIFS(ATENCIONPUBLICO!$I$6:$I$4000,ATENCIONPUBLICO!$B$6:$B$4000,$B12,ATENCIONPUBLICO!$E$6:$E$4000,D$3)</f>
        <v>0</v>
      </c>
      <c r="E12" s="75" t="n">
        <f aca="false">SUMIFS(ATENCIONPUBLICO!$I$6:$I$4000,ATENCIONPUBLICO!$B$6:$B$4000,$B12,ATENCIONPUBLICO!$E$6:$E$4000,E$3)</f>
        <v>0</v>
      </c>
      <c r="F12" s="75" t="n">
        <f aca="false">SUMIFS(ATENCIONPUBLICO!$I$6:$I$4000,ATENCIONPUBLICO!$B$6:$B$4000,$B12,ATENCIONPUBLICO!$E$6:$E$4000,F$3)</f>
        <v>0</v>
      </c>
      <c r="G12" s="75" t="n">
        <f aca="false">SUMIFS(ATENCIONPUBLICO!$I$6:$I$4000,ATENCIONPUBLICO!$B$6:$B$4000,$B12,ATENCIONPUBLICO!$E$6:$E$4000,G$3)</f>
        <v>0</v>
      </c>
      <c r="H12" s="75" t="n">
        <f aca="false">SUMIFS(ATENCIONPUBLICO!$I$6:$I$4000,ATENCIONPUBLICO!$B$6:$B$4000,$B12,ATENCIONPUBLICO!$E$6:$E$4000,H$3)</f>
        <v>0</v>
      </c>
      <c r="I12" s="75" t="n">
        <f aca="false">SUMIFS(ATENCIONPUBLICO!$I$6:$I$4000,ATENCIONPUBLICO!$B$6:$B$4000,$B12,ATENCIONPUBLICO!$E$6:$E$4000,I$3)</f>
        <v>0</v>
      </c>
      <c r="J12" s="75" t="n">
        <f aca="false">SUMIFS(ATENCIONPUBLICO!$I$6:$I$4000,ATENCIONPUBLICO!$B$6:$B$4000,$B12,ATENCIONPUBLICO!$E$6:$E$4000,J$3)</f>
        <v>0</v>
      </c>
      <c r="K12" s="75" t="n">
        <f aca="false">SUMIFS(ATENCIONPUBLICO!$I$6:$I$4000,ATENCIONPUBLICO!$B$6:$B$4000,$B12,ATENCIONPUBLICO!$E$6:$E$4000,K$3)</f>
        <v>0</v>
      </c>
      <c r="L12" s="75" t="n">
        <f aca="false">SUMIFS(ATENCIONPUBLICO!$I$6:$I$4000,ATENCIONPUBLICO!$B$6:$B$4000,$B12,ATENCIONPUBLICO!$E$6:$E$4000,L$3)</f>
        <v>0</v>
      </c>
      <c r="M12" s="75" t="n">
        <f aca="false">SUMIFS(ATENCIONPUBLICO!$I$6:$I$4000,ATENCIONPUBLICO!$B$6:$B$4000,$B12,ATENCIONPUBLICO!$E$6:$E$4000,M$3)</f>
        <v>1</v>
      </c>
      <c r="N12" s="75" t="n">
        <f aca="false">SUMIFS(ATENCIONPUBLICO!$I$6:$I$4000,ATENCIONPUBLICO!$B$6:$B$4000,$B12,ATENCIONPUBLICO!$E$6:$E$4000,N$3)</f>
        <v>0</v>
      </c>
      <c r="O12" s="75" t="n">
        <f aca="false">SUMIFS(ATENCIONPUBLICO!$I$6:$I$4000,ATENCIONPUBLICO!$B$6:$B$4000,$B12,ATENCIONPUBLICO!$E$6:$E$4000,O$3)</f>
        <v>0</v>
      </c>
      <c r="P12" s="75" t="n">
        <f aca="false">SUMIFS(ATENCIONPUBLICO!$I$6:$I$4000,ATENCIONPUBLICO!$B$6:$B$4000,$B12,ATENCIONPUBLICO!$E$6:$E$4000,P$3)</f>
        <v>0</v>
      </c>
      <c r="Q12" s="75" t="n">
        <f aca="false">SUMIFS(ATENCIONPUBLICO!$I$6:$I$4000,ATENCIONPUBLICO!$B$6:$B$4000,$B12,ATENCIONPUBLICO!$E$6:$E$4000,Q$3)</f>
        <v>0</v>
      </c>
      <c r="R12" s="75" t="n">
        <f aca="false">SUMIFS(ATENCIONPUBLICO!$I$6:$I$4000,ATENCIONPUBLICO!$B$6:$B$4000,$B12,ATENCIONPUBLICO!$E$6:$E$4000,R$3)</f>
        <v>0</v>
      </c>
      <c r="S12" s="75" t="n">
        <f aca="false">SUMIFS(ATENCIONPUBLICO!$I$6:$I$4000,ATENCIONPUBLICO!$B$6:$B$4000,$B12,ATENCIONPUBLICO!$E$6:$E$4000,S$3)</f>
        <v>0</v>
      </c>
      <c r="T12" s="75" t="n">
        <f aca="false">SUMIFS(ATENCIONPUBLICO!$I$6:$I$4000,ATENCIONPUBLICO!$B$6:$B$4000,$B12,ATENCIONPUBLICO!$E$6:$E$4000,T$3)</f>
        <v>0</v>
      </c>
      <c r="U12" s="75" t="n">
        <f aca="false">SUMIFS(ATENCIONPUBLICO!$I$6:$I$4000,ATENCIONPUBLICO!$B$6:$B$4000,$B12,ATENCIONPUBLICO!$E$6:$E$4000,U$3)</f>
        <v>0</v>
      </c>
      <c r="V12" s="75" t="n">
        <f aca="false">SUMIFS(ATENCIONPUBLICO!$I$6:$I$4000,ATENCIONPUBLICO!$B$6:$B$4000,$B12,ATENCIONPUBLICO!$E$6:$E$4000,V$3)</f>
        <v>0</v>
      </c>
      <c r="W12" s="75" t="n">
        <f aca="false">SUMIFS(ATENCIONPUBLICO!$I$6:$I$4000,ATENCIONPUBLICO!$B$6:$B$4000,$B12,ATENCIONPUBLICO!$E$6:$E$4000,W$3)</f>
        <v>0</v>
      </c>
      <c r="X12" s="75" t="n">
        <f aca="false">SUMIFS(ATENCIONPUBLICO!$I$6:$I$4000,ATENCIONPUBLICO!$B$6:$B$4000,$B12,ATENCIONPUBLICO!$E$6:$E$4000,X$3)</f>
        <v>0</v>
      </c>
      <c r="Y12" s="75" t="n">
        <f aca="false">SUMIFS(ATENCIONPUBLICO!$I$6:$I$4000,ATENCIONPUBLICO!$B$6:$B$4000,$B12,ATENCIONPUBLICO!$E$6:$E$4000,Y$3)</f>
        <v>0</v>
      </c>
      <c r="Z12" s="75" t="n">
        <f aca="false">SUMIFS(ATENCIONPUBLICO!$I$6:$I$4000,ATENCIONPUBLICO!$B$6:$B$4000,$B12,ATENCIONPUBLICO!$E$6:$E$4000,Z$3)</f>
        <v>0</v>
      </c>
      <c r="AA12" s="75" t="n">
        <f aca="false">SUMIFS(ATENCIONPUBLICO!$I$6:$I$4000,ATENCIONPUBLICO!$B$6:$B$4000,$B12,ATENCIONPUBLICO!$E$6:$E$4000,AA$3)</f>
        <v>0</v>
      </c>
      <c r="AB12" s="75" t="n">
        <f aca="false">SUMIFS(ATENCIONPUBLICO!$I$6:$I$4000,ATENCIONPUBLICO!$B$6:$B$4000,$B12,ATENCIONPUBLICO!$E$6:$E$4000,AB$3)</f>
        <v>0</v>
      </c>
      <c r="AC12" s="75" t="n">
        <f aca="false">SUMIFS(ATENCIONPUBLICO!$I$6:$I$4000,ATENCIONPUBLICO!$B$6:$B$4000,$B12,ATENCIONPUBLICO!$E$6:$E$4000,AC$3)</f>
        <v>0</v>
      </c>
      <c r="AD12" s="75" t="n">
        <f aca="false">SUMIFS(ATENCIONPUBLICO!$I$6:$I$4000,ATENCIONPUBLICO!$B$6:$B$4000,$B12,ATENCIONPUBLICO!$E$6:$E$4000,AD$3)</f>
        <v>0</v>
      </c>
      <c r="AE12" s="75" t="n">
        <f aca="false">SUMIFS(ATENCIONPUBLICO!$I$6:$I$4000,ATENCIONPUBLICO!$B$6:$B$4000,$B12,ATENCIONPUBLICO!$E$6:$E$4000,AE$3)</f>
        <v>0</v>
      </c>
      <c r="AF12" s="75" t="n">
        <f aca="false">SUMIFS(ATENCIONPUBLICO!$I$6:$I$4000,ATENCIONPUBLICO!$B$6:$B$4000,$B12,ATENCIONPUBLICO!$E$6:$E$4000,AF$3)</f>
        <v>0</v>
      </c>
      <c r="AG12" s="75" t="n">
        <f aca="false">SUMIFS(ATENCIONPUBLICO!$I$6:$I$4000,ATENCIONPUBLICO!$B$6:$B$4000,$B12,ATENCIONPUBLICO!$E$6:$E$4000,AG$3)</f>
        <v>0</v>
      </c>
      <c r="AH12" s="75" t="n">
        <f aca="false">SUMIFS(ATENCIONPUBLICO!$I$6:$I$4000,ATENCIONPUBLICO!$B$6:$B$4000,$B12,ATENCIONPUBLICO!$E$6:$E$4000,AH$3)</f>
        <v>0</v>
      </c>
      <c r="AI12" s="75" t="n">
        <f aca="false">SUMIFS(ATENCIONPUBLICO!$I$6:$I$4000,ATENCIONPUBLICO!$B$6:$B$4000,$B12,ATENCIONPUBLICO!$E$6:$E$4000,AI$3)</f>
        <v>0</v>
      </c>
      <c r="AJ12" s="75" t="n">
        <f aca="false">SUMIFS(ATENCIONPUBLICO!$I$6:$I$4000,ATENCIONPUBLICO!$B$6:$B$4000,$B12,ATENCIONPUBLICO!$E$6:$E$4000,AJ$3)</f>
        <v>0</v>
      </c>
      <c r="AK12" s="75" t="n">
        <f aca="false">SUMIFS(ATENCIONPUBLICO!$I$6:$I$4000,ATENCIONPUBLICO!$B$6:$B$4000,$B12,ATENCIONPUBLICO!$E$6:$E$4000,AK$3)</f>
        <v>0</v>
      </c>
      <c r="AL12" s="75" t="n">
        <f aca="false">SUMIFS(ATENCIONPUBLICO!$I$6:$I$4000,ATENCIONPUBLICO!$B$6:$B$4000,$B12,ATENCIONPUBLICO!$E$6:$E$4000,AL$3)</f>
        <v>0</v>
      </c>
      <c r="AM12" s="75" t="n">
        <f aca="false">SUMIFS(ATENCIONPUBLICO!$I$6:$I$4000,ATENCIONPUBLICO!$B$6:$B$4000,$B12,ATENCIONPUBLICO!$E$6:$E$4000,AM$3)</f>
        <v>0</v>
      </c>
      <c r="AN12" s="76" t="n">
        <f aca="false">SUM(C12:AG12)</f>
        <v>1</v>
      </c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</row>
    <row r="13" customFormat="false" ht="15" hidden="false" customHeight="true" outlineLevel="0" collapsed="false">
      <c r="A13" s="74" t="n">
        <f aca="false">LISTAS!A11</f>
        <v>9</v>
      </c>
      <c r="B13" s="74" t="str">
        <f aca="false">LISTAS!B11</f>
        <v>Casos de NSS duplicados u homónimos</v>
      </c>
      <c r="C13" s="75" t="n">
        <f aca="false">SUMIFS(ATENCIONPUBLICO!$I$6:$I$4000,ATENCIONPUBLICO!$B$6:$B$4000,$B13,ATENCIONPUBLICO!$E$6:$E$4000,C$3)</f>
        <v>0</v>
      </c>
      <c r="D13" s="75" t="n">
        <f aca="false">SUMIFS(ATENCIONPUBLICO!$I$6:$I$4000,ATENCIONPUBLICO!$B$6:$B$4000,$B13,ATENCIONPUBLICO!$E$6:$E$4000,D$3)</f>
        <v>0</v>
      </c>
      <c r="E13" s="75" t="n">
        <f aca="false">SUMIFS(ATENCIONPUBLICO!$I$6:$I$4000,ATENCIONPUBLICO!$B$6:$B$4000,$B13,ATENCIONPUBLICO!$E$6:$E$4000,E$3)</f>
        <v>0</v>
      </c>
      <c r="F13" s="75" t="n">
        <f aca="false">SUMIFS(ATENCIONPUBLICO!$I$6:$I$4000,ATENCIONPUBLICO!$B$6:$B$4000,$B13,ATENCIONPUBLICO!$E$6:$E$4000,F$3)</f>
        <v>0</v>
      </c>
      <c r="G13" s="75" t="n">
        <f aca="false">SUMIFS(ATENCIONPUBLICO!$I$6:$I$4000,ATENCIONPUBLICO!$B$6:$B$4000,$B13,ATENCIONPUBLICO!$E$6:$E$4000,G$3)</f>
        <v>0</v>
      </c>
      <c r="H13" s="75" t="n">
        <f aca="false">SUMIFS(ATENCIONPUBLICO!$I$6:$I$4000,ATENCIONPUBLICO!$B$6:$B$4000,$B13,ATENCIONPUBLICO!$E$6:$E$4000,H$3)</f>
        <v>0</v>
      </c>
      <c r="I13" s="75" t="n">
        <f aca="false">SUMIFS(ATENCIONPUBLICO!$I$6:$I$4000,ATENCIONPUBLICO!$B$6:$B$4000,$B13,ATENCIONPUBLICO!$E$6:$E$4000,I$3)</f>
        <v>0</v>
      </c>
      <c r="J13" s="75" t="n">
        <f aca="false">SUMIFS(ATENCIONPUBLICO!$I$6:$I$4000,ATENCIONPUBLICO!$B$6:$B$4000,$B13,ATENCIONPUBLICO!$E$6:$E$4000,J$3)</f>
        <v>0</v>
      </c>
      <c r="K13" s="75" t="n">
        <f aca="false">SUMIFS(ATENCIONPUBLICO!$I$6:$I$4000,ATENCIONPUBLICO!$B$6:$B$4000,$B13,ATENCIONPUBLICO!$E$6:$E$4000,K$3)</f>
        <v>0</v>
      </c>
      <c r="L13" s="75" t="n">
        <f aca="false">SUMIFS(ATENCIONPUBLICO!$I$6:$I$4000,ATENCIONPUBLICO!$B$6:$B$4000,$B13,ATENCIONPUBLICO!$E$6:$E$4000,L$3)</f>
        <v>0</v>
      </c>
      <c r="M13" s="75" t="n">
        <f aca="false">SUMIFS(ATENCIONPUBLICO!$I$6:$I$4000,ATENCIONPUBLICO!$B$6:$B$4000,$B13,ATENCIONPUBLICO!$E$6:$E$4000,M$3)</f>
        <v>0</v>
      </c>
      <c r="N13" s="75" t="n">
        <f aca="false">SUMIFS(ATENCIONPUBLICO!$I$6:$I$4000,ATENCIONPUBLICO!$B$6:$B$4000,$B13,ATENCIONPUBLICO!$E$6:$E$4000,N$3)</f>
        <v>0</v>
      </c>
      <c r="O13" s="75" t="n">
        <f aca="false">SUMIFS(ATENCIONPUBLICO!$I$6:$I$4000,ATENCIONPUBLICO!$B$6:$B$4000,$B13,ATENCIONPUBLICO!$E$6:$E$4000,O$3)</f>
        <v>0</v>
      </c>
      <c r="P13" s="75" t="n">
        <f aca="false">SUMIFS(ATENCIONPUBLICO!$I$6:$I$4000,ATENCIONPUBLICO!$B$6:$B$4000,$B13,ATENCIONPUBLICO!$E$6:$E$4000,P$3)</f>
        <v>0</v>
      </c>
      <c r="Q13" s="75" t="n">
        <f aca="false">SUMIFS(ATENCIONPUBLICO!$I$6:$I$4000,ATENCIONPUBLICO!$B$6:$B$4000,$B13,ATENCIONPUBLICO!$E$6:$E$4000,Q$3)</f>
        <v>0</v>
      </c>
      <c r="R13" s="75" t="n">
        <f aca="false">SUMIFS(ATENCIONPUBLICO!$I$6:$I$4000,ATENCIONPUBLICO!$B$6:$B$4000,$B13,ATENCIONPUBLICO!$E$6:$E$4000,R$3)</f>
        <v>0</v>
      </c>
      <c r="S13" s="75" t="n">
        <f aca="false">SUMIFS(ATENCIONPUBLICO!$I$6:$I$4000,ATENCIONPUBLICO!$B$6:$B$4000,$B13,ATENCIONPUBLICO!$E$6:$E$4000,S$3)</f>
        <v>0</v>
      </c>
      <c r="T13" s="75" t="n">
        <f aca="false">SUMIFS(ATENCIONPUBLICO!$I$6:$I$4000,ATENCIONPUBLICO!$B$6:$B$4000,$B13,ATENCIONPUBLICO!$E$6:$E$4000,T$3)</f>
        <v>0</v>
      </c>
      <c r="U13" s="75" t="n">
        <f aca="false">SUMIFS(ATENCIONPUBLICO!$I$6:$I$4000,ATENCIONPUBLICO!$B$6:$B$4000,$B13,ATENCIONPUBLICO!$E$6:$E$4000,U$3)</f>
        <v>0</v>
      </c>
      <c r="V13" s="75" t="n">
        <f aca="false">SUMIFS(ATENCIONPUBLICO!$I$6:$I$4000,ATENCIONPUBLICO!$B$6:$B$4000,$B13,ATENCIONPUBLICO!$E$6:$E$4000,V$3)</f>
        <v>0</v>
      </c>
      <c r="W13" s="75" t="n">
        <f aca="false">SUMIFS(ATENCIONPUBLICO!$I$6:$I$4000,ATENCIONPUBLICO!$B$6:$B$4000,$B13,ATENCIONPUBLICO!$E$6:$E$4000,W$3)</f>
        <v>0</v>
      </c>
      <c r="X13" s="75" t="n">
        <f aca="false">SUMIFS(ATENCIONPUBLICO!$I$6:$I$4000,ATENCIONPUBLICO!$B$6:$B$4000,$B13,ATENCIONPUBLICO!$E$6:$E$4000,X$3)</f>
        <v>0</v>
      </c>
      <c r="Y13" s="75" t="n">
        <f aca="false">SUMIFS(ATENCIONPUBLICO!$I$6:$I$4000,ATENCIONPUBLICO!$B$6:$B$4000,$B13,ATENCIONPUBLICO!$E$6:$E$4000,Y$3)</f>
        <v>0</v>
      </c>
      <c r="Z13" s="75" t="n">
        <f aca="false">SUMIFS(ATENCIONPUBLICO!$I$6:$I$4000,ATENCIONPUBLICO!$B$6:$B$4000,$B13,ATENCIONPUBLICO!$E$6:$E$4000,Z$3)</f>
        <v>0</v>
      </c>
      <c r="AA13" s="75" t="n">
        <f aca="false">SUMIFS(ATENCIONPUBLICO!$I$6:$I$4000,ATENCIONPUBLICO!$B$6:$B$4000,$B13,ATENCIONPUBLICO!$E$6:$E$4000,AA$3)</f>
        <v>0</v>
      </c>
      <c r="AB13" s="75" t="n">
        <f aca="false">SUMIFS(ATENCIONPUBLICO!$I$6:$I$4000,ATENCIONPUBLICO!$B$6:$B$4000,$B13,ATENCIONPUBLICO!$E$6:$E$4000,AB$3)</f>
        <v>0</v>
      </c>
      <c r="AC13" s="75" t="n">
        <f aca="false">SUMIFS(ATENCIONPUBLICO!$I$6:$I$4000,ATENCIONPUBLICO!$B$6:$B$4000,$B13,ATENCIONPUBLICO!$E$6:$E$4000,AC$3)</f>
        <v>0</v>
      </c>
      <c r="AD13" s="75" t="n">
        <f aca="false">SUMIFS(ATENCIONPUBLICO!$I$6:$I$4000,ATENCIONPUBLICO!$B$6:$B$4000,$B13,ATENCIONPUBLICO!$E$6:$E$4000,AD$3)</f>
        <v>0</v>
      </c>
      <c r="AE13" s="75" t="n">
        <f aca="false">SUMIFS(ATENCIONPUBLICO!$I$6:$I$4000,ATENCIONPUBLICO!$B$6:$B$4000,$B13,ATENCIONPUBLICO!$E$6:$E$4000,AE$3)</f>
        <v>0</v>
      </c>
      <c r="AF13" s="75" t="n">
        <f aca="false">SUMIFS(ATENCIONPUBLICO!$I$6:$I$4000,ATENCIONPUBLICO!$B$6:$B$4000,$B13,ATENCIONPUBLICO!$E$6:$E$4000,AF$3)</f>
        <v>0</v>
      </c>
      <c r="AG13" s="75" t="n">
        <f aca="false">SUMIFS(ATENCIONPUBLICO!$I$6:$I$4000,ATENCIONPUBLICO!$B$6:$B$4000,$B13,ATENCIONPUBLICO!$E$6:$E$4000,AG$3)</f>
        <v>0</v>
      </c>
      <c r="AH13" s="75" t="n">
        <f aca="false">SUMIFS(ATENCIONPUBLICO!$I$6:$I$4000,ATENCIONPUBLICO!$B$6:$B$4000,$B13,ATENCIONPUBLICO!$E$6:$E$4000,AH$3)</f>
        <v>0</v>
      </c>
      <c r="AI13" s="75" t="n">
        <f aca="false">SUMIFS(ATENCIONPUBLICO!$I$6:$I$4000,ATENCIONPUBLICO!$B$6:$B$4000,$B13,ATENCIONPUBLICO!$E$6:$E$4000,AI$3)</f>
        <v>0</v>
      </c>
      <c r="AJ13" s="75" t="n">
        <f aca="false">SUMIFS(ATENCIONPUBLICO!$I$6:$I$4000,ATENCIONPUBLICO!$B$6:$B$4000,$B13,ATENCIONPUBLICO!$E$6:$E$4000,AJ$3)</f>
        <v>0</v>
      </c>
      <c r="AK13" s="75" t="n">
        <f aca="false">SUMIFS(ATENCIONPUBLICO!$I$6:$I$4000,ATENCIONPUBLICO!$B$6:$B$4000,$B13,ATENCIONPUBLICO!$E$6:$E$4000,AK$3)</f>
        <v>0</v>
      </c>
      <c r="AL13" s="75" t="n">
        <f aca="false">SUMIFS(ATENCIONPUBLICO!$I$6:$I$4000,ATENCIONPUBLICO!$B$6:$B$4000,$B13,ATENCIONPUBLICO!$E$6:$E$4000,AL$3)</f>
        <v>0</v>
      </c>
      <c r="AM13" s="75" t="n">
        <f aca="false">SUMIFS(ATENCIONPUBLICO!$I$6:$I$4000,ATENCIONPUBLICO!$B$6:$B$4000,$B13,ATENCIONPUBLICO!$E$6:$E$4000,AM$3)</f>
        <v>0</v>
      </c>
      <c r="AN13" s="76" t="n">
        <f aca="false">SUM(C13:AG13)</f>
        <v>0</v>
      </c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</row>
    <row r="14" customFormat="false" ht="15" hidden="false" customHeight="true" outlineLevel="0" collapsed="false">
      <c r="A14" s="74" t="n">
        <f aca="false">LISTAS!A12</f>
        <v>10</v>
      </c>
      <c r="B14" s="74" t="str">
        <f aca="false">LISTAS!B12</f>
        <v>Constancia de asegurado</v>
      </c>
      <c r="C14" s="75" t="n">
        <f aca="false">SUMIFS(ATENCIONPUBLICO!$I$6:$I$4000,ATENCIONPUBLICO!$B$6:$B$4000,$B14,ATENCIONPUBLICO!$E$6:$E$4000,C$3)</f>
        <v>0</v>
      </c>
      <c r="D14" s="75" t="n">
        <f aca="false">SUMIFS(ATENCIONPUBLICO!$I$6:$I$4000,ATENCIONPUBLICO!$B$6:$B$4000,$B14,ATENCIONPUBLICO!$E$6:$E$4000,D$3)</f>
        <v>0</v>
      </c>
      <c r="E14" s="75" t="n">
        <f aca="false">SUMIFS(ATENCIONPUBLICO!$I$6:$I$4000,ATENCIONPUBLICO!$B$6:$B$4000,$B14,ATENCIONPUBLICO!$E$6:$E$4000,E$3)</f>
        <v>0</v>
      </c>
      <c r="F14" s="75" t="n">
        <f aca="false">SUMIFS(ATENCIONPUBLICO!$I$6:$I$4000,ATENCIONPUBLICO!$B$6:$B$4000,$B14,ATENCIONPUBLICO!$E$6:$E$4000,F$3)</f>
        <v>0</v>
      </c>
      <c r="G14" s="75" t="n">
        <f aca="false">SUMIFS(ATENCIONPUBLICO!$I$6:$I$4000,ATENCIONPUBLICO!$B$6:$B$4000,$B14,ATENCIONPUBLICO!$E$6:$E$4000,G$3)</f>
        <v>0</v>
      </c>
      <c r="H14" s="75" t="n">
        <f aca="false">SUMIFS(ATENCIONPUBLICO!$I$6:$I$4000,ATENCIONPUBLICO!$B$6:$B$4000,$B14,ATENCIONPUBLICO!$E$6:$E$4000,H$3)</f>
        <v>0</v>
      </c>
      <c r="I14" s="75" t="n">
        <f aca="false">SUMIFS(ATENCIONPUBLICO!$I$6:$I$4000,ATENCIONPUBLICO!$B$6:$B$4000,$B14,ATENCIONPUBLICO!$E$6:$E$4000,I$3)</f>
        <v>0</v>
      </c>
      <c r="J14" s="75" t="n">
        <f aca="false">SUMIFS(ATENCIONPUBLICO!$I$6:$I$4000,ATENCIONPUBLICO!$B$6:$B$4000,$B14,ATENCIONPUBLICO!$E$6:$E$4000,J$3)</f>
        <v>0</v>
      </c>
      <c r="K14" s="75" t="n">
        <f aca="false">SUMIFS(ATENCIONPUBLICO!$I$6:$I$4000,ATENCIONPUBLICO!$B$6:$B$4000,$B14,ATENCIONPUBLICO!$E$6:$E$4000,K$3)</f>
        <v>0</v>
      </c>
      <c r="L14" s="75" t="n">
        <f aca="false">SUMIFS(ATENCIONPUBLICO!$I$6:$I$4000,ATENCIONPUBLICO!$B$6:$B$4000,$B14,ATENCIONPUBLICO!$E$6:$E$4000,L$3)</f>
        <v>0</v>
      </c>
      <c r="M14" s="75" t="n">
        <f aca="false">SUMIFS(ATENCIONPUBLICO!$I$6:$I$4000,ATENCIONPUBLICO!$B$6:$B$4000,$B14,ATENCIONPUBLICO!$E$6:$E$4000,M$3)</f>
        <v>0</v>
      </c>
      <c r="N14" s="75" t="n">
        <f aca="false">SUMIFS(ATENCIONPUBLICO!$I$6:$I$4000,ATENCIONPUBLICO!$B$6:$B$4000,$B14,ATENCIONPUBLICO!$E$6:$E$4000,N$3)</f>
        <v>0</v>
      </c>
      <c r="O14" s="75" t="n">
        <f aca="false">SUMIFS(ATENCIONPUBLICO!$I$6:$I$4000,ATENCIONPUBLICO!$B$6:$B$4000,$B14,ATENCIONPUBLICO!$E$6:$E$4000,O$3)</f>
        <v>0</v>
      </c>
      <c r="P14" s="75" t="n">
        <f aca="false">SUMIFS(ATENCIONPUBLICO!$I$6:$I$4000,ATENCIONPUBLICO!$B$6:$B$4000,$B14,ATENCIONPUBLICO!$E$6:$E$4000,P$3)</f>
        <v>0</v>
      </c>
      <c r="Q14" s="75" t="n">
        <f aca="false">SUMIFS(ATENCIONPUBLICO!$I$6:$I$4000,ATENCIONPUBLICO!$B$6:$B$4000,$B14,ATENCIONPUBLICO!$E$6:$E$4000,Q$3)</f>
        <v>0</v>
      </c>
      <c r="R14" s="75" t="n">
        <f aca="false">SUMIFS(ATENCIONPUBLICO!$I$6:$I$4000,ATENCIONPUBLICO!$B$6:$B$4000,$B14,ATENCIONPUBLICO!$E$6:$E$4000,R$3)</f>
        <v>0</v>
      </c>
      <c r="S14" s="75" t="n">
        <f aca="false">SUMIFS(ATENCIONPUBLICO!$I$6:$I$4000,ATENCIONPUBLICO!$B$6:$B$4000,$B14,ATENCIONPUBLICO!$E$6:$E$4000,S$3)</f>
        <v>0</v>
      </c>
      <c r="T14" s="75" t="n">
        <f aca="false">SUMIFS(ATENCIONPUBLICO!$I$6:$I$4000,ATENCIONPUBLICO!$B$6:$B$4000,$B14,ATENCIONPUBLICO!$E$6:$E$4000,T$3)</f>
        <v>0</v>
      </c>
      <c r="U14" s="75" t="n">
        <f aca="false">SUMIFS(ATENCIONPUBLICO!$I$6:$I$4000,ATENCIONPUBLICO!$B$6:$B$4000,$B14,ATENCIONPUBLICO!$E$6:$E$4000,U$3)</f>
        <v>0</v>
      </c>
      <c r="V14" s="75" t="n">
        <f aca="false">SUMIFS(ATENCIONPUBLICO!$I$6:$I$4000,ATENCIONPUBLICO!$B$6:$B$4000,$B14,ATENCIONPUBLICO!$E$6:$E$4000,V$3)</f>
        <v>0</v>
      </c>
      <c r="W14" s="75" t="n">
        <f aca="false">SUMIFS(ATENCIONPUBLICO!$I$6:$I$4000,ATENCIONPUBLICO!$B$6:$B$4000,$B14,ATENCIONPUBLICO!$E$6:$E$4000,W$3)</f>
        <v>0</v>
      </c>
      <c r="X14" s="75" t="n">
        <f aca="false">SUMIFS(ATENCIONPUBLICO!$I$6:$I$4000,ATENCIONPUBLICO!$B$6:$B$4000,$B14,ATENCIONPUBLICO!$E$6:$E$4000,X$3)</f>
        <v>0</v>
      </c>
      <c r="Y14" s="75" t="n">
        <f aca="false">SUMIFS(ATENCIONPUBLICO!$I$6:$I$4000,ATENCIONPUBLICO!$B$6:$B$4000,$B14,ATENCIONPUBLICO!$E$6:$E$4000,Y$3)</f>
        <v>0</v>
      </c>
      <c r="Z14" s="75" t="n">
        <f aca="false">SUMIFS(ATENCIONPUBLICO!$I$6:$I$4000,ATENCIONPUBLICO!$B$6:$B$4000,$B14,ATENCIONPUBLICO!$E$6:$E$4000,Z$3)</f>
        <v>0</v>
      </c>
      <c r="AA14" s="75" t="n">
        <f aca="false">SUMIFS(ATENCIONPUBLICO!$I$6:$I$4000,ATENCIONPUBLICO!$B$6:$B$4000,$B14,ATENCIONPUBLICO!$E$6:$E$4000,AA$3)</f>
        <v>0</v>
      </c>
      <c r="AB14" s="75" t="n">
        <f aca="false">SUMIFS(ATENCIONPUBLICO!$I$6:$I$4000,ATENCIONPUBLICO!$B$6:$B$4000,$B14,ATENCIONPUBLICO!$E$6:$E$4000,AB$3)</f>
        <v>0</v>
      </c>
      <c r="AC14" s="75" t="n">
        <f aca="false">SUMIFS(ATENCIONPUBLICO!$I$6:$I$4000,ATENCIONPUBLICO!$B$6:$B$4000,$B14,ATENCIONPUBLICO!$E$6:$E$4000,AC$3)</f>
        <v>0</v>
      </c>
      <c r="AD14" s="75" t="n">
        <f aca="false">SUMIFS(ATENCIONPUBLICO!$I$6:$I$4000,ATENCIONPUBLICO!$B$6:$B$4000,$B14,ATENCIONPUBLICO!$E$6:$E$4000,AD$3)</f>
        <v>0</v>
      </c>
      <c r="AE14" s="75" t="n">
        <f aca="false">SUMIFS(ATENCIONPUBLICO!$I$6:$I$4000,ATENCIONPUBLICO!$B$6:$B$4000,$B14,ATENCIONPUBLICO!$E$6:$E$4000,AE$3)</f>
        <v>0</v>
      </c>
      <c r="AF14" s="75" t="n">
        <f aca="false">SUMIFS(ATENCIONPUBLICO!$I$6:$I$4000,ATENCIONPUBLICO!$B$6:$B$4000,$B14,ATENCIONPUBLICO!$E$6:$E$4000,AF$3)</f>
        <v>0</v>
      </c>
      <c r="AG14" s="75" t="n">
        <f aca="false">SUMIFS(ATENCIONPUBLICO!$I$6:$I$4000,ATENCIONPUBLICO!$B$6:$B$4000,$B14,ATENCIONPUBLICO!$E$6:$E$4000,AG$3)</f>
        <v>0</v>
      </c>
      <c r="AH14" s="75" t="n">
        <f aca="false">SUMIFS(ATENCIONPUBLICO!$I$6:$I$4000,ATENCIONPUBLICO!$B$6:$B$4000,$B14,ATENCIONPUBLICO!$E$6:$E$4000,AH$3)</f>
        <v>0</v>
      </c>
      <c r="AI14" s="75" t="n">
        <f aca="false">SUMIFS(ATENCIONPUBLICO!$I$6:$I$4000,ATENCIONPUBLICO!$B$6:$B$4000,$B14,ATENCIONPUBLICO!$E$6:$E$4000,AI$3)</f>
        <v>0</v>
      </c>
      <c r="AJ14" s="75" t="n">
        <f aca="false">SUMIFS(ATENCIONPUBLICO!$I$6:$I$4000,ATENCIONPUBLICO!$B$6:$B$4000,$B14,ATENCIONPUBLICO!$E$6:$E$4000,AJ$3)</f>
        <v>0</v>
      </c>
      <c r="AK14" s="75" t="n">
        <f aca="false">SUMIFS(ATENCIONPUBLICO!$I$6:$I$4000,ATENCIONPUBLICO!$B$6:$B$4000,$B14,ATENCIONPUBLICO!$E$6:$E$4000,AK$3)</f>
        <v>0</v>
      </c>
      <c r="AL14" s="75" t="n">
        <f aca="false">SUMIFS(ATENCIONPUBLICO!$I$6:$I$4000,ATENCIONPUBLICO!$B$6:$B$4000,$B14,ATENCIONPUBLICO!$E$6:$E$4000,AL$3)</f>
        <v>0</v>
      </c>
      <c r="AM14" s="75" t="n">
        <f aca="false">SUMIFS(ATENCIONPUBLICO!$I$6:$I$4000,ATENCIONPUBLICO!$B$6:$B$4000,$B14,ATENCIONPUBLICO!$E$6:$E$4000,AM$3)</f>
        <v>0</v>
      </c>
      <c r="AN14" s="76" t="n">
        <f aca="false">SUM(C14:AG14)</f>
        <v>0</v>
      </c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</row>
    <row r="15" customFormat="false" ht="15" hidden="false" customHeight="true" outlineLevel="0" collapsed="false">
      <c r="A15" s="74" t="n">
        <f aca="false">LISTAS!A13</f>
        <v>11</v>
      </c>
      <c r="B15" s="74" t="str">
        <f aca="false">LISTAS!B13</f>
        <v>Solicitud de carnet de asegurado</v>
      </c>
      <c r="C15" s="75" t="n">
        <f aca="false">SUMIFS(ATENCIONPUBLICO!$I$6:$I$4000,ATENCIONPUBLICO!$B$6:$B$4000,$B15,ATENCIONPUBLICO!$E$6:$E$4000,C$3)</f>
        <v>0</v>
      </c>
      <c r="D15" s="75" t="n">
        <f aca="false">SUMIFS(ATENCIONPUBLICO!$I$6:$I$4000,ATENCIONPUBLICO!$B$6:$B$4000,$B15,ATENCIONPUBLICO!$E$6:$E$4000,D$3)</f>
        <v>0</v>
      </c>
      <c r="E15" s="75" t="n">
        <f aca="false">SUMIFS(ATENCIONPUBLICO!$I$6:$I$4000,ATENCIONPUBLICO!$B$6:$B$4000,$B15,ATENCIONPUBLICO!$E$6:$E$4000,E$3)</f>
        <v>0</v>
      </c>
      <c r="F15" s="75" t="n">
        <f aca="false">SUMIFS(ATENCIONPUBLICO!$I$6:$I$4000,ATENCIONPUBLICO!$B$6:$B$4000,$B15,ATENCIONPUBLICO!$E$6:$E$4000,F$3)</f>
        <v>0</v>
      </c>
      <c r="G15" s="75" t="n">
        <f aca="false">SUMIFS(ATENCIONPUBLICO!$I$6:$I$4000,ATENCIONPUBLICO!$B$6:$B$4000,$B15,ATENCIONPUBLICO!$E$6:$E$4000,G$3)</f>
        <v>0</v>
      </c>
      <c r="H15" s="75" t="n">
        <f aca="false">SUMIFS(ATENCIONPUBLICO!$I$6:$I$4000,ATENCIONPUBLICO!$B$6:$B$4000,$B15,ATENCIONPUBLICO!$E$6:$E$4000,H$3)</f>
        <v>0</v>
      </c>
      <c r="I15" s="75" t="n">
        <f aca="false">SUMIFS(ATENCIONPUBLICO!$I$6:$I$4000,ATENCIONPUBLICO!$B$6:$B$4000,$B15,ATENCIONPUBLICO!$E$6:$E$4000,I$3)</f>
        <v>0</v>
      </c>
      <c r="J15" s="75" t="n">
        <f aca="false">SUMIFS(ATENCIONPUBLICO!$I$6:$I$4000,ATENCIONPUBLICO!$B$6:$B$4000,$B15,ATENCIONPUBLICO!$E$6:$E$4000,J$3)</f>
        <v>0</v>
      </c>
      <c r="K15" s="75" t="n">
        <f aca="false">SUMIFS(ATENCIONPUBLICO!$I$6:$I$4000,ATENCIONPUBLICO!$B$6:$B$4000,$B15,ATENCIONPUBLICO!$E$6:$E$4000,K$3)</f>
        <v>0</v>
      </c>
      <c r="L15" s="75" t="n">
        <f aca="false">SUMIFS(ATENCIONPUBLICO!$I$6:$I$4000,ATENCIONPUBLICO!$B$6:$B$4000,$B15,ATENCIONPUBLICO!$E$6:$E$4000,L$3)</f>
        <v>0</v>
      </c>
      <c r="M15" s="75" t="n">
        <f aca="false">SUMIFS(ATENCIONPUBLICO!$I$6:$I$4000,ATENCIONPUBLICO!$B$6:$B$4000,$B15,ATENCIONPUBLICO!$E$6:$E$4000,M$3)</f>
        <v>7</v>
      </c>
      <c r="N15" s="75" t="n">
        <f aca="false">SUMIFS(ATENCIONPUBLICO!$I$6:$I$4000,ATENCIONPUBLICO!$B$6:$B$4000,$B15,ATENCIONPUBLICO!$E$6:$E$4000,N$3)</f>
        <v>0</v>
      </c>
      <c r="O15" s="75" t="n">
        <f aca="false">SUMIFS(ATENCIONPUBLICO!$I$6:$I$4000,ATENCIONPUBLICO!$B$6:$B$4000,$B15,ATENCIONPUBLICO!$E$6:$E$4000,O$3)</f>
        <v>0</v>
      </c>
      <c r="P15" s="75" t="n">
        <f aca="false">SUMIFS(ATENCIONPUBLICO!$I$6:$I$4000,ATENCIONPUBLICO!$B$6:$B$4000,$B15,ATENCIONPUBLICO!$E$6:$E$4000,P$3)</f>
        <v>0</v>
      </c>
      <c r="Q15" s="75" t="n">
        <f aca="false">SUMIFS(ATENCIONPUBLICO!$I$6:$I$4000,ATENCIONPUBLICO!$B$6:$B$4000,$B15,ATENCIONPUBLICO!$E$6:$E$4000,Q$3)</f>
        <v>0</v>
      </c>
      <c r="R15" s="75" t="n">
        <f aca="false">SUMIFS(ATENCIONPUBLICO!$I$6:$I$4000,ATENCIONPUBLICO!$B$6:$B$4000,$B15,ATENCIONPUBLICO!$E$6:$E$4000,R$3)</f>
        <v>0</v>
      </c>
      <c r="S15" s="75" t="n">
        <f aca="false">SUMIFS(ATENCIONPUBLICO!$I$6:$I$4000,ATENCIONPUBLICO!$B$6:$B$4000,$B15,ATENCIONPUBLICO!$E$6:$E$4000,S$3)</f>
        <v>0</v>
      </c>
      <c r="T15" s="75" t="n">
        <f aca="false">SUMIFS(ATENCIONPUBLICO!$I$6:$I$4000,ATENCIONPUBLICO!$B$6:$B$4000,$B15,ATENCIONPUBLICO!$E$6:$E$4000,T$3)</f>
        <v>0</v>
      </c>
      <c r="U15" s="75" t="n">
        <f aca="false">SUMIFS(ATENCIONPUBLICO!$I$6:$I$4000,ATENCIONPUBLICO!$B$6:$B$4000,$B15,ATENCIONPUBLICO!$E$6:$E$4000,U$3)</f>
        <v>0</v>
      </c>
      <c r="V15" s="75" t="n">
        <f aca="false">SUMIFS(ATENCIONPUBLICO!$I$6:$I$4000,ATENCIONPUBLICO!$B$6:$B$4000,$B15,ATENCIONPUBLICO!$E$6:$E$4000,V$3)</f>
        <v>0</v>
      </c>
      <c r="W15" s="75" t="n">
        <f aca="false">SUMIFS(ATENCIONPUBLICO!$I$6:$I$4000,ATENCIONPUBLICO!$B$6:$B$4000,$B15,ATENCIONPUBLICO!$E$6:$E$4000,W$3)</f>
        <v>0</v>
      </c>
      <c r="X15" s="75" t="n">
        <f aca="false">SUMIFS(ATENCIONPUBLICO!$I$6:$I$4000,ATENCIONPUBLICO!$B$6:$B$4000,$B15,ATENCIONPUBLICO!$E$6:$E$4000,X$3)</f>
        <v>0</v>
      </c>
      <c r="Y15" s="75" t="n">
        <f aca="false">SUMIFS(ATENCIONPUBLICO!$I$6:$I$4000,ATENCIONPUBLICO!$B$6:$B$4000,$B15,ATENCIONPUBLICO!$E$6:$E$4000,Y$3)</f>
        <v>0</v>
      </c>
      <c r="Z15" s="75" t="n">
        <f aca="false">SUMIFS(ATENCIONPUBLICO!$I$6:$I$4000,ATENCIONPUBLICO!$B$6:$B$4000,$B15,ATENCIONPUBLICO!$E$6:$E$4000,Z$3)</f>
        <v>0</v>
      </c>
      <c r="AA15" s="75" t="n">
        <f aca="false">SUMIFS(ATENCIONPUBLICO!$I$6:$I$4000,ATENCIONPUBLICO!$B$6:$B$4000,$B15,ATENCIONPUBLICO!$E$6:$E$4000,AA$3)</f>
        <v>0</v>
      </c>
      <c r="AB15" s="75" t="n">
        <f aca="false">SUMIFS(ATENCIONPUBLICO!$I$6:$I$4000,ATENCIONPUBLICO!$B$6:$B$4000,$B15,ATENCIONPUBLICO!$E$6:$E$4000,AB$3)</f>
        <v>0</v>
      </c>
      <c r="AC15" s="75" t="n">
        <f aca="false">SUMIFS(ATENCIONPUBLICO!$I$6:$I$4000,ATENCIONPUBLICO!$B$6:$B$4000,$B15,ATENCIONPUBLICO!$E$6:$E$4000,AC$3)</f>
        <v>0</v>
      </c>
      <c r="AD15" s="75" t="n">
        <f aca="false">SUMIFS(ATENCIONPUBLICO!$I$6:$I$4000,ATENCIONPUBLICO!$B$6:$B$4000,$B15,ATENCIONPUBLICO!$E$6:$E$4000,AD$3)</f>
        <v>0</v>
      </c>
      <c r="AE15" s="75" t="n">
        <f aca="false">SUMIFS(ATENCIONPUBLICO!$I$6:$I$4000,ATENCIONPUBLICO!$B$6:$B$4000,$B15,ATENCIONPUBLICO!$E$6:$E$4000,AE$3)</f>
        <v>0</v>
      </c>
      <c r="AF15" s="75" t="n">
        <f aca="false">SUMIFS(ATENCIONPUBLICO!$I$6:$I$4000,ATENCIONPUBLICO!$B$6:$B$4000,$B15,ATENCIONPUBLICO!$E$6:$E$4000,AF$3)</f>
        <v>0</v>
      </c>
      <c r="AG15" s="75" t="n">
        <f aca="false">SUMIFS(ATENCIONPUBLICO!$I$6:$I$4000,ATENCIONPUBLICO!$B$6:$B$4000,$B15,ATENCIONPUBLICO!$E$6:$E$4000,AG$3)</f>
        <v>0</v>
      </c>
      <c r="AH15" s="75" t="n">
        <f aca="false">SUMIFS(ATENCIONPUBLICO!$I$6:$I$4000,ATENCIONPUBLICO!$B$6:$B$4000,$B15,ATENCIONPUBLICO!$E$6:$E$4000,AH$3)</f>
        <v>0</v>
      </c>
      <c r="AI15" s="75" t="n">
        <f aca="false">SUMIFS(ATENCIONPUBLICO!$I$6:$I$4000,ATENCIONPUBLICO!$B$6:$B$4000,$B15,ATENCIONPUBLICO!$E$6:$E$4000,AI$3)</f>
        <v>0</v>
      </c>
      <c r="AJ15" s="75" t="n">
        <f aca="false">SUMIFS(ATENCIONPUBLICO!$I$6:$I$4000,ATENCIONPUBLICO!$B$6:$B$4000,$B15,ATENCIONPUBLICO!$E$6:$E$4000,AJ$3)</f>
        <v>0</v>
      </c>
      <c r="AK15" s="75" t="n">
        <f aca="false">SUMIFS(ATENCIONPUBLICO!$I$6:$I$4000,ATENCIONPUBLICO!$B$6:$B$4000,$B15,ATENCIONPUBLICO!$E$6:$E$4000,AK$3)</f>
        <v>0</v>
      </c>
      <c r="AL15" s="75" t="n">
        <f aca="false">SUMIFS(ATENCIONPUBLICO!$I$6:$I$4000,ATENCIONPUBLICO!$B$6:$B$4000,$B15,ATENCIONPUBLICO!$E$6:$E$4000,AL$3)</f>
        <v>0</v>
      </c>
      <c r="AM15" s="75" t="n">
        <f aca="false">SUMIFS(ATENCIONPUBLICO!$I$6:$I$4000,ATENCIONPUBLICO!$B$6:$B$4000,$B15,ATENCIONPUBLICO!$E$6:$E$4000,AM$3)</f>
        <v>0</v>
      </c>
      <c r="AN15" s="76" t="n">
        <f aca="false">SUM(C15:AG15)</f>
        <v>7</v>
      </c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</row>
    <row r="16" customFormat="false" ht="15" hidden="false" customHeight="true" outlineLevel="0" collapsed="false">
      <c r="A16" s="74" t="n">
        <f aca="false">LISTAS!A14</f>
        <v>12</v>
      </c>
      <c r="B16" s="74" t="str">
        <f aca="false">LISTAS!B14</f>
        <v>Solicitud de carnet de beneficiario</v>
      </c>
      <c r="C16" s="75" t="n">
        <f aca="false">SUMIFS(ATENCIONPUBLICO!$K$6:$K$4000,ATENCIONPUBLICO!$B$6:$B$4000,$B16,ATENCIONPUBLICO!$E$6:$E$4000,C$3)</f>
        <v>0</v>
      </c>
      <c r="D16" s="75" t="n">
        <f aca="false">SUMIFS(ATENCIONPUBLICO!$K$6:$K$4000,ATENCIONPUBLICO!$B$6:$B$4000,$B16,ATENCIONPUBLICO!$E$6:$E$4000,D$3)</f>
        <v>0</v>
      </c>
      <c r="E16" s="75" t="n">
        <f aca="false">SUMIFS(ATENCIONPUBLICO!$K$6:$K$4000,ATENCIONPUBLICO!$B$6:$B$4000,$B16,ATENCIONPUBLICO!$E$6:$E$4000,E$3)</f>
        <v>0</v>
      </c>
      <c r="F16" s="75" t="n">
        <f aca="false">SUMIFS(ATENCIONPUBLICO!$K$6:$K$4000,ATENCIONPUBLICO!$B$6:$B$4000,$B16,ATENCIONPUBLICO!$E$6:$E$4000,F$3)</f>
        <v>0</v>
      </c>
      <c r="G16" s="75" t="n">
        <f aca="false">SUMIFS(ATENCIONPUBLICO!$K$6:$K$4000,ATENCIONPUBLICO!$B$6:$B$4000,$B16,ATENCIONPUBLICO!$E$6:$E$4000,G$3)</f>
        <v>0</v>
      </c>
      <c r="H16" s="75" t="n">
        <f aca="false">SUMIFS(ATENCIONPUBLICO!$K$6:$K$4000,ATENCIONPUBLICO!$B$6:$B$4000,$B16,ATENCIONPUBLICO!$E$6:$E$4000,H$3)</f>
        <v>0</v>
      </c>
      <c r="I16" s="75" t="n">
        <f aca="false">SUMIFS(ATENCIONPUBLICO!$K$6:$K$4000,ATENCIONPUBLICO!$B$6:$B$4000,$B16,ATENCIONPUBLICO!$E$6:$E$4000,I$3)</f>
        <v>0</v>
      </c>
      <c r="J16" s="75" t="n">
        <f aca="false">SUMIFS(ATENCIONPUBLICO!$K$6:$K$4000,ATENCIONPUBLICO!$B$6:$B$4000,$B16,ATENCIONPUBLICO!$E$6:$E$4000,J$3)</f>
        <v>0</v>
      </c>
      <c r="K16" s="75" t="n">
        <f aca="false">SUMIFS(ATENCIONPUBLICO!$K$6:$K$4000,ATENCIONPUBLICO!$B$6:$B$4000,$B16,ATENCIONPUBLICO!$E$6:$E$4000,K$3)</f>
        <v>0</v>
      </c>
      <c r="L16" s="75" t="n">
        <f aca="false">SUMIFS(ATENCIONPUBLICO!$K$6:$K$4000,ATENCIONPUBLICO!$B$6:$B$4000,$B16,ATENCIONPUBLICO!$E$6:$E$4000,L$3)</f>
        <v>0</v>
      </c>
      <c r="M16" s="75" t="n">
        <f aca="false">SUMIFS(ATENCIONPUBLICO!$K$6:$K$4000,ATENCIONPUBLICO!$B$6:$B$4000,$B16,ATENCIONPUBLICO!$E$6:$E$4000,M$3)</f>
        <v>3</v>
      </c>
      <c r="N16" s="75" t="n">
        <f aca="false">SUMIFS(ATENCIONPUBLICO!$K$6:$K$4000,ATENCIONPUBLICO!$B$6:$B$4000,$B16,ATENCIONPUBLICO!$E$6:$E$4000,N$3)</f>
        <v>0</v>
      </c>
      <c r="O16" s="75" t="n">
        <f aca="false">SUMIFS(ATENCIONPUBLICO!$K$6:$K$4000,ATENCIONPUBLICO!$B$6:$B$4000,$B16,ATENCIONPUBLICO!$E$6:$E$4000,O$3)</f>
        <v>0</v>
      </c>
      <c r="P16" s="75" t="n">
        <f aca="false">SUMIFS(ATENCIONPUBLICO!$K$6:$K$4000,ATENCIONPUBLICO!$B$6:$B$4000,$B16,ATENCIONPUBLICO!$E$6:$E$4000,P$3)</f>
        <v>0</v>
      </c>
      <c r="Q16" s="75" t="n">
        <f aca="false">SUMIFS(ATENCIONPUBLICO!$K$6:$K$4000,ATENCIONPUBLICO!$B$6:$B$4000,$B16,ATENCIONPUBLICO!$E$6:$E$4000,Q$3)</f>
        <v>0</v>
      </c>
      <c r="R16" s="75" t="n">
        <f aca="false">SUMIFS(ATENCIONPUBLICO!$K$6:$K$4000,ATENCIONPUBLICO!$B$6:$B$4000,$B16,ATENCIONPUBLICO!$E$6:$E$4000,R$3)</f>
        <v>0</v>
      </c>
      <c r="S16" s="75" t="n">
        <f aca="false">SUMIFS(ATENCIONPUBLICO!$K$6:$K$4000,ATENCIONPUBLICO!$B$6:$B$4000,$B16,ATENCIONPUBLICO!$E$6:$E$4000,S$3)</f>
        <v>0</v>
      </c>
      <c r="T16" s="75" t="n">
        <f aca="false">SUMIFS(ATENCIONPUBLICO!$K$6:$K$4000,ATENCIONPUBLICO!$B$6:$B$4000,$B16,ATENCIONPUBLICO!$E$6:$E$4000,T$3)</f>
        <v>0</v>
      </c>
      <c r="U16" s="75" t="n">
        <f aca="false">SUMIFS(ATENCIONPUBLICO!$K$6:$K$4000,ATENCIONPUBLICO!$B$6:$B$4000,$B16,ATENCIONPUBLICO!$E$6:$E$4000,U$3)</f>
        <v>0</v>
      </c>
      <c r="V16" s="75" t="n">
        <f aca="false">SUMIFS(ATENCIONPUBLICO!$K$6:$K$4000,ATENCIONPUBLICO!$B$6:$B$4000,$B16,ATENCIONPUBLICO!$E$6:$E$4000,V$3)</f>
        <v>0</v>
      </c>
      <c r="W16" s="75" t="n">
        <f aca="false">SUMIFS(ATENCIONPUBLICO!$K$6:$K$4000,ATENCIONPUBLICO!$B$6:$B$4000,$B16,ATENCIONPUBLICO!$E$6:$E$4000,W$3)</f>
        <v>0</v>
      </c>
      <c r="X16" s="75" t="n">
        <f aca="false">SUMIFS(ATENCIONPUBLICO!$K$6:$K$4000,ATENCIONPUBLICO!$B$6:$B$4000,$B16,ATENCIONPUBLICO!$E$6:$E$4000,X$3)</f>
        <v>0</v>
      </c>
      <c r="Y16" s="75" t="n">
        <f aca="false">SUMIFS(ATENCIONPUBLICO!$K$6:$K$4000,ATENCIONPUBLICO!$B$6:$B$4000,$B16,ATENCIONPUBLICO!$E$6:$E$4000,Y$3)</f>
        <v>0</v>
      </c>
      <c r="Z16" s="75" t="n">
        <f aca="false">SUMIFS(ATENCIONPUBLICO!$K$6:$K$4000,ATENCIONPUBLICO!$B$6:$B$4000,$B16,ATENCIONPUBLICO!$E$6:$E$4000,Z$3)</f>
        <v>0</v>
      </c>
      <c r="AA16" s="75" t="n">
        <f aca="false">SUMIFS(ATENCIONPUBLICO!$K$6:$K$4000,ATENCIONPUBLICO!$B$6:$B$4000,$B16,ATENCIONPUBLICO!$E$6:$E$4000,AA$3)</f>
        <v>0</v>
      </c>
      <c r="AB16" s="75" t="n">
        <f aca="false">SUMIFS(ATENCIONPUBLICO!$K$6:$K$4000,ATENCIONPUBLICO!$B$6:$B$4000,$B16,ATENCIONPUBLICO!$E$6:$E$4000,AB$3)</f>
        <v>0</v>
      </c>
      <c r="AC16" s="75" t="n">
        <f aca="false">SUMIFS(ATENCIONPUBLICO!$K$6:$K$4000,ATENCIONPUBLICO!$B$6:$B$4000,$B16,ATENCIONPUBLICO!$E$6:$E$4000,AC$3)</f>
        <v>0</v>
      </c>
      <c r="AD16" s="75" t="n">
        <f aca="false">SUMIFS(ATENCIONPUBLICO!$K$6:$K$4000,ATENCIONPUBLICO!$B$6:$B$4000,$B16,ATENCIONPUBLICO!$E$6:$E$4000,AD$3)</f>
        <v>0</v>
      </c>
      <c r="AE16" s="75" t="n">
        <f aca="false">SUMIFS(ATENCIONPUBLICO!$K$6:$K$4000,ATENCIONPUBLICO!$B$6:$B$4000,$B16,ATENCIONPUBLICO!$E$6:$E$4000,AE$3)</f>
        <v>0</v>
      </c>
      <c r="AF16" s="75" t="n">
        <f aca="false">SUMIFS(ATENCIONPUBLICO!$K$6:$K$4000,ATENCIONPUBLICO!$B$6:$B$4000,$B16,ATENCIONPUBLICO!$E$6:$E$4000,AF$3)</f>
        <v>0</v>
      </c>
      <c r="AG16" s="75" t="n">
        <f aca="false">SUMIFS(ATENCIONPUBLICO!$K$6:$K$4000,ATENCIONPUBLICO!$B$6:$B$4000,$B16,ATENCIONPUBLICO!$E$6:$E$4000,AG$3)</f>
        <v>0</v>
      </c>
      <c r="AH16" s="75" t="n">
        <f aca="false">SUMIFS(ATENCIONPUBLICO!$K$6:$K$4000,ATENCIONPUBLICO!$B$6:$B$4000,$B16,ATENCIONPUBLICO!$E$6:$E$4000,AH$3)</f>
        <v>0</v>
      </c>
      <c r="AI16" s="75" t="n">
        <f aca="false">SUMIFS(ATENCIONPUBLICO!$K$6:$K$4000,ATENCIONPUBLICO!$B$6:$B$4000,$B16,ATENCIONPUBLICO!$E$6:$E$4000,AI$3)</f>
        <v>0</v>
      </c>
      <c r="AJ16" s="75" t="n">
        <f aca="false">SUMIFS(ATENCIONPUBLICO!$K$6:$K$4000,ATENCIONPUBLICO!$B$6:$B$4000,$B16,ATENCIONPUBLICO!$E$6:$E$4000,AJ$3)</f>
        <v>0</v>
      </c>
      <c r="AK16" s="75" t="n">
        <f aca="false">SUMIFS(ATENCIONPUBLICO!$K$6:$K$4000,ATENCIONPUBLICO!$B$6:$B$4000,$B16,ATENCIONPUBLICO!$E$6:$E$4000,AK$3)</f>
        <v>0</v>
      </c>
      <c r="AL16" s="75" t="n">
        <f aca="false">SUMIFS(ATENCIONPUBLICO!$K$6:$K$4000,ATENCIONPUBLICO!$B$6:$B$4000,$B16,ATENCIONPUBLICO!$E$6:$E$4000,AL$3)</f>
        <v>0</v>
      </c>
      <c r="AM16" s="75" t="n">
        <f aca="false">SUMIFS(ATENCIONPUBLICO!$K$6:$K$4000,ATENCIONPUBLICO!$B$6:$B$4000,$B16,ATENCIONPUBLICO!$E$6:$E$4000,AM$3)</f>
        <v>0</v>
      </c>
      <c r="AN16" s="76" t="n">
        <f aca="false">SUM(C16:AG16)</f>
        <v>3</v>
      </c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</row>
    <row r="17" customFormat="false" ht="15" hidden="false" customHeight="true" outlineLevel="0" collapsed="false">
      <c r="A17" s="74" t="n">
        <f aca="false">LISTAS!A15</f>
        <v>13</v>
      </c>
      <c r="B17" s="74" t="str">
        <f aca="false">LISTAS!B15</f>
        <v>Entrega de carnet de asegurado</v>
      </c>
      <c r="C17" s="75" t="n">
        <f aca="false">SUMIFS(ATENCIONPUBLICO!$I$6:$I$4000,ATENCIONPUBLICO!$B$6:$B$4000,$B17,ATENCIONPUBLICO!$E$6:$E$4000,C$3)</f>
        <v>0</v>
      </c>
      <c r="D17" s="75" t="n">
        <f aca="false">SUMIFS(ATENCIONPUBLICO!$I$6:$I$4000,ATENCIONPUBLICO!$B$6:$B$4000,$B17,ATENCIONPUBLICO!$E$6:$E$4000,D$3)</f>
        <v>0</v>
      </c>
      <c r="E17" s="75" t="n">
        <f aca="false">SUMIFS(ATENCIONPUBLICO!$I$6:$I$4000,ATENCIONPUBLICO!$B$6:$B$4000,$B17,ATENCIONPUBLICO!$E$6:$E$4000,E$3)</f>
        <v>0</v>
      </c>
      <c r="F17" s="75" t="n">
        <f aca="false">SUMIFS(ATENCIONPUBLICO!$I$6:$I$4000,ATENCIONPUBLICO!$B$6:$B$4000,$B17,ATENCIONPUBLICO!$E$6:$E$4000,F$3)</f>
        <v>0</v>
      </c>
      <c r="G17" s="75" t="n">
        <f aca="false">SUMIFS(ATENCIONPUBLICO!$I$6:$I$4000,ATENCIONPUBLICO!$B$6:$B$4000,$B17,ATENCIONPUBLICO!$E$6:$E$4000,G$3)</f>
        <v>0</v>
      </c>
      <c r="H17" s="75" t="n">
        <f aca="false">SUMIFS(ATENCIONPUBLICO!$I$6:$I$4000,ATENCIONPUBLICO!$B$6:$B$4000,$B17,ATENCIONPUBLICO!$E$6:$E$4000,H$3)</f>
        <v>0</v>
      </c>
      <c r="I17" s="75" t="n">
        <f aca="false">SUMIFS(ATENCIONPUBLICO!$I$6:$I$4000,ATENCIONPUBLICO!$B$6:$B$4000,$B17,ATENCIONPUBLICO!$E$6:$E$4000,I$3)</f>
        <v>0</v>
      </c>
      <c r="J17" s="75" t="n">
        <f aca="false">SUMIFS(ATENCIONPUBLICO!$I$6:$I$4000,ATENCIONPUBLICO!$B$6:$B$4000,$B17,ATENCIONPUBLICO!$E$6:$E$4000,J$3)</f>
        <v>0</v>
      </c>
      <c r="K17" s="75" t="n">
        <f aca="false">SUMIFS(ATENCIONPUBLICO!$I$6:$I$4000,ATENCIONPUBLICO!$B$6:$B$4000,$B17,ATENCIONPUBLICO!$E$6:$E$4000,K$3)</f>
        <v>0</v>
      </c>
      <c r="L17" s="75" t="n">
        <f aca="false">SUMIFS(ATENCIONPUBLICO!$I$6:$I$4000,ATENCIONPUBLICO!$B$6:$B$4000,$B17,ATENCIONPUBLICO!$E$6:$E$4000,L$3)</f>
        <v>0</v>
      </c>
      <c r="M17" s="75" t="n">
        <f aca="false">SUMIFS(ATENCIONPUBLICO!$I$6:$I$4000,ATENCIONPUBLICO!$B$6:$B$4000,$B17,ATENCIONPUBLICO!$E$6:$E$4000,M$3)</f>
        <v>2</v>
      </c>
      <c r="N17" s="75" t="n">
        <f aca="false">SUMIFS(ATENCIONPUBLICO!$I$6:$I$4000,ATENCIONPUBLICO!$B$6:$B$4000,$B17,ATENCIONPUBLICO!$E$6:$E$4000,N$3)</f>
        <v>0</v>
      </c>
      <c r="O17" s="75" t="n">
        <f aca="false">SUMIFS(ATENCIONPUBLICO!$I$6:$I$4000,ATENCIONPUBLICO!$B$6:$B$4000,$B17,ATENCIONPUBLICO!$E$6:$E$4000,O$3)</f>
        <v>0</v>
      </c>
      <c r="P17" s="75" t="n">
        <f aca="false">SUMIFS(ATENCIONPUBLICO!$I$6:$I$4000,ATENCIONPUBLICO!$B$6:$B$4000,$B17,ATENCIONPUBLICO!$E$6:$E$4000,P$3)</f>
        <v>0</v>
      </c>
      <c r="Q17" s="75" t="n">
        <f aca="false">SUMIFS(ATENCIONPUBLICO!$I$6:$I$4000,ATENCIONPUBLICO!$B$6:$B$4000,$B17,ATENCIONPUBLICO!$E$6:$E$4000,Q$3)</f>
        <v>0</v>
      </c>
      <c r="R17" s="75" t="n">
        <f aca="false">SUMIFS(ATENCIONPUBLICO!$I$6:$I$4000,ATENCIONPUBLICO!$B$6:$B$4000,$B17,ATENCIONPUBLICO!$E$6:$E$4000,R$3)</f>
        <v>0</v>
      </c>
      <c r="S17" s="75" t="n">
        <f aca="false">SUMIFS(ATENCIONPUBLICO!$I$6:$I$4000,ATENCIONPUBLICO!$B$6:$B$4000,$B17,ATENCIONPUBLICO!$E$6:$E$4000,S$3)</f>
        <v>0</v>
      </c>
      <c r="T17" s="75" t="n">
        <f aca="false">SUMIFS(ATENCIONPUBLICO!$I$6:$I$4000,ATENCIONPUBLICO!$B$6:$B$4000,$B17,ATENCIONPUBLICO!$E$6:$E$4000,T$3)</f>
        <v>0</v>
      </c>
      <c r="U17" s="75" t="n">
        <f aca="false">SUMIFS(ATENCIONPUBLICO!$I$6:$I$4000,ATENCIONPUBLICO!$B$6:$B$4000,$B17,ATENCIONPUBLICO!$E$6:$E$4000,U$3)</f>
        <v>0</v>
      </c>
      <c r="V17" s="75" t="n">
        <f aca="false">SUMIFS(ATENCIONPUBLICO!$I$6:$I$4000,ATENCIONPUBLICO!$B$6:$B$4000,$B17,ATENCIONPUBLICO!$E$6:$E$4000,V$3)</f>
        <v>0</v>
      </c>
      <c r="W17" s="75" t="n">
        <f aca="false">SUMIFS(ATENCIONPUBLICO!$I$6:$I$4000,ATENCIONPUBLICO!$B$6:$B$4000,$B17,ATENCIONPUBLICO!$E$6:$E$4000,W$3)</f>
        <v>0</v>
      </c>
      <c r="X17" s="75" t="n">
        <f aca="false">SUMIFS(ATENCIONPUBLICO!$I$6:$I$4000,ATENCIONPUBLICO!$B$6:$B$4000,$B17,ATENCIONPUBLICO!$E$6:$E$4000,X$3)</f>
        <v>0</v>
      </c>
      <c r="Y17" s="75" t="n">
        <f aca="false">SUMIFS(ATENCIONPUBLICO!$I$6:$I$4000,ATENCIONPUBLICO!$B$6:$B$4000,$B17,ATENCIONPUBLICO!$E$6:$E$4000,Y$3)</f>
        <v>0</v>
      </c>
      <c r="Z17" s="75" t="n">
        <f aca="false">SUMIFS(ATENCIONPUBLICO!$I$6:$I$4000,ATENCIONPUBLICO!$B$6:$B$4000,$B17,ATENCIONPUBLICO!$E$6:$E$4000,Z$3)</f>
        <v>0</v>
      </c>
      <c r="AA17" s="75" t="n">
        <f aca="false">SUMIFS(ATENCIONPUBLICO!$I$6:$I$4000,ATENCIONPUBLICO!$B$6:$B$4000,$B17,ATENCIONPUBLICO!$E$6:$E$4000,AA$3)</f>
        <v>0</v>
      </c>
      <c r="AB17" s="75" t="n">
        <f aca="false">SUMIFS(ATENCIONPUBLICO!$I$6:$I$4000,ATENCIONPUBLICO!$B$6:$B$4000,$B17,ATENCIONPUBLICO!$E$6:$E$4000,AB$3)</f>
        <v>0</v>
      </c>
      <c r="AC17" s="75" t="n">
        <f aca="false">SUMIFS(ATENCIONPUBLICO!$I$6:$I$4000,ATENCIONPUBLICO!$B$6:$B$4000,$B17,ATENCIONPUBLICO!$E$6:$E$4000,AC$3)</f>
        <v>0</v>
      </c>
      <c r="AD17" s="75" t="n">
        <f aca="false">SUMIFS(ATENCIONPUBLICO!$I$6:$I$4000,ATENCIONPUBLICO!$B$6:$B$4000,$B17,ATENCIONPUBLICO!$E$6:$E$4000,AD$3)</f>
        <v>0</v>
      </c>
      <c r="AE17" s="75" t="n">
        <f aca="false">SUMIFS(ATENCIONPUBLICO!$I$6:$I$4000,ATENCIONPUBLICO!$B$6:$B$4000,$B17,ATENCIONPUBLICO!$E$6:$E$4000,AE$3)</f>
        <v>0</v>
      </c>
      <c r="AF17" s="75" t="n">
        <f aca="false">SUMIFS(ATENCIONPUBLICO!$I$6:$I$4000,ATENCIONPUBLICO!$B$6:$B$4000,$B17,ATENCIONPUBLICO!$E$6:$E$4000,AF$3)</f>
        <v>0</v>
      </c>
      <c r="AG17" s="75" t="n">
        <f aca="false">SUMIFS(ATENCIONPUBLICO!$I$6:$I$4000,ATENCIONPUBLICO!$B$6:$B$4000,$B17,ATENCIONPUBLICO!$E$6:$E$4000,AG$3)</f>
        <v>0</v>
      </c>
      <c r="AH17" s="75" t="n">
        <f aca="false">SUMIFS(ATENCIONPUBLICO!$I$6:$I$4000,ATENCIONPUBLICO!$B$6:$B$4000,$B17,ATENCIONPUBLICO!$E$6:$E$4000,AH$3)</f>
        <v>0</v>
      </c>
      <c r="AI17" s="75" t="n">
        <f aca="false">SUMIFS(ATENCIONPUBLICO!$I$6:$I$4000,ATENCIONPUBLICO!$B$6:$B$4000,$B17,ATENCIONPUBLICO!$E$6:$E$4000,AI$3)</f>
        <v>0</v>
      </c>
      <c r="AJ17" s="75" t="n">
        <f aca="false">SUMIFS(ATENCIONPUBLICO!$I$6:$I$4000,ATENCIONPUBLICO!$B$6:$B$4000,$B17,ATENCIONPUBLICO!$E$6:$E$4000,AJ$3)</f>
        <v>0</v>
      </c>
      <c r="AK17" s="75" t="n">
        <f aca="false">SUMIFS(ATENCIONPUBLICO!$I$6:$I$4000,ATENCIONPUBLICO!$B$6:$B$4000,$B17,ATENCIONPUBLICO!$E$6:$E$4000,AK$3)</f>
        <v>0</v>
      </c>
      <c r="AL17" s="75" t="n">
        <f aca="false">SUMIFS(ATENCIONPUBLICO!$I$6:$I$4000,ATENCIONPUBLICO!$B$6:$B$4000,$B17,ATENCIONPUBLICO!$E$6:$E$4000,AL$3)</f>
        <v>0</v>
      </c>
      <c r="AM17" s="75" t="n">
        <f aca="false">SUMIFS(ATENCIONPUBLICO!$I$6:$I$4000,ATENCIONPUBLICO!$B$6:$B$4000,$B17,ATENCIONPUBLICO!$E$6:$E$4000,AM$3)</f>
        <v>0</v>
      </c>
      <c r="AN17" s="76" t="n">
        <f aca="false">SUM(C17:AG17)</f>
        <v>2</v>
      </c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</row>
    <row r="18" customFormat="false" ht="15" hidden="false" customHeight="true" outlineLevel="0" collapsed="false">
      <c r="A18" s="74" t="n">
        <f aca="false">LISTAS!A16</f>
        <v>14</v>
      </c>
      <c r="B18" s="74" t="str">
        <f aca="false">LISTAS!B16</f>
        <v>Entrega de carnet de beneficiario</v>
      </c>
      <c r="C18" s="75" t="n">
        <f aca="false">SUMIFS(ATENCIONPUBLICO!$K$6:$K$4000,ATENCIONPUBLICO!$B$6:$B$4000,$B18,ATENCIONPUBLICO!$E$6:$E$4000,C$3)</f>
        <v>0</v>
      </c>
      <c r="D18" s="75" t="n">
        <f aca="false">SUMIFS(ATENCIONPUBLICO!$K$6:$K$4000,ATENCIONPUBLICO!$B$6:$B$4000,$B18,ATENCIONPUBLICO!$E$6:$E$4000,D$3)</f>
        <v>0</v>
      </c>
      <c r="E18" s="75" t="n">
        <f aca="false">SUMIFS(ATENCIONPUBLICO!$K$6:$K$4000,ATENCIONPUBLICO!$B$6:$B$4000,$B18,ATENCIONPUBLICO!$E$6:$E$4000,E$3)</f>
        <v>0</v>
      </c>
      <c r="F18" s="75" t="n">
        <f aca="false">SUMIFS(ATENCIONPUBLICO!$K$6:$K$4000,ATENCIONPUBLICO!$B$6:$B$4000,$B18,ATENCIONPUBLICO!$E$6:$E$4000,F$3)</f>
        <v>0</v>
      </c>
      <c r="G18" s="75" t="n">
        <f aca="false">SUMIFS(ATENCIONPUBLICO!$K$6:$K$4000,ATENCIONPUBLICO!$B$6:$B$4000,$B18,ATENCIONPUBLICO!$E$6:$E$4000,G$3)</f>
        <v>0</v>
      </c>
      <c r="H18" s="75" t="n">
        <f aca="false">SUMIFS(ATENCIONPUBLICO!$K$6:$K$4000,ATENCIONPUBLICO!$B$6:$B$4000,$B18,ATENCIONPUBLICO!$E$6:$E$4000,H$3)</f>
        <v>0</v>
      </c>
      <c r="I18" s="75" t="n">
        <f aca="false">SUMIFS(ATENCIONPUBLICO!$K$6:$K$4000,ATENCIONPUBLICO!$B$6:$B$4000,$B18,ATENCIONPUBLICO!$E$6:$E$4000,I$3)</f>
        <v>0</v>
      </c>
      <c r="J18" s="75" t="n">
        <f aca="false">SUMIFS(ATENCIONPUBLICO!$K$6:$K$4000,ATENCIONPUBLICO!$B$6:$B$4000,$B18,ATENCIONPUBLICO!$E$6:$E$4000,J$3)</f>
        <v>0</v>
      </c>
      <c r="K18" s="75" t="n">
        <f aca="false">SUMIFS(ATENCIONPUBLICO!$K$6:$K$4000,ATENCIONPUBLICO!$B$6:$B$4000,$B18,ATENCIONPUBLICO!$E$6:$E$4000,K$3)</f>
        <v>0</v>
      </c>
      <c r="L18" s="75" t="n">
        <f aca="false">SUMIFS(ATENCIONPUBLICO!$K$6:$K$4000,ATENCIONPUBLICO!$B$6:$B$4000,$B18,ATENCIONPUBLICO!$E$6:$E$4000,L$3)</f>
        <v>0</v>
      </c>
      <c r="M18" s="75" t="n">
        <f aca="false">SUMIFS(ATENCIONPUBLICO!$K$6:$K$4000,ATENCIONPUBLICO!$B$6:$B$4000,$B18,ATENCIONPUBLICO!$E$6:$E$4000,M$3)</f>
        <v>0</v>
      </c>
      <c r="N18" s="75" t="n">
        <f aca="false">SUMIFS(ATENCIONPUBLICO!$K$6:$K$4000,ATENCIONPUBLICO!$B$6:$B$4000,$B18,ATENCIONPUBLICO!$E$6:$E$4000,N$3)</f>
        <v>0</v>
      </c>
      <c r="O18" s="75" t="n">
        <f aca="false">SUMIFS(ATENCIONPUBLICO!$K$6:$K$4000,ATENCIONPUBLICO!$B$6:$B$4000,$B18,ATENCIONPUBLICO!$E$6:$E$4000,O$3)</f>
        <v>0</v>
      </c>
      <c r="P18" s="75" t="n">
        <f aca="false">SUMIFS(ATENCIONPUBLICO!$K$6:$K$4000,ATENCIONPUBLICO!$B$6:$B$4000,$B18,ATENCIONPUBLICO!$E$6:$E$4000,P$3)</f>
        <v>0</v>
      </c>
      <c r="Q18" s="75" t="n">
        <f aca="false">SUMIFS(ATENCIONPUBLICO!$K$6:$K$4000,ATENCIONPUBLICO!$B$6:$B$4000,$B18,ATENCIONPUBLICO!$E$6:$E$4000,Q$3)</f>
        <v>0</v>
      </c>
      <c r="R18" s="75" t="n">
        <f aca="false">SUMIFS(ATENCIONPUBLICO!$K$6:$K$4000,ATENCIONPUBLICO!$B$6:$B$4000,$B18,ATENCIONPUBLICO!$E$6:$E$4000,R$3)</f>
        <v>0</v>
      </c>
      <c r="S18" s="75" t="n">
        <f aca="false">SUMIFS(ATENCIONPUBLICO!$K$6:$K$4000,ATENCIONPUBLICO!$B$6:$B$4000,$B18,ATENCIONPUBLICO!$E$6:$E$4000,S$3)</f>
        <v>0</v>
      </c>
      <c r="T18" s="75" t="n">
        <f aca="false">SUMIFS(ATENCIONPUBLICO!$K$6:$K$4000,ATENCIONPUBLICO!$B$6:$B$4000,$B18,ATENCIONPUBLICO!$E$6:$E$4000,T$3)</f>
        <v>0</v>
      </c>
      <c r="U18" s="75" t="n">
        <f aca="false">SUMIFS(ATENCIONPUBLICO!$K$6:$K$4000,ATENCIONPUBLICO!$B$6:$B$4000,$B18,ATENCIONPUBLICO!$E$6:$E$4000,U$3)</f>
        <v>0</v>
      </c>
      <c r="V18" s="75" t="n">
        <f aca="false">SUMIFS(ATENCIONPUBLICO!$K$6:$K$4000,ATENCIONPUBLICO!$B$6:$B$4000,$B18,ATENCIONPUBLICO!$E$6:$E$4000,V$3)</f>
        <v>0</v>
      </c>
      <c r="W18" s="75" t="n">
        <f aca="false">SUMIFS(ATENCIONPUBLICO!$K$6:$K$4000,ATENCIONPUBLICO!$B$6:$B$4000,$B18,ATENCIONPUBLICO!$E$6:$E$4000,W$3)</f>
        <v>0</v>
      </c>
      <c r="X18" s="75" t="n">
        <f aca="false">SUMIFS(ATENCIONPUBLICO!$K$6:$K$4000,ATENCIONPUBLICO!$B$6:$B$4000,$B18,ATENCIONPUBLICO!$E$6:$E$4000,X$3)</f>
        <v>0</v>
      </c>
      <c r="Y18" s="75" t="n">
        <f aca="false">SUMIFS(ATENCIONPUBLICO!$K$6:$K$4000,ATENCIONPUBLICO!$B$6:$B$4000,$B18,ATENCIONPUBLICO!$E$6:$E$4000,Y$3)</f>
        <v>0</v>
      </c>
      <c r="Z18" s="75" t="n">
        <f aca="false">SUMIFS(ATENCIONPUBLICO!$K$6:$K$4000,ATENCIONPUBLICO!$B$6:$B$4000,$B18,ATENCIONPUBLICO!$E$6:$E$4000,Z$3)</f>
        <v>0</v>
      </c>
      <c r="AA18" s="75" t="n">
        <f aca="false">SUMIFS(ATENCIONPUBLICO!$K$6:$K$4000,ATENCIONPUBLICO!$B$6:$B$4000,$B18,ATENCIONPUBLICO!$E$6:$E$4000,AA$3)</f>
        <v>0</v>
      </c>
      <c r="AB18" s="75" t="n">
        <f aca="false">SUMIFS(ATENCIONPUBLICO!$K$6:$K$4000,ATENCIONPUBLICO!$B$6:$B$4000,$B18,ATENCIONPUBLICO!$E$6:$E$4000,AB$3)</f>
        <v>0</v>
      </c>
      <c r="AC18" s="75" t="n">
        <f aca="false">SUMIFS(ATENCIONPUBLICO!$K$6:$K$4000,ATENCIONPUBLICO!$B$6:$B$4000,$B18,ATENCIONPUBLICO!$E$6:$E$4000,AC$3)</f>
        <v>0</v>
      </c>
      <c r="AD18" s="75" t="n">
        <f aca="false">SUMIFS(ATENCIONPUBLICO!$K$6:$K$4000,ATENCIONPUBLICO!$B$6:$B$4000,$B18,ATENCIONPUBLICO!$E$6:$E$4000,AD$3)</f>
        <v>0</v>
      </c>
      <c r="AE18" s="75" t="n">
        <f aca="false">SUMIFS(ATENCIONPUBLICO!$K$6:$K$4000,ATENCIONPUBLICO!$B$6:$B$4000,$B18,ATENCIONPUBLICO!$E$6:$E$4000,AE$3)</f>
        <v>0</v>
      </c>
      <c r="AF18" s="75" t="n">
        <f aca="false">SUMIFS(ATENCIONPUBLICO!$K$6:$K$4000,ATENCIONPUBLICO!$B$6:$B$4000,$B18,ATENCIONPUBLICO!$E$6:$E$4000,AF$3)</f>
        <v>0</v>
      </c>
      <c r="AG18" s="75" t="n">
        <f aca="false">SUMIFS(ATENCIONPUBLICO!$K$6:$K$4000,ATENCIONPUBLICO!$B$6:$B$4000,$B18,ATENCIONPUBLICO!$E$6:$E$4000,AG$3)</f>
        <v>0</v>
      </c>
      <c r="AH18" s="75" t="n">
        <f aca="false">SUMIFS(ATENCIONPUBLICO!$K$6:$K$4000,ATENCIONPUBLICO!$B$6:$B$4000,$B18,ATENCIONPUBLICO!$E$6:$E$4000,AH$3)</f>
        <v>0</v>
      </c>
      <c r="AI18" s="75" t="n">
        <f aca="false">SUMIFS(ATENCIONPUBLICO!$K$6:$K$4000,ATENCIONPUBLICO!$B$6:$B$4000,$B18,ATENCIONPUBLICO!$E$6:$E$4000,AI$3)</f>
        <v>0</v>
      </c>
      <c r="AJ18" s="75" t="n">
        <f aca="false">SUMIFS(ATENCIONPUBLICO!$K$6:$K$4000,ATENCIONPUBLICO!$B$6:$B$4000,$B18,ATENCIONPUBLICO!$E$6:$E$4000,AJ$3)</f>
        <v>0</v>
      </c>
      <c r="AK18" s="75" t="n">
        <f aca="false">SUMIFS(ATENCIONPUBLICO!$K$6:$K$4000,ATENCIONPUBLICO!$B$6:$B$4000,$B18,ATENCIONPUBLICO!$E$6:$E$4000,AK$3)</f>
        <v>0</v>
      </c>
      <c r="AL18" s="75" t="n">
        <f aca="false">SUMIFS(ATENCIONPUBLICO!$K$6:$K$4000,ATENCIONPUBLICO!$B$6:$B$4000,$B18,ATENCIONPUBLICO!$E$6:$E$4000,AL$3)</f>
        <v>0</v>
      </c>
      <c r="AM18" s="75" t="n">
        <f aca="false">SUMIFS(ATENCIONPUBLICO!$K$6:$K$4000,ATENCIONPUBLICO!$B$6:$B$4000,$B18,ATENCIONPUBLICO!$E$6:$E$4000,AM$3)</f>
        <v>0</v>
      </c>
      <c r="AN18" s="76" t="n">
        <f aca="false">SUM(C18:AG18)</f>
        <v>0</v>
      </c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</row>
    <row r="19" customFormat="false" ht="15" hidden="false" customHeight="true" outlineLevel="0" collapsed="false">
      <c r="A19" s="74" t="n">
        <f aca="false">LISTAS!A17</f>
        <v>15</v>
      </c>
      <c r="B19" s="74" t="str">
        <f aca="false">LISTAS!B17</f>
        <v>Verificación de carnet</v>
      </c>
      <c r="C19" s="75" t="n">
        <f aca="false">SUMIFS(ATENCIONPUBLICO!$I$6:$I$4000,ATENCIONPUBLICO!$B$6:$B$4000,$B19,ATENCIONPUBLICO!$E$6:$E$4000,C$3)</f>
        <v>0</v>
      </c>
      <c r="D19" s="75" t="n">
        <f aca="false">SUMIFS(ATENCIONPUBLICO!$I$6:$I$4000,ATENCIONPUBLICO!$B$6:$B$4000,$B19,ATENCIONPUBLICO!$E$6:$E$4000,D$3)</f>
        <v>0</v>
      </c>
      <c r="E19" s="75" t="n">
        <f aca="false">SUMIFS(ATENCIONPUBLICO!$I$6:$I$4000,ATENCIONPUBLICO!$B$6:$B$4000,$B19,ATENCIONPUBLICO!$E$6:$E$4000,E$3)</f>
        <v>0</v>
      </c>
      <c r="F19" s="75" t="n">
        <f aca="false">SUMIFS(ATENCIONPUBLICO!$I$6:$I$4000,ATENCIONPUBLICO!$B$6:$B$4000,$B19,ATENCIONPUBLICO!$E$6:$E$4000,F$3)</f>
        <v>0</v>
      </c>
      <c r="G19" s="75" t="n">
        <f aca="false">SUMIFS(ATENCIONPUBLICO!$I$6:$I$4000,ATENCIONPUBLICO!$B$6:$B$4000,$B19,ATENCIONPUBLICO!$E$6:$E$4000,G$3)</f>
        <v>0</v>
      </c>
      <c r="H19" s="75" t="n">
        <f aca="false">SUMIFS(ATENCIONPUBLICO!$I$6:$I$4000,ATENCIONPUBLICO!$B$6:$B$4000,$B19,ATENCIONPUBLICO!$E$6:$E$4000,H$3)</f>
        <v>0</v>
      </c>
      <c r="I19" s="75" t="n">
        <f aca="false">SUMIFS(ATENCIONPUBLICO!$I$6:$I$4000,ATENCIONPUBLICO!$B$6:$B$4000,$B19,ATENCIONPUBLICO!$E$6:$E$4000,I$3)</f>
        <v>0</v>
      </c>
      <c r="J19" s="75" t="n">
        <f aca="false">SUMIFS(ATENCIONPUBLICO!$I$6:$I$4000,ATENCIONPUBLICO!$B$6:$B$4000,$B19,ATENCIONPUBLICO!$E$6:$E$4000,J$3)</f>
        <v>0</v>
      </c>
      <c r="K19" s="75" t="n">
        <f aca="false">SUMIFS(ATENCIONPUBLICO!$I$6:$I$4000,ATENCIONPUBLICO!$B$6:$B$4000,$B19,ATENCIONPUBLICO!$E$6:$E$4000,K$3)</f>
        <v>0</v>
      </c>
      <c r="L19" s="75" t="n">
        <f aca="false">SUMIFS(ATENCIONPUBLICO!$I$6:$I$4000,ATENCIONPUBLICO!$B$6:$B$4000,$B19,ATENCIONPUBLICO!$E$6:$E$4000,L$3)</f>
        <v>0</v>
      </c>
      <c r="M19" s="75" t="n">
        <f aca="false">SUMIFS(ATENCIONPUBLICO!$I$6:$I$4000,ATENCIONPUBLICO!$B$6:$B$4000,$B19,ATENCIONPUBLICO!$E$6:$E$4000,M$3)</f>
        <v>0</v>
      </c>
      <c r="N19" s="75" t="n">
        <f aca="false">SUMIFS(ATENCIONPUBLICO!$I$6:$I$4000,ATENCIONPUBLICO!$B$6:$B$4000,$B19,ATENCIONPUBLICO!$E$6:$E$4000,N$3)</f>
        <v>0</v>
      </c>
      <c r="O19" s="75" t="n">
        <f aca="false">SUMIFS(ATENCIONPUBLICO!$I$6:$I$4000,ATENCIONPUBLICO!$B$6:$B$4000,$B19,ATENCIONPUBLICO!$E$6:$E$4000,O$3)</f>
        <v>0</v>
      </c>
      <c r="P19" s="75" t="n">
        <f aca="false">SUMIFS(ATENCIONPUBLICO!$I$6:$I$4000,ATENCIONPUBLICO!$B$6:$B$4000,$B19,ATENCIONPUBLICO!$E$6:$E$4000,P$3)</f>
        <v>0</v>
      </c>
      <c r="Q19" s="75" t="n">
        <f aca="false">SUMIFS(ATENCIONPUBLICO!$I$6:$I$4000,ATENCIONPUBLICO!$B$6:$B$4000,$B19,ATENCIONPUBLICO!$E$6:$E$4000,Q$3)</f>
        <v>0</v>
      </c>
      <c r="R19" s="75" t="n">
        <f aca="false">SUMIFS(ATENCIONPUBLICO!$I$6:$I$4000,ATENCIONPUBLICO!$B$6:$B$4000,$B19,ATENCIONPUBLICO!$E$6:$E$4000,R$3)</f>
        <v>0</v>
      </c>
      <c r="S19" s="75" t="n">
        <f aca="false">SUMIFS(ATENCIONPUBLICO!$I$6:$I$4000,ATENCIONPUBLICO!$B$6:$B$4000,$B19,ATENCIONPUBLICO!$E$6:$E$4000,S$3)</f>
        <v>0</v>
      </c>
      <c r="T19" s="75" t="n">
        <f aca="false">SUMIFS(ATENCIONPUBLICO!$I$6:$I$4000,ATENCIONPUBLICO!$B$6:$B$4000,$B19,ATENCIONPUBLICO!$E$6:$E$4000,T$3)</f>
        <v>0</v>
      </c>
      <c r="U19" s="75" t="n">
        <f aca="false">SUMIFS(ATENCIONPUBLICO!$I$6:$I$4000,ATENCIONPUBLICO!$B$6:$B$4000,$B19,ATENCIONPUBLICO!$E$6:$E$4000,U$3)</f>
        <v>0</v>
      </c>
      <c r="V19" s="75" t="n">
        <f aca="false">SUMIFS(ATENCIONPUBLICO!$I$6:$I$4000,ATENCIONPUBLICO!$B$6:$B$4000,$B19,ATENCIONPUBLICO!$E$6:$E$4000,V$3)</f>
        <v>0</v>
      </c>
      <c r="W19" s="75" t="n">
        <f aca="false">SUMIFS(ATENCIONPUBLICO!$I$6:$I$4000,ATENCIONPUBLICO!$B$6:$B$4000,$B19,ATENCIONPUBLICO!$E$6:$E$4000,W$3)</f>
        <v>0</v>
      </c>
      <c r="X19" s="75" t="n">
        <f aca="false">SUMIFS(ATENCIONPUBLICO!$I$6:$I$4000,ATENCIONPUBLICO!$B$6:$B$4000,$B19,ATENCIONPUBLICO!$E$6:$E$4000,X$3)</f>
        <v>0</v>
      </c>
      <c r="Y19" s="75" t="n">
        <f aca="false">SUMIFS(ATENCIONPUBLICO!$I$6:$I$4000,ATENCIONPUBLICO!$B$6:$B$4000,$B19,ATENCIONPUBLICO!$E$6:$E$4000,Y$3)</f>
        <v>0</v>
      </c>
      <c r="Z19" s="75" t="n">
        <f aca="false">SUMIFS(ATENCIONPUBLICO!$I$6:$I$4000,ATENCIONPUBLICO!$B$6:$B$4000,$B19,ATENCIONPUBLICO!$E$6:$E$4000,Z$3)</f>
        <v>0</v>
      </c>
      <c r="AA19" s="75" t="n">
        <f aca="false">SUMIFS(ATENCIONPUBLICO!$I$6:$I$4000,ATENCIONPUBLICO!$B$6:$B$4000,$B19,ATENCIONPUBLICO!$E$6:$E$4000,AA$3)</f>
        <v>0</v>
      </c>
      <c r="AB19" s="75" t="n">
        <f aca="false">SUMIFS(ATENCIONPUBLICO!$I$6:$I$4000,ATENCIONPUBLICO!$B$6:$B$4000,$B19,ATENCIONPUBLICO!$E$6:$E$4000,AB$3)</f>
        <v>0</v>
      </c>
      <c r="AC19" s="75" t="n">
        <f aca="false">SUMIFS(ATENCIONPUBLICO!$I$6:$I$4000,ATENCIONPUBLICO!$B$6:$B$4000,$B19,ATENCIONPUBLICO!$E$6:$E$4000,AC$3)</f>
        <v>0</v>
      </c>
      <c r="AD19" s="75" t="n">
        <f aca="false">SUMIFS(ATENCIONPUBLICO!$I$6:$I$4000,ATENCIONPUBLICO!$B$6:$B$4000,$B19,ATENCIONPUBLICO!$E$6:$E$4000,AD$3)</f>
        <v>0</v>
      </c>
      <c r="AE19" s="75" t="n">
        <f aca="false">SUMIFS(ATENCIONPUBLICO!$I$6:$I$4000,ATENCIONPUBLICO!$B$6:$B$4000,$B19,ATENCIONPUBLICO!$E$6:$E$4000,AE$3)</f>
        <v>0</v>
      </c>
      <c r="AF19" s="75" t="n">
        <f aca="false">SUMIFS(ATENCIONPUBLICO!$I$6:$I$4000,ATENCIONPUBLICO!$B$6:$B$4000,$B19,ATENCIONPUBLICO!$E$6:$E$4000,AF$3)</f>
        <v>0</v>
      </c>
      <c r="AG19" s="75" t="n">
        <f aca="false">SUMIFS(ATENCIONPUBLICO!$I$6:$I$4000,ATENCIONPUBLICO!$B$6:$B$4000,$B19,ATENCIONPUBLICO!$E$6:$E$4000,AG$3)</f>
        <v>0</v>
      </c>
      <c r="AH19" s="75" t="n">
        <f aca="false">SUMIFS(ATENCIONPUBLICO!$I$6:$I$4000,ATENCIONPUBLICO!$B$6:$B$4000,$B19,ATENCIONPUBLICO!$E$6:$E$4000,AH$3)</f>
        <v>0</v>
      </c>
      <c r="AI19" s="75" t="n">
        <f aca="false">SUMIFS(ATENCIONPUBLICO!$I$6:$I$4000,ATENCIONPUBLICO!$B$6:$B$4000,$B19,ATENCIONPUBLICO!$E$6:$E$4000,AI$3)</f>
        <v>0</v>
      </c>
      <c r="AJ19" s="75" t="n">
        <f aca="false">SUMIFS(ATENCIONPUBLICO!$I$6:$I$4000,ATENCIONPUBLICO!$B$6:$B$4000,$B19,ATENCIONPUBLICO!$E$6:$E$4000,AJ$3)</f>
        <v>0</v>
      </c>
      <c r="AK19" s="75" t="n">
        <f aca="false">SUMIFS(ATENCIONPUBLICO!$I$6:$I$4000,ATENCIONPUBLICO!$B$6:$B$4000,$B19,ATENCIONPUBLICO!$E$6:$E$4000,AK$3)</f>
        <v>0</v>
      </c>
      <c r="AL19" s="75" t="n">
        <f aca="false">SUMIFS(ATENCIONPUBLICO!$I$6:$I$4000,ATENCIONPUBLICO!$B$6:$B$4000,$B19,ATENCIONPUBLICO!$E$6:$E$4000,AL$3)</f>
        <v>0</v>
      </c>
      <c r="AM19" s="75" t="n">
        <f aca="false">SUMIFS(ATENCIONPUBLICO!$I$6:$I$4000,ATENCIONPUBLICO!$B$6:$B$4000,$B19,ATENCIONPUBLICO!$E$6:$E$4000,AM$3)</f>
        <v>0</v>
      </c>
      <c r="AN19" s="76" t="n">
        <f aca="false">SUM(C19:AG19)</f>
        <v>0</v>
      </c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</row>
    <row r="20" customFormat="false" ht="15" hidden="false" customHeight="true" outlineLevel="0" collapsed="false">
      <c r="A20" s="74" t="n">
        <f aca="false">LISTAS!A18</f>
        <v>16</v>
      </c>
      <c r="B20" s="74" t="str">
        <f aca="false">LISTAS!B18</f>
        <v>Cantidad de empresas visitadas para carnetizar</v>
      </c>
      <c r="C20" s="75" t="n">
        <f aca="false">SUMIFS(ATENCIONPUBLICO!$C$6:$C$4000,ATENCIONPUBLICO!$B$6:$B$4000,$B20,ATENCIONPUBLICO!$E$6:$E$4000,C$3)</f>
        <v>0</v>
      </c>
      <c r="D20" s="75" t="n">
        <f aca="false">SUMIFS(ATENCIONPUBLICO!$C$6:$C$4000,ATENCIONPUBLICO!$B$6:$B$4000,$B20,ATENCIONPUBLICO!$E$6:$E$4000,D$3)</f>
        <v>0</v>
      </c>
      <c r="E20" s="75" t="n">
        <f aca="false">SUMIFS(ATENCIONPUBLICO!$C$6:$C$4000,ATENCIONPUBLICO!$B$6:$B$4000,$B20,ATENCIONPUBLICO!$E$6:$E$4000,E$3)</f>
        <v>0</v>
      </c>
      <c r="F20" s="75" t="n">
        <f aca="false">SUMIFS(ATENCIONPUBLICO!$C$6:$C$4000,ATENCIONPUBLICO!$B$6:$B$4000,$B20,ATENCIONPUBLICO!$E$6:$E$4000,F$3)</f>
        <v>0</v>
      </c>
      <c r="G20" s="75" t="n">
        <f aca="false">SUMIFS(ATENCIONPUBLICO!$C$6:$C$4000,ATENCIONPUBLICO!$B$6:$B$4000,$B20,ATENCIONPUBLICO!$E$6:$E$4000,G$3)</f>
        <v>0</v>
      </c>
      <c r="H20" s="75" t="n">
        <f aca="false">SUMIFS(ATENCIONPUBLICO!$C$6:$C$4000,ATENCIONPUBLICO!$B$6:$B$4000,$B20,ATENCIONPUBLICO!$E$6:$E$4000,H$3)</f>
        <v>0</v>
      </c>
      <c r="I20" s="75" t="n">
        <f aca="false">SUMIFS(ATENCIONPUBLICO!$C$6:$C$4000,ATENCIONPUBLICO!$B$6:$B$4000,$B20,ATENCIONPUBLICO!$E$6:$E$4000,I$3)</f>
        <v>0</v>
      </c>
      <c r="J20" s="75" t="n">
        <f aca="false">SUMIFS(ATENCIONPUBLICO!$C$6:$C$4000,ATENCIONPUBLICO!$B$6:$B$4000,$B20,ATENCIONPUBLICO!$E$6:$E$4000,J$3)</f>
        <v>0</v>
      </c>
      <c r="K20" s="75" t="n">
        <f aca="false">SUMIFS(ATENCIONPUBLICO!$C$6:$C$4000,ATENCIONPUBLICO!$B$6:$B$4000,$B20,ATENCIONPUBLICO!$E$6:$E$4000,K$3)</f>
        <v>0</v>
      </c>
      <c r="L20" s="75" t="n">
        <f aca="false">SUMIFS(ATENCIONPUBLICO!$C$6:$C$4000,ATENCIONPUBLICO!$B$6:$B$4000,$B20,ATENCIONPUBLICO!$E$6:$E$4000,L$3)</f>
        <v>0</v>
      </c>
      <c r="M20" s="75" t="n">
        <f aca="false">SUMIFS(ATENCIONPUBLICO!$C$6:$C$4000,ATENCIONPUBLICO!$B$6:$B$4000,$B20,ATENCIONPUBLICO!$E$6:$E$4000,M$3)</f>
        <v>0</v>
      </c>
      <c r="N20" s="75" t="n">
        <f aca="false">SUMIFS(ATENCIONPUBLICO!$C$6:$C$4000,ATENCIONPUBLICO!$B$6:$B$4000,$B20,ATENCIONPUBLICO!$E$6:$E$4000,N$3)</f>
        <v>0</v>
      </c>
      <c r="O20" s="75" t="n">
        <f aca="false">SUMIFS(ATENCIONPUBLICO!$C$6:$C$4000,ATENCIONPUBLICO!$B$6:$B$4000,$B20,ATENCIONPUBLICO!$E$6:$E$4000,O$3)</f>
        <v>0</v>
      </c>
      <c r="P20" s="75" t="n">
        <f aca="false">SUMIFS(ATENCIONPUBLICO!$C$6:$C$4000,ATENCIONPUBLICO!$B$6:$B$4000,$B20,ATENCIONPUBLICO!$E$6:$E$4000,P$3)</f>
        <v>0</v>
      </c>
      <c r="Q20" s="75" t="n">
        <f aca="false">SUMIFS(ATENCIONPUBLICO!$C$6:$C$4000,ATENCIONPUBLICO!$B$6:$B$4000,$B20,ATENCIONPUBLICO!$E$6:$E$4000,Q$3)</f>
        <v>0</v>
      </c>
      <c r="R20" s="75" t="n">
        <f aca="false">SUMIFS(ATENCIONPUBLICO!$C$6:$C$4000,ATENCIONPUBLICO!$B$6:$B$4000,$B20,ATENCIONPUBLICO!$E$6:$E$4000,R$3)</f>
        <v>0</v>
      </c>
      <c r="S20" s="75" t="n">
        <f aca="false">SUMIFS(ATENCIONPUBLICO!$C$6:$C$4000,ATENCIONPUBLICO!$B$6:$B$4000,$B20,ATENCIONPUBLICO!$E$6:$E$4000,S$3)</f>
        <v>0</v>
      </c>
      <c r="T20" s="75" t="n">
        <f aca="false">SUMIFS(ATENCIONPUBLICO!$C$6:$C$4000,ATENCIONPUBLICO!$B$6:$B$4000,$B20,ATENCIONPUBLICO!$E$6:$E$4000,T$3)</f>
        <v>0</v>
      </c>
      <c r="U20" s="75" t="n">
        <f aca="false">SUMIFS(ATENCIONPUBLICO!$C$6:$C$4000,ATENCIONPUBLICO!$B$6:$B$4000,$B20,ATENCIONPUBLICO!$E$6:$E$4000,U$3)</f>
        <v>0</v>
      </c>
      <c r="V20" s="75" t="n">
        <f aca="false">SUMIFS(ATENCIONPUBLICO!$C$6:$C$4000,ATENCIONPUBLICO!$B$6:$B$4000,$B20,ATENCIONPUBLICO!$E$6:$E$4000,V$3)</f>
        <v>0</v>
      </c>
      <c r="W20" s="75" t="n">
        <f aca="false">SUMIFS(ATENCIONPUBLICO!$C$6:$C$4000,ATENCIONPUBLICO!$B$6:$B$4000,$B20,ATENCIONPUBLICO!$E$6:$E$4000,W$3)</f>
        <v>0</v>
      </c>
      <c r="X20" s="75" t="n">
        <f aca="false">SUMIFS(ATENCIONPUBLICO!$C$6:$C$4000,ATENCIONPUBLICO!$B$6:$B$4000,$B20,ATENCIONPUBLICO!$E$6:$E$4000,X$3)</f>
        <v>0</v>
      </c>
      <c r="Y20" s="75" t="n">
        <f aca="false">SUMIFS(ATENCIONPUBLICO!$C$6:$C$4000,ATENCIONPUBLICO!$B$6:$B$4000,$B20,ATENCIONPUBLICO!$E$6:$E$4000,Y$3)</f>
        <v>0</v>
      </c>
      <c r="Z20" s="75" t="n">
        <f aca="false">SUMIFS(ATENCIONPUBLICO!$C$6:$C$4000,ATENCIONPUBLICO!$B$6:$B$4000,$B20,ATENCIONPUBLICO!$E$6:$E$4000,Z$3)</f>
        <v>0</v>
      </c>
      <c r="AA20" s="75" t="n">
        <f aca="false">SUMIFS(ATENCIONPUBLICO!$C$6:$C$4000,ATENCIONPUBLICO!$B$6:$B$4000,$B20,ATENCIONPUBLICO!$E$6:$E$4000,AA$3)</f>
        <v>0</v>
      </c>
      <c r="AB20" s="75" t="n">
        <f aca="false">SUMIFS(ATENCIONPUBLICO!$C$6:$C$4000,ATENCIONPUBLICO!$B$6:$B$4000,$B20,ATENCIONPUBLICO!$E$6:$E$4000,AB$3)</f>
        <v>0</v>
      </c>
      <c r="AC20" s="75" t="n">
        <f aca="false">SUMIFS(ATENCIONPUBLICO!$C$6:$C$4000,ATENCIONPUBLICO!$B$6:$B$4000,$B20,ATENCIONPUBLICO!$E$6:$E$4000,AC$3)</f>
        <v>0</v>
      </c>
      <c r="AD20" s="75" t="n">
        <f aca="false">SUMIFS(ATENCIONPUBLICO!$C$6:$C$4000,ATENCIONPUBLICO!$B$6:$B$4000,$B20,ATENCIONPUBLICO!$E$6:$E$4000,AD$3)</f>
        <v>0</v>
      </c>
      <c r="AE20" s="75" t="n">
        <f aca="false">SUMIFS(ATENCIONPUBLICO!$C$6:$C$4000,ATENCIONPUBLICO!$B$6:$B$4000,$B20,ATENCIONPUBLICO!$E$6:$E$4000,AE$3)</f>
        <v>0</v>
      </c>
      <c r="AF20" s="75" t="n">
        <f aca="false">SUMIFS(ATENCIONPUBLICO!$C$6:$C$4000,ATENCIONPUBLICO!$B$6:$B$4000,$B20,ATENCIONPUBLICO!$E$6:$E$4000,AF$3)</f>
        <v>0</v>
      </c>
      <c r="AG20" s="75" t="n">
        <f aca="false">SUMIFS(ATENCIONPUBLICO!$C$6:$C$4000,ATENCIONPUBLICO!$B$6:$B$4000,$B20,ATENCIONPUBLICO!$E$6:$E$4000,AG$3)</f>
        <v>0</v>
      </c>
      <c r="AH20" s="75" t="n">
        <f aca="false">SUMIFS(ATENCIONPUBLICO!$C$6:$C$4000,ATENCIONPUBLICO!$B$6:$B$4000,$B20,ATENCIONPUBLICO!$E$6:$E$4000,AH$3)</f>
        <v>0</v>
      </c>
      <c r="AI20" s="75" t="n">
        <f aca="false">SUMIFS(ATENCIONPUBLICO!$C$6:$C$4000,ATENCIONPUBLICO!$B$6:$B$4000,$B20,ATENCIONPUBLICO!$E$6:$E$4000,AI$3)</f>
        <v>0</v>
      </c>
      <c r="AJ20" s="75" t="n">
        <f aca="false">SUMIFS(ATENCIONPUBLICO!$C$6:$C$4000,ATENCIONPUBLICO!$B$6:$B$4000,$B20,ATENCIONPUBLICO!$E$6:$E$4000,AJ$3)</f>
        <v>0</v>
      </c>
      <c r="AK20" s="75" t="n">
        <f aca="false">SUMIFS(ATENCIONPUBLICO!$C$6:$C$4000,ATENCIONPUBLICO!$B$6:$B$4000,$B20,ATENCIONPUBLICO!$E$6:$E$4000,AK$3)</f>
        <v>0</v>
      </c>
      <c r="AL20" s="75" t="n">
        <f aca="false">SUMIFS(ATENCIONPUBLICO!$C$6:$C$4000,ATENCIONPUBLICO!$B$6:$B$4000,$B20,ATENCIONPUBLICO!$E$6:$E$4000,AL$3)</f>
        <v>0</v>
      </c>
      <c r="AM20" s="75" t="n">
        <f aca="false">SUMIFS(ATENCIONPUBLICO!$C$6:$C$4000,ATENCIONPUBLICO!$B$6:$B$4000,$B20,ATENCIONPUBLICO!$E$6:$E$4000,AM$3)</f>
        <v>0</v>
      </c>
      <c r="AN20" s="76" t="n">
        <f aca="false">SUM(C20:AG20)</f>
        <v>0</v>
      </c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</row>
    <row r="21" customFormat="false" ht="15" hidden="false" customHeight="true" outlineLevel="0" collapsed="false">
      <c r="A21" s="74" t="n">
        <f aca="false">LISTAS!A19</f>
        <v>17</v>
      </c>
      <c r="B21" s="74" t="str">
        <f aca="false">LISTAS!B19</f>
        <v>Cantidad de fotos tomadas en empresa</v>
      </c>
      <c r="C21" s="75" t="n">
        <f aca="false">SUMIFS(ATENCIONPUBLICO!$C$6:$C$4000,ATENCIONPUBLICO!$B$6:$B$4000,$B21,ATENCIONPUBLICO!$E$6:$E$4000,C$3)</f>
        <v>0</v>
      </c>
      <c r="D21" s="75" t="n">
        <f aca="false">SUMIFS(ATENCIONPUBLICO!$C$6:$C$4000,ATENCIONPUBLICO!$B$6:$B$4000,$B21,ATENCIONPUBLICO!$E$6:$E$4000,D$3)</f>
        <v>0</v>
      </c>
      <c r="E21" s="75" t="n">
        <f aca="false">SUMIFS(ATENCIONPUBLICO!$C$6:$C$4000,ATENCIONPUBLICO!$B$6:$B$4000,$B21,ATENCIONPUBLICO!$E$6:$E$4000,E$3)</f>
        <v>0</v>
      </c>
      <c r="F21" s="75" t="n">
        <f aca="false">SUMIFS(ATENCIONPUBLICO!$C$6:$C$4000,ATENCIONPUBLICO!$B$6:$B$4000,$B21,ATENCIONPUBLICO!$E$6:$E$4000,F$3)</f>
        <v>0</v>
      </c>
      <c r="G21" s="75" t="n">
        <f aca="false">SUMIFS(ATENCIONPUBLICO!$C$6:$C$4000,ATENCIONPUBLICO!$B$6:$B$4000,$B21,ATENCIONPUBLICO!$E$6:$E$4000,G$3)</f>
        <v>0</v>
      </c>
      <c r="H21" s="75" t="n">
        <f aca="false">SUMIFS(ATENCIONPUBLICO!$C$6:$C$4000,ATENCIONPUBLICO!$B$6:$B$4000,$B21,ATENCIONPUBLICO!$E$6:$E$4000,H$3)</f>
        <v>0</v>
      </c>
      <c r="I21" s="75" t="n">
        <f aca="false">SUMIFS(ATENCIONPUBLICO!$C$6:$C$4000,ATENCIONPUBLICO!$B$6:$B$4000,$B21,ATENCIONPUBLICO!$E$6:$E$4000,I$3)</f>
        <v>0</v>
      </c>
      <c r="J21" s="75" t="n">
        <f aca="false">SUMIFS(ATENCIONPUBLICO!$C$6:$C$4000,ATENCIONPUBLICO!$B$6:$B$4000,$B21,ATENCIONPUBLICO!$E$6:$E$4000,J$3)</f>
        <v>0</v>
      </c>
      <c r="K21" s="75" t="n">
        <f aca="false">SUMIFS(ATENCIONPUBLICO!$C$6:$C$4000,ATENCIONPUBLICO!$B$6:$B$4000,$B21,ATENCIONPUBLICO!$E$6:$E$4000,K$3)</f>
        <v>0</v>
      </c>
      <c r="L21" s="75" t="n">
        <f aca="false">SUMIFS(ATENCIONPUBLICO!$C$6:$C$4000,ATENCIONPUBLICO!$B$6:$B$4000,$B21,ATENCIONPUBLICO!$E$6:$E$4000,L$3)</f>
        <v>0</v>
      </c>
      <c r="M21" s="75" t="n">
        <f aca="false">SUMIFS(ATENCIONPUBLICO!$C$6:$C$4000,ATENCIONPUBLICO!$B$6:$B$4000,$B21,ATENCIONPUBLICO!$E$6:$E$4000,M$3)</f>
        <v>0</v>
      </c>
      <c r="N21" s="75" t="n">
        <f aca="false">SUMIFS(ATENCIONPUBLICO!$C$6:$C$4000,ATENCIONPUBLICO!$B$6:$B$4000,$B21,ATENCIONPUBLICO!$E$6:$E$4000,N$3)</f>
        <v>0</v>
      </c>
      <c r="O21" s="75" t="n">
        <f aca="false">SUMIFS(ATENCIONPUBLICO!$C$6:$C$4000,ATENCIONPUBLICO!$B$6:$B$4000,$B21,ATENCIONPUBLICO!$E$6:$E$4000,O$3)</f>
        <v>0</v>
      </c>
      <c r="P21" s="75" t="n">
        <f aca="false">SUMIFS(ATENCIONPUBLICO!$C$6:$C$4000,ATENCIONPUBLICO!$B$6:$B$4000,$B21,ATENCIONPUBLICO!$E$6:$E$4000,P$3)</f>
        <v>0</v>
      </c>
      <c r="Q21" s="75" t="n">
        <f aca="false">SUMIFS(ATENCIONPUBLICO!$C$6:$C$4000,ATENCIONPUBLICO!$B$6:$B$4000,$B21,ATENCIONPUBLICO!$E$6:$E$4000,Q$3)</f>
        <v>0</v>
      </c>
      <c r="R21" s="75" t="n">
        <f aca="false">SUMIFS(ATENCIONPUBLICO!$C$6:$C$4000,ATENCIONPUBLICO!$B$6:$B$4000,$B21,ATENCIONPUBLICO!$E$6:$E$4000,R$3)</f>
        <v>0</v>
      </c>
      <c r="S21" s="75" t="n">
        <f aca="false">SUMIFS(ATENCIONPUBLICO!$C$6:$C$4000,ATENCIONPUBLICO!$B$6:$B$4000,$B21,ATENCIONPUBLICO!$E$6:$E$4000,S$3)</f>
        <v>0</v>
      </c>
      <c r="T21" s="75" t="n">
        <f aca="false">SUMIFS(ATENCIONPUBLICO!$C$6:$C$4000,ATENCIONPUBLICO!$B$6:$B$4000,$B21,ATENCIONPUBLICO!$E$6:$E$4000,T$3)</f>
        <v>0</v>
      </c>
      <c r="U21" s="75" t="n">
        <f aca="false">SUMIFS(ATENCIONPUBLICO!$C$6:$C$4000,ATENCIONPUBLICO!$B$6:$B$4000,$B21,ATENCIONPUBLICO!$E$6:$E$4000,U$3)</f>
        <v>0</v>
      </c>
      <c r="V21" s="75" t="n">
        <f aca="false">SUMIFS(ATENCIONPUBLICO!$C$6:$C$4000,ATENCIONPUBLICO!$B$6:$B$4000,$B21,ATENCIONPUBLICO!$E$6:$E$4000,V$3)</f>
        <v>0</v>
      </c>
      <c r="W21" s="75" t="n">
        <f aca="false">SUMIFS(ATENCIONPUBLICO!$C$6:$C$4000,ATENCIONPUBLICO!$B$6:$B$4000,$B21,ATENCIONPUBLICO!$E$6:$E$4000,W$3)</f>
        <v>0</v>
      </c>
      <c r="X21" s="75" t="n">
        <f aca="false">SUMIFS(ATENCIONPUBLICO!$C$6:$C$4000,ATENCIONPUBLICO!$B$6:$B$4000,$B21,ATENCIONPUBLICO!$E$6:$E$4000,X$3)</f>
        <v>0</v>
      </c>
      <c r="Y21" s="75" t="n">
        <f aca="false">SUMIFS(ATENCIONPUBLICO!$C$6:$C$4000,ATENCIONPUBLICO!$B$6:$B$4000,$B21,ATENCIONPUBLICO!$E$6:$E$4000,Y$3)</f>
        <v>0</v>
      </c>
      <c r="Z21" s="75" t="n">
        <f aca="false">SUMIFS(ATENCIONPUBLICO!$C$6:$C$4000,ATENCIONPUBLICO!$B$6:$B$4000,$B21,ATENCIONPUBLICO!$E$6:$E$4000,Z$3)</f>
        <v>0</v>
      </c>
      <c r="AA21" s="75" t="n">
        <f aca="false">SUMIFS(ATENCIONPUBLICO!$C$6:$C$4000,ATENCIONPUBLICO!$B$6:$B$4000,$B21,ATENCIONPUBLICO!$E$6:$E$4000,AA$3)</f>
        <v>0</v>
      </c>
      <c r="AB21" s="75" t="n">
        <f aca="false">SUMIFS(ATENCIONPUBLICO!$C$6:$C$4000,ATENCIONPUBLICO!$B$6:$B$4000,$B21,ATENCIONPUBLICO!$E$6:$E$4000,AB$3)</f>
        <v>0</v>
      </c>
      <c r="AC21" s="75" t="n">
        <f aca="false">SUMIFS(ATENCIONPUBLICO!$C$6:$C$4000,ATENCIONPUBLICO!$B$6:$B$4000,$B21,ATENCIONPUBLICO!$E$6:$E$4000,AC$3)</f>
        <v>0</v>
      </c>
      <c r="AD21" s="75" t="n">
        <f aca="false">SUMIFS(ATENCIONPUBLICO!$C$6:$C$4000,ATENCIONPUBLICO!$B$6:$B$4000,$B21,ATENCIONPUBLICO!$E$6:$E$4000,AD$3)</f>
        <v>0</v>
      </c>
      <c r="AE21" s="75" t="n">
        <f aca="false">SUMIFS(ATENCIONPUBLICO!$C$6:$C$4000,ATENCIONPUBLICO!$B$6:$B$4000,$B21,ATENCIONPUBLICO!$E$6:$E$4000,AE$3)</f>
        <v>0</v>
      </c>
      <c r="AF21" s="75" t="n">
        <f aca="false">SUMIFS(ATENCIONPUBLICO!$C$6:$C$4000,ATENCIONPUBLICO!$B$6:$B$4000,$B21,ATENCIONPUBLICO!$E$6:$E$4000,AF$3)</f>
        <v>0</v>
      </c>
      <c r="AG21" s="75" t="n">
        <f aca="false">SUMIFS(ATENCIONPUBLICO!$C$6:$C$4000,ATENCIONPUBLICO!$B$6:$B$4000,$B21,ATENCIONPUBLICO!$E$6:$E$4000,AG$3)</f>
        <v>0</v>
      </c>
      <c r="AH21" s="75" t="n">
        <f aca="false">SUMIFS(ATENCIONPUBLICO!$C$6:$C$4000,ATENCIONPUBLICO!$B$6:$B$4000,$B21,ATENCIONPUBLICO!$E$6:$E$4000,AH$3)</f>
        <v>0</v>
      </c>
      <c r="AI21" s="75" t="n">
        <f aca="false">SUMIFS(ATENCIONPUBLICO!$C$6:$C$4000,ATENCIONPUBLICO!$B$6:$B$4000,$B21,ATENCIONPUBLICO!$E$6:$E$4000,AI$3)</f>
        <v>0</v>
      </c>
      <c r="AJ21" s="75" t="n">
        <f aca="false">SUMIFS(ATENCIONPUBLICO!$C$6:$C$4000,ATENCIONPUBLICO!$B$6:$B$4000,$B21,ATENCIONPUBLICO!$E$6:$E$4000,AJ$3)</f>
        <v>0</v>
      </c>
      <c r="AK21" s="75" t="n">
        <f aca="false">SUMIFS(ATENCIONPUBLICO!$C$6:$C$4000,ATENCIONPUBLICO!$B$6:$B$4000,$B21,ATENCIONPUBLICO!$E$6:$E$4000,AK$3)</f>
        <v>0</v>
      </c>
      <c r="AL21" s="75" t="n">
        <f aca="false">SUMIFS(ATENCIONPUBLICO!$C$6:$C$4000,ATENCIONPUBLICO!$B$6:$B$4000,$B21,ATENCIONPUBLICO!$E$6:$E$4000,AL$3)</f>
        <v>0</v>
      </c>
      <c r="AM21" s="75" t="n">
        <f aca="false">SUMIFS(ATENCIONPUBLICO!$C$6:$C$4000,ATENCIONPUBLICO!$B$6:$B$4000,$B21,ATENCIONPUBLICO!$E$6:$E$4000,AM$3)</f>
        <v>0</v>
      </c>
      <c r="AN21" s="76" t="n">
        <f aca="false">SUM(C21:AG21)</f>
        <v>0</v>
      </c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</row>
    <row r="22" customFormat="false" ht="15" hidden="false" customHeight="true" outlineLevel="0" collapsed="false">
      <c r="A22" s="74" t="n">
        <f aca="false">LISTAS!A20</f>
        <v>18</v>
      </c>
      <c r="B22" s="74" t="str">
        <f aca="false">LISTAS!B20</f>
        <v>Atención de llamadas telefónicas de asegurados/público</v>
      </c>
      <c r="C22" s="75" t="n">
        <f aca="false">SUMIFS(ATENCIONPUBLICO!$C$6:$C$4000,ATENCIONPUBLICO!$B$6:$B$4000,$B22,ATENCIONPUBLICO!$E$6:$E$4000,C$3)</f>
        <v>0</v>
      </c>
      <c r="D22" s="75" t="n">
        <f aca="false">SUMIFS(ATENCIONPUBLICO!$C$6:$C$4000,ATENCIONPUBLICO!$B$6:$B$4000,$B22,ATENCIONPUBLICO!$E$6:$E$4000,D$3)</f>
        <v>0</v>
      </c>
      <c r="E22" s="75" t="n">
        <f aca="false">SUMIFS(ATENCIONPUBLICO!$C$6:$C$4000,ATENCIONPUBLICO!$B$6:$B$4000,$B22,ATENCIONPUBLICO!$E$6:$E$4000,E$3)</f>
        <v>5</v>
      </c>
      <c r="F22" s="75" t="n">
        <f aca="false">SUMIFS(ATENCIONPUBLICO!$C$6:$C$4000,ATENCIONPUBLICO!$B$6:$B$4000,$B22,ATENCIONPUBLICO!$E$6:$E$4000,F$3)</f>
        <v>3</v>
      </c>
      <c r="G22" s="75" t="n">
        <f aca="false">SUMIFS(ATENCIONPUBLICO!$C$6:$C$4000,ATENCIONPUBLICO!$B$6:$B$4000,$B22,ATENCIONPUBLICO!$E$6:$E$4000,G$3)</f>
        <v>3</v>
      </c>
      <c r="H22" s="75" t="n">
        <f aca="false">SUMIFS(ATENCIONPUBLICO!$C$6:$C$4000,ATENCIONPUBLICO!$B$6:$B$4000,$B22,ATENCIONPUBLICO!$E$6:$E$4000,H$3)</f>
        <v>4</v>
      </c>
      <c r="I22" s="75" t="n">
        <f aca="false">SUMIFS(ATENCIONPUBLICO!$C$6:$C$4000,ATENCIONPUBLICO!$B$6:$B$4000,$B22,ATENCIONPUBLICO!$E$6:$E$4000,I$3)</f>
        <v>0</v>
      </c>
      <c r="J22" s="75" t="n">
        <f aca="false">SUMIFS(ATENCIONPUBLICO!$C$6:$C$4000,ATENCIONPUBLICO!$B$6:$B$4000,$B22,ATENCIONPUBLICO!$E$6:$E$4000,J$3)</f>
        <v>0</v>
      </c>
      <c r="K22" s="75" t="n">
        <f aca="false">SUMIFS(ATENCIONPUBLICO!$C$6:$C$4000,ATENCIONPUBLICO!$B$6:$B$4000,$B22,ATENCIONPUBLICO!$E$6:$E$4000,K$3)</f>
        <v>4</v>
      </c>
      <c r="L22" s="75" t="n">
        <f aca="false">SUMIFS(ATENCIONPUBLICO!$C$6:$C$4000,ATENCIONPUBLICO!$B$6:$B$4000,$B22,ATENCIONPUBLICO!$E$6:$E$4000,L$3)</f>
        <v>5</v>
      </c>
      <c r="M22" s="75" t="n">
        <f aca="false">SUMIFS(ATENCIONPUBLICO!$C$6:$C$4000,ATENCIONPUBLICO!$B$6:$B$4000,$B22,ATENCIONPUBLICO!$E$6:$E$4000,M$3)</f>
        <v>0</v>
      </c>
      <c r="N22" s="75" t="n">
        <f aca="false">SUMIFS(ATENCIONPUBLICO!$C$6:$C$4000,ATENCIONPUBLICO!$B$6:$B$4000,$B22,ATENCIONPUBLICO!$E$6:$E$4000,N$3)</f>
        <v>0</v>
      </c>
      <c r="O22" s="75" t="n">
        <f aca="false">SUMIFS(ATENCIONPUBLICO!$C$6:$C$4000,ATENCIONPUBLICO!$B$6:$B$4000,$B22,ATENCIONPUBLICO!$E$6:$E$4000,O$3)</f>
        <v>0</v>
      </c>
      <c r="P22" s="75" t="n">
        <f aca="false">SUMIFS(ATENCIONPUBLICO!$C$6:$C$4000,ATENCIONPUBLICO!$B$6:$B$4000,$B22,ATENCIONPUBLICO!$E$6:$E$4000,P$3)</f>
        <v>0</v>
      </c>
      <c r="Q22" s="75" t="n">
        <f aca="false">SUMIFS(ATENCIONPUBLICO!$C$6:$C$4000,ATENCIONPUBLICO!$B$6:$B$4000,$B22,ATENCIONPUBLICO!$E$6:$E$4000,Q$3)</f>
        <v>0</v>
      </c>
      <c r="R22" s="75" t="n">
        <f aca="false">SUMIFS(ATENCIONPUBLICO!$C$6:$C$4000,ATENCIONPUBLICO!$B$6:$B$4000,$B22,ATENCIONPUBLICO!$E$6:$E$4000,R$3)</f>
        <v>0</v>
      </c>
      <c r="S22" s="75" t="n">
        <f aca="false">SUMIFS(ATENCIONPUBLICO!$C$6:$C$4000,ATENCIONPUBLICO!$B$6:$B$4000,$B22,ATENCIONPUBLICO!$E$6:$E$4000,S$3)</f>
        <v>0</v>
      </c>
      <c r="T22" s="75" t="n">
        <f aca="false">SUMIFS(ATENCIONPUBLICO!$C$6:$C$4000,ATENCIONPUBLICO!$B$6:$B$4000,$B22,ATENCIONPUBLICO!$E$6:$E$4000,T$3)</f>
        <v>0</v>
      </c>
      <c r="U22" s="75" t="n">
        <f aca="false">SUMIFS(ATENCIONPUBLICO!$C$6:$C$4000,ATENCIONPUBLICO!$B$6:$B$4000,$B22,ATENCIONPUBLICO!$E$6:$E$4000,U$3)</f>
        <v>0</v>
      </c>
      <c r="V22" s="75" t="n">
        <f aca="false">SUMIFS(ATENCIONPUBLICO!$C$6:$C$4000,ATENCIONPUBLICO!$B$6:$B$4000,$B22,ATENCIONPUBLICO!$E$6:$E$4000,V$3)</f>
        <v>0</v>
      </c>
      <c r="W22" s="75" t="n">
        <f aca="false">SUMIFS(ATENCIONPUBLICO!$C$6:$C$4000,ATENCIONPUBLICO!$B$6:$B$4000,$B22,ATENCIONPUBLICO!$E$6:$E$4000,W$3)</f>
        <v>0</v>
      </c>
      <c r="X22" s="75" t="n">
        <f aca="false">SUMIFS(ATENCIONPUBLICO!$C$6:$C$4000,ATENCIONPUBLICO!$B$6:$B$4000,$B22,ATENCIONPUBLICO!$E$6:$E$4000,X$3)</f>
        <v>0</v>
      </c>
      <c r="Y22" s="75" t="n">
        <f aca="false">SUMIFS(ATENCIONPUBLICO!$C$6:$C$4000,ATENCIONPUBLICO!$B$6:$B$4000,$B22,ATENCIONPUBLICO!$E$6:$E$4000,Y$3)</f>
        <v>0</v>
      </c>
      <c r="Z22" s="75" t="n">
        <f aca="false">SUMIFS(ATENCIONPUBLICO!$C$6:$C$4000,ATENCIONPUBLICO!$B$6:$B$4000,$B22,ATENCIONPUBLICO!$E$6:$E$4000,Z$3)</f>
        <v>0</v>
      </c>
      <c r="AA22" s="75" t="n">
        <f aca="false">SUMIFS(ATENCIONPUBLICO!$C$6:$C$4000,ATENCIONPUBLICO!$B$6:$B$4000,$B22,ATENCIONPUBLICO!$E$6:$E$4000,AA$3)</f>
        <v>0</v>
      </c>
      <c r="AB22" s="75" t="n">
        <f aca="false">SUMIFS(ATENCIONPUBLICO!$C$6:$C$4000,ATENCIONPUBLICO!$B$6:$B$4000,$B22,ATENCIONPUBLICO!$E$6:$E$4000,AB$3)</f>
        <v>0</v>
      </c>
      <c r="AC22" s="75" t="n">
        <f aca="false">SUMIFS(ATENCIONPUBLICO!$C$6:$C$4000,ATENCIONPUBLICO!$B$6:$B$4000,$B22,ATENCIONPUBLICO!$E$6:$E$4000,AC$3)</f>
        <v>0</v>
      </c>
      <c r="AD22" s="75" t="n">
        <f aca="false">SUMIFS(ATENCIONPUBLICO!$C$6:$C$4000,ATENCIONPUBLICO!$B$6:$B$4000,$B22,ATENCIONPUBLICO!$E$6:$E$4000,AD$3)</f>
        <v>0</v>
      </c>
      <c r="AE22" s="75" t="n">
        <f aca="false">SUMIFS(ATENCIONPUBLICO!$C$6:$C$4000,ATENCIONPUBLICO!$B$6:$B$4000,$B22,ATENCIONPUBLICO!$E$6:$E$4000,AE$3)</f>
        <v>0</v>
      </c>
      <c r="AF22" s="75" t="n">
        <f aca="false">SUMIFS(ATENCIONPUBLICO!$C$6:$C$4000,ATENCIONPUBLICO!$B$6:$B$4000,$B22,ATENCIONPUBLICO!$E$6:$E$4000,AF$3)</f>
        <v>0</v>
      </c>
      <c r="AG22" s="75" t="n">
        <f aca="false">SUMIFS(ATENCIONPUBLICO!$C$6:$C$4000,ATENCIONPUBLICO!$B$6:$B$4000,$B22,ATENCIONPUBLICO!$E$6:$E$4000,AG$3)</f>
        <v>0</v>
      </c>
      <c r="AH22" s="75" t="n">
        <f aca="false">SUMIFS(ATENCIONPUBLICO!$C$6:$C$4000,ATENCIONPUBLICO!$B$6:$B$4000,$B22,ATENCIONPUBLICO!$E$6:$E$4000,AH$3)</f>
        <v>0</v>
      </c>
      <c r="AI22" s="75" t="n">
        <f aca="false">SUMIFS(ATENCIONPUBLICO!$C$6:$C$4000,ATENCIONPUBLICO!$B$6:$B$4000,$B22,ATENCIONPUBLICO!$E$6:$E$4000,AI$3)</f>
        <v>0</v>
      </c>
      <c r="AJ22" s="75" t="n">
        <f aca="false">SUMIFS(ATENCIONPUBLICO!$C$6:$C$4000,ATENCIONPUBLICO!$B$6:$B$4000,$B22,ATENCIONPUBLICO!$E$6:$E$4000,AJ$3)</f>
        <v>0</v>
      </c>
      <c r="AK22" s="75" t="n">
        <f aca="false">SUMIFS(ATENCIONPUBLICO!$C$6:$C$4000,ATENCIONPUBLICO!$B$6:$B$4000,$B22,ATENCIONPUBLICO!$E$6:$E$4000,AK$3)</f>
        <v>0</v>
      </c>
      <c r="AL22" s="75" t="n">
        <f aca="false">SUMIFS(ATENCIONPUBLICO!$C$6:$C$4000,ATENCIONPUBLICO!$B$6:$B$4000,$B22,ATENCIONPUBLICO!$E$6:$E$4000,AL$3)</f>
        <v>0</v>
      </c>
      <c r="AM22" s="75" t="n">
        <f aca="false">SUMIFS(ATENCIONPUBLICO!$C$6:$C$4000,ATENCIONPUBLICO!$B$6:$B$4000,$B22,ATENCIONPUBLICO!$E$6:$E$4000,AM$3)</f>
        <v>0</v>
      </c>
      <c r="AN22" s="76" t="n">
        <f aca="false">SUM(C22:AG22)</f>
        <v>24</v>
      </c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</row>
    <row r="23" customFormat="false" ht="15" hidden="false" customHeight="true" outlineLevel="0" collapsed="false">
      <c r="A23" s="71" t="str">
        <f aca="false">LISTAS!A21</f>
        <v>II</v>
      </c>
      <c r="B23" s="71" t="str">
        <f aca="false">LISTAS!B21</f>
        <v>ATENCIÓN DE EMPLEADORES E INSCRIPCIONES DE ASEGURADOS</v>
      </c>
      <c r="C23" s="72" t="n">
        <f aca="false">C25+C26+C28+C29</f>
        <v>0</v>
      </c>
      <c r="D23" s="72" t="n">
        <f aca="false">D25+D26+D28+D29</f>
        <v>0</v>
      </c>
      <c r="E23" s="72" t="n">
        <f aca="false">E25+E26+E28+E29</f>
        <v>0</v>
      </c>
      <c r="F23" s="72" t="n">
        <f aca="false">F25+F26+F28+F29</f>
        <v>0</v>
      </c>
      <c r="G23" s="72" t="n">
        <f aca="false">G25+G26+G28+G29</f>
        <v>0</v>
      </c>
      <c r="H23" s="72" t="n">
        <f aca="false">H25+H26+H28+H29</f>
        <v>0</v>
      </c>
      <c r="I23" s="72" t="n">
        <f aca="false">I25+I26+I28+I29</f>
        <v>0</v>
      </c>
      <c r="J23" s="72" t="n">
        <f aca="false">J25+J26+J28+J29</f>
        <v>0</v>
      </c>
      <c r="K23" s="72" t="n">
        <f aca="false">K25+K26+K28+K29</f>
        <v>0</v>
      </c>
      <c r="L23" s="72" t="n">
        <f aca="false">L25+L26+L28+L29</f>
        <v>0</v>
      </c>
      <c r="M23" s="72" t="n">
        <f aca="false">M25+M26+M28+M29</f>
        <v>2</v>
      </c>
      <c r="N23" s="72" t="n">
        <f aca="false">N25+N26+N28+N29</f>
        <v>0</v>
      </c>
      <c r="O23" s="72" t="n">
        <f aca="false">O25+O26+O28+O29</f>
        <v>0</v>
      </c>
      <c r="P23" s="72" t="n">
        <f aca="false">P25+P26+P28+P29</f>
        <v>0</v>
      </c>
      <c r="Q23" s="72" t="n">
        <f aca="false">Q25+Q26+Q28+Q29</f>
        <v>0</v>
      </c>
      <c r="R23" s="72" t="n">
        <f aca="false">R25+R26+R28+R29</f>
        <v>0</v>
      </c>
      <c r="S23" s="72" t="n">
        <f aca="false">S25+S26+S28+S29</f>
        <v>0</v>
      </c>
      <c r="T23" s="72" t="n">
        <f aca="false">T25+T26+T28+T29</f>
        <v>0</v>
      </c>
      <c r="U23" s="72" t="n">
        <f aca="false">U25+U26+U28+U29</f>
        <v>0</v>
      </c>
      <c r="V23" s="72" t="n">
        <f aca="false">V25+V26+V28+V29</f>
        <v>0</v>
      </c>
      <c r="W23" s="72" t="n">
        <f aca="false">W25+W26+W28+W29</f>
        <v>0</v>
      </c>
      <c r="X23" s="72" t="n">
        <f aca="false">X25+X26+X28+X29</f>
        <v>0</v>
      </c>
      <c r="Y23" s="72" t="n">
        <f aca="false">Y25+Y26+Y28+Y29</f>
        <v>0</v>
      </c>
      <c r="Z23" s="72" t="n">
        <f aca="false">Z25+Z26+Z28+Z29</f>
        <v>0</v>
      </c>
      <c r="AA23" s="72" t="n">
        <f aca="false">AA25+AA26+AA28+AA29</f>
        <v>0</v>
      </c>
      <c r="AB23" s="72" t="n">
        <f aca="false">AB25+AB26+AB28+AB29</f>
        <v>0</v>
      </c>
      <c r="AC23" s="72" t="n">
        <f aca="false">AC25+AC26+AC28+AC29</f>
        <v>0</v>
      </c>
      <c r="AD23" s="72" t="n">
        <f aca="false">AD25+AD26+AD28+AD29</f>
        <v>0</v>
      </c>
      <c r="AE23" s="72" t="n">
        <f aca="false">AE25+AE26+AE28+AE29</f>
        <v>0</v>
      </c>
      <c r="AF23" s="72" t="n">
        <f aca="false">AF25+AF26+AF28+AF29</f>
        <v>0</v>
      </c>
      <c r="AG23" s="72" t="n">
        <f aca="false">AG25+AG26+AG28+AG29</f>
        <v>0</v>
      </c>
      <c r="AH23" s="72" t="n">
        <f aca="false">AH25+AH26+AH28+AH29</f>
        <v>0</v>
      </c>
      <c r="AI23" s="72" t="n">
        <f aca="false">AI25+AI26+AI28+AI29</f>
        <v>0</v>
      </c>
      <c r="AJ23" s="72" t="n">
        <f aca="false">AJ25+AJ26+AJ28+AJ29</f>
        <v>0</v>
      </c>
      <c r="AK23" s="72" t="n">
        <f aca="false">AK25+AK26+AK28+AK29</f>
        <v>0</v>
      </c>
      <c r="AL23" s="72" t="n">
        <f aca="false">AL25+AL26+AL28+AL29</f>
        <v>0</v>
      </c>
      <c r="AM23" s="72" t="n">
        <f aca="false">AM25+AM26+AM28+AM29</f>
        <v>0</v>
      </c>
      <c r="AN23" s="72" t="n">
        <f aca="false">SUM(C23:AG23)</f>
        <v>2</v>
      </c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</row>
    <row r="24" customFormat="false" ht="15" hidden="false" customHeight="true" outlineLevel="0" collapsed="false">
      <c r="A24" s="74" t="n">
        <f aca="false">LISTAS!A22</f>
        <v>19</v>
      </c>
      <c r="B24" s="74" t="str">
        <f aca="false">LISTAS!B22</f>
        <v>Empleador atendido en delegación/ventanilla</v>
      </c>
      <c r="C24" s="75" t="n">
        <f aca="false">IFERROR(SUM(--(FREQUENCY(IF((ATENCIONPUBLICO!$E$5:$E$4000=C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D24" s="75" t="n">
        <f aca="false">IFERROR(SUM(--(FREQUENCY(IF((ATENCIONPUBLICO!$E$5:$E$4000=D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E24" s="75" t="n">
        <f aca="false">IFERROR(SUM(--(FREQUENCY(IF((ATENCIONPUBLICO!$E$5:$E$4000=E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F24" s="75" t="n">
        <f aca="false">IFERROR(SUM(--(FREQUENCY(IF((ATENCIONPUBLICO!$E$5:$E$4000=F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G24" s="75" t="n">
        <f aca="false">IFERROR(SUM(--(FREQUENCY(IF((ATENCIONPUBLICO!$E$5:$E$4000=G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H24" s="75" t="n">
        <f aca="false">IFERROR(SUM(--(FREQUENCY(IF((ATENCIONPUBLICO!$E$5:$E$4000=H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I24" s="75" t="n">
        <f aca="false">IFERROR(SUM(--(FREQUENCY(IF((ATENCIONPUBLICO!$E$5:$E$4000=I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J24" s="75" t="n">
        <f aca="false">IFERROR(SUM(--(FREQUENCY(IF((ATENCIONPUBLICO!$E$5:$E$4000=J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K24" s="75" t="n">
        <f aca="false">IFERROR(SUM(--(FREQUENCY(IF((ATENCIONPUBLICO!$E$5:$E$4000=K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L24" s="75" t="n">
        <f aca="false">IFERROR(SUM(--(FREQUENCY(IF((ATENCIONPUBLICO!$E$5:$E$4000=L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M24" s="75" t="n">
        <f aca="false">IFERROR(SUM(--(FREQUENCY(IF((ATENCIONPUBLICO!$E$5:$E$4000=M$3)*(ATENCIONPUBLICO!$C$5:$C$4000&lt;&gt;"")*ISNUMBER(MATCH(ATENCIONPUBLICO!$B$5:$B$4000,LISTAS!$U$4:$U$7,0)),MATCH(ATENCIONPUBLICO!$C$5:$C$4000,ATENCIONPUBLICO!$C$5:$C$4000,0)),ROW(ATENCIONPUBLICO!$C$5:$C$4000)-ROW(ATENCIONPUBLICO!$C$5)+1)&gt;0)),0)</f>
        <v>2</v>
      </c>
      <c r="N24" s="75" t="n">
        <f aca="false">IFERROR(SUM(--(FREQUENCY(IF((ATENCIONPUBLICO!$E$5:$E$4000=N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O24" s="75" t="n">
        <f aca="false">IFERROR(SUM(--(FREQUENCY(IF((ATENCIONPUBLICO!$E$5:$E$4000=O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P24" s="75" t="n">
        <f aca="false">IFERROR(SUM(--(FREQUENCY(IF((ATENCIONPUBLICO!$E$5:$E$4000=P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Q24" s="75" t="n">
        <f aca="false">IFERROR(SUM(--(FREQUENCY(IF((ATENCIONPUBLICO!$E$5:$E$4000=Q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R24" s="75" t="n">
        <f aca="false">IFERROR(SUM(--(FREQUENCY(IF((ATENCIONPUBLICO!$E$5:$E$4000=R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S24" s="75" t="n">
        <f aca="false">IFERROR(SUM(--(FREQUENCY(IF((ATENCIONPUBLICO!$E$5:$E$4000=S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T24" s="75" t="n">
        <f aca="false">IFERROR(SUM(--(FREQUENCY(IF((ATENCIONPUBLICO!$E$5:$E$4000=T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U24" s="75" t="n">
        <f aca="false">IFERROR(SUM(--(FREQUENCY(IF((ATENCIONPUBLICO!$E$5:$E$4000=U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V24" s="75" t="n">
        <f aca="false">IFERROR(SUM(--(FREQUENCY(IF((ATENCIONPUBLICO!$E$5:$E$4000=V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W24" s="75" t="n">
        <f aca="false">IFERROR(SUM(--(FREQUENCY(IF((ATENCIONPUBLICO!$E$5:$E$4000=W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X24" s="75" t="n">
        <f aca="false">IFERROR(SUM(--(FREQUENCY(IF((ATENCIONPUBLICO!$E$5:$E$4000=X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Y24" s="75" t="n">
        <f aca="false">IFERROR(SUM(--(FREQUENCY(IF((ATENCIONPUBLICO!$E$5:$E$4000=Y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Z24" s="75" t="n">
        <f aca="false">IFERROR(SUM(--(FREQUENCY(IF((ATENCIONPUBLICO!$E$5:$E$4000=Z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A24" s="75" t="n">
        <f aca="false">IFERROR(SUM(--(FREQUENCY(IF((ATENCIONPUBLICO!$E$5:$E$4000=AA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B24" s="75" t="n">
        <f aca="false">IFERROR(SUM(--(FREQUENCY(IF((ATENCIONPUBLICO!$E$5:$E$4000=AB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C24" s="75" t="n">
        <f aca="false">IFERROR(SUM(--(FREQUENCY(IF((ATENCIONPUBLICO!$E$5:$E$4000=AC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D24" s="75" t="n">
        <f aca="false">IFERROR(SUM(--(FREQUENCY(IF((ATENCIONPUBLICO!$E$5:$E$4000=AD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E24" s="75" t="n">
        <f aca="false">IFERROR(SUM(--(FREQUENCY(IF((ATENCIONPUBLICO!$E$5:$E$4000=AE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F24" s="75" t="n">
        <f aca="false">IFERROR(SUM(--(FREQUENCY(IF((ATENCIONPUBLICO!$E$5:$E$4000=AF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G24" s="75" t="n">
        <f aca="false">IFERROR(SUM(--(FREQUENCY(IF((ATENCIONPUBLICO!$E$5:$E$4000=AG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H24" s="75" t="n">
        <f aca="false">IFERROR(SUM(--(FREQUENCY(IF((ATENCIONPUBLICO!$E$5:$E$4000=AH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I24" s="75" t="n">
        <f aca="false">IFERROR(SUM(--(FREQUENCY(IF((ATENCIONPUBLICO!$E$5:$E$4000=AI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J24" s="75" t="n">
        <f aca="false">IFERROR(SUM(--(FREQUENCY(IF((ATENCIONPUBLICO!$E$5:$E$4000=AJ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K24" s="75" t="n">
        <f aca="false">IFERROR(SUM(--(FREQUENCY(IF((ATENCIONPUBLICO!$E$5:$E$4000=AK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L24" s="75" t="n">
        <f aca="false">IFERROR(SUM(--(FREQUENCY(IF((ATENCIONPUBLICO!$E$5:$E$4000=AL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M24" s="75" t="n">
        <f aca="false">IFERROR(SUM(--(FREQUENCY(IF((ATENCIONPUBLICO!$E$5:$E$4000=AM$3)*(ATENCIONPUBLICO!$C$5:$C$4000&lt;&gt;"")*ISNUMBER(MATCH(ATENCIONPUBLICO!$B$5:$B$4000,LISTAS!$U$4:$U$7,0)),MATCH(ATENCIONPUBLICO!$C$5:$C$4000,ATENCIONPUBLICO!$C$5:$C$4000,0)),ROW(ATENCIONPUBLICO!$C$5:$C$4000)-ROW(ATENCIONPUBLICO!$C$5)+1)&gt;0)),0)</f>
        <v>0</v>
      </c>
      <c r="AN24" s="76" t="n">
        <f aca="false">SUM(C24:AG24)</f>
        <v>2</v>
      </c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</row>
    <row r="25" customFormat="false" ht="15" hidden="false" customHeight="true" outlineLevel="0" collapsed="false">
      <c r="A25" s="74" t="n">
        <f aca="false">LISTAS!A23</f>
        <v>20</v>
      </c>
      <c r="B25" s="74" t="str">
        <f aca="false">LISTAS!B23</f>
        <v>Inscripción de nuevo registro patronal</v>
      </c>
      <c r="C25" s="75" t="n">
        <f aca="false">SUMIFS(ATENCIONPUBLICO!$M$6:$M$4000,ATENCIONPUBLICO!$B$6:$B$4000,$B25,ATENCIONPUBLICO!$E$6:$E$4000,C$3)</f>
        <v>0</v>
      </c>
      <c r="D25" s="75" t="n">
        <f aca="false">SUMIFS(ATENCIONPUBLICO!$M$6:$M$4000,ATENCIONPUBLICO!$B$6:$B$4000,$B25,ATENCIONPUBLICO!$E$6:$E$4000,D$3)</f>
        <v>0</v>
      </c>
      <c r="E25" s="75" t="n">
        <f aca="false">SUMIFS(ATENCIONPUBLICO!$M$6:$M$4000,ATENCIONPUBLICO!$B$6:$B$4000,$B25,ATENCIONPUBLICO!$E$6:$E$4000,E$3)</f>
        <v>0</v>
      </c>
      <c r="F25" s="75" t="n">
        <f aca="false">SUMIFS(ATENCIONPUBLICO!$M$6:$M$4000,ATENCIONPUBLICO!$B$6:$B$4000,$B25,ATENCIONPUBLICO!$E$6:$E$4000,F$3)</f>
        <v>0</v>
      </c>
      <c r="G25" s="75" t="n">
        <f aca="false">SUMIFS(ATENCIONPUBLICO!$M$6:$M$4000,ATENCIONPUBLICO!$B$6:$B$4000,$B25,ATENCIONPUBLICO!$E$6:$E$4000,G$3)</f>
        <v>0</v>
      </c>
      <c r="H25" s="75" t="n">
        <f aca="false">SUMIFS(ATENCIONPUBLICO!$M$6:$M$4000,ATENCIONPUBLICO!$B$6:$B$4000,$B25,ATENCIONPUBLICO!$E$6:$E$4000,H$3)</f>
        <v>0</v>
      </c>
      <c r="I25" s="75" t="n">
        <f aca="false">SUMIFS(ATENCIONPUBLICO!$M$6:$M$4000,ATENCIONPUBLICO!$B$6:$B$4000,$B25,ATENCIONPUBLICO!$E$6:$E$4000,I$3)</f>
        <v>0</v>
      </c>
      <c r="J25" s="75" t="n">
        <f aca="false">SUMIFS(ATENCIONPUBLICO!$M$6:$M$4000,ATENCIONPUBLICO!$B$6:$B$4000,$B25,ATENCIONPUBLICO!$E$6:$E$4000,J$3)</f>
        <v>0</v>
      </c>
      <c r="K25" s="75" t="n">
        <f aca="false">SUMIFS(ATENCIONPUBLICO!$M$6:$M$4000,ATENCIONPUBLICO!$B$6:$B$4000,$B25,ATENCIONPUBLICO!$E$6:$E$4000,K$3)</f>
        <v>0</v>
      </c>
      <c r="L25" s="75" t="n">
        <f aca="false">SUMIFS(ATENCIONPUBLICO!$M$6:$M$4000,ATENCIONPUBLICO!$B$6:$B$4000,$B25,ATENCIONPUBLICO!$E$6:$E$4000,L$3)</f>
        <v>0</v>
      </c>
      <c r="M25" s="75" t="n">
        <f aca="false">SUMIFS(ATENCIONPUBLICO!$M$6:$M$4000,ATENCIONPUBLICO!$B$6:$B$4000,$B25,ATENCIONPUBLICO!$E$6:$E$4000,M$3)</f>
        <v>1</v>
      </c>
      <c r="N25" s="75" t="n">
        <f aca="false">SUMIFS(ATENCIONPUBLICO!$M$6:$M$4000,ATENCIONPUBLICO!$B$6:$B$4000,$B25,ATENCIONPUBLICO!$E$6:$E$4000,N$3)</f>
        <v>0</v>
      </c>
      <c r="O25" s="75" t="n">
        <f aca="false">SUMIFS(ATENCIONPUBLICO!$M$6:$M$4000,ATENCIONPUBLICO!$B$6:$B$4000,$B25,ATENCIONPUBLICO!$E$6:$E$4000,O$3)</f>
        <v>0</v>
      </c>
      <c r="P25" s="75" t="n">
        <f aca="false">SUMIFS(ATENCIONPUBLICO!$M$6:$M$4000,ATENCIONPUBLICO!$B$6:$B$4000,$B25,ATENCIONPUBLICO!$E$6:$E$4000,P$3)</f>
        <v>0</v>
      </c>
      <c r="Q25" s="75" t="n">
        <f aca="false">SUMIFS(ATENCIONPUBLICO!$M$6:$M$4000,ATENCIONPUBLICO!$B$6:$B$4000,$B25,ATENCIONPUBLICO!$E$6:$E$4000,Q$3)</f>
        <v>0</v>
      </c>
      <c r="R25" s="75" t="n">
        <f aca="false">SUMIFS(ATENCIONPUBLICO!$M$6:$M$4000,ATENCIONPUBLICO!$B$6:$B$4000,$B25,ATENCIONPUBLICO!$E$6:$E$4000,R$3)</f>
        <v>0</v>
      </c>
      <c r="S25" s="75" t="n">
        <f aca="false">SUMIFS(ATENCIONPUBLICO!$M$6:$M$4000,ATENCIONPUBLICO!$B$6:$B$4000,$B25,ATENCIONPUBLICO!$E$6:$E$4000,S$3)</f>
        <v>0</v>
      </c>
      <c r="T25" s="75" t="n">
        <f aca="false">SUMIFS(ATENCIONPUBLICO!$M$6:$M$4000,ATENCIONPUBLICO!$B$6:$B$4000,$B25,ATENCIONPUBLICO!$E$6:$E$4000,T$3)</f>
        <v>0</v>
      </c>
      <c r="U25" s="75" t="n">
        <f aca="false">SUMIFS(ATENCIONPUBLICO!$M$6:$M$4000,ATENCIONPUBLICO!$B$6:$B$4000,$B25,ATENCIONPUBLICO!$E$6:$E$4000,U$3)</f>
        <v>0</v>
      </c>
      <c r="V25" s="75" t="n">
        <f aca="false">SUMIFS(ATENCIONPUBLICO!$M$6:$M$4000,ATENCIONPUBLICO!$B$6:$B$4000,$B25,ATENCIONPUBLICO!$E$6:$E$4000,V$3)</f>
        <v>0</v>
      </c>
      <c r="W25" s="75" t="n">
        <f aca="false">SUMIFS(ATENCIONPUBLICO!$M$6:$M$4000,ATENCIONPUBLICO!$B$6:$B$4000,$B25,ATENCIONPUBLICO!$E$6:$E$4000,W$3)</f>
        <v>0</v>
      </c>
      <c r="X25" s="75" t="n">
        <f aca="false">SUMIFS(ATENCIONPUBLICO!$M$6:$M$4000,ATENCIONPUBLICO!$B$6:$B$4000,$B25,ATENCIONPUBLICO!$E$6:$E$4000,X$3)</f>
        <v>0</v>
      </c>
      <c r="Y25" s="75" t="n">
        <f aca="false">SUMIFS(ATENCIONPUBLICO!$M$6:$M$4000,ATENCIONPUBLICO!$B$6:$B$4000,$B25,ATENCIONPUBLICO!$E$6:$E$4000,Y$3)</f>
        <v>0</v>
      </c>
      <c r="Z25" s="75" t="n">
        <f aca="false">SUMIFS(ATENCIONPUBLICO!$M$6:$M$4000,ATENCIONPUBLICO!$B$6:$B$4000,$B25,ATENCIONPUBLICO!$E$6:$E$4000,Z$3)</f>
        <v>0</v>
      </c>
      <c r="AA25" s="75" t="n">
        <f aca="false">SUMIFS(ATENCIONPUBLICO!$M$6:$M$4000,ATENCIONPUBLICO!$B$6:$B$4000,$B25,ATENCIONPUBLICO!$E$6:$E$4000,AA$3)</f>
        <v>0</v>
      </c>
      <c r="AB25" s="75" t="n">
        <f aca="false">SUMIFS(ATENCIONPUBLICO!$M$6:$M$4000,ATENCIONPUBLICO!$B$6:$B$4000,$B25,ATENCIONPUBLICO!$E$6:$E$4000,AB$3)</f>
        <v>0</v>
      </c>
      <c r="AC25" s="75" t="n">
        <f aca="false">SUMIFS(ATENCIONPUBLICO!$M$6:$M$4000,ATENCIONPUBLICO!$B$6:$B$4000,$B25,ATENCIONPUBLICO!$E$6:$E$4000,AC$3)</f>
        <v>0</v>
      </c>
      <c r="AD25" s="75" t="n">
        <f aca="false">SUMIFS(ATENCIONPUBLICO!$M$6:$M$4000,ATENCIONPUBLICO!$B$6:$B$4000,$B25,ATENCIONPUBLICO!$E$6:$E$4000,AD$3)</f>
        <v>0</v>
      </c>
      <c r="AE25" s="75" t="n">
        <f aca="false">SUMIFS(ATENCIONPUBLICO!$M$6:$M$4000,ATENCIONPUBLICO!$B$6:$B$4000,$B25,ATENCIONPUBLICO!$E$6:$E$4000,AE$3)</f>
        <v>0</v>
      </c>
      <c r="AF25" s="75" t="n">
        <f aca="false">SUMIFS(ATENCIONPUBLICO!$M$6:$M$4000,ATENCIONPUBLICO!$B$6:$B$4000,$B25,ATENCIONPUBLICO!$E$6:$E$4000,AF$3)</f>
        <v>0</v>
      </c>
      <c r="AG25" s="75" t="n">
        <f aca="false">SUMIFS(ATENCIONPUBLICO!$M$6:$M$4000,ATENCIONPUBLICO!$B$6:$B$4000,$B25,ATENCIONPUBLICO!$E$6:$E$4000,AG$3)</f>
        <v>0</v>
      </c>
      <c r="AH25" s="75" t="n">
        <f aca="false">SUMIFS(ATENCIONPUBLICO!$M$6:$M$4000,ATENCIONPUBLICO!$B$6:$B$4000,$B25,ATENCIONPUBLICO!$E$6:$E$4000,AH$3)</f>
        <v>0</v>
      </c>
      <c r="AI25" s="75" t="n">
        <f aca="false">SUMIFS(ATENCIONPUBLICO!$M$6:$M$4000,ATENCIONPUBLICO!$B$6:$B$4000,$B25,ATENCIONPUBLICO!$E$6:$E$4000,AI$3)</f>
        <v>0</v>
      </c>
      <c r="AJ25" s="75" t="n">
        <f aca="false">SUMIFS(ATENCIONPUBLICO!$M$6:$M$4000,ATENCIONPUBLICO!$B$6:$B$4000,$B25,ATENCIONPUBLICO!$E$6:$E$4000,AJ$3)</f>
        <v>0</v>
      </c>
      <c r="AK25" s="75" t="n">
        <f aca="false">SUMIFS(ATENCIONPUBLICO!$M$6:$M$4000,ATENCIONPUBLICO!$B$6:$B$4000,$B25,ATENCIONPUBLICO!$E$6:$E$4000,AK$3)</f>
        <v>0</v>
      </c>
      <c r="AL25" s="75" t="n">
        <f aca="false">SUMIFS(ATENCIONPUBLICO!$M$6:$M$4000,ATENCIONPUBLICO!$B$6:$B$4000,$B25,ATENCIONPUBLICO!$E$6:$E$4000,AL$3)</f>
        <v>0</v>
      </c>
      <c r="AM25" s="75" t="n">
        <f aca="false">SUMIFS(ATENCIONPUBLICO!$M$6:$M$4000,ATENCIONPUBLICO!$B$6:$B$4000,$B25,ATENCIONPUBLICO!$E$6:$E$4000,AM$3)</f>
        <v>0</v>
      </c>
      <c r="AN25" s="76" t="n">
        <f aca="false">SUM(C25:AG25)</f>
        <v>1</v>
      </c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</row>
    <row r="26" customFormat="false" ht="15" hidden="false" customHeight="true" outlineLevel="0" collapsed="false">
      <c r="A26" s="74" t="n">
        <f aca="false">LISTAS!A24</f>
        <v>21</v>
      </c>
      <c r="B26" s="74" t="str">
        <f aca="false">LISTAS!B24</f>
        <v>Apertura de nómina</v>
      </c>
      <c r="C26" s="75" t="n">
        <f aca="false">SUMIFS(ATENCIONPUBLICO!$K$6:$K$4000,ATENCIONPUBLICO!$B$6:$B$4000,$B26,ATENCIONPUBLICO!$E$6:$E$4000,C$3)</f>
        <v>0</v>
      </c>
      <c r="D26" s="75" t="n">
        <f aca="false">SUMIFS(ATENCIONPUBLICO!$K$6:$K$4000,ATENCIONPUBLICO!$B$6:$B$4000,$B26,ATENCIONPUBLICO!$E$6:$E$4000,D$3)</f>
        <v>0</v>
      </c>
      <c r="E26" s="75" t="n">
        <f aca="false">SUMIFS(ATENCIONPUBLICO!$K$6:$K$4000,ATENCIONPUBLICO!$B$6:$B$4000,$B26,ATENCIONPUBLICO!$E$6:$E$4000,E$3)</f>
        <v>0</v>
      </c>
      <c r="F26" s="75" t="n">
        <f aca="false">SUMIFS(ATENCIONPUBLICO!$K$6:$K$4000,ATENCIONPUBLICO!$B$6:$B$4000,$B26,ATENCIONPUBLICO!$E$6:$E$4000,F$3)</f>
        <v>0</v>
      </c>
      <c r="G26" s="75" t="n">
        <f aca="false">SUMIFS(ATENCIONPUBLICO!$K$6:$K$4000,ATENCIONPUBLICO!$B$6:$B$4000,$B26,ATENCIONPUBLICO!$E$6:$E$4000,G$3)</f>
        <v>0</v>
      </c>
      <c r="H26" s="75" t="n">
        <f aca="false">SUMIFS(ATENCIONPUBLICO!$K$6:$K$4000,ATENCIONPUBLICO!$B$6:$B$4000,$B26,ATENCIONPUBLICO!$E$6:$E$4000,H$3)</f>
        <v>0</v>
      </c>
      <c r="I26" s="75" t="n">
        <f aca="false">SUMIFS(ATENCIONPUBLICO!$K$6:$K$4000,ATENCIONPUBLICO!$B$6:$B$4000,$B26,ATENCIONPUBLICO!$E$6:$E$4000,I$3)</f>
        <v>0</v>
      </c>
      <c r="J26" s="75" t="n">
        <f aca="false">SUMIFS(ATENCIONPUBLICO!$K$6:$K$4000,ATENCIONPUBLICO!$B$6:$B$4000,$B26,ATENCIONPUBLICO!$E$6:$E$4000,J$3)</f>
        <v>0</v>
      </c>
      <c r="K26" s="75" t="n">
        <f aca="false">SUMIFS(ATENCIONPUBLICO!$K$6:$K$4000,ATENCIONPUBLICO!$B$6:$B$4000,$B26,ATENCIONPUBLICO!$E$6:$E$4000,K$3)</f>
        <v>0</v>
      </c>
      <c r="L26" s="75" t="n">
        <f aca="false">SUMIFS(ATENCIONPUBLICO!$K$6:$K$4000,ATENCIONPUBLICO!$B$6:$B$4000,$B26,ATENCIONPUBLICO!$E$6:$E$4000,L$3)</f>
        <v>0</v>
      </c>
      <c r="M26" s="75" t="n">
        <f aca="false">SUMIFS(ATENCIONPUBLICO!$K$6:$K$4000,ATENCIONPUBLICO!$B$6:$B$4000,$B26,ATENCIONPUBLICO!$E$6:$E$4000,M$3)</f>
        <v>1</v>
      </c>
      <c r="N26" s="75" t="n">
        <f aca="false">SUMIFS(ATENCIONPUBLICO!$K$6:$K$4000,ATENCIONPUBLICO!$B$6:$B$4000,$B26,ATENCIONPUBLICO!$E$6:$E$4000,N$3)</f>
        <v>0</v>
      </c>
      <c r="O26" s="75" t="n">
        <f aca="false">SUMIFS(ATENCIONPUBLICO!$K$6:$K$4000,ATENCIONPUBLICO!$B$6:$B$4000,$B26,ATENCIONPUBLICO!$E$6:$E$4000,O$3)</f>
        <v>0</v>
      </c>
      <c r="P26" s="75" t="n">
        <f aca="false">SUMIFS(ATENCIONPUBLICO!$K$6:$K$4000,ATENCIONPUBLICO!$B$6:$B$4000,$B26,ATENCIONPUBLICO!$E$6:$E$4000,P$3)</f>
        <v>0</v>
      </c>
      <c r="Q26" s="75" t="n">
        <f aca="false">SUMIFS(ATENCIONPUBLICO!$K$6:$K$4000,ATENCIONPUBLICO!$B$6:$B$4000,$B26,ATENCIONPUBLICO!$E$6:$E$4000,Q$3)</f>
        <v>0</v>
      </c>
      <c r="R26" s="75" t="n">
        <f aca="false">SUMIFS(ATENCIONPUBLICO!$K$6:$K$4000,ATENCIONPUBLICO!$B$6:$B$4000,$B26,ATENCIONPUBLICO!$E$6:$E$4000,R$3)</f>
        <v>0</v>
      </c>
      <c r="S26" s="75" t="n">
        <f aca="false">SUMIFS(ATENCIONPUBLICO!$K$6:$K$4000,ATENCIONPUBLICO!$B$6:$B$4000,$B26,ATENCIONPUBLICO!$E$6:$E$4000,S$3)</f>
        <v>0</v>
      </c>
      <c r="T26" s="75" t="n">
        <f aca="false">SUMIFS(ATENCIONPUBLICO!$K$6:$K$4000,ATENCIONPUBLICO!$B$6:$B$4000,$B26,ATENCIONPUBLICO!$E$6:$E$4000,T$3)</f>
        <v>0</v>
      </c>
      <c r="U26" s="75" t="n">
        <f aca="false">SUMIFS(ATENCIONPUBLICO!$K$6:$K$4000,ATENCIONPUBLICO!$B$6:$B$4000,$B26,ATENCIONPUBLICO!$E$6:$E$4000,U$3)</f>
        <v>0</v>
      </c>
      <c r="V26" s="75" t="n">
        <f aca="false">SUMIFS(ATENCIONPUBLICO!$K$6:$K$4000,ATENCIONPUBLICO!$B$6:$B$4000,$B26,ATENCIONPUBLICO!$E$6:$E$4000,V$3)</f>
        <v>0</v>
      </c>
      <c r="W26" s="75" t="n">
        <f aca="false">SUMIFS(ATENCIONPUBLICO!$K$6:$K$4000,ATENCIONPUBLICO!$B$6:$B$4000,$B26,ATENCIONPUBLICO!$E$6:$E$4000,W$3)</f>
        <v>0</v>
      </c>
      <c r="X26" s="75" t="n">
        <f aca="false">SUMIFS(ATENCIONPUBLICO!$K$6:$K$4000,ATENCIONPUBLICO!$B$6:$B$4000,$B26,ATENCIONPUBLICO!$E$6:$E$4000,X$3)</f>
        <v>0</v>
      </c>
      <c r="Y26" s="75" t="n">
        <f aca="false">SUMIFS(ATENCIONPUBLICO!$K$6:$K$4000,ATENCIONPUBLICO!$B$6:$B$4000,$B26,ATENCIONPUBLICO!$E$6:$E$4000,Y$3)</f>
        <v>0</v>
      </c>
      <c r="Z26" s="75" t="n">
        <f aca="false">SUMIFS(ATENCIONPUBLICO!$K$6:$K$4000,ATENCIONPUBLICO!$B$6:$B$4000,$B26,ATENCIONPUBLICO!$E$6:$E$4000,Z$3)</f>
        <v>0</v>
      </c>
      <c r="AA26" s="75" t="n">
        <f aca="false">SUMIFS(ATENCIONPUBLICO!$K$6:$K$4000,ATENCIONPUBLICO!$B$6:$B$4000,$B26,ATENCIONPUBLICO!$E$6:$E$4000,AA$3)</f>
        <v>0</v>
      </c>
      <c r="AB26" s="75" t="n">
        <f aca="false">SUMIFS(ATENCIONPUBLICO!$K$6:$K$4000,ATENCIONPUBLICO!$B$6:$B$4000,$B26,ATENCIONPUBLICO!$E$6:$E$4000,AB$3)</f>
        <v>0</v>
      </c>
      <c r="AC26" s="75" t="n">
        <f aca="false">SUMIFS(ATENCIONPUBLICO!$K$6:$K$4000,ATENCIONPUBLICO!$B$6:$B$4000,$B26,ATENCIONPUBLICO!$E$6:$E$4000,AC$3)</f>
        <v>0</v>
      </c>
      <c r="AD26" s="75" t="n">
        <f aca="false">SUMIFS(ATENCIONPUBLICO!$K$6:$K$4000,ATENCIONPUBLICO!$B$6:$B$4000,$B26,ATENCIONPUBLICO!$E$6:$E$4000,AD$3)</f>
        <v>0</v>
      </c>
      <c r="AE26" s="75" t="n">
        <f aca="false">SUMIFS(ATENCIONPUBLICO!$K$6:$K$4000,ATENCIONPUBLICO!$B$6:$B$4000,$B26,ATENCIONPUBLICO!$E$6:$E$4000,AE$3)</f>
        <v>0</v>
      </c>
      <c r="AF26" s="75" t="n">
        <f aca="false">SUMIFS(ATENCIONPUBLICO!$K$6:$K$4000,ATENCIONPUBLICO!$B$6:$B$4000,$B26,ATENCIONPUBLICO!$E$6:$E$4000,AF$3)</f>
        <v>0</v>
      </c>
      <c r="AG26" s="75" t="n">
        <f aca="false">SUMIFS(ATENCIONPUBLICO!$K$6:$K$4000,ATENCIONPUBLICO!$B$6:$B$4000,$B26,ATENCIONPUBLICO!$E$6:$E$4000,AG$3)</f>
        <v>0</v>
      </c>
      <c r="AH26" s="75" t="n">
        <f aca="false">SUMIFS(ATENCIONPUBLICO!$K$6:$K$4000,ATENCIONPUBLICO!$B$6:$B$4000,$B26,ATENCIONPUBLICO!$E$6:$E$4000,AH$3)</f>
        <v>0</v>
      </c>
      <c r="AI26" s="75" t="n">
        <f aca="false">SUMIFS(ATENCIONPUBLICO!$K$6:$K$4000,ATENCIONPUBLICO!$B$6:$B$4000,$B26,ATENCIONPUBLICO!$E$6:$E$4000,AI$3)</f>
        <v>0</v>
      </c>
      <c r="AJ26" s="75" t="n">
        <f aca="false">SUMIFS(ATENCIONPUBLICO!$K$6:$K$4000,ATENCIONPUBLICO!$B$6:$B$4000,$B26,ATENCIONPUBLICO!$E$6:$E$4000,AJ$3)</f>
        <v>0</v>
      </c>
      <c r="AK26" s="75" t="n">
        <f aca="false">SUMIFS(ATENCIONPUBLICO!$K$6:$K$4000,ATENCIONPUBLICO!$B$6:$B$4000,$B26,ATENCIONPUBLICO!$E$6:$E$4000,AK$3)</f>
        <v>0</v>
      </c>
      <c r="AL26" s="75" t="n">
        <f aca="false">SUMIFS(ATENCIONPUBLICO!$K$6:$K$4000,ATENCIONPUBLICO!$B$6:$B$4000,$B26,ATENCIONPUBLICO!$E$6:$E$4000,AL$3)</f>
        <v>0</v>
      </c>
      <c r="AM26" s="75" t="n">
        <f aca="false">SUMIFS(ATENCIONPUBLICO!$K$6:$K$4000,ATENCIONPUBLICO!$B$6:$B$4000,$B26,ATENCIONPUBLICO!$E$6:$E$4000,AM$3)</f>
        <v>0</v>
      </c>
      <c r="AN26" s="76" t="n">
        <f aca="false">SUM(C26:AG26)</f>
        <v>1</v>
      </c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</row>
    <row r="27" customFormat="false" ht="15" hidden="false" customHeight="true" outlineLevel="0" collapsed="false">
      <c r="A27" s="74" t="n">
        <f aca="false">LISTAS!A25</f>
        <v>22</v>
      </c>
      <c r="B27" s="74" t="str">
        <f aca="false">LISTAS!B25</f>
        <v>Revisión de documentos para actualización de datos de empleador DUR</v>
      </c>
      <c r="C27" s="75" t="n">
        <f aca="false">SUMIFS(ATENCIONPUBLICO!$I$6:$I$4000,ATENCIONPUBLICO!$B$6:$B$4000,$B27,ATENCIONPUBLICO!$E$6:$E$4000,C$3)</f>
        <v>0</v>
      </c>
      <c r="D27" s="75" t="n">
        <f aca="false">SUMIFS(ATENCIONPUBLICO!$I$6:$I$4000,ATENCIONPUBLICO!$B$6:$B$4000,$B27,ATENCIONPUBLICO!$E$6:$E$4000,D$3)</f>
        <v>0</v>
      </c>
      <c r="E27" s="75" t="n">
        <f aca="false">SUMIFS(ATENCIONPUBLICO!$I$6:$I$4000,ATENCIONPUBLICO!$B$6:$B$4000,$B27,ATENCIONPUBLICO!$E$6:$E$4000,E$3)</f>
        <v>0</v>
      </c>
      <c r="F27" s="75" t="n">
        <f aca="false">SUMIFS(ATENCIONPUBLICO!$I$6:$I$4000,ATENCIONPUBLICO!$B$6:$B$4000,$B27,ATENCIONPUBLICO!$E$6:$E$4000,F$3)</f>
        <v>0</v>
      </c>
      <c r="G27" s="75" t="n">
        <f aca="false">SUMIFS(ATENCIONPUBLICO!$I$6:$I$4000,ATENCIONPUBLICO!$B$6:$B$4000,$B27,ATENCIONPUBLICO!$E$6:$E$4000,G$3)</f>
        <v>0</v>
      </c>
      <c r="H27" s="75" t="n">
        <f aca="false">SUMIFS(ATENCIONPUBLICO!$I$6:$I$4000,ATENCIONPUBLICO!$B$6:$B$4000,$B27,ATENCIONPUBLICO!$E$6:$E$4000,H$3)</f>
        <v>0</v>
      </c>
      <c r="I27" s="75" t="n">
        <f aca="false">SUMIFS(ATENCIONPUBLICO!$I$6:$I$4000,ATENCIONPUBLICO!$B$6:$B$4000,$B27,ATENCIONPUBLICO!$E$6:$E$4000,I$3)</f>
        <v>0</v>
      </c>
      <c r="J27" s="75" t="n">
        <f aca="false">SUMIFS(ATENCIONPUBLICO!$I$6:$I$4000,ATENCIONPUBLICO!$B$6:$B$4000,$B27,ATENCIONPUBLICO!$E$6:$E$4000,J$3)</f>
        <v>0</v>
      </c>
      <c r="K27" s="75" t="n">
        <f aca="false">SUMIFS(ATENCIONPUBLICO!$I$6:$I$4000,ATENCIONPUBLICO!$B$6:$B$4000,$B27,ATENCIONPUBLICO!$E$6:$E$4000,K$3)</f>
        <v>0</v>
      </c>
      <c r="L27" s="75" t="n">
        <f aca="false">SUMIFS(ATENCIONPUBLICO!$I$6:$I$4000,ATENCIONPUBLICO!$B$6:$B$4000,$B27,ATENCIONPUBLICO!$E$6:$E$4000,L$3)</f>
        <v>0</v>
      </c>
      <c r="M27" s="75" t="n">
        <f aca="false">SUMIFS(ATENCIONPUBLICO!$I$6:$I$4000,ATENCIONPUBLICO!$B$6:$B$4000,$B27,ATENCIONPUBLICO!$E$6:$E$4000,M$3)</f>
        <v>0</v>
      </c>
      <c r="N27" s="75" t="n">
        <f aca="false">SUMIFS(ATENCIONPUBLICO!$I$6:$I$4000,ATENCIONPUBLICO!$B$6:$B$4000,$B27,ATENCIONPUBLICO!$E$6:$E$4000,N$3)</f>
        <v>0</v>
      </c>
      <c r="O27" s="75" t="n">
        <f aca="false">SUMIFS(ATENCIONPUBLICO!$I$6:$I$4000,ATENCIONPUBLICO!$B$6:$B$4000,$B27,ATENCIONPUBLICO!$E$6:$E$4000,O$3)</f>
        <v>0</v>
      </c>
      <c r="P27" s="75" t="n">
        <f aca="false">SUMIFS(ATENCIONPUBLICO!$I$6:$I$4000,ATENCIONPUBLICO!$B$6:$B$4000,$B27,ATENCIONPUBLICO!$E$6:$E$4000,P$3)</f>
        <v>0</v>
      </c>
      <c r="Q27" s="75" t="n">
        <f aca="false">SUMIFS(ATENCIONPUBLICO!$I$6:$I$4000,ATENCIONPUBLICO!$B$6:$B$4000,$B27,ATENCIONPUBLICO!$E$6:$E$4000,Q$3)</f>
        <v>0</v>
      </c>
      <c r="R27" s="75" t="n">
        <f aca="false">SUMIFS(ATENCIONPUBLICO!$I$6:$I$4000,ATENCIONPUBLICO!$B$6:$B$4000,$B27,ATENCIONPUBLICO!$E$6:$E$4000,R$3)</f>
        <v>0</v>
      </c>
      <c r="S27" s="75" t="n">
        <f aca="false">SUMIFS(ATENCIONPUBLICO!$I$6:$I$4000,ATENCIONPUBLICO!$B$6:$B$4000,$B27,ATENCIONPUBLICO!$E$6:$E$4000,S$3)</f>
        <v>0</v>
      </c>
      <c r="T27" s="75" t="n">
        <f aca="false">SUMIFS(ATENCIONPUBLICO!$I$6:$I$4000,ATENCIONPUBLICO!$B$6:$B$4000,$B27,ATENCIONPUBLICO!$E$6:$E$4000,T$3)</f>
        <v>0</v>
      </c>
      <c r="U27" s="75" t="n">
        <f aca="false">SUMIFS(ATENCIONPUBLICO!$I$6:$I$4000,ATENCIONPUBLICO!$B$6:$B$4000,$B27,ATENCIONPUBLICO!$E$6:$E$4000,U$3)</f>
        <v>0</v>
      </c>
      <c r="V27" s="75" t="n">
        <f aca="false">SUMIFS(ATENCIONPUBLICO!$I$6:$I$4000,ATENCIONPUBLICO!$B$6:$B$4000,$B27,ATENCIONPUBLICO!$E$6:$E$4000,V$3)</f>
        <v>0</v>
      </c>
      <c r="W27" s="75" t="n">
        <f aca="false">SUMIFS(ATENCIONPUBLICO!$I$6:$I$4000,ATENCIONPUBLICO!$B$6:$B$4000,$B27,ATENCIONPUBLICO!$E$6:$E$4000,W$3)</f>
        <v>0</v>
      </c>
      <c r="X27" s="75" t="n">
        <f aca="false">SUMIFS(ATENCIONPUBLICO!$I$6:$I$4000,ATENCIONPUBLICO!$B$6:$B$4000,$B27,ATENCIONPUBLICO!$E$6:$E$4000,X$3)</f>
        <v>0</v>
      </c>
      <c r="Y27" s="75" t="n">
        <f aca="false">SUMIFS(ATENCIONPUBLICO!$I$6:$I$4000,ATENCIONPUBLICO!$B$6:$B$4000,$B27,ATENCIONPUBLICO!$E$6:$E$4000,Y$3)</f>
        <v>0</v>
      </c>
      <c r="Z27" s="75" t="n">
        <f aca="false">SUMIFS(ATENCIONPUBLICO!$I$6:$I$4000,ATENCIONPUBLICO!$B$6:$B$4000,$B27,ATENCIONPUBLICO!$E$6:$E$4000,Z$3)</f>
        <v>0</v>
      </c>
      <c r="AA27" s="75" t="n">
        <f aca="false">SUMIFS(ATENCIONPUBLICO!$I$6:$I$4000,ATENCIONPUBLICO!$B$6:$B$4000,$B27,ATENCIONPUBLICO!$E$6:$E$4000,AA$3)</f>
        <v>0</v>
      </c>
      <c r="AB27" s="75" t="n">
        <f aca="false">SUMIFS(ATENCIONPUBLICO!$I$6:$I$4000,ATENCIONPUBLICO!$B$6:$B$4000,$B27,ATENCIONPUBLICO!$E$6:$E$4000,AB$3)</f>
        <v>0</v>
      </c>
      <c r="AC27" s="75" t="n">
        <f aca="false">SUMIFS(ATENCIONPUBLICO!$I$6:$I$4000,ATENCIONPUBLICO!$B$6:$B$4000,$B27,ATENCIONPUBLICO!$E$6:$E$4000,AC$3)</f>
        <v>0</v>
      </c>
      <c r="AD27" s="75" t="n">
        <f aca="false">SUMIFS(ATENCIONPUBLICO!$I$6:$I$4000,ATENCIONPUBLICO!$B$6:$B$4000,$B27,ATENCIONPUBLICO!$E$6:$E$4000,AD$3)</f>
        <v>0</v>
      </c>
      <c r="AE27" s="75" t="n">
        <f aca="false">SUMIFS(ATENCIONPUBLICO!$I$6:$I$4000,ATENCIONPUBLICO!$B$6:$B$4000,$B27,ATENCIONPUBLICO!$E$6:$E$4000,AE$3)</f>
        <v>0</v>
      </c>
      <c r="AF27" s="75" t="n">
        <f aca="false">SUMIFS(ATENCIONPUBLICO!$I$6:$I$4000,ATENCIONPUBLICO!$B$6:$B$4000,$B27,ATENCIONPUBLICO!$E$6:$E$4000,AF$3)</f>
        <v>0</v>
      </c>
      <c r="AG27" s="75" t="n">
        <f aca="false">SUMIFS(ATENCIONPUBLICO!$I$6:$I$4000,ATENCIONPUBLICO!$B$6:$B$4000,$B27,ATENCIONPUBLICO!$E$6:$E$4000,AG$3)</f>
        <v>0</v>
      </c>
      <c r="AH27" s="75" t="n">
        <f aca="false">SUMIFS(ATENCIONPUBLICO!$I$6:$I$4000,ATENCIONPUBLICO!$B$6:$B$4000,$B27,ATENCIONPUBLICO!$E$6:$E$4000,AH$3)</f>
        <v>0</v>
      </c>
      <c r="AI27" s="75" t="n">
        <f aca="false">SUMIFS(ATENCIONPUBLICO!$I$6:$I$4000,ATENCIONPUBLICO!$B$6:$B$4000,$B27,ATENCIONPUBLICO!$E$6:$E$4000,AI$3)</f>
        <v>0</v>
      </c>
      <c r="AJ27" s="75" t="n">
        <f aca="false">SUMIFS(ATENCIONPUBLICO!$I$6:$I$4000,ATENCIONPUBLICO!$B$6:$B$4000,$B27,ATENCIONPUBLICO!$E$6:$E$4000,AJ$3)</f>
        <v>0</v>
      </c>
      <c r="AK27" s="75" t="n">
        <f aca="false">SUMIFS(ATENCIONPUBLICO!$I$6:$I$4000,ATENCIONPUBLICO!$B$6:$B$4000,$B27,ATENCIONPUBLICO!$E$6:$E$4000,AK$3)</f>
        <v>0</v>
      </c>
      <c r="AL27" s="75" t="n">
        <f aca="false">SUMIFS(ATENCIONPUBLICO!$I$6:$I$4000,ATENCIONPUBLICO!$B$6:$B$4000,$B27,ATENCIONPUBLICO!$E$6:$E$4000,AL$3)</f>
        <v>0</v>
      </c>
      <c r="AM27" s="75" t="n">
        <f aca="false">SUMIFS(ATENCIONPUBLICO!$I$6:$I$4000,ATENCIONPUBLICO!$B$6:$B$4000,$B27,ATENCIONPUBLICO!$E$6:$E$4000,AM$3)</f>
        <v>0</v>
      </c>
      <c r="AN27" s="76" t="n">
        <f aca="false">SUM(C27:AG27)</f>
        <v>0</v>
      </c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</row>
    <row r="28" customFormat="false" ht="15" hidden="false" customHeight="true" outlineLevel="0" collapsed="false">
      <c r="A28" s="74" t="n">
        <f aca="false">LISTAS!A26</f>
        <v>23</v>
      </c>
      <c r="B28" s="74" t="str">
        <f aca="false">LISTAS!B26</f>
        <v>Actualización de datos de empleador</v>
      </c>
      <c r="C28" s="75" t="n">
        <f aca="false">SUMIFS(ATENCIONPUBLICO!$I$6:$I$4000,ATENCIONPUBLICO!$B$6:$B$4000,$B28,ATENCIONPUBLICO!$E$6:$E$4000,C$3)</f>
        <v>0</v>
      </c>
      <c r="D28" s="75" t="n">
        <f aca="false">SUMIFS(ATENCIONPUBLICO!$I$6:$I$4000,ATENCIONPUBLICO!$B$6:$B$4000,$B28,ATENCIONPUBLICO!$E$6:$E$4000,D$3)</f>
        <v>0</v>
      </c>
      <c r="E28" s="75" t="n">
        <f aca="false">SUMIFS(ATENCIONPUBLICO!$I$6:$I$4000,ATENCIONPUBLICO!$B$6:$B$4000,$B28,ATENCIONPUBLICO!$E$6:$E$4000,E$3)</f>
        <v>0</v>
      </c>
      <c r="F28" s="75" t="n">
        <f aca="false">SUMIFS(ATENCIONPUBLICO!$I$6:$I$4000,ATENCIONPUBLICO!$B$6:$B$4000,$B28,ATENCIONPUBLICO!$E$6:$E$4000,F$3)</f>
        <v>0</v>
      </c>
      <c r="G28" s="75" t="n">
        <f aca="false">SUMIFS(ATENCIONPUBLICO!$I$6:$I$4000,ATENCIONPUBLICO!$B$6:$B$4000,$B28,ATENCIONPUBLICO!$E$6:$E$4000,G$3)</f>
        <v>0</v>
      </c>
      <c r="H28" s="75" t="n">
        <f aca="false">SUMIFS(ATENCIONPUBLICO!$I$6:$I$4000,ATENCIONPUBLICO!$B$6:$B$4000,$B28,ATENCIONPUBLICO!$E$6:$E$4000,H$3)</f>
        <v>0</v>
      </c>
      <c r="I28" s="75" t="n">
        <f aca="false">SUMIFS(ATENCIONPUBLICO!$I$6:$I$4000,ATENCIONPUBLICO!$B$6:$B$4000,$B28,ATENCIONPUBLICO!$E$6:$E$4000,I$3)</f>
        <v>0</v>
      </c>
      <c r="J28" s="75" t="n">
        <f aca="false">SUMIFS(ATENCIONPUBLICO!$I$6:$I$4000,ATENCIONPUBLICO!$B$6:$B$4000,$B28,ATENCIONPUBLICO!$E$6:$E$4000,J$3)</f>
        <v>0</v>
      </c>
      <c r="K28" s="75" t="n">
        <f aca="false">SUMIFS(ATENCIONPUBLICO!$I$6:$I$4000,ATENCIONPUBLICO!$B$6:$B$4000,$B28,ATENCIONPUBLICO!$E$6:$E$4000,K$3)</f>
        <v>0</v>
      </c>
      <c r="L28" s="75" t="n">
        <f aca="false">SUMIFS(ATENCIONPUBLICO!$I$6:$I$4000,ATENCIONPUBLICO!$B$6:$B$4000,$B28,ATENCIONPUBLICO!$E$6:$E$4000,L$3)</f>
        <v>0</v>
      </c>
      <c r="M28" s="75" t="n">
        <f aca="false">SUMIFS(ATENCIONPUBLICO!$I$6:$I$4000,ATENCIONPUBLICO!$B$6:$B$4000,$B28,ATENCIONPUBLICO!$E$6:$E$4000,M$3)</f>
        <v>0</v>
      </c>
      <c r="N28" s="75" t="n">
        <f aca="false">SUMIFS(ATENCIONPUBLICO!$I$6:$I$4000,ATENCIONPUBLICO!$B$6:$B$4000,$B28,ATENCIONPUBLICO!$E$6:$E$4000,N$3)</f>
        <v>0</v>
      </c>
      <c r="O28" s="75" t="n">
        <f aca="false">SUMIFS(ATENCIONPUBLICO!$I$6:$I$4000,ATENCIONPUBLICO!$B$6:$B$4000,$B28,ATENCIONPUBLICO!$E$6:$E$4000,O$3)</f>
        <v>0</v>
      </c>
      <c r="P28" s="75" t="n">
        <f aca="false">SUMIFS(ATENCIONPUBLICO!$I$6:$I$4000,ATENCIONPUBLICO!$B$6:$B$4000,$B28,ATENCIONPUBLICO!$E$6:$E$4000,P$3)</f>
        <v>0</v>
      </c>
      <c r="Q28" s="75" t="n">
        <f aca="false">SUMIFS(ATENCIONPUBLICO!$I$6:$I$4000,ATENCIONPUBLICO!$B$6:$B$4000,$B28,ATENCIONPUBLICO!$E$6:$E$4000,Q$3)</f>
        <v>0</v>
      </c>
      <c r="R28" s="75" t="n">
        <f aca="false">SUMIFS(ATENCIONPUBLICO!$I$6:$I$4000,ATENCIONPUBLICO!$B$6:$B$4000,$B28,ATENCIONPUBLICO!$E$6:$E$4000,R$3)</f>
        <v>0</v>
      </c>
      <c r="S28" s="75" t="n">
        <f aca="false">SUMIFS(ATENCIONPUBLICO!$I$6:$I$4000,ATENCIONPUBLICO!$B$6:$B$4000,$B28,ATENCIONPUBLICO!$E$6:$E$4000,S$3)</f>
        <v>0</v>
      </c>
      <c r="T28" s="75" t="n">
        <f aca="false">SUMIFS(ATENCIONPUBLICO!$I$6:$I$4000,ATENCIONPUBLICO!$B$6:$B$4000,$B28,ATENCIONPUBLICO!$E$6:$E$4000,T$3)</f>
        <v>0</v>
      </c>
      <c r="U28" s="75" t="n">
        <f aca="false">SUMIFS(ATENCIONPUBLICO!$I$6:$I$4000,ATENCIONPUBLICO!$B$6:$B$4000,$B28,ATENCIONPUBLICO!$E$6:$E$4000,U$3)</f>
        <v>0</v>
      </c>
      <c r="V28" s="75" t="n">
        <f aca="false">SUMIFS(ATENCIONPUBLICO!$I$6:$I$4000,ATENCIONPUBLICO!$B$6:$B$4000,$B28,ATENCIONPUBLICO!$E$6:$E$4000,V$3)</f>
        <v>0</v>
      </c>
      <c r="W28" s="75" t="n">
        <f aca="false">SUMIFS(ATENCIONPUBLICO!$I$6:$I$4000,ATENCIONPUBLICO!$B$6:$B$4000,$B28,ATENCIONPUBLICO!$E$6:$E$4000,W$3)</f>
        <v>0</v>
      </c>
      <c r="X28" s="75" t="n">
        <f aca="false">SUMIFS(ATENCIONPUBLICO!$I$6:$I$4000,ATENCIONPUBLICO!$B$6:$B$4000,$B28,ATENCIONPUBLICO!$E$6:$E$4000,X$3)</f>
        <v>0</v>
      </c>
      <c r="Y28" s="75" t="n">
        <f aca="false">SUMIFS(ATENCIONPUBLICO!$I$6:$I$4000,ATENCIONPUBLICO!$B$6:$B$4000,$B28,ATENCIONPUBLICO!$E$6:$E$4000,Y$3)</f>
        <v>0</v>
      </c>
      <c r="Z28" s="75" t="n">
        <f aca="false">SUMIFS(ATENCIONPUBLICO!$I$6:$I$4000,ATENCIONPUBLICO!$B$6:$B$4000,$B28,ATENCIONPUBLICO!$E$6:$E$4000,Z$3)</f>
        <v>0</v>
      </c>
      <c r="AA28" s="75" t="n">
        <f aca="false">SUMIFS(ATENCIONPUBLICO!$I$6:$I$4000,ATENCIONPUBLICO!$B$6:$B$4000,$B28,ATENCIONPUBLICO!$E$6:$E$4000,AA$3)</f>
        <v>0</v>
      </c>
      <c r="AB28" s="75" t="n">
        <f aca="false">SUMIFS(ATENCIONPUBLICO!$I$6:$I$4000,ATENCIONPUBLICO!$B$6:$B$4000,$B28,ATENCIONPUBLICO!$E$6:$E$4000,AB$3)</f>
        <v>0</v>
      </c>
      <c r="AC28" s="75" t="n">
        <f aca="false">SUMIFS(ATENCIONPUBLICO!$I$6:$I$4000,ATENCIONPUBLICO!$B$6:$B$4000,$B28,ATENCIONPUBLICO!$E$6:$E$4000,AC$3)</f>
        <v>0</v>
      </c>
      <c r="AD28" s="75" t="n">
        <f aca="false">SUMIFS(ATENCIONPUBLICO!$I$6:$I$4000,ATENCIONPUBLICO!$B$6:$B$4000,$B28,ATENCIONPUBLICO!$E$6:$E$4000,AD$3)</f>
        <v>0</v>
      </c>
      <c r="AE28" s="75" t="n">
        <f aca="false">SUMIFS(ATENCIONPUBLICO!$I$6:$I$4000,ATENCIONPUBLICO!$B$6:$B$4000,$B28,ATENCIONPUBLICO!$E$6:$E$4000,AE$3)</f>
        <v>0</v>
      </c>
      <c r="AF28" s="75" t="n">
        <f aca="false">SUMIFS(ATENCIONPUBLICO!$I$6:$I$4000,ATENCIONPUBLICO!$B$6:$B$4000,$B28,ATENCIONPUBLICO!$E$6:$E$4000,AF$3)</f>
        <v>0</v>
      </c>
      <c r="AG28" s="75" t="n">
        <f aca="false">SUMIFS(ATENCIONPUBLICO!$I$6:$I$4000,ATENCIONPUBLICO!$B$6:$B$4000,$B28,ATENCIONPUBLICO!$E$6:$E$4000,AG$3)</f>
        <v>0</v>
      </c>
      <c r="AH28" s="75" t="n">
        <f aca="false">SUMIFS(ATENCIONPUBLICO!$I$6:$I$4000,ATENCIONPUBLICO!$B$6:$B$4000,$B28,ATENCIONPUBLICO!$E$6:$E$4000,AH$3)</f>
        <v>0</v>
      </c>
      <c r="AI28" s="75" t="n">
        <f aca="false">SUMIFS(ATENCIONPUBLICO!$I$6:$I$4000,ATENCIONPUBLICO!$B$6:$B$4000,$B28,ATENCIONPUBLICO!$E$6:$E$4000,AI$3)</f>
        <v>0</v>
      </c>
      <c r="AJ28" s="75" t="n">
        <f aca="false">SUMIFS(ATENCIONPUBLICO!$I$6:$I$4000,ATENCIONPUBLICO!$B$6:$B$4000,$B28,ATENCIONPUBLICO!$E$6:$E$4000,AJ$3)</f>
        <v>0</v>
      </c>
      <c r="AK28" s="75" t="n">
        <f aca="false">SUMIFS(ATENCIONPUBLICO!$I$6:$I$4000,ATENCIONPUBLICO!$B$6:$B$4000,$B28,ATENCIONPUBLICO!$E$6:$E$4000,AK$3)</f>
        <v>0</v>
      </c>
      <c r="AL28" s="75" t="n">
        <f aca="false">SUMIFS(ATENCIONPUBLICO!$I$6:$I$4000,ATENCIONPUBLICO!$B$6:$B$4000,$B28,ATENCIONPUBLICO!$E$6:$E$4000,AL$3)</f>
        <v>0</v>
      </c>
      <c r="AM28" s="75" t="n">
        <f aca="false">SUMIFS(ATENCIONPUBLICO!$I$6:$I$4000,ATENCIONPUBLICO!$B$6:$B$4000,$B28,ATENCIONPUBLICO!$E$6:$E$4000,AM$3)</f>
        <v>0</v>
      </c>
      <c r="AN28" s="76" t="n">
        <f aca="false">SUM(C28:AG28)</f>
        <v>0</v>
      </c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</row>
    <row r="29" customFormat="false" ht="15" hidden="false" customHeight="true" outlineLevel="0" collapsed="false">
      <c r="A29" s="74" t="n">
        <f aca="false">LISTAS!A27</f>
        <v>24</v>
      </c>
      <c r="B29" s="74" t="str">
        <f aca="false">LISTAS!B27</f>
        <v>Constancia de empleador</v>
      </c>
      <c r="C29" s="75" t="n">
        <f aca="false">SUMIFS(ATENCIONPUBLICO!$I$6:$I$4000,ATENCIONPUBLICO!$B$6:$B$4000,$B29,ATENCIONPUBLICO!$E$6:$E$4000,C$3)</f>
        <v>0</v>
      </c>
      <c r="D29" s="75" t="n">
        <f aca="false">SUMIFS(ATENCIONPUBLICO!$I$6:$I$4000,ATENCIONPUBLICO!$B$6:$B$4000,$B29,ATENCIONPUBLICO!$E$6:$E$4000,D$3)</f>
        <v>0</v>
      </c>
      <c r="E29" s="75" t="n">
        <f aca="false">SUMIFS(ATENCIONPUBLICO!$I$6:$I$4000,ATENCIONPUBLICO!$B$6:$B$4000,$B29,ATENCIONPUBLICO!$E$6:$E$4000,E$3)</f>
        <v>0</v>
      </c>
      <c r="F29" s="75" t="n">
        <f aca="false">SUMIFS(ATENCIONPUBLICO!$I$6:$I$4000,ATENCIONPUBLICO!$B$6:$B$4000,$B29,ATENCIONPUBLICO!$E$6:$E$4000,F$3)</f>
        <v>0</v>
      </c>
      <c r="G29" s="75" t="n">
        <f aca="false">SUMIFS(ATENCIONPUBLICO!$I$6:$I$4000,ATENCIONPUBLICO!$B$6:$B$4000,$B29,ATENCIONPUBLICO!$E$6:$E$4000,G$3)</f>
        <v>0</v>
      </c>
      <c r="H29" s="75" t="n">
        <f aca="false">SUMIFS(ATENCIONPUBLICO!$I$6:$I$4000,ATENCIONPUBLICO!$B$6:$B$4000,$B29,ATENCIONPUBLICO!$E$6:$E$4000,H$3)</f>
        <v>0</v>
      </c>
      <c r="I29" s="75" t="n">
        <f aca="false">SUMIFS(ATENCIONPUBLICO!$I$6:$I$4000,ATENCIONPUBLICO!$B$6:$B$4000,$B29,ATENCIONPUBLICO!$E$6:$E$4000,I$3)</f>
        <v>0</v>
      </c>
      <c r="J29" s="75" t="n">
        <f aca="false">SUMIFS(ATENCIONPUBLICO!$I$6:$I$4000,ATENCIONPUBLICO!$B$6:$B$4000,$B29,ATENCIONPUBLICO!$E$6:$E$4000,J$3)</f>
        <v>0</v>
      </c>
      <c r="K29" s="75" t="n">
        <f aca="false">SUMIFS(ATENCIONPUBLICO!$I$6:$I$4000,ATENCIONPUBLICO!$B$6:$B$4000,$B29,ATENCIONPUBLICO!$E$6:$E$4000,K$3)</f>
        <v>0</v>
      </c>
      <c r="L29" s="75" t="n">
        <f aca="false">SUMIFS(ATENCIONPUBLICO!$I$6:$I$4000,ATENCIONPUBLICO!$B$6:$B$4000,$B29,ATENCIONPUBLICO!$E$6:$E$4000,L$3)</f>
        <v>0</v>
      </c>
      <c r="M29" s="75" t="n">
        <f aca="false">SUMIFS(ATENCIONPUBLICO!$I$6:$I$4000,ATENCIONPUBLICO!$B$6:$B$4000,$B29,ATENCIONPUBLICO!$E$6:$E$4000,M$3)</f>
        <v>0</v>
      </c>
      <c r="N29" s="75" t="n">
        <f aca="false">SUMIFS(ATENCIONPUBLICO!$I$6:$I$4000,ATENCIONPUBLICO!$B$6:$B$4000,$B29,ATENCIONPUBLICO!$E$6:$E$4000,N$3)</f>
        <v>0</v>
      </c>
      <c r="O29" s="75" t="n">
        <f aca="false">SUMIFS(ATENCIONPUBLICO!$I$6:$I$4000,ATENCIONPUBLICO!$B$6:$B$4000,$B29,ATENCIONPUBLICO!$E$6:$E$4000,O$3)</f>
        <v>0</v>
      </c>
      <c r="P29" s="75" t="n">
        <f aca="false">SUMIFS(ATENCIONPUBLICO!$I$6:$I$4000,ATENCIONPUBLICO!$B$6:$B$4000,$B29,ATENCIONPUBLICO!$E$6:$E$4000,P$3)</f>
        <v>0</v>
      </c>
      <c r="Q29" s="75" t="n">
        <f aca="false">SUMIFS(ATENCIONPUBLICO!$I$6:$I$4000,ATENCIONPUBLICO!$B$6:$B$4000,$B29,ATENCIONPUBLICO!$E$6:$E$4000,Q$3)</f>
        <v>0</v>
      </c>
      <c r="R29" s="75" t="n">
        <f aca="false">SUMIFS(ATENCIONPUBLICO!$I$6:$I$4000,ATENCIONPUBLICO!$B$6:$B$4000,$B29,ATENCIONPUBLICO!$E$6:$E$4000,R$3)</f>
        <v>0</v>
      </c>
      <c r="S29" s="75" t="n">
        <f aca="false">SUMIFS(ATENCIONPUBLICO!$I$6:$I$4000,ATENCIONPUBLICO!$B$6:$B$4000,$B29,ATENCIONPUBLICO!$E$6:$E$4000,S$3)</f>
        <v>0</v>
      </c>
      <c r="T29" s="75" t="n">
        <f aca="false">SUMIFS(ATENCIONPUBLICO!$I$6:$I$4000,ATENCIONPUBLICO!$B$6:$B$4000,$B29,ATENCIONPUBLICO!$E$6:$E$4000,T$3)</f>
        <v>0</v>
      </c>
      <c r="U29" s="75" t="n">
        <f aca="false">SUMIFS(ATENCIONPUBLICO!$I$6:$I$4000,ATENCIONPUBLICO!$B$6:$B$4000,$B29,ATENCIONPUBLICO!$E$6:$E$4000,U$3)</f>
        <v>0</v>
      </c>
      <c r="V29" s="75" t="n">
        <f aca="false">SUMIFS(ATENCIONPUBLICO!$I$6:$I$4000,ATENCIONPUBLICO!$B$6:$B$4000,$B29,ATENCIONPUBLICO!$E$6:$E$4000,V$3)</f>
        <v>0</v>
      </c>
      <c r="W29" s="75" t="n">
        <f aca="false">SUMIFS(ATENCIONPUBLICO!$I$6:$I$4000,ATENCIONPUBLICO!$B$6:$B$4000,$B29,ATENCIONPUBLICO!$E$6:$E$4000,W$3)</f>
        <v>0</v>
      </c>
      <c r="X29" s="75" t="n">
        <f aca="false">SUMIFS(ATENCIONPUBLICO!$I$6:$I$4000,ATENCIONPUBLICO!$B$6:$B$4000,$B29,ATENCIONPUBLICO!$E$6:$E$4000,X$3)</f>
        <v>0</v>
      </c>
      <c r="Y29" s="75" t="n">
        <f aca="false">SUMIFS(ATENCIONPUBLICO!$I$6:$I$4000,ATENCIONPUBLICO!$B$6:$B$4000,$B29,ATENCIONPUBLICO!$E$6:$E$4000,Y$3)</f>
        <v>0</v>
      </c>
      <c r="Z29" s="75" t="n">
        <f aca="false">SUMIFS(ATENCIONPUBLICO!$I$6:$I$4000,ATENCIONPUBLICO!$B$6:$B$4000,$B29,ATENCIONPUBLICO!$E$6:$E$4000,Z$3)</f>
        <v>0</v>
      </c>
      <c r="AA29" s="75" t="n">
        <f aca="false">SUMIFS(ATENCIONPUBLICO!$I$6:$I$4000,ATENCIONPUBLICO!$B$6:$B$4000,$B29,ATENCIONPUBLICO!$E$6:$E$4000,AA$3)</f>
        <v>0</v>
      </c>
      <c r="AB29" s="75" t="n">
        <f aca="false">SUMIFS(ATENCIONPUBLICO!$I$6:$I$4000,ATENCIONPUBLICO!$B$6:$B$4000,$B29,ATENCIONPUBLICO!$E$6:$E$4000,AB$3)</f>
        <v>0</v>
      </c>
      <c r="AC29" s="75" t="n">
        <f aca="false">SUMIFS(ATENCIONPUBLICO!$I$6:$I$4000,ATENCIONPUBLICO!$B$6:$B$4000,$B29,ATENCIONPUBLICO!$E$6:$E$4000,AC$3)</f>
        <v>0</v>
      </c>
      <c r="AD29" s="75" t="n">
        <f aca="false">SUMIFS(ATENCIONPUBLICO!$I$6:$I$4000,ATENCIONPUBLICO!$B$6:$B$4000,$B29,ATENCIONPUBLICO!$E$6:$E$4000,AD$3)</f>
        <v>0</v>
      </c>
      <c r="AE29" s="75" t="n">
        <f aca="false">SUMIFS(ATENCIONPUBLICO!$I$6:$I$4000,ATENCIONPUBLICO!$B$6:$B$4000,$B29,ATENCIONPUBLICO!$E$6:$E$4000,AE$3)</f>
        <v>0</v>
      </c>
      <c r="AF29" s="75" t="n">
        <f aca="false">SUMIFS(ATENCIONPUBLICO!$I$6:$I$4000,ATENCIONPUBLICO!$B$6:$B$4000,$B29,ATENCIONPUBLICO!$E$6:$E$4000,AF$3)</f>
        <v>0</v>
      </c>
      <c r="AG29" s="75" t="n">
        <f aca="false">SUMIFS(ATENCIONPUBLICO!$I$6:$I$4000,ATENCIONPUBLICO!$B$6:$B$4000,$B29,ATENCIONPUBLICO!$E$6:$E$4000,AG$3)</f>
        <v>0</v>
      </c>
      <c r="AH29" s="75" t="n">
        <f aca="false">SUMIFS(ATENCIONPUBLICO!$I$6:$I$4000,ATENCIONPUBLICO!$B$6:$B$4000,$B29,ATENCIONPUBLICO!$E$6:$E$4000,AH$3)</f>
        <v>0</v>
      </c>
      <c r="AI29" s="75" t="n">
        <f aca="false">SUMIFS(ATENCIONPUBLICO!$I$6:$I$4000,ATENCIONPUBLICO!$B$6:$B$4000,$B29,ATENCIONPUBLICO!$E$6:$E$4000,AI$3)</f>
        <v>0</v>
      </c>
      <c r="AJ29" s="75" t="n">
        <f aca="false">SUMIFS(ATENCIONPUBLICO!$I$6:$I$4000,ATENCIONPUBLICO!$B$6:$B$4000,$B29,ATENCIONPUBLICO!$E$6:$E$4000,AJ$3)</f>
        <v>0</v>
      </c>
      <c r="AK29" s="75" t="n">
        <f aca="false">SUMIFS(ATENCIONPUBLICO!$I$6:$I$4000,ATENCIONPUBLICO!$B$6:$B$4000,$B29,ATENCIONPUBLICO!$E$6:$E$4000,AK$3)</f>
        <v>0</v>
      </c>
      <c r="AL29" s="75" t="n">
        <f aca="false">SUMIFS(ATENCIONPUBLICO!$I$6:$I$4000,ATENCIONPUBLICO!$B$6:$B$4000,$B29,ATENCIONPUBLICO!$E$6:$E$4000,AL$3)</f>
        <v>0</v>
      </c>
      <c r="AM29" s="75" t="n">
        <f aca="false">SUMIFS(ATENCIONPUBLICO!$I$6:$I$4000,ATENCIONPUBLICO!$B$6:$B$4000,$B29,ATENCIONPUBLICO!$E$6:$E$4000,AM$3)</f>
        <v>0</v>
      </c>
      <c r="AN29" s="76" t="n">
        <f aca="false">SUM(C29:AG29)</f>
        <v>0</v>
      </c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</row>
    <row r="30" customFormat="false" ht="15" hidden="false" customHeight="true" outlineLevel="0" collapsed="false">
      <c r="A30" s="74" t="n">
        <f aca="false">LISTAS!A28</f>
        <v>25</v>
      </c>
      <c r="B30" s="74" t="str">
        <f aca="false">LISTAS!B28</f>
        <v>Recepción de inscripción obligatorio por fiscalizador</v>
      </c>
      <c r="C30" s="75" t="n">
        <f aca="false">SUMIFS(ATENCIONPUBLICO!$C$6:$C$4000,ATENCIONPUBLICO!$B$6:$B$4000,$B30,ATENCIONPUBLICO!$E$6:$E$4000,C$3)</f>
        <v>0</v>
      </c>
      <c r="D30" s="75" t="n">
        <f aca="false">SUMIFS(ATENCIONPUBLICO!$C$6:$C$4000,ATENCIONPUBLICO!$B$6:$B$4000,$B30,ATENCIONPUBLICO!$E$6:$E$4000,D$3)</f>
        <v>0</v>
      </c>
      <c r="E30" s="75" t="n">
        <f aca="false">SUMIFS(ATENCIONPUBLICO!$C$6:$C$4000,ATENCIONPUBLICO!$B$6:$B$4000,$B30,ATENCIONPUBLICO!$E$6:$E$4000,E$3)</f>
        <v>0</v>
      </c>
      <c r="F30" s="75" t="n">
        <f aca="false">SUMIFS(ATENCIONPUBLICO!$C$6:$C$4000,ATENCIONPUBLICO!$B$6:$B$4000,$B30,ATENCIONPUBLICO!$E$6:$E$4000,F$3)</f>
        <v>0</v>
      </c>
      <c r="G30" s="75" t="n">
        <f aca="false">SUMIFS(ATENCIONPUBLICO!$C$6:$C$4000,ATENCIONPUBLICO!$B$6:$B$4000,$B30,ATENCIONPUBLICO!$E$6:$E$4000,G$3)</f>
        <v>0</v>
      </c>
      <c r="H30" s="75" t="n">
        <f aca="false">SUMIFS(ATENCIONPUBLICO!$C$6:$C$4000,ATENCIONPUBLICO!$B$6:$B$4000,$B30,ATENCIONPUBLICO!$E$6:$E$4000,H$3)</f>
        <v>0</v>
      </c>
      <c r="I30" s="75" t="n">
        <f aca="false">SUMIFS(ATENCIONPUBLICO!$C$6:$C$4000,ATENCIONPUBLICO!$B$6:$B$4000,$B30,ATENCIONPUBLICO!$E$6:$E$4000,I$3)</f>
        <v>0</v>
      </c>
      <c r="J30" s="75" t="n">
        <f aca="false">SUMIFS(ATENCIONPUBLICO!$C$6:$C$4000,ATENCIONPUBLICO!$B$6:$B$4000,$B30,ATENCIONPUBLICO!$E$6:$E$4000,J$3)</f>
        <v>0</v>
      </c>
      <c r="K30" s="75" t="n">
        <f aca="false">SUMIFS(ATENCIONPUBLICO!$C$6:$C$4000,ATENCIONPUBLICO!$B$6:$B$4000,$B30,ATENCIONPUBLICO!$E$6:$E$4000,K$3)</f>
        <v>0</v>
      </c>
      <c r="L30" s="75" t="n">
        <f aca="false">SUMIFS(ATENCIONPUBLICO!$C$6:$C$4000,ATENCIONPUBLICO!$B$6:$B$4000,$B30,ATENCIONPUBLICO!$E$6:$E$4000,L$3)</f>
        <v>0</v>
      </c>
      <c r="M30" s="75" t="n">
        <f aca="false">SUMIFS(ATENCIONPUBLICO!$C$6:$C$4000,ATENCIONPUBLICO!$B$6:$B$4000,$B30,ATENCIONPUBLICO!$E$6:$E$4000,M$3)</f>
        <v>0</v>
      </c>
      <c r="N30" s="75" t="n">
        <f aca="false">SUMIFS(ATENCIONPUBLICO!$C$6:$C$4000,ATENCIONPUBLICO!$B$6:$B$4000,$B30,ATENCIONPUBLICO!$E$6:$E$4000,N$3)</f>
        <v>0</v>
      </c>
      <c r="O30" s="75" t="n">
        <f aca="false">SUMIFS(ATENCIONPUBLICO!$C$6:$C$4000,ATENCIONPUBLICO!$B$6:$B$4000,$B30,ATENCIONPUBLICO!$E$6:$E$4000,O$3)</f>
        <v>0</v>
      </c>
      <c r="P30" s="75" t="n">
        <f aca="false">SUMIFS(ATENCIONPUBLICO!$C$6:$C$4000,ATENCIONPUBLICO!$B$6:$B$4000,$B30,ATENCIONPUBLICO!$E$6:$E$4000,P$3)</f>
        <v>0</v>
      </c>
      <c r="Q30" s="75" t="n">
        <f aca="false">SUMIFS(ATENCIONPUBLICO!$C$6:$C$4000,ATENCIONPUBLICO!$B$6:$B$4000,$B30,ATENCIONPUBLICO!$E$6:$E$4000,Q$3)</f>
        <v>0</v>
      </c>
      <c r="R30" s="75" t="n">
        <f aca="false">SUMIFS(ATENCIONPUBLICO!$C$6:$C$4000,ATENCIONPUBLICO!$B$6:$B$4000,$B30,ATENCIONPUBLICO!$E$6:$E$4000,R$3)</f>
        <v>0</v>
      </c>
      <c r="S30" s="75" t="n">
        <f aca="false">SUMIFS(ATENCIONPUBLICO!$C$6:$C$4000,ATENCIONPUBLICO!$B$6:$B$4000,$B30,ATENCIONPUBLICO!$E$6:$E$4000,S$3)</f>
        <v>0</v>
      </c>
      <c r="T30" s="75" t="n">
        <f aca="false">SUMIFS(ATENCIONPUBLICO!$C$6:$C$4000,ATENCIONPUBLICO!$B$6:$B$4000,$B30,ATENCIONPUBLICO!$E$6:$E$4000,T$3)</f>
        <v>0</v>
      </c>
      <c r="U30" s="75" t="n">
        <f aca="false">SUMIFS(ATENCIONPUBLICO!$C$6:$C$4000,ATENCIONPUBLICO!$B$6:$B$4000,$B30,ATENCIONPUBLICO!$E$6:$E$4000,U$3)</f>
        <v>0</v>
      </c>
      <c r="V30" s="75" t="n">
        <f aca="false">SUMIFS(ATENCIONPUBLICO!$C$6:$C$4000,ATENCIONPUBLICO!$B$6:$B$4000,$B30,ATENCIONPUBLICO!$E$6:$E$4000,V$3)</f>
        <v>0</v>
      </c>
      <c r="W30" s="75" t="n">
        <f aca="false">SUMIFS(ATENCIONPUBLICO!$C$6:$C$4000,ATENCIONPUBLICO!$B$6:$B$4000,$B30,ATENCIONPUBLICO!$E$6:$E$4000,W$3)</f>
        <v>0</v>
      </c>
      <c r="X30" s="75" t="n">
        <f aca="false">SUMIFS(ATENCIONPUBLICO!$C$6:$C$4000,ATENCIONPUBLICO!$B$6:$B$4000,$B30,ATENCIONPUBLICO!$E$6:$E$4000,X$3)</f>
        <v>0</v>
      </c>
      <c r="Y30" s="75" t="n">
        <f aca="false">SUMIFS(ATENCIONPUBLICO!$C$6:$C$4000,ATENCIONPUBLICO!$B$6:$B$4000,$B30,ATENCIONPUBLICO!$E$6:$E$4000,Y$3)</f>
        <v>0</v>
      </c>
      <c r="Z30" s="75" t="n">
        <f aca="false">SUMIFS(ATENCIONPUBLICO!$C$6:$C$4000,ATENCIONPUBLICO!$B$6:$B$4000,$B30,ATENCIONPUBLICO!$E$6:$E$4000,Z$3)</f>
        <v>0</v>
      </c>
      <c r="AA30" s="75" t="n">
        <f aca="false">SUMIFS(ATENCIONPUBLICO!$C$6:$C$4000,ATENCIONPUBLICO!$B$6:$B$4000,$B30,ATENCIONPUBLICO!$E$6:$E$4000,AA$3)</f>
        <v>0</v>
      </c>
      <c r="AB30" s="75" t="n">
        <f aca="false">SUMIFS(ATENCIONPUBLICO!$C$6:$C$4000,ATENCIONPUBLICO!$B$6:$B$4000,$B30,ATENCIONPUBLICO!$E$6:$E$4000,AB$3)</f>
        <v>0</v>
      </c>
      <c r="AC30" s="75" t="n">
        <f aca="false">SUMIFS(ATENCIONPUBLICO!$C$6:$C$4000,ATENCIONPUBLICO!$B$6:$B$4000,$B30,ATENCIONPUBLICO!$E$6:$E$4000,AC$3)</f>
        <v>0</v>
      </c>
      <c r="AD30" s="75" t="n">
        <f aca="false">SUMIFS(ATENCIONPUBLICO!$C$6:$C$4000,ATENCIONPUBLICO!$B$6:$B$4000,$B30,ATENCIONPUBLICO!$E$6:$E$4000,AD$3)</f>
        <v>0</v>
      </c>
      <c r="AE30" s="75" t="n">
        <f aca="false">SUMIFS(ATENCIONPUBLICO!$C$6:$C$4000,ATENCIONPUBLICO!$B$6:$B$4000,$B30,ATENCIONPUBLICO!$E$6:$E$4000,AE$3)</f>
        <v>0</v>
      </c>
      <c r="AF30" s="75" t="n">
        <f aca="false">SUMIFS(ATENCIONPUBLICO!$C$6:$C$4000,ATENCIONPUBLICO!$B$6:$B$4000,$B30,ATENCIONPUBLICO!$E$6:$E$4000,AF$3)</f>
        <v>0</v>
      </c>
      <c r="AG30" s="75" t="n">
        <f aca="false">SUMIFS(ATENCIONPUBLICO!$C$6:$C$4000,ATENCIONPUBLICO!$B$6:$B$4000,$B30,ATENCIONPUBLICO!$E$6:$E$4000,AG$3)</f>
        <v>0</v>
      </c>
      <c r="AH30" s="75" t="n">
        <f aca="false">SUMIFS(ATENCIONPUBLICO!$C$6:$C$4000,ATENCIONPUBLICO!$B$6:$B$4000,$B30,ATENCIONPUBLICO!$E$6:$E$4000,AH$3)</f>
        <v>0</v>
      </c>
      <c r="AI30" s="75" t="n">
        <f aca="false">SUMIFS(ATENCIONPUBLICO!$C$6:$C$4000,ATENCIONPUBLICO!$B$6:$B$4000,$B30,ATENCIONPUBLICO!$E$6:$E$4000,AI$3)</f>
        <v>0</v>
      </c>
      <c r="AJ30" s="75" t="n">
        <f aca="false">SUMIFS(ATENCIONPUBLICO!$C$6:$C$4000,ATENCIONPUBLICO!$B$6:$B$4000,$B30,ATENCIONPUBLICO!$E$6:$E$4000,AJ$3)</f>
        <v>0</v>
      </c>
      <c r="AK30" s="75" t="n">
        <f aca="false">SUMIFS(ATENCIONPUBLICO!$C$6:$C$4000,ATENCIONPUBLICO!$B$6:$B$4000,$B30,ATENCIONPUBLICO!$E$6:$E$4000,AK$3)</f>
        <v>0</v>
      </c>
      <c r="AL30" s="75" t="n">
        <f aca="false">SUMIFS(ATENCIONPUBLICO!$C$6:$C$4000,ATENCIONPUBLICO!$B$6:$B$4000,$B30,ATENCIONPUBLICO!$E$6:$E$4000,AL$3)</f>
        <v>0</v>
      </c>
      <c r="AM30" s="75" t="n">
        <f aca="false">SUMIFS(ATENCIONPUBLICO!$C$6:$C$4000,ATENCIONPUBLICO!$B$6:$B$4000,$B30,ATENCIONPUBLICO!$E$6:$E$4000,AM$3)</f>
        <v>0</v>
      </c>
      <c r="AN30" s="76" t="n">
        <f aca="false">SUM(C30:AG30)</f>
        <v>0</v>
      </c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</row>
    <row r="31" customFormat="false" ht="15" hidden="false" customHeight="true" outlineLevel="0" collapsed="false">
      <c r="A31" s="74" t="n">
        <f aca="false">LISTAS!A29</f>
        <v>26</v>
      </c>
      <c r="B31" s="74" t="str">
        <f aca="false">LISTAS!B29</f>
        <v>Recepción de inscripción obligatorio por empleador</v>
      </c>
      <c r="C31" s="75" t="n">
        <f aca="false">SUMIFS(ATENCIONPUBLICO!$C$6:$C$4000,ATENCIONPUBLICO!$B$6:$B$4000,$B31,ATENCIONPUBLICO!$E$6:$E$4000,C$3)</f>
        <v>0</v>
      </c>
      <c r="D31" s="75" t="n">
        <f aca="false">SUMIFS(ATENCIONPUBLICO!$C$6:$C$4000,ATENCIONPUBLICO!$B$6:$B$4000,$B31,ATENCIONPUBLICO!$E$6:$E$4000,D$3)</f>
        <v>0</v>
      </c>
      <c r="E31" s="75" t="n">
        <f aca="false">SUMIFS(ATENCIONPUBLICO!$C$6:$C$4000,ATENCIONPUBLICO!$B$6:$B$4000,$B31,ATENCIONPUBLICO!$E$6:$E$4000,E$3)</f>
        <v>0</v>
      </c>
      <c r="F31" s="75" t="n">
        <f aca="false">SUMIFS(ATENCIONPUBLICO!$C$6:$C$4000,ATENCIONPUBLICO!$B$6:$B$4000,$B31,ATENCIONPUBLICO!$E$6:$E$4000,F$3)</f>
        <v>0</v>
      </c>
      <c r="G31" s="75" t="n">
        <f aca="false">SUMIFS(ATENCIONPUBLICO!$C$6:$C$4000,ATENCIONPUBLICO!$B$6:$B$4000,$B31,ATENCIONPUBLICO!$E$6:$E$4000,G$3)</f>
        <v>0</v>
      </c>
      <c r="H31" s="75" t="n">
        <f aca="false">SUMIFS(ATENCIONPUBLICO!$C$6:$C$4000,ATENCIONPUBLICO!$B$6:$B$4000,$B31,ATENCIONPUBLICO!$E$6:$E$4000,H$3)</f>
        <v>1</v>
      </c>
      <c r="I31" s="75" t="n">
        <f aca="false">SUMIFS(ATENCIONPUBLICO!$C$6:$C$4000,ATENCIONPUBLICO!$B$6:$B$4000,$B31,ATENCIONPUBLICO!$E$6:$E$4000,I$3)</f>
        <v>0</v>
      </c>
      <c r="J31" s="75" t="n">
        <f aca="false">SUMIFS(ATENCIONPUBLICO!$C$6:$C$4000,ATENCIONPUBLICO!$B$6:$B$4000,$B31,ATENCIONPUBLICO!$E$6:$E$4000,J$3)</f>
        <v>0</v>
      </c>
      <c r="K31" s="75" t="n">
        <f aca="false">SUMIFS(ATENCIONPUBLICO!$C$6:$C$4000,ATENCIONPUBLICO!$B$6:$B$4000,$B31,ATENCIONPUBLICO!$E$6:$E$4000,K$3)</f>
        <v>2</v>
      </c>
      <c r="L31" s="75" t="n">
        <f aca="false">SUMIFS(ATENCIONPUBLICO!$C$6:$C$4000,ATENCIONPUBLICO!$B$6:$B$4000,$B31,ATENCIONPUBLICO!$E$6:$E$4000,L$3)</f>
        <v>0</v>
      </c>
      <c r="M31" s="75" t="n">
        <f aca="false">SUMIFS(ATENCIONPUBLICO!$C$6:$C$4000,ATENCIONPUBLICO!$B$6:$B$4000,$B31,ATENCIONPUBLICO!$E$6:$E$4000,M$3)</f>
        <v>0</v>
      </c>
      <c r="N31" s="75" t="n">
        <f aca="false">SUMIFS(ATENCIONPUBLICO!$C$6:$C$4000,ATENCIONPUBLICO!$B$6:$B$4000,$B31,ATENCIONPUBLICO!$E$6:$E$4000,N$3)</f>
        <v>0</v>
      </c>
      <c r="O31" s="75" t="n">
        <f aca="false">SUMIFS(ATENCIONPUBLICO!$C$6:$C$4000,ATENCIONPUBLICO!$B$6:$B$4000,$B31,ATENCIONPUBLICO!$E$6:$E$4000,O$3)</f>
        <v>0</v>
      </c>
      <c r="P31" s="75" t="n">
        <f aca="false">SUMIFS(ATENCIONPUBLICO!$C$6:$C$4000,ATENCIONPUBLICO!$B$6:$B$4000,$B31,ATENCIONPUBLICO!$E$6:$E$4000,P$3)</f>
        <v>0</v>
      </c>
      <c r="Q31" s="75" t="n">
        <f aca="false">SUMIFS(ATENCIONPUBLICO!$C$6:$C$4000,ATENCIONPUBLICO!$B$6:$B$4000,$B31,ATENCIONPUBLICO!$E$6:$E$4000,Q$3)</f>
        <v>0</v>
      </c>
      <c r="R31" s="75" t="n">
        <f aca="false">SUMIFS(ATENCIONPUBLICO!$C$6:$C$4000,ATENCIONPUBLICO!$B$6:$B$4000,$B31,ATENCIONPUBLICO!$E$6:$E$4000,R$3)</f>
        <v>0</v>
      </c>
      <c r="S31" s="75" t="n">
        <f aca="false">SUMIFS(ATENCIONPUBLICO!$C$6:$C$4000,ATENCIONPUBLICO!$B$6:$B$4000,$B31,ATENCIONPUBLICO!$E$6:$E$4000,S$3)</f>
        <v>0</v>
      </c>
      <c r="T31" s="75" t="n">
        <f aca="false">SUMIFS(ATENCIONPUBLICO!$C$6:$C$4000,ATENCIONPUBLICO!$B$6:$B$4000,$B31,ATENCIONPUBLICO!$E$6:$E$4000,T$3)</f>
        <v>0</v>
      </c>
      <c r="U31" s="75" t="n">
        <f aca="false">SUMIFS(ATENCIONPUBLICO!$C$6:$C$4000,ATENCIONPUBLICO!$B$6:$B$4000,$B31,ATENCIONPUBLICO!$E$6:$E$4000,U$3)</f>
        <v>0</v>
      </c>
      <c r="V31" s="75" t="n">
        <f aca="false">SUMIFS(ATENCIONPUBLICO!$C$6:$C$4000,ATENCIONPUBLICO!$B$6:$B$4000,$B31,ATENCIONPUBLICO!$E$6:$E$4000,V$3)</f>
        <v>0</v>
      </c>
      <c r="W31" s="75" t="n">
        <f aca="false">SUMIFS(ATENCIONPUBLICO!$C$6:$C$4000,ATENCIONPUBLICO!$B$6:$B$4000,$B31,ATENCIONPUBLICO!$E$6:$E$4000,W$3)</f>
        <v>0</v>
      </c>
      <c r="X31" s="75" t="n">
        <f aca="false">SUMIFS(ATENCIONPUBLICO!$C$6:$C$4000,ATENCIONPUBLICO!$B$6:$B$4000,$B31,ATENCIONPUBLICO!$E$6:$E$4000,X$3)</f>
        <v>0</v>
      </c>
      <c r="Y31" s="75" t="n">
        <f aca="false">SUMIFS(ATENCIONPUBLICO!$C$6:$C$4000,ATENCIONPUBLICO!$B$6:$B$4000,$B31,ATENCIONPUBLICO!$E$6:$E$4000,Y$3)</f>
        <v>0</v>
      </c>
      <c r="Z31" s="75" t="n">
        <f aca="false">SUMIFS(ATENCIONPUBLICO!$C$6:$C$4000,ATENCIONPUBLICO!$B$6:$B$4000,$B31,ATENCIONPUBLICO!$E$6:$E$4000,Z$3)</f>
        <v>0</v>
      </c>
      <c r="AA31" s="75" t="n">
        <f aca="false">SUMIFS(ATENCIONPUBLICO!$C$6:$C$4000,ATENCIONPUBLICO!$B$6:$B$4000,$B31,ATENCIONPUBLICO!$E$6:$E$4000,AA$3)</f>
        <v>0</v>
      </c>
      <c r="AB31" s="75" t="n">
        <f aca="false">SUMIFS(ATENCIONPUBLICO!$C$6:$C$4000,ATENCIONPUBLICO!$B$6:$B$4000,$B31,ATENCIONPUBLICO!$E$6:$E$4000,AB$3)</f>
        <v>0</v>
      </c>
      <c r="AC31" s="75" t="n">
        <f aca="false">SUMIFS(ATENCIONPUBLICO!$C$6:$C$4000,ATENCIONPUBLICO!$B$6:$B$4000,$B31,ATENCIONPUBLICO!$E$6:$E$4000,AC$3)</f>
        <v>0</v>
      </c>
      <c r="AD31" s="75" t="n">
        <f aca="false">SUMIFS(ATENCIONPUBLICO!$C$6:$C$4000,ATENCIONPUBLICO!$B$6:$B$4000,$B31,ATENCIONPUBLICO!$E$6:$E$4000,AD$3)</f>
        <v>0</v>
      </c>
      <c r="AE31" s="75" t="n">
        <f aca="false">SUMIFS(ATENCIONPUBLICO!$C$6:$C$4000,ATENCIONPUBLICO!$B$6:$B$4000,$B31,ATENCIONPUBLICO!$E$6:$E$4000,AE$3)</f>
        <v>0</v>
      </c>
      <c r="AF31" s="75" t="n">
        <f aca="false">SUMIFS(ATENCIONPUBLICO!$C$6:$C$4000,ATENCIONPUBLICO!$B$6:$B$4000,$B31,ATENCIONPUBLICO!$E$6:$E$4000,AF$3)</f>
        <v>0</v>
      </c>
      <c r="AG31" s="75" t="n">
        <f aca="false">SUMIFS(ATENCIONPUBLICO!$C$6:$C$4000,ATENCIONPUBLICO!$B$6:$B$4000,$B31,ATENCIONPUBLICO!$E$6:$E$4000,AG$3)</f>
        <v>0</v>
      </c>
      <c r="AH31" s="75" t="n">
        <f aca="false">SUMIFS(ATENCIONPUBLICO!$C$6:$C$4000,ATENCIONPUBLICO!$B$6:$B$4000,$B31,ATENCIONPUBLICO!$E$6:$E$4000,AH$3)</f>
        <v>0</v>
      </c>
      <c r="AI31" s="75" t="n">
        <f aca="false">SUMIFS(ATENCIONPUBLICO!$C$6:$C$4000,ATENCIONPUBLICO!$B$6:$B$4000,$B31,ATENCIONPUBLICO!$E$6:$E$4000,AI$3)</f>
        <v>0</v>
      </c>
      <c r="AJ31" s="75" t="n">
        <f aca="false">SUMIFS(ATENCIONPUBLICO!$C$6:$C$4000,ATENCIONPUBLICO!$B$6:$B$4000,$B31,ATENCIONPUBLICO!$E$6:$E$4000,AJ$3)</f>
        <v>0</v>
      </c>
      <c r="AK31" s="75" t="n">
        <f aca="false">SUMIFS(ATENCIONPUBLICO!$C$6:$C$4000,ATENCIONPUBLICO!$B$6:$B$4000,$B31,ATENCIONPUBLICO!$E$6:$E$4000,AK$3)</f>
        <v>0</v>
      </c>
      <c r="AL31" s="75" t="n">
        <f aca="false">SUMIFS(ATENCIONPUBLICO!$C$6:$C$4000,ATENCIONPUBLICO!$B$6:$B$4000,$B31,ATENCIONPUBLICO!$E$6:$E$4000,AL$3)</f>
        <v>0</v>
      </c>
      <c r="AM31" s="75" t="n">
        <f aca="false">SUMIFS(ATENCIONPUBLICO!$C$6:$C$4000,ATENCIONPUBLICO!$B$6:$B$4000,$B31,ATENCIONPUBLICO!$E$6:$E$4000,AM$3)</f>
        <v>0</v>
      </c>
      <c r="AN31" s="76" t="n">
        <f aca="false">SUM(C31:AG31)</f>
        <v>3</v>
      </c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</row>
    <row r="32" customFormat="false" ht="15" hidden="false" customHeight="true" outlineLevel="0" collapsed="false">
      <c r="A32" s="74" t="n">
        <f aca="false">LISTAS!A30</f>
        <v>27</v>
      </c>
      <c r="B32" s="74" t="str">
        <f aca="false">LISTAS!B30</f>
        <v>Recepción de inscripción obligatorio grabar prox. mes mensual/cierre especial</v>
      </c>
      <c r="C32" s="75" t="n">
        <f aca="false">SUMIFS(ATENCIONPUBLICO!$C$6:$C$4000,ATENCIONPUBLICO!$B$6:$B$4000,$B32,ATENCIONPUBLICO!$E$6:$E$4000,C$3)</f>
        <v>0</v>
      </c>
      <c r="D32" s="75" t="n">
        <f aca="false">SUMIFS(ATENCIONPUBLICO!$C$6:$C$4000,ATENCIONPUBLICO!$B$6:$B$4000,$B32,ATENCIONPUBLICO!$E$6:$E$4000,D$3)</f>
        <v>0</v>
      </c>
      <c r="E32" s="75" t="n">
        <f aca="false">SUMIFS(ATENCIONPUBLICO!$C$6:$C$4000,ATENCIONPUBLICO!$B$6:$B$4000,$B32,ATENCIONPUBLICO!$E$6:$E$4000,E$3)</f>
        <v>0</v>
      </c>
      <c r="F32" s="75" t="n">
        <f aca="false">SUMIFS(ATENCIONPUBLICO!$C$6:$C$4000,ATENCIONPUBLICO!$B$6:$B$4000,$B32,ATENCIONPUBLICO!$E$6:$E$4000,F$3)</f>
        <v>0</v>
      </c>
      <c r="G32" s="75" t="n">
        <f aca="false">SUMIFS(ATENCIONPUBLICO!$C$6:$C$4000,ATENCIONPUBLICO!$B$6:$B$4000,$B32,ATENCIONPUBLICO!$E$6:$E$4000,G$3)</f>
        <v>0</v>
      </c>
      <c r="H32" s="75" t="n">
        <f aca="false">SUMIFS(ATENCIONPUBLICO!$C$6:$C$4000,ATENCIONPUBLICO!$B$6:$B$4000,$B32,ATENCIONPUBLICO!$E$6:$E$4000,H$3)</f>
        <v>0</v>
      </c>
      <c r="I32" s="75" t="n">
        <f aca="false">SUMIFS(ATENCIONPUBLICO!$C$6:$C$4000,ATENCIONPUBLICO!$B$6:$B$4000,$B32,ATENCIONPUBLICO!$E$6:$E$4000,I$3)</f>
        <v>0</v>
      </c>
      <c r="J32" s="75" t="n">
        <f aca="false">SUMIFS(ATENCIONPUBLICO!$C$6:$C$4000,ATENCIONPUBLICO!$B$6:$B$4000,$B32,ATENCIONPUBLICO!$E$6:$E$4000,J$3)</f>
        <v>0</v>
      </c>
      <c r="K32" s="75" t="n">
        <f aca="false">SUMIFS(ATENCIONPUBLICO!$C$6:$C$4000,ATENCIONPUBLICO!$B$6:$B$4000,$B32,ATENCIONPUBLICO!$E$6:$E$4000,K$3)</f>
        <v>0</v>
      </c>
      <c r="L32" s="75" t="n">
        <f aca="false">SUMIFS(ATENCIONPUBLICO!$C$6:$C$4000,ATENCIONPUBLICO!$B$6:$B$4000,$B32,ATENCIONPUBLICO!$E$6:$E$4000,L$3)</f>
        <v>0</v>
      </c>
      <c r="M32" s="75" t="n">
        <f aca="false">SUMIFS(ATENCIONPUBLICO!$C$6:$C$4000,ATENCIONPUBLICO!$B$6:$B$4000,$B32,ATENCIONPUBLICO!$E$6:$E$4000,M$3)</f>
        <v>0</v>
      </c>
      <c r="N32" s="75" t="n">
        <f aca="false">SUMIFS(ATENCIONPUBLICO!$C$6:$C$4000,ATENCIONPUBLICO!$B$6:$B$4000,$B32,ATENCIONPUBLICO!$E$6:$E$4000,N$3)</f>
        <v>0</v>
      </c>
      <c r="O32" s="75" t="n">
        <f aca="false">SUMIFS(ATENCIONPUBLICO!$C$6:$C$4000,ATENCIONPUBLICO!$B$6:$B$4000,$B32,ATENCIONPUBLICO!$E$6:$E$4000,O$3)</f>
        <v>0</v>
      </c>
      <c r="P32" s="75" t="n">
        <f aca="false">SUMIFS(ATENCIONPUBLICO!$C$6:$C$4000,ATENCIONPUBLICO!$B$6:$B$4000,$B32,ATENCIONPUBLICO!$E$6:$E$4000,P$3)</f>
        <v>0</v>
      </c>
      <c r="Q32" s="75" t="n">
        <f aca="false">SUMIFS(ATENCIONPUBLICO!$C$6:$C$4000,ATENCIONPUBLICO!$B$6:$B$4000,$B32,ATENCIONPUBLICO!$E$6:$E$4000,Q$3)</f>
        <v>0</v>
      </c>
      <c r="R32" s="75" t="n">
        <f aca="false">SUMIFS(ATENCIONPUBLICO!$C$6:$C$4000,ATENCIONPUBLICO!$B$6:$B$4000,$B32,ATENCIONPUBLICO!$E$6:$E$4000,R$3)</f>
        <v>0</v>
      </c>
      <c r="S32" s="75" t="n">
        <f aca="false">SUMIFS(ATENCIONPUBLICO!$C$6:$C$4000,ATENCIONPUBLICO!$B$6:$B$4000,$B32,ATENCIONPUBLICO!$E$6:$E$4000,S$3)</f>
        <v>0</v>
      </c>
      <c r="T32" s="75" t="n">
        <f aca="false">SUMIFS(ATENCIONPUBLICO!$C$6:$C$4000,ATENCIONPUBLICO!$B$6:$B$4000,$B32,ATENCIONPUBLICO!$E$6:$E$4000,T$3)</f>
        <v>0</v>
      </c>
      <c r="U32" s="75" t="n">
        <f aca="false">SUMIFS(ATENCIONPUBLICO!$C$6:$C$4000,ATENCIONPUBLICO!$B$6:$B$4000,$B32,ATENCIONPUBLICO!$E$6:$E$4000,U$3)</f>
        <v>0</v>
      </c>
      <c r="V32" s="75" t="n">
        <f aca="false">SUMIFS(ATENCIONPUBLICO!$C$6:$C$4000,ATENCIONPUBLICO!$B$6:$B$4000,$B32,ATENCIONPUBLICO!$E$6:$E$4000,V$3)</f>
        <v>0</v>
      </c>
      <c r="W32" s="75" t="n">
        <f aca="false">SUMIFS(ATENCIONPUBLICO!$C$6:$C$4000,ATENCIONPUBLICO!$B$6:$B$4000,$B32,ATENCIONPUBLICO!$E$6:$E$4000,W$3)</f>
        <v>0</v>
      </c>
      <c r="X32" s="75" t="n">
        <f aca="false">SUMIFS(ATENCIONPUBLICO!$C$6:$C$4000,ATENCIONPUBLICO!$B$6:$B$4000,$B32,ATENCIONPUBLICO!$E$6:$E$4000,X$3)</f>
        <v>0</v>
      </c>
      <c r="Y32" s="75" t="n">
        <f aca="false">SUMIFS(ATENCIONPUBLICO!$C$6:$C$4000,ATENCIONPUBLICO!$B$6:$B$4000,$B32,ATENCIONPUBLICO!$E$6:$E$4000,Y$3)</f>
        <v>0</v>
      </c>
      <c r="Z32" s="75" t="n">
        <f aca="false">SUMIFS(ATENCIONPUBLICO!$C$6:$C$4000,ATENCIONPUBLICO!$B$6:$B$4000,$B32,ATENCIONPUBLICO!$E$6:$E$4000,Z$3)</f>
        <v>0</v>
      </c>
      <c r="AA32" s="75" t="n">
        <f aca="false">SUMIFS(ATENCIONPUBLICO!$C$6:$C$4000,ATENCIONPUBLICO!$B$6:$B$4000,$B32,ATENCIONPUBLICO!$E$6:$E$4000,AA$3)</f>
        <v>0</v>
      </c>
      <c r="AB32" s="75" t="n">
        <f aca="false">SUMIFS(ATENCIONPUBLICO!$C$6:$C$4000,ATENCIONPUBLICO!$B$6:$B$4000,$B32,ATENCIONPUBLICO!$E$6:$E$4000,AB$3)</f>
        <v>0</v>
      </c>
      <c r="AC32" s="75" t="n">
        <f aca="false">SUMIFS(ATENCIONPUBLICO!$C$6:$C$4000,ATENCIONPUBLICO!$B$6:$B$4000,$B32,ATENCIONPUBLICO!$E$6:$E$4000,AC$3)</f>
        <v>0</v>
      </c>
      <c r="AD32" s="75" t="n">
        <f aca="false">SUMIFS(ATENCIONPUBLICO!$C$6:$C$4000,ATENCIONPUBLICO!$B$6:$B$4000,$B32,ATENCIONPUBLICO!$E$6:$E$4000,AD$3)</f>
        <v>0</v>
      </c>
      <c r="AE32" s="75" t="n">
        <f aca="false">SUMIFS(ATENCIONPUBLICO!$C$6:$C$4000,ATENCIONPUBLICO!$B$6:$B$4000,$B32,ATENCIONPUBLICO!$E$6:$E$4000,AE$3)</f>
        <v>0</v>
      </c>
      <c r="AF32" s="75" t="n">
        <f aca="false">SUMIFS(ATENCIONPUBLICO!$C$6:$C$4000,ATENCIONPUBLICO!$B$6:$B$4000,$B32,ATENCIONPUBLICO!$E$6:$E$4000,AF$3)</f>
        <v>0</v>
      </c>
      <c r="AG32" s="75" t="n">
        <f aca="false">SUMIFS(ATENCIONPUBLICO!$C$6:$C$4000,ATENCIONPUBLICO!$B$6:$B$4000,$B32,ATENCIONPUBLICO!$E$6:$E$4000,AG$3)</f>
        <v>0</v>
      </c>
      <c r="AH32" s="75" t="n">
        <f aca="false">SUMIFS(ATENCIONPUBLICO!$C$6:$C$4000,ATENCIONPUBLICO!$B$6:$B$4000,$B32,ATENCIONPUBLICO!$E$6:$E$4000,AH$3)</f>
        <v>0</v>
      </c>
      <c r="AI32" s="75" t="n">
        <f aca="false">SUMIFS(ATENCIONPUBLICO!$C$6:$C$4000,ATENCIONPUBLICO!$B$6:$B$4000,$B32,ATENCIONPUBLICO!$E$6:$E$4000,AI$3)</f>
        <v>0</v>
      </c>
      <c r="AJ32" s="75" t="n">
        <f aca="false">SUMIFS(ATENCIONPUBLICO!$C$6:$C$4000,ATENCIONPUBLICO!$B$6:$B$4000,$B32,ATENCIONPUBLICO!$E$6:$E$4000,AJ$3)</f>
        <v>0</v>
      </c>
      <c r="AK32" s="75" t="n">
        <f aca="false">SUMIFS(ATENCIONPUBLICO!$C$6:$C$4000,ATENCIONPUBLICO!$B$6:$B$4000,$B32,ATENCIONPUBLICO!$E$6:$E$4000,AK$3)</f>
        <v>0</v>
      </c>
      <c r="AL32" s="75" t="n">
        <f aca="false">SUMIFS(ATENCIONPUBLICO!$C$6:$C$4000,ATENCIONPUBLICO!$B$6:$B$4000,$B32,ATENCIONPUBLICO!$E$6:$E$4000,AL$3)</f>
        <v>0</v>
      </c>
      <c r="AM32" s="75" t="n">
        <f aca="false">SUMIFS(ATENCIONPUBLICO!$C$6:$C$4000,ATENCIONPUBLICO!$B$6:$B$4000,$B32,ATENCIONPUBLICO!$E$6:$E$4000,AM$3)</f>
        <v>0</v>
      </c>
      <c r="AN32" s="77" t="n">
        <f aca="false">SUM(I32:AM32)</f>
        <v>0</v>
      </c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</row>
    <row r="33" customFormat="false" ht="15" hidden="false" customHeight="true" outlineLevel="0" collapsed="false">
      <c r="A33" s="74" t="n">
        <f aca="false">LISTAS!A31</f>
        <v>28</v>
      </c>
      <c r="B33" s="74" t="str">
        <f aca="false">LISTAS!B31</f>
        <v>Recepción de inscripción obligatorio - al cierre de factura</v>
      </c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 t="n">
        <f aca="false">SUMIFS(ATENCIONPUBLICO!$C$6:$C$4000,ATENCIONPUBLICO!$B$6:$B$4000,$B33,ATENCIONPUBLICO!$E$6:$E$4000,AH$3)</f>
        <v>0</v>
      </c>
      <c r="AI33" s="75" t="n">
        <f aca="false">SUMIFS(ATENCIONPUBLICO!$C$6:$C$4000,ATENCIONPUBLICO!$B$6:$B$4000,$B33,ATENCIONPUBLICO!$E$6:$E$4000,AI$3)</f>
        <v>0</v>
      </c>
      <c r="AJ33" s="75" t="n">
        <f aca="false">SUMIFS(ATENCIONPUBLICO!$C$6:$C$4000,ATENCIONPUBLICO!$B$6:$B$4000,$B33,ATENCIONPUBLICO!$E$6:$E$4000,AJ$3)</f>
        <v>0</v>
      </c>
      <c r="AK33" s="75" t="n">
        <f aca="false">SUMIFS(ATENCIONPUBLICO!$C$6:$C$4000,ATENCIONPUBLICO!$B$6:$B$4000,$B33,ATENCIONPUBLICO!$E$6:$E$4000,AK$3)</f>
        <v>0</v>
      </c>
      <c r="AL33" s="75" t="n">
        <f aca="false">SUMIFS(ATENCIONPUBLICO!$C$6:$C$4000,ATENCIONPUBLICO!$B$6:$B$4000,$B33,ATENCIONPUBLICO!$E$6:$E$4000,AL$3)</f>
        <v>0</v>
      </c>
      <c r="AM33" s="75" t="n">
        <f aca="false">SUMIFS(ATENCIONPUBLICO!$C$6:$C$4000,ATENCIONPUBLICO!$B$6:$B$4000,$B33,ATENCIONPUBLICO!$E$6:$E$4000,AM$3)</f>
        <v>0</v>
      </c>
      <c r="AN33" s="76" t="n">
        <f aca="false">SUM(AH33:AM33)</f>
        <v>0</v>
      </c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</row>
    <row r="34" customFormat="false" ht="15" hidden="false" customHeight="true" outlineLevel="0" collapsed="false">
      <c r="A34" s="71" t="str">
        <f aca="false">LISTAS!A32</f>
        <v>III</v>
      </c>
      <c r="B34" s="71" t="str">
        <f aca="false">LISTAS!B32</f>
        <v>GENERAR NSS</v>
      </c>
      <c r="C34" s="72" t="n">
        <f aca="false">SUM(C35:C36)</f>
        <v>0</v>
      </c>
      <c r="D34" s="72" t="n">
        <f aca="false">SUM(D35:D36)</f>
        <v>0</v>
      </c>
      <c r="E34" s="72" t="n">
        <f aca="false">SUM(E35:E36)</f>
        <v>1</v>
      </c>
      <c r="F34" s="72" t="n">
        <f aca="false">SUM(F35:F36)</f>
        <v>0</v>
      </c>
      <c r="G34" s="72" t="n">
        <f aca="false">SUM(G35:G36)</f>
        <v>0</v>
      </c>
      <c r="H34" s="72" t="n">
        <f aca="false">SUM(H35:H36)</f>
        <v>0</v>
      </c>
      <c r="I34" s="72" t="n">
        <f aca="false">SUM(I35:I36)</f>
        <v>0</v>
      </c>
      <c r="J34" s="72" t="n">
        <f aca="false">SUM(J35:J36)</f>
        <v>0</v>
      </c>
      <c r="K34" s="72" t="n">
        <f aca="false">SUM(K35:K36)</f>
        <v>1</v>
      </c>
      <c r="L34" s="72" t="n">
        <f aca="false">SUM(L35:L36)</f>
        <v>2</v>
      </c>
      <c r="M34" s="72" t="n">
        <f aca="false">SUM(M35:M36)</f>
        <v>1</v>
      </c>
      <c r="N34" s="72" t="n">
        <f aca="false">SUM(N35:N36)</f>
        <v>1</v>
      </c>
      <c r="O34" s="72" t="n">
        <f aca="false">SUM(O35:O36)</f>
        <v>0</v>
      </c>
      <c r="P34" s="72" t="n">
        <f aca="false">SUM(P35:P36)</f>
        <v>0</v>
      </c>
      <c r="Q34" s="72" t="n">
        <f aca="false">SUM(Q35:Q36)</f>
        <v>0</v>
      </c>
      <c r="R34" s="72" t="n">
        <f aca="false">SUM(R35:R36)</f>
        <v>0</v>
      </c>
      <c r="S34" s="72" t="n">
        <f aca="false">SUM(S35:S36)</f>
        <v>0</v>
      </c>
      <c r="T34" s="72" t="n">
        <f aca="false">SUM(T35:T36)</f>
        <v>0</v>
      </c>
      <c r="U34" s="72" t="n">
        <f aca="false">SUM(U35:U36)</f>
        <v>0</v>
      </c>
      <c r="V34" s="72" t="n">
        <f aca="false">SUM(V35:V36)</f>
        <v>0</v>
      </c>
      <c r="W34" s="72" t="n">
        <f aca="false">SUM(W35:W36)</f>
        <v>0</v>
      </c>
      <c r="X34" s="72" t="n">
        <f aca="false">SUM(X35:X36)</f>
        <v>0</v>
      </c>
      <c r="Y34" s="72" t="n">
        <f aca="false">SUM(Y35:Y36)</f>
        <v>0</v>
      </c>
      <c r="Z34" s="72" t="n">
        <f aca="false">SUM(Z35:Z36)</f>
        <v>0</v>
      </c>
      <c r="AA34" s="72" t="n">
        <f aca="false">SUM(AA35:AA36)</f>
        <v>0</v>
      </c>
      <c r="AB34" s="72" t="n">
        <f aca="false">SUM(AB35:AB36)</f>
        <v>0</v>
      </c>
      <c r="AC34" s="72" t="n">
        <f aca="false">SUM(AC35:AC36)</f>
        <v>0</v>
      </c>
      <c r="AD34" s="72" t="n">
        <f aca="false">SUM(AD35:AD36)</f>
        <v>0</v>
      </c>
      <c r="AE34" s="72" t="n">
        <f aca="false">SUM(AE35:AE36)</f>
        <v>0</v>
      </c>
      <c r="AF34" s="72" t="n">
        <f aca="false">SUM(AF35:AF36)</f>
        <v>0</v>
      </c>
      <c r="AG34" s="72" t="n">
        <f aca="false">SUM(AG35:AG36)</f>
        <v>0</v>
      </c>
      <c r="AH34" s="72" t="n">
        <f aca="false">SUM(AH35:AH36)</f>
        <v>0</v>
      </c>
      <c r="AI34" s="72" t="n">
        <f aca="false">SUM(AI35:AI36)</f>
        <v>0</v>
      </c>
      <c r="AJ34" s="72" t="n">
        <f aca="false">SUM(AJ35:AJ36)</f>
        <v>0</v>
      </c>
      <c r="AK34" s="72" t="n">
        <f aca="false">SUM(AK35:AK36)</f>
        <v>0</v>
      </c>
      <c r="AL34" s="72" t="n">
        <f aca="false">SUM(AL35:AL36)</f>
        <v>0</v>
      </c>
      <c r="AM34" s="72" t="n">
        <f aca="false">SUM(AM35:AM36)</f>
        <v>0</v>
      </c>
      <c r="AN34" s="72" t="n">
        <f aca="false">SUM(C34:AG34)</f>
        <v>6</v>
      </c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  <c r="AMA34" s="73"/>
      <c r="AMB34" s="73"/>
      <c r="AMC34" s="73"/>
      <c r="AMD34" s="73"/>
      <c r="AME34" s="73"/>
      <c r="AMF34" s="73"/>
      <c r="AMG34" s="73"/>
      <c r="AMH34" s="73"/>
      <c r="AMI34" s="73"/>
      <c r="AMJ34" s="73"/>
    </row>
    <row r="35" customFormat="false" ht="15" hidden="false" customHeight="true" outlineLevel="0" collapsed="false">
      <c r="A35" s="74" t="n">
        <f aca="false">LISTAS!A33</f>
        <v>29</v>
      </c>
      <c r="B35" s="74" t="str">
        <f aca="false">LISTAS!B33</f>
        <v>Generar NSS para inscripción obligatoria sin grabar salario</v>
      </c>
      <c r="C35" s="75" t="n">
        <f aca="false">SUMIFS(ATENCIONPUBLICO!$I$6:$I$4000,ATENCIONPUBLICO!$B$6:$B$4000,$B35,ATENCIONPUBLICO!$E$6:$E$4000,C$3)</f>
        <v>0</v>
      </c>
      <c r="D35" s="75" t="n">
        <f aca="false">SUMIFS(ATENCIONPUBLICO!$I$6:$I$4000,ATENCIONPUBLICO!$B$6:$B$4000,$B35,ATENCIONPUBLICO!$E$6:$E$4000,D$3)</f>
        <v>0</v>
      </c>
      <c r="E35" s="75" t="n">
        <f aca="false">SUMIFS(ATENCIONPUBLICO!$I$6:$I$4000,ATENCIONPUBLICO!$B$6:$B$4000,$B35,ATENCIONPUBLICO!$E$6:$E$4000,E$3)</f>
        <v>0</v>
      </c>
      <c r="F35" s="75" t="n">
        <f aca="false">SUMIFS(ATENCIONPUBLICO!$I$6:$I$4000,ATENCIONPUBLICO!$B$6:$B$4000,$B35,ATENCIONPUBLICO!$E$6:$E$4000,F$3)</f>
        <v>0</v>
      </c>
      <c r="G35" s="75" t="n">
        <f aca="false">SUMIFS(ATENCIONPUBLICO!$I$6:$I$4000,ATENCIONPUBLICO!$B$6:$B$4000,$B35,ATENCIONPUBLICO!$E$6:$E$4000,G$3)</f>
        <v>0</v>
      </c>
      <c r="H35" s="75" t="n">
        <f aca="false">SUMIFS(ATENCIONPUBLICO!$I$6:$I$4000,ATENCIONPUBLICO!$B$6:$B$4000,$B35,ATENCIONPUBLICO!$E$6:$E$4000,H$3)</f>
        <v>0</v>
      </c>
      <c r="I35" s="75" t="n">
        <f aca="false">SUMIFS(ATENCIONPUBLICO!$I$6:$I$4000,ATENCIONPUBLICO!$B$6:$B$4000,$B35,ATENCIONPUBLICO!$E$6:$E$4000,I$3)</f>
        <v>0</v>
      </c>
      <c r="J35" s="75" t="n">
        <f aca="false">SUMIFS(ATENCIONPUBLICO!$I$6:$I$4000,ATENCIONPUBLICO!$B$6:$B$4000,$B35,ATENCIONPUBLICO!$E$6:$E$4000,J$3)</f>
        <v>0</v>
      </c>
      <c r="K35" s="75" t="n">
        <f aca="false">SUMIFS(ATENCIONPUBLICO!$I$6:$I$4000,ATENCIONPUBLICO!$B$6:$B$4000,$B35,ATENCIONPUBLICO!$E$6:$E$4000,K$3)</f>
        <v>1</v>
      </c>
      <c r="L35" s="75" t="n">
        <f aca="false">SUMIFS(ATENCIONPUBLICO!$I$6:$I$4000,ATENCIONPUBLICO!$B$6:$B$4000,$B35,ATENCIONPUBLICO!$E$6:$E$4000,L$3)</f>
        <v>0</v>
      </c>
      <c r="M35" s="75" t="n">
        <f aca="false">SUMIFS(ATENCIONPUBLICO!$I$6:$I$4000,ATENCIONPUBLICO!$B$6:$B$4000,$B35,ATENCIONPUBLICO!$E$6:$E$4000,M$3)</f>
        <v>0</v>
      </c>
      <c r="N35" s="75" t="n">
        <f aca="false">SUMIFS(ATENCIONPUBLICO!$I$6:$I$4000,ATENCIONPUBLICO!$B$6:$B$4000,$B35,ATENCIONPUBLICO!$E$6:$E$4000,N$3)</f>
        <v>0</v>
      </c>
      <c r="O35" s="75" t="n">
        <f aca="false">SUMIFS(ATENCIONPUBLICO!$I$6:$I$4000,ATENCIONPUBLICO!$B$6:$B$4000,$B35,ATENCIONPUBLICO!$E$6:$E$4000,O$3)</f>
        <v>0</v>
      </c>
      <c r="P35" s="75" t="n">
        <f aca="false">SUMIFS(ATENCIONPUBLICO!$I$6:$I$4000,ATENCIONPUBLICO!$B$6:$B$4000,$B35,ATENCIONPUBLICO!$E$6:$E$4000,P$3)</f>
        <v>0</v>
      </c>
      <c r="Q35" s="75" t="n">
        <f aca="false">SUMIFS(ATENCIONPUBLICO!$I$6:$I$4000,ATENCIONPUBLICO!$B$6:$B$4000,$B35,ATENCIONPUBLICO!$E$6:$E$4000,Q$3)</f>
        <v>0</v>
      </c>
      <c r="R35" s="75" t="n">
        <f aca="false">SUMIFS(ATENCIONPUBLICO!$I$6:$I$4000,ATENCIONPUBLICO!$B$6:$B$4000,$B35,ATENCIONPUBLICO!$E$6:$E$4000,R$3)</f>
        <v>0</v>
      </c>
      <c r="S35" s="75" t="n">
        <f aca="false">SUMIFS(ATENCIONPUBLICO!$I$6:$I$4000,ATENCIONPUBLICO!$B$6:$B$4000,$B35,ATENCIONPUBLICO!$E$6:$E$4000,S$3)</f>
        <v>0</v>
      </c>
      <c r="T35" s="75" t="n">
        <f aca="false">SUMIFS(ATENCIONPUBLICO!$I$6:$I$4000,ATENCIONPUBLICO!$B$6:$B$4000,$B35,ATENCIONPUBLICO!$E$6:$E$4000,T$3)</f>
        <v>0</v>
      </c>
      <c r="U35" s="75" t="n">
        <f aca="false">SUMIFS(ATENCIONPUBLICO!$I$6:$I$4000,ATENCIONPUBLICO!$B$6:$B$4000,$B35,ATENCIONPUBLICO!$E$6:$E$4000,U$3)</f>
        <v>0</v>
      </c>
      <c r="V35" s="75" t="n">
        <f aca="false">SUMIFS(ATENCIONPUBLICO!$I$6:$I$4000,ATENCIONPUBLICO!$B$6:$B$4000,$B35,ATENCIONPUBLICO!$E$6:$E$4000,V$3)</f>
        <v>0</v>
      </c>
      <c r="W35" s="75" t="n">
        <f aca="false">SUMIFS(ATENCIONPUBLICO!$I$6:$I$4000,ATENCIONPUBLICO!$B$6:$B$4000,$B35,ATENCIONPUBLICO!$E$6:$E$4000,W$3)</f>
        <v>0</v>
      </c>
      <c r="X35" s="75" t="n">
        <f aca="false">SUMIFS(ATENCIONPUBLICO!$I$6:$I$4000,ATENCIONPUBLICO!$B$6:$B$4000,$B35,ATENCIONPUBLICO!$E$6:$E$4000,X$3)</f>
        <v>0</v>
      </c>
      <c r="Y35" s="75" t="n">
        <f aca="false">SUMIFS(ATENCIONPUBLICO!$I$6:$I$4000,ATENCIONPUBLICO!$B$6:$B$4000,$B35,ATENCIONPUBLICO!$E$6:$E$4000,Y$3)</f>
        <v>0</v>
      </c>
      <c r="Z35" s="75" t="n">
        <f aca="false">SUMIFS(ATENCIONPUBLICO!$I$6:$I$4000,ATENCIONPUBLICO!$B$6:$B$4000,$B35,ATENCIONPUBLICO!$E$6:$E$4000,Z$3)</f>
        <v>0</v>
      </c>
      <c r="AA35" s="75" t="n">
        <f aca="false">SUMIFS(ATENCIONPUBLICO!$I$6:$I$4000,ATENCIONPUBLICO!$B$6:$B$4000,$B35,ATENCIONPUBLICO!$E$6:$E$4000,AA$3)</f>
        <v>0</v>
      </c>
      <c r="AB35" s="75" t="n">
        <f aca="false">SUMIFS(ATENCIONPUBLICO!$I$6:$I$4000,ATENCIONPUBLICO!$B$6:$B$4000,$B35,ATENCIONPUBLICO!$E$6:$E$4000,AB$3)</f>
        <v>0</v>
      </c>
      <c r="AC35" s="75" t="n">
        <f aca="false">SUMIFS(ATENCIONPUBLICO!$I$6:$I$4000,ATENCIONPUBLICO!$B$6:$B$4000,$B35,ATENCIONPUBLICO!$E$6:$E$4000,AC$3)</f>
        <v>0</v>
      </c>
      <c r="AD35" s="75" t="n">
        <f aca="false">SUMIFS(ATENCIONPUBLICO!$I$6:$I$4000,ATENCIONPUBLICO!$B$6:$B$4000,$B35,ATENCIONPUBLICO!$E$6:$E$4000,AD$3)</f>
        <v>0</v>
      </c>
      <c r="AE35" s="75" t="n">
        <f aca="false">SUMIFS(ATENCIONPUBLICO!$I$6:$I$4000,ATENCIONPUBLICO!$B$6:$B$4000,$B35,ATENCIONPUBLICO!$E$6:$E$4000,AE$3)</f>
        <v>0</v>
      </c>
      <c r="AF35" s="75" t="n">
        <f aca="false">SUMIFS(ATENCIONPUBLICO!$I$6:$I$4000,ATENCIONPUBLICO!$B$6:$B$4000,$B35,ATENCIONPUBLICO!$E$6:$E$4000,AF$3)</f>
        <v>0</v>
      </c>
      <c r="AG35" s="75" t="n">
        <f aca="false">SUMIFS(ATENCIONPUBLICO!$I$6:$I$4000,ATENCIONPUBLICO!$B$6:$B$4000,$B35,ATENCIONPUBLICO!$E$6:$E$4000,AG$3)</f>
        <v>0</v>
      </c>
      <c r="AH35" s="75" t="n">
        <f aca="false">SUMIFS(ATENCIONPUBLICO!$I$6:$I$4000,ATENCIONPUBLICO!$B$6:$B$4000,$B35,ATENCIONPUBLICO!$E$6:$E$4000,AH$3)</f>
        <v>0</v>
      </c>
      <c r="AI35" s="75" t="n">
        <f aca="false">SUMIFS(ATENCIONPUBLICO!$I$6:$I$4000,ATENCIONPUBLICO!$B$6:$B$4000,$B35,ATENCIONPUBLICO!$E$6:$E$4000,AI$3)</f>
        <v>0</v>
      </c>
      <c r="AJ35" s="75" t="n">
        <f aca="false">SUMIFS(ATENCIONPUBLICO!$I$6:$I$4000,ATENCIONPUBLICO!$B$6:$B$4000,$B35,ATENCIONPUBLICO!$E$6:$E$4000,AJ$3)</f>
        <v>0</v>
      </c>
      <c r="AK35" s="75" t="n">
        <f aca="false">SUMIFS(ATENCIONPUBLICO!$I$6:$I$4000,ATENCIONPUBLICO!$B$6:$B$4000,$B35,ATENCIONPUBLICO!$E$6:$E$4000,AK$3)</f>
        <v>0</v>
      </c>
      <c r="AL35" s="75" t="n">
        <f aca="false">SUMIFS(ATENCIONPUBLICO!$I$6:$I$4000,ATENCIONPUBLICO!$B$6:$B$4000,$B35,ATENCIONPUBLICO!$E$6:$E$4000,AL$3)</f>
        <v>0</v>
      </c>
      <c r="AM35" s="75" t="n">
        <f aca="false">SUMIFS(ATENCIONPUBLICO!$I$6:$I$4000,ATENCIONPUBLICO!$B$6:$B$4000,$B35,ATENCIONPUBLICO!$E$6:$E$4000,AM$3)</f>
        <v>0</v>
      </c>
      <c r="AN35" s="76" t="n">
        <f aca="false">SUM(C35:AG35)</f>
        <v>1</v>
      </c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</row>
    <row r="36" customFormat="false" ht="15" hidden="false" customHeight="true" outlineLevel="0" collapsed="false">
      <c r="A36" s="74" t="n">
        <f aca="false">LISTAS!A34</f>
        <v>30</v>
      </c>
      <c r="B36" s="74" t="str">
        <f aca="false">LISTAS!B34</f>
        <v>Generar NSS otros tipos de trámites</v>
      </c>
      <c r="C36" s="75" t="n">
        <f aca="false">SUMIFS(ATENCIONPUBLICO!$I$6:$I$4000,ATENCIONPUBLICO!$B$6:$B$4000,$B36,ATENCIONPUBLICO!$E$6:$E$4000,C$3)</f>
        <v>0</v>
      </c>
      <c r="D36" s="75" t="n">
        <f aca="false">SUMIFS(ATENCIONPUBLICO!$I$6:$I$4000,ATENCIONPUBLICO!$B$6:$B$4000,$B36,ATENCIONPUBLICO!$E$6:$E$4000,D$3)</f>
        <v>0</v>
      </c>
      <c r="E36" s="75" t="n">
        <f aca="false">SUMIFS(ATENCIONPUBLICO!$I$6:$I$4000,ATENCIONPUBLICO!$B$6:$B$4000,$B36,ATENCIONPUBLICO!$E$6:$E$4000,E$3)</f>
        <v>1</v>
      </c>
      <c r="F36" s="75" t="n">
        <f aca="false">SUMIFS(ATENCIONPUBLICO!$I$6:$I$4000,ATENCIONPUBLICO!$B$6:$B$4000,$B36,ATENCIONPUBLICO!$E$6:$E$4000,F$3)</f>
        <v>0</v>
      </c>
      <c r="G36" s="75" t="n">
        <f aca="false">SUMIFS(ATENCIONPUBLICO!$I$6:$I$4000,ATENCIONPUBLICO!$B$6:$B$4000,$B36,ATENCIONPUBLICO!$E$6:$E$4000,G$3)</f>
        <v>0</v>
      </c>
      <c r="H36" s="75" t="n">
        <f aca="false">SUMIFS(ATENCIONPUBLICO!$I$6:$I$4000,ATENCIONPUBLICO!$B$6:$B$4000,$B36,ATENCIONPUBLICO!$E$6:$E$4000,H$3)</f>
        <v>0</v>
      </c>
      <c r="I36" s="75" t="n">
        <f aca="false">SUMIFS(ATENCIONPUBLICO!$I$6:$I$4000,ATENCIONPUBLICO!$B$6:$B$4000,$B36,ATENCIONPUBLICO!$E$6:$E$4000,I$3)</f>
        <v>0</v>
      </c>
      <c r="J36" s="75" t="n">
        <f aca="false">SUMIFS(ATENCIONPUBLICO!$I$6:$I$4000,ATENCIONPUBLICO!$B$6:$B$4000,$B36,ATENCIONPUBLICO!$E$6:$E$4000,J$3)</f>
        <v>0</v>
      </c>
      <c r="K36" s="75" t="n">
        <f aca="false">SUMIFS(ATENCIONPUBLICO!$I$6:$I$4000,ATENCIONPUBLICO!$B$6:$B$4000,$B36,ATENCIONPUBLICO!$E$6:$E$4000,K$3)</f>
        <v>0</v>
      </c>
      <c r="L36" s="75" t="n">
        <f aca="false">SUMIFS(ATENCIONPUBLICO!$I$6:$I$4000,ATENCIONPUBLICO!$B$6:$B$4000,$B36,ATENCIONPUBLICO!$E$6:$E$4000,L$3)</f>
        <v>2</v>
      </c>
      <c r="M36" s="75" t="n">
        <f aca="false">SUMIFS(ATENCIONPUBLICO!$I$6:$I$4000,ATENCIONPUBLICO!$B$6:$B$4000,$B36,ATENCIONPUBLICO!$E$6:$E$4000,M$3)</f>
        <v>1</v>
      </c>
      <c r="N36" s="75" t="n">
        <f aca="false">SUMIFS(ATENCIONPUBLICO!$I$6:$I$4000,ATENCIONPUBLICO!$B$6:$B$4000,$B36,ATENCIONPUBLICO!$E$6:$E$4000,N$3)</f>
        <v>1</v>
      </c>
      <c r="O36" s="75" t="n">
        <f aca="false">SUMIFS(ATENCIONPUBLICO!$I$6:$I$4000,ATENCIONPUBLICO!$B$6:$B$4000,$B36,ATENCIONPUBLICO!$E$6:$E$4000,O$3)</f>
        <v>0</v>
      </c>
      <c r="P36" s="75" t="n">
        <f aca="false">SUMIFS(ATENCIONPUBLICO!$I$6:$I$4000,ATENCIONPUBLICO!$B$6:$B$4000,$B36,ATENCIONPUBLICO!$E$6:$E$4000,P$3)</f>
        <v>0</v>
      </c>
      <c r="Q36" s="75" t="n">
        <f aca="false">SUMIFS(ATENCIONPUBLICO!$I$6:$I$4000,ATENCIONPUBLICO!$B$6:$B$4000,$B36,ATENCIONPUBLICO!$E$6:$E$4000,Q$3)</f>
        <v>0</v>
      </c>
      <c r="R36" s="75" t="n">
        <f aca="false">SUMIFS(ATENCIONPUBLICO!$I$6:$I$4000,ATENCIONPUBLICO!$B$6:$B$4000,$B36,ATENCIONPUBLICO!$E$6:$E$4000,R$3)</f>
        <v>0</v>
      </c>
      <c r="S36" s="75" t="n">
        <f aca="false">SUMIFS(ATENCIONPUBLICO!$I$6:$I$4000,ATENCIONPUBLICO!$B$6:$B$4000,$B36,ATENCIONPUBLICO!$E$6:$E$4000,S$3)</f>
        <v>0</v>
      </c>
      <c r="T36" s="75" t="n">
        <f aca="false">SUMIFS(ATENCIONPUBLICO!$I$6:$I$4000,ATENCIONPUBLICO!$B$6:$B$4000,$B36,ATENCIONPUBLICO!$E$6:$E$4000,T$3)</f>
        <v>0</v>
      </c>
      <c r="U36" s="75" t="n">
        <f aca="false">SUMIFS(ATENCIONPUBLICO!$I$6:$I$4000,ATENCIONPUBLICO!$B$6:$B$4000,$B36,ATENCIONPUBLICO!$E$6:$E$4000,U$3)</f>
        <v>0</v>
      </c>
      <c r="V36" s="75" t="n">
        <f aca="false">SUMIFS(ATENCIONPUBLICO!$I$6:$I$4000,ATENCIONPUBLICO!$B$6:$B$4000,$B36,ATENCIONPUBLICO!$E$6:$E$4000,V$3)</f>
        <v>0</v>
      </c>
      <c r="W36" s="75" t="n">
        <f aca="false">SUMIFS(ATENCIONPUBLICO!$I$6:$I$4000,ATENCIONPUBLICO!$B$6:$B$4000,$B36,ATENCIONPUBLICO!$E$6:$E$4000,W$3)</f>
        <v>0</v>
      </c>
      <c r="X36" s="75" t="n">
        <f aca="false">SUMIFS(ATENCIONPUBLICO!$I$6:$I$4000,ATENCIONPUBLICO!$B$6:$B$4000,$B36,ATENCIONPUBLICO!$E$6:$E$4000,X$3)</f>
        <v>0</v>
      </c>
      <c r="Y36" s="75" t="n">
        <f aca="false">SUMIFS(ATENCIONPUBLICO!$I$6:$I$4000,ATENCIONPUBLICO!$B$6:$B$4000,$B36,ATENCIONPUBLICO!$E$6:$E$4000,Y$3)</f>
        <v>0</v>
      </c>
      <c r="Z36" s="75" t="n">
        <f aca="false">SUMIFS(ATENCIONPUBLICO!$I$6:$I$4000,ATENCIONPUBLICO!$B$6:$B$4000,$B36,ATENCIONPUBLICO!$E$6:$E$4000,Z$3)</f>
        <v>0</v>
      </c>
      <c r="AA36" s="75" t="n">
        <f aca="false">SUMIFS(ATENCIONPUBLICO!$I$6:$I$4000,ATENCIONPUBLICO!$B$6:$B$4000,$B36,ATENCIONPUBLICO!$E$6:$E$4000,AA$3)</f>
        <v>0</v>
      </c>
      <c r="AB36" s="75" t="n">
        <f aca="false">SUMIFS(ATENCIONPUBLICO!$I$6:$I$4000,ATENCIONPUBLICO!$B$6:$B$4000,$B36,ATENCIONPUBLICO!$E$6:$E$4000,AB$3)</f>
        <v>0</v>
      </c>
      <c r="AC36" s="75" t="n">
        <f aca="false">SUMIFS(ATENCIONPUBLICO!$I$6:$I$4000,ATENCIONPUBLICO!$B$6:$B$4000,$B36,ATENCIONPUBLICO!$E$6:$E$4000,AC$3)</f>
        <v>0</v>
      </c>
      <c r="AD36" s="75" t="n">
        <f aca="false">SUMIFS(ATENCIONPUBLICO!$I$6:$I$4000,ATENCIONPUBLICO!$B$6:$B$4000,$B36,ATENCIONPUBLICO!$E$6:$E$4000,AD$3)</f>
        <v>0</v>
      </c>
      <c r="AE36" s="75" t="n">
        <f aca="false">SUMIFS(ATENCIONPUBLICO!$I$6:$I$4000,ATENCIONPUBLICO!$B$6:$B$4000,$B36,ATENCIONPUBLICO!$E$6:$E$4000,AE$3)</f>
        <v>0</v>
      </c>
      <c r="AF36" s="75" t="n">
        <f aca="false">SUMIFS(ATENCIONPUBLICO!$I$6:$I$4000,ATENCIONPUBLICO!$B$6:$B$4000,$B36,ATENCIONPUBLICO!$E$6:$E$4000,AF$3)</f>
        <v>0</v>
      </c>
      <c r="AG36" s="75" t="n">
        <f aca="false">SUMIFS(ATENCIONPUBLICO!$I$6:$I$4000,ATENCIONPUBLICO!$B$6:$B$4000,$B36,ATENCIONPUBLICO!$E$6:$E$4000,AG$3)</f>
        <v>0</v>
      </c>
      <c r="AH36" s="75" t="n">
        <f aca="false">SUMIFS(ATENCIONPUBLICO!$I$6:$I$4000,ATENCIONPUBLICO!$B$6:$B$4000,$B36,ATENCIONPUBLICO!$E$6:$E$4000,AH$3)</f>
        <v>0</v>
      </c>
      <c r="AI36" s="75" t="n">
        <f aca="false">SUMIFS(ATENCIONPUBLICO!$I$6:$I$4000,ATENCIONPUBLICO!$B$6:$B$4000,$B36,ATENCIONPUBLICO!$E$6:$E$4000,AI$3)</f>
        <v>0</v>
      </c>
      <c r="AJ36" s="75" t="n">
        <f aca="false">SUMIFS(ATENCIONPUBLICO!$I$6:$I$4000,ATENCIONPUBLICO!$B$6:$B$4000,$B36,ATENCIONPUBLICO!$E$6:$E$4000,AJ$3)</f>
        <v>0</v>
      </c>
      <c r="AK36" s="75" t="n">
        <f aca="false">SUMIFS(ATENCIONPUBLICO!$I$6:$I$4000,ATENCIONPUBLICO!$B$6:$B$4000,$B36,ATENCIONPUBLICO!$E$6:$E$4000,AK$3)</f>
        <v>0</v>
      </c>
      <c r="AL36" s="75" t="n">
        <f aca="false">SUMIFS(ATENCIONPUBLICO!$I$6:$I$4000,ATENCIONPUBLICO!$B$6:$B$4000,$B36,ATENCIONPUBLICO!$E$6:$E$4000,AL$3)</f>
        <v>0</v>
      </c>
      <c r="AM36" s="75" t="n">
        <f aca="false">SUMIFS(ATENCIONPUBLICO!$I$6:$I$4000,ATENCIONPUBLICO!$B$6:$B$4000,$B36,ATENCIONPUBLICO!$E$6:$E$4000,AM$3)</f>
        <v>0</v>
      </c>
      <c r="AN36" s="76" t="n">
        <f aca="false">SUM(C36:AG36)</f>
        <v>5</v>
      </c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</row>
    <row r="37" customFormat="false" ht="15" hidden="false" customHeight="true" outlineLevel="0" collapsed="false">
      <c r="A37" s="71" t="str">
        <f aca="false">LISTAS!A35</f>
        <v>IV</v>
      </c>
      <c r="B37" s="71" t="str">
        <f aca="false">LISTAS!B35</f>
        <v>GRABACIÓN DE INSCRIPCIÓN DE ASEGURADOS</v>
      </c>
      <c r="C37" s="72" t="n">
        <f aca="false">SUM(C38:C40)</f>
        <v>0</v>
      </c>
      <c r="D37" s="72" t="n">
        <f aca="false">SUM(D38:D40)</f>
        <v>0</v>
      </c>
      <c r="E37" s="72" t="n">
        <f aca="false">SUM(E38:E40)</f>
        <v>0</v>
      </c>
      <c r="F37" s="72" t="n">
        <f aca="false">SUM(F38:F40)</f>
        <v>0</v>
      </c>
      <c r="G37" s="72" t="n">
        <f aca="false">SUM(G38:G40)</f>
        <v>0</v>
      </c>
      <c r="H37" s="72" t="n">
        <f aca="false">SUM(H38:H40)</f>
        <v>1</v>
      </c>
      <c r="I37" s="72" t="n">
        <f aca="false">SUM(I38:I40)</f>
        <v>0</v>
      </c>
      <c r="J37" s="72" t="n">
        <f aca="false">SUM(J38:J40)</f>
        <v>0</v>
      </c>
      <c r="K37" s="72" t="n">
        <f aca="false">SUM(K38:K40)</f>
        <v>2</v>
      </c>
      <c r="L37" s="72" t="n">
        <f aca="false">SUM(L38:L40)</f>
        <v>0</v>
      </c>
      <c r="M37" s="72" t="n">
        <f aca="false">SUM(M38:M40)</f>
        <v>0</v>
      </c>
      <c r="N37" s="72" t="n">
        <f aca="false">SUM(N38:N40)</f>
        <v>0</v>
      </c>
      <c r="O37" s="72" t="n">
        <f aca="false">SUM(O38:O40)</f>
        <v>0</v>
      </c>
      <c r="P37" s="72" t="n">
        <f aca="false">SUM(P38:P40)</f>
        <v>0</v>
      </c>
      <c r="Q37" s="72" t="n">
        <f aca="false">SUM(Q38:Q40)</f>
        <v>0</v>
      </c>
      <c r="R37" s="72" t="n">
        <f aca="false">SUM(R38:R40)</f>
        <v>0</v>
      </c>
      <c r="S37" s="72" t="n">
        <f aca="false">SUM(S38:S40)</f>
        <v>0</v>
      </c>
      <c r="T37" s="72" t="n">
        <f aca="false">SUM(T38:T40)</f>
        <v>0</v>
      </c>
      <c r="U37" s="72" t="n">
        <f aca="false">SUM(U38:U40)</f>
        <v>0</v>
      </c>
      <c r="V37" s="72" t="n">
        <f aca="false">SUM(V38:V40)</f>
        <v>0</v>
      </c>
      <c r="W37" s="72" t="n">
        <f aca="false">SUM(W38:W40)</f>
        <v>0</v>
      </c>
      <c r="X37" s="72" t="n">
        <f aca="false">SUM(X38:X40)</f>
        <v>0</v>
      </c>
      <c r="Y37" s="72" t="n">
        <f aca="false">SUM(Y38:Y40)</f>
        <v>0</v>
      </c>
      <c r="Z37" s="72" t="n">
        <f aca="false">SUM(Z38:Z40)</f>
        <v>0</v>
      </c>
      <c r="AA37" s="72" t="n">
        <f aca="false">SUM(AA38:AA40)</f>
        <v>0</v>
      </c>
      <c r="AB37" s="72" t="n">
        <f aca="false">SUM(AB38:AB40)</f>
        <v>0</v>
      </c>
      <c r="AC37" s="72" t="n">
        <f aca="false">SUM(AC38:AC40)</f>
        <v>0</v>
      </c>
      <c r="AD37" s="72" t="n">
        <f aca="false">SUM(AD38:AD40)</f>
        <v>0</v>
      </c>
      <c r="AE37" s="72" t="n">
        <f aca="false">SUM(AE38:AE40)</f>
        <v>0</v>
      </c>
      <c r="AF37" s="72" t="n">
        <f aca="false">SUM(AF38:AF40)</f>
        <v>0</v>
      </c>
      <c r="AG37" s="72" t="n">
        <f aca="false">SUM(AG38:AG40)</f>
        <v>0</v>
      </c>
      <c r="AH37" s="72" t="n">
        <f aca="false">SUM(AH38:AH40)</f>
        <v>0</v>
      </c>
      <c r="AI37" s="72" t="n">
        <f aca="false">SUM(AI38:AI40)</f>
        <v>0</v>
      </c>
      <c r="AJ37" s="72" t="n">
        <f aca="false">SUM(AJ38:AJ40)</f>
        <v>0</v>
      </c>
      <c r="AK37" s="72" t="n">
        <f aca="false">SUM(AK38:AK40)</f>
        <v>0</v>
      </c>
      <c r="AL37" s="72" t="n">
        <f aca="false">SUM(AL38:AL40)</f>
        <v>0</v>
      </c>
      <c r="AM37" s="72" t="n">
        <f aca="false">SUM(AM38:AM40)</f>
        <v>0</v>
      </c>
      <c r="AN37" s="72" t="n">
        <f aca="false">SUM(AN38:AN41)</f>
        <v>3</v>
      </c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  <c r="JE37" s="73"/>
      <c r="JF37" s="73"/>
      <c r="JG37" s="73"/>
      <c r="JH37" s="73"/>
      <c r="JI37" s="73"/>
      <c r="JJ37" s="73"/>
      <c r="JK37" s="73"/>
      <c r="JL37" s="73"/>
      <c r="JM37" s="73"/>
      <c r="JN37" s="73"/>
      <c r="JO37" s="73"/>
      <c r="JP37" s="73"/>
      <c r="JQ37" s="73"/>
      <c r="JR37" s="73"/>
      <c r="JS37" s="73"/>
      <c r="JT37" s="73"/>
      <c r="JU37" s="73"/>
      <c r="JV37" s="73"/>
      <c r="JW37" s="73"/>
      <c r="JX37" s="73"/>
      <c r="JY37" s="73"/>
      <c r="JZ37" s="73"/>
      <c r="KA37" s="73"/>
      <c r="KB37" s="73"/>
      <c r="KC37" s="73"/>
      <c r="KD37" s="73"/>
      <c r="KE37" s="73"/>
      <c r="KF37" s="73"/>
      <c r="KG37" s="73"/>
      <c r="KH37" s="73"/>
      <c r="KI37" s="73"/>
      <c r="KJ37" s="73"/>
      <c r="KK37" s="73"/>
      <c r="KL37" s="73"/>
      <c r="KM37" s="73"/>
      <c r="KN37" s="73"/>
      <c r="KO37" s="73"/>
      <c r="KP37" s="73"/>
      <c r="KQ37" s="73"/>
      <c r="KR37" s="73"/>
      <c r="KS37" s="73"/>
      <c r="KT37" s="73"/>
      <c r="KU37" s="73"/>
      <c r="KV37" s="73"/>
      <c r="KW37" s="73"/>
      <c r="KX37" s="73"/>
      <c r="KY37" s="73"/>
      <c r="KZ37" s="73"/>
      <c r="LA37" s="73"/>
      <c r="LB37" s="73"/>
      <c r="LC37" s="73"/>
      <c r="LD37" s="73"/>
      <c r="LE37" s="73"/>
      <c r="LF37" s="73"/>
      <c r="LG37" s="73"/>
      <c r="LH37" s="73"/>
      <c r="LI37" s="73"/>
      <c r="LJ37" s="73"/>
      <c r="LK37" s="73"/>
      <c r="LL37" s="73"/>
      <c r="LM37" s="73"/>
      <c r="LN37" s="73"/>
      <c r="LO37" s="73"/>
      <c r="LP37" s="73"/>
      <c r="LQ37" s="73"/>
      <c r="LR37" s="73"/>
      <c r="LS37" s="73"/>
      <c r="LT37" s="73"/>
      <c r="LU37" s="73"/>
      <c r="LV37" s="73"/>
      <c r="LW37" s="73"/>
      <c r="LX37" s="73"/>
      <c r="LY37" s="73"/>
      <c r="LZ37" s="73"/>
      <c r="MA37" s="73"/>
      <c r="MB37" s="73"/>
      <c r="MC37" s="73"/>
      <c r="MD37" s="73"/>
      <c r="ME37" s="73"/>
      <c r="MF37" s="73"/>
      <c r="MG37" s="73"/>
      <c r="MH37" s="73"/>
      <c r="MI37" s="73"/>
      <c r="MJ37" s="73"/>
      <c r="MK37" s="73"/>
      <c r="ML37" s="73"/>
      <c r="MM37" s="73"/>
      <c r="MN37" s="73"/>
      <c r="MO37" s="73"/>
      <c r="MP37" s="73"/>
      <c r="MQ37" s="73"/>
      <c r="MR37" s="73"/>
      <c r="MS37" s="73"/>
      <c r="MT37" s="73"/>
      <c r="MU37" s="73"/>
      <c r="MV37" s="73"/>
      <c r="MW37" s="73"/>
      <c r="MX37" s="73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  <c r="PC37" s="73"/>
      <c r="PD37" s="73"/>
      <c r="PE37" s="73"/>
      <c r="PF37" s="73"/>
      <c r="PG37" s="73"/>
      <c r="PH37" s="73"/>
      <c r="PI37" s="73"/>
      <c r="PJ37" s="73"/>
      <c r="PK37" s="73"/>
      <c r="PL37" s="73"/>
      <c r="PM37" s="73"/>
      <c r="PN37" s="73"/>
      <c r="PO37" s="73"/>
      <c r="PP37" s="73"/>
      <c r="PQ37" s="73"/>
      <c r="PR37" s="73"/>
      <c r="PS37" s="73"/>
      <c r="PT37" s="73"/>
      <c r="PU37" s="73"/>
      <c r="PV37" s="73"/>
      <c r="PW37" s="73"/>
      <c r="PX37" s="73"/>
      <c r="PY37" s="73"/>
      <c r="PZ37" s="73"/>
      <c r="QA37" s="73"/>
      <c r="QB37" s="73"/>
      <c r="QC37" s="73"/>
      <c r="QD37" s="73"/>
      <c r="QE37" s="73"/>
      <c r="QF37" s="73"/>
      <c r="QG37" s="73"/>
      <c r="QH37" s="73"/>
      <c r="QI37" s="73"/>
      <c r="QJ37" s="73"/>
      <c r="QK37" s="73"/>
      <c r="QL37" s="73"/>
      <c r="QM37" s="73"/>
      <c r="QN37" s="73"/>
      <c r="QO37" s="73"/>
      <c r="QP37" s="73"/>
      <c r="QQ37" s="73"/>
      <c r="QR37" s="73"/>
      <c r="QS37" s="73"/>
      <c r="QT37" s="73"/>
      <c r="QU37" s="73"/>
      <c r="QV37" s="73"/>
      <c r="QW37" s="73"/>
      <c r="QX37" s="73"/>
      <c r="QY37" s="73"/>
      <c r="QZ37" s="73"/>
      <c r="RA37" s="73"/>
      <c r="RB37" s="73"/>
      <c r="RC37" s="73"/>
      <c r="RD37" s="73"/>
      <c r="RE37" s="73"/>
      <c r="RF37" s="73"/>
      <c r="RG37" s="73"/>
      <c r="RH37" s="73"/>
      <c r="RI37" s="73"/>
      <c r="RJ37" s="73"/>
      <c r="RK37" s="73"/>
      <c r="RL37" s="73"/>
      <c r="RM37" s="73"/>
      <c r="RN37" s="73"/>
      <c r="RO37" s="73"/>
      <c r="RP37" s="73"/>
      <c r="RQ37" s="73"/>
      <c r="RR37" s="73"/>
      <c r="RS37" s="73"/>
      <c r="RT37" s="73"/>
      <c r="RU37" s="73"/>
      <c r="RV37" s="73"/>
      <c r="RW37" s="73"/>
      <c r="RX37" s="73"/>
      <c r="RY37" s="73"/>
      <c r="RZ37" s="73"/>
      <c r="SA37" s="73"/>
      <c r="SB37" s="73"/>
      <c r="SC37" s="73"/>
      <c r="SD37" s="73"/>
      <c r="SE37" s="73"/>
      <c r="SF37" s="73"/>
      <c r="SG37" s="73"/>
      <c r="SH37" s="73"/>
      <c r="SI37" s="73"/>
      <c r="SJ37" s="73"/>
      <c r="SK37" s="73"/>
      <c r="SL37" s="73"/>
      <c r="SM37" s="73"/>
      <c r="SN37" s="73"/>
      <c r="SO37" s="73"/>
      <c r="SP37" s="73"/>
      <c r="SQ37" s="73"/>
      <c r="SR37" s="73"/>
      <c r="SS37" s="73"/>
      <c r="ST37" s="73"/>
      <c r="SU37" s="73"/>
      <c r="SV37" s="73"/>
      <c r="SW37" s="73"/>
      <c r="SX37" s="73"/>
      <c r="SY37" s="73"/>
      <c r="SZ37" s="73"/>
      <c r="TA37" s="73"/>
      <c r="TB37" s="73"/>
      <c r="TC37" s="73"/>
      <c r="TD37" s="73"/>
      <c r="TE37" s="73"/>
      <c r="TF37" s="73"/>
      <c r="TG37" s="73"/>
      <c r="TH37" s="73"/>
      <c r="TI37" s="73"/>
      <c r="TJ37" s="73"/>
      <c r="TK37" s="73"/>
      <c r="TL37" s="73"/>
      <c r="TM37" s="73"/>
      <c r="TN37" s="73"/>
      <c r="TO37" s="73"/>
      <c r="TP37" s="73"/>
      <c r="TQ37" s="73"/>
      <c r="TR37" s="73"/>
      <c r="TS37" s="73"/>
      <c r="TT37" s="73"/>
      <c r="TU37" s="73"/>
      <c r="TV37" s="73"/>
      <c r="TW37" s="73"/>
      <c r="TX37" s="73"/>
      <c r="TY37" s="73"/>
      <c r="TZ37" s="73"/>
      <c r="UA37" s="73"/>
      <c r="UB37" s="73"/>
      <c r="UC37" s="73"/>
      <c r="UD37" s="73"/>
      <c r="UE37" s="73"/>
      <c r="UF37" s="73"/>
      <c r="UG37" s="73"/>
      <c r="UH37" s="73"/>
      <c r="UI37" s="73"/>
      <c r="UJ37" s="73"/>
      <c r="UK37" s="73"/>
      <c r="UL37" s="73"/>
      <c r="UM37" s="73"/>
      <c r="UN37" s="73"/>
      <c r="UO37" s="73"/>
      <c r="UP37" s="73"/>
      <c r="UQ37" s="73"/>
      <c r="UR37" s="73"/>
      <c r="US37" s="73"/>
      <c r="UT37" s="73"/>
      <c r="UU37" s="73"/>
      <c r="UV37" s="73"/>
      <c r="UW37" s="73"/>
      <c r="UX37" s="73"/>
      <c r="UY37" s="73"/>
      <c r="UZ37" s="73"/>
      <c r="VA37" s="73"/>
      <c r="VB37" s="73"/>
      <c r="VC37" s="73"/>
      <c r="VD37" s="73"/>
      <c r="VE37" s="73"/>
      <c r="VF37" s="73"/>
      <c r="VG37" s="73"/>
      <c r="VH37" s="73"/>
      <c r="VI37" s="73"/>
      <c r="VJ37" s="73"/>
      <c r="VK37" s="73"/>
      <c r="VL37" s="73"/>
      <c r="VM37" s="73"/>
      <c r="VN37" s="73"/>
      <c r="VO37" s="73"/>
      <c r="VP37" s="73"/>
      <c r="VQ37" s="73"/>
      <c r="VR37" s="73"/>
      <c r="VS37" s="73"/>
      <c r="VT37" s="73"/>
      <c r="VU37" s="73"/>
      <c r="VV37" s="73"/>
      <c r="VW37" s="73"/>
      <c r="VX37" s="73"/>
      <c r="VY37" s="73"/>
      <c r="VZ37" s="73"/>
      <c r="WA37" s="73"/>
      <c r="WB37" s="73"/>
      <c r="WC37" s="73"/>
      <c r="WD37" s="73"/>
      <c r="WE37" s="73"/>
      <c r="WF37" s="73"/>
      <c r="WG37" s="73"/>
      <c r="WH37" s="73"/>
      <c r="WI37" s="73"/>
      <c r="WJ37" s="73"/>
      <c r="WK37" s="73"/>
      <c r="WL37" s="73"/>
      <c r="WM37" s="73"/>
      <c r="WN37" s="73"/>
      <c r="WO37" s="73"/>
      <c r="WP37" s="73"/>
      <c r="WQ37" s="73"/>
      <c r="WR37" s="73"/>
      <c r="WS37" s="73"/>
      <c r="WT37" s="73"/>
      <c r="WU37" s="73"/>
      <c r="WV37" s="73"/>
      <c r="WW37" s="73"/>
      <c r="WX37" s="73"/>
      <c r="WY37" s="73"/>
      <c r="WZ37" s="73"/>
      <c r="XA37" s="73"/>
      <c r="XB37" s="73"/>
      <c r="XC37" s="73"/>
      <c r="XD37" s="73"/>
      <c r="XE37" s="73"/>
      <c r="XF37" s="73"/>
      <c r="XG37" s="73"/>
      <c r="XH37" s="73"/>
      <c r="XI37" s="73"/>
      <c r="XJ37" s="73"/>
      <c r="XK37" s="73"/>
      <c r="XL37" s="73"/>
      <c r="XM37" s="73"/>
      <c r="XN37" s="73"/>
      <c r="XO37" s="73"/>
      <c r="XP37" s="73"/>
      <c r="XQ37" s="73"/>
      <c r="XR37" s="73"/>
      <c r="XS37" s="73"/>
      <c r="XT37" s="73"/>
      <c r="XU37" s="73"/>
      <c r="XV37" s="73"/>
      <c r="XW37" s="73"/>
      <c r="XX37" s="73"/>
      <c r="XY37" s="73"/>
      <c r="XZ37" s="73"/>
      <c r="YA37" s="73"/>
      <c r="YB37" s="73"/>
      <c r="YC37" s="73"/>
      <c r="YD37" s="73"/>
      <c r="YE37" s="73"/>
      <c r="YF37" s="73"/>
      <c r="YG37" s="73"/>
      <c r="YH37" s="73"/>
      <c r="YI37" s="73"/>
      <c r="YJ37" s="73"/>
      <c r="YK37" s="73"/>
      <c r="YL37" s="73"/>
      <c r="YM37" s="73"/>
      <c r="YN37" s="73"/>
      <c r="YO37" s="73"/>
      <c r="YP37" s="73"/>
      <c r="YQ37" s="73"/>
      <c r="YR37" s="73"/>
      <c r="YS37" s="73"/>
      <c r="YT37" s="73"/>
      <c r="YU37" s="73"/>
      <c r="YV37" s="73"/>
      <c r="YW37" s="73"/>
      <c r="YX37" s="73"/>
      <c r="YY37" s="73"/>
      <c r="YZ37" s="73"/>
      <c r="ZA37" s="73"/>
      <c r="ZB37" s="73"/>
      <c r="ZC37" s="73"/>
      <c r="ZD37" s="73"/>
      <c r="ZE37" s="73"/>
      <c r="ZF37" s="73"/>
      <c r="ZG37" s="73"/>
      <c r="ZH37" s="73"/>
      <c r="ZI37" s="73"/>
      <c r="ZJ37" s="73"/>
      <c r="ZK37" s="73"/>
      <c r="ZL37" s="73"/>
      <c r="ZM37" s="73"/>
      <c r="ZN37" s="73"/>
      <c r="ZO37" s="73"/>
      <c r="ZP37" s="73"/>
      <c r="ZQ37" s="73"/>
      <c r="ZR37" s="73"/>
      <c r="ZS37" s="73"/>
      <c r="ZT37" s="73"/>
      <c r="ZU37" s="73"/>
      <c r="ZV37" s="73"/>
      <c r="ZW37" s="73"/>
      <c r="ZX37" s="73"/>
      <c r="ZY37" s="73"/>
      <c r="ZZ37" s="73"/>
      <c r="AAA37" s="73"/>
      <c r="AAB37" s="73"/>
      <c r="AAC37" s="73"/>
      <c r="AAD37" s="73"/>
      <c r="AAE37" s="73"/>
      <c r="AAF37" s="73"/>
      <c r="AAG37" s="73"/>
      <c r="AAH37" s="73"/>
      <c r="AAI37" s="73"/>
      <c r="AAJ37" s="73"/>
      <c r="AAK37" s="73"/>
      <c r="AAL37" s="73"/>
      <c r="AAM37" s="73"/>
      <c r="AAN37" s="73"/>
      <c r="AAO37" s="73"/>
      <c r="AAP37" s="73"/>
      <c r="AAQ37" s="73"/>
      <c r="AAR37" s="73"/>
      <c r="AAS37" s="73"/>
      <c r="AAT37" s="73"/>
      <c r="AAU37" s="73"/>
      <c r="AAV37" s="73"/>
      <c r="AAW37" s="73"/>
      <c r="AAX37" s="73"/>
      <c r="AAY37" s="73"/>
      <c r="AAZ37" s="73"/>
      <c r="ABA37" s="73"/>
      <c r="ABB37" s="73"/>
      <c r="ABC37" s="73"/>
      <c r="ABD37" s="73"/>
      <c r="ABE37" s="73"/>
      <c r="ABF37" s="73"/>
      <c r="ABG37" s="73"/>
      <c r="ABH37" s="73"/>
      <c r="ABI37" s="73"/>
      <c r="ABJ37" s="73"/>
      <c r="ABK37" s="73"/>
      <c r="ABL37" s="73"/>
      <c r="ABM37" s="73"/>
      <c r="ABN37" s="73"/>
      <c r="ABO37" s="73"/>
      <c r="ABP37" s="73"/>
      <c r="ABQ37" s="73"/>
      <c r="ABR37" s="73"/>
      <c r="ABS37" s="73"/>
      <c r="ABT37" s="73"/>
      <c r="ABU37" s="73"/>
      <c r="ABV37" s="73"/>
      <c r="ABW37" s="73"/>
      <c r="ABX37" s="73"/>
      <c r="ABY37" s="73"/>
      <c r="ABZ37" s="73"/>
      <c r="ACA37" s="73"/>
      <c r="ACB37" s="73"/>
      <c r="ACC37" s="73"/>
      <c r="ACD37" s="73"/>
      <c r="ACE37" s="73"/>
      <c r="ACF37" s="73"/>
      <c r="ACG37" s="73"/>
      <c r="ACH37" s="73"/>
      <c r="ACI37" s="73"/>
      <c r="ACJ37" s="73"/>
      <c r="ACK37" s="73"/>
      <c r="ACL37" s="73"/>
      <c r="ACM37" s="73"/>
      <c r="ACN37" s="73"/>
      <c r="ACO37" s="73"/>
      <c r="ACP37" s="73"/>
      <c r="ACQ37" s="73"/>
      <c r="ACR37" s="73"/>
      <c r="ACS37" s="73"/>
      <c r="ACT37" s="73"/>
      <c r="ACU37" s="73"/>
      <c r="ACV37" s="73"/>
      <c r="ACW37" s="73"/>
      <c r="ACX37" s="73"/>
      <c r="ACY37" s="73"/>
      <c r="ACZ37" s="73"/>
      <c r="ADA37" s="73"/>
      <c r="ADB37" s="73"/>
      <c r="ADC37" s="73"/>
      <c r="ADD37" s="73"/>
      <c r="ADE37" s="73"/>
      <c r="ADF37" s="73"/>
      <c r="ADG37" s="73"/>
      <c r="ADH37" s="73"/>
      <c r="ADI37" s="73"/>
      <c r="ADJ37" s="73"/>
      <c r="ADK37" s="73"/>
      <c r="ADL37" s="73"/>
      <c r="ADM37" s="73"/>
      <c r="ADN37" s="73"/>
      <c r="ADO37" s="73"/>
      <c r="ADP37" s="73"/>
      <c r="ADQ37" s="73"/>
      <c r="ADR37" s="73"/>
      <c r="ADS37" s="73"/>
      <c r="ADT37" s="73"/>
      <c r="ADU37" s="73"/>
      <c r="ADV37" s="73"/>
      <c r="ADW37" s="73"/>
      <c r="ADX37" s="73"/>
      <c r="ADY37" s="73"/>
      <c r="ADZ37" s="73"/>
      <c r="AEA37" s="73"/>
      <c r="AEB37" s="73"/>
      <c r="AEC37" s="73"/>
      <c r="AED37" s="73"/>
      <c r="AEE37" s="73"/>
      <c r="AEF37" s="73"/>
      <c r="AEG37" s="73"/>
      <c r="AEH37" s="73"/>
      <c r="AEI37" s="73"/>
      <c r="AEJ37" s="73"/>
      <c r="AEK37" s="73"/>
      <c r="AEL37" s="73"/>
      <c r="AEM37" s="73"/>
      <c r="AEN37" s="73"/>
      <c r="AEO37" s="73"/>
      <c r="AEP37" s="73"/>
      <c r="AEQ37" s="73"/>
      <c r="AER37" s="73"/>
      <c r="AES37" s="73"/>
      <c r="AET37" s="73"/>
      <c r="AEU37" s="73"/>
      <c r="AEV37" s="73"/>
      <c r="AEW37" s="73"/>
      <c r="AEX37" s="73"/>
      <c r="AEY37" s="73"/>
      <c r="AEZ37" s="73"/>
      <c r="AFA37" s="73"/>
      <c r="AFB37" s="73"/>
      <c r="AFC37" s="73"/>
      <c r="AFD37" s="73"/>
      <c r="AFE37" s="73"/>
      <c r="AFF37" s="73"/>
      <c r="AFG37" s="73"/>
      <c r="AFH37" s="73"/>
      <c r="AFI37" s="73"/>
      <c r="AFJ37" s="73"/>
      <c r="AFK37" s="73"/>
      <c r="AFL37" s="73"/>
      <c r="AFM37" s="73"/>
      <c r="AFN37" s="73"/>
      <c r="AFO37" s="73"/>
      <c r="AFP37" s="73"/>
      <c r="AFQ37" s="73"/>
      <c r="AFR37" s="73"/>
      <c r="AFS37" s="73"/>
      <c r="AFT37" s="73"/>
      <c r="AFU37" s="73"/>
      <c r="AFV37" s="73"/>
      <c r="AFW37" s="73"/>
      <c r="AFX37" s="73"/>
      <c r="AFY37" s="73"/>
      <c r="AFZ37" s="73"/>
      <c r="AGA37" s="73"/>
      <c r="AGB37" s="73"/>
      <c r="AGC37" s="73"/>
      <c r="AGD37" s="73"/>
      <c r="AGE37" s="73"/>
      <c r="AGF37" s="73"/>
      <c r="AGG37" s="73"/>
      <c r="AGH37" s="73"/>
      <c r="AGI37" s="73"/>
      <c r="AGJ37" s="73"/>
      <c r="AGK37" s="73"/>
      <c r="AGL37" s="73"/>
      <c r="AGM37" s="73"/>
      <c r="AGN37" s="73"/>
      <c r="AGO37" s="73"/>
      <c r="AGP37" s="73"/>
      <c r="AGQ37" s="73"/>
      <c r="AGR37" s="73"/>
      <c r="AGS37" s="73"/>
      <c r="AGT37" s="73"/>
      <c r="AGU37" s="73"/>
      <c r="AGV37" s="73"/>
      <c r="AGW37" s="73"/>
      <c r="AGX37" s="73"/>
      <c r="AGY37" s="73"/>
      <c r="AGZ37" s="73"/>
      <c r="AHA37" s="73"/>
      <c r="AHB37" s="73"/>
      <c r="AHC37" s="73"/>
      <c r="AHD37" s="73"/>
      <c r="AHE37" s="73"/>
      <c r="AHF37" s="73"/>
      <c r="AHG37" s="73"/>
      <c r="AHH37" s="73"/>
      <c r="AHI37" s="73"/>
      <c r="AHJ37" s="73"/>
      <c r="AHK37" s="73"/>
      <c r="AHL37" s="73"/>
      <c r="AHM37" s="73"/>
      <c r="AHN37" s="73"/>
      <c r="AHO37" s="73"/>
      <c r="AHP37" s="73"/>
      <c r="AHQ37" s="73"/>
      <c r="AHR37" s="73"/>
      <c r="AHS37" s="73"/>
      <c r="AHT37" s="73"/>
      <c r="AHU37" s="73"/>
      <c r="AHV37" s="73"/>
      <c r="AHW37" s="73"/>
      <c r="AHX37" s="73"/>
      <c r="AHY37" s="73"/>
      <c r="AHZ37" s="73"/>
      <c r="AIA37" s="73"/>
      <c r="AIB37" s="73"/>
      <c r="AIC37" s="73"/>
      <c r="AID37" s="73"/>
      <c r="AIE37" s="73"/>
      <c r="AIF37" s="73"/>
      <c r="AIG37" s="73"/>
      <c r="AIH37" s="73"/>
      <c r="AII37" s="73"/>
      <c r="AIJ37" s="73"/>
      <c r="AIK37" s="73"/>
      <c r="AIL37" s="73"/>
      <c r="AIM37" s="73"/>
      <c r="AIN37" s="73"/>
      <c r="AIO37" s="73"/>
      <c r="AIP37" s="73"/>
      <c r="AIQ37" s="73"/>
      <c r="AIR37" s="73"/>
      <c r="AIS37" s="73"/>
      <c r="AIT37" s="73"/>
      <c r="AIU37" s="73"/>
      <c r="AIV37" s="73"/>
      <c r="AIW37" s="73"/>
      <c r="AIX37" s="73"/>
      <c r="AIY37" s="73"/>
      <c r="AIZ37" s="73"/>
      <c r="AJA37" s="73"/>
      <c r="AJB37" s="73"/>
      <c r="AJC37" s="73"/>
      <c r="AJD37" s="73"/>
      <c r="AJE37" s="73"/>
      <c r="AJF37" s="73"/>
      <c r="AJG37" s="73"/>
      <c r="AJH37" s="73"/>
      <c r="AJI37" s="73"/>
      <c r="AJJ37" s="73"/>
      <c r="AJK37" s="73"/>
      <c r="AJL37" s="73"/>
      <c r="AJM37" s="73"/>
      <c r="AJN37" s="73"/>
      <c r="AJO37" s="73"/>
      <c r="AJP37" s="73"/>
      <c r="AJQ37" s="73"/>
      <c r="AJR37" s="73"/>
      <c r="AJS37" s="73"/>
      <c r="AJT37" s="73"/>
      <c r="AJU37" s="73"/>
      <c r="AJV37" s="73"/>
      <c r="AJW37" s="73"/>
      <c r="AJX37" s="73"/>
      <c r="AJY37" s="73"/>
      <c r="AJZ37" s="73"/>
      <c r="AKA37" s="73"/>
      <c r="AKB37" s="73"/>
      <c r="AKC37" s="73"/>
      <c r="AKD37" s="73"/>
      <c r="AKE37" s="73"/>
      <c r="AKF37" s="73"/>
      <c r="AKG37" s="73"/>
      <c r="AKH37" s="73"/>
      <c r="AKI37" s="73"/>
      <c r="AKJ37" s="73"/>
      <c r="AKK37" s="73"/>
      <c r="AKL37" s="73"/>
      <c r="AKM37" s="73"/>
      <c r="AKN37" s="73"/>
      <c r="AKO37" s="73"/>
      <c r="AKP37" s="73"/>
      <c r="AKQ37" s="73"/>
      <c r="AKR37" s="73"/>
      <c r="AKS37" s="73"/>
      <c r="AKT37" s="73"/>
      <c r="AKU37" s="73"/>
      <c r="AKV37" s="73"/>
      <c r="AKW37" s="73"/>
      <c r="AKX37" s="73"/>
      <c r="AKY37" s="73"/>
      <c r="AKZ37" s="73"/>
      <c r="ALA37" s="73"/>
      <c r="ALB37" s="73"/>
      <c r="ALC37" s="73"/>
      <c r="ALD37" s="73"/>
      <c r="ALE37" s="73"/>
      <c r="ALF37" s="73"/>
      <c r="ALG37" s="73"/>
      <c r="ALH37" s="73"/>
      <c r="ALI37" s="73"/>
      <c r="ALJ37" s="73"/>
      <c r="ALK37" s="73"/>
      <c r="ALL37" s="73"/>
      <c r="ALM37" s="73"/>
      <c r="ALN37" s="73"/>
      <c r="ALO37" s="73"/>
      <c r="ALP37" s="73"/>
      <c r="ALQ37" s="73"/>
      <c r="ALR37" s="73"/>
      <c r="ALS37" s="73"/>
      <c r="ALT37" s="73"/>
      <c r="ALU37" s="73"/>
      <c r="ALV37" s="73"/>
      <c r="ALW37" s="73"/>
      <c r="ALX37" s="73"/>
      <c r="ALY37" s="73"/>
      <c r="ALZ37" s="73"/>
      <c r="AMA37" s="73"/>
      <c r="AMB37" s="73"/>
      <c r="AMC37" s="73"/>
      <c r="AMD37" s="73"/>
      <c r="AME37" s="73"/>
      <c r="AMF37" s="73"/>
      <c r="AMG37" s="73"/>
      <c r="AMH37" s="73"/>
      <c r="AMI37" s="73"/>
      <c r="AMJ37" s="73"/>
    </row>
    <row r="38" customFormat="false" ht="15" hidden="false" customHeight="true" outlineLevel="0" collapsed="false">
      <c r="A38" s="74" t="n">
        <f aca="false">LISTAS!A36</f>
        <v>31</v>
      </c>
      <c r="B38" s="74" t="str">
        <f aca="false">LISTAS!B36</f>
        <v>Obligatorio</v>
      </c>
      <c r="C38" s="75" t="n">
        <f aca="false">SUMIFS(ATENCIONPUBLICO!$C$6:$C$4000,ATENCIONPUBLICO!$B$6:$B$4000,$B38,ATENCIONPUBLICO!$E$6:$E$4000,C$3)</f>
        <v>0</v>
      </c>
      <c r="D38" s="75" t="n">
        <f aca="false">SUMIFS(ATENCIONPUBLICO!$C$6:$C$4000,ATENCIONPUBLICO!$B$6:$B$4000,$B38,ATENCIONPUBLICO!$E$6:$E$4000,D$3)</f>
        <v>0</v>
      </c>
      <c r="E38" s="75" t="n">
        <f aca="false">SUMIFS(ATENCIONPUBLICO!$C$6:$C$4000,ATENCIONPUBLICO!$B$6:$B$4000,$B38,ATENCIONPUBLICO!$E$6:$E$4000,E$3)</f>
        <v>0</v>
      </c>
      <c r="F38" s="75" t="n">
        <f aca="false">SUMIFS(ATENCIONPUBLICO!$C$6:$C$4000,ATENCIONPUBLICO!$B$6:$B$4000,$B38,ATENCIONPUBLICO!$E$6:$E$4000,F$3)</f>
        <v>0</v>
      </c>
      <c r="G38" s="75" t="n">
        <f aca="false">SUMIFS(ATENCIONPUBLICO!$C$6:$C$4000,ATENCIONPUBLICO!$B$6:$B$4000,$B38,ATENCIONPUBLICO!$E$6:$E$4000,G$3)</f>
        <v>0</v>
      </c>
      <c r="H38" s="75" t="n">
        <f aca="false">SUMIFS(ATENCIONPUBLICO!$C$6:$C$4000,ATENCIONPUBLICO!$B$6:$B$4000,$B38,ATENCIONPUBLICO!$E$6:$E$4000,H$3)</f>
        <v>1</v>
      </c>
      <c r="I38" s="75" t="n">
        <f aca="false">SUMIFS(ATENCIONPUBLICO!$C$6:$C$4000,ATENCIONPUBLICO!$B$6:$B$4000,$B38,ATENCIONPUBLICO!$E$6:$E$4000,I$3)</f>
        <v>0</v>
      </c>
      <c r="J38" s="75" t="n">
        <f aca="false">SUMIFS(ATENCIONPUBLICO!$C$6:$C$4000,ATENCIONPUBLICO!$B$6:$B$4000,$B38,ATENCIONPUBLICO!$E$6:$E$4000,J$3)</f>
        <v>0</v>
      </c>
      <c r="K38" s="75" t="n">
        <f aca="false">SUMIFS(ATENCIONPUBLICO!$C$6:$C$4000,ATENCIONPUBLICO!$B$6:$B$4000,$B38,ATENCIONPUBLICO!$E$6:$E$4000,K$3)</f>
        <v>2</v>
      </c>
      <c r="L38" s="75" t="n">
        <f aca="false">SUMIFS(ATENCIONPUBLICO!$C$6:$C$4000,ATENCIONPUBLICO!$B$6:$B$4000,$B38,ATENCIONPUBLICO!$E$6:$E$4000,L$3)</f>
        <v>0</v>
      </c>
      <c r="M38" s="75" t="n">
        <f aca="false">SUMIFS(ATENCIONPUBLICO!$C$6:$C$4000,ATENCIONPUBLICO!$B$6:$B$4000,$B38,ATENCIONPUBLICO!$E$6:$E$4000,M$3)</f>
        <v>0</v>
      </c>
      <c r="N38" s="75" t="n">
        <f aca="false">SUMIFS(ATENCIONPUBLICO!$C$6:$C$4000,ATENCIONPUBLICO!$B$6:$B$4000,$B38,ATENCIONPUBLICO!$E$6:$E$4000,N$3)</f>
        <v>0</v>
      </c>
      <c r="O38" s="75" t="n">
        <f aca="false">SUMIFS(ATENCIONPUBLICO!$C$6:$C$4000,ATENCIONPUBLICO!$B$6:$B$4000,$B38,ATENCIONPUBLICO!$E$6:$E$4000,O$3)</f>
        <v>0</v>
      </c>
      <c r="P38" s="75" t="n">
        <f aca="false">SUMIFS(ATENCIONPUBLICO!$C$6:$C$4000,ATENCIONPUBLICO!$B$6:$B$4000,$B38,ATENCIONPUBLICO!$E$6:$E$4000,P$3)</f>
        <v>0</v>
      </c>
      <c r="Q38" s="75" t="n">
        <f aca="false">SUMIFS(ATENCIONPUBLICO!$C$6:$C$4000,ATENCIONPUBLICO!$B$6:$B$4000,$B38,ATENCIONPUBLICO!$E$6:$E$4000,Q$3)</f>
        <v>0</v>
      </c>
      <c r="R38" s="75" t="n">
        <f aca="false">SUMIFS(ATENCIONPUBLICO!$C$6:$C$4000,ATENCIONPUBLICO!$B$6:$B$4000,$B38,ATENCIONPUBLICO!$E$6:$E$4000,R$3)</f>
        <v>0</v>
      </c>
      <c r="S38" s="75" t="n">
        <f aca="false">SUMIFS(ATENCIONPUBLICO!$C$6:$C$4000,ATENCIONPUBLICO!$B$6:$B$4000,$B38,ATENCIONPUBLICO!$E$6:$E$4000,S$3)</f>
        <v>0</v>
      </c>
      <c r="T38" s="75" t="n">
        <f aca="false">SUMIFS(ATENCIONPUBLICO!$C$6:$C$4000,ATENCIONPUBLICO!$B$6:$B$4000,$B38,ATENCIONPUBLICO!$E$6:$E$4000,T$3)</f>
        <v>0</v>
      </c>
      <c r="U38" s="75" t="n">
        <f aca="false">SUMIFS(ATENCIONPUBLICO!$C$6:$C$4000,ATENCIONPUBLICO!$B$6:$B$4000,$B38,ATENCIONPUBLICO!$E$6:$E$4000,U$3)</f>
        <v>0</v>
      </c>
      <c r="V38" s="75" t="n">
        <f aca="false">SUMIFS(ATENCIONPUBLICO!$C$6:$C$4000,ATENCIONPUBLICO!$B$6:$B$4000,$B38,ATENCIONPUBLICO!$E$6:$E$4000,V$3)</f>
        <v>0</v>
      </c>
      <c r="W38" s="75" t="n">
        <f aca="false">SUMIFS(ATENCIONPUBLICO!$C$6:$C$4000,ATENCIONPUBLICO!$B$6:$B$4000,$B38,ATENCIONPUBLICO!$E$6:$E$4000,W$3)</f>
        <v>0</v>
      </c>
      <c r="X38" s="75" t="n">
        <f aca="false">SUMIFS(ATENCIONPUBLICO!$C$6:$C$4000,ATENCIONPUBLICO!$B$6:$B$4000,$B38,ATENCIONPUBLICO!$E$6:$E$4000,X$3)</f>
        <v>0</v>
      </c>
      <c r="Y38" s="75" t="n">
        <f aca="false">SUMIFS(ATENCIONPUBLICO!$C$6:$C$4000,ATENCIONPUBLICO!$B$6:$B$4000,$B38,ATENCIONPUBLICO!$E$6:$E$4000,Y$3)</f>
        <v>0</v>
      </c>
      <c r="Z38" s="75" t="n">
        <f aca="false">SUMIFS(ATENCIONPUBLICO!$C$6:$C$4000,ATENCIONPUBLICO!$B$6:$B$4000,$B38,ATENCIONPUBLICO!$E$6:$E$4000,Z$3)</f>
        <v>0</v>
      </c>
      <c r="AA38" s="75" t="n">
        <f aca="false">SUMIFS(ATENCIONPUBLICO!$C$6:$C$4000,ATENCIONPUBLICO!$B$6:$B$4000,$B38,ATENCIONPUBLICO!$E$6:$E$4000,AA$3)</f>
        <v>0</v>
      </c>
      <c r="AB38" s="75" t="n">
        <f aca="false">SUMIFS(ATENCIONPUBLICO!$C$6:$C$4000,ATENCIONPUBLICO!$B$6:$B$4000,$B38,ATENCIONPUBLICO!$E$6:$E$4000,AB$3)</f>
        <v>0</v>
      </c>
      <c r="AC38" s="75" t="n">
        <f aca="false">SUMIFS(ATENCIONPUBLICO!$C$6:$C$4000,ATENCIONPUBLICO!$B$6:$B$4000,$B38,ATENCIONPUBLICO!$E$6:$E$4000,AC$3)</f>
        <v>0</v>
      </c>
      <c r="AD38" s="75" t="n">
        <f aca="false">SUMIFS(ATENCIONPUBLICO!$C$6:$C$4000,ATENCIONPUBLICO!$B$6:$B$4000,$B38,ATENCIONPUBLICO!$E$6:$E$4000,AD$3)</f>
        <v>0</v>
      </c>
      <c r="AE38" s="75" t="n">
        <f aca="false">SUMIFS(ATENCIONPUBLICO!$C$6:$C$4000,ATENCIONPUBLICO!$B$6:$B$4000,$B38,ATENCIONPUBLICO!$E$6:$E$4000,AE$3)</f>
        <v>0</v>
      </c>
      <c r="AF38" s="75" t="n">
        <f aca="false">SUMIFS(ATENCIONPUBLICO!$C$6:$C$4000,ATENCIONPUBLICO!$B$6:$B$4000,$B38,ATENCIONPUBLICO!$E$6:$E$4000,AF$3)</f>
        <v>0</v>
      </c>
      <c r="AG38" s="75" t="n">
        <f aca="false">SUMIFS(ATENCIONPUBLICO!$C$6:$C$4000,ATENCIONPUBLICO!$B$6:$B$4000,$B38,ATENCIONPUBLICO!$E$6:$E$4000,AG$3)</f>
        <v>0</v>
      </c>
      <c r="AH38" s="75" t="n">
        <f aca="false">SUMIFS(ATENCIONPUBLICO!$C$6:$C$4000,ATENCIONPUBLICO!$B$6:$B$4000,$B38,ATENCIONPUBLICO!$E$6:$E$4000,AH$3)</f>
        <v>0</v>
      </c>
      <c r="AI38" s="75" t="n">
        <f aca="false">SUMIFS(ATENCIONPUBLICO!$C$6:$C$4000,ATENCIONPUBLICO!$B$6:$B$4000,$B38,ATENCIONPUBLICO!$E$6:$E$4000,AI$3)</f>
        <v>0</v>
      </c>
      <c r="AJ38" s="75" t="n">
        <f aca="false">SUMIFS(ATENCIONPUBLICO!$C$6:$C$4000,ATENCIONPUBLICO!$B$6:$B$4000,$B38,ATENCIONPUBLICO!$E$6:$E$4000,AJ$3)</f>
        <v>0</v>
      </c>
      <c r="AK38" s="75" t="n">
        <f aca="false">SUMIFS(ATENCIONPUBLICO!$C$6:$C$4000,ATENCIONPUBLICO!$B$6:$B$4000,$B38,ATENCIONPUBLICO!$E$6:$E$4000,AK$3)</f>
        <v>0</v>
      </c>
      <c r="AL38" s="75" t="n">
        <f aca="false">SUMIFS(ATENCIONPUBLICO!$C$6:$C$4000,ATENCIONPUBLICO!$B$6:$B$4000,$B38,ATENCIONPUBLICO!$E$6:$E$4000,AL$3)</f>
        <v>0</v>
      </c>
      <c r="AM38" s="75" t="n">
        <f aca="false">SUMIFS(ATENCIONPUBLICO!$C$6:$C$4000,ATENCIONPUBLICO!$B$6:$B$4000,$B38,ATENCIONPUBLICO!$E$6:$E$4000,AM$3)</f>
        <v>0</v>
      </c>
      <c r="AN38" s="76" t="n">
        <f aca="false">SUM(C38:AG38)</f>
        <v>3</v>
      </c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</row>
    <row r="39" customFormat="false" ht="15" hidden="false" customHeight="true" outlineLevel="0" collapsed="false">
      <c r="A39" s="74" t="n">
        <f aca="false">LISTAS!A37</f>
        <v>32</v>
      </c>
      <c r="B39" s="74" t="str">
        <f aca="false">LISTAS!B37</f>
        <v>Obligatorio - al cierre de factura</v>
      </c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 t="n">
        <f aca="false">SUMIFS(ATENCIONPUBLICO!$C$6:$C$4000,ATENCIONPUBLICO!$B$6:$B$4000,$B39,ATENCIONPUBLICO!$E$6:$E$4000,AH$3)</f>
        <v>0</v>
      </c>
      <c r="AI39" s="75" t="n">
        <f aca="false">SUMIFS(ATENCIONPUBLICO!$C$6:$C$4000,ATENCIONPUBLICO!$B$6:$B$4000,$B39,ATENCIONPUBLICO!$E$6:$E$4000,AI$3)</f>
        <v>0</v>
      </c>
      <c r="AJ39" s="75" t="n">
        <f aca="false">SUMIFS(ATENCIONPUBLICO!$C$6:$C$4000,ATENCIONPUBLICO!$B$6:$B$4000,$B39,ATENCIONPUBLICO!$E$6:$E$4000,AJ$3)</f>
        <v>0</v>
      </c>
      <c r="AK39" s="75" t="n">
        <f aca="false">SUMIFS(ATENCIONPUBLICO!$C$6:$C$4000,ATENCIONPUBLICO!$B$6:$B$4000,$B39,ATENCIONPUBLICO!$E$6:$E$4000,AK$3)</f>
        <v>0</v>
      </c>
      <c r="AL39" s="75" t="n">
        <f aca="false">SUMIFS(ATENCIONPUBLICO!$C$6:$C$4000,ATENCIONPUBLICO!$B$6:$B$4000,$B39,ATENCIONPUBLICO!$E$6:$E$4000,AL$3)</f>
        <v>0</v>
      </c>
      <c r="AM39" s="75" t="n">
        <f aca="false">SUMIFS(ATENCIONPUBLICO!$C$6:$C$4000,ATENCIONPUBLICO!$B$6:$B$4000,$B39,ATENCIONPUBLICO!$E$6:$E$4000,AM$3)</f>
        <v>0</v>
      </c>
      <c r="AN39" s="76" t="n">
        <f aca="false">SUM(AH39:AM39)</f>
        <v>0</v>
      </c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</row>
    <row r="40" customFormat="false" ht="15" hidden="false" customHeight="true" outlineLevel="0" collapsed="false">
      <c r="A40" s="74" t="n">
        <f aca="false">LISTAS!A38</f>
        <v>33</v>
      </c>
      <c r="B40" s="74" t="str">
        <f aca="false">LISTAS!B38</f>
        <v>Grabar salario casos gobierno / grandes empleadores</v>
      </c>
      <c r="C40" s="75" t="n">
        <f aca="false">SUMIFS(ATENCIONPUBLICO!$C$6:$C$4000,ATENCIONPUBLICO!$B$6:$B$4000,$B40,ATENCIONPUBLICO!$E$6:$E$4000,C$3)</f>
        <v>0</v>
      </c>
      <c r="D40" s="75" t="n">
        <f aca="false">SUMIFS(ATENCIONPUBLICO!$C$6:$C$4000,ATENCIONPUBLICO!$B$6:$B$4000,$B40,ATENCIONPUBLICO!$E$6:$E$4000,D$3)</f>
        <v>0</v>
      </c>
      <c r="E40" s="75" t="n">
        <f aca="false">SUMIFS(ATENCIONPUBLICO!$C$6:$C$4000,ATENCIONPUBLICO!$B$6:$B$4000,$B40,ATENCIONPUBLICO!$E$6:$E$4000,E$3)</f>
        <v>0</v>
      </c>
      <c r="F40" s="75" t="n">
        <f aca="false">SUMIFS(ATENCIONPUBLICO!$C$6:$C$4000,ATENCIONPUBLICO!$B$6:$B$4000,$B40,ATENCIONPUBLICO!$E$6:$E$4000,F$3)</f>
        <v>0</v>
      </c>
      <c r="G40" s="75" t="n">
        <f aca="false">SUMIFS(ATENCIONPUBLICO!$C$6:$C$4000,ATENCIONPUBLICO!$B$6:$B$4000,$B40,ATENCIONPUBLICO!$E$6:$E$4000,G$3)</f>
        <v>0</v>
      </c>
      <c r="H40" s="75" t="n">
        <f aca="false">SUMIFS(ATENCIONPUBLICO!$C$6:$C$4000,ATENCIONPUBLICO!$B$6:$B$4000,$B40,ATENCIONPUBLICO!$E$6:$E$4000,H$3)</f>
        <v>0</v>
      </c>
      <c r="I40" s="75" t="n">
        <f aca="false">SUMIFS(ATENCIONPUBLICO!$C$6:$C$4000,ATENCIONPUBLICO!$B$6:$B$4000,$B40,ATENCIONPUBLICO!$E$6:$E$4000,I$3)</f>
        <v>0</v>
      </c>
      <c r="J40" s="75" t="n">
        <f aca="false">SUMIFS(ATENCIONPUBLICO!$C$6:$C$4000,ATENCIONPUBLICO!$B$6:$B$4000,$B40,ATENCIONPUBLICO!$E$6:$E$4000,J$3)</f>
        <v>0</v>
      </c>
      <c r="K40" s="75" t="n">
        <f aca="false">SUMIFS(ATENCIONPUBLICO!$C$6:$C$4000,ATENCIONPUBLICO!$B$6:$B$4000,$B40,ATENCIONPUBLICO!$E$6:$E$4000,K$3)</f>
        <v>0</v>
      </c>
      <c r="L40" s="75" t="n">
        <f aca="false">SUMIFS(ATENCIONPUBLICO!$C$6:$C$4000,ATENCIONPUBLICO!$B$6:$B$4000,$B40,ATENCIONPUBLICO!$E$6:$E$4000,L$3)</f>
        <v>0</v>
      </c>
      <c r="M40" s="75" t="n">
        <f aca="false">SUMIFS(ATENCIONPUBLICO!$C$6:$C$4000,ATENCIONPUBLICO!$B$6:$B$4000,$B40,ATENCIONPUBLICO!$E$6:$E$4000,M$3)</f>
        <v>0</v>
      </c>
      <c r="N40" s="75" t="n">
        <f aca="false">SUMIFS(ATENCIONPUBLICO!$C$6:$C$4000,ATENCIONPUBLICO!$B$6:$B$4000,$B40,ATENCIONPUBLICO!$E$6:$E$4000,N$3)</f>
        <v>0</v>
      </c>
      <c r="O40" s="75" t="n">
        <f aca="false">SUMIFS(ATENCIONPUBLICO!$C$6:$C$4000,ATENCIONPUBLICO!$B$6:$B$4000,$B40,ATENCIONPUBLICO!$E$6:$E$4000,O$3)</f>
        <v>0</v>
      </c>
      <c r="P40" s="75" t="n">
        <f aca="false">SUMIFS(ATENCIONPUBLICO!$C$6:$C$4000,ATENCIONPUBLICO!$B$6:$B$4000,$B40,ATENCIONPUBLICO!$E$6:$E$4000,P$3)</f>
        <v>0</v>
      </c>
      <c r="Q40" s="75" t="n">
        <f aca="false">SUMIFS(ATENCIONPUBLICO!$C$6:$C$4000,ATENCIONPUBLICO!$B$6:$B$4000,$B40,ATENCIONPUBLICO!$E$6:$E$4000,Q$3)</f>
        <v>0</v>
      </c>
      <c r="R40" s="75" t="n">
        <f aca="false">SUMIFS(ATENCIONPUBLICO!$C$6:$C$4000,ATENCIONPUBLICO!$B$6:$B$4000,$B40,ATENCIONPUBLICO!$E$6:$E$4000,R$3)</f>
        <v>0</v>
      </c>
      <c r="S40" s="75" t="n">
        <f aca="false">SUMIFS(ATENCIONPUBLICO!$C$6:$C$4000,ATENCIONPUBLICO!$B$6:$B$4000,$B40,ATENCIONPUBLICO!$E$6:$E$4000,S$3)</f>
        <v>0</v>
      </c>
      <c r="T40" s="75" t="n">
        <f aca="false">SUMIFS(ATENCIONPUBLICO!$C$6:$C$4000,ATENCIONPUBLICO!$B$6:$B$4000,$B40,ATENCIONPUBLICO!$E$6:$E$4000,T$3)</f>
        <v>0</v>
      </c>
      <c r="U40" s="75" t="n">
        <f aca="false">SUMIFS(ATENCIONPUBLICO!$C$6:$C$4000,ATENCIONPUBLICO!$B$6:$B$4000,$B40,ATENCIONPUBLICO!$E$6:$E$4000,U$3)</f>
        <v>0</v>
      </c>
      <c r="V40" s="75" t="n">
        <f aca="false">SUMIFS(ATENCIONPUBLICO!$C$6:$C$4000,ATENCIONPUBLICO!$B$6:$B$4000,$B40,ATENCIONPUBLICO!$E$6:$E$4000,V$3)</f>
        <v>0</v>
      </c>
      <c r="W40" s="75" t="n">
        <f aca="false">SUMIFS(ATENCIONPUBLICO!$C$6:$C$4000,ATENCIONPUBLICO!$B$6:$B$4000,$B40,ATENCIONPUBLICO!$E$6:$E$4000,W$3)</f>
        <v>0</v>
      </c>
      <c r="X40" s="75" t="n">
        <f aca="false">SUMIFS(ATENCIONPUBLICO!$C$6:$C$4000,ATENCIONPUBLICO!$B$6:$B$4000,$B40,ATENCIONPUBLICO!$E$6:$E$4000,X$3)</f>
        <v>0</v>
      </c>
      <c r="Y40" s="75" t="n">
        <f aca="false">SUMIFS(ATENCIONPUBLICO!$C$6:$C$4000,ATENCIONPUBLICO!$B$6:$B$4000,$B40,ATENCIONPUBLICO!$E$6:$E$4000,Y$3)</f>
        <v>0</v>
      </c>
      <c r="Z40" s="75" t="n">
        <f aca="false">SUMIFS(ATENCIONPUBLICO!$C$6:$C$4000,ATENCIONPUBLICO!$B$6:$B$4000,$B40,ATENCIONPUBLICO!$E$6:$E$4000,Z$3)</f>
        <v>0</v>
      </c>
      <c r="AA40" s="75" t="n">
        <f aca="false">SUMIFS(ATENCIONPUBLICO!$C$6:$C$4000,ATENCIONPUBLICO!$B$6:$B$4000,$B40,ATENCIONPUBLICO!$E$6:$E$4000,AA$3)</f>
        <v>0</v>
      </c>
      <c r="AB40" s="75" t="n">
        <f aca="false">SUMIFS(ATENCIONPUBLICO!$C$6:$C$4000,ATENCIONPUBLICO!$B$6:$B$4000,$B40,ATENCIONPUBLICO!$E$6:$E$4000,AB$3)</f>
        <v>0</v>
      </c>
      <c r="AC40" s="75" t="n">
        <f aca="false">SUMIFS(ATENCIONPUBLICO!$C$6:$C$4000,ATENCIONPUBLICO!$B$6:$B$4000,$B40,ATENCIONPUBLICO!$E$6:$E$4000,AC$3)</f>
        <v>0</v>
      </c>
      <c r="AD40" s="75" t="n">
        <f aca="false">SUMIFS(ATENCIONPUBLICO!$C$6:$C$4000,ATENCIONPUBLICO!$B$6:$B$4000,$B40,ATENCIONPUBLICO!$E$6:$E$4000,AD$3)</f>
        <v>0</v>
      </c>
      <c r="AE40" s="75" t="n">
        <f aca="false">SUMIFS(ATENCIONPUBLICO!$C$6:$C$4000,ATENCIONPUBLICO!$B$6:$B$4000,$B40,ATENCIONPUBLICO!$E$6:$E$4000,AE$3)</f>
        <v>0</v>
      </c>
      <c r="AF40" s="75" t="n">
        <f aca="false">SUMIFS(ATENCIONPUBLICO!$C$6:$C$4000,ATENCIONPUBLICO!$B$6:$B$4000,$B40,ATENCIONPUBLICO!$E$6:$E$4000,AF$3)</f>
        <v>0</v>
      </c>
      <c r="AG40" s="75" t="n">
        <f aca="false">SUMIFS(ATENCIONPUBLICO!$C$6:$C$4000,ATENCIONPUBLICO!$B$6:$B$4000,$B40,ATENCIONPUBLICO!$E$6:$E$4000,AG$3)</f>
        <v>0</v>
      </c>
      <c r="AH40" s="75" t="n">
        <f aca="false">SUMIFS(ATENCIONPUBLICO!$C$6:$C$4000,ATENCIONPUBLICO!$B$6:$B$4000,$B40,ATENCIONPUBLICO!$E$6:$E$4000,AH$3)</f>
        <v>0</v>
      </c>
      <c r="AI40" s="75" t="n">
        <f aca="false">SUMIFS(ATENCIONPUBLICO!$C$6:$C$4000,ATENCIONPUBLICO!$B$6:$B$4000,$B40,ATENCIONPUBLICO!$E$6:$E$4000,AI$3)</f>
        <v>0</v>
      </c>
      <c r="AJ40" s="75" t="n">
        <f aca="false">SUMIFS(ATENCIONPUBLICO!$C$6:$C$4000,ATENCIONPUBLICO!$B$6:$B$4000,$B40,ATENCIONPUBLICO!$E$6:$E$4000,AJ$3)</f>
        <v>0</v>
      </c>
      <c r="AK40" s="75" t="n">
        <f aca="false">SUMIFS(ATENCIONPUBLICO!$C$6:$C$4000,ATENCIONPUBLICO!$B$6:$B$4000,$B40,ATENCIONPUBLICO!$E$6:$E$4000,AK$3)</f>
        <v>0</v>
      </c>
      <c r="AL40" s="75" t="n">
        <f aca="false">SUMIFS(ATENCIONPUBLICO!$C$6:$C$4000,ATENCIONPUBLICO!$B$6:$B$4000,$B40,ATENCIONPUBLICO!$E$6:$E$4000,AL$3)</f>
        <v>0</v>
      </c>
      <c r="AM40" s="75" t="n">
        <f aca="false">SUMIFS(ATENCIONPUBLICO!$C$6:$C$4000,ATENCIONPUBLICO!$B$6:$B$4000,$B40,ATENCIONPUBLICO!$E$6:$E$4000,AM$3)</f>
        <v>0</v>
      </c>
      <c r="AN40" s="76" t="n">
        <f aca="false">SUM(C40:AG40)</f>
        <v>0</v>
      </c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</row>
    <row r="41" customFormat="false" ht="15" hidden="false" customHeight="true" outlineLevel="0" collapsed="false">
      <c r="A41" s="74" t="n">
        <f aca="false">LISTAS!A39</f>
        <v>34</v>
      </c>
      <c r="B41" s="74" t="str">
        <f aca="false">LISTAS!B39</f>
        <v>Grabar salario casos gobierno / grandes empleadores - al cierre de factura</v>
      </c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 t="n">
        <f aca="false">SUMIFS(ATENCIONPUBLICO!$C$6:$C$4000,ATENCIONPUBLICO!$B$6:$B$4000,$B41,ATENCIONPUBLICO!$E$6:$E$4000,AH$3)</f>
        <v>0</v>
      </c>
      <c r="AI41" s="75" t="n">
        <f aca="false">SUMIFS(ATENCIONPUBLICO!$C$6:$C$4000,ATENCIONPUBLICO!$B$6:$B$4000,$B41,ATENCIONPUBLICO!$E$6:$E$4000,AI$3)</f>
        <v>0</v>
      </c>
      <c r="AJ41" s="75" t="n">
        <f aca="false">SUMIFS(ATENCIONPUBLICO!$C$6:$C$4000,ATENCIONPUBLICO!$B$6:$B$4000,$B41,ATENCIONPUBLICO!$E$6:$E$4000,AJ$3)</f>
        <v>0</v>
      </c>
      <c r="AK41" s="75" t="n">
        <f aca="false">SUMIFS(ATENCIONPUBLICO!$C$6:$C$4000,ATENCIONPUBLICO!$B$6:$B$4000,$B41,ATENCIONPUBLICO!$E$6:$E$4000,AK$3)</f>
        <v>0</v>
      </c>
      <c r="AL41" s="75" t="n">
        <f aca="false">SUMIFS(ATENCIONPUBLICO!$C$6:$C$4000,ATENCIONPUBLICO!$B$6:$B$4000,$B41,ATENCIONPUBLICO!$E$6:$E$4000,AL$3)</f>
        <v>0</v>
      </c>
      <c r="AM41" s="75" t="n">
        <f aca="false">SUMIFS(ATENCIONPUBLICO!$C$6:$C$4000,ATENCIONPUBLICO!$B$6:$B$4000,$B41,ATENCIONPUBLICO!$E$6:$E$4000,AM$3)</f>
        <v>0</v>
      </c>
      <c r="AN41" s="76" t="n">
        <f aca="false">SUM(AH41:AM41)</f>
        <v>0</v>
      </c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</row>
    <row r="42" customFormat="false" ht="15" hidden="false" customHeight="true" outlineLevel="0" collapsed="false">
      <c r="A42" s="74" t="n">
        <f aca="false">LISTAS!A40</f>
        <v>35</v>
      </c>
      <c r="B42" s="74" t="str">
        <f aca="false">LISTAS!B40</f>
        <v>Actualización de datos de asegurados sin grabar salario</v>
      </c>
      <c r="C42" s="75" t="n">
        <f aca="false">SUMIFS(ATENCIONPUBLICO!$C$6:$C$4000,ATENCIONPUBLICO!$B$6:$B$4000,$B42,ATENCIONPUBLICO!$E$6:$E$4000,C$3)</f>
        <v>0</v>
      </c>
      <c r="D42" s="75" t="n">
        <f aca="false">SUMIFS(ATENCIONPUBLICO!$C$6:$C$4000,ATENCIONPUBLICO!$B$6:$B$4000,$B42,ATENCIONPUBLICO!$E$6:$E$4000,D$3)</f>
        <v>0</v>
      </c>
      <c r="E42" s="75" t="n">
        <f aca="false">SUMIFS(ATENCIONPUBLICO!$C$6:$C$4000,ATENCIONPUBLICO!$B$6:$B$4000,$B42,ATENCIONPUBLICO!$E$6:$E$4000,E$3)</f>
        <v>0</v>
      </c>
      <c r="F42" s="75" t="n">
        <f aca="false">SUMIFS(ATENCIONPUBLICO!$C$6:$C$4000,ATENCIONPUBLICO!$B$6:$B$4000,$B42,ATENCIONPUBLICO!$E$6:$E$4000,F$3)</f>
        <v>0</v>
      </c>
      <c r="G42" s="75" t="n">
        <f aca="false">SUMIFS(ATENCIONPUBLICO!$C$6:$C$4000,ATENCIONPUBLICO!$B$6:$B$4000,$B42,ATENCIONPUBLICO!$E$6:$E$4000,G$3)</f>
        <v>0</v>
      </c>
      <c r="H42" s="75" t="n">
        <f aca="false">SUMIFS(ATENCIONPUBLICO!$C$6:$C$4000,ATENCIONPUBLICO!$B$6:$B$4000,$B42,ATENCIONPUBLICO!$E$6:$E$4000,H$3)</f>
        <v>0</v>
      </c>
      <c r="I42" s="75" t="n">
        <f aca="false">SUMIFS(ATENCIONPUBLICO!$C$6:$C$4000,ATENCIONPUBLICO!$B$6:$B$4000,$B42,ATENCIONPUBLICO!$E$6:$E$4000,I$3)</f>
        <v>0</v>
      </c>
      <c r="J42" s="75" t="n">
        <f aca="false">SUMIFS(ATENCIONPUBLICO!$C$6:$C$4000,ATENCIONPUBLICO!$B$6:$B$4000,$B42,ATENCIONPUBLICO!$E$6:$E$4000,J$3)</f>
        <v>0</v>
      </c>
      <c r="K42" s="75" t="n">
        <f aca="false">SUMIFS(ATENCIONPUBLICO!$C$6:$C$4000,ATENCIONPUBLICO!$B$6:$B$4000,$B42,ATENCIONPUBLICO!$E$6:$E$4000,K$3)</f>
        <v>0</v>
      </c>
      <c r="L42" s="75" t="n">
        <f aca="false">SUMIFS(ATENCIONPUBLICO!$C$6:$C$4000,ATENCIONPUBLICO!$B$6:$B$4000,$B42,ATENCIONPUBLICO!$E$6:$E$4000,L$3)</f>
        <v>0</v>
      </c>
      <c r="M42" s="75" t="n">
        <f aca="false">SUMIFS(ATENCIONPUBLICO!$C$6:$C$4000,ATENCIONPUBLICO!$B$6:$B$4000,$B42,ATENCIONPUBLICO!$E$6:$E$4000,M$3)</f>
        <v>0</v>
      </c>
      <c r="N42" s="75" t="n">
        <f aca="false">SUMIFS(ATENCIONPUBLICO!$C$6:$C$4000,ATENCIONPUBLICO!$B$6:$B$4000,$B42,ATENCIONPUBLICO!$E$6:$E$4000,N$3)</f>
        <v>0</v>
      </c>
      <c r="O42" s="75" t="n">
        <f aca="false">SUMIFS(ATENCIONPUBLICO!$C$6:$C$4000,ATENCIONPUBLICO!$B$6:$B$4000,$B42,ATENCIONPUBLICO!$E$6:$E$4000,O$3)</f>
        <v>0</v>
      </c>
      <c r="P42" s="75" t="n">
        <f aca="false">SUMIFS(ATENCIONPUBLICO!$C$6:$C$4000,ATENCIONPUBLICO!$B$6:$B$4000,$B42,ATENCIONPUBLICO!$E$6:$E$4000,P$3)</f>
        <v>0</v>
      </c>
      <c r="Q42" s="75" t="n">
        <f aca="false">SUMIFS(ATENCIONPUBLICO!$C$6:$C$4000,ATENCIONPUBLICO!$B$6:$B$4000,$B42,ATENCIONPUBLICO!$E$6:$E$4000,Q$3)</f>
        <v>0</v>
      </c>
      <c r="R42" s="75" t="n">
        <f aca="false">SUMIFS(ATENCIONPUBLICO!$C$6:$C$4000,ATENCIONPUBLICO!$B$6:$B$4000,$B42,ATENCIONPUBLICO!$E$6:$E$4000,R$3)</f>
        <v>0</v>
      </c>
      <c r="S42" s="75" t="n">
        <f aca="false">SUMIFS(ATENCIONPUBLICO!$C$6:$C$4000,ATENCIONPUBLICO!$B$6:$B$4000,$B42,ATENCIONPUBLICO!$E$6:$E$4000,S$3)</f>
        <v>0</v>
      </c>
      <c r="T42" s="75" t="n">
        <f aca="false">SUMIFS(ATENCIONPUBLICO!$C$6:$C$4000,ATENCIONPUBLICO!$B$6:$B$4000,$B42,ATENCIONPUBLICO!$E$6:$E$4000,T$3)</f>
        <v>0</v>
      </c>
      <c r="U42" s="75" t="n">
        <f aca="false">SUMIFS(ATENCIONPUBLICO!$C$6:$C$4000,ATENCIONPUBLICO!$B$6:$B$4000,$B42,ATENCIONPUBLICO!$E$6:$E$4000,U$3)</f>
        <v>0</v>
      </c>
      <c r="V42" s="75" t="n">
        <f aca="false">SUMIFS(ATENCIONPUBLICO!$C$6:$C$4000,ATENCIONPUBLICO!$B$6:$B$4000,$B42,ATENCIONPUBLICO!$E$6:$E$4000,V$3)</f>
        <v>0</v>
      </c>
      <c r="W42" s="75" t="n">
        <f aca="false">SUMIFS(ATENCIONPUBLICO!$C$6:$C$4000,ATENCIONPUBLICO!$B$6:$B$4000,$B42,ATENCIONPUBLICO!$E$6:$E$4000,W$3)</f>
        <v>0</v>
      </c>
      <c r="X42" s="75" t="n">
        <f aca="false">SUMIFS(ATENCIONPUBLICO!$C$6:$C$4000,ATENCIONPUBLICO!$B$6:$B$4000,$B42,ATENCIONPUBLICO!$E$6:$E$4000,X$3)</f>
        <v>0</v>
      </c>
      <c r="Y42" s="75" t="n">
        <f aca="false">SUMIFS(ATENCIONPUBLICO!$C$6:$C$4000,ATENCIONPUBLICO!$B$6:$B$4000,$B42,ATENCIONPUBLICO!$E$6:$E$4000,Y$3)</f>
        <v>0</v>
      </c>
      <c r="Z42" s="75" t="n">
        <f aca="false">SUMIFS(ATENCIONPUBLICO!$C$6:$C$4000,ATENCIONPUBLICO!$B$6:$B$4000,$B42,ATENCIONPUBLICO!$E$6:$E$4000,Z$3)</f>
        <v>0</v>
      </c>
      <c r="AA42" s="75" t="n">
        <f aca="false">SUMIFS(ATENCIONPUBLICO!$C$6:$C$4000,ATENCIONPUBLICO!$B$6:$B$4000,$B42,ATENCIONPUBLICO!$E$6:$E$4000,AA$3)</f>
        <v>0</v>
      </c>
      <c r="AB42" s="75" t="n">
        <f aca="false">SUMIFS(ATENCIONPUBLICO!$C$6:$C$4000,ATENCIONPUBLICO!$B$6:$B$4000,$B42,ATENCIONPUBLICO!$E$6:$E$4000,AB$3)</f>
        <v>0</v>
      </c>
      <c r="AC42" s="75" t="n">
        <f aca="false">SUMIFS(ATENCIONPUBLICO!$C$6:$C$4000,ATENCIONPUBLICO!$B$6:$B$4000,$B42,ATENCIONPUBLICO!$E$6:$E$4000,AC$3)</f>
        <v>0</v>
      </c>
      <c r="AD42" s="75" t="n">
        <f aca="false">SUMIFS(ATENCIONPUBLICO!$C$6:$C$4000,ATENCIONPUBLICO!$B$6:$B$4000,$B42,ATENCIONPUBLICO!$E$6:$E$4000,AD$3)</f>
        <v>0</v>
      </c>
      <c r="AE42" s="75" t="n">
        <f aca="false">SUMIFS(ATENCIONPUBLICO!$C$6:$C$4000,ATENCIONPUBLICO!$B$6:$B$4000,$B42,ATENCIONPUBLICO!$E$6:$E$4000,AE$3)</f>
        <v>0</v>
      </c>
      <c r="AF42" s="75" t="n">
        <f aca="false">SUMIFS(ATENCIONPUBLICO!$C$6:$C$4000,ATENCIONPUBLICO!$B$6:$B$4000,$B42,ATENCIONPUBLICO!$E$6:$E$4000,AF$3)</f>
        <v>0</v>
      </c>
      <c r="AG42" s="75" t="n">
        <f aca="false">SUMIFS(ATENCIONPUBLICO!$C$6:$C$4000,ATENCIONPUBLICO!$B$6:$B$4000,$B42,ATENCIONPUBLICO!$E$6:$E$4000,AG$3)</f>
        <v>0</v>
      </c>
      <c r="AH42" s="75" t="n">
        <f aca="false">SUMIFS(ATENCIONPUBLICO!$C$6:$C$4000,ATENCIONPUBLICO!$B$6:$B$4000,$B42,ATENCIONPUBLICO!$E$6:$E$4000,AH$3)</f>
        <v>0</v>
      </c>
      <c r="AI42" s="75" t="n">
        <f aca="false">SUMIFS(ATENCIONPUBLICO!$C$6:$C$4000,ATENCIONPUBLICO!$B$6:$B$4000,$B42,ATENCIONPUBLICO!$E$6:$E$4000,AI$3)</f>
        <v>0</v>
      </c>
      <c r="AJ42" s="75" t="n">
        <f aca="false">SUMIFS(ATENCIONPUBLICO!$C$6:$C$4000,ATENCIONPUBLICO!$B$6:$B$4000,$B42,ATENCIONPUBLICO!$E$6:$E$4000,AJ$3)</f>
        <v>0</v>
      </c>
      <c r="AK42" s="75" t="n">
        <f aca="false">SUMIFS(ATENCIONPUBLICO!$C$6:$C$4000,ATENCIONPUBLICO!$B$6:$B$4000,$B42,ATENCIONPUBLICO!$E$6:$E$4000,AK$3)</f>
        <v>0</v>
      </c>
      <c r="AL42" s="75" t="n">
        <f aca="false">SUMIFS(ATENCIONPUBLICO!$C$6:$C$4000,ATENCIONPUBLICO!$B$6:$B$4000,$B42,ATENCIONPUBLICO!$E$6:$E$4000,AL$3)</f>
        <v>0</v>
      </c>
      <c r="AM42" s="75" t="n">
        <f aca="false">SUMIFS(ATENCIONPUBLICO!$C$6:$C$4000,ATENCIONPUBLICO!$B$6:$B$4000,$B42,ATENCIONPUBLICO!$E$6:$E$4000,AM$3)</f>
        <v>0</v>
      </c>
      <c r="AN42" s="76" t="n">
        <f aca="false">SUM(C42:AG42)</f>
        <v>0</v>
      </c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</row>
    <row r="43" customFormat="false" ht="15" hidden="false" customHeight="true" outlineLevel="0" collapsed="false">
      <c r="A43" s="71" t="str">
        <f aca="false">LISTAS!A41</f>
        <v>V</v>
      </c>
      <c r="B43" s="71" t="str">
        <f aca="false">LISTAS!B41</f>
        <v>INSCRIPCIONES PENDIENTES DE GRABAR</v>
      </c>
      <c r="C43" s="72" t="n">
        <f aca="false">SUM(C44)</f>
        <v>0</v>
      </c>
      <c r="D43" s="72" t="n">
        <f aca="false">SUM(D44)</f>
        <v>0</v>
      </c>
      <c r="E43" s="72" t="n">
        <f aca="false">SUM(E44)</f>
        <v>0</v>
      </c>
      <c r="F43" s="72" t="n">
        <f aca="false">SUM(F44)</f>
        <v>0</v>
      </c>
      <c r="G43" s="72" t="n">
        <f aca="false">SUM(G44)</f>
        <v>0</v>
      </c>
      <c r="H43" s="72" t="n">
        <f aca="false">SUM(H44)</f>
        <v>0</v>
      </c>
      <c r="I43" s="72" t="n">
        <f aca="false">SUM(I44)</f>
        <v>0</v>
      </c>
      <c r="J43" s="72" t="n">
        <f aca="false">SUM(J44)</f>
        <v>0</v>
      </c>
      <c r="K43" s="72" t="n">
        <f aca="false">SUM(K44)</f>
        <v>0</v>
      </c>
      <c r="L43" s="72" t="n">
        <f aca="false">SUM(L44)</f>
        <v>0</v>
      </c>
      <c r="M43" s="72" t="n">
        <f aca="false">SUM(M44)</f>
        <v>0</v>
      </c>
      <c r="N43" s="72" t="n">
        <f aca="false">SUM(N44)</f>
        <v>0</v>
      </c>
      <c r="O43" s="72" t="n">
        <f aca="false">SUM(O44)</f>
        <v>0</v>
      </c>
      <c r="P43" s="72" t="n">
        <f aca="false">SUM(P44)</f>
        <v>0</v>
      </c>
      <c r="Q43" s="72" t="n">
        <f aca="false">SUM(Q44)</f>
        <v>0</v>
      </c>
      <c r="R43" s="72" t="n">
        <f aca="false">SUM(R44)</f>
        <v>0</v>
      </c>
      <c r="S43" s="72" t="n">
        <f aca="false">SUM(S44)</f>
        <v>0</v>
      </c>
      <c r="T43" s="72" t="n">
        <f aca="false">SUM(T44)</f>
        <v>0</v>
      </c>
      <c r="U43" s="72" t="n">
        <f aca="false">SUM(U44)</f>
        <v>0</v>
      </c>
      <c r="V43" s="72" t="n">
        <f aca="false">SUM(V44)</f>
        <v>0</v>
      </c>
      <c r="W43" s="72" t="n">
        <f aca="false">SUM(W44)</f>
        <v>0</v>
      </c>
      <c r="X43" s="72" t="n">
        <f aca="false">SUM(X44)</f>
        <v>0</v>
      </c>
      <c r="Y43" s="72" t="n">
        <f aca="false">SUM(Y44)</f>
        <v>0</v>
      </c>
      <c r="Z43" s="72" t="n">
        <f aca="false">SUM(Z44)</f>
        <v>0</v>
      </c>
      <c r="AA43" s="72" t="n">
        <f aca="false">SUM(AA44)</f>
        <v>0</v>
      </c>
      <c r="AB43" s="72" t="n">
        <f aca="false">SUM(AB44)</f>
        <v>0</v>
      </c>
      <c r="AC43" s="72" t="n">
        <f aca="false">SUM(AC44)</f>
        <v>0</v>
      </c>
      <c r="AD43" s="72" t="n">
        <f aca="false">SUM(AD44)</f>
        <v>0</v>
      </c>
      <c r="AE43" s="72" t="n">
        <f aca="false">SUM(AE44)</f>
        <v>0</v>
      </c>
      <c r="AF43" s="72" t="n">
        <f aca="false">SUM(AF44)</f>
        <v>0</v>
      </c>
      <c r="AG43" s="72" t="n">
        <f aca="false">SUM(AG44)</f>
        <v>0</v>
      </c>
      <c r="AH43" s="72" t="n">
        <f aca="false">SUM(AH44)</f>
        <v>0</v>
      </c>
      <c r="AI43" s="72" t="n">
        <f aca="false">SUM(AI44)</f>
        <v>0</v>
      </c>
      <c r="AJ43" s="72" t="n">
        <f aca="false">SUM(AJ44)</f>
        <v>0</v>
      </c>
      <c r="AK43" s="72" t="n">
        <f aca="false">SUM(AK44)</f>
        <v>0</v>
      </c>
      <c r="AL43" s="72" t="n">
        <f aca="false">SUM(AL44)</f>
        <v>0</v>
      </c>
      <c r="AM43" s="72" t="n">
        <f aca="false">SUM(AM44)</f>
        <v>0</v>
      </c>
      <c r="AN43" s="72" t="n">
        <f aca="false">SUM(AN44)</f>
        <v>0</v>
      </c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3"/>
      <c r="GK43" s="73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  <c r="JD43" s="73"/>
      <c r="JE43" s="73"/>
      <c r="JF43" s="73"/>
      <c r="JG43" s="73"/>
      <c r="JH43" s="73"/>
      <c r="JI43" s="73"/>
      <c r="JJ43" s="73"/>
      <c r="JK43" s="73"/>
      <c r="JL43" s="73"/>
      <c r="JM43" s="73"/>
      <c r="JN43" s="73"/>
      <c r="JO43" s="73"/>
      <c r="JP43" s="73"/>
      <c r="JQ43" s="73"/>
      <c r="JR43" s="73"/>
      <c r="JS43" s="73"/>
      <c r="JT43" s="73"/>
      <c r="JU43" s="73"/>
      <c r="JV43" s="73"/>
      <c r="JW43" s="73"/>
      <c r="JX43" s="73"/>
      <c r="JY43" s="73"/>
      <c r="JZ43" s="73"/>
      <c r="KA43" s="73"/>
      <c r="KB43" s="73"/>
      <c r="KC43" s="73"/>
      <c r="KD43" s="73"/>
      <c r="KE43" s="73"/>
      <c r="KF43" s="73"/>
      <c r="KG43" s="73"/>
      <c r="KH43" s="73"/>
      <c r="KI43" s="73"/>
      <c r="KJ43" s="73"/>
      <c r="KK43" s="73"/>
      <c r="KL43" s="73"/>
      <c r="KM43" s="73"/>
      <c r="KN43" s="73"/>
      <c r="KO43" s="73"/>
      <c r="KP43" s="73"/>
      <c r="KQ43" s="73"/>
      <c r="KR43" s="73"/>
      <c r="KS43" s="73"/>
      <c r="KT43" s="73"/>
      <c r="KU43" s="73"/>
      <c r="KV43" s="73"/>
      <c r="KW43" s="73"/>
      <c r="KX43" s="73"/>
      <c r="KY43" s="73"/>
      <c r="KZ43" s="73"/>
      <c r="LA43" s="73"/>
      <c r="LB43" s="73"/>
      <c r="LC43" s="73"/>
      <c r="LD43" s="73"/>
      <c r="LE43" s="73"/>
      <c r="LF43" s="73"/>
      <c r="LG43" s="73"/>
      <c r="LH43" s="73"/>
      <c r="LI43" s="73"/>
      <c r="LJ43" s="73"/>
      <c r="LK43" s="73"/>
      <c r="LL43" s="73"/>
      <c r="LM43" s="73"/>
      <c r="LN43" s="73"/>
      <c r="LO43" s="73"/>
      <c r="LP43" s="73"/>
      <c r="LQ43" s="73"/>
      <c r="LR43" s="73"/>
      <c r="LS43" s="73"/>
      <c r="LT43" s="73"/>
      <c r="LU43" s="73"/>
      <c r="LV43" s="73"/>
      <c r="LW43" s="73"/>
      <c r="LX43" s="73"/>
      <c r="LY43" s="73"/>
      <c r="LZ43" s="73"/>
      <c r="MA43" s="73"/>
      <c r="MB43" s="73"/>
      <c r="MC43" s="73"/>
      <c r="MD43" s="73"/>
      <c r="ME43" s="73"/>
      <c r="MF43" s="73"/>
      <c r="MG43" s="73"/>
      <c r="MH43" s="73"/>
      <c r="MI43" s="73"/>
      <c r="MJ43" s="73"/>
      <c r="MK43" s="73"/>
      <c r="ML43" s="73"/>
      <c r="MM43" s="73"/>
      <c r="MN43" s="73"/>
      <c r="MO43" s="73"/>
      <c r="MP43" s="73"/>
      <c r="MQ43" s="73"/>
      <c r="MR43" s="73"/>
      <c r="MS43" s="73"/>
      <c r="MT43" s="73"/>
      <c r="MU43" s="73"/>
      <c r="MV43" s="73"/>
      <c r="MW43" s="73"/>
      <c r="MX43" s="73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  <c r="OH43" s="73"/>
      <c r="OI43" s="73"/>
      <c r="OJ43" s="73"/>
      <c r="OK43" s="73"/>
      <c r="OL43" s="73"/>
      <c r="OM43" s="73"/>
      <c r="ON43" s="73"/>
      <c r="OO43" s="73"/>
      <c r="OP43" s="73"/>
      <c r="OQ43" s="73"/>
      <c r="OR43" s="73"/>
      <c r="OS43" s="73"/>
      <c r="OT43" s="73"/>
      <c r="OU43" s="73"/>
      <c r="OV43" s="73"/>
      <c r="OW43" s="73"/>
      <c r="OX43" s="73"/>
      <c r="OY43" s="73"/>
      <c r="OZ43" s="73"/>
      <c r="PA43" s="73"/>
      <c r="PB43" s="73"/>
      <c r="PC43" s="73"/>
      <c r="PD43" s="73"/>
      <c r="PE43" s="73"/>
      <c r="PF43" s="73"/>
      <c r="PG43" s="73"/>
      <c r="PH43" s="73"/>
      <c r="PI43" s="73"/>
      <c r="PJ43" s="73"/>
      <c r="PK43" s="73"/>
      <c r="PL43" s="73"/>
      <c r="PM43" s="73"/>
      <c r="PN43" s="73"/>
      <c r="PO43" s="73"/>
      <c r="PP43" s="73"/>
      <c r="PQ43" s="73"/>
      <c r="PR43" s="73"/>
      <c r="PS43" s="73"/>
      <c r="PT43" s="73"/>
      <c r="PU43" s="73"/>
      <c r="PV43" s="73"/>
      <c r="PW43" s="73"/>
      <c r="PX43" s="73"/>
      <c r="PY43" s="73"/>
      <c r="PZ43" s="73"/>
      <c r="QA43" s="73"/>
      <c r="QB43" s="73"/>
      <c r="QC43" s="73"/>
      <c r="QD43" s="73"/>
      <c r="QE43" s="73"/>
      <c r="QF43" s="73"/>
      <c r="QG43" s="73"/>
      <c r="QH43" s="73"/>
      <c r="QI43" s="73"/>
      <c r="QJ43" s="73"/>
      <c r="QK43" s="73"/>
      <c r="QL43" s="73"/>
      <c r="QM43" s="73"/>
      <c r="QN43" s="73"/>
      <c r="QO43" s="73"/>
      <c r="QP43" s="73"/>
      <c r="QQ43" s="73"/>
      <c r="QR43" s="73"/>
      <c r="QS43" s="73"/>
      <c r="QT43" s="73"/>
      <c r="QU43" s="73"/>
      <c r="QV43" s="73"/>
      <c r="QW43" s="73"/>
      <c r="QX43" s="73"/>
      <c r="QY43" s="73"/>
      <c r="QZ43" s="73"/>
      <c r="RA43" s="73"/>
      <c r="RB43" s="73"/>
      <c r="RC43" s="73"/>
      <c r="RD43" s="73"/>
      <c r="RE43" s="73"/>
      <c r="RF43" s="73"/>
      <c r="RG43" s="73"/>
      <c r="RH43" s="73"/>
      <c r="RI43" s="73"/>
      <c r="RJ43" s="73"/>
      <c r="RK43" s="73"/>
      <c r="RL43" s="73"/>
      <c r="RM43" s="73"/>
      <c r="RN43" s="73"/>
      <c r="RO43" s="73"/>
      <c r="RP43" s="73"/>
      <c r="RQ43" s="73"/>
      <c r="RR43" s="73"/>
      <c r="RS43" s="73"/>
      <c r="RT43" s="73"/>
      <c r="RU43" s="73"/>
      <c r="RV43" s="73"/>
      <c r="RW43" s="73"/>
      <c r="RX43" s="73"/>
      <c r="RY43" s="73"/>
      <c r="RZ43" s="73"/>
      <c r="SA43" s="73"/>
      <c r="SB43" s="73"/>
      <c r="SC43" s="73"/>
      <c r="SD43" s="73"/>
      <c r="SE43" s="73"/>
      <c r="SF43" s="73"/>
      <c r="SG43" s="73"/>
      <c r="SH43" s="73"/>
      <c r="SI43" s="73"/>
      <c r="SJ43" s="73"/>
      <c r="SK43" s="73"/>
      <c r="SL43" s="73"/>
      <c r="SM43" s="73"/>
      <c r="SN43" s="73"/>
      <c r="SO43" s="73"/>
      <c r="SP43" s="73"/>
      <c r="SQ43" s="73"/>
      <c r="SR43" s="73"/>
      <c r="SS43" s="73"/>
      <c r="ST43" s="73"/>
      <c r="SU43" s="73"/>
      <c r="SV43" s="73"/>
      <c r="SW43" s="73"/>
      <c r="SX43" s="73"/>
      <c r="SY43" s="73"/>
      <c r="SZ43" s="73"/>
      <c r="TA43" s="73"/>
      <c r="TB43" s="73"/>
      <c r="TC43" s="73"/>
      <c r="TD43" s="73"/>
      <c r="TE43" s="73"/>
      <c r="TF43" s="73"/>
      <c r="TG43" s="73"/>
      <c r="TH43" s="73"/>
      <c r="TI43" s="73"/>
      <c r="TJ43" s="73"/>
      <c r="TK43" s="73"/>
      <c r="TL43" s="73"/>
      <c r="TM43" s="73"/>
      <c r="TN43" s="73"/>
      <c r="TO43" s="73"/>
      <c r="TP43" s="73"/>
      <c r="TQ43" s="73"/>
      <c r="TR43" s="73"/>
      <c r="TS43" s="73"/>
      <c r="TT43" s="73"/>
      <c r="TU43" s="73"/>
      <c r="TV43" s="73"/>
      <c r="TW43" s="73"/>
      <c r="TX43" s="73"/>
      <c r="TY43" s="73"/>
      <c r="TZ43" s="73"/>
      <c r="UA43" s="73"/>
      <c r="UB43" s="73"/>
      <c r="UC43" s="73"/>
      <c r="UD43" s="73"/>
      <c r="UE43" s="73"/>
      <c r="UF43" s="73"/>
      <c r="UG43" s="73"/>
      <c r="UH43" s="73"/>
      <c r="UI43" s="73"/>
      <c r="UJ43" s="73"/>
      <c r="UK43" s="73"/>
      <c r="UL43" s="73"/>
      <c r="UM43" s="73"/>
      <c r="UN43" s="73"/>
      <c r="UO43" s="73"/>
      <c r="UP43" s="73"/>
      <c r="UQ43" s="73"/>
      <c r="UR43" s="73"/>
      <c r="US43" s="73"/>
      <c r="UT43" s="73"/>
      <c r="UU43" s="73"/>
      <c r="UV43" s="73"/>
      <c r="UW43" s="73"/>
      <c r="UX43" s="73"/>
      <c r="UY43" s="73"/>
      <c r="UZ43" s="73"/>
      <c r="VA43" s="73"/>
      <c r="VB43" s="73"/>
      <c r="VC43" s="73"/>
      <c r="VD43" s="73"/>
      <c r="VE43" s="73"/>
      <c r="VF43" s="73"/>
      <c r="VG43" s="73"/>
      <c r="VH43" s="73"/>
      <c r="VI43" s="73"/>
      <c r="VJ43" s="73"/>
      <c r="VK43" s="73"/>
      <c r="VL43" s="73"/>
      <c r="VM43" s="73"/>
      <c r="VN43" s="73"/>
      <c r="VO43" s="73"/>
      <c r="VP43" s="73"/>
      <c r="VQ43" s="73"/>
      <c r="VR43" s="73"/>
      <c r="VS43" s="73"/>
      <c r="VT43" s="73"/>
      <c r="VU43" s="73"/>
      <c r="VV43" s="73"/>
      <c r="VW43" s="73"/>
      <c r="VX43" s="73"/>
      <c r="VY43" s="73"/>
      <c r="VZ43" s="73"/>
      <c r="WA43" s="73"/>
      <c r="WB43" s="73"/>
      <c r="WC43" s="73"/>
      <c r="WD43" s="73"/>
      <c r="WE43" s="73"/>
      <c r="WF43" s="73"/>
      <c r="WG43" s="73"/>
      <c r="WH43" s="73"/>
      <c r="WI43" s="73"/>
      <c r="WJ43" s="73"/>
      <c r="WK43" s="73"/>
      <c r="WL43" s="73"/>
      <c r="WM43" s="73"/>
      <c r="WN43" s="73"/>
      <c r="WO43" s="73"/>
      <c r="WP43" s="73"/>
      <c r="WQ43" s="73"/>
      <c r="WR43" s="73"/>
      <c r="WS43" s="73"/>
      <c r="WT43" s="73"/>
      <c r="WU43" s="73"/>
      <c r="WV43" s="73"/>
      <c r="WW43" s="73"/>
      <c r="WX43" s="73"/>
      <c r="WY43" s="73"/>
      <c r="WZ43" s="73"/>
      <c r="XA43" s="73"/>
      <c r="XB43" s="73"/>
      <c r="XC43" s="73"/>
      <c r="XD43" s="73"/>
      <c r="XE43" s="73"/>
      <c r="XF43" s="73"/>
      <c r="XG43" s="73"/>
      <c r="XH43" s="73"/>
      <c r="XI43" s="73"/>
      <c r="XJ43" s="73"/>
      <c r="XK43" s="73"/>
      <c r="XL43" s="73"/>
      <c r="XM43" s="73"/>
      <c r="XN43" s="73"/>
      <c r="XO43" s="73"/>
      <c r="XP43" s="73"/>
      <c r="XQ43" s="73"/>
      <c r="XR43" s="73"/>
      <c r="XS43" s="73"/>
      <c r="XT43" s="73"/>
      <c r="XU43" s="73"/>
      <c r="XV43" s="73"/>
      <c r="XW43" s="73"/>
      <c r="XX43" s="73"/>
      <c r="XY43" s="73"/>
      <c r="XZ43" s="73"/>
      <c r="YA43" s="73"/>
      <c r="YB43" s="73"/>
      <c r="YC43" s="73"/>
      <c r="YD43" s="73"/>
      <c r="YE43" s="73"/>
      <c r="YF43" s="73"/>
      <c r="YG43" s="73"/>
      <c r="YH43" s="73"/>
      <c r="YI43" s="73"/>
      <c r="YJ43" s="73"/>
      <c r="YK43" s="73"/>
      <c r="YL43" s="73"/>
      <c r="YM43" s="73"/>
      <c r="YN43" s="73"/>
      <c r="YO43" s="73"/>
      <c r="YP43" s="73"/>
      <c r="YQ43" s="73"/>
      <c r="YR43" s="73"/>
      <c r="YS43" s="73"/>
      <c r="YT43" s="73"/>
      <c r="YU43" s="73"/>
      <c r="YV43" s="73"/>
      <c r="YW43" s="73"/>
      <c r="YX43" s="73"/>
      <c r="YY43" s="73"/>
      <c r="YZ43" s="73"/>
      <c r="ZA43" s="73"/>
      <c r="ZB43" s="73"/>
      <c r="ZC43" s="73"/>
      <c r="ZD43" s="73"/>
      <c r="ZE43" s="73"/>
      <c r="ZF43" s="73"/>
      <c r="ZG43" s="73"/>
      <c r="ZH43" s="73"/>
      <c r="ZI43" s="73"/>
      <c r="ZJ43" s="73"/>
      <c r="ZK43" s="73"/>
      <c r="ZL43" s="73"/>
      <c r="ZM43" s="73"/>
      <c r="ZN43" s="73"/>
      <c r="ZO43" s="73"/>
      <c r="ZP43" s="73"/>
      <c r="ZQ43" s="73"/>
      <c r="ZR43" s="73"/>
      <c r="ZS43" s="73"/>
      <c r="ZT43" s="73"/>
      <c r="ZU43" s="73"/>
      <c r="ZV43" s="73"/>
      <c r="ZW43" s="73"/>
      <c r="ZX43" s="73"/>
      <c r="ZY43" s="73"/>
      <c r="ZZ43" s="73"/>
      <c r="AAA43" s="73"/>
      <c r="AAB43" s="73"/>
      <c r="AAC43" s="73"/>
      <c r="AAD43" s="73"/>
      <c r="AAE43" s="73"/>
      <c r="AAF43" s="73"/>
      <c r="AAG43" s="73"/>
      <c r="AAH43" s="73"/>
      <c r="AAI43" s="73"/>
      <c r="AAJ43" s="73"/>
      <c r="AAK43" s="73"/>
      <c r="AAL43" s="73"/>
      <c r="AAM43" s="73"/>
      <c r="AAN43" s="73"/>
      <c r="AAO43" s="73"/>
      <c r="AAP43" s="73"/>
      <c r="AAQ43" s="73"/>
      <c r="AAR43" s="73"/>
      <c r="AAS43" s="73"/>
      <c r="AAT43" s="73"/>
      <c r="AAU43" s="73"/>
      <c r="AAV43" s="73"/>
      <c r="AAW43" s="73"/>
      <c r="AAX43" s="73"/>
      <c r="AAY43" s="73"/>
      <c r="AAZ43" s="73"/>
      <c r="ABA43" s="73"/>
      <c r="ABB43" s="73"/>
      <c r="ABC43" s="73"/>
      <c r="ABD43" s="73"/>
      <c r="ABE43" s="73"/>
      <c r="ABF43" s="73"/>
      <c r="ABG43" s="73"/>
      <c r="ABH43" s="73"/>
      <c r="ABI43" s="73"/>
      <c r="ABJ43" s="73"/>
      <c r="ABK43" s="73"/>
      <c r="ABL43" s="73"/>
      <c r="ABM43" s="73"/>
      <c r="ABN43" s="73"/>
      <c r="ABO43" s="73"/>
      <c r="ABP43" s="73"/>
      <c r="ABQ43" s="73"/>
      <c r="ABR43" s="73"/>
      <c r="ABS43" s="73"/>
      <c r="ABT43" s="73"/>
      <c r="ABU43" s="73"/>
      <c r="ABV43" s="73"/>
      <c r="ABW43" s="73"/>
      <c r="ABX43" s="73"/>
      <c r="ABY43" s="73"/>
      <c r="ABZ43" s="73"/>
      <c r="ACA43" s="73"/>
      <c r="ACB43" s="73"/>
      <c r="ACC43" s="73"/>
      <c r="ACD43" s="73"/>
      <c r="ACE43" s="73"/>
      <c r="ACF43" s="73"/>
      <c r="ACG43" s="73"/>
      <c r="ACH43" s="73"/>
      <c r="ACI43" s="73"/>
      <c r="ACJ43" s="73"/>
      <c r="ACK43" s="73"/>
      <c r="ACL43" s="73"/>
      <c r="ACM43" s="73"/>
      <c r="ACN43" s="73"/>
      <c r="ACO43" s="73"/>
      <c r="ACP43" s="73"/>
      <c r="ACQ43" s="73"/>
      <c r="ACR43" s="73"/>
      <c r="ACS43" s="73"/>
      <c r="ACT43" s="73"/>
      <c r="ACU43" s="73"/>
      <c r="ACV43" s="73"/>
      <c r="ACW43" s="73"/>
      <c r="ACX43" s="73"/>
      <c r="ACY43" s="73"/>
      <c r="ACZ43" s="73"/>
      <c r="ADA43" s="73"/>
      <c r="ADB43" s="73"/>
      <c r="ADC43" s="73"/>
      <c r="ADD43" s="73"/>
      <c r="ADE43" s="73"/>
      <c r="ADF43" s="73"/>
      <c r="ADG43" s="73"/>
      <c r="ADH43" s="73"/>
      <c r="ADI43" s="73"/>
      <c r="ADJ43" s="73"/>
      <c r="ADK43" s="73"/>
      <c r="ADL43" s="73"/>
      <c r="ADM43" s="73"/>
      <c r="ADN43" s="73"/>
      <c r="ADO43" s="73"/>
      <c r="ADP43" s="73"/>
      <c r="ADQ43" s="73"/>
      <c r="ADR43" s="73"/>
      <c r="ADS43" s="73"/>
      <c r="ADT43" s="73"/>
      <c r="ADU43" s="73"/>
      <c r="ADV43" s="73"/>
      <c r="ADW43" s="73"/>
      <c r="ADX43" s="73"/>
      <c r="ADY43" s="73"/>
      <c r="ADZ43" s="73"/>
      <c r="AEA43" s="73"/>
      <c r="AEB43" s="73"/>
      <c r="AEC43" s="73"/>
      <c r="AED43" s="73"/>
      <c r="AEE43" s="73"/>
      <c r="AEF43" s="73"/>
      <c r="AEG43" s="73"/>
      <c r="AEH43" s="73"/>
      <c r="AEI43" s="73"/>
      <c r="AEJ43" s="73"/>
      <c r="AEK43" s="73"/>
      <c r="AEL43" s="73"/>
      <c r="AEM43" s="73"/>
      <c r="AEN43" s="73"/>
      <c r="AEO43" s="73"/>
      <c r="AEP43" s="73"/>
      <c r="AEQ43" s="73"/>
      <c r="AER43" s="73"/>
      <c r="AES43" s="73"/>
      <c r="AET43" s="73"/>
      <c r="AEU43" s="73"/>
      <c r="AEV43" s="73"/>
      <c r="AEW43" s="73"/>
      <c r="AEX43" s="73"/>
      <c r="AEY43" s="73"/>
      <c r="AEZ43" s="73"/>
      <c r="AFA43" s="73"/>
      <c r="AFB43" s="73"/>
      <c r="AFC43" s="73"/>
      <c r="AFD43" s="73"/>
      <c r="AFE43" s="73"/>
      <c r="AFF43" s="73"/>
      <c r="AFG43" s="73"/>
      <c r="AFH43" s="73"/>
      <c r="AFI43" s="73"/>
      <c r="AFJ43" s="73"/>
      <c r="AFK43" s="73"/>
      <c r="AFL43" s="73"/>
      <c r="AFM43" s="73"/>
      <c r="AFN43" s="73"/>
      <c r="AFO43" s="73"/>
      <c r="AFP43" s="73"/>
      <c r="AFQ43" s="73"/>
      <c r="AFR43" s="73"/>
      <c r="AFS43" s="73"/>
      <c r="AFT43" s="73"/>
      <c r="AFU43" s="73"/>
      <c r="AFV43" s="73"/>
      <c r="AFW43" s="73"/>
      <c r="AFX43" s="73"/>
      <c r="AFY43" s="73"/>
      <c r="AFZ43" s="73"/>
      <c r="AGA43" s="73"/>
      <c r="AGB43" s="73"/>
      <c r="AGC43" s="73"/>
      <c r="AGD43" s="73"/>
      <c r="AGE43" s="73"/>
      <c r="AGF43" s="73"/>
      <c r="AGG43" s="73"/>
      <c r="AGH43" s="73"/>
      <c r="AGI43" s="73"/>
      <c r="AGJ43" s="73"/>
      <c r="AGK43" s="73"/>
      <c r="AGL43" s="73"/>
      <c r="AGM43" s="73"/>
      <c r="AGN43" s="73"/>
      <c r="AGO43" s="73"/>
      <c r="AGP43" s="73"/>
      <c r="AGQ43" s="73"/>
      <c r="AGR43" s="73"/>
      <c r="AGS43" s="73"/>
      <c r="AGT43" s="73"/>
      <c r="AGU43" s="73"/>
      <c r="AGV43" s="73"/>
      <c r="AGW43" s="73"/>
      <c r="AGX43" s="73"/>
      <c r="AGY43" s="73"/>
      <c r="AGZ43" s="73"/>
      <c r="AHA43" s="73"/>
      <c r="AHB43" s="73"/>
      <c r="AHC43" s="73"/>
      <c r="AHD43" s="73"/>
      <c r="AHE43" s="73"/>
      <c r="AHF43" s="73"/>
      <c r="AHG43" s="73"/>
      <c r="AHH43" s="73"/>
      <c r="AHI43" s="73"/>
      <c r="AHJ43" s="73"/>
      <c r="AHK43" s="73"/>
      <c r="AHL43" s="73"/>
      <c r="AHM43" s="73"/>
      <c r="AHN43" s="73"/>
      <c r="AHO43" s="73"/>
      <c r="AHP43" s="73"/>
      <c r="AHQ43" s="73"/>
      <c r="AHR43" s="73"/>
      <c r="AHS43" s="73"/>
      <c r="AHT43" s="73"/>
      <c r="AHU43" s="73"/>
      <c r="AHV43" s="73"/>
      <c r="AHW43" s="73"/>
      <c r="AHX43" s="73"/>
      <c r="AHY43" s="73"/>
      <c r="AHZ43" s="73"/>
      <c r="AIA43" s="73"/>
      <c r="AIB43" s="73"/>
      <c r="AIC43" s="73"/>
      <c r="AID43" s="73"/>
      <c r="AIE43" s="73"/>
      <c r="AIF43" s="73"/>
      <c r="AIG43" s="73"/>
      <c r="AIH43" s="73"/>
      <c r="AII43" s="73"/>
      <c r="AIJ43" s="73"/>
      <c r="AIK43" s="73"/>
      <c r="AIL43" s="73"/>
      <c r="AIM43" s="73"/>
      <c r="AIN43" s="73"/>
      <c r="AIO43" s="73"/>
      <c r="AIP43" s="73"/>
      <c r="AIQ43" s="73"/>
      <c r="AIR43" s="73"/>
      <c r="AIS43" s="73"/>
      <c r="AIT43" s="73"/>
      <c r="AIU43" s="73"/>
      <c r="AIV43" s="73"/>
      <c r="AIW43" s="73"/>
      <c r="AIX43" s="73"/>
      <c r="AIY43" s="73"/>
      <c r="AIZ43" s="73"/>
      <c r="AJA43" s="73"/>
      <c r="AJB43" s="73"/>
      <c r="AJC43" s="73"/>
      <c r="AJD43" s="73"/>
      <c r="AJE43" s="73"/>
      <c r="AJF43" s="73"/>
      <c r="AJG43" s="73"/>
      <c r="AJH43" s="73"/>
      <c r="AJI43" s="73"/>
      <c r="AJJ43" s="73"/>
      <c r="AJK43" s="73"/>
      <c r="AJL43" s="73"/>
      <c r="AJM43" s="73"/>
      <c r="AJN43" s="73"/>
      <c r="AJO43" s="73"/>
      <c r="AJP43" s="73"/>
      <c r="AJQ43" s="73"/>
      <c r="AJR43" s="73"/>
      <c r="AJS43" s="73"/>
      <c r="AJT43" s="73"/>
      <c r="AJU43" s="73"/>
      <c r="AJV43" s="73"/>
      <c r="AJW43" s="73"/>
      <c r="AJX43" s="73"/>
      <c r="AJY43" s="73"/>
      <c r="AJZ43" s="73"/>
      <c r="AKA43" s="73"/>
      <c r="AKB43" s="73"/>
      <c r="AKC43" s="73"/>
      <c r="AKD43" s="73"/>
      <c r="AKE43" s="73"/>
      <c r="AKF43" s="73"/>
      <c r="AKG43" s="73"/>
      <c r="AKH43" s="73"/>
      <c r="AKI43" s="73"/>
      <c r="AKJ43" s="73"/>
      <c r="AKK43" s="73"/>
      <c r="AKL43" s="73"/>
      <c r="AKM43" s="73"/>
      <c r="AKN43" s="73"/>
      <c r="AKO43" s="73"/>
      <c r="AKP43" s="73"/>
      <c r="AKQ43" s="73"/>
      <c r="AKR43" s="73"/>
      <c r="AKS43" s="73"/>
      <c r="AKT43" s="73"/>
      <c r="AKU43" s="73"/>
      <c r="AKV43" s="73"/>
      <c r="AKW43" s="73"/>
      <c r="AKX43" s="73"/>
      <c r="AKY43" s="73"/>
      <c r="AKZ43" s="73"/>
      <c r="ALA43" s="73"/>
      <c r="ALB43" s="73"/>
      <c r="ALC43" s="73"/>
      <c r="ALD43" s="73"/>
      <c r="ALE43" s="73"/>
      <c r="ALF43" s="73"/>
      <c r="ALG43" s="73"/>
      <c r="ALH43" s="73"/>
      <c r="ALI43" s="73"/>
      <c r="ALJ43" s="73"/>
      <c r="ALK43" s="73"/>
      <c r="ALL43" s="73"/>
      <c r="ALM43" s="73"/>
      <c r="ALN43" s="73"/>
      <c r="ALO43" s="73"/>
      <c r="ALP43" s="73"/>
      <c r="ALQ43" s="73"/>
      <c r="ALR43" s="73"/>
      <c r="ALS43" s="73"/>
      <c r="ALT43" s="73"/>
      <c r="ALU43" s="73"/>
      <c r="ALV43" s="73"/>
      <c r="ALW43" s="73"/>
      <c r="ALX43" s="73"/>
      <c r="ALY43" s="73"/>
      <c r="ALZ43" s="73"/>
      <c r="AMA43" s="73"/>
      <c r="AMB43" s="73"/>
      <c r="AMC43" s="73"/>
      <c r="AMD43" s="73"/>
      <c r="AME43" s="73"/>
      <c r="AMF43" s="73"/>
      <c r="AMG43" s="73"/>
      <c r="AMH43" s="73"/>
      <c r="AMI43" s="73"/>
      <c r="AMJ43" s="73"/>
    </row>
    <row r="44" customFormat="false" ht="15" hidden="false" customHeight="true" outlineLevel="0" collapsed="false">
      <c r="A44" s="74" t="n">
        <f aca="false">LISTAS!A42</f>
        <v>36</v>
      </c>
      <c r="B44" s="74" t="str">
        <f aca="false">LISTAS!B42</f>
        <v>Obligatorio.</v>
      </c>
      <c r="C44" s="77" t="n">
        <f aca="false">(C30+C31+C33)-C38</f>
        <v>0</v>
      </c>
      <c r="D44" s="77" t="n">
        <f aca="false">(C44+D30+D31+D33)-D38</f>
        <v>0</v>
      </c>
      <c r="E44" s="77" t="n">
        <f aca="false">(D44+E30+E31+E33)-E38</f>
        <v>0</v>
      </c>
      <c r="F44" s="77" t="n">
        <f aca="false">(E44+F30+F31+F33)-F38</f>
        <v>0</v>
      </c>
      <c r="G44" s="77" t="n">
        <f aca="false">(F44+G30+G31+G33)-G38</f>
        <v>0</v>
      </c>
      <c r="H44" s="77" t="n">
        <f aca="false">(G44+H30+H31+H33)-H38</f>
        <v>0</v>
      </c>
      <c r="I44" s="77" t="n">
        <f aca="false">(H44+I30+I31+I33)-I38</f>
        <v>0</v>
      </c>
      <c r="J44" s="77" t="n">
        <f aca="false">(I44+J30+J31+J33)-J38</f>
        <v>0</v>
      </c>
      <c r="K44" s="77" t="n">
        <f aca="false">(J44+K30+K31+K33)-K38</f>
        <v>0</v>
      </c>
      <c r="L44" s="77" t="n">
        <f aca="false">(K44+L30+L31+L33)-L38</f>
        <v>0</v>
      </c>
      <c r="M44" s="77" t="n">
        <f aca="false">(L44+M30+M31+M33)-M38</f>
        <v>0</v>
      </c>
      <c r="N44" s="77" t="n">
        <f aca="false">(M44+N30+N31+N33)-N38</f>
        <v>0</v>
      </c>
      <c r="O44" s="77" t="n">
        <f aca="false">(N44+O30+O31+O33)-O38</f>
        <v>0</v>
      </c>
      <c r="P44" s="77" t="n">
        <f aca="false">(O44+P30+P31+P33)-P38</f>
        <v>0</v>
      </c>
      <c r="Q44" s="77" t="n">
        <f aca="false">(P44+Q30+Q31+Q33)-Q38</f>
        <v>0</v>
      </c>
      <c r="R44" s="77" t="n">
        <f aca="false">(Q44+R30+R31+R33)-R38</f>
        <v>0</v>
      </c>
      <c r="S44" s="77" t="n">
        <f aca="false">(R44+S30+S31+S33)-S38</f>
        <v>0</v>
      </c>
      <c r="T44" s="77" t="n">
        <f aca="false">(S44+T30+T31+T33)-T38</f>
        <v>0</v>
      </c>
      <c r="U44" s="77" t="n">
        <f aca="false">(T44+U30+U31+U33)-U38</f>
        <v>0</v>
      </c>
      <c r="V44" s="77" t="n">
        <f aca="false">(U44+V30+V31+V33)-V38</f>
        <v>0</v>
      </c>
      <c r="W44" s="77" t="n">
        <f aca="false">(V44+W30+W31+W33)-W38</f>
        <v>0</v>
      </c>
      <c r="X44" s="77" t="n">
        <f aca="false">(W44+X30+X31+X33)-X38</f>
        <v>0</v>
      </c>
      <c r="Y44" s="77" t="n">
        <f aca="false">(X44+Y30+Y31+Y33)-Y38</f>
        <v>0</v>
      </c>
      <c r="Z44" s="77" t="n">
        <f aca="false">(Y44+Z30+Z31+Z33)-Z38</f>
        <v>0</v>
      </c>
      <c r="AA44" s="77" t="n">
        <f aca="false">(Z44+AA30+AA31+AA33)-AA38</f>
        <v>0</v>
      </c>
      <c r="AB44" s="77" t="n">
        <f aca="false">(AA44+AB30+AB31+AB33)-AB38</f>
        <v>0</v>
      </c>
      <c r="AC44" s="77" t="n">
        <f aca="false">(AB44+AC30+AC31+AC33)-AC38</f>
        <v>0</v>
      </c>
      <c r="AD44" s="77" t="n">
        <f aca="false">(AC44+AD30+AD31+AD33)-AD38</f>
        <v>0</v>
      </c>
      <c r="AE44" s="77" t="n">
        <f aca="false">(AD44+AE30+AE31+AE33)-AE38</f>
        <v>0</v>
      </c>
      <c r="AF44" s="77" t="n">
        <f aca="false">(AE44+AF30+AF31+AF33)-AF38</f>
        <v>0</v>
      </c>
      <c r="AG44" s="77" t="n">
        <f aca="false">(AF44+AG30+AG31+AG33)-AG38</f>
        <v>0</v>
      </c>
      <c r="AH44" s="77" t="n">
        <f aca="false">(AG44+AH30+AH31+AH33)-(AH38+AH39)</f>
        <v>0</v>
      </c>
      <c r="AI44" s="77" t="n">
        <f aca="false">(AH44+AI30+AI31+AI33)-(AI38+AI39)</f>
        <v>0</v>
      </c>
      <c r="AJ44" s="77" t="n">
        <f aca="false">(AI44+AJ30+AJ31+AJ33)-(AJ38+AJ39)</f>
        <v>0</v>
      </c>
      <c r="AK44" s="77" t="n">
        <f aca="false">(AJ44+AK30+AK31+AK33)-(AK38+AK39)</f>
        <v>0</v>
      </c>
      <c r="AL44" s="77" t="n">
        <f aca="false">(AK44+AL30+AL31+AL33)-(AL38+AL39)</f>
        <v>0</v>
      </c>
      <c r="AM44" s="77" t="n">
        <f aca="false">(AL44+AM30+AM31+AM33)-(AM38+AM39)</f>
        <v>0</v>
      </c>
      <c r="AN44" s="77" t="n">
        <f aca="false">(AN30+AN31+AN33)-(AN38+AN39)</f>
        <v>0</v>
      </c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</row>
    <row r="45" customFormat="false" ht="15" hidden="false" customHeight="true" outlineLevel="0" collapsed="false">
      <c r="A45" s="71" t="str">
        <f aca="false">LISTAS!A43</f>
        <v>VI</v>
      </c>
      <c r="B45" s="71" t="str">
        <f aca="false">LISTAS!B43</f>
        <v>DIGITALIZACION (fuente: TURING)</v>
      </c>
      <c r="C45" s="72" t="n">
        <f aca="false">SUM(C46:C48)</f>
        <v>0</v>
      </c>
      <c r="D45" s="72" t="n">
        <f aca="false">SUM(D46:D48)</f>
        <v>0</v>
      </c>
      <c r="E45" s="72" t="n">
        <f aca="false">SUM(E46:E48)</f>
        <v>3</v>
      </c>
      <c r="F45" s="72" t="n">
        <f aca="false">SUM(F46:F48)</f>
        <v>0</v>
      </c>
      <c r="G45" s="72" t="n">
        <f aca="false">SUM(G46:G48)</f>
        <v>3</v>
      </c>
      <c r="H45" s="72" t="n">
        <f aca="false">SUM(H46:H48)</f>
        <v>16</v>
      </c>
      <c r="I45" s="72" t="n">
        <f aca="false">SUM(I46:I48)</f>
        <v>0</v>
      </c>
      <c r="J45" s="72" t="n">
        <f aca="false">SUM(J46:J48)</f>
        <v>0</v>
      </c>
      <c r="K45" s="72" t="n">
        <f aca="false">SUM(K46:K48)</f>
        <v>6</v>
      </c>
      <c r="L45" s="72" t="n">
        <f aca="false">SUM(L46:L48)</f>
        <v>9</v>
      </c>
      <c r="M45" s="72" t="n">
        <f aca="false">SUM(M46:M48)</f>
        <v>3</v>
      </c>
      <c r="N45" s="72" t="n">
        <f aca="false">SUM(N46:N48)</f>
        <v>0</v>
      </c>
      <c r="O45" s="72" t="n">
        <f aca="false">SUM(O46:O48)</f>
        <v>7</v>
      </c>
      <c r="P45" s="72" t="n">
        <f aca="false">SUM(P46:P48)</f>
        <v>0</v>
      </c>
      <c r="Q45" s="72" t="n">
        <f aca="false">SUM(Q46:Q48)</f>
        <v>0</v>
      </c>
      <c r="R45" s="72" t="n">
        <f aca="false">SUM(R46:R48)</f>
        <v>0</v>
      </c>
      <c r="S45" s="72" t="n">
        <f aca="false">SUM(S46:S48)</f>
        <v>0</v>
      </c>
      <c r="T45" s="72" t="n">
        <f aca="false">SUM(T46:T48)</f>
        <v>0</v>
      </c>
      <c r="U45" s="72" t="n">
        <f aca="false">SUM(U46:U48)</f>
        <v>0</v>
      </c>
      <c r="V45" s="72" t="n">
        <f aca="false">SUM(V46:V48)</f>
        <v>0</v>
      </c>
      <c r="W45" s="72" t="n">
        <f aca="false">SUM(W46:W48)</f>
        <v>0</v>
      </c>
      <c r="X45" s="72" t="n">
        <f aca="false">SUM(X46:X48)</f>
        <v>0</v>
      </c>
      <c r="Y45" s="72" t="n">
        <f aca="false">SUM(Y46:Y48)</f>
        <v>0</v>
      </c>
      <c r="Z45" s="72" t="n">
        <f aca="false">SUM(Z46:Z48)</f>
        <v>0</v>
      </c>
      <c r="AA45" s="72" t="n">
        <f aca="false">SUM(AA46:AA48)</f>
        <v>0</v>
      </c>
      <c r="AB45" s="72" t="n">
        <f aca="false">SUM(AB46:AB48)</f>
        <v>0</v>
      </c>
      <c r="AC45" s="72" t="n">
        <f aca="false">SUM(AC46:AC48)</f>
        <v>0</v>
      </c>
      <c r="AD45" s="72" t="n">
        <f aca="false">SUM(AD46:AD48)</f>
        <v>0</v>
      </c>
      <c r="AE45" s="72" t="n">
        <f aca="false">SUM(AE46:AE48)</f>
        <v>0</v>
      </c>
      <c r="AF45" s="72" t="n">
        <f aca="false">SUM(AF46:AF48)</f>
        <v>0</v>
      </c>
      <c r="AG45" s="72" t="n">
        <f aca="false">SUM(AG46:AG48)</f>
        <v>0</v>
      </c>
      <c r="AH45" s="72" t="n">
        <f aca="false">SUM(AH46:AH48)</f>
        <v>0</v>
      </c>
      <c r="AI45" s="72" t="n">
        <f aca="false">SUM(AI46:AI48)</f>
        <v>0</v>
      </c>
      <c r="AJ45" s="72" t="n">
        <f aca="false">SUM(AJ46:AJ48)</f>
        <v>0</v>
      </c>
      <c r="AK45" s="72" t="n">
        <f aca="false">SUM(AK46:AK48)</f>
        <v>0</v>
      </c>
      <c r="AL45" s="72" t="n">
        <f aca="false">SUM(AL46:AL48)</f>
        <v>0</v>
      </c>
      <c r="AM45" s="72" t="n">
        <f aca="false">SUM(AM46:AM48)</f>
        <v>0</v>
      </c>
      <c r="AN45" s="72" t="n">
        <f aca="false">SUM(AN46:AN48)</f>
        <v>47</v>
      </c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  <c r="JD45" s="73"/>
      <c r="JE45" s="73"/>
      <c r="JF45" s="73"/>
      <c r="JG45" s="73"/>
      <c r="JH45" s="73"/>
      <c r="JI45" s="73"/>
      <c r="JJ45" s="73"/>
      <c r="JK45" s="73"/>
      <c r="JL45" s="73"/>
      <c r="JM45" s="73"/>
      <c r="JN45" s="73"/>
      <c r="JO45" s="73"/>
      <c r="JP45" s="73"/>
      <c r="JQ45" s="73"/>
      <c r="JR45" s="73"/>
      <c r="JS45" s="73"/>
      <c r="JT45" s="73"/>
      <c r="JU45" s="73"/>
      <c r="JV45" s="73"/>
      <c r="JW45" s="73"/>
      <c r="JX45" s="73"/>
      <c r="JY45" s="73"/>
      <c r="JZ45" s="73"/>
      <c r="KA45" s="73"/>
      <c r="KB45" s="73"/>
      <c r="KC45" s="73"/>
      <c r="KD45" s="73"/>
      <c r="KE45" s="73"/>
      <c r="KF45" s="73"/>
      <c r="KG45" s="73"/>
      <c r="KH45" s="73"/>
      <c r="KI45" s="73"/>
      <c r="KJ45" s="73"/>
      <c r="KK45" s="73"/>
      <c r="KL45" s="73"/>
      <c r="KM45" s="73"/>
      <c r="KN45" s="73"/>
      <c r="KO45" s="73"/>
      <c r="KP45" s="73"/>
      <c r="KQ45" s="73"/>
      <c r="KR45" s="73"/>
      <c r="KS45" s="73"/>
      <c r="KT45" s="73"/>
      <c r="KU45" s="73"/>
      <c r="KV45" s="73"/>
      <c r="KW45" s="73"/>
      <c r="KX45" s="73"/>
      <c r="KY45" s="73"/>
      <c r="KZ45" s="73"/>
      <c r="LA45" s="73"/>
      <c r="LB45" s="73"/>
      <c r="LC45" s="73"/>
      <c r="LD45" s="73"/>
      <c r="LE45" s="73"/>
      <c r="LF45" s="73"/>
      <c r="LG45" s="73"/>
      <c r="LH45" s="73"/>
      <c r="LI45" s="73"/>
      <c r="LJ45" s="73"/>
      <c r="LK45" s="73"/>
      <c r="LL45" s="73"/>
      <c r="LM45" s="73"/>
      <c r="LN45" s="73"/>
      <c r="LO45" s="73"/>
      <c r="LP45" s="73"/>
      <c r="LQ45" s="73"/>
      <c r="LR45" s="73"/>
      <c r="LS45" s="73"/>
      <c r="LT45" s="73"/>
      <c r="LU45" s="73"/>
      <c r="LV45" s="73"/>
      <c r="LW45" s="73"/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  <c r="PC45" s="73"/>
      <c r="PD45" s="73"/>
      <c r="PE45" s="73"/>
      <c r="PF45" s="73"/>
      <c r="PG45" s="73"/>
      <c r="PH45" s="73"/>
      <c r="PI45" s="73"/>
      <c r="PJ45" s="73"/>
      <c r="PK45" s="73"/>
      <c r="PL45" s="73"/>
      <c r="PM45" s="73"/>
      <c r="PN45" s="73"/>
      <c r="PO45" s="73"/>
      <c r="PP45" s="73"/>
      <c r="PQ45" s="73"/>
      <c r="PR45" s="73"/>
      <c r="PS45" s="73"/>
      <c r="PT45" s="73"/>
      <c r="PU45" s="73"/>
      <c r="PV45" s="73"/>
      <c r="PW45" s="73"/>
      <c r="PX45" s="73"/>
      <c r="PY45" s="73"/>
      <c r="PZ45" s="73"/>
      <c r="QA45" s="73"/>
      <c r="QB45" s="73"/>
      <c r="QC45" s="73"/>
      <c r="QD45" s="73"/>
      <c r="QE45" s="73"/>
      <c r="QF45" s="73"/>
      <c r="QG45" s="73"/>
      <c r="QH45" s="73"/>
      <c r="QI45" s="73"/>
      <c r="QJ45" s="73"/>
      <c r="QK45" s="73"/>
      <c r="QL45" s="73"/>
      <c r="QM45" s="73"/>
      <c r="QN45" s="73"/>
      <c r="QO45" s="73"/>
      <c r="QP45" s="73"/>
      <c r="QQ45" s="73"/>
      <c r="QR45" s="73"/>
      <c r="QS45" s="73"/>
      <c r="QT45" s="73"/>
      <c r="QU45" s="73"/>
      <c r="QV45" s="73"/>
      <c r="QW45" s="73"/>
      <c r="QX45" s="73"/>
      <c r="QY45" s="73"/>
      <c r="QZ45" s="73"/>
      <c r="RA45" s="73"/>
      <c r="RB45" s="73"/>
      <c r="RC45" s="73"/>
      <c r="RD45" s="73"/>
      <c r="RE45" s="73"/>
      <c r="RF45" s="73"/>
      <c r="RG45" s="73"/>
      <c r="RH45" s="73"/>
      <c r="RI45" s="73"/>
      <c r="RJ45" s="73"/>
      <c r="RK45" s="73"/>
      <c r="RL45" s="73"/>
      <c r="RM45" s="73"/>
      <c r="RN45" s="73"/>
      <c r="RO45" s="73"/>
      <c r="RP45" s="73"/>
      <c r="RQ45" s="73"/>
      <c r="RR45" s="73"/>
      <c r="RS45" s="73"/>
      <c r="RT45" s="73"/>
      <c r="RU45" s="73"/>
      <c r="RV45" s="73"/>
      <c r="RW45" s="73"/>
      <c r="RX45" s="73"/>
      <c r="RY45" s="73"/>
      <c r="RZ45" s="73"/>
      <c r="SA45" s="73"/>
      <c r="SB45" s="73"/>
      <c r="SC45" s="73"/>
      <c r="SD45" s="73"/>
      <c r="SE45" s="73"/>
      <c r="SF45" s="73"/>
      <c r="SG45" s="73"/>
      <c r="SH45" s="73"/>
      <c r="SI45" s="73"/>
      <c r="SJ45" s="73"/>
      <c r="SK45" s="73"/>
      <c r="SL45" s="73"/>
      <c r="SM45" s="73"/>
      <c r="SN45" s="73"/>
      <c r="SO45" s="73"/>
      <c r="SP45" s="73"/>
      <c r="SQ45" s="73"/>
      <c r="SR45" s="73"/>
      <c r="SS45" s="73"/>
      <c r="ST45" s="73"/>
      <c r="SU45" s="73"/>
      <c r="SV45" s="73"/>
      <c r="SW45" s="73"/>
      <c r="SX45" s="73"/>
      <c r="SY45" s="73"/>
      <c r="SZ45" s="73"/>
      <c r="TA45" s="73"/>
      <c r="TB45" s="73"/>
      <c r="TC45" s="73"/>
      <c r="TD45" s="73"/>
      <c r="TE45" s="73"/>
      <c r="TF45" s="73"/>
      <c r="TG45" s="73"/>
      <c r="TH45" s="73"/>
      <c r="TI45" s="73"/>
      <c r="TJ45" s="73"/>
      <c r="TK45" s="73"/>
      <c r="TL45" s="73"/>
      <c r="TM45" s="73"/>
      <c r="TN45" s="73"/>
      <c r="TO45" s="73"/>
      <c r="TP45" s="73"/>
      <c r="TQ45" s="73"/>
      <c r="TR45" s="73"/>
      <c r="TS45" s="73"/>
      <c r="TT45" s="73"/>
      <c r="TU45" s="73"/>
      <c r="TV45" s="73"/>
      <c r="TW45" s="73"/>
      <c r="TX45" s="73"/>
      <c r="TY45" s="73"/>
      <c r="TZ45" s="73"/>
      <c r="UA45" s="73"/>
      <c r="UB45" s="73"/>
      <c r="UC45" s="73"/>
      <c r="UD45" s="73"/>
      <c r="UE45" s="73"/>
      <c r="UF45" s="73"/>
      <c r="UG45" s="73"/>
      <c r="UH45" s="73"/>
      <c r="UI45" s="73"/>
      <c r="UJ45" s="73"/>
      <c r="UK45" s="73"/>
      <c r="UL45" s="73"/>
      <c r="UM45" s="73"/>
      <c r="UN45" s="73"/>
      <c r="UO45" s="73"/>
      <c r="UP45" s="73"/>
      <c r="UQ45" s="73"/>
      <c r="UR45" s="73"/>
      <c r="US45" s="73"/>
      <c r="UT45" s="73"/>
      <c r="UU45" s="73"/>
      <c r="UV45" s="73"/>
      <c r="UW45" s="73"/>
      <c r="UX45" s="73"/>
      <c r="UY45" s="73"/>
      <c r="UZ45" s="73"/>
      <c r="VA45" s="73"/>
      <c r="VB45" s="73"/>
      <c r="VC45" s="73"/>
      <c r="VD45" s="73"/>
      <c r="VE45" s="73"/>
      <c r="VF45" s="73"/>
      <c r="VG45" s="73"/>
      <c r="VH45" s="73"/>
      <c r="VI45" s="73"/>
      <c r="VJ45" s="73"/>
      <c r="VK45" s="73"/>
      <c r="VL45" s="73"/>
      <c r="VM45" s="73"/>
      <c r="VN45" s="73"/>
      <c r="VO45" s="73"/>
      <c r="VP45" s="73"/>
      <c r="VQ45" s="73"/>
      <c r="VR45" s="73"/>
      <c r="VS45" s="73"/>
      <c r="VT45" s="73"/>
      <c r="VU45" s="73"/>
      <c r="VV45" s="73"/>
      <c r="VW45" s="73"/>
      <c r="VX45" s="73"/>
      <c r="VY45" s="73"/>
      <c r="VZ45" s="73"/>
      <c r="WA45" s="73"/>
      <c r="WB45" s="73"/>
      <c r="WC45" s="73"/>
      <c r="WD45" s="73"/>
      <c r="WE45" s="73"/>
      <c r="WF45" s="73"/>
      <c r="WG45" s="73"/>
      <c r="WH45" s="73"/>
      <c r="WI45" s="73"/>
      <c r="WJ45" s="73"/>
      <c r="WK45" s="73"/>
      <c r="WL45" s="73"/>
      <c r="WM45" s="73"/>
      <c r="WN45" s="73"/>
      <c r="WO45" s="73"/>
      <c r="WP45" s="73"/>
      <c r="WQ45" s="73"/>
      <c r="WR45" s="73"/>
      <c r="WS45" s="73"/>
      <c r="WT45" s="73"/>
      <c r="WU45" s="73"/>
      <c r="WV45" s="73"/>
      <c r="WW45" s="73"/>
      <c r="WX45" s="73"/>
      <c r="WY45" s="73"/>
      <c r="WZ45" s="73"/>
      <c r="XA45" s="73"/>
      <c r="XB45" s="73"/>
      <c r="XC45" s="73"/>
      <c r="XD45" s="73"/>
      <c r="XE45" s="73"/>
      <c r="XF45" s="73"/>
      <c r="XG45" s="73"/>
      <c r="XH45" s="73"/>
      <c r="XI45" s="73"/>
      <c r="XJ45" s="73"/>
      <c r="XK45" s="73"/>
      <c r="XL45" s="73"/>
      <c r="XM45" s="73"/>
      <c r="XN45" s="73"/>
      <c r="XO45" s="73"/>
      <c r="XP45" s="73"/>
      <c r="XQ45" s="73"/>
      <c r="XR45" s="73"/>
      <c r="XS45" s="73"/>
      <c r="XT45" s="73"/>
      <c r="XU45" s="73"/>
      <c r="XV45" s="73"/>
      <c r="XW45" s="73"/>
      <c r="XX45" s="73"/>
      <c r="XY45" s="73"/>
      <c r="XZ45" s="73"/>
      <c r="YA45" s="73"/>
      <c r="YB45" s="73"/>
      <c r="YC45" s="73"/>
      <c r="YD45" s="73"/>
      <c r="YE45" s="73"/>
      <c r="YF45" s="73"/>
      <c r="YG45" s="73"/>
      <c r="YH45" s="73"/>
      <c r="YI45" s="73"/>
      <c r="YJ45" s="73"/>
      <c r="YK45" s="73"/>
      <c r="YL45" s="73"/>
      <c r="YM45" s="73"/>
      <c r="YN45" s="73"/>
      <c r="YO45" s="73"/>
      <c r="YP45" s="73"/>
      <c r="YQ45" s="73"/>
      <c r="YR45" s="73"/>
      <c r="YS45" s="73"/>
      <c r="YT45" s="73"/>
      <c r="YU45" s="73"/>
      <c r="YV45" s="73"/>
      <c r="YW45" s="73"/>
      <c r="YX45" s="73"/>
      <c r="YY45" s="73"/>
      <c r="YZ45" s="73"/>
      <c r="ZA45" s="73"/>
      <c r="ZB45" s="73"/>
      <c r="ZC45" s="73"/>
      <c r="ZD45" s="73"/>
      <c r="ZE45" s="73"/>
      <c r="ZF45" s="73"/>
      <c r="ZG45" s="73"/>
      <c r="ZH45" s="73"/>
      <c r="ZI45" s="73"/>
      <c r="ZJ45" s="73"/>
      <c r="ZK45" s="73"/>
      <c r="ZL45" s="73"/>
      <c r="ZM45" s="73"/>
      <c r="ZN45" s="73"/>
      <c r="ZO45" s="73"/>
      <c r="ZP45" s="73"/>
      <c r="ZQ45" s="73"/>
      <c r="ZR45" s="73"/>
      <c r="ZS45" s="73"/>
      <c r="ZT45" s="73"/>
      <c r="ZU45" s="73"/>
      <c r="ZV45" s="73"/>
      <c r="ZW45" s="73"/>
      <c r="ZX45" s="73"/>
      <c r="ZY45" s="73"/>
      <c r="ZZ45" s="73"/>
      <c r="AAA45" s="73"/>
      <c r="AAB45" s="73"/>
      <c r="AAC45" s="73"/>
      <c r="AAD45" s="73"/>
      <c r="AAE45" s="73"/>
      <c r="AAF45" s="73"/>
      <c r="AAG45" s="73"/>
      <c r="AAH45" s="73"/>
      <c r="AAI45" s="73"/>
      <c r="AAJ45" s="73"/>
      <c r="AAK45" s="73"/>
      <c r="AAL45" s="73"/>
      <c r="AAM45" s="73"/>
      <c r="AAN45" s="73"/>
      <c r="AAO45" s="73"/>
      <c r="AAP45" s="73"/>
      <c r="AAQ45" s="73"/>
      <c r="AAR45" s="73"/>
      <c r="AAS45" s="73"/>
      <c r="AAT45" s="73"/>
      <c r="AAU45" s="73"/>
      <c r="AAV45" s="73"/>
      <c r="AAW45" s="73"/>
      <c r="AAX45" s="73"/>
      <c r="AAY45" s="73"/>
      <c r="AAZ45" s="73"/>
      <c r="ABA45" s="73"/>
      <c r="ABB45" s="73"/>
      <c r="ABC45" s="73"/>
      <c r="ABD45" s="73"/>
      <c r="ABE45" s="73"/>
      <c r="ABF45" s="73"/>
      <c r="ABG45" s="73"/>
      <c r="ABH45" s="73"/>
      <c r="ABI45" s="73"/>
      <c r="ABJ45" s="73"/>
      <c r="ABK45" s="73"/>
      <c r="ABL45" s="73"/>
      <c r="ABM45" s="73"/>
      <c r="ABN45" s="73"/>
      <c r="ABO45" s="73"/>
      <c r="ABP45" s="73"/>
      <c r="ABQ45" s="73"/>
      <c r="ABR45" s="73"/>
      <c r="ABS45" s="73"/>
      <c r="ABT45" s="73"/>
      <c r="ABU45" s="73"/>
      <c r="ABV45" s="73"/>
      <c r="ABW45" s="73"/>
      <c r="ABX45" s="73"/>
      <c r="ABY45" s="73"/>
      <c r="ABZ45" s="73"/>
      <c r="ACA45" s="73"/>
      <c r="ACB45" s="73"/>
      <c r="ACC45" s="73"/>
      <c r="ACD45" s="73"/>
      <c r="ACE45" s="73"/>
      <c r="ACF45" s="73"/>
      <c r="ACG45" s="73"/>
      <c r="ACH45" s="73"/>
      <c r="ACI45" s="73"/>
      <c r="ACJ45" s="73"/>
      <c r="ACK45" s="73"/>
      <c r="ACL45" s="73"/>
      <c r="ACM45" s="73"/>
      <c r="ACN45" s="73"/>
      <c r="ACO45" s="73"/>
      <c r="ACP45" s="73"/>
      <c r="ACQ45" s="73"/>
      <c r="ACR45" s="73"/>
      <c r="ACS45" s="73"/>
      <c r="ACT45" s="73"/>
      <c r="ACU45" s="73"/>
      <c r="ACV45" s="73"/>
      <c r="ACW45" s="73"/>
      <c r="ACX45" s="73"/>
      <c r="ACY45" s="73"/>
      <c r="ACZ45" s="73"/>
      <c r="ADA45" s="73"/>
      <c r="ADB45" s="73"/>
      <c r="ADC45" s="73"/>
      <c r="ADD45" s="73"/>
      <c r="ADE45" s="73"/>
      <c r="ADF45" s="73"/>
      <c r="ADG45" s="73"/>
      <c r="ADH45" s="73"/>
      <c r="ADI45" s="73"/>
      <c r="ADJ45" s="73"/>
      <c r="ADK45" s="73"/>
      <c r="ADL45" s="73"/>
      <c r="ADM45" s="73"/>
      <c r="ADN45" s="73"/>
      <c r="ADO45" s="73"/>
      <c r="ADP45" s="73"/>
      <c r="ADQ45" s="73"/>
      <c r="ADR45" s="73"/>
      <c r="ADS45" s="73"/>
      <c r="ADT45" s="73"/>
      <c r="ADU45" s="73"/>
      <c r="ADV45" s="73"/>
      <c r="ADW45" s="73"/>
      <c r="ADX45" s="73"/>
      <c r="ADY45" s="73"/>
      <c r="ADZ45" s="73"/>
      <c r="AEA45" s="73"/>
      <c r="AEB45" s="73"/>
      <c r="AEC45" s="73"/>
      <c r="AED45" s="73"/>
      <c r="AEE45" s="73"/>
      <c r="AEF45" s="73"/>
      <c r="AEG45" s="73"/>
      <c r="AEH45" s="73"/>
      <c r="AEI45" s="73"/>
      <c r="AEJ45" s="73"/>
      <c r="AEK45" s="73"/>
      <c r="AEL45" s="73"/>
      <c r="AEM45" s="73"/>
      <c r="AEN45" s="73"/>
      <c r="AEO45" s="73"/>
      <c r="AEP45" s="73"/>
      <c r="AEQ45" s="73"/>
      <c r="AER45" s="73"/>
      <c r="AES45" s="73"/>
      <c r="AET45" s="73"/>
      <c r="AEU45" s="73"/>
      <c r="AEV45" s="73"/>
      <c r="AEW45" s="73"/>
      <c r="AEX45" s="73"/>
      <c r="AEY45" s="73"/>
      <c r="AEZ45" s="73"/>
      <c r="AFA45" s="73"/>
      <c r="AFB45" s="73"/>
      <c r="AFC45" s="73"/>
      <c r="AFD45" s="73"/>
      <c r="AFE45" s="73"/>
      <c r="AFF45" s="73"/>
      <c r="AFG45" s="73"/>
      <c r="AFH45" s="73"/>
      <c r="AFI45" s="73"/>
      <c r="AFJ45" s="73"/>
      <c r="AFK45" s="73"/>
      <c r="AFL45" s="73"/>
      <c r="AFM45" s="73"/>
      <c r="AFN45" s="73"/>
      <c r="AFO45" s="73"/>
      <c r="AFP45" s="73"/>
      <c r="AFQ45" s="73"/>
      <c r="AFR45" s="73"/>
      <c r="AFS45" s="73"/>
      <c r="AFT45" s="73"/>
      <c r="AFU45" s="73"/>
      <c r="AFV45" s="73"/>
      <c r="AFW45" s="73"/>
      <c r="AFX45" s="73"/>
      <c r="AFY45" s="73"/>
      <c r="AFZ45" s="73"/>
      <c r="AGA45" s="73"/>
      <c r="AGB45" s="73"/>
      <c r="AGC45" s="73"/>
      <c r="AGD45" s="73"/>
      <c r="AGE45" s="73"/>
      <c r="AGF45" s="73"/>
      <c r="AGG45" s="73"/>
      <c r="AGH45" s="73"/>
      <c r="AGI45" s="73"/>
      <c r="AGJ45" s="73"/>
      <c r="AGK45" s="73"/>
      <c r="AGL45" s="73"/>
      <c r="AGM45" s="73"/>
      <c r="AGN45" s="73"/>
      <c r="AGO45" s="73"/>
      <c r="AGP45" s="73"/>
      <c r="AGQ45" s="73"/>
      <c r="AGR45" s="73"/>
      <c r="AGS45" s="73"/>
      <c r="AGT45" s="73"/>
      <c r="AGU45" s="73"/>
      <c r="AGV45" s="73"/>
      <c r="AGW45" s="73"/>
      <c r="AGX45" s="73"/>
      <c r="AGY45" s="73"/>
      <c r="AGZ45" s="73"/>
      <c r="AHA45" s="73"/>
      <c r="AHB45" s="73"/>
      <c r="AHC45" s="73"/>
      <c r="AHD45" s="73"/>
      <c r="AHE45" s="73"/>
      <c r="AHF45" s="73"/>
      <c r="AHG45" s="73"/>
      <c r="AHH45" s="73"/>
      <c r="AHI45" s="73"/>
      <c r="AHJ45" s="73"/>
      <c r="AHK45" s="73"/>
      <c r="AHL45" s="73"/>
      <c r="AHM45" s="73"/>
      <c r="AHN45" s="73"/>
      <c r="AHO45" s="73"/>
      <c r="AHP45" s="73"/>
      <c r="AHQ45" s="73"/>
      <c r="AHR45" s="73"/>
      <c r="AHS45" s="73"/>
      <c r="AHT45" s="73"/>
      <c r="AHU45" s="73"/>
      <c r="AHV45" s="73"/>
      <c r="AHW45" s="73"/>
      <c r="AHX45" s="73"/>
      <c r="AHY45" s="73"/>
      <c r="AHZ45" s="73"/>
      <c r="AIA45" s="73"/>
      <c r="AIB45" s="73"/>
      <c r="AIC45" s="73"/>
      <c r="AID45" s="73"/>
      <c r="AIE45" s="73"/>
      <c r="AIF45" s="73"/>
      <c r="AIG45" s="73"/>
      <c r="AIH45" s="73"/>
      <c r="AII45" s="73"/>
      <c r="AIJ45" s="73"/>
      <c r="AIK45" s="73"/>
      <c r="AIL45" s="73"/>
      <c r="AIM45" s="73"/>
      <c r="AIN45" s="73"/>
      <c r="AIO45" s="73"/>
      <c r="AIP45" s="73"/>
      <c r="AIQ45" s="73"/>
      <c r="AIR45" s="73"/>
      <c r="AIS45" s="73"/>
      <c r="AIT45" s="73"/>
      <c r="AIU45" s="73"/>
      <c r="AIV45" s="73"/>
      <c r="AIW45" s="73"/>
      <c r="AIX45" s="73"/>
      <c r="AIY45" s="73"/>
      <c r="AIZ45" s="73"/>
      <c r="AJA45" s="73"/>
      <c r="AJB45" s="73"/>
      <c r="AJC45" s="73"/>
      <c r="AJD45" s="73"/>
      <c r="AJE45" s="73"/>
      <c r="AJF45" s="73"/>
      <c r="AJG45" s="73"/>
      <c r="AJH45" s="73"/>
      <c r="AJI45" s="73"/>
      <c r="AJJ45" s="73"/>
      <c r="AJK45" s="73"/>
      <c r="AJL45" s="73"/>
      <c r="AJM45" s="73"/>
      <c r="AJN45" s="73"/>
      <c r="AJO45" s="73"/>
      <c r="AJP45" s="73"/>
      <c r="AJQ45" s="73"/>
      <c r="AJR45" s="73"/>
      <c r="AJS45" s="73"/>
      <c r="AJT45" s="73"/>
      <c r="AJU45" s="73"/>
      <c r="AJV45" s="73"/>
      <c r="AJW45" s="73"/>
      <c r="AJX45" s="73"/>
      <c r="AJY45" s="73"/>
      <c r="AJZ45" s="73"/>
      <c r="AKA45" s="73"/>
      <c r="AKB45" s="73"/>
      <c r="AKC45" s="73"/>
      <c r="AKD45" s="73"/>
      <c r="AKE45" s="73"/>
      <c r="AKF45" s="73"/>
      <c r="AKG45" s="73"/>
      <c r="AKH45" s="73"/>
      <c r="AKI45" s="73"/>
      <c r="AKJ45" s="73"/>
      <c r="AKK45" s="73"/>
      <c r="AKL45" s="73"/>
      <c r="AKM45" s="73"/>
      <c r="AKN45" s="73"/>
      <c r="AKO45" s="73"/>
      <c r="AKP45" s="73"/>
      <c r="AKQ45" s="73"/>
      <c r="AKR45" s="73"/>
      <c r="AKS45" s="73"/>
      <c r="AKT45" s="73"/>
      <c r="AKU45" s="73"/>
      <c r="AKV45" s="73"/>
      <c r="AKW45" s="73"/>
      <c r="AKX45" s="73"/>
      <c r="AKY45" s="73"/>
      <c r="AKZ45" s="73"/>
      <c r="ALA45" s="73"/>
      <c r="ALB45" s="73"/>
      <c r="ALC45" s="73"/>
      <c r="ALD45" s="73"/>
      <c r="ALE45" s="73"/>
      <c r="ALF45" s="73"/>
      <c r="ALG45" s="73"/>
      <c r="ALH45" s="73"/>
      <c r="ALI45" s="73"/>
      <c r="ALJ45" s="73"/>
      <c r="ALK45" s="73"/>
      <c r="ALL45" s="73"/>
      <c r="ALM45" s="73"/>
      <c r="ALN45" s="73"/>
      <c r="ALO45" s="73"/>
      <c r="ALP45" s="73"/>
      <c r="ALQ45" s="73"/>
      <c r="ALR45" s="73"/>
      <c r="ALS45" s="73"/>
      <c r="ALT45" s="73"/>
      <c r="ALU45" s="73"/>
      <c r="ALV45" s="73"/>
      <c r="ALW45" s="73"/>
      <c r="ALX45" s="73"/>
      <c r="ALY45" s="73"/>
      <c r="ALZ45" s="73"/>
      <c r="AMA45" s="73"/>
      <c r="AMB45" s="73"/>
      <c r="AMC45" s="73"/>
      <c r="AMD45" s="73"/>
      <c r="AME45" s="73"/>
      <c r="AMF45" s="73"/>
      <c r="AMG45" s="73"/>
      <c r="AMH45" s="73"/>
      <c r="AMI45" s="73"/>
      <c r="AMJ45" s="73"/>
    </row>
    <row r="46" customFormat="false" ht="15" hidden="false" customHeight="true" outlineLevel="0" collapsed="false">
      <c r="A46" s="74" t="n">
        <f aca="false">LISTAS!A44</f>
        <v>37</v>
      </c>
      <c r="B46" s="74" t="str">
        <f aca="false">LISTAS!B44</f>
        <v>Fotos</v>
      </c>
      <c r="C46" s="75" t="n">
        <f aca="false">SUMIFS(ATENCIONPUBLICO!$C$6:$C$4000,ATENCIONPUBLICO!$B$6:$B$4000,$B46,ATENCIONPUBLICO!$E$6:$E$4000,C$3)</f>
        <v>0</v>
      </c>
      <c r="D46" s="75" t="n">
        <f aca="false">SUMIFS(ATENCIONPUBLICO!$C$6:$C$4000,ATENCIONPUBLICO!$B$6:$B$4000,$B46,ATENCIONPUBLICO!$E$6:$E$4000,D$3)</f>
        <v>0</v>
      </c>
      <c r="E46" s="75" t="n">
        <f aca="false">SUMIFS(ATENCIONPUBLICO!$C$6:$C$4000,ATENCIONPUBLICO!$B$6:$B$4000,$B46,ATENCIONPUBLICO!$E$6:$E$4000,E$3)</f>
        <v>2</v>
      </c>
      <c r="F46" s="75" t="n">
        <f aca="false">SUMIFS(ATENCIONPUBLICO!$C$6:$C$4000,ATENCIONPUBLICO!$B$6:$B$4000,$B46,ATENCIONPUBLICO!$E$6:$E$4000,F$3)</f>
        <v>0</v>
      </c>
      <c r="G46" s="75" t="n">
        <f aca="false">SUMIFS(ATENCIONPUBLICO!$C$6:$C$4000,ATENCIONPUBLICO!$B$6:$B$4000,$B46,ATENCIONPUBLICO!$E$6:$E$4000,G$3)</f>
        <v>1</v>
      </c>
      <c r="H46" s="75" t="n">
        <f aca="false">SUMIFS(ATENCIONPUBLICO!$C$6:$C$4000,ATENCIONPUBLICO!$B$6:$B$4000,$B46,ATENCIONPUBLICO!$E$6:$E$4000,H$3)</f>
        <v>0</v>
      </c>
      <c r="I46" s="75" t="n">
        <f aca="false">SUMIFS(ATENCIONPUBLICO!$C$6:$C$4000,ATENCIONPUBLICO!$B$6:$B$4000,$B46,ATENCIONPUBLICO!$E$6:$E$4000,I$3)</f>
        <v>0</v>
      </c>
      <c r="J46" s="75" t="n">
        <f aca="false">SUMIFS(ATENCIONPUBLICO!$C$6:$C$4000,ATENCIONPUBLICO!$B$6:$B$4000,$B46,ATENCIONPUBLICO!$E$6:$E$4000,J$3)</f>
        <v>0</v>
      </c>
      <c r="K46" s="75" t="n">
        <f aca="false">SUMIFS(ATENCIONPUBLICO!$C$6:$C$4000,ATENCIONPUBLICO!$B$6:$B$4000,$B46,ATENCIONPUBLICO!$E$6:$E$4000,K$3)</f>
        <v>0</v>
      </c>
      <c r="L46" s="75" t="n">
        <f aca="false">SUMIFS(ATENCIONPUBLICO!$C$6:$C$4000,ATENCIONPUBLICO!$B$6:$B$4000,$B46,ATENCIONPUBLICO!$E$6:$E$4000,L$3)</f>
        <v>4</v>
      </c>
      <c r="M46" s="75" t="n">
        <f aca="false">SUMIFS(ATENCIONPUBLICO!$C$6:$C$4000,ATENCIONPUBLICO!$B$6:$B$4000,$B46,ATENCIONPUBLICO!$E$6:$E$4000,M$3)</f>
        <v>1</v>
      </c>
      <c r="N46" s="75" t="n">
        <f aca="false">SUMIFS(ATENCIONPUBLICO!$C$6:$C$4000,ATENCIONPUBLICO!$B$6:$B$4000,$B46,ATENCIONPUBLICO!$E$6:$E$4000,N$3)</f>
        <v>0</v>
      </c>
      <c r="O46" s="75" t="n">
        <f aca="false">SUMIFS(ATENCIONPUBLICO!$C$6:$C$4000,ATENCIONPUBLICO!$B$6:$B$4000,$B46,ATENCIONPUBLICO!$E$6:$E$4000,O$3)</f>
        <v>0</v>
      </c>
      <c r="P46" s="75" t="n">
        <f aca="false">SUMIFS(ATENCIONPUBLICO!$C$6:$C$4000,ATENCIONPUBLICO!$B$6:$B$4000,$B46,ATENCIONPUBLICO!$E$6:$E$4000,P$3)</f>
        <v>0</v>
      </c>
      <c r="Q46" s="75" t="n">
        <f aca="false">SUMIFS(ATENCIONPUBLICO!$C$6:$C$4000,ATENCIONPUBLICO!$B$6:$B$4000,$B46,ATENCIONPUBLICO!$E$6:$E$4000,Q$3)</f>
        <v>0</v>
      </c>
      <c r="R46" s="75" t="n">
        <f aca="false">SUMIFS(ATENCIONPUBLICO!$C$6:$C$4000,ATENCIONPUBLICO!$B$6:$B$4000,$B46,ATENCIONPUBLICO!$E$6:$E$4000,R$3)</f>
        <v>0</v>
      </c>
      <c r="S46" s="75" t="n">
        <f aca="false">SUMIFS(ATENCIONPUBLICO!$C$6:$C$4000,ATENCIONPUBLICO!$B$6:$B$4000,$B46,ATENCIONPUBLICO!$E$6:$E$4000,S$3)</f>
        <v>0</v>
      </c>
      <c r="T46" s="75" t="n">
        <f aca="false">SUMIFS(ATENCIONPUBLICO!$C$6:$C$4000,ATENCIONPUBLICO!$B$6:$B$4000,$B46,ATENCIONPUBLICO!$E$6:$E$4000,T$3)</f>
        <v>0</v>
      </c>
      <c r="U46" s="75" t="n">
        <f aca="false">SUMIFS(ATENCIONPUBLICO!$C$6:$C$4000,ATENCIONPUBLICO!$B$6:$B$4000,$B46,ATENCIONPUBLICO!$E$6:$E$4000,U$3)</f>
        <v>0</v>
      </c>
      <c r="V46" s="75" t="n">
        <f aca="false">SUMIFS(ATENCIONPUBLICO!$C$6:$C$4000,ATENCIONPUBLICO!$B$6:$B$4000,$B46,ATENCIONPUBLICO!$E$6:$E$4000,V$3)</f>
        <v>0</v>
      </c>
      <c r="W46" s="75" t="n">
        <f aca="false">SUMIFS(ATENCIONPUBLICO!$C$6:$C$4000,ATENCIONPUBLICO!$B$6:$B$4000,$B46,ATENCIONPUBLICO!$E$6:$E$4000,W$3)</f>
        <v>0</v>
      </c>
      <c r="X46" s="75" t="n">
        <f aca="false">SUMIFS(ATENCIONPUBLICO!$C$6:$C$4000,ATENCIONPUBLICO!$B$6:$B$4000,$B46,ATENCIONPUBLICO!$E$6:$E$4000,X$3)</f>
        <v>0</v>
      </c>
      <c r="Y46" s="75" t="n">
        <f aca="false">SUMIFS(ATENCIONPUBLICO!$C$6:$C$4000,ATENCIONPUBLICO!$B$6:$B$4000,$B46,ATENCIONPUBLICO!$E$6:$E$4000,Y$3)</f>
        <v>0</v>
      </c>
      <c r="Z46" s="75" t="n">
        <f aca="false">SUMIFS(ATENCIONPUBLICO!$C$6:$C$4000,ATENCIONPUBLICO!$B$6:$B$4000,$B46,ATENCIONPUBLICO!$E$6:$E$4000,Z$3)</f>
        <v>0</v>
      </c>
      <c r="AA46" s="75" t="n">
        <f aca="false">SUMIFS(ATENCIONPUBLICO!$C$6:$C$4000,ATENCIONPUBLICO!$B$6:$B$4000,$B46,ATENCIONPUBLICO!$E$6:$E$4000,AA$3)</f>
        <v>0</v>
      </c>
      <c r="AB46" s="75" t="n">
        <f aca="false">SUMIFS(ATENCIONPUBLICO!$C$6:$C$4000,ATENCIONPUBLICO!$B$6:$B$4000,$B46,ATENCIONPUBLICO!$E$6:$E$4000,AB$3)</f>
        <v>0</v>
      </c>
      <c r="AC46" s="75" t="n">
        <f aca="false">SUMIFS(ATENCIONPUBLICO!$C$6:$C$4000,ATENCIONPUBLICO!$B$6:$B$4000,$B46,ATENCIONPUBLICO!$E$6:$E$4000,AC$3)</f>
        <v>0</v>
      </c>
      <c r="AD46" s="75" t="n">
        <f aca="false">SUMIFS(ATENCIONPUBLICO!$C$6:$C$4000,ATENCIONPUBLICO!$B$6:$B$4000,$B46,ATENCIONPUBLICO!$E$6:$E$4000,AD$3)</f>
        <v>0</v>
      </c>
      <c r="AE46" s="75" t="n">
        <f aca="false">SUMIFS(ATENCIONPUBLICO!$C$6:$C$4000,ATENCIONPUBLICO!$B$6:$B$4000,$B46,ATENCIONPUBLICO!$E$6:$E$4000,AE$3)</f>
        <v>0</v>
      </c>
      <c r="AF46" s="75" t="n">
        <f aca="false">SUMIFS(ATENCIONPUBLICO!$C$6:$C$4000,ATENCIONPUBLICO!$B$6:$B$4000,$B46,ATENCIONPUBLICO!$E$6:$E$4000,AF$3)</f>
        <v>0</v>
      </c>
      <c r="AG46" s="75" t="n">
        <f aca="false">SUMIFS(ATENCIONPUBLICO!$C$6:$C$4000,ATENCIONPUBLICO!$B$6:$B$4000,$B46,ATENCIONPUBLICO!$E$6:$E$4000,AG$3)</f>
        <v>0</v>
      </c>
      <c r="AH46" s="75" t="n">
        <f aca="false">SUMIFS(ATENCIONPUBLICO!$C$6:$C$4000,ATENCIONPUBLICO!$B$6:$B$4000,$B46,ATENCIONPUBLICO!$E$6:$E$4000,AH$3)</f>
        <v>0</v>
      </c>
      <c r="AI46" s="75" t="n">
        <f aca="false">SUMIFS(ATENCIONPUBLICO!$C$6:$C$4000,ATENCIONPUBLICO!$B$6:$B$4000,$B46,ATENCIONPUBLICO!$E$6:$E$4000,AI$3)</f>
        <v>0</v>
      </c>
      <c r="AJ46" s="75" t="n">
        <f aca="false">SUMIFS(ATENCIONPUBLICO!$C$6:$C$4000,ATENCIONPUBLICO!$B$6:$B$4000,$B46,ATENCIONPUBLICO!$E$6:$E$4000,AJ$3)</f>
        <v>0</v>
      </c>
      <c r="AK46" s="75" t="n">
        <f aca="false">SUMIFS(ATENCIONPUBLICO!$C$6:$C$4000,ATENCIONPUBLICO!$B$6:$B$4000,$B46,ATENCIONPUBLICO!$E$6:$E$4000,AK$3)</f>
        <v>0</v>
      </c>
      <c r="AL46" s="75" t="n">
        <f aca="false">SUMIFS(ATENCIONPUBLICO!$C$6:$C$4000,ATENCIONPUBLICO!$B$6:$B$4000,$B46,ATENCIONPUBLICO!$E$6:$E$4000,AL$3)</f>
        <v>0</v>
      </c>
      <c r="AM46" s="75" t="n">
        <f aca="false">SUMIFS(ATENCIONPUBLICO!$C$6:$C$4000,ATENCIONPUBLICO!$B$6:$B$4000,$B46,ATENCIONPUBLICO!$E$6:$E$4000,AM$3)</f>
        <v>0</v>
      </c>
      <c r="AN46" s="76" t="n">
        <f aca="false">SUM(C46:AG46)</f>
        <v>8</v>
      </c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</row>
    <row r="47" customFormat="false" ht="15" hidden="false" customHeight="true" outlineLevel="0" collapsed="false">
      <c r="A47" s="74" t="n">
        <f aca="false">LISTAS!A45</f>
        <v>38</v>
      </c>
      <c r="B47" s="74" t="str">
        <f aca="false">LISTAS!B45</f>
        <v>Digitalización de inscripción de asegurados</v>
      </c>
      <c r="C47" s="75" t="n">
        <f aca="false">SUMIFS(ATENCIONPUBLICO!$C$6:$C$4000,ATENCIONPUBLICO!$B$6:$B$4000,$B47,ATENCIONPUBLICO!$E$6:$E$4000,C$3)</f>
        <v>0</v>
      </c>
      <c r="D47" s="75" t="n">
        <f aca="false">SUMIFS(ATENCIONPUBLICO!$C$6:$C$4000,ATENCIONPUBLICO!$B$6:$B$4000,$B47,ATENCIONPUBLICO!$E$6:$E$4000,D$3)</f>
        <v>0</v>
      </c>
      <c r="E47" s="75" t="n">
        <f aca="false">SUMIFS(ATENCIONPUBLICO!$C$6:$C$4000,ATENCIONPUBLICO!$B$6:$B$4000,$B47,ATENCIONPUBLICO!$E$6:$E$4000,E$3)</f>
        <v>0</v>
      </c>
      <c r="F47" s="75" t="n">
        <f aca="false">SUMIFS(ATENCIONPUBLICO!$C$6:$C$4000,ATENCIONPUBLICO!$B$6:$B$4000,$B47,ATENCIONPUBLICO!$E$6:$E$4000,F$3)</f>
        <v>0</v>
      </c>
      <c r="G47" s="75" t="n">
        <f aca="false">SUMIFS(ATENCIONPUBLICO!$C$6:$C$4000,ATENCIONPUBLICO!$B$6:$B$4000,$B47,ATENCIONPUBLICO!$E$6:$E$4000,G$3)</f>
        <v>1</v>
      </c>
      <c r="H47" s="75" t="n">
        <f aca="false">SUMIFS(ATENCIONPUBLICO!$C$6:$C$4000,ATENCIONPUBLICO!$B$6:$B$4000,$B47,ATENCIONPUBLICO!$E$6:$E$4000,H$3)</f>
        <v>1</v>
      </c>
      <c r="I47" s="75" t="n">
        <f aca="false">SUMIFS(ATENCIONPUBLICO!$C$6:$C$4000,ATENCIONPUBLICO!$B$6:$B$4000,$B47,ATENCIONPUBLICO!$E$6:$E$4000,I$3)</f>
        <v>0</v>
      </c>
      <c r="J47" s="75" t="n">
        <f aca="false">SUMIFS(ATENCIONPUBLICO!$C$6:$C$4000,ATENCIONPUBLICO!$B$6:$B$4000,$B47,ATENCIONPUBLICO!$E$6:$E$4000,J$3)</f>
        <v>0</v>
      </c>
      <c r="K47" s="75" t="n">
        <f aca="false">SUMIFS(ATENCIONPUBLICO!$C$6:$C$4000,ATENCIONPUBLICO!$B$6:$B$4000,$B47,ATENCIONPUBLICO!$E$6:$E$4000,K$3)</f>
        <v>1</v>
      </c>
      <c r="L47" s="75" t="n">
        <f aca="false">SUMIFS(ATENCIONPUBLICO!$C$6:$C$4000,ATENCIONPUBLICO!$B$6:$B$4000,$B47,ATENCIONPUBLICO!$E$6:$E$4000,L$3)</f>
        <v>2</v>
      </c>
      <c r="M47" s="75" t="n">
        <f aca="false">SUMIFS(ATENCIONPUBLICO!$C$6:$C$4000,ATENCIONPUBLICO!$B$6:$B$4000,$B47,ATENCIONPUBLICO!$E$6:$E$4000,M$3)</f>
        <v>0</v>
      </c>
      <c r="N47" s="75" t="n">
        <f aca="false">SUMIFS(ATENCIONPUBLICO!$C$6:$C$4000,ATENCIONPUBLICO!$B$6:$B$4000,$B47,ATENCIONPUBLICO!$E$6:$E$4000,N$3)</f>
        <v>0</v>
      </c>
      <c r="O47" s="75" t="n">
        <f aca="false">SUMIFS(ATENCIONPUBLICO!$C$6:$C$4000,ATENCIONPUBLICO!$B$6:$B$4000,$B47,ATENCIONPUBLICO!$E$6:$E$4000,O$3)</f>
        <v>4</v>
      </c>
      <c r="P47" s="75" t="n">
        <f aca="false">SUMIFS(ATENCIONPUBLICO!$C$6:$C$4000,ATENCIONPUBLICO!$B$6:$B$4000,$B47,ATENCIONPUBLICO!$E$6:$E$4000,P$3)</f>
        <v>0</v>
      </c>
      <c r="Q47" s="75" t="n">
        <f aca="false">SUMIFS(ATENCIONPUBLICO!$C$6:$C$4000,ATENCIONPUBLICO!$B$6:$B$4000,$B47,ATENCIONPUBLICO!$E$6:$E$4000,Q$3)</f>
        <v>0</v>
      </c>
      <c r="R47" s="75" t="n">
        <f aca="false">SUMIFS(ATENCIONPUBLICO!$C$6:$C$4000,ATENCIONPUBLICO!$B$6:$B$4000,$B47,ATENCIONPUBLICO!$E$6:$E$4000,R$3)</f>
        <v>0</v>
      </c>
      <c r="S47" s="75" t="n">
        <f aca="false">SUMIFS(ATENCIONPUBLICO!$C$6:$C$4000,ATENCIONPUBLICO!$B$6:$B$4000,$B47,ATENCIONPUBLICO!$E$6:$E$4000,S$3)</f>
        <v>0</v>
      </c>
      <c r="T47" s="75" t="n">
        <f aca="false">SUMIFS(ATENCIONPUBLICO!$C$6:$C$4000,ATENCIONPUBLICO!$B$6:$B$4000,$B47,ATENCIONPUBLICO!$E$6:$E$4000,T$3)</f>
        <v>0</v>
      </c>
      <c r="U47" s="75" t="n">
        <f aca="false">SUMIFS(ATENCIONPUBLICO!$C$6:$C$4000,ATENCIONPUBLICO!$B$6:$B$4000,$B47,ATENCIONPUBLICO!$E$6:$E$4000,U$3)</f>
        <v>0</v>
      </c>
      <c r="V47" s="75" t="n">
        <f aca="false">SUMIFS(ATENCIONPUBLICO!$C$6:$C$4000,ATENCIONPUBLICO!$B$6:$B$4000,$B47,ATENCIONPUBLICO!$E$6:$E$4000,V$3)</f>
        <v>0</v>
      </c>
      <c r="W47" s="75" t="n">
        <f aca="false">SUMIFS(ATENCIONPUBLICO!$C$6:$C$4000,ATENCIONPUBLICO!$B$6:$B$4000,$B47,ATENCIONPUBLICO!$E$6:$E$4000,W$3)</f>
        <v>0</v>
      </c>
      <c r="X47" s="75" t="n">
        <f aca="false">SUMIFS(ATENCIONPUBLICO!$C$6:$C$4000,ATENCIONPUBLICO!$B$6:$B$4000,$B47,ATENCIONPUBLICO!$E$6:$E$4000,X$3)</f>
        <v>0</v>
      </c>
      <c r="Y47" s="75" t="n">
        <f aca="false">SUMIFS(ATENCIONPUBLICO!$C$6:$C$4000,ATENCIONPUBLICO!$B$6:$B$4000,$B47,ATENCIONPUBLICO!$E$6:$E$4000,Y$3)</f>
        <v>0</v>
      </c>
      <c r="Z47" s="75" t="n">
        <f aca="false">SUMIFS(ATENCIONPUBLICO!$C$6:$C$4000,ATENCIONPUBLICO!$B$6:$B$4000,$B47,ATENCIONPUBLICO!$E$6:$E$4000,Z$3)</f>
        <v>0</v>
      </c>
      <c r="AA47" s="75" t="n">
        <f aca="false">SUMIFS(ATENCIONPUBLICO!$C$6:$C$4000,ATENCIONPUBLICO!$B$6:$B$4000,$B47,ATENCIONPUBLICO!$E$6:$E$4000,AA$3)</f>
        <v>0</v>
      </c>
      <c r="AB47" s="75" t="n">
        <f aca="false">SUMIFS(ATENCIONPUBLICO!$C$6:$C$4000,ATENCIONPUBLICO!$B$6:$B$4000,$B47,ATENCIONPUBLICO!$E$6:$E$4000,AB$3)</f>
        <v>0</v>
      </c>
      <c r="AC47" s="75" t="n">
        <f aca="false">SUMIFS(ATENCIONPUBLICO!$C$6:$C$4000,ATENCIONPUBLICO!$B$6:$B$4000,$B47,ATENCIONPUBLICO!$E$6:$E$4000,AC$3)</f>
        <v>0</v>
      </c>
      <c r="AD47" s="75" t="n">
        <f aca="false">SUMIFS(ATENCIONPUBLICO!$C$6:$C$4000,ATENCIONPUBLICO!$B$6:$B$4000,$B47,ATENCIONPUBLICO!$E$6:$E$4000,AD$3)</f>
        <v>0</v>
      </c>
      <c r="AE47" s="75" t="n">
        <f aca="false">SUMIFS(ATENCIONPUBLICO!$C$6:$C$4000,ATENCIONPUBLICO!$B$6:$B$4000,$B47,ATENCIONPUBLICO!$E$6:$E$4000,AE$3)</f>
        <v>0</v>
      </c>
      <c r="AF47" s="75" t="n">
        <f aca="false">SUMIFS(ATENCIONPUBLICO!$C$6:$C$4000,ATENCIONPUBLICO!$B$6:$B$4000,$B47,ATENCIONPUBLICO!$E$6:$E$4000,AF$3)</f>
        <v>0</v>
      </c>
      <c r="AG47" s="75" t="n">
        <f aca="false">SUMIFS(ATENCIONPUBLICO!$C$6:$C$4000,ATENCIONPUBLICO!$B$6:$B$4000,$B47,ATENCIONPUBLICO!$E$6:$E$4000,AG$3)</f>
        <v>0</v>
      </c>
      <c r="AH47" s="75" t="n">
        <f aca="false">SUMIFS(ATENCIONPUBLICO!$C$6:$C$4000,ATENCIONPUBLICO!$B$6:$B$4000,$B47,ATENCIONPUBLICO!$E$6:$E$4000,AH$3)</f>
        <v>0</v>
      </c>
      <c r="AI47" s="75" t="n">
        <f aca="false">SUMIFS(ATENCIONPUBLICO!$C$6:$C$4000,ATENCIONPUBLICO!$B$6:$B$4000,$B47,ATENCIONPUBLICO!$E$6:$E$4000,AI$3)</f>
        <v>0</v>
      </c>
      <c r="AJ47" s="75" t="n">
        <f aca="false">SUMIFS(ATENCIONPUBLICO!$C$6:$C$4000,ATENCIONPUBLICO!$B$6:$B$4000,$B47,ATENCIONPUBLICO!$E$6:$E$4000,AJ$3)</f>
        <v>0</v>
      </c>
      <c r="AK47" s="75" t="n">
        <f aca="false">SUMIFS(ATENCIONPUBLICO!$C$6:$C$4000,ATENCIONPUBLICO!$B$6:$B$4000,$B47,ATENCIONPUBLICO!$E$6:$E$4000,AK$3)</f>
        <v>0</v>
      </c>
      <c r="AL47" s="75" t="n">
        <f aca="false">SUMIFS(ATENCIONPUBLICO!$C$6:$C$4000,ATENCIONPUBLICO!$B$6:$B$4000,$B47,ATENCIONPUBLICO!$E$6:$E$4000,AL$3)</f>
        <v>0</v>
      </c>
      <c r="AM47" s="75" t="n">
        <f aca="false">SUMIFS(ATENCIONPUBLICO!$C$6:$C$4000,ATENCIONPUBLICO!$B$6:$B$4000,$B47,ATENCIONPUBLICO!$E$6:$E$4000,AM$3)</f>
        <v>0</v>
      </c>
      <c r="AN47" s="76" t="n">
        <f aca="false">SUM(C47:AG47)</f>
        <v>9</v>
      </c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</row>
    <row r="48" customFormat="false" ht="15" hidden="false" customHeight="true" outlineLevel="0" collapsed="false">
      <c r="A48" s="74" t="n">
        <f aca="false">LISTAS!A46</f>
        <v>39</v>
      </c>
      <c r="B48" s="74" t="str">
        <f aca="false">LISTAS!B46</f>
        <v>Otros documentos</v>
      </c>
      <c r="C48" s="75" t="n">
        <f aca="false">SUMIFS(ATENCIONPUBLICO!$C$6:$C$4000,ATENCIONPUBLICO!$B$6:$B$4000,$B48,ATENCIONPUBLICO!$E$6:$E$4000,C$3)</f>
        <v>0</v>
      </c>
      <c r="D48" s="75" t="n">
        <f aca="false">SUMIFS(ATENCIONPUBLICO!$C$6:$C$4000,ATENCIONPUBLICO!$B$6:$B$4000,$B48,ATENCIONPUBLICO!$E$6:$E$4000,D$3)</f>
        <v>0</v>
      </c>
      <c r="E48" s="75" t="n">
        <f aca="false">SUMIFS(ATENCIONPUBLICO!$C$6:$C$4000,ATENCIONPUBLICO!$B$6:$B$4000,$B48,ATENCIONPUBLICO!$E$6:$E$4000,E$3)</f>
        <v>1</v>
      </c>
      <c r="F48" s="75" t="n">
        <f aca="false">SUMIFS(ATENCIONPUBLICO!$C$6:$C$4000,ATENCIONPUBLICO!$B$6:$B$4000,$B48,ATENCIONPUBLICO!$E$6:$E$4000,F$3)</f>
        <v>0</v>
      </c>
      <c r="G48" s="75" t="n">
        <f aca="false">SUMIFS(ATENCIONPUBLICO!$C$6:$C$4000,ATENCIONPUBLICO!$B$6:$B$4000,$B48,ATENCIONPUBLICO!$E$6:$E$4000,G$3)</f>
        <v>1</v>
      </c>
      <c r="H48" s="75" t="n">
        <f aca="false">SUMIFS(ATENCIONPUBLICO!$C$6:$C$4000,ATENCIONPUBLICO!$B$6:$B$4000,$B48,ATENCIONPUBLICO!$E$6:$E$4000,H$3)</f>
        <v>15</v>
      </c>
      <c r="I48" s="75" t="n">
        <f aca="false">SUMIFS(ATENCIONPUBLICO!$C$6:$C$4000,ATENCIONPUBLICO!$B$6:$B$4000,$B48,ATENCIONPUBLICO!$E$6:$E$4000,I$3)</f>
        <v>0</v>
      </c>
      <c r="J48" s="75" t="n">
        <f aca="false">SUMIFS(ATENCIONPUBLICO!$C$6:$C$4000,ATENCIONPUBLICO!$B$6:$B$4000,$B48,ATENCIONPUBLICO!$E$6:$E$4000,J$3)</f>
        <v>0</v>
      </c>
      <c r="K48" s="75" t="n">
        <f aca="false">SUMIFS(ATENCIONPUBLICO!$C$6:$C$4000,ATENCIONPUBLICO!$B$6:$B$4000,$B48,ATENCIONPUBLICO!$E$6:$E$4000,K$3)</f>
        <v>5</v>
      </c>
      <c r="L48" s="75" t="n">
        <f aca="false">SUMIFS(ATENCIONPUBLICO!$C$6:$C$4000,ATENCIONPUBLICO!$B$6:$B$4000,$B48,ATENCIONPUBLICO!$E$6:$E$4000,L$3)</f>
        <v>3</v>
      </c>
      <c r="M48" s="75" t="n">
        <f aca="false">SUMIFS(ATENCIONPUBLICO!$C$6:$C$4000,ATENCIONPUBLICO!$B$6:$B$4000,$B48,ATENCIONPUBLICO!$E$6:$E$4000,M$3)</f>
        <v>2</v>
      </c>
      <c r="N48" s="75" t="n">
        <f aca="false">SUMIFS(ATENCIONPUBLICO!$C$6:$C$4000,ATENCIONPUBLICO!$B$6:$B$4000,$B48,ATENCIONPUBLICO!$E$6:$E$4000,N$3)</f>
        <v>0</v>
      </c>
      <c r="O48" s="75" t="n">
        <f aca="false">SUMIFS(ATENCIONPUBLICO!$C$6:$C$4000,ATENCIONPUBLICO!$B$6:$B$4000,$B48,ATENCIONPUBLICO!$E$6:$E$4000,O$3)</f>
        <v>3</v>
      </c>
      <c r="P48" s="75" t="n">
        <f aca="false">SUMIFS(ATENCIONPUBLICO!$C$6:$C$4000,ATENCIONPUBLICO!$B$6:$B$4000,$B48,ATENCIONPUBLICO!$E$6:$E$4000,P$3)</f>
        <v>0</v>
      </c>
      <c r="Q48" s="75" t="n">
        <f aca="false">SUMIFS(ATENCIONPUBLICO!$C$6:$C$4000,ATENCIONPUBLICO!$B$6:$B$4000,$B48,ATENCIONPUBLICO!$E$6:$E$4000,Q$3)</f>
        <v>0</v>
      </c>
      <c r="R48" s="75" t="n">
        <f aca="false">SUMIFS(ATENCIONPUBLICO!$C$6:$C$4000,ATENCIONPUBLICO!$B$6:$B$4000,$B48,ATENCIONPUBLICO!$E$6:$E$4000,R$3)</f>
        <v>0</v>
      </c>
      <c r="S48" s="75" t="n">
        <f aca="false">SUMIFS(ATENCIONPUBLICO!$C$6:$C$4000,ATENCIONPUBLICO!$B$6:$B$4000,$B48,ATENCIONPUBLICO!$E$6:$E$4000,S$3)</f>
        <v>0</v>
      </c>
      <c r="T48" s="75" t="n">
        <f aca="false">SUMIFS(ATENCIONPUBLICO!$C$6:$C$4000,ATENCIONPUBLICO!$B$6:$B$4000,$B48,ATENCIONPUBLICO!$E$6:$E$4000,T$3)</f>
        <v>0</v>
      </c>
      <c r="U48" s="75" t="n">
        <f aca="false">SUMIFS(ATENCIONPUBLICO!$C$6:$C$4000,ATENCIONPUBLICO!$B$6:$B$4000,$B48,ATENCIONPUBLICO!$E$6:$E$4000,U$3)</f>
        <v>0</v>
      </c>
      <c r="V48" s="75" t="n">
        <f aca="false">SUMIFS(ATENCIONPUBLICO!$C$6:$C$4000,ATENCIONPUBLICO!$B$6:$B$4000,$B48,ATENCIONPUBLICO!$E$6:$E$4000,V$3)</f>
        <v>0</v>
      </c>
      <c r="W48" s="75" t="n">
        <f aca="false">SUMIFS(ATENCIONPUBLICO!$C$6:$C$4000,ATENCIONPUBLICO!$B$6:$B$4000,$B48,ATENCIONPUBLICO!$E$6:$E$4000,W$3)</f>
        <v>0</v>
      </c>
      <c r="X48" s="75" t="n">
        <f aca="false">SUMIFS(ATENCIONPUBLICO!$C$6:$C$4000,ATENCIONPUBLICO!$B$6:$B$4000,$B48,ATENCIONPUBLICO!$E$6:$E$4000,X$3)</f>
        <v>0</v>
      </c>
      <c r="Y48" s="75" t="n">
        <f aca="false">SUMIFS(ATENCIONPUBLICO!$C$6:$C$4000,ATENCIONPUBLICO!$B$6:$B$4000,$B48,ATENCIONPUBLICO!$E$6:$E$4000,Y$3)</f>
        <v>0</v>
      </c>
      <c r="Z48" s="75" t="n">
        <f aca="false">SUMIFS(ATENCIONPUBLICO!$C$6:$C$4000,ATENCIONPUBLICO!$B$6:$B$4000,$B48,ATENCIONPUBLICO!$E$6:$E$4000,Z$3)</f>
        <v>0</v>
      </c>
      <c r="AA48" s="75" t="n">
        <f aca="false">SUMIFS(ATENCIONPUBLICO!$C$6:$C$4000,ATENCIONPUBLICO!$B$6:$B$4000,$B48,ATENCIONPUBLICO!$E$6:$E$4000,AA$3)</f>
        <v>0</v>
      </c>
      <c r="AB48" s="75" t="n">
        <f aca="false">SUMIFS(ATENCIONPUBLICO!$C$6:$C$4000,ATENCIONPUBLICO!$B$6:$B$4000,$B48,ATENCIONPUBLICO!$E$6:$E$4000,AB$3)</f>
        <v>0</v>
      </c>
      <c r="AC48" s="75" t="n">
        <f aca="false">SUMIFS(ATENCIONPUBLICO!$C$6:$C$4000,ATENCIONPUBLICO!$B$6:$B$4000,$B48,ATENCIONPUBLICO!$E$6:$E$4000,AC$3)</f>
        <v>0</v>
      </c>
      <c r="AD48" s="75" t="n">
        <f aca="false">SUMIFS(ATENCIONPUBLICO!$C$6:$C$4000,ATENCIONPUBLICO!$B$6:$B$4000,$B48,ATENCIONPUBLICO!$E$6:$E$4000,AD$3)</f>
        <v>0</v>
      </c>
      <c r="AE48" s="75" t="n">
        <f aca="false">SUMIFS(ATENCIONPUBLICO!$C$6:$C$4000,ATENCIONPUBLICO!$B$6:$B$4000,$B48,ATENCIONPUBLICO!$E$6:$E$4000,AE$3)</f>
        <v>0</v>
      </c>
      <c r="AF48" s="75" t="n">
        <f aca="false">SUMIFS(ATENCIONPUBLICO!$C$6:$C$4000,ATENCIONPUBLICO!$B$6:$B$4000,$B48,ATENCIONPUBLICO!$E$6:$E$4000,AF$3)</f>
        <v>0</v>
      </c>
      <c r="AG48" s="75" t="n">
        <f aca="false">SUMIFS(ATENCIONPUBLICO!$C$6:$C$4000,ATENCIONPUBLICO!$B$6:$B$4000,$B48,ATENCIONPUBLICO!$E$6:$E$4000,AG$3)</f>
        <v>0</v>
      </c>
      <c r="AH48" s="75" t="n">
        <f aca="false">SUMIFS(ATENCIONPUBLICO!$C$6:$C$4000,ATENCIONPUBLICO!$B$6:$B$4000,$B48,ATENCIONPUBLICO!$E$6:$E$4000,AH$3)</f>
        <v>0</v>
      </c>
      <c r="AI48" s="75" t="n">
        <f aca="false">SUMIFS(ATENCIONPUBLICO!$C$6:$C$4000,ATENCIONPUBLICO!$B$6:$B$4000,$B48,ATENCIONPUBLICO!$E$6:$E$4000,AI$3)</f>
        <v>0</v>
      </c>
      <c r="AJ48" s="75" t="n">
        <f aca="false">SUMIFS(ATENCIONPUBLICO!$C$6:$C$4000,ATENCIONPUBLICO!$B$6:$B$4000,$B48,ATENCIONPUBLICO!$E$6:$E$4000,AJ$3)</f>
        <v>0</v>
      </c>
      <c r="AK48" s="75" t="n">
        <f aca="false">SUMIFS(ATENCIONPUBLICO!$C$6:$C$4000,ATENCIONPUBLICO!$B$6:$B$4000,$B48,ATENCIONPUBLICO!$E$6:$E$4000,AK$3)</f>
        <v>0</v>
      </c>
      <c r="AL48" s="75" t="n">
        <f aca="false">SUMIFS(ATENCIONPUBLICO!$C$6:$C$4000,ATENCIONPUBLICO!$B$6:$B$4000,$B48,ATENCIONPUBLICO!$E$6:$E$4000,AL$3)</f>
        <v>0</v>
      </c>
      <c r="AM48" s="75" t="n">
        <f aca="false">SUMIFS(ATENCIONPUBLICO!$C$6:$C$4000,ATENCIONPUBLICO!$B$6:$B$4000,$B48,ATENCIONPUBLICO!$E$6:$E$4000,AM$3)</f>
        <v>0</v>
      </c>
      <c r="AN48" s="76" t="n">
        <f aca="false">SUM(C48:AG48)</f>
        <v>30</v>
      </c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</row>
    <row r="49" customFormat="false" ht="15" hidden="false" customHeight="true" outlineLevel="0" collapsed="false">
      <c r="A49" s="71" t="str">
        <f aca="false">LISTAS!A47</f>
        <v>VII</v>
      </c>
      <c r="B49" s="71" t="str">
        <f aca="false">LISTAS!B47</f>
        <v>CASOS DE ASEGURADOS/EMPLEADORES ASIGNADOS</v>
      </c>
      <c r="C49" s="72" t="n">
        <f aca="false">SUM(C50:C53)</f>
        <v>0</v>
      </c>
      <c r="D49" s="72" t="n">
        <f aca="false">SUM(D50:D53)</f>
        <v>0</v>
      </c>
      <c r="E49" s="72" t="n">
        <f aca="false">SUM(E50:E53)</f>
        <v>0</v>
      </c>
      <c r="F49" s="72" t="n">
        <f aca="false">SUM(F50:F53)</f>
        <v>0</v>
      </c>
      <c r="G49" s="72" t="n">
        <f aca="false">SUM(G50:G53)</f>
        <v>0</v>
      </c>
      <c r="H49" s="72" t="n">
        <f aca="false">SUM(H50:H53)</f>
        <v>0</v>
      </c>
      <c r="I49" s="72" t="n">
        <f aca="false">SUM(I50:I53)</f>
        <v>0</v>
      </c>
      <c r="J49" s="72" t="n">
        <f aca="false">SUM(J50:J53)</f>
        <v>0</v>
      </c>
      <c r="K49" s="72" t="n">
        <f aca="false">SUM(K50:K53)</f>
        <v>0</v>
      </c>
      <c r="L49" s="72" t="n">
        <f aca="false">SUM(L50:L53)</f>
        <v>0</v>
      </c>
      <c r="M49" s="72" t="n">
        <f aca="false">SUM(M50:M53)</f>
        <v>0</v>
      </c>
      <c r="N49" s="72" t="n">
        <f aca="false">SUM(N50:N53)</f>
        <v>0</v>
      </c>
      <c r="O49" s="72" t="n">
        <f aca="false">SUM(O50:O53)</f>
        <v>0</v>
      </c>
      <c r="P49" s="72" t="n">
        <f aca="false">SUM(P50:P53)</f>
        <v>0</v>
      </c>
      <c r="Q49" s="72" t="n">
        <f aca="false">SUM(Q50:Q53)</f>
        <v>0</v>
      </c>
      <c r="R49" s="72" t="n">
        <f aca="false">SUM(R50:R53)</f>
        <v>0</v>
      </c>
      <c r="S49" s="72" t="n">
        <f aca="false">SUM(S50:S53)</f>
        <v>0</v>
      </c>
      <c r="T49" s="72" t="n">
        <f aca="false">SUM(T50:T53)</f>
        <v>0</v>
      </c>
      <c r="U49" s="72" t="n">
        <f aca="false">SUM(U50:U53)</f>
        <v>0</v>
      </c>
      <c r="V49" s="72" t="n">
        <f aca="false">SUM(V50:V53)</f>
        <v>0</v>
      </c>
      <c r="W49" s="72" t="n">
        <f aca="false">SUM(W50:W53)</f>
        <v>0</v>
      </c>
      <c r="X49" s="72" t="n">
        <f aca="false">SUM(X50:X53)</f>
        <v>0</v>
      </c>
      <c r="Y49" s="72" t="n">
        <f aca="false">SUM(Y50:Y53)</f>
        <v>0</v>
      </c>
      <c r="Z49" s="72" t="n">
        <f aca="false">SUM(Z50:Z53)</f>
        <v>0</v>
      </c>
      <c r="AA49" s="72" t="n">
        <f aca="false">SUM(AA50:AA53)</f>
        <v>0</v>
      </c>
      <c r="AB49" s="72" t="n">
        <f aca="false">SUM(AB50:AB53)</f>
        <v>0</v>
      </c>
      <c r="AC49" s="72" t="n">
        <f aca="false">SUM(AC50:AC53)</f>
        <v>0</v>
      </c>
      <c r="AD49" s="72" t="n">
        <f aca="false">SUM(AD50:AD53)</f>
        <v>0</v>
      </c>
      <c r="AE49" s="72" t="n">
        <f aca="false">SUM(AE50:AE53)</f>
        <v>0</v>
      </c>
      <c r="AF49" s="72" t="n">
        <f aca="false">SUM(AF50:AF53)</f>
        <v>0</v>
      </c>
      <c r="AG49" s="72" t="n">
        <f aca="false">SUM(AG50:AG53)</f>
        <v>0</v>
      </c>
      <c r="AH49" s="72" t="n">
        <f aca="false">SUM(AH50:AH53)</f>
        <v>0</v>
      </c>
      <c r="AI49" s="72" t="n">
        <f aca="false">SUM(AI50:AI53)</f>
        <v>0</v>
      </c>
      <c r="AJ49" s="72" t="n">
        <f aca="false">SUM(AJ50:AJ53)</f>
        <v>0</v>
      </c>
      <c r="AK49" s="72" t="n">
        <f aca="false">SUM(AK50:AK53)</f>
        <v>0</v>
      </c>
      <c r="AL49" s="72" t="n">
        <f aca="false">SUM(AL50:AL53)</f>
        <v>0</v>
      </c>
      <c r="AM49" s="72" t="n">
        <f aca="false">SUM(AM50:AM53)</f>
        <v>0</v>
      </c>
      <c r="AN49" s="72" t="n">
        <f aca="false">SUM(AN50:AN53)</f>
        <v>0</v>
      </c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73"/>
      <c r="GE49" s="73"/>
      <c r="GF49" s="73"/>
      <c r="GG49" s="73"/>
      <c r="GH49" s="73"/>
      <c r="GI49" s="73"/>
      <c r="GJ49" s="73"/>
      <c r="GK49" s="73"/>
      <c r="GL49" s="73"/>
      <c r="GM49" s="73"/>
      <c r="GN49" s="73"/>
      <c r="GO49" s="73"/>
      <c r="GP49" s="73"/>
      <c r="GQ49" s="73"/>
      <c r="GR49" s="73"/>
      <c r="GS49" s="73"/>
      <c r="GT49" s="73"/>
      <c r="GU49" s="73"/>
      <c r="GV49" s="73"/>
      <c r="GW49" s="73"/>
      <c r="GX49" s="73"/>
      <c r="GY49" s="73"/>
      <c r="GZ49" s="73"/>
      <c r="HA49" s="73"/>
      <c r="HB49" s="73"/>
      <c r="HC49" s="73"/>
      <c r="HD49" s="73"/>
      <c r="HE49" s="73"/>
      <c r="HF49" s="73"/>
      <c r="HG49" s="73"/>
      <c r="HH49" s="73"/>
      <c r="HI49" s="73"/>
      <c r="HJ49" s="73"/>
      <c r="HK49" s="73"/>
      <c r="HL49" s="73"/>
      <c r="HM49" s="73"/>
      <c r="HN49" s="73"/>
      <c r="HO49" s="73"/>
      <c r="HP49" s="73"/>
      <c r="HQ49" s="73"/>
      <c r="HR49" s="73"/>
      <c r="HS49" s="73"/>
      <c r="HT49" s="73"/>
      <c r="HU49" s="73"/>
      <c r="HV49" s="73"/>
      <c r="HW49" s="73"/>
      <c r="HX49" s="73"/>
      <c r="HY49" s="73"/>
      <c r="HZ49" s="73"/>
      <c r="IA49" s="73"/>
      <c r="IB49" s="73"/>
      <c r="IC49" s="73"/>
      <c r="ID49" s="73"/>
      <c r="IE49" s="73"/>
      <c r="IF49" s="73"/>
      <c r="IG49" s="73"/>
      <c r="IH49" s="73"/>
      <c r="II49" s="73"/>
      <c r="IJ49" s="73"/>
      <c r="IK49" s="73"/>
      <c r="IL49" s="73"/>
      <c r="IM49" s="73"/>
      <c r="IN49" s="73"/>
      <c r="IO49" s="73"/>
      <c r="IP49" s="73"/>
      <c r="IQ49" s="73"/>
      <c r="IR49" s="73"/>
      <c r="IS49" s="73"/>
      <c r="IT49" s="73"/>
      <c r="IU49" s="73"/>
      <c r="IV49" s="73"/>
      <c r="IW49" s="73"/>
      <c r="IX49" s="73"/>
      <c r="IY49" s="73"/>
      <c r="IZ49" s="73"/>
      <c r="JA49" s="73"/>
      <c r="JB49" s="73"/>
      <c r="JC49" s="73"/>
      <c r="JD49" s="73"/>
      <c r="JE49" s="73"/>
      <c r="JF49" s="73"/>
      <c r="JG49" s="73"/>
      <c r="JH49" s="73"/>
      <c r="JI49" s="73"/>
      <c r="JJ49" s="73"/>
      <c r="JK49" s="73"/>
      <c r="JL49" s="73"/>
      <c r="JM49" s="73"/>
      <c r="JN49" s="73"/>
      <c r="JO49" s="73"/>
      <c r="JP49" s="73"/>
      <c r="JQ49" s="73"/>
      <c r="JR49" s="73"/>
      <c r="JS49" s="73"/>
      <c r="JT49" s="73"/>
      <c r="JU49" s="73"/>
      <c r="JV49" s="73"/>
      <c r="JW49" s="73"/>
      <c r="JX49" s="73"/>
      <c r="JY49" s="73"/>
      <c r="JZ49" s="73"/>
      <c r="KA49" s="73"/>
      <c r="KB49" s="73"/>
      <c r="KC49" s="73"/>
      <c r="KD49" s="73"/>
      <c r="KE49" s="73"/>
      <c r="KF49" s="73"/>
      <c r="KG49" s="73"/>
      <c r="KH49" s="73"/>
      <c r="KI49" s="73"/>
      <c r="KJ49" s="73"/>
      <c r="KK49" s="73"/>
      <c r="KL49" s="73"/>
      <c r="KM49" s="73"/>
      <c r="KN49" s="73"/>
      <c r="KO49" s="73"/>
      <c r="KP49" s="73"/>
      <c r="KQ49" s="73"/>
      <c r="KR49" s="73"/>
      <c r="KS49" s="73"/>
      <c r="KT49" s="73"/>
      <c r="KU49" s="73"/>
      <c r="KV49" s="73"/>
      <c r="KW49" s="73"/>
      <c r="KX49" s="73"/>
      <c r="KY49" s="73"/>
      <c r="KZ49" s="73"/>
      <c r="LA49" s="73"/>
      <c r="LB49" s="73"/>
      <c r="LC49" s="73"/>
      <c r="LD49" s="73"/>
      <c r="LE49" s="73"/>
      <c r="LF49" s="73"/>
      <c r="LG49" s="73"/>
      <c r="LH49" s="73"/>
      <c r="LI49" s="73"/>
      <c r="LJ49" s="73"/>
      <c r="LK49" s="73"/>
      <c r="LL49" s="73"/>
      <c r="LM49" s="73"/>
      <c r="LN49" s="73"/>
      <c r="LO49" s="73"/>
      <c r="LP49" s="73"/>
      <c r="LQ49" s="73"/>
      <c r="LR49" s="73"/>
      <c r="LS49" s="73"/>
      <c r="LT49" s="73"/>
      <c r="LU49" s="73"/>
      <c r="LV49" s="73"/>
      <c r="LW49" s="73"/>
      <c r="LX49" s="73"/>
      <c r="LY49" s="73"/>
      <c r="LZ49" s="73"/>
      <c r="MA49" s="73"/>
      <c r="MB49" s="73"/>
      <c r="MC49" s="73"/>
      <c r="MD49" s="73"/>
      <c r="ME49" s="73"/>
      <c r="MF49" s="73"/>
      <c r="MG49" s="73"/>
      <c r="MH49" s="73"/>
      <c r="MI49" s="73"/>
      <c r="MJ49" s="73"/>
      <c r="MK49" s="73"/>
      <c r="ML49" s="73"/>
      <c r="MM49" s="73"/>
      <c r="MN49" s="73"/>
      <c r="MO49" s="73"/>
      <c r="MP49" s="73"/>
      <c r="MQ49" s="73"/>
      <c r="MR49" s="73"/>
      <c r="MS49" s="73"/>
      <c r="MT49" s="73"/>
      <c r="MU49" s="73"/>
      <c r="MV49" s="73"/>
      <c r="MW49" s="73"/>
      <c r="MX49" s="73"/>
      <c r="MY49" s="73"/>
      <c r="MZ49" s="73"/>
      <c r="NA49" s="73"/>
      <c r="NB49" s="73"/>
      <c r="NC49" s="73"/>
      <c r="ND49" s="73"/>
      <c r="NE49" s="73"/>
      <c r="NF49" s="73"/>
      <c r="NG49" s="73"/>
      <c r="NH49" s="73"/>
      <c r="NI49" s="73"/>
      <c r="NJ49" s="73"/>
      <c r="NK49" s="73"/>
      <c r="NL49" s="73"/>
      <c r="NM49" s="73"/>
      <c r="NN49" s="73"/>
      <c r="NO49" s="73"/>
      <c r="NP49" s="73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  <c r="OF49" s="73"/>
      <c r="OG49" s="73"/>
      <c r="OH49" s="73"/>
      <c r="OI49" s="73"/>
      <c r="OJ49" s="73"/>
      <c r="OK49" s="73"/>
      <c r="OL49" s="73"/>
      <c r="OM49" s="73"/>
      <c r="ON49" s="73"/>
      <c r="OO49" s="73"/>
      <c r="OP49" s="73"/>
      <c r="OQ49" s="73"/>
      <c r="OR49" s="73"/>
      <c r="OS49" s="73"/>
      <c r="OT49" s="73"/>
      <c r="OU49" s="73"/>
      <c r="OV49" s="73"/>
      <c r="OW49" s="73"/>
      <c r="OX49" s="73"/>
      <c r="OY49" s="73"/>
      <c r="OZ49" s="73"/>
      <c r="PA49" s="73"/>
      <c r="PB49" s="73"/>
      <c r="PC49" s="73"/>
      <c r="PD49" s="73"/>
      <c r="PE49" s="73"/>
      <c r="PF49" s="73"/>
      <c r="PG49" s="73"/>
      <c r="PH49" s="73"/>
      <c r="PI49" s="73"/>
      <c r="PJ49" s="73"/>
      <c r="PK49" s="73"/>
      <c r="PL49" s="73"/>
      <c r="PM49" s="73"/>
      <c r="PN49" s="73"/>
      <c r="PO49" s="73"/>
      <c r="PP49" s="73"/>
      <c r="PQ49" s="73"/>
      <c r="PR49" s="73"/>
      <c r="PS49" s="73"/>
      <c r="PT49" s="73"/>
      <c r="PU49" s="73"/>
      <c r="PV49" s="73"/>
      <c r="PW49" s="73"/>
      <c r="PX49" s="73"/>
      <c r="PY49" s="73"/>
      <c r="PZ49" s="73"/>
      <c r="QA49" s="73"/>
      <c r="QB49" s="73"/>
      <c r="QC49" s="73"/>
      <c r="QD49" s="73"/>
      <c r="QE49" s="73"/>
      <c r="QF49" s="73"/>
      <c r="QG49" s="73"/>
      <c r="QH49" s="73"/>
      <c r="QI49" s="73"/>
      <c r="QJ49" s="73"/>
      <c r="QK49" s="73"/>
      <c r="QL49" s="73"/>
      <c r="QM49" s="73"/>
      <c r="QN49" s="73"/>
      <c r="QO49" s="73"/>
      <c r="QP49" s="73"/>
      <c r="QQ49" s="73"/>
      <c r="QR49" s="73"/>
      <c r="QS49" s="73"/>
      <c r="QT49" s="73"/>
      <c r="QU49" s="73"/>
      <c r="QV49" s="73"/>
      <c r="QW49" s="73"/>
      <c r="QX49" s="73"/>
      <c r="QY49" s="73"/>
      <c r="QZ49" s="73"/>
      <c r="RA49" s="73"/>
      <c r="RB49" s="73"/>
      <c r="RC49" s="73"/>
      <c r="RD49" s="73"/>
      <c r="RE49" s="73"/>
      <c r="RF49" s="73"/>
      <c r="RG49" s="73"/>
      <c r="RH49" s="73"/>
      <c r="RI49" s="73"/>
      <c r="RJ49" s="73"/>
      <c r="RK49" s="73"/>
      <c r="RL49" s="73"/>
      <c r="RM49" s="73"/>
      <c r="RN49" s="73"/>
      <c r="RO49" s="73"/>
      <c r="RP49" s="73"/>
      <c r="RQ49" s="73"/>
      <c r="RR49" s="73"/>
      <c r="RS49" s="73"/>
      <c r="RT49" s="73"/>
      <c r="RU49" s="73"/>
      <c r="RV49" s="73"/>
      <c r="RW49" s="73"/>
      <c r="RX49" s="73"/>
      <c r="RY49" s="73"/>
      <c r="RZ49" s="73"/>
      <c r="SA49" s="73"/>
      <c r="SB49" s="73"/>
      <c r="SC49" s="73"/>
      <c r="SD49" s="73"/>
      <c r="SE49" s="73"/>
      <c r="SF49" s="73"/>
      <c r="SG49" s="73"/>
      <c r="SH49" s="73"/>
      <c r="SI49" s="73"/>
      <c r="SJ49" s="73"/>
      <c r="SK49" s="73"/>
      <c r="SL49" s="73"/>
      <c r="SM49" s="73"/>
      <c r="SN49" s="73"/>
      <c r="SO49" s="73"/>
      <c r="SP49" s="73"/>
      <c r="SQ49" s="73"/>
      <c r="SR49" s="73"/>
      <c r="SS49" s="73"/>
      <c r="ST49" s="73"/>
      <c r="SU49" s="73"/>
      <c r="SV49" s="73"/>
      <c r="SW49" s="73"/>
      <c r="SX49" s="73"/>
      <c r="SY49" s="73"/>
      <c r="SZ49" s="73"/>
      <c r="TA49" s="73"/>
      <c r="TB49" s="73"/>
      <c r="TC49" s="73"/>
      <c r="TD49" s="73"/>
      <c r="TE49" s="73"/>
      <c r="TF49" s="73"/>
      <c r="TG49" s="73"/>
      <c r="TH49" s="73"/>
      <c r="TI49" s="73"/>
      <c r="TJ49" s="73"/>
      <c r="TK49" s="73"/>
      <c r="TL49" s="73"/>
      <c r="TM49" s="73"/>
      <c r="TN49" s="73"/>
      <c r="TO49" s="73"/>
      <c r="TP49" s="73"/>
      <c r="TQ49" s="73"/>
      <c r="TR49" s="73"/>
      <c r="TS49" s="73"/>
      <c r="TT49" s="73"/>
      <c r="TU49" s="73"/>
      <c r="TV49" s="73"/>
      <c r="TW49" s="73"/>
      <c r="TX49" s="73"/>
      <c r="TY49" s="73"/>
      <c r="TZ49" s="73"/>
      <c r="UA49" s="73"/>
      <c r="UB49" s="73"/>
      <c r="UC49" s="73"/>
      <c r="UD49" s="73"/>
      <c r="UE49" s="73"/>
      <c r="UF49" s="73"/>
      <c r="UG49" s="73"/>
      <c r="UH49" s="73"/>
      <c r="UI49" s="73"/>
      <c r="UJ49" s="73"/>
      <c r="UK49" s="73"/>
      <c r="UL49" s="73"/>
      <c r="UM49" s="73"/>
      <c r="UN49" s="73"/>
      <c r="UO49" s="73"/>
      <c r="UP49" s="73"/>
      <c r="UQ49" s="73"/>
      <c r="UR49" s="73"/>
      <c r="US49" s="73"/>
      <c r="UT49" s="73"/>
      <c r="UU49" s="73"/>
      <c r="UV49" s="73"/>
      <c r="UW49" s="73"/>
      <c r="UX49" s="73"/>
      <c r="UY49" s="73"/>
      <c r="UZ49" s="73"/>
      <c r="VA49" s="73"/>
      <c r="VB49" s="73"/>
      <c r="VC49" s="73"/>
      <c r="VD49" s="73"/>
      <c r="VE49" s="73"/>
      <c r="VF49" s="73"/>
      <c r="VG49" s="73"/>
      <c r="VH49" s="73"/>
      <c r="VI49" s="73"/>
      <c r="VJ49" s="73"/>
      <c r="VK49" s="73"/>
      <c r="VL49" s="73"/>
      <c r="VM49" s="73"/>
      <c r="VN49" s="73"/>
      <c r="VO49" s="73"/>
      <c r="VP49" s="73"/>
      <c r="VQ49" s="73"/>
      <c r="VR49" s="73"/>
      <c r="VS49" s="73"/>
      <c r="VT49" s="73"/>
      <c r="VU49" s="73"/>
      <c r="VV49" s="73"/>
      <c r="VW49" s="73"/>
      <c r="VX49" s="73"/>
      <c r="VY49" s="73"/>
      <c r="VZ49" s="73"/>
      <c r="WA49" s="73"/>
      <c r="WB49" s="73"/>
      <c r="WC49" s="73"/>
      <c r="WD49" s="73"/>
      <c r="WE49" s="73"/>
      <c r="WF49" s="73"/>
      <c r="WG49" s="73"/>
      <c r="WH49" s="73"/>
      <c r="WI49" s="73"/>
      <c r="WJ49" s="73"/>
      <c r="WK49" s="73"/>
      <c r="WL49" s="73"/>
      <c r="WM49" s="73"/>
      <c r="WN49" s="73"/>
      <c r="WO49" s="73"/>
      <c r="WP49" s="73"/>
      <c r="WQ49" s="73"/>
      <c r="WR49" s="73"/>
      <c r="WS49" s="73"/>
      <c r="WT49" s="73"/>
      <c r="WU49" s="73"/>
      <c r="WV49" s="73"/>
      <c r="WW49" s="73"/>
      <c r="WX49" s="73"/>
      <c r="WY49" s="73"/>
      <c r="WZ49" s="73"/>
      <c r="XA49" s="73"/>
      <c r="XB49" s="73"/>
      <c r="XC49" s="73"/>
      <c r="XD49" s="73"/>
      <c r="XE49" s="73"/>
      <c r="XF49" s="73"/>
      <c r="XG49" s="73"/>
      <c r="XH49" s="73"/>
      <c r="XI49" s="73"/>
      <c r="XJ49" s="73"/>
      <c r="XK49" s="73"/>
      <c r="XL49" s="73"/>
      <c r="XM49" s="73"/>
      <c r="XN49" s="73"/>
      <c r="XO49" s="73"/>
      <c r="XP49" s="73"/>
      <c r="XQ49" s="73"/>
      <c r="XR49" s="73"/>
      <c r="XS49" s="73"/>
      <c r="XT49" s="73"/>
      <c r="XU49" s="73"/>
      <c r="XV49" s="73"/>
      <c r="XW49" s="73"/>
      <c r="XX49" s="73"/>
      <c r="XY49" s="73"/>
      <c r="XZ49" s="73"/>
      <c r="YA49" s="73"/>
      <c r="YB49" s="73"/>
      <c r="YC49" s="73"/>
      <c r="YD49" s="73"/>
      <c r="YE49" s="73"/>
      <c r="YF49" s="73"/>
      <c r="YG49" s="73"/>
      <c r="YH49" s="73"/>
      <c r="YI49" s="73"/>
      <c r="YJ49" s="73"/>
      <c r="YK49" s="73"/>
      <c r="YL49" s="73"/>
      <c r="YM49" s="73"/>
      <c r="YN49" s="73"/>
      <c r="YO49" s="73"/>
      <c r="YP49" s="73"/>
      <c r="YQ49" s="73"/>
      <c r="YR49" s="73"/>
      <c r="YS49" s="73"/>
      <c r="YT49" s="73"/>
      <c r="YU49" s="73"/>
      <c r="YV49" s="73"/>
      <c r="YW49" s="73"/>
      <c r="YX49" s="73"/>
      <c r="YY49" s="73"/>
      <c r="YZ49" s="73"/>
      <c r="ZA49" s="73"/>
      <c r="ZB49" s="73"/>
      <c r="ZC49" s="73"/>
      <c r="ZD49" s="73"/>
      <c r="ZE49" s="73"/>
      <c r="ZF49" s="73"/>
      <c r="ZG49" s="73"/>
      <c r="ZH49" s="73"/>
      <c r="ZI49" s="73"/>
      <c r="ZJ49" s="73"/>
      <c r="ZK49" s="73"/>
      <c r="ZL49" s="73"/>
      <c r="ZM49" s="73"/>
      <c r="ZN49" s="73"/>
      <c r="ZO49" s="73"/>
      <c r="ZP49" s="73"/>
      <c r="ZQ49" s="73"/>
      <c r="ZR49" s="73"/>
      <c r="ZS49" s="73"/>
      <c r="ZT49" s="73"/>
      <c r="ZU49" s="73"/>
      <c r="ZV49" s="73"/>
      <c r="ZW49" s="73"/>
      <c r="ZX49" s="73"/>
      <c r="ZY49" s="73"/>
      <c r="ZZ49" s="73"/>
      <c r="AAA49" s="73"/>
      <c r="AAB49" s="73"/>
      <c r="AAC49" s="73"/>
      <c r="AAD49" s="73"/>
      <c r="AAE49" s="73"/>
      <c r="AAF49" s="73"/>
      <c r="AAG49" s="73"/>
      <c r="AAH49" s="73"/>
      <c r="AAI49" s="73"/>
      <c r="AAJ49" s="73"/>
      <c r="AAK49" s="73"/>
      <c r="AAL49" s="73"/>
      <c r="AAM49" s="73"/>
      <c r="AAN49" s="73"/>
      <c r="AAO49" s="73"/>
      <c r="AAP49" s="73"/>
      <c r="AAQ49" s="73"/>
      <c r="AAR49" s="73"/>
      <c r="AAS49" s="73"/>
      <c r="AAT49" s="73"/>
      <c r="AAU49" s="73"/>
      <c r="AAV49" s="73"/>
      <c r="AAW49" s="73"/>
      <c r="AAX49" s="73"/>
      <c r="AAY49" s="73"/>
      <c r="AAZ49" s="73"/>
      <c r="ABA49" s="73"/>
      <c r="ABB49" s="73"/>
      <c r="ABC49" s="73"/>
      <c r="ABD49" s="73"/>
      <c r="ABE49" s="73"/>
      <c r="ABF49" s="73"/>
      <c r="ABG49" s="73"/>
      <c r="ABH49" s="73"/>
      <c r="ABI49" s="73"/>
      <c r="ABJ49" s="73"/>
      <c r="ABK49" s="73"/>
      <c r="ABL49" s="73"/>
      <c r="ABM49" s="73"/>
      <c r="ABN49" s="73"/>
      <c r="ABO49" s="73"/>
      <c r="ABP49" s="73"/>
      <c r="ABQ49" s="73"/>
      <c r="ABR49" s="73"/>
      <c r="ABS49" s="73"/>
      <c r="ABT49" s="73"/>
      <c r="ABU49" s="73"/>
      <c r="ABV49" s="73"/>
      <c r="ABW49" s="73"/>
      <c r="ABX49" s="73"/>
      <c r="ABY49" s="73"/>
      <c r="ABZ49" s="73"/>
      <c r="ACA49" s="73"/>
      <c r="ACB49" s="73"/>
      <c r="ACC49" s="73"/>
      <c r="ACD49" s="73"/>
      <c r="ACE49" s="73"/>
      <c r="ACF49" s="73"/>
      <c r="ACG49" s="73"/>
      <c r="ACH49" s="73"/>
      <c r="ACI49" s="73"/>
      <c r="ACJ49" s="73"/>
      <c r="ACK49" s="73"/>
      <c r="ACL49" s="73"/>
      <c r="ACM49" s="73"/>
      <c r="ACN49" s="73"/>
      <c r="ACO49" s="73"/>
      <c r="ACP49" s="73"/>
      <c r="ACQ49" s="73"/>
      <c r="ACR49" s="73"/>
      <c r="ACS49" s="73"/>
      <c r="ACT49" s="73"/>
      <c r="ACU49" s="73"/>
      <c r="ACV49" s="73"/>
      <c r="ACW49" s="73"/>
      <c r="ACX49" s="73"/>
      <c r="ACY49" s="73"/>
      <c r="ACZ49" s="73"/>
      <c r="ADA49" s="73"/>
      <c r="ADB49" s="73"/>
      <c r="ADC49" s="73"/>
      <c r="ADD49" s="73"/>
      <c r="ADE49" s="73"/>
      <c r="ADF49" s="73"/>
      <c r="ADG49" s="73"/>
      <c r="ADH49" s="73"/>
      <c r="ADI49" s="73"/>
      <c r="ADJ49" s="73"/>
      <c r="ADK49" s="73"/>
      <c r="ADL49" s="73"/>
      <c r="ADM49" s="73"/>
      <c r="ADN49" s="73"/>
      <c r="ADO49" s="73"/>
      <c r="ADP49" s="73"/>
      <c r="ADQ49" s="73"/>
      <c r="ADR49" s="73"/>
      <c r="ADS49" s="73"/>
      <c r="ADT49" s="73"/>
      <c r="ADU49" s="73"/>
      <c r="ADV49" s="73"/>
      <c r="ADW49" s="73"/>
      <c r="ADX49" s="73"/>
      <c r="ADY49" s="73"/>
      <c r="ADZ49" s="73"/>
      <c r="AEA49" s="73"/>
      <c r="AEB49" s="73"/>
      <c r="AEC49" s="73"/>
      <c r="AED49" s="73"/>
      <c r="AEE49" s="73"/>
      <c r="AEF49" s="73"/>
      <c r="AEG49" s="73"/>
      <c r="AEH49" s="73"/>
      <c r="AEI49" s="73"/>
      <c r="AEJ49" s="73"/>
      <c r="AEK49" s="73"/>
      <c r="AEL49" s="73"/>
      <c r="AEM49" s="73"/>
      <c r="AEN49" s="73"/>
      <c r="AEO49" s="73"/>
      <c r="AEP49" s="73"/>
      <c r="AEQ49" s="73"/>
      <c r="AER49" s="73"/>
      <c r="AES49" s="73"/>
      <c r="AET49" s="73"/>
      <c r="AEU49" s="73"/>
      <c r="AEV49" s="73"/>
      <c r="AEW49" s="73"/>
      <c r="AEX49" s="73"/>
      <c r="AEY49" s="73"/>
      <c r="AEZ49" s="73"/>
      <c r="AFA49" s="73"/>
      <c r="AFB49" s="73"/>
      <c r="AFC49" s="73"/>
      <c r="AFD49" s="73"/>
      <c r="AFE49" s="73"/>
      <c r="AFF49" s="73"/>
      <c r="AFG49" s="73"/>
      <c r="AFH49" s="73"/>
      <c r="AFI49" s="73"/>
      <c r="AFJ49" s="73"/>
      <c r="AFK49" s="73"/>
      <c r="AFL49" s="73"/>
      <c r="AFM49" s="73"/>
      <c r="AFN49" s="73"/>
      <c r="AFO49" s="73"/>
      <c r="AFP49" s="73"/>
      <c r="AFQ49" s="73"/>
      <c r="AFR49" s="73"/>
      <c r="AFS49" s="73"/>
      <c r="AFT49" s="73"/>
      <c r="AFU49" s="73"/>
      <c r="AFV49" s="73"/>
      <c r="AFW49" s="73"/>
      <c r="AFX49" s="73"/>
      <c r="AFY49" s="73"/>
      <c r="AFZ49" s="73"/>
      <c r="AGA49" s="73"/>
      <c r="AGB49" s="73"/>
      <c r="AGC49" s="73"/>
      <c r="AGD49" s="73"/>
      <c r="AGE49" s="73"/>
      <c r="AGF49" s="73"/>
      <c r="AGG49" s="73"/>
      <c r="AGH49" s="73"/>
      <c r="AGI49" s="73"/>
      <c r="AGJ49" s="73"/>
      <c r="AGK49" s="73"/>
      <c r="AGL49" s="73"/>
      <c r="AGM49" s="73"/>
      <c r="AGN49" s="73"/>
      <c r="AGO49" s="73"/>
      <c r="AGP49" s="73"/>
      <c r="AGQ49" s="73"/>
      <c r="AGR49" s="73"/>
      <c r="AGS49" s="73"/>
      <c r="AGT49" s="73"/>
      <c r="AGU49" s="73"/>
      <c r="AGV49" s="73"/>
      <c r="AGW49" s="73"/>
      <c r="AGX49" s="73"/>
      <c r="AGY49" s="73"/>
      <c r="AGZ49" s="73"/>
      <c r="AHA49" s="73"/>
      <c r="AHB49" s="73"/>
      <c r="AHC49" s="73"/>
      <c r="AHD49" s="73"/>
      <c r="AHE49" s="73"/>
      <c r="AHF49" s="73"/>
      <c r="AHG49" s="73"/>
      <c r="AHH49" s="73"/>
      <c r="AHI49" s="73"/>
      <c r="AHJ49" s="73"/>
      <c r="AHK49" s="73"/>
      <c r="AHL49" s="73"/>
      <c r="AHM49" s="73"/>
      <c r="AHN49" s="73"/>
      <c r="AHO49" s="73"/>
      <c r="AHP49" s="73"/>
      <c r="AHQ49" s="73"/>
      <c r="AHR49" s="73"/>
      <c r="AHS49" s="73"/>
      <c r="AHT49" s="73"/>
      <c r="AHU49" s="73"/>
      <c r="AHV49" s="73"/>
      <c r="AHW49" s="73"/>
      <c r="AHX49" s="73"/>
      <c r="AHY49" s="73"/>
      <c r="AHZ49" s="73"/>
      <c r="AIA49" s="73"/>
      <c r="AIB49" s="73"/>
      <c r="AIC49" s="73"/>
      <c r="AID49" s="73"/>
      <c r="AIE49" s="73"/>
      <c r="AIF49" s="73"/>
      <c r="AIG49" s="73"/>
      <c r="AIH49" s="73"/>
      <c r="AII49" s="73"/>
      <c r="AIJ49" s="73"/>
      <c r="AIK49" s="73"/>
      <c r="AIL49" s="73"/>
      <c r="AIM49" s="73"/>
      <c r="AIN49" s="73"/>
      <c r="AIO49" s="73"/>
      <c r="AIP49" s="73"/>
      <c r="AIQ49" s="73"/>
      <c r="AIR49" s="73"/>
      <c r="AIS49" s="73"/>
      <c r="AIT49" s="73"/>
      <c r="AIU49" s="73"/>
      <c r="AIV49" s="73"/>
      <c r="AIW49" s="73"/>
      <c r="AIX49" s="73"/>
      <c r="AIY49" s="73"/>
      <c r="AIZ49" s="73"/>
      <c r="AJA49" s="73"/>
      <c r="AJB49" s="73"/>
      <c r="AJC49" s="73"/>
      <c r="AJD49" s="73"/>
      <c r="AJE49" s="73"/>
      <c r="AJF49" s="73"/>
      <c r="AJG49" s="73"/>
      <c r="AJH49" s="73"/>
      <c r="AJI49" s="73"/>
      <c r="AJJ49" s="73"/>
      <c r="AJK49" s="73"/>
      <c r="AJL49" s="73"/>
      <c r="AJM49" s="73"/>
      <c r="AJN49" s="73"/>
      <c r="AJO49" s="73"/>
      <c r="AJP49" s="73"/>
      <c r="AJQ49" s="73"/>
      <c r="AJR49" s="73"/>
      <c r="AJS49" s="73"/>
      <c r="AJT49" s="73"/>
      <c r="AJU49" s="73"/>
      <c r="AJV49" s="73"/>
      <c r="AJW49" s="73"/>
      <c r="AJX49" s="73"/>
      <c r="AJY49" s="73"/>
      <c r="AJZ49" s="73"/>
      <c r="AKA49" s="73"/>
      <c r="AKB49" s="73"/>
      <c r="AKC49" s="73"/>
      <c r="AKD49" s="73"/>
      <c r="AKE49" s="73"/>
      <c r="AKF49" s="73"/>
      <c r="AKG49" s="73"/>
      <c r="AKH49" s="73"/>
      <c r="AKI49" s="73"/>
      <c r="AKJ49" s="73"/>
      <c r="AKK49" s="73"/>
      <c r="AKL49" s="73"/>
      <c r="AKM49" s="73"/>
      <c r="AKN49" s="73"/>
      <c r="AKO49" s="73"/>
      <c r="AKP49" s="73"/>
      <c r="AKQ49" s="73"/>
      <c r="AKR49" s="73"/>
      <c r="AKS49" s="73"/>
      <c r="AKT49" s="73"/>
      <c r="AKU49" s="73"/>
      <c r="AKV49" s="73"/>
      <c r="AKW49" s="73"/>
      <c r="AKX49" s="73"/>
      <c r="AKY49" s="73"/>
      <c r="AKZ49" s="73"/>
      <c r="ALA49" s="73"/>
      <c r="ALB49" s="73"/>
      <c r="ALC49" s="73"/>
      <c r="ALD49" s="73"/>
      <c r="ALE49" s="73"/>
      <c r="ALF49" s="73"/>
      <c r="ALG49" s="73"/>
      <c r="ALH49" s="73"/>
      <c r="ALI49" s="73"/>
      <c r="ALJ49" s="73"/>
      <c r="ALK49" s="73"/>
      <c r="ALL49" s="73"/>
      <c r="ALM49" s="73"/>
      <c r="ALN49" s="73"/>
      <c r="ALO49" s="73"/>
      <c r="ALP49" s="73"/>
      <c r="ALQ49" s="73"/>
      <c r="ALR49" s="73"/>
      <c r="ALS49" s="73"/>
      <c r="ALT49" s="73"/>
      <c r="ALU49" s="73"/>
      <c r="ALV49" s="73"/>
      <c r="ALW49" s="73"/>
      <c r="ALX49" s="73"/>
      <c r="ALY49" s="73"/>
      <c r="ALZ49" s="73"/>
      <c r="AMA49" s="73"/>
      <c r="AMB49" s="73"/>
      <c r="AMC49" s="73"/>
      <c r="AMD49" s="73"/>
      <c r="AME49" s="73"/>
      <c r="AMF49" s="73"/>
      <c r="AMG49" s="73"/>
      <c r="AMH49" s="73"/>
      <c r="AMI49" s="73"/>
      <c r="AMJ49" s="73"/>
    </row>
    <row r="50" customFormat="false" ht="15" hidden="false" customHeight="true" outlineLevel="0" collapsed="false">
      <c r="A50" s="74" t="n">
        <f aca="false">LISTAS!A48</f>
        <v>40</v>
      </c>
      <c r="B50" s="74" t="str">
        <f aca="false">LISTAS!B48</f>
        <v>Corrección de datos generales de asegurados</v>
      </c>
      <c r="C50" s="75" t="n">
        <f aca="false">SUMIFS(ATENCIONPUBLICO!$C$6:$C$4000,ATENCIONPUBLICO!$B$6:$B$4000,$B50,ATENCIONPUBLICO!$E$6:$E$4000,C$3)</f>
        <v>0</v>
      </c>
      <c r="D50" s="75" t="n">
        <f aca="false">SUMIFS(ATENCIONPUBLICO!$C$6:$C$4000,ATENCIONPUBLICO!$B$6:$B$4000,$B50,ATENCIONPUBLICO!$E$6:$E$4000,D$3)</f>
        <v>0</v>
      </c>
      <c r="E50" s="75" t="n">
        <f aca="false">SUMIFS(ATENCIONPUBLICO!$C$6:$C$4000,ATENCIONPUBLICO!$B$6:$B$4000,$B50,ATENCIONPUBLICO!$E$6:$E$4000,E$3)</f>
        <v>0</v>
      </c>
      <c r="F50" s="75" t="n">
        <f aca="false">SUMIFS(ATENCIONPUBLICO!$C$6:$C$4000,ATENCIONPUBLICO!$B$6:$B$4000,$B50,ATENCIONPUBLICO!$E$6:$E$4000,F$3)</f>
        <v>0</v>
      </c>
      <c r="G50" s="75" t="n">
        <f aca="false">SUMIFS(ATENCIONPUBLICO!$C$6:$C$4000,ATENCIONPUBLICO!$B$6:$B$4000,$B50,ATENCIONPUBLICO!$E$6:$E$4000,G$3)</f>
        <v>0</v>
      </c>
      <c r="H50" s="75" t="n">
        <f aca="false">SUMIFS(ATENCIONPUBLICO!$C$6:$C$4000,ATENCIONPUBLICO!$B$6:$B$4000,$B50,ATENCIONPUBLICO!$E$6:$E$4000,H$3)</f>
        <v>0</v>
      </c>
      <c r="I50" s="75" t="n">
        <f aca="false">SUMIFS(ATENCIONPUBLICO!$C$6:$C$4000,ATENCIONPUBLICO!$B$6:$B$4000,$B50,ATENCIONPUBLICO!$E$6:$E$4000,I$3)</f>
        <v>0</v>
      </c>
      <c r="J50" s="75" t="n">
        <f aca="false">SUMIFS(ATENCIONPUBLICO!$C$6:$C$4000,ATENCIONPUBLICO!$B$6:$B$4000,$B50,ATENCIONPUBLICO!$E$6:$E$4000,J$3)</f>
        <v>0</v>
      </c>
      <c r="K50" s="75" t="n">
        <f aca="false">SUMIFS(ATENCIONPUBLICO!$C$6:$C$4000,ATENCIONPUBLICO!$B$6:$B$4000,$B50,ATENCIONPUBLICO!$E$6:$E$4000,K$3)</f>
        <v>0</v>
      </c>
      <c r="L50" s="75" t="n">
        <f aca="false">SUMIFS(ATENCIONPUBLICO!$C$6:$C$4000,ATENCIONPUBLICO!$B$6:$B$4000,$B50,ATENCIONPUBLICO!$E$6:$E$4000,L$3)</f>
        <v>0</v>
      </c>
      <c r="M50" s="75" t="n">
        <f aca="false">SUMIFS(ATENCIONPUBLICO!$C$6:$C$4000,ATENCIONPUBLICO!$B$6:$B$4000,$B50,ATENCIONPUBLICO!$E$6:$E$4000,M$3)</f>
        <v>0</v>
      </c>
      <c r="N50" s="75" t="n">
        <f aca="false">SUMIFS(ATENCIONPUBLICO!$C$6:$C$4000,ATENCIONPUBLICO!$B$6:$B$4000,$B50,ATENCIONPUBLICO!$E$6:$E$4000,N$3)</f>
        <v>0</v>
      </c>
      <c r="O50" s="75" t="n">
        <f aca="false">SUMIFS(ATENCIONPUBLICO!$C$6:$C$4000,ATENCIONPUBLICO!$B$6:$B$4000,$B50,ATENCIONPUBLICO!$E$6:$E$4000,O$3)</f>
        <v>0</v>
      </c>
      <c r="P50" s="75" t="n">
        <f aca="false">SUMIFS(ATENCIONPUBLICO!$C$6:$C$4000,ATENCIONPUBLICO!$B$6:$B$4000,$B50,ATENCIONPUBLICO!$E$6:$E$4000,P$3)</f>
        <v>0</v>
      </c>
      <c r="Q50" s="75" t="n">
        <f aca="false">SUMIFS(ATENCIONPUBLICO!$C$6:$C$4000,ATENCIONPUBLICO!$B$6:$B$4000,$B50,ATENCIONPUBLICO!$E$6:$E$4000,Q$3)</f>
        <v>0</v>
      </c>
      <c r="R50" s="75" t="n">
        <f aca="false">SUMIFS(ATENCIONPUBLICO!$C$6:$C$4000,ATENCIONPUBLICO!$B$6:$B$4000,$B50,ATENCIONPUBLICO!$E$6:$E$4000,R$3)</f>
        <v>0</v>
      </c>
      <c r="S50" s="75" t="n">
        <f aca="false">SUMIFS(ATENCIONPUBLICO!$C$6:$C$4000,ATENCIONPUBLICO!$B$6:$B$4000,$B50,ATENCIONPUBLICO!$E$6:$E$4000,S$3)</f>
        <v>0</v>
      </c>
      <c r="T50" s="75" t="n">
        <f aca="false">SUMIFS(ATENCIONPUBLICO!$C$6:$C$4000,ATENCIONPUBLICO!$B$6:$B$4000,$B50,ATENCIONPUBLICO!$E$6:$E$4000,T$3)</f>
        <v>0</v>
      </c>
      <c r="U50" s="75" t="n">
        <f aca="false">SUMIFS(ATENCIONPUBLICO!$C$6:$C$4000,ATENCIONPUBLICO!$B$6:$B$4000,$B50,ATENCIONPUBLICO!$E$6:$E$4000,U$3)</f>
        <v>0</v>
      </c>
      <c r="V50" s="75" t="n">
        <f aca="false">SUMIFS(ATENCIONPUBLICO!$C$6:$C$4000,ATENCIONPUBLICO!$B$6:$B$4000,$B50,ATENCIONPUBLICO!$E$6:$E$4000,V$3)</f>
        <v>0</v>
      </c>
      <c r="W50" s="75" t="n">
        <f aca="false">SUMIFS(ATENCIONPUBLICO!$C$6:$C$4000,ATENCIONPUBLICO!$B$6:$B$4000,$B50,ATENCIONPUBLICO!$E$6:$E$4000,W$3)</f>
        <v>0</v>
      </c>
      <c r="X50" s="75" t="n">
        <f aca="false">SUMIFS(ATENCIONPUBLICO!$C$6:$C$4000,ATENCIONPUBLICO!$B$6:$B$4000,$B50,ATENCIONPUBLICO!$E$6:$E$4000,X$3)</f>
        <v>0</v>
      </c>
      <c r="Y50" s="75" t="n">
        <f aca="false">SUMIFS(ATENCIONPUBLICO!$C$6:$C$4000,ATENCIONPUBLICO!$B$6:$B$4000,$B50,ATENCIONPUBLICO!$E$6:$E$4000,Y$3)</f>
        <v>0</v>
      </c>
      <c r="Z50" s="75" t="n">
        <f aca="false">SUMIFS(ATENCIONPUBLICO!$C$6:$C$4000,ATENCIONPUBLICO!$B$6:$B$4000,$B50,ATENCIONPUBLICO!$E$6:$E$4000,Z$3)</f>
        <v>0</v>
      </c>
      <c r="AA50" s="75" t="n">
        <f aca="false">SUMIFS(ATENCIONPUBLICO!$C$6:$C$4000,ATENCIONPUBLICO!$B$6:$B$4000,$B50,ATENCIONPUBLICO!$E$6:$E$4000,AA$3)</f>
        <v>0</v>
      </c>
      <c r="AB50" s="75" t="n">
        <f aca="false">SUMIFS(ATENCIONPUBLICO!$C$6:$C$4000,ATENCIONPUBLICO!$B$6:$B$4000,$B50,ATENCIONPUBLICO!$E$6:$E$4000,AB$3)</f>
        <v>0</v>
      </c>
      <c r="AC50" s="75" t="n">
        <f aca="false">SUMIFS(ATENCIONPUBLICO!$C$6:$C$4000,ATENCIONPUBLICO!$B$6:$B$4000,$B50,ATENCIONPUBLICO!$E$6:$E$4000,AC$3)</f>
        <v>0</v>
      </c>
      <c r="AD50" s="75" t="n">
        <f aca="false">SUMIFS(ATENCIONPUBLICO!$C$6:$C$4000,ATENCIONPUBLICO!$B$6:$B$4000,$B50,ATENCIONPUBLICO!$E$6:$E$4000,AD$3)</f>
        <v>0</v>
      </c>
      <c r="AE50" s="75" t="n">
        <f aca="false">SUMIFS(ATENCIONPUBLICO!$C$6:$C$4000,ATENCIONPUBLICO!$B$6:$B$4000,$B50,ATENCIONPUBLICO!$E$6:$E$4000,AE$3)</f>
        <v>0</v>
      </c>
      <c r="AF50" s="75" t="n">
        <f aca="false">SUMIFS(ATENCIONPUBLICO!$C$6:$C$4000,ATENCIONPUBLICO!$B$6:$B$4000,$B50,ATENCIONPUBLICO!$E$6:$E$4000,AF$3)</f>
        <v>0</v>
      </c>
      <c r="AG50" s="75" t="n">
        <f aca="false">SUMIFS(ATENCIONPUBLICO!$C$6:$C$4000,ATENCIONPUBLICO!$B$6:$B$4000,$B50,ATENCIONPUBLICO!$E$6:$E$4000,AG$3)</f>
        <v>0</v>
      </c>
      <c r="AH50" s="75" t="n">
        <f aca="false">SUMIFS(ATENCIONPUBLICO!$C$6:$C$4000,ATENCIONPUBLICO!$B$6:$B$4000,$B50,ATENCIONPUBLICO!$E$6:$E$4000,AH$3)</f>
        <v>0</v>
      </c>
      <c r="AI50" s="75" t="n">
        <f aca="false">SUMIFS(ATENCIONPUBLICO!$C$6:$C$4000,ATENCIONPUBLICO!$B$6:$B$4000,$B50,ATENCIONPUBLICO!$E$6:$E$4000,AI$3)</f>
        <v>0</v>
      </c>
      <c r="AJ50" s="75" t="n">
        <f aca="false">SUMIFS(ATENCIONPUBLICO!$C$6:$C$4000,ATENCIONPUBLICO!$B$6:$B$4000,$B50,ATENCIONPUBLICO!$E$6:$E$4000,AJ$3)</f>
        <v>0</v>
      </c>
      <c r="AK50" s="75" t="n">
        <f aca="false">SUMIFS(ATENCIONPUBLICO!$C$6:$C$4000,ATENCIONPUBLICO!$B$6:$B$4000,$B50,ATENCIONPUBLICO!$E$6:$E$4000,AK$3)</f>
        <v>0</v>
      </c>
      <c r="AL50" s="75" t="n">
        <f aca="false">SUMIFS(ATENCIONPUBLICO!$C$6:$C$4000,ATENCIONPUBLICO!$B$6:$B$4000,$B50,ATENCIONPUBLICO!$E$6:$E$4000,AL$3)</f>
        <v>0</v>
      </c>
      <c r="AM50" s="75" t="n">
        <f aca="false">SUMIFS(ATENCIONPUBLICO!$C$6:$C$4000,ATENCIONPUBLICO!$B$6:$B$4000,$B50,ATENCIONPUBLICO!$E$6:$E$4000,AM$3)</f>
        <v>0</v>
      </c>
      <c r="AN50" s="76" t="n">
        <f aca="false">SUM(C50:AG50)</f>
        <v>0</v>
      </c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</row>
    <row r="51" customFormat="false" ht="15" hidden="false" customHeight="true" outlineLevel="0" collapsed="false">
      <c r="A51" s="74" t="n">
        <f aca="false">LISTAS!A49</f>
        <v>41</v>
      </c>
      <c r="B51" s="74" t="str">
        <f aca="false">LISTAS!B49</f>
        <v>Atención de casos de empleadores</v>
      </c>
      <c r="C51" s="75" t="n">
        <f aca="false">SUMIFS(ATENCIONPUBLICO!$I$6:$I$4000,ATENCIONPUBLICO!$B$6:$B$4000,$B51,ATENCIONPUBLICO!$E$6:$E$4000,C$3)</f>
        <v>0</v>
      </c>
      <c r="D51" s="75" t="n">
        <f aca="false">SUMIFS(ATENCIONPUBLICO!$I$6:$I$4000,ATENCIONPUBLICO!$B$6:$B$4000,$B51,ATENCIONPUBLICO!$E$6:$E$4000,D$3)</f>
        <v>0</v>
      </c>
      <c r="E51" s="75" t="n">
        <f aca="false">SUMIFS(ATENCIONPUBLICO!$I$6:$I$4000,ATENCIONPUBLICO!$B$6:$B$4000,$B51,ATENCIONPUBLICO!$E$6:$E$4000,E$3)</f>
        <v>0</v>
      </c>
      <c r="F51" s="75" t="n">
        <f aca="false">SUMIFS(ATENCIONPUBLICO!$I$6:$I$4000,ATENCIONPUBLICO!$B$6:$B$4000,$B51,ATENCIONPUBLICO!$E$6:$E$4000,F$3)</f>
        <v>0</v>
      </c>
      <c r="G51" s="75" t="n">
        <f aca="false">SUMIFS(ATENCIONPUBLICO!$I$6:$I$4000,ATENCIONPUBLICO!$B$6:$B$4000,$B51,ATENCIONPUBLICO!$E$6:$E$4000,G$3)</f>
        <v>0</v>
      </c>
      <c r="H51" s="75" t="n">
        <f aca="false">SUMIFS(ATENCIONPUBLICO!$I$6:$I$4000,ATENCIONPUBLICO!$B$6:$B$4000,$B51,ATENCIONPUBLICO!$E$6:$E$4000,H$3)</f>
        <v>0</v>
      </c>
      <c r="I51" s="75" t="n">
        <f aca="false">SUMIFS(ATENCIONPUBLICO!$I$6:$I$4000,ATENCIONPUBLICO!$B$6:$B$4000,$B51,ATENCIONPUBLICO!$E$6:$E$4000,I$3)</f>
        <v>0</v>
      </c>
      <c r="J51" s="75" t="n">
        <f aca="false">SUMIFS(ATENCIONPUBLICO!$I$6:$I$4000,ATENCIONPUBLICO!$B$6:$B$4000,$B51,ATENCIONPUBLICO!$E$6:$E$4000,J$3)</f>
        <v>0</v>
      </c>
      <c r="K51" s="75" t="n">
        <f aca="false">SUMIFS(ATENCIONPUBLICO!$I$6:$I$4000,ATENCIONPUBLICO!$B$6:$B$4000,$B51,ATENCIONPUBLICO!$E$6:$E$4000,K$3)</f>
        <v>0</v>
      </c>
      <c r="L51" s="75" t="n">
        <f aca="false">SUMIFS(ATENCIONPUBLICO!$I$6:$I$4000,ATENCIONPUBLICO!$B$6:$B$4000,$B51,ATENCIONPUBLICO!$E$6:$E$4000,L$3)</f>
        <v>0</v>
      </c>
      <c r="M51" s="75" t="n">
        <f aca="false">SUMIFS(ATENCIONPUBLICO!$I$6:$I$4000,ATENCIONPUBLICO!$B$6:$B$4000,$B51,ATENCIONPUBLICO!$E$6:$E$4000,M$3)</f>
        <v>0</v>
      </c>
      <c r="N51" s="75" t="n">
        <f aca="false">SUMIFS(ATENCIONPUBLICO!$I$6:$I$4000,ATENCIONPUBLICO!$B$6:$B$4000,$B51,ATENCIONPUBLICO!$E$6:$E$4000,N$3)</f>
        <v>0</v>
      </c>
      <c r="O51" s="75" t="n">
        <f aca="false">SUMIFS(ATENCIONPUBLICO!$I$6:$I$4000,ATENCIONPUBLICO!$B$6:$B$4000,$B51,ATENCIONPUBLICO!$E$6:$E$4000,O$3)</f>
        <v>0</v>
      </c>
      <c r="P51" s="75" t="n">
        <f aca="false">SUMIFS(ATENCIONPUBLICO!$I$6:$I$4000,ATENCIONPUBLICO!$B$6:$B$4000,$B51,ATENCIONPUBLICO!$E$6:$E$4000,P$3)</f>
        <v>0</v>
      </c>
      <c r="Q51" s="75" t="n">
        <f aca="false">SUMIFS(ATENCIONPUBLICO!$I$6:$I$4000,ATENCIONPUBLICO!$B$6:$B$4000,$B51,ATENCIONPUBLICO!$E$6:$E$4000,Q$3)</f>
        <v>0</v>
      </c>
      <c r="R51" s="75" t="n">
        <f aca="false">SUMIFS(ATENCIONPUBLICO!$I$6:$I$4000,ATENCIONPUBLICO!$B$6:$B$4000,$B51,ATENCIONPUBLICO!$E$6:$E$4000,R$3)</f>
        <v>0</v>
      </c>
      <c r="S51" s="75" t="n">
        <f aca="false">SUMIFS(ATENCIONPUBLICO!$I$6:$I$4000,ATENCIONPUBLICO!$B$6:$B$4000,$B51,ATENCIONPUBLICO!$E$6:$E$4000,S$3)</f>
        <v>0</v>
      </c>
      <c r="T51" s="75" t="n">
        <f aca="false">SUMIFS(ATENCIONPUBLICO!$I$6:$I$4000,ATENCIONPUBLICO!$B$6:$B$4000,$B51,ATENCIONPUBLICO!$E$6:$E$4000,T$3)</f>
        <v>0</v>
      </c>
      <c r="U51" s="75" t="n">
        <f aca="false">SUMIFS(ATENCIONPUBLICO!$I$6:$I$4000,ATENCIONPUBLICO!$B$6:$B$4000,$B51,ATENCIONPUBLICO!$E$6:$E$4000,U$3)</f>
        <v>0</v>
      </c>
      <c r="V51" s="75" t="n">
        <f aca="false">SUMIFS(ATENCIONPUBLICO!$I$6:$I$4000,ATENCIONPUBLICO!$B$6:$B$4000,$B51,ATENCIONPUBLICO!$E$6:$E$4000,V$3)</f>
        <v>0</v>
      </c>
      <c r="W51" s="75" t="n">
        <f aca="false">SUMIFS(ATENCIONPUBLICO!$I$6:$I$4000,ATENCIONPUBLICO!$B$6:$B$4000,$B51,ATENCIONPUBLICO!$E$6:$E$4000,W$3)</f>
        <v>0</v>
      </c>
      <c r="X51" s="75" t="n">
        <f aca="false">SUMIFS(ATENCIONPUBLICO!$I$6:$I$4000,ATENCIONPUBLICO!$B$6:$B$4000,$B51,ATENCIONPUBLICO!$E$6:$E$4000,X$3)</f>
        <v>0</v>
      </c>
      <c r="Y51" s="75" t="n">
        <f aca="false">SUMIFS(ATENCIONPUBLICO!$I$6:$I$4000,ATENCIONPUBLICO!$B$6:$B$4000,$B51,ATENCIONPUBLICO!$E$6:$E$4000,Y$3)</f>
        <v>0</v>
      </c>
      <c r="Z51" s="75" t="n">
        <f aca="false">SUMIFS(ATENCIONPUBLICO!$I$6:$I$4000,ATENCIONPUBLICO!$B$6:$B$4000,$B51,ATENCIONPUBLICO!$E$6:$E$4000,Z$3)</f>
        <v>0</v>
      </c>
      <c r="AA51" s="75" t="n">
        <f aca="false">SUMIFS(ATENCIONPUBLICO!$I$6:$I$4000,ATENCIONPUBLICO!$B$6:$B$4000,$B51,ATENCIONPUBLICO!$E$6:$E$4000,AA$3)</f>
        <v>0</v>
      </c>
      <c r="AB51" s="75" t="n">
        <f aca="false">SUMIFS(ATENCIONPUBLICO!$I$6:$I$4000,ATENCIONPUBLICO!$B$6:$B$4000,$B51,ATENCIONPUBLICO!$E$6:$E$4000,AB$3)</f>
        <v>0</v>
      </c>
      <c r="AC51" s="75" t="n">
        <f aca="false">SUMIFS(ATENCIONPUBLICO!$I$6:$I$4000,ATENCIONPUBLICO!$B$6:$B$4000,$B51,ATENCIONPUBLICO!$E$6:$E$4000,AC$3)</f>
        <v>0</v>
      </c>
      <c r="AD51" s="75" t="n">
        <f aca="false">SUMIFS(ATENCIONPUBLICO!$I$6:$I$4000,ATENCIONPUBLICO!$B$6:$B$4000,$B51,ATENCIONPUBLICO!$E$6:$E$4000,AD$3)</f>
        <v>0</v>
      </c>
      <c r="AE51" s="75" t="n">
        <f aca="false">SUMIFS(ATENCIONPUBLICO!$I$6:$I$4000,ATENCIONPUBLICO!$B$6:$B$4000,$B51,ATENCIONPUBLICO!$E$6:$E$4000,AE$3)</f>
        <v>0</v>
      </c>
      <c r="AF51" s="75" t="n">
        <f aca="false">SUMIFS(ATENCIONPUBLICO!$I$6:$I$4000,ATENCIONPUBLICO!$B$6:$B$4000,$B51,ATENCIONPUBLICO!$E$6:$E$4000,AF$3)</f>
        <v>0</v>
      </c>
      <c r="AG51" s="75" t="n">
        <f aca="false">SUMIFS(ATENCIONPUBLICO!$I$6:$I$4000,ATENCIONPUBLICO!$B$6:$B$4000,$B51,ATENCIONPUBLICO!$E$6:$E$4000,AG$3)</f>
        <v>0</v>
      </c>
      <c r="AH51" s="75" t="n">
        <f aca="false">SUMIFS(ATENCIONPUBLICO!$I$6:$I$4000,ATENCIONPUBLICO!$B$6:$B$4000,$B51,ATENCIONPUBLICO!$E$6:$E$4000,AH$3)</f>
        <v>0</v>
      </c>
      <c r="AI51" s="75" t="n">
        <f aca="false">SUMIFS(ATENCIONPUBLICO!$I$6:$I$4000,ATENCIONPUBLICO!$B$6:$B$4000,$B51,ATENCIONPUBLICO!$E$6:$E$4000,AI$3)</f>
        <v>0</v>
      </c>
      <c r="AJ51" s="75" t="n">
        <f aca="false">SUMIFS(ATENCIONPUBLICO!$I$6:$I$4000,ATENCIONPUBLICO!$B$6:$B$4000,$B51,ATENCIONPUBLICO!$E$6:$E$4000,AJ$3)</f>
        <v>0</v>
      </c>
      <c r="AK51" s="75" t="n">
        <f aca="false">SUMIFS(ATENCIONPUBLICO!$I$6:$I$4000,ATENCIONPUBLICO!$B$6:$B$4000,$B51,ATENCIONPUBLICO!$E$6:$E$4000,AK$3)</f>
        <v>0</v>
      </c>
      <c r="AL51" s="75" t="n">
        <f aca="false">SUMIFS(ATENCIONPUBLICO!$I$6:$I$4000,ATENCIONPUBLICO!$B$6:$B$4000,$B51,ATENCIONPUBLICO!$E$6:$E$4000,AL$3)</f>
        <v>0</v>
      </c>
      <c r="AM51" s="75" t="n">
        <f aca="false">SUMIFS(ATENCIONPUBLICO!$I$6:$I$4000,ATENCIONPUBLICO!$B$6:$B$4000,$B51,ATENCIONPUBLICO!$E$6:$E$4000,AM$3)</f>
        <v>0</v>
      </c>
      <c r="AN51" s="76" t="n">
        <f aca="false">SUM(C51:AG51)</f>
        <v>0</v>
      </c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</row>
    <row r="52" customFormat="false" ht="15" hidden="false" customHeight="true" outlineLevel="0" collapsed="false">
      <c r="A52" s="74" t="n">
        <f aca="false">LISTAS!A50</f>
        <v>42</v>
      </c>
      <c r="B52" s="74" t="str">
        <f aca="false">LISTAS!B50</f>
        <v>Atención de casos de asegurados</v>
      </c>
      <c r="C52" s="75" t="n">
        <f aca="false">SUMIFS(ATENCIONPUBLICO!$C$6:$C$4000,ATENCIONPUBLICO!$B$6:$B$4000,$B52,ATENCIONPUBLICO!$E$6:$E$4000,C$3)</f>
        <v>0</v>
      </c>
      <c r="D52" s="75" t="n">
        <f aca="false">SUMIFS(ATENCIONPUBLICO!$C$6:$C$4000,ATENCIONPUBLICO!$B$6:$B$4000,$B52,ATENCIONPUBLICO!$E$6:$E$4000,D$3)</f>
        <v>0</v>
      </c>
      <c r="E52" s="75" t="n">
        <f aca="false">SUMIFS(ATENCIONPUBLICO!$C$6:$C$4000,ATENCIONPUBLICO!$B$6:$B$4000,$B52,ATENCIONPUBLICO!$E$6:$E$4000,E$3)</f>
        <v>0</v>
      </c>
      <c r="F52" s="75" t="n">
        <f aca="false">SUMIFS(ATENCIONPUBLICO!$C$6:$C$4000,ATENCIONPUBLICO!$B$6:$B$4000,$B52,ATENCIONPUBLICO!$E$6:$E$4000,F$3)</f>
        <v>0</v>
      </c>
      <c r="G52" s="75" t="n">
        <f aca="false">SUMIFS(ATENCIONPUBLICO!$C$6:$C$4000,ATENCIONPUBLICO!$B$6:$B$4000,$B52,ATENCIONPUBLICO!$E$6:$E$4000,G$3)</f>
        <v>0</v>
      </c>
      <c r="H52" s="75" t="n">
        <f aca="false">SUMIFS(ATENCIONPUBLICO!$C$6:$C$4000,ATENCIONPUBLICO!$B$6:$B$4000,$B52,ATENCIONPUBLICO!$E$6:$E$4000,H$3)</f>
        <v>0</v>
      </c>
      <c r="I52" s="75" t="n">
        <f aca="false">SUMIFS(ATENCIONPUBLICO!$C$6:$C$4000,ATENCIONPUBLICO!$B$6:$B$4000,$B52,ATENCIONPUBLICO!$E$6:$E$4000,I$3)</f>
        <v>0</v>
      </c>
      <c r="J52" s="75" t="n">
        <f aca="false">SUMIFS(ATENCIONPUBLICO!$C$6:$C$4000,ATENCIONPUBLICO!$B$6:$B$4000,$B52,ATENCIONPUBLICO!$E$6:$E$4000,J$3)</f>
        <v>0</v>
      </c>
      <c r="K52" s="75" t="n">
        <f aca="false">SUMIFS(ATENCIONPUBLICO!$C$6:$C$4000,ATENCIONPUBLICO!$B$6:$B$4000,$B52,ATENCIONPUBLICO!$E$6:$E$4000,K$3)</f>
        <v>0</v>
      </c>
      <c r="L52" s="75" t="n">
        <f aca="false">SUMIFS(ATENCIONPUBLICO!$C$6:$C$4000,ATENCIONPUBLICO!$B$6:$B$4000,$B52,ATENCIONPUBLICO!$E$6:$E$4000,L$3)</f>
        <v>0</v>
      </c>
      <c r="M52" s="75" t="n">
        <f aca="false">SUMIFS(ATENCIONPUBLICO!$C$6:$C$4000,ATENCIONPUBLICO!$B$6:$B$4000,$B52,ATENCIONPUBLICO!$E$6:$E$4000,M$3)</f>
        <v>0</v>
      </c>
      <c r="N52" s="75" t="n">
        <f aca="false">SUMIFS(ATENCIONPUBLICO!$C$6:$C$4000,ATENCIONPUBLICO!$B$6:$B$4000,$B52,ATENCIONPUBLICO!$E$6:$E$4000,N$3)</f>
        <v>0</v>
      </c>
      <c r="O52" s="75" t="n">
        <f aca="false">SUMIFS(ATENCIONPUBLICO!$C$6:$C$4000,ATENCIONPUBLICO!$B$6:$B$4000,$B52,ATENCIONPUBLICO!$E$6:$E$4000,O$3)</f>
        <v>0</v>
      </c>
      <c r="P52" s="75" t="n">
        <f aca="false">SUMIFS(ATENCIONPUBLICO!$C$6:$C$4000,ATENCIONPUBLICO!$B$6:$B$4000,$B52,ATENCIONPUBLICO!$E$6:$E$4000,P$3)</f>
        <v>0</v>
      </c>
      <c r="Q52" s="75" t="n">
        <f aca="false">SUMIFS(ATENCIONPUBLICO!$C$6:$C$4000,ATENCIONPUBLICO!$B$6:$B$4000,$B52,ATENCIONPUBLICO!$E$6:$E$4000,Q$3)</f>
        <v>0</v>
      </c>
      <c r="R52" s="75" t="n">
        <f aca="false">SUMIFS(ATENCIONPUBLICO!$C$6:$C$4000,ATENCIONPUBLICO!$B$6:$B$4000,$B52,ATENCIONPUBLICO!$E$6:$E$4000,R$3)</f>
        <v>0</v>
      </c>
      <c r="S52" s="75" t="n">
        <f aca="false">SUMIFS(ATENCIONPUBLICO!$C$6:$C$4000,ATENCIONPUBLICO!$B$6:$B$4000,$B52,ATENCIONPUBLICO!$E$6:$E$4000,S$3)</f>
        <v>0</v>
      </c>
      <c r="T52" s="75" t="n">
        <f aca="false">SUMIFS(ATENCIONPUBLICO!$C$6:$C$4000,ATENCIONPUBLICO!$B$6:$B$4000,$B52,ATENCIONPUBLICO!$E$6:$E$4000,T$3)</f>
        <v>0</v>
      </c>
      <c r="U52" s="75" t="n">
        <f aca="false">SUMIFS(ATENCIONPUBLICO!$C$6:$C$4000,ATENCIONPUBLICO!$B$6:$B$4000,$B52,ATENCIONPUBLICO!$E$6:$E$4000,U$3)</f>
        <v>0</v>
      </c>
      <c r="V52" s="75" t="n">
        <f aca="false">SUMIFS(ATENCIONPUBLICO!$C$6:$C$4000,ATENCIONPUBLICO!$B$6:$B$4000,$B52,ATENCIONPUBLICO!$E$6:$E$4000,V$3)</f>
        <v>0</v>
      </c>
      <c r="W52" s="75" t="n">
        <f aca="false">SUMIFS(ATENCIONPUBLICO!$C$6:$C$4000,ATENCIONPUBLICO!$B$6:$B$4000,$B52,ATENCIONPUBLICO!$E$6:$E$4000,W$3)</f>
        <v>0</v>
      </c>
      <c r="X52" s="75" t="n">
        <f aca="false">SUMIFS(ATENCIONPUBLICO!$C$6:$C$4000,ATENCIONPUBLICO!$B$6:$B$4000,$B52,ATENCIONPUBLICO!$E$6:$E$4000,X$3)</f>
        <v>0</v>
      </c>
      <c r="Y52" s="75" t="n">
        <f aca="false">SUMIFS(ATENCIONPUBLICO!$C$6:$C$4000,ATENCIONPUBLICO!$B$6:$B$4000,$B52,ATENCIONPUBLICO!$E$6:$E$4000,Y$3)</f>
        <v>0</v>
      </c>
      <c r="Z52" s="75" t="n">
        <f aca="false">SUMIFS(ATENCIONPUBLICO!$C$6:$C$4000,ATENCIONPUBLICO!$B$6:$B$4000,$B52,ATENCIONPUBLICO!$E$6:$E$4000,Z$3)</f>
        <v>0</v>
      </c>
      <c r="AA52" s="75" t="n">
        <f aca="false">SUMIFS(ATENCIONPUBLICO!$C$6:$C$4000,ATENCIONPUBLICO!$B$6:$B$4000,$B52,ATENCIONPUBLICO!$E$6:$E$4000,AA$3)</f>
        <v>0</v>
      </c>
      <c r="AB52" s="75" t="n">
        <f aca="false">SUMIFS(ATENCIONPUBLICO!$C$6:$C$4000,ATENCIONPUBLICO!$B$6:$B$4000,$B52,ATENCIONPUBLICO!$E$6:$E$4000,AB$3)</f>
        <v>0</v>
      </c>
      <c r="AC52" s="75" t="n">
        <f aca="false">SUMIFS(ATENCIONPUBLICO!$C$6:$C$4000,ATENCIONPUBLICO!$B$6:$B$4000,$B52,ATENCIONPUBLICO!$E$6:$E$4000,AC$3)</f>
        <v>0</v>
      </c>
      <c r="AD52" s="75" t="n">
        <f aca="false">SUMIFS(ATENCIONPUBLICO!$C$6:$C$4000,ATENCIONPUBLICO!$B$6:$B$4000,$B52,ATENCIONPUBLICO!$E$6:$E$4000,AD$3)</f>
        <v>0</v>
      </c>
      <c r="AE52" s="75" t="n">
        <f aca="false">SUMIFS(ATENCIONPUBLICO!$C$6:$C$4000,ATENCIONPUBLICO!$B$6:$B$4000,$B52,ATENCIONPUBLICO!$E$6:$E$4000,AE$3)</f>
        <v>0</v>
      </c>
      <c r="AF52" s="75" t="n">
        <f aca="false">SUMIFS(ATENCIONPUBLICO!$C$6:$C$4000,ATENCIONPUBLICO!$B$6:$B$4000,$B52,ATENCIONPUBLICO!$E$6:$E$4000,AF$3)</f>
        <v>0</v>
      </c>
      <c r="AG52" s="75" t="n">
        <f aca="false">SUMIFS(ATENCIONPUBLICO!$C$6:$C$4000,ATENCIONPUBLICO!$B$6:$B$4000,$B52,ATENCIONPUBLICO!$E$6:$E$4000,AG$3)</f>
        <v>0</v>
      </c>
      <c r="AH52" s="75" t="n">
        <f aca="false">SUMIFS(ATENCIONPUBLICO!$C$6:$C$4000,ATENCIONPUBLICO!$B$6:$B$4000,$B52,ATENCIONPUBLICO!$E$6:$E$4000,AH$3)</f>
        <v>0</v>
      </c>
      <c r="AI52" s="75" t="n">
        <f aca="false">SUMIFS(ATENCIONPUBLICO!$C$6:$C$4000,ATENCIONPUBLICO!$B$6:$B$4000,$B52,ATENCIONPUBLICO!$E$6:$E$4000,AI$3)</f>
        <v>0</v>
      </c>
      <c r="AJ52" s="75" t="n">
        <f aca="false">SUMIFS(ATENCIONPUBLICO!$C$6:$C$4000,ATENCIONPUBLICO!$B$6:$B$4000,$B52,ATENCIONPUBLICO!$E$6:$E$4000,AJ$3)</f>
        <v>0</v>
      </c>
      <c r="AK52" s="75" t="n">
        <f aca="false">SUMIFS(ATENCIONPUBLICO!$C$6:$C$4000,ATENCIONPUBLICO!$B$6:$B$4000,$B52,ATENCIONPUBLICO!$E$6:$E$4000,AK$3)</f>
        <v>0</v>
      </c>
      <c r="AL52" s="75" t="n">
        <f aca="false">SUMIFS(ATENCIONPUBLICO!$C$6:$C$4000,ATENCIONPUBLICO!$B$6:$B$4000,$B52,ATENCIONPUBLICO!$E$6:$E$4000,AL$3)</f>
        <v>0</v>
      </c>
      <c r="AM52" s="75" t="n">
        <f aca="false">SUMIFS(ATENCIONPUBLICO!$C$6:$C$4000,ATENCIONPUBLICO!$B$6:$B$4000,$B52,ATENCIONPUBLICO!$E$6:$E$4000,AM$3)</f>
        <v>0</v>
      </c>
      <c r="AN52" s="76" t="n">
        <f aca="false">SUM(C52:AG52)</f>
        <v>0</v>
      </c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</row>
    <row r="53" customFormat="false" ht="15" hidden="false" customHeight="true" outlineLevel="0" collapsed="false">
      <c r="A53" s="74" t="n">
        <f aca="false">LISTAS!A51</f>
        <v>43</v>
      </c>
      <c r="B53" s="74" t="str">
        <f aca="false">LISTAS!B51</f>
        <v>Revisión casos de NSS Duplicados (DGAF)</v>
      </c>
      <c r="C53" s="75" t="n">
        <f aca="false">SUMIFS(ATENCIONPUBLICO!$C$6:$C$4000,ATENCIONPUBLICO!$B$6:$B$4000,$B53,ATENCIONPUBLICO!$E$6:$E$4000,C$3)</f>
        <v>0</v>
      </c>
      <c r="D53" s="75" t="n">
        <f aca="false">SUMIFS(ATENCIONPUBLICO!$C$6:$C$4000,ATENCIONPUBLICO!$B$6:$B$4000,$B53,ATENCIONPUBLICO!$E$6:$E$4000,D$3)</f>
        <v>0</v>
      </c>
      <c r="E53" s="75" t="n">
        <f aca="false">SUMIFS(ATENCIONPUBLICO!$C$6:$C$4000,ATENCIONPUBLICO!$B$6:$B$4000,$B53,ATENCIONPUBLICO!$E$6:$E$4000,E$3)</f>
        <v>0</v>
      </c>
      <c r="F53" s="75" t="n">
        <f aca="false">SUMIFS(ATENCIONPUBLICO!$C$6:$C$4000,ATENCIONPUBLICO!$B$6:$B$4000,$B53,ATENCIONPUBLICO!$E$6:$E$4000,F$3)</f>
        <v>0</v>
      </c>
      <c r="G53" s="75" t="n">
        <f aca="false">SUMIFS(ATENCIONPUBLICO!$C$6:$C$4000,ATENCIONPUBLICO!$B$6:$B$4000,$B53,ATENCIONPUBLICO!$E$6:$E$4000,G$3)</f>
        <v>0</v>
      </c>
      <c r="H53" s="75" t="n">
        <f aca="false">SUMIFS(ATENCIONPUBLICO!$C$6:$C$4000,ATENCIONPUBLICO!$B$6:$B$4000,$B53,ATENCIONPUBLICO!$E$6:$E$4000,H$3)</f>
        <v>0</v>
      </c>
      <c r="I53" s="75" t="n">
        <f aca="false">SUMIFS(ATENCIONPUBLICO!$C$6:$C$4000,ATENCIONPUBLICO!$B$6:$B$4000,$B53,ATENCIONPUBLICO!$E$6:$E$4000,I$3)</f>
        <v>0</v>
      </c>
      <c r="J53" s="75" t="n">
        <f aca="false">SUMIFS(ATENCIONPUBLICO!$C$6:$C$4000,ATENCIONPUBLICO!$B$6:$B$4000,$B53,ATENCIONPUBLICO!$E$6:$E$4000,J$3)</f>
        <v>0</v>
      </c>
      <c r="K53" s="75" t="n">
        <f aca="false">SUMIFS(ATENCIONPUBLICO!$C$6:$C$4000,ATENCIONPUBLICO!$B$6:$B$4000,$B53,ATENCIONPUBLICO!$E$6:$E$4000,K$3)</f>
        <v>0</v>
      </c>
      <c r="L53" s="75" t="n">
        <f aca="false">SUMIFS(ATENCIONPUBLICO!$C$6:$C$4000,ATENCIONPUBLICO!$B$6:$B$4000,$B53,ATENCIONPUBLICO!$E$6:$E$4000,L$3)</f>
        <v>0</v>
      </c>
      <c r="M53" s="75" t="n">
        <f aca="false">SUMIFS(ATENCIONPUBLICO!$C$6:$C$4000,ATENCIONPUBLICO!$B$6:$B$4000,$B53,ATENCIONPUBLICO!$E$6:$E$4000,M$3)</f>
        <v>0</v>
      </c>
      <c r="N53" s="75" t="n">
        <f aca="false">SUMIFS(ATENCIONPUBLICO!$C$6:$C$4000,ATENCIONPUBLICO!$B$6:$B$4000,$B53,ATENCIONPUBLICO!$E$6:$E$4000,N$3)</f>
        <v>0</v>
      </c>
      <c r="O53" s="75" t="n">
        <f aca="false">SUMIFS(ATENCIONPUBLICO!$C$6:$C$4000,ATENCIONPUBLICO!$B$6:$B$4000,$B53,ATENCIONPUBLICO!$E$6:$E$4000,O$3)</f>
        <v>0</v>
      </c>
      <c r="P53" s="75" t="n">
        <f aca="false">SUMIFS(ATENCIONPUBLICO!$C$6:$C$4000,ATENCIONPUBLICO!$B$6:$B$4000,$B53,ATENCIONPUBLICO!$E$6:$E$4000,P$3)</f>
        <v>0</v>
      </c>
      <c r="Q53" s="75" t="n">
        <f aca="false">SUMIFS(ATENCIONPUBLICO!$C$6:$C$4000,ATENCIONPUBLICO!$B$6:$B$4000,$B53,ATENCIONPUBLICO!$E$6:$E$4000,Q$3)</f>
        <v>0</v>
      </c>
      <c r="R53" s="75" t="n">
        <f aca="false">SUMIFS(ATENCIONPUBLICO!$C$6:$C$4000,ATENCIONPUBLICO!$B$6:$B$4000,$B53,ATENCIONPUBLICO!$E$6:$E$4000,R$3)</f>
        <v>0</v>
      </c>
      <c r="S53" s="75" t="n">
        <f aca="false">SUMIFS(ATENCIONPUBLICO!$C$6:$C$4000,ATENCIONPUBLICO!$B$6:$B$4000,$B53,ATENCIONPUBLICO!$E$6:$E$4000,S$3)</f>
        <v>0</v>
      </c>
      <c r="T53" s="75" t="n">
        <f aca="false">SUMIFS(ATENCIONPUBLICO!$C$6:$C$4000,ATENCIONPUBLICO!$B$6:$B$4000,$B53,ATENCIONPUBLICO!$E$6:$E$4000,T$3)</f>
        <v>0</v>
      </c>
      <c r="U53" s="75" t="n">
        <f aca="false">SUMIFS(ATENCIONPUBLICO!$C$6:$C$4000,ATENCIONPUBLICO!$B$6:$B$4000,$B53,ATENCIONPUBLICO!$E$6:$E$4000,U$3)</f>
        <v>0</v>
      </c>
      <c r="V53" s="75" t="n">
        <f aca="false">SUMIFS(ATENCIONPUBLICO!$C$6:$C$4000,ATENCIONPUBLICO!$B$6:$B$4000,$B53,ATENCIONPUBLICO!$E$6:$E$4000,V$3)</f>
        <v>0</v>
      </c>
      <c r="W53" s="75" t="n">
        <f aca="false">SUMIFS(ATENCIONPUBLICO!$C$6:$C$4000,ATENCIONPUBLICO!$B$6:$B$4000,$B53,ATENCIONPUBLICO!$E$6:$E$4000,W$3)</f>
        <v>0</v>
      </c>
      <c r="X53" s="75" t="n">
        <f aca="false">SUMIFS(ATENCIONPUBLICO!$C$6:$C$4000,ATENCIONPUBLICO!$B$6:$B$4000,$B53,ATENCIONPUBLICO!$E$6:$E$4000,X$3)</f>
        <v>0</v>
      </c>
      <c r="Y53" s="75" t="n">
        <f aca="false">SUMIFS(ATENCIONPUBLICO!$C$6:$C$4000,ATENCIONPUBLICO!$B$6:$B$4000,$B53,ATENCIONPUBLICO!$E$6:$E$4000,Y$3)</f>
        <v>0</v>
      </c>
      <c r="Z53" s="75" t="n">
        <f aca="false">SUMIFS(ATENCIONPUBLICO!$C$6:$C$4000,ATENCIONPUBLICO!$B$6:$B$4000,$B53,ATENCIONPUBLICO!$E$6:$E$4000,Z$3)</f>
        <v>0</v>
      </c>
      <c r="AA53" s="75" t="n">
        <f aca="false">SUMIFS(ATENCIONPUBLICO!$C$6:$C$4000,ATENCIONPUBLICO!$B$6:$B$4000,$B53,ATENCIONPUBLICO!$E$6:$E$4000,AA$3)</f>
        <v>0</v>
      </c>
      <c r="AB53" s="75" t="n">
        <f aca="false">SUMIFS(ATENCIONPUBLICO!$C$6:$C$4000,ATENCIONPUBLICO!$B$6:$B$4000,$B53,ATENCIONPUBLICO!$E$6:$E$4000,AB$3)</f>
        <v>0</v>
      </c>
      <c r="AC53" s="75" t="n">
        <f aca="false">SUMIFS(ATENCIONPUBLICO!$C$6:$C$4000,ATENCIONPUBLICO!$B$6:$B$4000,$B53,ATENCIONPUBLICO!$E$6:$E$4000,AC$3)</f>
        <v>0</v>
      </c>
      <c r="AD53" s="75" t="n">
        <f aca="false">SUMIFS(ATENCIONPUBLICO!$C$6:$C$4000,ATENCIONPUBLICO!$B$6:$B$4000,$B53,ATENCIONPUBLICO!$E$6:$E$4000,AD$3)</f>
        <v>0</v>
      </c>
      <c r="AE53" s="75" t="n">
        <f aca="false">SUMIFS(ATENCIONPUBLICO!$C$6:$C$4000,ATENCIONPUBLICO!$B$6:$B$4000,$B53,ATENCIONPUBLICO!$E$6:$E$4000,AE$3)</f>
        <v>0</v>
      </c>
      <c r="AF53" s="75" t="n">
        <f aca="false">SUMIFS(ATENCIONPUBLICO!$C$6:$C$4000,ATENCIONPUBLICO!$B$6:$B$4000,$B53,ATENCIONPUBLICO!$E$6:$E$4000,AF$3)</f>
        <v>0</v>
      </c>
      <c r="AG53" s="75" t="n">
        <f aca="false">SUMIFS(ATENCIONPUBLICO!$C$6:$C$4000,ATENCIONPUBLICO!$B$6:$B$4000,$B53,ATENCIONPUBLICO!$E$6:$E$4000,AG$3)</f>
        <v>0</v>
      </c>
      <c r="AH53" s="75" t="n">
        <f aca="false">SUMIFS(ATENCIONPUBLICO!$C$6:$C$4000,ATENCIONPUBLICO!$B$6:$B$4000,$B53,ATENCIONPUBLICO!$E$6:$E$4000,AH$3)</f>
        <v>0</v>
      </c>
      <c r="AI53" s="75" t="n">
        <f aca="false">SUMIFS(ATENCIONPUBLICO!$C$6:$C$4000,ATENCIONPUBLICO!$B$6:$B$4000,$B53,ATENCIONPUBLICO!$E$6:$E$4000,AI$3)</f>
        <v>0</v>
      </c>
      <c r="AJ53" s="75" t="n">
        <f aca="false">SUMIFS(ATENCIONPUBLICO!$C$6:$C$4000,ATENCIONPUBLICO!$B$6:$B$4000,$B53,ATENCIONPUBLICO!$E$6:$E$4000,AJ$3)</f>
        <v>0</v>
      </c>
      <c r="AK53" s="75" t="n">
        <f aca="false">SUMIFS(ATENCIONPUBLICO!$C$6:$C$4000,ATENCIONPUBLICO!$B$6:$B$4000,$B53,ATENCIONPUBLICO!$E$6:$E$4000,AK$3)</f>
        <v>0</v>
      </c>
      <c r="AL53" s="75" t="n">
        <f aca="false">SUMIFS(ATENCIONPUBLICO!$C$6:$C$4000,ATENCIONPUBLICO!$B$6:$B$4000,$B53,ATENCIONPUBLICO!$E$6:$E$4000,AL$3)</f>
        <v>0</v>
      </c>
      <c r="AM53" s="75" t="n">
        <f aca="false">SUMIFS(ATENCIONPUBLICO!$C$6:$C$4000,ATENCIONPUBLICO!$B$6:$B$4000,$B53,ATENCIONPUBLICO!$E$6:$E$4000,AM$3)</f>
        <v>0</v>
      </c>
      <c r="AN53" s="76" t="n">
        <f aca="false">SUM(C53:AG53)</f>
        <v>0</v>
      </c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</row>
    <row r="54" customFormat="false" ht="15" hidden="false" customHeight="true" outlineLevel="0" collapsed="false">
      <c r="A54" s="71" t="str">
        <f aca="false">LISTAS!A52</f>
        <v>VIII</v>
      </c>
      <c r="B54" s="71" t="str">
        <f aca="false">LISTAS!B52</f>
        <v>ARCHIVO</v>
      </c>
      <c r="C54" s="72" t="n">
        <f aca="false">SUM(C55:C56)</f>
        <v>0</v>
      </c>
      <c r="D54" s="72" t="n">
        <f aca="false">SUM(D55:D56)</f>
        <v>0</v>
      </c>
      <c r="E54" s="72" t="n">
        <f aca="false">SUM(E55:E56)</f>
        <v>0</v>
      </c>
      <c r="F54" s="72" t="n">
        <f aca="false">SUM(F55:F56)</f>
        <v>0</v>
      </c>
      <c r="G54" s="72" t="n">
        <f aca="false">SUM(G55:G56)</f>
        <v>0</v>
      </c>
      <c r="H54" s="72" t="n">
        <f aca="false">SUM(H55:H56)</f>
        <v>0</v>
      </c>
      <c r="I54" s="72" t="n">
        <f aca="false">SUM(I55:I56)</f>
        <v>0</v>
      </c>
      <c r="J54" s="72" t="n">
        <f aca="false">SUM(J55:J56)</f>
        <v>0</v>
      </c>
      <c r="K54" s="72" t="n">
        <f aca="false">SUM(K55:K56)</f>
        <v>0</v>
      </c>
      <c r="L54" s="72" t="n">
        <f aca="false">SUM(L55:L56)</f>
        <v>0</v>
      </c>
      <c r="M54" s="72" t="n">
        <f aca="false">SUM(M55:M56)</f>
        <v>0</v>
      </c>
      <c r="N54" s="72" t="n">
        <f aca="false">SUM(N55:N56)</f>
        <v>0</v>
      </c>
      <c r="O54" s="72" t="n">
        <f aca="false">SUM(O55:O56)</f>
        <v>0</v>
      </c>
      <c r="P54" s="72" t="n">
        <f aca="false">SUM(P55:P56)</f>
        <v>0</v>
      </c>
      <c r="Q54" s="72" t="n">
        <f aca="false">SUM(Q55:Q56)</f>
        <v>0</v>
      </c>
      <c r="R54" s="72" t="n">
        <f aca="false">SUM(R55:R56)</f>
        <v>0</v>
      </c>
      <c r="S54" s="72" t="n">
        <f aca="false">SUM(S55:S56)</f>
        <v>0</v>
      </c>
      <c r="T54" s="72" t="n">
        <f aca="false">SUM(T55:T56)</f>
        <v>0</v>
      </c>
      <c r="U54" s="72" t="n">
        <f aca="false">SUM(U55:U56)</f>
        <v>0</v>
      </c>
      <c r="V54" s="72" t="n">
        <f aca="false">SUM(V55:V56)</f>
        <v>0</v>
      </c>
      <c r="W54" s="72" t="n">
        <f aca="false">SUM(W55:W56)</f>
        <v>0</v>
      </c>
      <c r="X54" s="72" t="n">
        <f aca="false">SUM(X55:X56)</f>
        <v>0</v>
      </c>
      <c r="Y54" s="72" t="n">
        <f aca="false">SUM(Y55:Y56)</f>
        <v>0</v>
      </c>
      <c r="Z54" s="72" t="n">
        <f aca="false">SUM(Z55:Z56)</f>
        <v>0</v>
      </c>
      <c r="AA54" s="72" t="n">
        <f aca="false">SUM(AA55:AA56)</f>
        <v>0</v>
      </c>
      <c r="AB54" s="72" t="n">
        <f aca="false">SUM(AB55:AB56)</f>
        <v>0</v>
      </c>
      <c r="AC54" s="72" t="n">
        <f aca="false">SUM(AC55:AC56)</f>
        <v>0</v>
      </c>
      <c r="AD54" s="72" t="n">
        <f aca="false">SUM(AD55:AD56)</f>
        <v>0</v>
      </c>
      <c r="AE54" s="72" t="n">
        <f aca="false">SUM(AE55:AE56)</f>
        <v>0</v>
      </c>
      <c r="AF54" s="72" t="n">
        <f aca="false">SUM(AF55:AF56)</f>
        <v>0</v>
      </c>
      <c r="AG54" s="72" t="n">
        <f aca="false">SUM(AG55:AG56)</f>
        <v>0</v>
      </c>
      <c r="AH54" s="72" t="n">
        <f aca="false">SUM(AH55:AH56)</f>
        <v>0</v>
      </c>
      <c r="AI54" s="72" t="n">
        <f aca="false">SUM(AI55:AI56)</f>
        <v>0</v>
      </c>
      <c r="AJ54" s="72" t="n">
        <f aca="false">SUM(AJ55:AJ56)</f>
        <v>0</v>
      </c>
      <c r="AK54" s="72" t="n">
        <f aca="false">SUM(AK55:AK56)</f>
        <v>0</v>
      </c>
      <c r="AL54" s="72" t="n">
        <f aca="false">SUM(AL55:AL56)</f>
        <v>0</v>
      </c>
      <c r="AM54" s="72" t="n">
        <f aca="false">SUM(AM55:AM56)</f>
        <v>0</v>
      </c>
      <c r="AN54" s="72" t="n">
        <f aca="false">SUM(AN55:AN56)</f>
        <v>0</v>
      </c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</row>
    <row r="55" customFormat="false" ht="15" hidden="false" customHeight="true" outlineLevel="0" collapsed="false">
      <c r="A55" s="74" t="n">
        <f aca="false">LISTAS!A53</f>
        <v>44</v>
      </c>
      <c r="B55" s="74" t="str">
        <f aca="false">LISTAS!B53</f>
        <v>Elaboración de expediente de asegurado</v>
      </c>
      <c r="C55" s="75" t="n">
        <f aca="false">SUMIFS(ATENCIONPUBLICO!$C$6:$C$4000,ATENCIONPUBLICO!$B$6:$B$4000,$B55,ATENCIONPUBLICO!$E$6:$E$4000,C$3)</f>
        <v>0</v>
      </c>
      <c r="D55" s="75" t="n">
        <f aca="false">SUMIFS(ATENCIONPUBLICO!$C$6:$C$4000,ATENCIONPUBLICO!$B$6:$B$4000,$B55,ATENCIONPUBLICO!$E$6:$E$4000,D$3)</f>
        <v>0</v>
      </c>
      <c r="E55" s="75" t="n">
        <f aca="false">SUMIFS(ATENCIONPUBLICO!$C$6:$C$4000,ATENCIONPUBLICO!$B$6:$B$4000,$B55,ATENCIONPUBLICO!$E$6:$E$4000,E$3)</f>
        <v>0</v>
      </c>
      <c r="F55" s="75" t="n">
        <f aca="false">SUMIFS(ATENCIONPUBLICO!$C$6:$C$4000,ATENCIONPUBLICO!$B$6:$B$4000,$B55,ATENCIONPUBLICO!$E$6:$E$4000,F$3)</f>
        <v>0</v>
      </c>
      <c r="G55" s="75" t="n">
        <f aca="false">SUMIFS(ATENCIONPUBLICO!$C$6:$C$4000,ATENCIONPUBLICO!$B$6:$B$4000,$B55,ATENCIONPUBLICO!$E$6:$E$4000,G$3)</f>
        <v>0</v>
      </c>
      <c r="H55" s="75" t="n">
        <f aca="false">SUMIFS(ATENCIONPUBLICO!$C$6:$C$4000,ATENCIONPUBLICO!$B$6:$B$4000,$B55,ATENCIONPUBLICO!$E$6:$E$4000,H$3)</f>
        <v>0</v>
      </c>
      <c r="I55" s="75" t="n">
        <f aca="false">SUMIFS(ATENCIONPUBLICO!$C$6:$C$4000,ATENCIONPUBLICO!$B$6:$B$4000,$B55,ATENCIONPUBLICO!$E$6:$E$4000,I$3)</f>
        <v>0</v>
      </c>
      <c r="J55" s="75" t="n">
        <f aca="false">SUMIFS(ATENCIONPUBLICO!$C$6:$C$4000,ATENCIONPUBLICO!$B$6:$B$4000,$B55,ATENCIONPUBLICO!$E$6:$E$4000,J$3)</f>
        <v>0</v>
      </c>
      <c r="K55" s="75" t="n">
        <f aca="false">SUMIFS(ATENCIONPUBLICO!$C$6:$C$4000,ATENCIONPUBLICO!$B$6:$B$4000,$B55,ATENCIONPUBLICO!$E$6:$E$4000,K$3)</f>
        <v>0</v>
      </c>
      <c r="L55" s="75" t="n">
        <f aca="false">SUMIFS(ATENCIONPUBLICO!$C$6:$C$4000,ATENCIONPUBLICO!$B$6:$B$4000,$B55,ATENCIONPUBLICO!$E$6:$E$4000,L$3)</f>
        <v>0</v>
      </c>
      <c r="M55" s="75" t="n">
        <f aca="false">SUMIFS(ATENCIONPUBLICO!$C$6:$C$4000,ATENCIONPUBLICO!$B$6:$B$4000,$B55,ATENCIONPUBLICO!$E$6:$E$4000,M$3)</f>
        <v>0</v>
      </c>
      <c r="N55" s="75" t="n">
        <f aca="false">SUMIFS(ATENCIONPUBLICO!$C$6:$C$4000,ATENCIONPUBLICO!$B$6:$B$4000,$B55,ATENCIONPUBLICO!$E$6:$E$4000,N$3)</f>
        <v>0</v>
      </c>
      <c r="O55" s="75" t="n">
        <f aca="false">SUMIFS(ATENCIONPUBLICO!$C$6:$C$4000,ATENCIONPUBLICO!$B$6:$B$4000,$B55,ATENCIONPUBLICO!$E$6:$E$4000,O$3)</f>
        <v>0</v>
      </c>
      <c r="P55" s="75" t="n">
        <f aca="false">SUMIFS(ATENCIONPUBLICO!$C$6:$C$4000,ATENCIONPUBLICO!$B$6:$B$4000,$B55,ATENCIONPUBLICO!$E$6:$E$4000,P$3)</f>
        <v>0</v>
      </c>
      <c r="Q55" s="75" t="n">
        <f aca="false">SUMIFS(ATENCIONPUBLICO!$C$6:$C$4000,ATENCIONPUBLICO!$B$6:$B$4000,$B55,ATENCIONPUBLICO!$E$6:$E$4000,Q$3)</f>
        <v>0</v>
      </c>
      <c r="R55" s="75" t="n">
        <f aca="false">SUMIFS(ATENCIONPUBLICO!$C$6:$C$4000,ATENCIONPUBLICO!$B$6:$B$4000,$B55,ATENCIONPUBLICO!$E$6:$E$4000,R$3)</f>
        <v>0</v>
      </c>
      <c r="S55" s="75" t="n">
        <f aca="false">SUMIFS(ATENCIONPUBLICO!$C$6:$C$4000,ATENCIONPUBLICO!$B$6:$B$4000,$B55,ATENCIONPUBLICO!$E$6:$E$4000,S$3)</f>
        <v>0</v>
      </c>
      <c r="T55" s="75" t="n">
        <f aca="false">SUMIFS(ATENCIONPUBLICO!$C$6:$C$4000,ATENCIONPUBLICO!$B$6:$B$4000,$B55,ATENCIONPUBLICO!$E$6:$E$4000,T$3)</f>
        <v>0</v>
      </c>
      <c r="U55" s="75" t="n">
        <f aca="false">SUMIFS(ATENCIONPUBLICO!$C$6:$C$4000,ATENCIONPUBLICO!$B$6:$B$4000,$B55,ATENCIONPUBLICO!$E$6:$E$4000,U$3)</f>
        <v>0</v>
      </c>
      <c r="V55" s="75" t="n">
        <f aca="false">SUMIFS(ATENCIONPUBLICO!$C$6:$C$4000,ATENCIONPUBLICO!$B$6:$B$4000,$B55,ATENCIONPUBLICO!$E$6:$E$4000,V$3)</f>
        <v>0</v>
      </c>
      <c r="W55" s="75" t="n">
        <f aca="false">SUMIFS(ATENCIONPUBLICO!$C$6:$C$4000,ATENCIONPUBLICO!$B$6:$B$4000,$B55,ATENCIONPUBLICO!$E$6:$E$4000,W$3)</f>
        <v>0</v>
      </c>
      <c r="X55" s="75" t="n">
        <f aca="false">SUMIFS(ATENCIONPUBLICO!$C$6:$C$4000,ATENCIONPUBLICO!$B$6:$B$4000,$B55,ATENCIONPUBLICO!$E$6:$E$4000,X$3)</f>
        <v>0</v>
      </c>
      <c r="Y55" s="75" t="n">
        <f aca="false">SUMIFS(ATENCIONPUBLICO!$C$6:$C$4000,ATENCIONPUBLICO!$B$6:$B$4000,$B55,ATENCIONPUBLICO!$E$6:$E$4000,Y$3)</f>
        <v>0</v>
      </c>
      <c r="Z55" s="75" t="n">
        <f aca="false">SUMIFS(ATENCIONPUBLICO!$C$6:$C$4000,ATENCIONPUBLICO!$B$6:$B$4000,$B55,ATENCIONPUBLICO!$E$6:$E$4000,Z$3)</f>
        <v>0</v>
      </c>
      <c r="AA55" s="75" t="n">
        <f aca="false">SUMIFS(ATENCIONPUBLICO!$C$6:$C$4000,ATENCIONPUBLICO!$B$6:$B$4000,$B55,ATENCIONPUBLICO!$E$6:$E$4000,AA$3)</f>
        <v>0</v>
      </c>
      <c r="AB55" s="75" t="n">
        <f aca="false">SUMIFS(ATENCIONPUBLICO!$C$6:$C$4000,ATENCIONPUBLICO!$B$6:$B$4000,$B55,ATENCIONPUBLICO!$E$6:$E$4000,AB$3)</f>
        <v>0</v>
      </c>
      <c r="AC55" s="75" t="n">
        <f aca="false">SUMIFS(ATENCIONPUBLICO!$C$6:$C$4000,ATENCIONPUBLICO!$B$6:$B$4000,$B55,ATENCIONPUBLICO!$E$6:$E$4000,AC$3)</f>
        <v>0</v>
      </c>
      <c r="AD55" s="75" t="n">
        <f aca="false">SUMIFS(ATENCIONPUBLICO!$C$6:$C$4000,ATENCIONPUBLICO!$B$6:$B$4000,$B55,ATENCIONPUBLICO!$E$6:$E$4000,AD$3)</f>
        <v>0</v>
      </c>
      <c r="AE55" s="75" t="n">
        <f aca="false">SUMIFS(ATENCIONPUBLICO!$C$6:$C$4000,ATENCIONPUBLICO!$B$6:$B$4000,$B55,ATENCIONPUBLICO!$E$6:$E$4000,AE$3)</f>
        <v>0</v>
      </c>
      <c r="AF55" s="75" t="n">
        <f aca="false">SUMIFS(ATENCIONPUBLICO!$C$6:$C$4000,ATENCIONPUBLICO!$B$6:$B$4000,$B55,ATENCIONPUBLICO!$E$6:$E$4000,AF$3)</f>
        <v>0</v>
      </c>
      <c r="AG55" s="75" t="n">
        <f aca="false">SUMIFS(ATENCIONPUBLICO!$C$6:$C$4000,ATENCIONPUBLICO!$B$6:$B$4000,$B55,ATENCIONPUBLICO!$E$6:$E$4000,AG$3)</f>
        <v>0</v>
      </c>
      <c r="AH55" s="75" t="n">
        <f aca="false">SUMIFS(ATENCIONPUBLICO!$C$6:$C$4000,ATENCIONPUBLICO!$B$6:$B$4000,$B55,ATENCIONPUBLICO!$E$6:$E$4000,AH$3)</f>
        <v>0</v>
      </c>
      <c r="AI55" s="75" t="n">
        <f aca="false">SUMIFS(ATENCIONPUBLICO!$C$6:$C$4000,ATENCIONPUBLICO!$B$6:$B$4000,$B55,ATENCIONPUBLICO!$E$6:$E$4000,AI$3)</f>
        <v>0</v>
      </c>
      <c r="AJ55" s="75" t="n">
        <f aca="false">SUMIFS(ATENCIONPUBLICO!$C$6:$C$4000,ATENCIONPUBLICO!$B$6:$B$4000,$B55,ATENCIONPUBLICO!$E$6:$E$4000,AJ$3)</f>
        <v>0</v>
      </c>
      <c r="AK55" s="75" t="n">
        <f aca="false">SUMIFS(ATENCIONPUBLICO!$C$6:$C$4000,ATENCIONPUBLICO!$B$6:$B$4000,$B55,ATENCIONPUBLICO!$E$6:$E$4000,AK$3)</f>
        <v>0</v>
      </c>
      <c r="AL55" s="75" t="n">
        <f aca="false">SUMIFS(ATENCIONPUBLICO!$C$6:$C$4000,ATENCIONPUBLICO!$B$6:$B$4000,$B55,ATENCIONPUBLICO!$E$6:$E$4000,AL$3)</f>
        <v>0</v>
      </c>
      <c r="AM55" s="75" t="n">
        <f aca="false">SUMIFS(ATENCIONPUBLICO!$C$6:$C$4000,ATENCIONPUBLICO!$B$6:$B$4000,$B55,ATENCIONPUBLICO!$E$6:$E$4000,AM$3)</f>
        <v>0</v>
      </c>
      <c r="AN55" s="76" t="n">
        <f aca="false">SUM(C55:AG55)</f>
        <v>0</v>
      </c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</row>
    <row r="56" customFormat="false" ht="15" hidden="false" customHeight="true" outlineLevel="0" collapsed="false">
      <c r="A56" s="74" t="n">
        <f aca="false">LISTAS!A54</f>
        <v>45</v>
      </c>
      <c r="B56" s="74" t="str">
        <f aca="false">LISTAS!B54</f>
        <v>Elaboración de expediente de empleador</v>
      </c>
      <c r="C56" s="75" t="n">
        <f aca="false">SUMIFS(ATENCIONPUBLICO!$C$6:$C$4000,ATENCIONPUBLICO!$B$6:$B$4000,$B56,ATENCIONPUBLICO!$E$6:$E$4000,C$3)</f>
        <v>0</v>
      </c>
      <c r="D56" s="75" t="n">
        <f aca="false">SUMIFS(ATENCIONPUBLICO!$C$6:$C$4000,ATENCIONPUBLICO!$B$6:$B$4000,$B56,ATENCIONPUBLICO!$E$6:$E$4000,D$3)</f>
        <v>0</v>
      </c>
      <c r="E56" s="75" t="n">
        <f aca="false">SUMIFS(ATENCIONPUBLICO!$C$6:$C$4000,ATENCIONPUBLICO!$B$6:$B$4000,$B56,ATENCIONPUBLICO!$E$6:$E$4000,E$3)</f>
        <v>0</v>
      </c>
      <c r="F56" s="75" t="n">
        <f aca="false">SUMIFS(ATENCIONPUBLICO!$C$6:$C$4000,ATENCIONPUBLICO!$B$6:$B$4000,$B56,ATENCIONPUBLICO!$E$6:$E$4000,F$3)</f>
        <v>0</v>
      </c>
      <c r="G56" s="75" t="n">
        <f aca="false">SUMIFS(ATENCIONPUBLICO!$C$6:$C$4000,ATENCIONPUBLICO!$B$6:$B$4000,$B56,ATENCIONPUBLICO!$E$6:$E$4000,G$3)</f>
        <v>0</v>
      </c>
      <c r="H56" s="75" t="n">
        <f aca="false">SUMIFS(ATENCIONPUBLICO!$C$6:$C$4000,ATENCIONPUBLICO!$B$6:$B$4000,$B56,ATENCIONPUBLICO!$E$6:$E$4000,H$3)</f>
        <v>0</v>
      </c>
      <c r="I56" s="75" t="n">
        <f aca="false">SUMIFS(ATENCIONPUBLICO!$C$6:$C$4000,ATENCIONPUBLICO!$B$6:$B$4000,$B56,ATENCIONPUBLICO!$E$6:$E$4000,I$3)</f>
        <v>0</v>
      </c>
      <c r="J56" s="75" t="n">
        <f aca="false">SUMIFS(ATENCIONPUBLICO!$C$6:$C$4000,ATENCIONPUBLICO!$B$6:$B$4000,$B56,ATENCIONPUBLICO!$E$6:$E$4000,J$3)</f>
        <v>0</v>
      </c>
      <c r="K56" s="75" t="n">
        <f aca="false">SUMIFS(ATENCIONPUBLICO!$C$6:$C$4000,ATENCIONPUBLICO!$B$6:$B$4000,$B56,ATENCIONPUBLICO!$E$6:$E$4000,K$3)</f>
        <v>0</v>
      </c>
      <c r="L56" s="75" t="n">
        <f aca="false">SUMIFS(ATENCIONPUBLICO!$C$6:$C$4000,ATENCIONPUBLICO!$B$6:$B$4000,$B56,ATENCIONPUBLICO!$E$6:$E$4000,L$3)</f>
        <v>0</v>
      </c>
      <c r="M56" s="75" t="n">
        <f aca="false">SUMIFS(ATENCIONPUBLICO!$C$6:$C$4000,ATENCIONPUBLICO!$B$6:$B$4000,$B56,ATENCIONPUBLICO!$E$6:$E$4000,M$3)</f>
        <v>0</v>
      </c>
      <c r="N56" s="75" t="n">
        <f aca="false">SUMIFS(ATENCIONPUBLICO!$C$6:$C$4000,ATENCIONPUBLICO!$B$6:$B$4000,$B56,ATENCIONPUBLICO!$E$6:$E$4000,N$3)</f>
        <v>0</v>
      </c>
      <c r="O56" s="75" t="n">
        <f aca="false">SUMIFS(ATENCIONPUBLICO!$C$6:$C$4000,ATENCIONPUBLICO!$B$6:$B$4000,$B56,ATENCIONPUBLICO!$E$6:$E$4000,O$3)</f>
        <v>0</v>
      </c>
      <c r="P56" s="75" t="n">
        <f aca="false">SUMIFS(ATENCIONPUBLICO!$C$6:$C$4000,ATENCIONPUBLICO!$B$6:$B$4000,$B56,ATENCIONPUBLICO!$E$6:$E$4000,P$3)</f>
        <v>0</v>
      </c>
      <c r="Q56" s="75" t="n">
        <f aca="false">SUMIFS(ATENCIONPUBLICO!$C$6:$C$4000,ATENCIONPUBLICO!$B$6:$B$4000,$B56,ATENCIONPUBLICO!$E$6:$E$4000,Q$3)</f>
        <v>0</v>
      </c>
      <c r="R56" s="75" t="n">
        <f aca="false">SUMIFS(ATENCIONPUBLICO!$C$6:$C$4000,ATENCIONPUBLICO!$B$6:$B$4000,$B56,ATENCIONPUBLICO!$E$6:$E$4000,R$3)</f>
        <v>0</v>
      </c>
      <c r="S56" s="75" t="n">
        <f aca="false">SUMIFS(ATENCIONPUBLICO!$C$6:$C$4000,ATENCIONPUBLICO!$B$6:$B$4000,$B56,ATENCIONPUBLICO!$E$6:$E$4000,S$3)</f>
        <v>0</v>
      </c>
      <c r="T56" s="75" t="n">
        <f aca="false">SUMIFS(ATENCIONPUBLICO!$C$6:$C$4000,ATENCIONPUBLICO!$B$6:$B$4000,$B56,ATENCIONPUBLICO!$E$6:$E$4000,T$3)</f>
        <v>0</v>
      </c>
      <c r="U56" s="75" t="n">
        <f aca="false">SUMIFS(ATENCIONPUBLICO!$C$6:$C$4000,ATENCIONPUBLICO!$B$6:$B$4000,$B56,ATENCIONPUBLICO!$E$6:$E$4000,U$3)</f>
        <v>0</v>
      </c>
      <c r="V56" s="75" t="n">
        <f aca="false">SUMIFS(ATENCIONPUBLICO!$C$6:$C$4000,ATENCIONPUBLICO!$B$6:$B$4000,$B56,ATENCIONPUBLICO!$E$6:$E$4000,V$3)</f>
        <v>0</v>
      </c>
      <c r="W56" s="75" t="n">
        <f aca="false">SUMIFS(ATENCIONPUBLICO!$C$6:$C$4000,ATENCIONPUBLICO!$B$6:$B$4000,$B56,ATENCIONPUBLICO!$E$6:$E$4000,W$3)</f>
        <v>0</v>
      </c>
      <c r="X56" s="75" t="n">
        <f aca="false">SUMIFS(ATENCIONPUBLICO!$C$6:$C$4000,ATENCIONPUBLICO!$B$6:$B$4000,$B56,ATENCIONPUBLICO!$E$6:$E$4000,X$3)</f>
        <v>0</v>
      </c>
      <c r="Y56" s="75" t="n">
        <f aca="false">SUMIFS(ATENCIONPUBLICO!$C$6:$C$4000,ATENCIONPUBLICO!$B$6:$B$4000,$B56,ATENCIONPUBLICO!$E$6:$E$4000,Y$3)</f>
        <v>0</v>
      </c>
      <c r="Z56" s="75" t="n">
        <f aca="false">SUMIFS(ATENCIONPUBLICO!$C$6:$C$4000,ATENCIONPUBLICO!$B$6:$B$4000,$B56,ATENCIONPUBLICO!$E$6:$E$4000,Z$3)</f>
        <v>0</v>
      </c>
      <c r="AA56" s="75" t="n">
        <f aca="false">SUMIFS(ATENCIONPUBLICO!$C$6:$C$4000,ATENCIONPUBLICO!$B$6:$B$4000,$B56,ATENCIONPUBLICO!$E$6:$E$4000,AA$3)</f>
        <v>0</v>
      </c>
      <c r="AB56" s="75" t="n">
        <f aca="false">SUMIFS(ATENCIONPUBLICO!$C$6:$C$4000,ATENCIONPUBLICO!$B$6:$B$4000,$B56,ATENCIONPUBLICO!$E$6:$E$4000,AB$3)</f>
        <v>0</v>
      </c>
      <c r="AC56" s="75" t="n">
        <f aca="false">SUMIFS(ATENCIONPUBLICO!$C$6:$C$4000,ATENCIONPUBLICO!$B$6:$B$4000,$B56,ATENCIONPUBLICO!$E$6:$E$4000,AC$3)</f>
        <v>0</v>
      </c>
      <c r="AD56" s="75" t="n">
        <f aca="false">SUMIFS(ATENCIONPUBLICO!$C$6:$C$4000,ATENCIONPUBLICO!$B$6:$B$4000,$B56,ATENCIONPUBLICO!$E$6:$E$4000,AD$3)</f>
        <v>0</v>
      </c>
      <c r="AE56" s="75" t="n">
        <f aca="false">SUMIFS(ATENCIONPUBLICO!$C$6:$C$4000,ATENCIONPUBLICO!$B$6:$B$4000,$B56,ATENCIONPUBLICO!$E$6:$E$4000,AE$3)</f>
        <v>0</v>
      </c>
      <c r="AF56" s="75" t="n">
        <f aca="false">SUMIFS(ATENCIONPUBLICO!$C$6:$C$4000,ATENCIONPUBLICO!$B$6:$B$4000,$B56,ATENCIONPUBLICO!$E$6:$E$4000,AF$3)</f>
        <v>0</v>
      </c>
      <c r="AG56" s="75" t="n">
        <f aca="false">SUMIFS(ATENCIONPUBLICO!$C$6:$C$4000,ATENCIONPUBLICO!$B$6:$B$4000,$B56,ATENCIONPUBLICO!$E$6:$E$4000,AG$3)</f>
        <v>0</v>
      </c>
      <c r="AH56" s="75" t="n">
        <f aca="false">SUMIFS(ATENCIONPUBLICO!$C$6:$C$4000,ATENCIONPUBLICO!$B$6:$B$4000,$B56,ATENCIONPUBLICO!$E$6:$E$4000,AH$3)</f>
        <v>0</v>
      </c>
      <c r="AI56" s="75" t="n">
        <f aca="false">SUMIFS(ATENCIONPUBLICO!$C$6:$C$4000,ATENCIONPUBLICO!$B$6:$B$4000,$B56,ATENCIONPUBLICO!$E$6:$E$4000,AI$3)</f>
        <v>0</v>
      </c>
      <c r="AJ56" s="75" t="n">
        <f aca="false">SUMIFS(ATENCIONPUBLICO!$C$6:$C$4000,ATENCIONPUBLICO!$B$6:$B$4000,$B56,ATENCIONPUBLICO!$E$6:$E$4000,AJ$3)</f>
        <v>0</v>
      </c>
      <c r="AK56" s="75" t="n">
        <f aca="false">SUMIFS(ATENCIONPUBLICO!$C$6:$C$4000,ATENCIONPUBLICO!$B$6:$B$4000,$B56,ATENCIONPUBLICO!$E$6:$E$4000,AK$3)</f>
        <v>0</v>
      </c>
      <c r="AL56" s="75" t="n">
        <f aca="false">SUMIFS(ATENCIONPUBLICO!$C$6:$C$4000,ATENCIONPUBLICO!$B$6:$B$4000,$B56,ATENCIONPUBLICO!$E$6:$E$4000,AL$3)</f>
        <v>0</v>
      </c>
      <c r="AM56" s="75" t="n">
        <f aca="false">SUMIFS(ATENCIONPUBLICO!$C$6:$C$4000,ATENCIONPUBLICO!$B$6:$B$4000,$B56,ATENCIONPUBLICO!$E$6:$E$4000,AM$3)</f>
        <v>0</v>
      </c>
      <c r="AN56" s="76" t="n">
        <f aca="false">SUM(C56:AG56)</f>
        <v>0</v>
      </c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</row>
    <row r="57" customFormat="false" ht="15" hidden="false" customHeight="true" outlineLevel="0" collapsed="false">
      <c r="A57" s="71" t="str">
        <f aca="false">LISTAS!A55</f>
        <v>IX</v>
      </c>
      <c r="B57" s="71" t="str">
        <f aca="false">LISTAS!B55</f>
        <v>REPORTE DE AUSENCIA JUSTIFICADA</v>
      </c>
      <c r="C57" s="72" t="n">
        <f aca="false">SUM(C58:C59)</f>
        <v>0</v>
      </c>
      <c r="D57" s="72" t="n">
        <f aca="false">SUM(D58:D59)</f>
        <v>0</v>
      </c>
      <c r="E57" s="72" t="n">
        <f aca="false">SUM(E58:E59)</f>
        <v>0</v>
      </c>
      <c r="F57" s="72" t="n">
        <f aca="false">SUM(F58:F59)</f>
        <v>0</v>
      </c>
      <c r="G57" s="72" t="n">
        <f aca="false">SUM(G58:G59)</f>
        <v>0</v>
      </c>
      <c r="H57" s="72" t="n">
        <f aca="false">SUM(H58:H59)</f>
        <v>0</v>
      </c>
      <c r="I57" s="72" t="n">
        <f aca="false">SUM(I58:I59)</f>
        <v>0</v>
      </c>
      <c r="J57" s="72" t="n">
        <f aca="false">SUM(J58:J59)</f>
        <v>0</v>
      </c>
      <c r="K57" s="72" t="n">
        <f aca="false">SUM(K58:K59)</f>
        <v>0</v>
      </c>
      <c r="L57" s="72" t="n">
        <f aca="false">SUM(L58:L59)</f>
        <v>0</v>
      </c>
      <c r="M57" s="72" t="n">
        <f aca="false">SUM(M58:M59)</f>
        <v>0</v>
      </c>
      <c r="N57" s="72" t="n">
        <f aca="false">SUM(N58:N59)</f>
        <v>0</v>
      </c>
      <c r="O57" s="72" t="n">
        <f aca="false">SUM(O58:O59)</f>
        <v>0</v>
      </c>
      <c r="P57" s="72" t="n">
        <f aca="false">SUM(P58:P59)</f>
        <v>0</v>
      </c>
      <c r="Q57" s="72" t="n">
        <f aca="false">SUM(Q58:Q59)</f>
        <v>0</v>
      </c>
      <c r="R57" s="72" t="n">
        <f aca="false">SUM(R58:R59)</f>
        <v>0</v>
      </c>
      <c r="S57" s="72" t="n">
        <f aca="false">SUM(S58:S59)</f>
        <v>0</v>
      </c>
      <c r="T57" s="72" t="n">
        <f aca="false">SUM(T58:T59)</f>
        <v>0</v>
      </c>
      <c r="U57" s="72" t="n">
        <f aca="false">SUM(U58:U59)</f>
        <v>0</v>
      </c>
      <c r="V57" s="72" t="n">
        <f aca="false">SUM(V58:V59)</f>
        <v>0</v>
      </c>
      <c r="W57" s="72" t="n">
        <f aca="false">SUM(W58:W59)</f>
        <v>0</v>
      </c>
      <c r="X57" s="72" t="n">
        <f aca="false">SUM(X58:X59)</f>
        <v>0</v>
      </c>
      <c r="Y57" s="72" t="n">
        <f aca="false">SUM(Y58:Y59)</f>
        <v>0</v>
      </c>
      <c r="Z57" s="72" t="n">
        <f aca="false">SUM(Z58:Z59)</f>
        <v>0</v>
      </c>
      <c r="AA57" s="72" t="n">
        <f aca="false">SUM(AA58:AA59)</f>
        <v>0</v>
      </c>
      <c r="AB57" s="72" t="n">
        <f aca="false">SUM(AB58:AB59)</f>
        <v>0</v>
      </c>
      <c r="AC57" s="72" t="n">
        <f aca="false">SUM(AC58:AC59)</f>
        <v>0</v>
      </c>
      <c r="AD57" s="72" t="n">
        <f aca="false">SUM(AD58:AD59)</f>
        <v>0</v>
      </c>
      <c r="AE57" s="72" t="n">
        <f aca="false">SUM(AE58:AE59)</f>
        <v>0</v>
      </c>
      <c r="AF57" s="72" t="n">
        <f aca="false">SUM(AF58:AF59)</f>
        <v>0</v>
      </c>
      <c r="AG57" s="72" t="n">
        <f aca="false">SUM(AG58:AG59)</f>
        <v>0</v>
      </c>
      <c r="AH57" s="72" t="n">
        <f aca="false">SUM(AH58:AH59)</f>
        <v>0</v>
      </c>
      <c r="AI57" s="72" t="n">
        <f aca="false">SUM(AI58:AI59)</f>
        <v>0</v>
      </c>
      <c r="AJ57" s="72" t="n">
        <f aca="false">SUM(AJ58:AJ59)</f>
        <v>0</v>
      </c>
      <c r="AK57" s="72" t="n">
        <f aca="false">SUM(AK58:AK59)</f>
        <v>0</v>
      </c>
      <c r="AL57" s="72" t="n">
        <f aca="false">SUM(AL58:AL59)</f>
        <v>0</v>
      </c>
      <c r="AM57" s="72" t="n">
        <f aca="false">SUM(AM58:AM59)</f>
        <v>0</v>
      </c>
      <c r="AN57" s="72" t="n">
        <f aca="false">SUM(AN58:AN59)</f>
        <v>0</v>
      </c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  <c r="JD57" s="73"/>
      <c r="JE57" s="73"/>
      <c r="JF57" s="73"/>
      <c r="JG57" s="73"/>
      <c r="JH57" s="73"/>
      <c r="JI57" s="73"/>
      <c r="JJ57" s="73"/>
      <c r="JK57" s="73"/>
      <c r="JL57" s="73"/>
      <c r="JM57" s="73"/>
      <c r="JN57" s="73"/>
      <c r="JO57" s="73"/>
      <c r="JP57" s="73"/>
      <c r="JQ57" s="73"/>
      <c r="JR57" s="73"/>
      <c r="JS57" s="73"/>
      <c r="JT57" s="73"/>
      <c r="JU57" s="73"/>
      <c r="JV57" s="73"/>
      <c r="JW57" s="73"/>
      <c r="JX57" s="73"/>
      <c r="JY57" s="73"/>
      <c r="JZ57" s="73"/>
      <c r="KA57" s="73"/>
      <c r="KB57" s="73"/>
      <c r="KC57" s="73"/>
      <c r="KD57" s="73"/>
      <c r="KE57" s="73"/>
      <c r="KF57" s="73"/>
      <c r="KG57" s="73"/>
      <c r="KH57" s="73"/>
      <c r="KI57" s="73"/>
      <c r="KJ57" s="73"/>
      <c r="KK57" s="73"/>
      <c r="KL57" s="73"/>
      <c r="KM57" s="73"/>
      <c r="KN57" s="73"/>
      <c r="KO57" s="73"/>
      <c r="KP57" s="73"/>
      <c r="KQ57" s="73"/>
      <c r="KR57" s="73"/>
      <c r="KS57" s="73"/>
      <c r="KT57" s="73"/>
      <c r="KU57" s="73"/>
      <c r="KV57" s="73"/>
      <c r="KW57" s="73"/>
      <c r="KX57" s="73"/>
      <c r="KY57" s="73"/>
      <c r="KZ57" s="73"/>
      <c r="LA57" s="73"/>
      <c r="LB57" s="73"/>
      <c r="LC57" s="73"/>
      <c r="LD57" s="73"/>
      <c r="LE57" s="73"/>
      <c r="LF57" s="73"/>
      <c r="LG57" s="73"/>
      <c r="LH57" s="73"/>
      <c r="LI57" s="73"/>
      <c r="LJ57" s="73"/>
      <c r="LK57" s="73"/>
      <c r="LL57" s="73"/>
      <c r="LM57" s="73"/>
      <c r="LN57" s="73"/>
      <c r="LO57" s="73"/>
      <c r="LP57" s="73"/>
      <c r="LQ57" s="73"/>
      <c r="LR57" s="73"/>
      <c r="LS57" s="73"/>
      <c r="LT57" s="73"/>
      <c r="LU57" s="73"/>
      <c r="LV57" s="73"/>
      <c r="LW57" s="73"/>
      <c r="LX57" s="73"/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  <c r="OF57" s="73"/>
      <c r="OG57" s="73"/>
      <c r="OH57" s="73"/>
      <c r="OI57" s="73"/>
      <c r="OJ57" s="73"/>
      <c r="OK57" s="73"/>
      <c r="OL57" s="73"/>
      <c r="OM57" s="73"/>
      <c r="ON57" s="73"/>
      <c r="OO57" s="73"/>
      <c r="OP57" s="73"/>
      <c r="OQ57" s="73"/>
      <c r="OR57" s="73"/>
      <c r="OS57" s="73"/>
      <c r="OT57" s="73"/>
      <c r="OU57" s="73"/>
      <c r="OV57" s="73"/>
      <c r="OW57" s="73"/>
      <c r="OX57" s="73"/>
      <c r="OY57" s="73"/>
      <c r="OZ57" s="73"/>
      <c r="PA57" s="73"/>
      <c r="PB57" s="73"/>
      <c r="PC57" s="73"/>
      <c r="PD57" s="73"/>
      <c r="PE57" s="73"/>
      <c r="PF57" s="73"/>
      <c r="PG57" s="73"/>
      <c r="PH57" s="73"/>
      <c r="PI57" s="73"/>
      <c r="PJ57" s="73"/>
      <c r="PK57" s="73"/>
      <c r="PL57" s="73"/>
      <c r="PM57" s="73"/>
      <c r="PN57" s="73"/>
      <c r="PO57" s="73"/>
      <c r="PP57" s="73"/>
      <c r="PQ57" s="73"/>
      <c r="PR57" s="73"/>
      <c r="PS57" s="73"/>
      <c r="PT57" s="73"/>
      <c r="PU57" s="73"/>
      <c r="PV57" s="73"/>
      <c r="PW57" s="73"/>
      <c r="PX57" s="73"/>
      <c r="PY57" s="73"/>
      <c r="PZ57" s="73"/>
      <c r="QA57" s="73"/>
      <c r="QB57" s="73"/>
      <c r="QC57" s="73"/>
      <c r="QD57" s="73"/>
      <c r="QE57" s="73"/>
      <c r="QF57" s="73"/>
      <c r="QG57" s="73"/>
      <c r="QH57" s="73"/>
      <c r="QI57" s="73"/>
      <c r="QJ57" s="73"/>
      <c r="QK57" s="73"/>
      <c r="QL57" s="73"/>
      <c r="QM57" s="73"/>
      <c r="QN57" s="73"/>
      <c r="QO57" s="73"/>
      <c r="QP57" s="73"/>
      <c r="QQ57" s="73"/>
      <c r="QR57" s="73"/>
      <c r="QS57" s="73"/>
      <c r="QT57" s="73"/>
      <c r="QU57" s="73"/>
      <c r="QV57" s="73"/>
      <c r="QW57" s="73"/>
      <c r="QX57" s="73"/>
      <c r="QY57" s="73"/>
      <c r="QZ57" s="73"/>
      <c r="RA57" s="73"/>
      <c r="RB57" s="73"/>
      <c r="RC57" s="73"/>
      <c r="RD57" s="73"/>
      <c r="RE57" s="73"/>
      <c r="RF57" s="73"/>
      <c r="RG57" s="73"/>
      <c r="RH57" s="73"/>
      <c r="RI57" s="73"/>
      <c r="RJ57" s="73"/>
      <c r="RK57" s="73"/>
      <c r="RL57" s="73"/>
      <c r="RM57" s="73"/>
      <c r="RN57" s="73"/>
      <c r="RO57" s="73"/>
      <c r="RP57" s="73"/>
      <c r="RQ57" s="73"/>
      <c r="RR57" s="73"/>
      <c r="RS57" s="73"/>
      <c r="RT57" s="73"/>
      <c r="RU57" s="73"/>
      <c r="RV57" s="73"/>
      <c r="RW57" s="73"/>
      <c r="RX57" s="73"/>
      <c r="RY57" s="73"/>
      <c r="RZ57" s="73"/>
      <c r="SA57" s="73"/>
      <c r="SB57" s="73"/>
      <c r="SC57" s="73"/>
      <c r="SD57" s="73"/>
      <c r="SE57" s="73"/>
      <c r="SF57" s="73"/>
      <c r="SG57" s="73"/>
      <c r="SH57" s="73"/>
      <c r="SI57" s="73"/>
      <c r="SJ57" s="73"/>
      <c r="SK57" s="73"/>
      <c r="SL57" s="73"/>
      <c r="SM57" s="73"/>
      <c r="SN57" s="73"/>
      <c r="SO57" s="73"/>
      <c r="SP57" s="73"/>
      <c r="SQ57" s="73"/>
      <c r="SR57" s="73"/>
      <c r="SS57" s="73"/>
      <c r="ST57" s="73"/>
      <c r="SU57" s="73"/>
      <c r="SV57" s="73"/>
      <c r="SW57" s="73"/>
      <c r="SX57" s="73"/>
      <c r="SY57" s="73"/>
      <c r="SZ57" s="73"/>
      <c r="TA57" s="73"/>
      <c r="TB57" s="73"/>
      <c r="TC57" s="73"/>
      <c r="TD57" s="73"/>
      <c r="TE57" s="73"/>
      <c r="TF57" s="73"/>
      <c r="TG57" s="73"/>
      <c r="TH57" s="73"/>
      <c r="TI57" s="73"/>
      <c r="TJ57" s="73"/>
      <c r="TK57" s="73"/>
      <c r="TL57" s="73"/>
      <c r="TM57" s="73"/>
      <c r="TN57" s="73"/>
      <c r="TO57" s="73"/>
      <c r="TP57" s="73"/>
      <c r="TQ57" s="73"/>
      <c r="TR57" s="73"/>
      <c r="TS57" s="73"/>
      <c r="TT57" s="73"/>
      <c r="TU57" s="73"/>
      <c r="TV57" s="73"/>
      <c r="TW57" s="73"/>
      <c r="TX57" s="73"/>
      <c r="TY57" s="73"/>
      <c r="TZ57" s="73"/>
      <c r="UA57" s="73"/>
      <c r="UB57" s="73"/>
      <c r="UC57" s="73"/>
      <c r="UD57" s="73"/>
      <c r="UE57" s="73"/>
      <c r="UF57" s="73"/>
      <c r="UG57" s="73"/>
      <c r="UH57" s="73"/>
      <c r="UI57" s="73"/>
      <c r="UJ57" s="73"/>
      <c r="UK57" s="73"/>
      <c r="UL57" s="73"/>
      <c r="UM57" s="73"/>
      <c r="UN57" s="73"/>
      <c r="UO57" s="73"/>
      <c r="UP57" s="73"/>
      <c r="UQ57" s="73"/>
      <c r="UR57" s="73"/>
      <c r="US57" s="73"/>
      <c r="UT57" s="73"/>
      <c r="UU57" s="73"/>
      <c r="UV57" s="73"/>
      <c r="UW57" s="73"/>
      <c r="UX57" s="73"/>
      <c r="UY57" s="73"/>
      <c r="UZ57" s="73"/>
      <c r="VA57" s="73"/>
      <c r="VB57" s="73"/>
      <c r="VC57" s="73"/>
      <c r="VD57" s="73"/>
      <c r="VE57" s="73"/>
      <c r="VF57" s="73"/>
      <c r="VG57" s="73"/>
      <c r="VH57" s="73"/>
      <c r="VI57" s="73"/>
      <c r="VJ57" s="73"/>
      <c r="VK57" s="73"/>
      <c r="VL57" s="73"/>
      <c r="VM57" s="73"/>
      <c r="VN57" s="73"/>
      <c r="VO57" s="73"/>
      <c r="VP57" s="73"/>
      <c r="VQ57" s="73"/>
      <c r="VR57" s="73"/>
      <c r="VS57" s="73"/>
      <c r="VT57" s="73"/>
      <c r="VU57" s="73"/>
      <c r="VV57" s="73"/>
      <c r="VW57" s="73"/>
      <c r="VX57" s="73"/>
      <c r="VY57" s="73"/>
      <c r="VZ57" s="73"/>
      <c r="WA57" s="73"/>
      <c r="WB57" s="73"/>
      <c r="WC57" s="73"/>
      <c r="WD57" s="73"/>
      <c r="WE57" s="73"/>
      <c r="WF57" s="73"/>
      <c r="WG57" s="73"/>
      <c r="WH57" s="73"/>
      <c r="WI57" s="73"/>
      <c r="WJ57" s="73"/>
      <c r="WK57" s="73"/>
      <c r="WL57" s="73"/>
      <c r="WM57" s="73"/>
      <c r="WN57" s="73"/>
      <c r="WO57" s="73"/>
      <c r="WP57" s="73"/>
      <c r="WQ57" s="73"/>
      <c r="WR57" s="73"/>
      <c r="WS57" s="73"/>
      <c r="WT57" s="73"/>
      <c r="WU57" s="73"/>
      <c r="WV57" s="73"/>
      <c r="WW57" s="73"/>
      <c r="WX57" s="73"/>
      <c r="WY57" s="73"/>
      <c r="WZ57" s="73"/>
      <c r="XA57" s="73"/>
      <c r="XB57" s="73"/>
      <c r="XC57" s="73"/>
      <c r="XD57" s="73"/>
      <c r="XE57" s="73"/>
      <c r="XF57" s="73"/>
      <c r="XG57" s="73"/>
      <c r="XH57" s="73"/>
      <c r="XI57" s="73"/>
      <c r="XJ57" s="73"/>
      <c r="XK57" s="73"/>
      <c r="XL57" s="73"/>
      <c r="XM57" s="73"/>
      <c r="XN57" s="73"/>
      <c r="XO57" s="73"/>
      <c r="XP57" s="73"/>
      <c r="XQ57" s="73"/>
      <c r="XR57" s="73"/>
      <c r="XS57" s="73"/>
      <c r="XT57" s="73"/>
      <c r="XU57" s="73"/>
      <c r="XV57" s="73"/>
      <c r="XW57" s="73"/>
      <c r="XX57" s="73"/>
      <c r="XY57" s="73"/>
      <c r="XZ57" s="73"/>
      <c r="YA57" s="73"/>
      <c r="YB57" s="73"/>
      <c r="YC57" s="73"/>
      <c r="YD57" s="73"/>
      <c r="YE57" s="73"/>
      <c r="YF57" s="73"/>
      <c r="YG57" s="73"/>
      <c r="YH57" s="73"/>
      <c r="YI57" s="73"/>
      <c r="YJ57" s="73"/>
      <c r="YK57" s="73"/>
      <c r="YL57" s="73"/>
      <c r="YM57" s="73"/>
      <c r="YN57" s="73"/>
      <c r="YO57" s="73"/>
      <c r="YP57" s="73"/>
      <c r="YQ57" s="73"/>
      <c r="YR57" s="73"/>
      <c r="YS57" s="73"/>
      <c r="YT57" s="73"/>
      <c r="YU57" s="73"/>
      <c r="YV57" s="73"/>
      <c r="YW57" s="73"/>
      <c r="YX57" s="73"/>
      <c r="YY57" s="73"/>
      <c r="YZ57" s="73"/>
      <c r="ZA57" s="73"/>
      <c r="ZB57" s="73"/>
      <c r="ZC57" s="73"/>
      <c r="ZD57" s="73"/>
      <c r="ZE57" s="73"/>
      <c r="ZF57" s="73"/>
      <c r="ZG57" s="73"/>
      <c r="ZH57" s="73"/>
      <c r="ZI57" s="73"/>
      <c r="ZJ57" s="73"/>
      <c r="ZK57" s="73"/>
      <c r="ZL57" s="73"/>
      <c r="ZM57" s="73"/>
      <c r="ZN57" s="73"/>
      <c r="ZO57" s="73"/>
      <c r="ZP57" s="73"/>
      <c r="ZQ57" s="73"/>
      <c r="ZR57" s="73"/>
      <c r="ZS57" s="73"/>
      <c r="ZT57" s="73"/>
      <c r="ZU57" s="73"/>
      <c r="ZV57" s="73"/>
      <c r="ZW57" s="73"/>
      <c r="ZX57" s="73"/>
      <c r="ZY57" s="73"/>
      <c r="ZZ57" s="73"/>
      <c r="AAA57" s="73"/>
      <c r="AAB57" s="73"/>
      <c r="AAC57" s="73"/>
      <c r="AAD57" s="73"/>
      <c r="AAE57" s="73"/>
      <c r="AAF57" s="73"/>
      <c r="AAG57" s="73"/>
      <c r="AAH57" s="73"/>
      <c r="AAI57" s="73"/>
      <c r="AAJ57" s="73"/>
      <c r="AAK57" s="73"/>
      <c r="AAL57" s="73"/>
      <c r="AAM57" s="73"/>
      <c r="AAN57" s="73"/>
      <c r="AAO57" s="73"/>
      <c r="AAP57" s="73"/>
      <c r="AAQ57" s="73"/>
      <c r="AAR57" s="73"/>
      <c r="AAS57" s="73"/>
      <c r="AAT57" s="73"/>
      <c r="AAU57" s="73"/>
      <c r="AAV57" s="73"/>
      <c r="AAW57" s="73"/>
      <c r="AAX57" s="73"/>
      <c r="AAY57" s="73"/>
      <c r="AAZ57" s="73"/>
      <c r="ABA57" s="73"/>
      <c r="ABB57" s="73"/>
      <c r="ABC57" s="73"/>
      <c r="ABD57" s="73"/>
      <c r="ABE57" s="73"/>
      <c r="ABF57" s="73"/>
      <c r="ABG57" s="73"/>
      <c r="ABH57" s="73"/>
      <c r="ABI57" s="73"/>
      <c r="ABJ57" s="73"/>
      <c r="ABK57" s="73"/>
      <c r="ABL57" s="73"/>
      <c r="ABM57" s="73"/>
      <c r="ABN57" s="73"/>
      <c r="ABO57" s="73"/>
      <c r="ABP57" s="73"/>
      <c r="ABQ57" s="73"/>
      <c r="ABR57" s="73"/>
      <c r="ABS57" s="73"/>
      <c r="ABT57" s="73"/>
      <c r="ABU57" s="73"/>
      <c r="ABV57" s="73"/>
      <c r="ABW57" s="73"/>
      <c r="ABX57" s="73"/>
      <c r="ABY57" s="73"/>
      <c r="ABZ57" s="73"/>
      <c r="ACA57" s="73"/>
      <c r="ACB57" s="73"/>
      <c r="ACC57" s="73"/>
      <c r="ACD57" s="73"/>
      <c r="ACE57" s="73"/>
      <c r="ACF57" s="73"/>
      <c r="ACG57" s="73"/>
      <c r="ACH57" s="73"/>
      <c r="ACI57" s="73"/>
      <c r="ACJ57" s="73"/>
      <c r="ACK57" s="73"/>
      <c r="ACL57" s="73"/>
      <c r="ACM57" s="73"/>
      <c r="ACN57" s="73"/>
      <c r="ACO57" s="73"/>
      <c r="ACP57" s="73"/>
      <c r="ACQ57" s="73"/>
      <c r="ACR57" s="73"/>
      <c r="ACS57" s="73"/>
      <c r="ACT57" s="73"/>
      <c r="ACU57" s="73"/>
      <c r="ACV57" s="73"/>
      <c r="ACW57" s="73"/>
      <c r="ACX57" s="73"/>
      <c r="ACY57" s="73"/>
      <c r="ACZ57" s="73"/>
      <c r="ADA57" s="73"/>
      <c r="ADB57" s="73"/>
      <c r="ADC57" s="73"/>
      <c r="ADD57" s="73"/>
      <c r="ADE57" s="73"/>
      <c r="ADF57" s="73"/>
      <c r="ADG57" s="73"/>
      <c r="ADH57" s="73"/>
      <c r="ADI57" s="73"/>
      <c r="ADJ57" s="73"/>
      <c r="ADK57" s="73"/>
      <c r="ADL57" s="73"/>
      <c r="ADM57" s="73"/>
      <c r="ADN57" s="73"/>
      <c r="ADO57" s="73"/>
      <c r="ADP57" s="73"/>
      <c r="ADQ57" s="73"/>
      <c r="ADR57" s="73"/>
      <c r="ADS57" s="73"/>
      <c r="ADT57" s="73"/>
      <c r="ADU57" s="73"/>
      <c r="ADV57" s="73"/>
      <c r="ADW57" s="73"/>
      <c r="ADX57" s="73"/>
      <c r="ADY57" s="73"/>
      <c r="ADZ57" s="73"/>
      <c r="AEA57" s="73"/>
      <c r="AEB57" s="73"/>
      <c r="AEC57" s="73"/>
      <c r="AED57" s="73"/>
      <c r="AEE57" s="73"/>
      <c r="AEF57" s="73"/>
      <c r="AEG57" s="73"/>
      <c r="AEH57" s="73"/>
      <c r="AEI57" s="73"/>
      <c r="AEJ57" s="73"/>
      <c r="AEK57" s="73"/>
      <c r="AEL57" s="73"/>
      <c r="AEM57" s="73"/>
      <c r="AEN57" s="73"/>
      <c r="AEO57" s="73"/>
      <c r="AEP57" s="73"/>
      <c r="AEQ57" s="73"/>
      <c r="AER57" s="73"/>
      <c r="AES57" s="73"/>
      <c r="AET57" s="73"/>
      <c r="AEU57" s="73"/>
      <c r="AEV57" s="73"/>
      <c r="AEW57" s="73"/>
      <c r="AEX57" s="73"/>
      <c r="AEY57" s="73"/>
      <c r="AEZ57" s="73"/>
      <c r="AFA57" s="73"/>
      <c r="AFB57" s="73"/>
      <c r="AFC57" s="73"/>
      <c r="AFD57" s="73"/>
      <c r="AFE57" s="73"/>
      <c r="AFF57" s="73"/>
      <c r="AFG57" s="73"/>
      <c r="AFH57" s="73"/>
      <c r="AFI57" s="73"/>
      <c r="AFJ57" s="73"/>
      <c r="AFK57" s="73"/>
      <c r="AFL57" s="73"/>
      <c r="AFM57" s="73"/>
      <c r="AFN57" s="73"/>
      <c r="AFO57" s="73"/>
      <c r="AFP57" s="73"/>
      <c r="AFQ57" s="73"/>
      <c r="AFR57" s="73"/>
      <c r="AFS57" s="73"/>
      <c r="AFT57" s="73"/>
      <c r="AFU57" s="73"/>
      <c r="AFV57" s="73"/>
      <c r="AFW57" s="73"/>
      <c r="AFX57" s="73"/>
      <c r="AFY57" s="73"/>
      <c r="AFZ57" s="73"/>
      <c r="AGA57" s="73"/>
      <c r="AGB57" s="73"/>
      <c r="AGC57" s="73"/>
      <c r="AGD57" s="73"/>
      <c r="AGE57" s="73"/>
      <c r="AGF57" s="73"/>
      <c r="AGG57" s="73"/>
      <c r="AGH57" s="73"/>
      <c r="AGI57" s="73"/>
      <c r="AGJ57" s="73"/>
      <c r="AGK57" s="73"/>
      <c r="AGL57" s="73"/>
      <c r="AGM57" s="73"/>
      <c r="AGN57" s="73"/>
      <c r="AGO57" s="73"/>
      <c r="AGP57" s="73"/>
      <c r="AGQ57" s="73"/>
      <c r="AGR57" s="73"/>
      <c r="AGS57" s="73"/>
      <c r="AGT57" s="73"/>
      <c r="AGU57" s="73"/>
      <c r="AGV57" s="73"/>
      <c r="AGW57" s="73"/>
      <c r="AGX57" s="73"/>
      <c r="AGY57" s="73"/>
      <c r="AGZ57" s="73"/>
      <c r="AHA57" s="73"/>
      <c r="AHB57" s="73"/>
      <c r="AHC57" s="73"/>
      <c r="AHD57" s="73"/>
      <c r="AHE57" s="73"/>
      <c r="AHF57" s="73"/>
      <c r="AHG57" s="73"/>
      <c r="AHH57" s="73"/>
      <c r="AHI57" s="73"/>
      <c r="AHJ57" s="73"/>
      <c r="AHK57" s="73"/>
      <c r="AHL57" s="73"/>
      <c r="AHM57" s="73"/>
      <c r="AHN57" s="73"/>
      <c r="AHO57" s="73"/>
      <c r="AHP57" s="73"/>
      <c r="AHQ57" s="73"/>
      <c r="AHR57" s="73"/>
      <c r="AHS57" s="73"/>
      <c r="AHT57" s="73"/>
      <c r="AHU57" s="73"/>
      <c r="AHV57" s="73"/>
      <c r="AHW57" s="73"/>
      <c r="AHX57" s="73"/>
      <c r="AHY57" s="73"/>
      <c r="AHZ57" s="73"/>
      <c r="AIA57" s="73"/>
      <c r="AIB57" s="73"/>
      <c r="AIC57" s="73"/>
      <c r="AID57" s="73"/>
      <c r="AIE57" s="73"/>
      <c r="AIF57" s="73"/>
      <c r="AIG57" s="73"/>
      <c r="AIH57" s="73"/>
      <c r="AII57" s="73"/>
      <c r="AIJ57" s="73"/>
      <c r="AIK57" s="73"/>
      <c r="AIL57" s="73"/>
      <c r="AIM57" s="73"/>
      <c r="AIN57" s="73"/>
      <c r="AIO57" s="73"/>
      <c r="AIP57" s="73"/>
      <c r="AIQ57" s="73"/>
      <c r="AIR57" s="73"/>
      <c r="AIS57" s="73"/>
      <c r="AIT57" s="73"/>
      <c r="AIU57" s="73"/>
      <c r="AIV57" s="73"/>
      <c r="AIW57" s="73"/>
      <c r="AIX57" s="73"/>
      <c r="AIY57" s="73"/>
      <c r="AIZ57" s="73"/>
      <c r="AJA57" s="73"/>
      <c r="AJB57" s="73"/>
      <c r="AJC57" s="73"/>
      <c r="AJD57" s="73"/>
      <c r="AJE57" s="73"/>
      <c r="AJF57" s="73"/>
      <c r="AJG57" s="73"/>
      <c r="AJH57" s="73"/>
      <c r="AJI57" s="73"/>
      <c r="AJJ57" s="73"/>
      <c r="AJK57" s="73"/>
      <c r="AJL57" s="73"/>
      <c r="AJM57" s="73"/>
      <c r="AJN57" s="73"/>
      <c r="AJO57" s="73"/>
      <c r="AJP57" s="73"/>
      <c r="AJQ57" s="73"/>
      <c r="AJR57" s="73"/>
      <c r="AJS57" s="73"/>
      <c r="AJT57" s="73"/>
      <c r="AJU57" s="73"/>
      <c r="AJV57" s="73"/>
      <c r="AJW57" s="73"/>
      <c r="AJX57" s="73"/>
      <c r="AJY57" s="73"/>
      <c r="AJZ57" s="73"/>
      <c r="AKA57" s="73"/>
      <c r="AKB57" s="73"/>
      <c r="AKC57" s="73"/>
      <c r="AKD57" s="73"/>
      <c r="AKE57" s="73"/>
      <c r="AKF57" s="73"/>
      <c r="AKG57" s="73"/>
      <c r="AKH57" s="73"/>
      <c r="AKI57" s="73"/>
      <c r="AKJ57" s="73"/>
      <c r="AKK57" s="73"/>
      <c r="AKL57" s="73"/>
      <c r="AKM57" s="73"/>
      <c r="AKN57" s="73"/>
      <c r="AKO57" s="73"/>
      <c r="AKP57" s="73"/>
      <c r="AKQ57" s="73"/>
      <c r="AKR57" s="73"/>
      <c r="AKS57" s="73"/>
      <c r="AKT57" s="73"/>
      <c r="AKU57" s="73"/>
      <c r="AKV57" s="73"/>
      <c r="AKW57" s="73"/>
      <c r="AKX57" s="73"/>
      <c r="AKY57" s="73"/>
      <c r="AKZ57" s="73"/>
      <c r="ALA57" s="73"/>
      <c r="ALB57" s="73"/>
      <c r="ALC57" s="73"/>
      <c r="ALD57" s="73"/>
      <c r="ALE57" s="73"/>
      <c r="ALF57" s="73"/>
      <c r="ALG57" s="73"/>
      <c r="ALH57" s="73"/>
      <c r="ALI57" s="73"/>
      <c r="ALJ57" s="73"/>
      <c r="ALK57" s="73"/>
      <c r="ALL57" s="73"/>
      <c r="ALM57" s="73"/>
      <c r="ALN57" s="73"/>
      <c r="ALO57" s="73"/>
      <c r="ALP57" s="73"/>
      <c r="ALQ57" s="73"/>
      <c r="ALR57" s="73"/>
      <c r="ALS57" s="73"/>
      <c r="ALT57" s="73"/>
      <c r="ALU57" s="73"/>
      <c r="ALV57" s="73"/>
      <c r="ALW57" s="73"/>
      <c r="ALX57" s="73"/>
      <c r="ALY57" s="73"/>
      <c r="ALZ57" s="73"/>
      <c r="AMA57" s="73"/>
      <c r="AMB57" s="73"/>
      <c r="AMC57" s="73"/>
      <c r="AMD57" s="73"/>
      <c r="AME57" s="73"/>
      <c r="AMF57" s="73"/>
      <c r="AMG57" s="73"/>
      <c r="AMH57" s="73"/>
      <c r="AMI57" s="73"/>
      <c r="AMJ57" s="73"/>
    </row>
    <row r="58" customFormat="false" ht="15" hidden="false" customHeight="true" outlineLevel="0" collapsed="false">
      <c r="A58" s="74" t="n">
        <f aca="false">LISTAS!A56</f>
        <v>46</v>
      </c>
      <c r="B58" s="74" t="str">
        <f aca="false">LISTAS!B56</f>
        <v>Total horas permisos, subsidios y vacaciones</v>
      </c>
      <c r="C58" s="75" t="n">
        <f aca="false">SUMIFS(ATENCIONPUBLICO!$C$6:$C$4000,ATENCIONPUBLICO!$B$6:$B$4000,$B58,ATENCIONPUBLICO!$E$6:$E$4000,C$3)</f>
        <v>0</v>
      </c>
      <c r="D58" s="75" t="n">
        <f aca="false">SUMIFS(ATENCIONPUBLICO!$C$6:$C$4000,ATENCIONPUBLICO!$B$6:$B$4000,$B58,ATENCIONPUBLICO!$E$6:$E$4000,D$3)</f>
        <v>0</v>
      </c>
      <c r="E58" s="75" t="n">
        <f aca="false">SUMIFS(ATENCIONPUBLICO!$C$6:$C$4000,ATENCIONPUBLICO!$B$6:$B$4000,$B58,ATENCIONPUBLICO!$E$6:$E$4000,E$3)</f>
        <v>0</v>
      </c>
      <c r="F58" s="75" t="n">
        <f aca="false">SUMIFS(ATENCIONPUBLICO!$C$6:$C$4000,ATENCIONPUBLICO!$B$6:$B$4000,$B58,ATENCIONPUBLICO!$E$6:$E$4000,F$3)</f>
        <v>0</v>
      </c>
      <c r="G58" s="75" t="n">
        <f aca="false">SUMIFS(ATENCIONPUBLICO!$C$6:$C$4000,ATENCIONPUBLICO!$B$6:$B$4000,$B58,ATENCIONPUBLICO!$E$6:$E$4000,G$3)</f>
        <v>0</v>
      </c>
      <c r="H58" s="75" t="n">
        <f aca="false">SUMIFS(ATENCIONPUBLICO!$C$6:$C$4000,ATENCIONPUBLICO!$B$6:$B$4000,$B58,ATENCIONPUBLICO!$E$6:$E$4000,H$3)</f>
        <v>0</v>
      </c>
      <c r="I58" s="75" t="n">
        <f aca="false">SUMIFS(ATENCIONPUBLICO!$C$6:$C$4000,ATENCIONPUBLICO!$B$6:$B$4000,$B58,ATENCIONPUBLICO!$E$6:$E$4000,I$3)</f>
        <v>0</v>
      </c>
      <c r="J58" s="75" t="n">
        <f aca="false">SUMIFS(ATENCIONPUBLICO!$C$6:$C$4000,ATENCIONPUBLICO!$B$6:$B$4000,$B58,ATENCIONPUBLICO!$E$6:$E$4000,J$3)</f>
        <v>0</v>
      </c>
      <c r="K58" s="75" t="n">
        <f aca="false">SUMIFS(ATENCIONPUBLICO!$C$6:$C$4000,ATENCIONPUBLICO!$B$6:$B$4000,$B58,ATENCIONPUBLICO!$E$6:$E$4000,K$3)</f>
        <v>0</v>
      </c>
      <c r="L58" s="75" t="n">
        <f aca="false">SUMIFS(ATENCIONPUBLICO!$C$6:$C$4000,ATENCIONPUBLICO!$B$6:$B$4000,$B58,ATENCIONPUBLICO!$E$6:$E$4000,L$3)</f>
        <v>0</v>
      </c>
      <c r="M58" s="75" t="n">
        <f aca="false">SUMIFS(ATENCIONPUBLICO!$C$6:$C$4000,ATENCIONPUBLICO!$B$6:$B$4000,$B58,ATENCIONPUBLICO!$E$6:$E$4000,M$3)</f>
        <v>0</v>
      </c>
      <c r="N58" s="75" t="n">
        <f aca="false">SUMIFS(ATENCIONPUBLICO!$C$6:$C$4000,ATENCIONPUBLICO!$B$6:$B$4000,$B58,ATENCIONPUBLICO!$E$6:$E$4000,N$3)</f>
        <v>0</v>
      </c>
      <c r="O58" s="75" t="n">
        <f aca="false">SUMIFS(ATENCIONPUBLICO!$C$6:$C$4000,ATENCIONPUBLICO!$B$6:$B$4000,$B58,ATENCIONPUBLICO!$E$6:$E$4000,O$3)</f>
        <v>0</v>
      </c>
      <c r="P58" s="75" t="n">
        <f aca="false">SUMIFS(ATENCIONPUBLICO!$C$6:$C$4000,ATENCIONPUBLICO!$B$6:$B$4000,$B58,ATENCIONPUBLICO!$E$6:$E$4000,P$3)</f>
        <v>0</v>
      </c>
      <c r="Q58" s="75" t="n">
        <f aca="false">SUMIFS(ATENCIONPUBLICO!$C$6:$C$4000,ATENCIONPUBLICO!$B$6:$B$4000,$B58,ATENCIONPUBLICO!$E$6:$E$4000,Q$3)</f>
        <v>0</v>
      </c>
      <c r="R58" s="75" t="n">
        <f aca="false">SUMIFS(ATENCIONPUBLICO!$C$6:$C$4000,ATENCIONPUBLICO!$B$6:$B$4000,$B58,ATENCIONPUBLICO!$E$6:$E$4000,R$3)</f>
        <v>0</v>
      </c>
      <c r="S58" s="75" t="n">
        <f aca="false">SUMIFS(ATENCIONPUBLICO!$C$6:$C$4000,ATENCIONPUBLICO!$B$6:$B$4000,$B58,ATENCIONPUBLICO!$E$6:$E$4000,S$3)</f>
        <v>0</v>
      </c>
      <c r="T58" s="75" t="n">
        <f aca="false">SUMIFS(ATENCIONPUBLICO!$C$6:$C$4000,ATENCIONPUBLICO!$B$6:$B$4000,$B58,ATENCIONPUBLICO!$E$6:$E$4000,T$3)</f>
        <v>0</v>
      </c>
      <c r="U58" s="75" t="n">
        <f aca="false">SUMIFS(ATENCIONPUBLICO!$C$6:$C$4000,ATENCIONPUBLICO!$B$6:$B$4000,$B58,ATENCIONPUBLICO!$E$6:$E$4000,U$3)</f>
        <v>0</v>
      </c>
      <c r="V58" s="75" t="n">
        <f aca="false">SUMIFS(ATENCIONPUBLICO!$C$6:$C$4000,ATENCIONPUBLICO!$B$6:$B$4000,$B58,ATENCIONPUBLICO!$E$6:$E$4000,V$3)</f>
        <v>0</v>
      </c>
      <c r="W58" s="75" t="n">
        <f aca="false">SUMIFS(ATENCIONPUBLICO!$C$6:$C$4000,ATENCIONPUBLICO!$B$6:$B$4000,$B58,ATENCIONPUBLICO!$E$6:$E$4000,W$3)</f>
        <v>0</v>
      </c>
      <c r="X58" s="75" t="n">
        <f aca="false">SUMIFS(ATENCIONPUBLICO!$C$6:$C$4000,ATENCIONPUBLICO!$B$6:$B$4000,$B58,ATENCIONPUBLICO!$E$6:$E$4000,X$3)</f>
        <v>0</v>
      </c>
      <c r="Y58" s="75" t="n">
        <f aca="false">SUMIFS(ATENCIONPUBLICO!$C$6:$C$4000,ATENCIONPUBLICO!$B$6:$B$4000,$B58,ATENCIONPUBLICO!$E$6:$E$4000,Y$3)</f>
        <v>0</v>
      </c>
      <c r="Z58" s="75" t="n">
        <f aca="false">SUMIFS(ATENCIONPUBLICO!$C$6:$C$4000,ATENCIONPUBLICO!$B$6:$B$4000,$B58,ATENCIONPUBLICO!$E$6:$E$4000,Z$3)</f>
        <v>0</v>
      </c>
      <c r="AA58" s="75" t="n">
        <f aca="false">SUMIFS(ATENCIONPUBLICO!$C$6:$C$4000,ATENCIONPUBLICO!$B$6:$B$4000,$B58,ATENCIONPUBLICO!$E$6:$E$4000,AA$3)</f>
        <v>0</v>
      </c>
      <c r="AB58" s="75" t="n">
        <f aca="false">SUMIFS(ATENCIONPUBLICO!$C$6:$C$4000,ATENCIONPUBLICO!$B$6:$B$4000,$B58,ATENCIONPUBLICO!$E$6:$E$4000,AB$3)</f>
        <v>0</v>
      </c>
      <c r="AC58" s="75" t="n">
        <f aca="false">SUMIFS(ATENCIONPUBLICO!$C$6:$C$4000,ATENCIONPUBLICO!$B$6:$B$4000,$B58,ATENCIONPUBLICO!$E$6:$E$4000,AC$3)</f>
        <v>0</v>
      </c>
      <c r="AD58" s="75" t="n">
        <f aca="false">SUMIFS(ATENCIONPUBLICO!$C$6:$C$4000,ATENCIONPUBLICO!$B$6:$B$4000,$B58,ATENCIONPUBLICO!$E$6:$E$4000,AD$3)</f>
        <v>0</v>
      </c>
      <c r="AE58" s="75" t="n">
        <f aca="false">SUMIFS(ATENCIONPUBLICO!$C$6:$C$4000,ATENCIONPUBLICO!$B$6:$B$4000,$B58,ATENCIONPUBLICO!$E$6:$E$4000,AE$3)</f>
        <v>0</v>
      </c>
      <c r="AF58" s="75" t="n">
        <f aca="false">SUMIFS(ATENCIONPUBLICO!$C$6:$C$4000,ATENCIONPUBLICO!$B$6:$B$4000,$B58,ATENCIONPUBLICO!$E$6:$E$4000,AF$3)</f>
        <v>0</v>
      </c>
      <c r="AG58" s="75" t="n">
        <f aca="false">SUMIFS(ATENCIONPUBLICO!$C$6:$C$4000,ATENCIONPUBLICO!$B$6:$B$4000,$B58,ATENCIONPUBLICO!$E$6:$E$4000,AG$3)</f>
        <v>0</v>
      </c>
      <c r="AH58" s="75" t="n">
        <f aca="false">SUMIFS(ATENCIONPUBLICO!$C$6:$C$4000,ATENCIONPUBLICO!$B$6:$B$4000,$B58,ATENCIONPUBLICO!$E$6:$E$4000,AH$3)</f>
        <v>0</v>
      </c>
      <c r="AI58" s="75" t="n">
        <f aca="false">SUMIFS(ATENCIONPUBLICO!$C$6:$C$4000,ATENCIONPUBLICO!$B$6:$B$4000,$B58,ATENCIONPUBLICO!$E$6:$E$4000,AI$3)</f>
        <v>0</v>
      </c>
      <c r="AJ58" s="75" t="n">
        <f aca="false">SUMIFS(ATENCIONPUBLICO!$C$6:$C$4000,ATENCIONPUBLICO!$B$6:$B$4000,$B58,ATENCIONPUBLICO!$E$6:$E$4000,AJ$3)</f>
        <v>0</v>
      </c>
      <c r="AK58" s="75" t="n">
        <f aca="false">SUMIFS(ATENCIONPUBLICO!$C$6:$C$4000,ATENCIONPUBLICO!$B$6:$B$4000,$B58,ATENCIONPUBLICO!$E$6:$E$4000,AK$3)</f>
        <v>0</v>
      </c>
      <c r="AL58" s="75" t="n">
        <f aca="false">SUMIFS(ATENCIONPUBLICO!$C$6:$C$4000,ATENCIONPUBLICO!$B$6:$B$4000,$B58,ATENCIONPUBLICO!$E$6:$E$4000,AL$3)</f>
        <v>0</v>
      </c>
      <c r="AM58" s="75" t="n">
        <f aca="false">SUMIFS(ATENCIONPUBLICO!$C$6:$C$4000,ATENCIONPUBLICO!$B$6:$B$4000,$B58,ATENCIONPUBLICO!$E$6:$E$4000,AM$3)</f>
        <v>0</v>
      </c>
      <c r="AN58" s="76" t="n">
        <f aca="false">SUM(C58:AG58)</f>
        <v>0</v>
      </c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</row>
    <row r="59" customFormat="false" ht="15" hidden="false" customHeight="true" outlineLevel="0" collapsed="false">
      <c r="A59" s="74" t="n">
        <f aca="false">LISTAS!A57</f>
        <v>47</v>
      </c>
      <c r="B59" s="74" t="str">
        <f aca="false">LISTAS!B57</f>
        <v>Total horas participando en otras actividades institucionales</v>
      </c>
      <c r="C59" s="75" t="n">
        <f aca="false">SUMIFS(ATENCIONPUBLICO!$C$6:$C$4000,ATENCIONPUBLICO!$B$6:$B$4000,$B59,ATENCIONPUBLICO!$E$6:$E$4000,C$3)</f>
        <v>0</v>
      </c>
      <c r="D59" s="75" t="n">
        <f aca="false">SUMIFS(ATENCIONPUBLICO!$C$6:$C$4000,ATENCIONPUBLICO!$B$6:$B$4000,$B59,ATENCIONPUBLICO!$E$6:$E$4000,D$3)</f>
        <v>0</v>
      </c>
      <c r="E59" s="75" t="n">
        <f aca="false">SUMIFS(ATENCIONPUBLICO!$C$6:$C$4000,ATENCIONPUBLICO!$B$6:$B$4000,$B59,ATENCIONPUBLICO!$E$6:$E$4000,E$3)</f>
        <v>0</v>
      </c>
      <c r="F59" s="75" t="n">
        <f aca="false">SUMIFS(ATENCIONPUBLICO!$C$6:$C$4000,ATENCIONPUBLICO!$B$6:$B$4000,$B59,ATENCIONPUBLICO!$E$6:$E$4000,F$3)</f>
        <v>0</v>
      </c>
      <c r="G59" s="75" t="n">
        <f aca="false">SUMIFS(ATENCIONPUBLICO!$C$6:$C$4000,ATENCIONPUBLICO!$B$6:$B$4000,$B59,ATENCIONPUBLICO!$E$6:$E$4000,G$3)</f>
        <v>0</v>
      </c>
      <c r="H59" s="75" t="n">
        <f aca="false">SUMIFS(ATENCIONPUBLICO!$C$6:$C$4000,ATENCIONPUBLICO!$B$6:$B$4000,$B59,ATENCIONPUBLICO!$E$6:$E$4000,H$3)</f>
        <v>0</v>
      </c>
      <c r="I59" s="75" t="n">
        <f aca="false">SUMIFS(ATENCIONPUBLICO!$C$6:$C$4000,ATENCIONPUBLICO!$B$6:$B$4000,$B59,ATENCIONPUBLICO!$E$6:$E$4000,I$3)</f>
        <v>0</v>
      </c>
      <c r="J59" s="75" t="n">
        <f aca="false">SUMIFS(ATENCIONPUBLICO!$C$6:$C$4000,ATENCIONPUBLICO!$B$6:$B$4000,$B59,ATENCIONPUBLICO!$E$6:$E$4000,J$3)</f>
        <v>0</v>
      </c>
      <c r="K59" s="75" t="n">
        <f aca="false">SUMIFS(ATENCIONPUBLICO!$C$6:$C$4000,ATENCIONPUBLICO!$B$6:$B$4000,$B59,ATENCIONPUBLICO!$E$6:$E$4000,K$3)</f>
        <v>0</v>
      </c>
      <c r="L59" s="75" t="n">
        <f aca="false">SUMIFS(ATENCIONPUBLICO!$C$6:$C$4000,ATENCIONPUBLICO!$B$6:$B$4000,$B59,ATENCIONPUBLICO!$E$6:$E$4000,L$3)</f>
        <v>0</v>
      </c>
      <c r="M59" s="75" t="n">
        <f aca="false">SUMIFS(ATENCIONPUBLICO!$C$6:$C$4000,ATENCIONPUBLICO!$B$6:$B$4000,$B59,ATENCIONPUBLICO!$E$6:$E$4000,M$3)</f>
        <v>0</v>
      </c>
      <c r="N59" s="75" t="n">
        <f aca="false">SUMIFS(ATENCIONPUBLICO!$C$6:$C$4000,ATENCIONPUBLICO!$B$6:$B$4000,$B59,ATENCIONPUBLICO!$E$6:$E$4000,N$3)</f>
        <v>0</v>
      </c>
      <c r="O59" s="75" t="n">
        <f aca="false">SUMIFS(ATENCIONPUBLICO!$C$6:$C$4000,ATENCIONPUBLICO!$B$6:$B$4000,$B59,ATENCIONPUBLICO!$E$6:$E$4000,O$3)</f>
        <v>0</v>
      </c>
      <c r="P59" s="75" t="n">
        <f aca="false">SUMIFS(ATENCIONPUBLICO!$C$6:$C$4000,ATENCIONPUBLICO!$B$6:$B$4000,$B59,ATENCIONPUBLICO!$E$6:$E$4000,P$3)</f>
        <v>0</v>
      </c>
      <c r="Q59" s="75" t="n">
        <f aca="false">SUMIFS(ATENCIONPUBLICO!$C$6:$C$4000,ATENCIONPUBLICO!$B$6:$B$4000,$B59,ATENCIONPUBLICO!$E$6:$E$4000,Q$3)</f>
        <v>0</v>
      </c>
      <c r="R59" s="75" t="n">
        <f aca="false">SUMIFS(ATENCIONPUBLICO!$C$6:$C$4000,ATENCIONPUBLICO!$B$6:$B$4000,$B59,ATENCIONPUBLICO!$E$6:$E$4000,R$3)</f>
        <v>0</v>
      </c>
      <c r="S59" s="75" t="n">
        <f aca="false">SUMIFS(ATENCIONPUBLICO!$C$6:$C$4000,ATENCIONPUBLICO!$B$6:$B$4000,$B59,ATENCIONPUBLICO!$E$6:$E$4000,S$3)</f>
        <v>0</v>
      </c>
      <c r="T59" s="75" t="n">
        <f aca="false">SUMIFS(ATENCIONPUBLICO!$C$6:$C$4000,ATENCIONPUBLICO!$B$6:$B$4000,$B59,ATENCIONPUBLICO!$E$6:$E$4000,T$3)</f>
        <v>0</v>
      </c>
      <c r="U59" s="75" t="n">
        <f aca="false">SUMIFS(ATENCIONPUBLICO!$C$6:$C$4000,ATENCIONPUBLICO!$B$6:$B$4000,$B59,ATENCIONPUBLICO!$E$6:$E$4000,U$3)</f>
        <v>0</v>
      </c>
      <c r="V59" s="75" t="n">
        <f aca="false">SUMIFS(ATENCIONPUBLICO!$C$6:$C$4000,ATENCIONPUBLICO!$B$6:$B$4000,$B59,ATENCIONPUBLICO!$E$6:$E$4000,V$3)</f>
        <v>0</v>
      </c>
      <c r="W59" s="75" t="n">
        <f aca="false">SUMIFS(ATENCIONPUBLICO!$C$6:$C$4000,ATENCIONPUBLICO!$B$6:$B$4000,$B59,ATENCIONPUBLICO!$E$6:$E$4000,W$3)</f>
        <v>0</v>
      </c>
      <c r="X59" s="75" t="n">
        <f aca="false">SUMIFS(ATENCIONPUBLICO!$C$6:$C$4000,ATENCIONPUBLICO!$B$6:$B$4000,$B59,ATENCIONPUBLICO!$E$6:$E$4000,X$3)</f>
        <v>0</v>
      </c>
      <c r="Y59" s="75" t="n">
        <f aca="false">SUMIFS(ATENCIONPUBLICO!$C$6:$C$4000,ATENCIONPUBLICO!$B$6:$B$4000,$B59,ATENCIONPUBLICO!$E$6:$E$4000,Y$3)</f>
        <v>0</v>
      </c>
      <c r="Z59" s="75" t="n">
        <f aca="false">SUMIFS(ATENCIONPUBLICO!$C$6:$C$4000,ATENCIONPUBLICO!$B$6:$B$4000,$B59,ATENCIONPUBLICO!$E$6:$E$4000,Z$3)</f>
        <v>0</v>
      </c>
      <c r="AA59" s="75" t="n">
        <f aca="false">SUMIFS(ATENCIONPUBLICO!$C$6:$C$4000,ATENCIONPUBLICO!$B$6:$B$4000,$B59,ATENCIONPUBLICO!$E$6:$E$4000,AA$3)</f>
        <v>0</v>
      </c>
      <c r="AB59" s="75" t="n">
        <f aca="false">SUMIFS(ATENCIONPUBLICO!$C$6:$C$4000,ATENCIONPUBLICO!$B$6:$B$4000,$B59,ATENCIONPUBLICO!$E$6:$E$4000,AB$3)</f>
        <v>0</v>
      </c>
      <c r="AC59" s="75" t="n">
        <f aca="false">SUMIFS(ATENCIONPUBLICO!$C$6:$C$4000,ATENCIONPUBLICO!$B$6:$B$4000,$B59,ATENCIONPUBLICO!$E$6:$E$4000,AC$3)</f>
        <v>0</v>
      </c>
      <c r="AD59" s="75" t="n">
        <f aca="false">SUMIFS(ATENCIONPUBLICO!$C$6:$C$4000,ATENCIONPUBLICO!$B$6:$B$4000,$B59,ATENCIONPUBLICO!$E$6:$E$4000,AD$3)</f>
        <v>0</v>
      </c>
      <c r="AE59" s="75" t="n">
        <f aca="false">SUMIFS(ATENCIONPUBLICO!$C$6:$C$4000,ATENCIONPUBLICO!$B$6:$B$4000,$B59,ATENCIONPUBLICO!$E$6:$E$4000,AE$3)</f>
        <v>0</v>
      </c>
      <c r="AF59" s="75" t="n">
        <f aca="false">SUMIFS(ATENCIONPUBLICO!$C$6:$C$4000,ATENCIONPUBLICO!$B$6:$B$4000,$B59,ATENCIONPUBLICO!$E$6:$E$4000,AF$3)</f>
        <v>0</v>
      </c>
      <c r="AG59" s="75" t="n">
        <f aca="false">SUMIFS(ATENCIONPUBLICO!$C$6:$C$4000,ATENCIONPUBLICO!$B$6:$B$4000,$B59,ATENCIONPUBLICO!$E$6:$E$4000,AG$3)</f>
        <v>0</v>
      </c>
      <c r="AH59" s="75" t="n">
        <f aca="false">SUMIFS(ATENCIONPUBLICO!$C$6:$C$4000,ATENCIONPUBLICO!$B$6:$B$4000,$B59,ATENCIONPUBLICO!$E$6:$E$4000,AH$3)</f>
        <v>0</v>
      </c>
      <c r="AI59" s="75" t="n">
        <f aca="false">SUMIFS(ATENCIONPUBLICO!$C$6:$C$4000,ATENCIONPUBLICO!$B$6:$B$4000,$B59,ATENCIONPUBLICO!$E$6:$E$4000,AI$3)</f>
        <v>0</v>
      </c>
      <c r="AJ59" s="75" t="n">
        <f aca="false">SUMIFS(ATENCIONPUBLICO!$C$6:$C$4000,ATENCIONPUBLICO!$B$6:$B$4000,$B59,ATENCIONPUBLICO!$E$6:$E$4000,AJ$3)</f>
        <v>0</v>
      </c>
      <c r="AK59" s="75" t="n">
        <f aca="false">SUMIFS(ATENCIONPUBLICO!$C$6:$C$4000,ATENCIONPUBLICO!$B$6:$B$4000,$B59,ATENCIONPUBLICO!$E$6:$E$4000,AK$3)</f>
        <v>0</v>
      </c>
      <c r="AL59" s="75" t="n">
        <f aca="false">SUMIFS(ATENCIONPUBLICO!$C$6:$C$4000,ATENCIONPUBLICO!$B$6:$B$4000,$B59,ATENCIONPUBLICO!$E$6:$E$4000,AL$3)</f>
        <v>0</v>
      </c>
      <c r="AM59" s="75" t="n">
        <f aca="false">SUMIFS(ATENCIONPUBLICO!$C$6:$C$4000,ATENCIONPUBLICO!$B$6:$B$4000,$B59,ATENCIONPUBLICO!$E$6:$E$4000,AM$3)</f>
        <v>0</v>
      </c>
      <c r="AN59" s="76" t="n">
        <f aca="false">SUM(C59:AG59)</f>
        <v>0</v>
      </c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</row>
    <row r="60" customFormat="false" ht="12.8" hidden="true" customHeight="false" outlineLevel="0" collapsed="false">
      <c r="A60" s="78" t="n">
        <f aca="false">LISTAS!A58</f>
        <v>0</v>
      </c>
      <c r="B60" s="78" t="n">
        <f aca="false">LISTAS!B58</f>
        <v>0</v>
      </c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80"/>
    </row>
  </sheetData>
  <sheetProtection sheet="true" password="ea75" objects="true" scenarios="true"/>
  <mergeCells count="3">
    <mergeCell ref="A1:B2"/>
    <mergeCell ref="C1:AG1"/>
    <mergeCell ref="AH1:AM1"/>
  </mergeCells>
  <conditionalFormatting sqref="C4:AN60">
    <cfRule type="expression" priority="2" aboveAverage="0" equalAverage="0" bottom="0" percent="0" rank="0" text="" dxfId="5">
      <formula>OR(WEEKDAY(C$3)=7, WEEKDAY(C$3)=1, ISNUMBER(MATCH(TEXT(C$3,"DD-MM"),TEXT(LISTAS!$G$2:$G$15,"DD-MM"),0)))</formula>
    </cfRule>
  </conditionalFormatting>
  <printOptions headings="false" gridLines="false" gridLinesSet="true" horizontalCentered="true" verticalCentered="true"/>
  <pageMargins left="0.196527777777778" right="0.196527777777778" top="0.196527777777778" bottom="0.1965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96"/>
  <sheetViews>
    <sheetView showFormulas="false" showGridLines="true" showRowColHeaders="true" showZeros="true" rightToLeft="false" tabSelected="false" showOutlineSymbols="true" defaultGridColor="true" view="normal" topLeftCell="A19" colorId="64" zoomScale="100" zoomScaleNormal="100" zoomScalePageLayoutView="100" workbookViewId="0">
      <selection pane="topLeft" activeCell="K27" activeCellId="0" sqref="K27"/>
    </sheetView>
  </sheetViews>
  <sheetFormatPr defaultColWidth="11.53515625" defaultRowHeight="12.8" customHeight="true" zeroHeight="false" outlineLevelRow="0" outlineLevelCol="0"/>
  <cols>
    <col collapsed="false" customWidth="true" hidden="false" outlineLevel="0" max="1" min="1" style="81" width="3.91"/>
    <col collapsed="false" customWidth="true" hidden="true" outlineLevel="0" max="2" min="2" style="81" width="41.7"/>
    <col collapsed="false" customWidth="true" hidden="false" outlineLevel="0" max="3" min="3" style="82" width="14.46"/>
    <col collapsed="false" customWidth="true" hidden="false" outlineLevel="0" max="4" min="4" style="81" width="23.96"/>
    <col collapsed="false" customWidth="true" hidden="false" outlineLevel="0" max="5" min="5" style="81" width="41.7"/>
    <col collapsed="false" customWidth="true" hidden="false" outlineLevel="0" max="6" min="6" style="81" width="28.48"/>
    <col collapsed="false" customWidth="true" hidden="false" outlineLevel="0" max="7" min="7" style="81" width="11.79"/>
    <col collapsed="false" customWidth="true" hidden="false" outlineLevel="0" max="8" min="8" style="81" width="24.56"/>
    <col collapsed="false" customWidth="true" hidden="false" outlineLevel="0" max="9" min="9" style="81" width="36.02"/>
    <col collapsed="false" customWidth="true" hidden="false" outlineLevel="0" max="10" min="10" style="81" width="16.31"/>
    <col collapsed="false" customWidth="false" hidden="false" outlineLevel="0" max="1024" min="11" style="81" width="11.53"/>
  </cols>
  <sheetData>
    <row r="1" customFormat="false" ht="12.8" hidden="false" customHeight="false" outlineLevel="0" collapsed="false">
      <c r="A1" s="83" t="s">
        <v>231</v>
      </c>
      <c r="B1" s="83" t="s">
        <v>232</v>
      </c>
      <c r="C1" s="84" t="s">
        <v>233</v>
      </c>
      <c r="D1" s="83" t="s">
        <v>234</v>
      </c>
      <c r="E1" s="83" t="s">
        <v>235</v>
      </c>
      <c r="F1" s="83" t="s">
        <v>236</v>
      </c>
      <c r="G1" s="83" t="s">
        <v>237</v>
      </c>
      <c r="H1" s="83" t="s">
        <v>238</v>
      </c>
      <c r="I1" s="83" t="s">
        <v>239</v>
      </c>
      <c r="J1" s="83" t="s">
        <v>240</v>
      </c>
      <c r="K1" s="81" t="s">
        <v>241</v>
      </c>
    </row>
    <row r="2" customFormat="false" ht="12.8" hidden="false" customHeight="false" outlineLevel="0" collapsed="false">
      <c r="A2" s="83" t="n">
        <v>1</v>
      </c>
      <c r="B2" s="83" t="s">
        <v>242</v>
      </c>
      <c r="C2" s="85" t="s">
        <v>243</v>
      </c>
      <c r="D2" s="83" t="s">
        <v>243</v>
      </c>
      <c r="E2" s="83" t="s">
        <v>244</v>
      </c>
      <c r="F2" s="83" t="s">
        <v>245</v>
      </c>
      <c r="G2" s="83" t="s">
        <v>246</v>
      </c>
      <c r="H2" s="83" t="s">
        <v>247</v>
      </c>
      <c r="I2" s="83"/>
      <c r="J2" s="83"/>
      <c r="K2" s="81" t="str">
        <f aca="false">_xlfn.CONCAT(C2," - ", D2," - ",E2)</f>
        <v>BOACO - BOACO - ROSA CERDA AMADOR</v>
      </c>
    </row>
    <row r="3" customFormat="false" ht="12.8" hidden="false" customHeight="false" outlineLevel="0" collapsed="false">
      <c r="A3" s="83" t="n">
        <v>2</v>
      </c>
      <c r="B3" s="83" t="s">
        <v>248</v>
      </c>
      <c r="C3" s="84" t="s">
        <v>243</v>
      </c>
      <c r="D3" s="83" t="s">
        <v>249</v>
      </c>
      <c r="E3" s="83" t="s">
        <v>250</v>
      </c>
      <c r="F3" s="83" t="s">
        <v>251</v>
      </c>
      <c r="G3" s="83" t="s">
        <v>252</v>
      </c>
      <c r="H3" s="83" t="n">
        <v>86217568</v>
      </c>
      <c r="I3" s="83"/>
      <c r="J3" s="83"/>
      <c r="K3" s="81" t="str">
        <f aca="false">_xlfn.CONCAT(C3," - ", D3," - ",E3)</f>
        <v>BOACO - CAMOAPA - VICTOR MANUEL PICADO</v>
      </c>
    </row>
    <row r="4" customFormat="false" ht="12.8" hidden="false" customHeight="false" outlineLevel="0" collapsed="false">
      <c r="A4" s="83" t="n">
        <v>3</v>
      </c>
      <c r="B4" s="83" t="s">
        <v>253</v>
      </c>
      <c r="C4" s="84" t="s">
        <v>243</v>
      </c>
      <c r="D4" s="83" t="s">
        <v>254</v>
      </c>
      <c r="E4" s="83" t="s">
        <v>255</v>
      </c>
      <c r="F4" s="83" t="s">
        <v>256</v>
      </c>
      <c r="G4" s="83" t="s">
        <v>257</v>
      </c>
      <c r="H4" s="83" t="n">
        <v>88495898</v>
      </c>
      <c r="I4" s="83"/>
      <c r="J4" s="83"/>
      <c r="K4" s="81" t="str">
        <f aca="false">_xlfn.CONCAT(C4," - ", D4," - ",E4)</f>
        <v>BOACO - SAN LORENZO - DONALD ARGUELLO BLANCO</v>
      </c>
    </row>
    <row r="5" customFormat="false" ht="12.8" hidden="false" customHeight="false" outlineLevel="0" collapsed="false">
      <c r="A5" s="83" t="n">
        <v>4</v>
      </c>
      <c r="B5" s="83" t="s">
        <v>258</v>
      </c>
      <c r="C5" s="84" t="s">
        <v>259</v>
      </c>
      <c r="D5" s="83" t="s">
        <v>260</v>
      </c>
      <c r="E5" s="83" t="s">
        <v>261</v>
      </c>
      <c r="F5" s="83" t="s">
        <v>262</v>
      </c>
      <c r="G5" s="83" t="s">
        <v>263</v>
      </c>
      <c r="H5" s="83" t="n">
        <v>84773336</v>
      </c>
      <c r="I5" s="83"/>
      <c r="J5" s="83"/>
      <c r="K5" s="81" t="str">
        <f aca="false">_xlfn.CONCAT(C5," - ", D5," - ",E5)</f>
        <v>CARAZO - DIRIAMBA - FRANCISCO JOSE GUTIERREZ AGUIRRE</v>
      </c>
    </row>
    <row r="6" customFormat="false" ht="12.8" hidden="false" customHeight="false" outlineLevel="0" collapsed="false">
      <c r="A6" s="83" t="n">
        <v>5</v>
      </c>
      <c r="B6" s="83" t="s">
        <v>264</v>
      </c>
      <c r="C6" s="84" t="s">
        <v>259</v>
      </c>
      <c r="D6" s="83" t="s">
        <v>265</v>
      </c>
      <c r="E6" s="83" t="s">
        <v>266</v>
      </c>
      <c r="F6" s="83" t="s">
        <v>267</v>
      </c>
      <c r="G6" s="83" t="s">
        <v>268</v>
      </c>
      <c r="H6" s="83" t="s">
        <v>269</v>
      </c>
      <c r="I6" s="83"/>
      <c r="J6" s="83"/>
      <c r="K6" s="81" t="str">
        <f aca="false">_xlfn.CONCAT(C6," - ", D6," - ",E6)</f>
        <v>CARAZO - JINOTEPE - ARLEN SIU BERMUDEZ</v>
      </c>
    </row>
    <row r="7" customFormat="false" ht="12.8" hidden="false" customHeight="false" outlineLevel="0" collapsed="false">
      <c r="A7" s="83" t="n">
        <v>6</v>
      </c>
      <c r="B7" s="83" t="s">
        <v>270</v>
      </c>
      <c r="C7" s="84" t="s">
        <v>259</v>
      </c>
      <c r="D7" s="83" t="s">
        <v>271</v>
      </c>
      <c r="E7" s="83" t="s">
        <v>272</v>
      </c>
      <c r="F7" s="83" t="s">
        <v>273</v>
      </c>
      <c r="G7" s="83" t="s">
        <v>274</v>
      </c>
      <c r="H7" s="83" t="n">
        <v>86082148</v>
      </c>
      <c r="I7" s="83"/>
      <c r="J7" s="83"/>
      <c r="K7" s="81" t="str">
        <f aca="false">_xlfn.CONCAT(C7," - ", D7," - ",E7)</f>
        <v>CARAZO - SAN MARCOS - MARIO LARIOS CARRILLO</v>
      </c>
    </row>
    <row r="8" customFormat="false" ht="12.8" hidden="false" customHeight="false" outlineLevel="0" collapsed="false">
      <c r="A8" s="83" t="n">
        <v>7</v>
      </c>
      <c r="B8" s="83" t="s">
        <v>275</v>
      </c>
      <c r="C8" s="84" t="s">
        <v>276</v>
      </c>
      <c r="D8" s="83" t="s">
        <v>277</v>
      </c>
      <c r="E8" s="83" t="s">
        <v>278</v>
      </c>
      <c r="F8" s="83" t="s">
        <v>279</v>
      </c>
      <c r="G8" s="83" t="s">
        <v>280</v>
      </c>
      <c r="H8" s="83" t="n">
        <v>23430816</v>
      </c>
      <c r="I8" s="83"/>
      <c r="J8" s="83"/>
      <c r="K8" s="81" t="str">
        <f aca="false">_xlfn.CONCAT(C8," - ", D8," - ",E8)</f>
        <v>CHINANDEGA - CHICHIGALPA - RONALD ALTAMIRANO</v>
      </c>
    </row>
    <row r="9" customFormat="false" ht="12.8" hidden="false" customHeight="false" outlineLevel="0" collapsed="false">
      <c r="A9" s="83" t="n">
        <v>8</v>
      </c>
      <c r="B9" s="83" t="s">
        <v>281</v>
      </c>
      <c r="C9" s="84" t="s">
        <v>276</v>
      </c>
      <c r="D9" s="83" t="s">
        <v>276</v>
      </c>
      <c r="E9" s="83" t="s">
        <v>282</v>
      </c>
      <c r="F9" s="83" t="s">
        <v>283</v>
      </c>
      <c r="G9" s="83" t="s">
        <v>284</v>
      </c>
      <c r="H9" s="83" t="s">
        <v>285</v>
      </c>
      <c r="I9" s="83"/>
      <c r="J9" s="83"/>
      <c r="K9" s="81" t="str">
        <f aca="false">_xlfn.CONCAT(C9," - ", D9," - ",E9)</f>
        <v>CHINANDEGA - CHINANDEGA - MARIA DEL PILAR GUTIERREZ</v>
      </c>
    </row>
    <row r="10" customFormat="false" ht="12.8" hidden="false" customHeight="false" outlineLevel="0" collapsed="false">
      <c r="A10" s="83" t="n">
        <v>9</v>
      </c>
      <c r="B10" s="83" t="s">
        <v>286</v>
      </c>
      <c r="C10" s="84" t="s">
        <v>276</v>
      </c>
      <c r="D10" s="83" t="s">
        <v>287</v>
      </c>
      <c r="E10" s="83" t="s">
        <v>288</v>
      </c>
      <c r="F10" s="83" t="s">
        <v>289</v>
      </c>
      <c r="G10" s="83" t="s">
        <v>290</v>
      </c>
      <c r="H10" s="83" t="s">
        <v>291</v>
      </c>
      <c r="I10" s="83"/>
      <c r="J10" s="83"/>
      <c r="K10" s="81" t="str">
        <f aca="false">_xlfn.CONCAT(C10," - ", D10," - ",E10)</f>
        <v>CHINANDEGA - CORINTO - SILVIA MARLENE RAMIREZ TAPIA</v>
      </c>
    </row>
    <row r="11" customFormat="false" ht="12.8" hidden="false" customHeight="false" outlineLevel="0" collapsed="false">
      <c r="A11" s="83" t="n">
        <v>10</v>
      </c>
      <c r="B11" s="83" t="s">
        <v>292</v>
      </c>
      <c r="C11" s="84" t="s">
        <v>276</v>
      </c>
      <c r="D11" s="83" t="s">
        <v>293</v>
      </c>
      <c r="E11" s="83" t="s">
        <v>294</v>
      </c>
      <c r="F11" s="83" t="s">
        <v>295</v>
      </c>
      <c r="G11" s="83" t="s">
        <v>296</v>
      </c>
      <c r="H11" s="83" t="n">
        <v>83275867</v>
      </c>
      <c r="I11" s="83"/>
      <c r="J11" s="83"/>
      <c r="K11" s="81" t="str">
        <f aca="false">_xlfn.CONCAT(C11," - ", D11," - ",E11)</f>
        <v>CHINANDEGA - EL VIEJO - GERMAN MUÑOZ MONCADA</v>
      </c>
    </row>
    <row r="12" customFormat="false" ht="12.8" hidden="false" customHeight="false" outlineLevel="0" collapsed="false">
      <c r="A12" s="83" t="n">
        <v>11</v>
      </c>
      <c r="B12" s="83" t="s">
        <v>297</v>
      </c>
      <c r="C12" s="84" t="s">
        <v>276</v>
      </c>
      <c r="D12" s="83" t="s">
        <v>298</v>
      </c>
      <c r="E12" s="83" t="s">
        <v>299</v>
      </c>
      <c r="F12" s="83" t="s">
        <v>300</v>
      </c>
      <c r="G12" s="83" t="s">
        <v>301</v>
      </c>
      <c r="H12" s="83" t="n">
        <v>86890341</v>
      </c>
      <c r="I12" s="83"/>
      <c r="J12" s="83"/>
      <c r="K12" s="81" t="str">
        <f aca="false">_xlfn.CONCAT(C12," - ", D12," - ",E12)</f>
        <v>CHINANDEGA - SOMOTILLO - JUSTINO QUINTERO MONJARREZ</v>
      </c>
    </row>
    <row r="13" customFormat="false" ht="12.8" hidden="false" customHeight="false" outlineLevel="0" collapsed="false">
      <c r="A13" s="83" t="n">
        <v>12</v>
      </c>
      <c r="B13" s="83" t="s">
        <v>302</v>
      </c>
      <c r="C13" s="84" t="s">
        <v>303</v>
      </c>
      <c r="D13" s="83" t="s">
        <v>304</v>
      </c>
      <c r="E13" s="83" t="s">
        <v>305</v>
      </c>
      <c r="F13" s="83" t="s">
        <v>306</v>
      </c>
      <c r="G13" s="83" t="s">
        <v>307</v>
      </c>
      <c r="H13" s="83" t="s">
        <v>308</v>
      </c>
      <c r="I13" s="83"/>
      <c r="J13" s="83"/>
      <c r="K13" s="81" t="str">
        <f aca="false">_xlfn.CONCAT(C13," - ", D13," - ",E13)</f>
        <v>CHONTALES - JUIGALPA - GILMA MOLINA</v>
      </c>
    </row>
    <row r="14" customFormat="false" ht="12.8" hidden="false" customHeight="false" outlineLevel="0" collapsed="false">
      <c r="A14" s="83" t="n">
        <v>13</v>
      </c>
      <c r="B14" s="83" t="s">
        <v>309</v>
      </c>
      <c r="C14" s="84" t="s">
        <v>303</v>
      </c>
      <c r="D14" s="83" t="s">
        <v>310</v>
      </c>
      <c r="E14" s="83" t="s">
        <v>311</v>
      </c>
      <c r="F14" s="83" t="s">
        <v>312</v>
      </c>
      <c r="G14" s="83" t="s">
        <v>313</v>
      </c>
      <c r="H14" s="83" t="n">
        <v>87368426</v>
      </c>
      <c r="I14" s="83"/>
      <c r="J14" s="83"/>
      <c r="K14" s="81" t="str">
        <f aca="false">_xlfn.CONCAT(C14," - ", D14," - ",E14)</f>
        <v>CHONTALES - LA LIBERTAD - CORNELIO SILVA ARGUELLO</v>
      </c>
    </row>
    <row r="15" customFormat="false" ht="12.8" hidden="false" customHeight="false" outlineLevel="0" collapsed="false">
      <c r="A15" s="83" t="n">
        <v>14</v>
      </c>
      <c r="B15" s="83" t="s">
        <v>314</v>
      </c>
      <c r="C15" s="84" t="s">
        <v>303</v>
      </c>
      <c r="D15" s="83" t="s">
        <v>315</v>
      </c>
      <c r="E15" s="83" t="s">
        <v>316</v>
      </c>
      <c r="F15" s="83" t="s">
        <v>317</v>
      </c>
      <c r="G15" s="83" t="s">
        <v>318</v>
      </c>
      <c r="H15" s="83" t="n">
        <v>25192037</v>
      </c>
      <c r="I15" s="83"/>
      <c r="J15" s="83"/>
      <c r="K15" s="81" t="str">
        <f aca="false">_xlfn.CONCAT(C15," - ", D15," - ",E15)</f>
        <v>CHONTALES - SANTO TOMAS - MIGUEL ANGEL MURILLO</v>
      </c>
    </row>
    <row r="16" customFormat="false" ht="12.8" hidden="false" customHeight="false" outlineLevel="0" collapsed="false">
      <c r="A16" s="83" t="n">
        <v>15</v>
      </c>
      <c r="B16" s="83" t="s">
        <v>319</v>
      </c>
      <c r="C16" s="84" t="s">
        <v>320</v>
      </c>
      <c r="D16" s="83" t="s">
        <v>321</v>
      </c>
      <c r="E16" s="83" t="s">
        <v>322</v>
      </c>
      <c r="F16" s="83" t="s">
        <v>323</v>
      </c>
      <c r="G16" s="83" t="s">
        <v>324</v>
      </c>
      <c r="H16" s="83" t="n">
        <v>27100423</v>
      </c>
      <c r="I16" s="83"/>
      <c r="J16" s="83"/>
      <c r="K16" s="81" t="str">
        <f aca="false">_xlfn.CONCAT(C16," - ", D16," - ",E16)</f>
        <v>ESTELI - CONDEGA - HEROES Y MARTIRES DE CONDEGA</v>
      </c>
    </row>
    <row r="17" customFormat="false" ht="12.8" hidden="false" customHeight="false" outlineLevel="0" collapsed="false">
      <c r="A17" s="83" t="n">
        <v>16</v>
      </c>
      <c r="B17" s="83" t="s">
        <v>325</v>
      </c>
      <c r="C17" s="84" t="s">
        <v>320</v>
      </c>
      <c r="D17" s="83" t="s">
        <v>320</v>
      </c>
      <c r="E17" s="83" t="s">
        <v>326</v>
      </c>
      <c r="F17" s="83" t="s">
        <v>327</v>
      </c>
      <c r="G17" s="83" t="s">
        <v>328</v>
      </c>
      <c r="H17" s="83" t="n">
        <v>27133030</v>
      </c>
      <c r="I17" s="83"/>
      <c r="J17" s="83"/>
      <c r="K17" s="81" t="str">
        <f aca="false">_xlfn.CONCAT(C17," - ", D17," - ",E17)</f>
        <v>ESTELI - ESTELI - DAMASO PICADO MARTINEZ</v>
      </c>
    </row>
    <row r="18" customFormat="false" ht="12.8" hidden="false" customHeight="false" outlineLevel="0" collapsed="false">
      <c r="A18" s="83" t="n">
        <v>17</v>
      </c>
      <c r="B18" s="83" t="s">
        <v>329</v>
      </c>
      <c r="C18" s="84" t="s">
        <v>320</v>
      </c>
      <c r="D18" s="83" t="s">
        <v>330</v>
      </c>
      <c r="E18" s="83" t="s">
        <v>331</v>
      </c>
      <c r="F18" s="83" t="s">
        <v>267</v>
      </c>
      <c r="G18" s="83" t="s">
        <v>332</v>
      </c>
      <c r="H18" s="83" t="n">
        <v>27100430</v>
      </c>
      <c r="I18" s="83"/>
      <c r="J18" s="83"/>
      <c r="K18" s="81" t="str">
        <f aca="false">_xlfn.CONCAT(C18," - ", D18," - ",E18)</f>
        <v>ESTELI - LA TRINIDAD - ERVIN SOLORZANO CRUZ</v>
      </c>
    </row>
    <row r="19" customFormat="false" ht="12.8" hidden="false" customHeight="false" outlineLevel="0" collapsed="false">
      <c r="A19" s="83" t="n">
        <v>18</v>
      </c>
      <c r="B19" s="83" t="s">
        <v>333</v>
      </c>
      <c r="C19" s="84" t="s">
        <v>334</v>
      </c>
      <c r="D19" s="83" t="s">
        <v>334</v>
      </c>
      <c r="E19" s="83" t="s">
        <v>335</v>
      </c>
      <c r="F19" s="83" t="s">
        <v>336</v>
      </c>
      <c r="G19" s="83" t="s">
        <v>337</v>
      </c>
      <c r="H19" s="83" t="n">
        <v>25521410</v>
      </c>
      <c r="I19" s="83"/>
      <c r="J19" s="83"/>
      <c r="K19" s="81" t="str">
        <f aca="false">_xlfn.CONCAT(C19," - ", D19," - ",E19)</f>
        <v>GRANADA - GRANADA - ADOLFO SALAZAR</v>
      </c>
    </row>
    <row r="20" customFormat="false" ht="12.8" hidden="false" customHeight="false" outlineLevel="0" collapsed="false">
      <c r="A20" s="83" t="n">
        <v>19</v>
      </c>
      <c r="B20" s="83" t="s">
        <v>338</v>
      </c>
      <c r="C20" s="84" t="s">
        <v>334</v>
      </c>
      <c r="D20" s="83" t="s">
        <v>339</v>
      </c>
      <c r="E20" s="83" t="s">
        <v>340</v>
      </c>
      <c r="F20" s="83" t="s">
        <v>341</v>
      </c>
      <c r="G20" s="83" t="s">
        <v>342</v>
      </c>
      <c r="H20" s="83" t="n">
        <v>87379036</v>
      </c>
      <c r="I20" s="83"/>
      <c r="J20" s="83"/>
      <c r="K20" s="81" t="str">
        <f aca="false">_xlfn.CONCAT(C20," - ", D20," - ",E20)</f>
        <v>GRANADA - NANDAIME - GERARDO BRICEÑO</v>
      </c>
    </row>
    <row r="21" customFormat="false" ht="12.8" hidden="false" customHeight="false" outlineLevel="0" collapsed="false">
      <c r="A21" s="83" t="n">
        <v>20</v>
      </c>
      <c r="B21" s="83" t="s">
        <v>343</v>
      </c>
      <c r="C21" s="84" t="s">
        <v>344</v>
      </c>
      <c r="D21" s="83" t="s">
        <v>345</v>
      </c>
      <c r="E21" s="83" t="s">
        <v>346</v>
      </c>
      <c r="F21" s="83" t="s">
        <v>347</v>
      </c>
      <c r="G21" s="83" t="s">
        <v>348</v>
      </c>
      <c r="H21" s="83" t="s">
        <v>349</v>
      </c>
      <c r="I21" s="83"/>
      <c r="J21" s="83"/>
      <c r="K21" s="81" t="str">
        <f aca="false">_xlfn.CONCAT(C21," - ", D21," - ",E21)</f>
        <v>JINOTEGA - EL CUA - CARLOS ALBERTO VALDIVIA CENTENO</v>
      </c>
    </row>
    <row r="22" customFormat="false" ht="12.8" hidden="false" customHeight="false" outlineLevel="0" collapsed="false">
      <c r="A22" s="83" t="n">
        <v>21</v>
      </c>
      <c r="B22" s="83" t="s">
        <v>326</v>
      </c>
      <c r="C22" s="85" t="s">
        <v>344</v>
      </c>
      <c r="D22" s="83" t="s">
        <v>344</v>
      </c>
      <c r="E22" s="83" t="s">
        <v>350</v>
      </c>
      <c r="F22" s="83" t="s">
        <v>351</v>
      </c>
      <c r="G22" s="83" t="s">
        <v>352</v>
      </c>
      <c r="H22" s="83" t="s">
        <v>353</v>
      </c>
      <c r="I22" s="83"/>
      <c r="J22" s="83"/>
      <c r="K22" s="81" t="str">
        <f aca="false">_xlfn.CONCAT(C22," - ", D22," - ",E22)</f>
        <v>JINOTEGA - JINOTEGA - LINA HERRERA GOMEZ</v>
      </c>
    </row>
    <row r="23" customFormat="false" ht="12.8" hidden="false" customHeight="false" outlineLevel="0" collapsed="false">
      <c r="A23" s="83" t="n">
        <v>22</v>
      </c>
      <c r="B23" s="83" t="s">
        <v>322</v>
      </c>
      <c r="C23" s="84" t="s">
        <v>344</v>
      </c>
      <c r="D23" s="83" t="s">
        <v>354</v>
      </c>
      <c r="E23" s="83" t="s">
        <v>355</v>
      </c>
      <c r="F23" s="83" t="s">
        <v>356</v>
      </c>
      <c r="G23" s="83" t="s">
        <v>357</v>
      </c>
      <c r="H23" s="83" t="s">
        <v>358</v>
      </c>
      <c r="I23" s="83"/>
      <c r="J23" s="83"/>
      <c r="K23" s="81" t="str">
        <f aca="false">_xlfn.CONCAT(C23," - ", D23," - ",E23)</f>
        <v>JINOTEGA - WIWILI DE JINOTEGA - FELIX PEDRO QUIÑONEZ</v>
      </c>
    </row>
    <row r="24" customFormat="false" ht="12.8" hidden="false" customHeight="false" outlineLevel="0" collapsed="false">
      <c r="A24" s="83" t="n">
        <v>23</v>
      </c>
      <c r="B24" s="83" t="s">
        <v>331</v>
      </c>
      <c r="C24" s="84" t="s">
        <v>359</v>
      </c>
      <c r="D24" s="83" t="s">
        <v>360</v>
      </c>
      <c r="E24" s="83" t="s">
        <v>361</v>
      </c>
      <c r="F24" s="83" t="s">
        <v>279</v>
      </c>
      <c r="G24" s="83" t="s">
        <v>362</v>
      </c>
      <c r="H24" s="83" t="s">
        <v>363</v>
      </c>
      <c r="I24" s="83"/>
      <c r="J24" s="83"/>
      <c r="K24" s="81" t="str">
        <f aca="false">_xlfn.CONCAT(C24," - ", D24," - ",E24)</f>
        <v>LEON - EL SAUCE - MATILDE LANUZA SANCHEZ</v>
      </c>
    </row>
    <row r="25" customFormat="false" ht="12.8" hidden="false" customHeight="false" outlineLevel="0" collapsed="false">
      <c r="A25" s="83" t="n">
        <v>24</v>
      </c>
      <c r="B25" s="83" t="s">
        <v>364</v>
      </c>
      <c r="C25" s="84" t="s">
        <v>359</v>
      </c>
      <c r="D25" s="83" t="s">
        <v>365</v>
      </c>
      <c r="E25" s="83" t="s">
        <v>366</v>
      </c>
      <c r="F25" s="83" t="s">
        <v>367</v>
      </c>
      <c r="G25" s="83" t="s">
        <v>368</v>
      </c>
      <c r="H25" s="83" t="s">
        <v>369</v>
      </c>
      <c r="I25" s="83"/>
      <c r="J25" s="83"/>
      <c r="K25" s="81" t="str">
        <f aca="false">_xlfn.CONCAT(C25," - ", D25," - ",E25)</f>
        <v>LEON - LA PAZ CENTRO - ENRIQUE MARTINEZ LINARTE</v>
      </c>
    </row>
    <row r="26" customFormat="false" ht="12.8" hidden="false" customHeight="false" outlineLevel="0" collapsed="false">
      <c r="A26" s="83" t="n">
        <v>25</v>
      </c>
      <c r="B26" s="83" t="s">
        <v>370</v>
      </c>
      <c r="C26" s="85" t="s">
        <v>359</v>
      </c>
      <c r="D26" s="83" t="s">
        <v>371</v>
      </c>
      <c r="E26" s="83" t="s">
        <v>372</v>
      </c>
      <c r="F26" s="83" t="s">
        <v>373</v>
      </c>
      <c r="G26" s="83" t="s">
        <v>374</v>
      </c>
      <c r="H26" s="83" t="s">
        <v>375</v>
      </c>
      <c r="I26" s="83"/>
      <c r="J26" s="83"/>
      <c r="K26" s="81" t="str">
        <f aca="false">_xlfn.CONCAT(C26," - ", D26," - ",E26)</f>
        <v>LEON - LARREYNAGA - MIGUEL LARREYNAGA</v>
      </c>
    </row>
    <row r="27" customFormat="false" ht="12.8" hidden="false" customHeight="false" outlineLevel="0" collapsed="false">
      <c r="A27" s="83" t="n">
        <v>26</v>
      </c>
      <c r="B27" s="83" t="s">
        <v>376</v>
      </c>
      <c r="C27" s="84" t="s">
        <v>359</v>
      </c>
      <c r="D27" s="83" t="s">
        <v>359</v>
      </c>
      <c r="E27" s="83" t="s">
        <v>377</v>
      </c>
      <c r="F27" s="83" t="s">
        <v>378</v>
      </c>
      <c r="G27" s="83" t="s">
        <v>379</v>
      </c>
      <c r="H27" s="83" t="s">
        <v>380</v>
      </c>
      <c r="I27" s="83"/>
      <c r="J27" s="83"/>
      <c r="K27" s="81" t="str">
        <f aca="false">_xlfn.CONCAT(C27," - ", D27," - ",E27)</f>
        <v>LEON - LEON - RIGOBERTO LOPEZ PEREZ</v>
      </c>
    </row>
    <row r="28" customFormat="false" ht="12.8" hidden="false" customHeight="false" outlineLevel="0" collapsed="false">
      <c r="A28" s="83" t="n">
        <v>27</v>
      </c>
      <c r="B28" s="83" t="s">
        <v>381</v>
      </c>
      <c r="C28" s="84" t="s">
        <v>359</v>
      </c>
      <c r="D28" s="83" t="s">
        <v>382</v>
      </c>
      <c r="E28" s="83" t="s">
        <v>383</v>
      </c>
      <c r="F28" s="83" t="s">
        <v>384</v>
      </c>
      <c r="G28" s="83" t="s">
        <v>385</v>
      </c>
      <c r="H28" s="83" t="s">
        <v>386</v>
      </c>
      <c r="I28" s="83"/>
      <c r="J28" s="83"/>
      <c r="K28" s="81" t="str">
        <f aca="false">_xlfn.CONCAT(C28," - ", D28," - ",E28)</f>
        <v>LEON - NAGAROTE - SILVIO MAYORGA</v>
      </c>
    </row>
    <row r="29" customFormat="false" ht="12.8" hidden="false" customHeight="false" outlineLevel="0" collapsed="false">
      <c r="A29" s="83" t="n">
        <v>28</v>
      </c>
      <c r="B29" s="83" t="s">
        <v>387</v>
      </c>
      <c r="C29" s="84" t="s">
        <v>388</v>
      </c>
      <c r="D29" s="83" t="s">
        <v>389</v>
      </c>
      <c r="E29" s="83" t="s">
        <v>390</v>
      </c>
      <c r="F29" s="83" t="s">
        <v>391</v>
      </c>
      <c r="G29" s="83" t="s">
        <v>392</v>
      </c>
      <c r="H29" s="83" t="n">
        <v>89109875</v>
      </c>
      <c r="I29" s="83"/>
      <c r="J29" s="83"/>
      <c r="K29" s="81" t="str">
        <f aca="false">_xlfn.CONCAT(C29," - ", D29," - ",E29)</f>
        <v>MADRIZ - SAN JUAN DE RIO COCO - AUGUSTO SALINAS PINELL</v>
      </c>
    </row>
    <row r="30" customFormat="false" ht="12.8" hidden="false" customHeight="false" outlineLevel="0" collapsed="false">
      <c r="A30" s="83" t="n">
        <v>29</v>
      </c>
      <c r="B30" s="83" t="s">
        <v>393</v>
      </c>
      <c r="C30" s="85" t="s">
        <v>388</v>
      </c>
      <c r="D30" s="83" t="s">
        <v>394</v>
      </c>
      <c r="E30" s="83" t="s">
        <v>393</v>
      </c>
      <c r="F30" s="83" t="s">
        <v>395</v>
      </c>
      <c r="G30" s="83" t="s">
        <v>396</v>
      </c>
      <c r="H30" s="83" t="n">
        <v>27222393</v>
      </c>
      <c r="I30" s="83"/>
      <c r="J30" s="83"/>
      <c r="K30" s="81" t="str">
        <f aca="false">_xlfn.CONCAT(C30," - ", D30," - ",E30)</f>
        <v>MADRIZ - SOMOTO - HEROES Y MARTIRES DE MADRIZ</v>
      </c>
    </row>
    <row r="31" customFormat="false" ht="12.8" hidden="false" customHeight="false" outlineLevel="0" collapsed="false">
      <c r="A31" s="83" t="n">
        <v>30</v>
      </c>
      <c r="B31" s="83" t="s">
        <v>390</v>
      </c>
      <c r="C31" s="84" t="s">
        <v>397</v>
      </c>
      <c r="D31" s="83" t="s">
        <v>398</v>
      </c>
      <c r="E31" s="83" t="s">
        <v>325</v>
      </c>
      <c r="F31" s="83" t="s">
        <v>399</v>
      </c>
      <c r="G31" s="83" t="s">
        <v>400</v>
      </c>
      <c r="H31" s="83" t="n">
        <v>22690133</v>
      </c>
      <c r="I31" s="83"/>
      <c r="J31" s="83"/>
      <c r="K31" s="81" t="str">
        <f aca="false">_xlfn.CONCAT(C31," - ", D31," - ",E31)</f>
        <v>MANAGUA - CIUDAD SANDINO - OSCAR BENAVIDES LANUZA</v>
      </c>
    </row>
    <row r="32" customFormat="false" ht="12.8" hidden="false" customHeight="false" outlineLevel="0" collapsed="false">
      <c r="A32" s="83" t="n">
        <v>31</v>
      </c>
      <c r="B32" s="83" t="s">
        <v>282</v>
      </c>
      <c r="C32" s="85" t="s">
        <v>397</v>
      </c>
      <c r="D32" s="83" t="s">
        <v>397</v>
      </c>
      <c r="E32" s="83" t="s">
        <v>258</v>
      </c>
      <c r="F32" s="83" t="s">
        <v>401</v>
      </c>
      <c r="G32" s="83" t="s">
        <v>402</v>
      </c>
      <c r="H32" s="83" t="n">
        <v>22701431</v>
      </c>
      <c r="I32" s="83"/>
      <c r="J32" s="83"/>
      <c r="K32" s="81" t="str">
        <f aca="false">_xlfn.CONCAT(C32," - ", D32," - ",E32)</f>
        <v>MANAGUA - MANAGUA - GERMAN POMARES ORDOÑEZ</v>
      </c>
    </row>
    <row r="33" customFormat="false" ht="12.8" hidden="false" customHeight="false" outlineLevel="0" collapsed="false">
      <c r="A33" s="83" t="n">
        <v>32</v>
      </c>
      <c r="B33" s="83" t="s">
        <v>278</v>
      </c>
      <c r="C33" s="84" t="s">
        <v>397</v>
      </c>
      <c r="D33" s="83" t="s">
        <v>397</v>
      </c>
      <c r="E33" s="83" t="s">
        <v>242</v>
      </c>
      <c r="F33" s="83" t="s">
        <v>403</v>
      </c>
      <c r="G33" s="83" t="s">
        <v>404</v>
      </c>
      <c r="H33" s="83" t="s">
        <v>405</v>
      </c>
      <c r="I33" s="83"/>
      <c r="J33" s="83"/>
      <c r="K33" s="81" t="str">
        <f aca="false">_xlfn.CONCAT(C33," - ", D33," - ",E33)</f>
        <v>MANAGUA - MANAGUA - INSS CENTRAL</v>
      </c>
    </row>
    <row r="34" customFormat="false" ht="12.8" hidden="false" customHeight="false" outlineLevel="0" collapsed="false">
      <c r="A34" s="83" t="n">
        <v>33</v>
      </c>
      <c r="B34" s="83" t="s">
        <v>294</v>
      </c>
      <c r="C34" s="84" t="s">
        <v>397</v>
      </c>
      <c r="D34" s="83" t="s">
        <v>397</v>
      </c>
      <c r="E34" s="83" t="s">
        <v>248</v>
      </c>
      <c r="F34" s="83" t="s">
        <v>406</v>
      </c>
      <c r="G34" s="83" t="s">
        <v>407</v>
      </c>
      <c r="H34" s="83" t="s">
        <v>408</v>
      </c>
      <c r="I34" s="83"/>
      <c r="J34" s="83"/>
      <c r="K34" s="81" t="str">
        <f aca="false">_xlfn.CONCAT(C34," - ", D34," - ",E34)</f>
        <v>MANAGUA - MANAGUA - INSS EDIFICIO 1907</v>
      </c>
    </row>
    <row r="35" customFormat="false" ht="12.8" hidden="false" customHeight="false" outlineLevel="0" collapsed="false">
      <c r="A35" s="83" t="n">
        <v>34</v>
      </c>
      <c r="B35" s="83" t="s">
        <v>299</v>
      </c>
      <c r="C35" s="84" t="s">
        <v>397</v>
      </c>
      <c r="D35" s="83" t="s">
        <v>397</v>
      </c>
      <c r="E35" s="83" t="s">
        <v>253</v>
      </c>
      <c r="F35" s="83" t="s">
        <v>409</v>
      </c>
      <c r="G35" s="83" t="s">
        <v>410</v>
      </c>
      <c r="H35" s="83" t="s">
        <v>411</v>
      </c>
      <c r="I35" s="83"/>
      <c r="J35" s="83"/>
      <c r="K35" s="81" t="str">
        <f aca="false">_xlfn.CONCAT(C35," - ", D35," - ",E35)</f>
        <v>MANAGUA - MANAGUA - JOSE BENITO ESCOBAR</v>
      </c>
    </row>
    <row r="36" customFormat="false" ht="12.8" hidden="false" customHeight="false" outlineLevel="0" collapsed="false">
      <c r="A36" s="83" t="n">
        <v>35</v>
      </c>
      <c r="B36" s="83" t="s">
        <v>288</v>
      </c>
      <c r="C36" s="84" t="s">
        <v>397</v>
      </c>
      <c r="D36" s="83" t="s">
        <v>397</v>
      </c>
      <c r="E36" s="83" t="s">
        <v>264</v>
      </c>
      <c r="F36" s="83" t="s">
        <v>412</v>
      </c>
      <c r="G36" s="83" t="s">
        <v>413</v>
      </c>
      <c r="H36" s="83" t="s">
        <v>414</v>
      </c>
      <c r="I36" s="83"/>
      <c r="J36" s="83"/>
      <c r="K36" s="81" t="str">
        <f aca="false">_xlfn.CONCAT(C36," - ", D36," - ",E36)</f>
        <v>MANAGUA - MANAGUA - JULIO BUITRAGO</v>
      </c>
    </row>
    <row r="37" customFormat="false" ht="12.8" hidden="false" customHeight="false" outlineLevel="0" collapsed="false">
      <c r="A37" s="83" t="n">
        <v>36</v>
      </c>
      <c r="B37" s="83" t="s">
        <v>415</v>
      </c>
      <c r="C37" s="84" t="s">
        <v>397</v>
      </c>
      <c r="D37" s="83" t="s">
        <v>397</v>
      </c>
      <c r="E37" s="83" t="s">
        <v>270</v>
      </c>
      <c r="F37" s="83" t="s">
        <v>416</v>
      </c>
      <c r="G37" s="83" t="s">
        <v>417</v>
      </c>
      <c r="H37" s="83" t="n">
        <v>22778201</v>
      </c>
      <c r="I37" s="83"/>
      <c r="J37" s="83"/>
      <c r="K37" s="81" t="str">
        <f aca="false">_xlfn.CONCAT(C37," - ", D37," - ",E37)</f>
        <v>MANAGUA - MANAGUA - OSCAR TURCIOS</v>
      </c>
    </row>
    <row r="38" customFormat="false" ht="12.8" hidden="false" customHeight="false" outlineLevel="0" collapsed="false">
      <c r="A38" s="83" t="n">
        <v>37</v>
      </c>
      <c r="B38" s="83" t="s">
        <v>418</v>
      </c>
      <c r="C38" s="84" t="s">
        <v>397</v>
      </c>
      <c r="D38" s="83" t="s">
        <v>397</v>
      </c>
      <c r="E38" s="83" t="s">
        <v>419</v>
      </c>
      <c r="F38" s="83"/>
      <c r="G38" s="83"/>
      <c r="H38" s="83"/>
      <c r="I38" s="83"/>
      <c r="J38" s="83"/>
      <c r="K38" s="81" t="str">
        <f aca="false">_xlfn.CONCAT(C38," - ", D38," - ",E38)</f>
        <v>MANAGUA - MANAGUA - PATRICIO ARGUELLO RYAN</v>
      </c>
    </row>
    <row r="39" customFormat="false" ht="12.8" hidden="false" customHeight="false" outlineLevel="0" collapsed="false">
      <c r="A39" s="83" t="n">
        <v>38</v>
      </c>
      <c r="B39" s="83" t="s">
        <v>377</v>
      </c>
      <c r="C39" s="85" t="s">
        <v>397</v>
      </c>
      <c r="D39" s="83" t="s">
        <v>397</v>
      </c>
      <c r="E39" s="83" t="s">
        <v>281</v>
      </c>
      <c r="F39" s="83" t="s">
        <v>420</v>
      </c>
      <c r="G39" s="83" t="s">
        <v>421</v>
      </c>
      <c r="H39" s="83" t="s">
        <v>422</v>
      </c>
      <c r="I39" s="83"/>
      <c r="J39" s="83"/>
      <c r="K39" s="81" t="str">
        <f aca="false">_xlfn.CONCAT(C39," - ", D39," - ",E39)</f>
        <v>MANAGUA - MANAGUA - RICARDO MORALES AVILES</v>
      </c>
    </row>
    <row r="40" customFormat="false" ht="12.8" hidden="false" customHeight="false" outlineLevel="0" collapsed="false">
      <c r="A40" s="83" t="n">
        <v>39</v>
      </c>
      <c r="B40" s="83" t="s">
        <v>383</v>
      </c>
      <c r="C40" s="84" t="s">
        <v>397</v>
      </c>
      <c r="D40" s="83" t="s">
        <v>397</v>
      </c>
      <c r="E40" s="83" t="s">
        <v>275</v>
      </c>
      <c r="F40" s="83" t="s">
        <v>423</v>
      </c>
      <c r="G40" s="83" t="s">
        <v>424</v>
      </c>
      <c r="H40" s="83" t="n">
        <v>22401119</v>
      </c>
      <c r="I40" s="83"/>
      <c r="J40" s="83"/>
      <c r="K40" s="81" t="str">
        <f aca="false">_xlfn.CONCAT(C40," - ", D40," - ",E40)</f>
        <v>MANAGUA - MANAGUA - SELIM SHIBLE</v>
      </c>
    </row>
    <row r="41" customFormat="false" ht="12.8" hidden="false" customHeight="false" outlineLevel="0" collapsed="false">
      <c r="A41" s="83" t="n">
        <v>40</v>
      </c>
      <c r="B41" s="83" t="s">
        <v>366</v>
      </c>
      <c r="C41" s="84" t="s">
        <v>397</v>
      </c>
      <c r="D41" s="83" t="s">
        <v>397</v>
      </c>
      <c r="E41" s="83" t="s">
        <v>425</v>
      </c>
      <c r="F41" s="83"/>
      <c r="G41" s="83" t="s">
        <v>426</v>
      </c>
      <c r="H41" s="83" t="n">
        <v>89433879</v>
      </c>
      <c r="I41" s="83"/>
      <c r="J41" s="83"/>
      <c r="K41" s="81" t="str">
        <f aca="false">_xlfn.CONCAT(C41," - ", D41," - ",E41)</f>
        <v>MANAGUA - MANAGUA - VENTANILLA INSS - HOSPITAL MILITAR Y/O PAME</v>
      </c>
    </row>
    <row r="42" customFormat="false" ht="12.8" hidden="false" customHeight="false" outlineLevel="0" collapsed="false">
      <c r="A42" s="83" t="n">
        <v>41</v>
      </c>
      <c r="B42" s="83" t="s">
        <v>372</v>
      </c>
      <c r="C42" s="84" t="s">
        <v>397</v>
      </c>
      <c r="D42" s="83" t="s">
        <v>397</v>
      </c>
      <c r="E42" s="83" t="s">
        <v>427</v>
      </c>
      <c r="F42" s="83"/>
      <c r="G42" s="83" t="s">
        <v>428</v>
      </c>
      <c r="H42" s="83" t="n">
        <v>89433879</v>
      </c>
      <c r="I42" s="83"/>
      <c r="J42" s="83"/>
      <c r="K42" s="81" t="str">
        <f aca="false">_xlfn.CONCAT(C42," - ", D42," - ",E42)</f>
        <v>MANAGUA - MANAGUA - VENTANILLA INSS – HOSPITAL BAUTISTA</v>
      </c>
    </row>
    <row r="43" customFormat="false" ht="12.8" hidden="false" customHeight="false" outlineLevel="0" collapsed="false">
      <c r="A43" s="83" t="n">
        <v>42</v>
      </c>
      <c r="B43" s="83" t="s">
        <v>361</v>
      </c>
      <c r="C43" s="84" t="s">
        <v>397</v>
      </c>
      <c r="D43" s="83" t="s">
        <v>397</v>
      </c>
      <c r="E43" s="83" t="s">
        <v>429</v>
      </c>
      <c r="F43" s="83"/>
      <c r="G43" s="83" t="s">
        <v>430</v>
      </c>
      <c r="H43" s="83" t="n">
        <v>89433879</v>
      </c>
      <c r="I43" s="83"/>
      <c r="J43" s="83"/>
      <c r="K43" s="81" t="str">
        <f aca="false">_xlfn.CONCAT(C43," - ", D43," - ",E43)</f>
        <v>MANAGUA - MANAGUA - VENTANILLA INSS – HOSPITAL CARLOS ROBERTO HUEMBES</v>
      </c>
    </row>
    <row r="44" customFormat="false" ht="12.8" hidden="false" customHeight="false" outlineLevel="0" collapsed="false">
      <c r="A44" s="83" t="n">
        <v>43</v>
      </c>
      <c r="B44" s="83" t="s">
        <v>431</v>
      </c>
      <c r="C44" s="84" t="s">
        <v>397</v>
      </c>
      <c r="D44" s="83" t="s">
        <v>397</v>
      </c>
      <c r="E44" s="83" t="s">
        <v>432</v>
      </c>
      <c r="F44" s="83"/>
      <c r="G44" s="83" t="s">
        <v>433</v>
      </c>
      <c r="H44" s="83" t="n">
        <v>89433879</v>
      </c>
      <c r="I44" s="83"/>
      <c r="J44" s="83"/>
      <c r="K44" s="81" t="str">
        <f aca="false">_xlfn.CONCAT(C44," - ", D44," - ",E44)</f>
        <v>MANAGUA - MANAGUA - VENTANILLA INSS – HOSPITAL MILITAR - POLICLINICA CENTRAL</v>
      </c>
    </row>
    <row r="45" customFormat="false" ht="12.8" hidden="false" customHeight="false" outlineLevel="0" collapsed="false">
      <c r="A45" s="83" t="n">
        <v>44</v>
      </c>
      <c r="B45" s="83" t="s">
        <v>434</v>
      </c>
      <c r="C45" s="84" t="s">
        <v>397</v>
      </c>
      <c r="D45" s="83" t="s">
        <v>397</v>
      </c>
      <c r="E45" s="83" t="s">
        <v>435</v>
      </c>
      <c r="F45" s="83"/>
      <c r="G45" s="83" t="s">
        <v>436</v>
      </c>
      <c r="H45" s="83" t="n">
        <v>89433879</v>
      </c>
      <c r="I45" s="83"/>
      <c r="J45" s="83"/>
      <c r="K45" s="81" t="str">
        <f aca="false">_xlfn.CONCAT(C45," - ", D45," - ",E45)</f>
        <v>MANAGUA - MANAGUA - VENTANILLA INSS – HOSPITAL MONTE ESPAÑA</v>
      </c>
    </row>
    <row r="46" customFormat="false" ht="12.8" hidden="false" customHeight="false" outlineLevel="0" collapsed="false">
      <c r="A46" s="83" t="n">
        <v>45</v>
      </c>
      <c r="B46" s="83" t="s">
        <v>437</v>
      </c>
      <c r="C46" s="85" t="s">
        <v>397</v>
      </c>
      <c r="D46" s="83" t="s">
        <v>397</v>
      </c>
      <c r="E46" s="83" t="s">
        <v>438</v>
      </c>
      <c r="F46" s="83"/>
      <c r="G46" s="83" t="s">
        <v>439</v>
      </c>
      <c r="H46" s="83" t="n">
        <v>89433879</v>
      </c>
      <c r="I46" s="83"/>
      <c r="J46" s="83"/>
      <c r="K46" s="81" t="str">
        <f aca="false">_xlfn.CONCAT(C46," - ", D46," - ",E46)</f>
        <v>MANAGUA - MANAGUA - VENTANILLA INSS – HOSPITAL SALUD INTEGRAL</v>
      </c>
    </row>
    <row r="47" customFormat="false" ht="12.8" hidden="false" customHeight="false" outlineLevel="0" collapsed="false">
      <c r="A47" s="83" t="n">
        <v>46</v>
      </c>
      <c r="B47" s="83" t="s">
        <v>440</v>
      </c>
      <c r="C47" s="84" t="s">
        <v>397</v>
      </c>
      <c r="D47" s="83" t="s">
        <v>441</v>
      </c>
      <c r="E47" s="83" t="s">
        <v>338</v>
      </c>
      <c r="F47" s="83" t="s">
        <v>442</v>
      </c>
      <c r="G47" s="83" t="s">
        <v>443</v>
      </c>
      <c r="H47" s="83" t="s">
        <v>444</v>
      </c>
      <c r="I47" s="83"/>
      <c r="J47" s="83"/>
      <c r="K47" s="81" t="str">
        <f aca="false">_xlfn.CONCAT(C47," - ", D47," - ",E47)</f>
        <v>MANAGUA - MATEARE - DANIEL ROA PADILLA</v>
      </c>
    </row>
    <row r="48" customFormat="false" ht="12.8" hidden="false" customHeight="false" outlineLevel="0" collapsed="false">
      <c r="A48" s="83" t="n">
        <v>47</v>
      </c>
      <c r="B48" s="83" t="s">
        <v>445</v>
      </c>
      <c r="C48" s="84" t="s">
        <v>397</v>
      </c>
      <c r="D48" s="83" t="s">
        <v>446</v>
      </c>
      <c r="E48" s="83" t="s">
        <v>329</v>
      </c>
      <c r="F48" s="83" t="s">
        <v>447</v>
      </c>
      <c r="G48" s="83" t="s">
        <v>448</v>
      </c>
      <c r="H48" s="83" t="n">
        <v>22933233</v>
      </c>
      <c r="I48" s="83"/>
      <c r="J48" s="83"/>
      <c r="K48" s="81" t="str">
        <f aca="false">_xlfn.CONCAT(C48," - ", D48," - ",E48)</f>
        <v>MANAGUA - SAN RAFAEL DEL SUR - RODOLFO BOJORGE SANCHEZ</v>
      </c>
    </row>
    <row r="49" customFormat="false" ht="12.8" hidden="false" customHeight="false" outlineLevel="0" collapsed="false">
      <c r="A49" s="83" t="n">
        <v>48</v>
      </c>
      <c r="B49" s="83" t="s">
        <v>449</v>
      </c>
      <c r="C49" s="84" t="s">
        <v>397</v>
      </c>
      <c r="D49" s="83" t="s">
        <v>450</v>
      </c>
      <c r="E49" s="83" t="s">
        <v>333</v>
      </c>
      <c r="F49" s="83" t="s">
        <v>451</v>
      </c>
      <c r="G49" s="83" t="s">
        <v>452</v>
      </c>
      <c r="H49" s="83" t="n">
        <v>22767828</v>
      </c>
      <c r="I49" s="83"/>
      <c r="J49" s="83"/>
      <c r="K49" s="81" t="str">
        <f aca="false">_xlfn.CONCAT(C49," - ", D49," - ",E49)</f>
        <v>MANAGUA - TICUANTEPE - ERVIN RUIZ</v>
      </c>
    </row>
    <row r="50" customFormat="false" ht="12.8" hidden="false" customHeight="false" outlineLevel="0" collapsed="false">
      <c r="A50" s="83" t="n">
        <v>49</v>
      </c>
      <c r="B50" s="83" t="s">
        <v>453</v>
      </c>
      <c r="C50" s="84" t="s">
        <v>397</v>
      </c>
      <c r="D50" s="83" t="s">
        <v>454</v>
      </c>
      <c r="E50" s="83" t="s">
        <v>455</v>
      </c>
      <c r="F50" s="83"/>
      <c r="G50" s="83"/>
      <c r="H50" s="83"/>
      <c r="I50" s="83"/>
      <c r="J50" s="83"/>
      <c r="K50" s="81" t="str">
        <f aca="false">_xlfn.CONCAT(C50," - ", D50," - ",E50)</f>
        <v>MANAGUA - TIPITAPA - CARLOS IVAN BRENES SALAZAR</v>
      </c>
    </row>
    <row r="51" customFormat="false" ht="12.8" hidden="false" customHeight="false" outlineLevel="0" collapsed="false">
      <c r="A51" s="83" t="n">
        <v>50</v>
      </c>
      <c r="B51" s="83" t="s">
        <v>456</v>
      </c>
      <c r="C51" s="84" t="s">
        <v>397</v>
      </c>
      <c r="D51" s="83" t="s">
        <v>454</v>
      </c>
      <c r="E51" s="83" t="s">
        <v>319</v>
      </c>
      <c r="F51" s="83" t="s">
        <v>457</v>
      </c>
      <c r="G51" s="83" t="s">
        <v>458</v>
      </c>
      <c r="H51" s="83" t="n">
        <v>22954303</v>
      </c>
      <c r="I51" s="83"/>
      <c r="J51" s="83"/>
      <c r="K51" s="81" t="str">
        <f aca="false">_xlfn.CONCAT(C51," - ", D51," - ",E51)</f>
        <v>MANAGUA - TIPITAPA - PEDRO ARAUZ PALACIOS</v>
      </c>
    </row>
    <row r="52" customFormat="false" ht="12.8" hidden="false" customHeight="false" outlineLevel="0" collapsed="false">
      <c r="A52" s="83" t="n">
        <v>51</v>
      </c>
      <c r="B52" s="83" t="s">
        <v>459</v>
      </c>
      <c r="C52" s="84" t="s">
        <v>397</v>
      </c>
      <c r="D52" s="83" t="s">
        <v>460</v>
      </c>
      <c r="E52" s="83" t="s">
        <v>343</v>
      </c>
      <c r="F52" s="83" t="s">
        <v>461</v>
      </c>
      <c r="G52" s="83" t="s">
        <v>462</v>
      </c>
      <c r="H52" s="83" t="n">
        <v>57630190</v>
      </c>
      <c r="I52" s="83"/>
      <c r="J52" s="83"/>
      <c r="K52" s="81" t="str">
        <f aca="false">_xlfn.CONCAT(C52," - ", D52," - ",E52)</f>
        <v>MANAGUA - VILLA EL CARMEN - LUIS ABRAHAM SEQUEIRA ALFARO</v>
      </c>
    </row>
    <row r="53" customFormat="false" ht="12.8" hidden="false" customHeight="false" outlineLevel="0" collapsed="false">
      <c r="A53" s="83" t="n">
        <v>52</v>
      </c>
      <c r="B53" s="83" t="s">
        <v>335</v>
      </c>
      <c r="C53" s="85" t="s">
        <v>463</v>
      </c>
      <c r="D53" s="83" t="s">
        <v>464</v>
      </c>
      <c r="E53" s="83" t="s">
        <v>445</v>
      </c>
      <c r="F53" s="83" t="s">
        <v>465</v>
      </c>
      <c r="G53" s="83" t="s">
        <v>466</v>
      </c>
      <c r="H53" s="83" t="s">
        <v>467</v>
      </c>
      <c r="I53" s="83"/>
      <c r="J53" s="83"/>
      <c r="K53" s="81" t="str">
        <f aca="false">_xlfn.CONCAT(C53," - ", D53," - ",E53)</f>
        <v>MASAYA - LA CONCEPCION - JUAN DAVILA CERDA</v>
      </c>
    </row>
    <row r="54" customFormat="false" ht="12.8" hidden="false" customHeight="false" outlineLevel="0" collapsed="false">
      <c r="A54" s="83" t="n">
        <v>53</v>
      </c>
      <c r="B54" s="83" t="s">
        <v>340</v>
      </c>
      <c r="C54" s="84" t="s">
        <v>463</v>
      </c>
      <c r="D54" s="83" t="s">
        <v>468</v>
      </c>
      <c r="E54" s="83" t="s">
        <v>449</v>
      </c>
      <c r="F54" s="83" t="s">
        <v>469</v>
      </c>
      <c r="G54" s="83" t="s">
        <v>470</v>
      </c>
      <c r="H54" s="83" t="s">
        <v>471</v>
      </c>
      <c r="I54" s="83"/>
      <c r="J54" s="83"/>
      <c r="K54" s="81" t="str">
        <f aca="false">_xlfn.CONCAT(C54," - ", D54," - ",E54)</f>
        <v>MASAYA - MASATEPE - MANUEL SANCHEZ GARCIA</v>
      </c>
    </row>
    <row r="55" customFormat="false" ht="12.8" hidden="false" customHeight="false" outlineLevel="0" collapsed="false">
      <c r="A55" s="83" t="n">
        <v>54</v>
      </c>
      <c r="B55" s="83" t="s">
        <v>472</v>
      </c>
      <c r="C55" s="84" t="s">
        <v>463</v>
      </c>
      <c r="D55" s="83" t="s">
        <v>463</v>
      </c>
      <c r="E55" s="83" t="s">
        <v>437</v>
      </c>
      <c r="F55" s="83" t="s">
        <v>473</v>
      </c>
      <c r="G55" s="83" t="s">
        <v>474</v>
      </c>
      <c r="H55" s="83" t="s">
        <v>475</v>
      </c>
      <c r="I55" s="83"/>
      <c r="J55" s="83"/>
      <c r="K55" s="81" t="str">
        <f aca="false">_xlfn.CONCAT(C55," - ", D55," - ",E55)</f>
        <v>MASAYA - MASAYA - JUAN CARLOS HERRERA</v>
      </c>
    </row>
    <row r="56" customFormat="false" ht="12.8" hidden="false" customHeight="false" outlineLevel="0" collapsed="false">
      <c r="A56" s="83" t="n">
        <v>55</v>
      </c>
      <c r="B56" s="83" t="s">
        <v>266</v>
      </c>
      <c r="C56" s="85" t="s">
        <v>463</v>
      </c>
      <c r="D56" s="83" t="s">
        <v>476</v>
      </c>
      <c r="E56" s="83" t="s">
        <v>440</v>
      </c>
      <c r="F56" s="83" t="s">
        <v>477</v>
      </c>
      <c r="G56" s="83" t="s">
        <v>478</v>
      </c>
      <c r="H56" s="83" t="n">
        <v>88996633</v>
      </c>
      <c r="I56" s="83"/>
      <c r="J56" s="83"/>
      <c r="K56" s="81" t="str">
        <f aca="false">_xlfn.CONCAT(C56," - ", D56," - ",E56)</f>
        <v>MASAYA - NINDIRI - ULISES TAPIA ROA</v>
      </c>
    </row>
    <row r="57" customFormat="false" ht="12.8" hidden="false" customHeight="false" outlineLevel="0" collapsed="false">
      <c r="A57" s="83" t="n">
        <v>56</v>
      </c>
      <c r="B57" s="83" t="s">
        <v>261</v>
      </c>
      <c r="C57" s="84" t="s">
        <v>479</v>
      </c>
      <c r="D57" s="83" t="s">
        <v>480</v>
      </c>
      <c r="E57" s="83" t="s">
        <v>481</v>
      </c>
      <c r="F57" s="83" t="s">
        <v>482</v>
      </c>
      <c r="G57" s="83" t="s">
        <v>483</v>
      </c>
      <c r="H57" s="83"/>
      <c r="I57" s="83"/>
      <c r="J57" s="83"/>
      <c r="K57" s="81" t="str">
        <f aca="false">_xlfn.CONCAT(C57," - ", D57," - ",E57)</f>
        <v>MATAGALPA - EL TUMA LA DALIA - JACINTO HERNANDEZ</v>
      </c>
    </row>
    <row r="58" customFormat="false" ht="12.8" hidden="false" customHeight="false" outlineLevel="0" collapsed="false">
      <c r="A58" s="83" t="n">
        <v>57</v>
      </c>
      <c r="B58" s="83" t="s">
        <v>272</v>
      </c>
      <c r="C58" s="84" t="s">
        <v>479</v>
      </c>
      <c r="D58" s="83" t="s">
        <v>479</v>
      </c>
      <c r="E58" s="83" t="s">
        <v>484</v>
      </c>
      <c r="F58" s="83" t="s">
        <v>485</v>
      </c>
      <c r="G58" s="83" t="s">
        <v>486</v>
      </c>
      <c r="H58" s="83" t="n">
        <v>27725317</v>
      </c>
      <c r="I58" s="83"/>
      <c r="J58" s="83"/>
      <c r="K58" s="81" t="str">
        <f aca="false">_xlfn.CONCAT(C58," - ", D58," - ",E58)</f>
        <v>MATAGALPA - MATAGALPA - CARLOS FONSECA AMADOR</v>
      </c>
    </row>
    <row r="59" customFormat="false" ht="12.8" hidden="false" customHeight="false" outlineLevel="0" collapsed="false">
      <c r="A59" s="83" t="n">
        <v>58</v>
      </c>
      <c r="B59" s="83" t="s">
        <v>487</v>
      </c>
      <c r="C59" s="85" t="s">
        <v>479</v>
      </c>
      <c r="D59" s="83" t="s">
        <v>488</v>
      </c>
      <c r="E59" s="83" t="s">
        <v>489</v>
      </c>
      <c r="F59" s="83" t="s">
        <v>490</v>
      </c>
      <c r="G59" s="83" t="s">
        <v>491</v>
      </c>
      <c r="H59" s="83" t="s">
        <v>492</v>
      </c>
      <c r="I59" s="83"/>
      <c r="J59" s="83"/>
      <c r="K59" s="81" t="str">
        <f aca="false">_xlfn.CONCAT(C59," - ", D59," - ",E59)</f>
        <v>MATAGALPA - MATIGUAS - JOSE DE LA CRUZ VANEGAS</v>
      </c>
    </row>
    <row r="60" customFormat="false" ht="12.8" hidden="false" customHeight="false" outlineLevel="0" collapsed="false">
      <c r="A60" s="83" t="n">
        <v>59</v>
      </c>
      <c r="B60" s="83" t="s">
        <v>493</v>
      </c>
      <c r="C60" s="84" t="s">
        <v>479</v>
      </c>
      <c r="D60" s="83" t="s">
        <v>494</v>
      </c>
      <c r="E60" s="83" t="s">
        <v>495</v>
      </c>
      <c r="F60" s="83" t="s">
        <v>496</v>
      </c>
      <c r="G60" s="83" t="s">
        <v>497</v>
      </c>
      <c r="H60" s="83" t="s">
        <v>498</v>
      </c>
      <c r="I60" s="83"/>
      <c r="J60" s="83"/>
      <c r="K60" s="81" t="str">
        <f aca="false">_xlfn.CONCAT(C60," - ", D60," - ",E60)</f>
        <v>MATAGALPA - RIO BLANCO - JHONY MEZA</v>
      </c>
    </row>
    <row r="61" customFormat="false" ht="12.8" hidden="false" customHeight="false" outlineLevel="0" collapsed="false">
      <c r="A61" s="83" t="n">
        <v>60</v>
      </c>
      <c r="B61" s="83" t="s">
        <v>499</v>
      </c>
      <c r="C61" s="84" t="s">
        <v>479</v>
      </c>
      <c r="D61" s="83" t="s">
        <v>500</v>
      </c>
      <c r="E61" s="83" t="s">
        <v>501</v>
      </c>
      <c r="F61" s="83" t="s">
        <v>502</v>
      </c>
      <c r="G61" s="83" t="s">
        <v>503</v>
      </c>
      <c r="H61" s="83" t="s">
        <v>504</v>
      </c>
      <c r="I61" s="83"/>
      <c r="J61" s="83"/>
      <c r="K61" s="81" t="str">
        <f aca="false">_xlfn.CONCAT(C61," - ", D61," - ",E61)</f>
        <v>MATAGALPA - SEBACO - JUAN DE LA CRUZ PINEDA LAGUNA</v>
      </c>
    </row>
    <row r="62" customFormat="false" ht="12.8" hidden="false" customHeight="false" outlineLevel="0" collapsed="false">
      <c r="A62" s="83" t="n">
        <v>61</v>
      </c>
      <c r="B62" s="83" t="s">
        <v>505</v>
      </c>
      <c r="C62" s="84" t="s">
        <v>506</v>
      </c>
      <c r="D62" s="83" t="s">
        <v>507</v>
      </c>
      <c r="E62" s="83" t="s">
        <v>381</v>
      </c>
      <c r="F62" s="83" t="s">
        <v>508</v>
      </c>
      <c r="G62" s="83" t="s">
        <v>509</v>
      </c>
      <c r="H62" s="83" t="n">
        <v>27352363</v>
      </c>
      <c r="I62" s="83"/>
      <c r="J62" s="83"/>
      <c r="K62" s="81" t="str">
        <f aca="false">_xlfn.CONCAT(C62," - ", D62," - ",E62)</f>
        <v>NUEVA SEGOVIA - EL JICARO - HERMANOS PALMA LOPEZ</v>
      </c>
    </row>
    <row r="63" customFormat="false" ht="12.8" hidden="false" customHeight="false" outlineLevel="0" collapsed="false">
      <c r="A63" s="83" t="n">
        <v>62</v>
      </c>
      <c r="B63" s="83" t="s">
        <v>244</v>
      </c>
      <c r="C63" s="85" t="s">
        <v>506</v>
      </c>
      <c r="D63" s="83" t="s">
        <v>510</v>
      </c>
      <c r="E63" s="83" t="s">
        <v>376</v>
      </c>
      <c r="F63" s="83" t="s">
        <v>511</v>
      </c>
      <c r="G63" s="83" t="s">
        <v>512</v>
      </c>
      <c r="H63" s="83" t="s">
        <v>513</v>
      </c>
      <c r="I63" s="83"/>
      <c r="J63" s="83"/>
      <c r="K63" s="81" t="str">
        <f aca="false">_xlfn.CONCAT(C63," - ", D63," - ",E63)</f>
        <v>NUEVA SEGOVIA - JALAPA - LAUREANO MAIRENA</v>
      </c>
    </row>
    <row r="64" customFormat="false" ht="12.8" hidden="false" customHeight="false" outlineLevel="0" collapsed="false">
      <c r="A64" s="83" t="n">
        <v>63</v>
      </c>
      <c r="B64" s="83" t="s">
        <v>250</v>
      </c>
      <c r="C64" s="84" t="s">
        <v>506</v>
      </c>
      <c r="D64" s="83" t="s">
        <v>514</v>
      </c>
      <c r="E64" s="83" t="s">
        <v>370</v>
      </c>
      <c r="F64" s="83" t="s">
        <v>515</v>
      </c>
      <c r="G64" s="83" t="s">
        <v>516</v>
      </c>
      <c r="H64" s="83" t="n">
        <v>27322308</v>
      </c>
      <c r="I64" s="83"/>
      <c r="J64" s="83"/>
      <c r="K64" s="81" t="str">
        <f aca="false">_xlfn.CONCAT(C64," - ", D64," - ",E64)</f>
        <v>NUEVA SEGOVIA - OCOTAL - HEROES Y MARTIRES DE NUEVA SEGOVIA</v>
      </c>
    </row>
    <row r="65" customFormat="false" ht="12.8" hidden="false" customHeight="false" outlineLevel="0" collapsed="false">
      <c r="A65" s="83" t="n">
        <v>64</v>
      </c>
      <c r="B65" s="83" t="s">
        <v>255</v>
      </c>
      <c r="C65" s="84" t="s">
        <v>506</v>
      </c>
      <c r="D65" s="83" t="s">
        <v>517</v>
      </c>
      <c r="E65" s="83" t="s">
        <v>387</v>
      </c>
      <c r="F65" s="83" t="s">
        <v>518</v>
      </c>
      <c r="G65" s="83" t="s">
        <v>519</v>
      </c>
      <c r="H65" s="83" t="n">
        <v>27355123</v>
      </c>
      <c r="I65" s="83"/>
      <c r="J65" s="83"/>
      <c r="K65" s="81" t="str">
        <f aca="false">_xlfn.CONCAT(C65," - ", D65," - ",E65)</f>
        <v>NUEVA SEGOVIA - QUILALI - HEROES Y MARTIRES DEL COCO</v>
      </c>
    </row>
    <row r="66" customFormat="false" ht="12.8" hidden="false" customHeight="false" outlineLevel="0" collapsed="false">
      <c r="A66" s="83" t="n">
        <v>65</v>
      </c>
      <c r="B66" s="83" t="s">
        <v>520</v>
      </c>
      <c r="C66" s="84" t="s">
        <v>521</v>
      </c>
      <c r="D66" s="83" t="s">
        <v>522</v>
      </c>
      <c r="E66" s="83" t="s">
        <v>523</v>
      </c>
      <c r="F66" s="83" t="s">
        <v>524</v>
      </c>
      <c r="G66" s="83" t="s">
        <v>525</v>
      </c>
      <c r="H66" s="83" t="s">
        <v>526</v>
      </c>
      <c r="I66" s="83"/>
      <c r="J66" s="83"/>
      <c r="K66" s="81" t="str">
        <f aca="false">_xlfn.CONCAT(C66," - ", D66," - ",E66)</f>
        <v>RACCN - BONANZA - CESAR AUGUSTO CASTILLO RAMIREZ</v>
      </c>
    </row>
    <row r="67" customFormat="false" ht="12.8" hidden="false" customHeight="false" outlineLevel="0" collapsed="false">
      <c r="A67" s="83" t="n">
        <v>66</v>
      </c>
      <c r="B67" s="83" t="s">
        <v>305</v>
      </c>
      <c r="C67" s="85" t="s">
        <v>521</v>
      </c>
      <c r="D67" s="83" t="s">
        <v>527</v>
      </c>
      <c r="E67" s="83" t="s">
        <v>528</v>
      </c>
      <c r="F67" s="83" t="s">
        <v>529</v>
      </c>
      <c r="G67" s="83" t="s">
        <v>530</v>
      </c>
      <c r="H67" s="83" t="s">
        <v>531</v>
      </c>
      <c r="I67" s="83"/>
      <c r="J67" s="83"/>
      <c r="K67" s="81" t="str">
        <f aca="false">_xlfn.CONCAT(C67," - ", D67," - ",E67)</f>
        <v>RACCN - PUERTO CABEZAS - DANIEL ADOLFO ROSSMAN TEJADA</v>
      </c>
    </row>
    <row r="68" customFormat="false" ht="12.8" hidden="false" customHeight="false" outlineLevel="0" collapsed="false">
      <c r="A68" s="83" t="n">
        <v>67</v>
      </c>
      <c r="B68" s="83" t="s">
        <v>316</v>
      </c>
      <c r="C68" s="84" t="s">
        <v>521</v>
      </c>
      <c r="D68" s="83" t="s">
        <v>532</v>
      </c>
      <c r="E68" s="83" t="s">
        <v>533</v>
      </c>
      <c r="F68" s="83" t="s">
        <v>534</v>
      </c>
      <c r="G68" s="83" t="s">
        <v>535</v>
      </c>
      <c r="H68" s="83" t="s">
        <v>536</v>
      </c>
      <c r="I68" s="83"/>
      <c r="J68" s="83"/>
      <c r="K68" s="81" t="str">
        <f aca="false">_xlfn.CONCAT(C68," - ", D68," - ",E68)</f>
        <v>RACCN - ROSITA - HEROES Y MARTIRES DE LA RAMPLA</v>
      </c>
    </row>
    <row r="69" customFormat="false" ht="12.8" hidden="false" customHeight="false" outlineLevel="0" collapsed="false">
      <c r="A69" s="83" t="n">
        <v>68</v>
      </c>
      <c r="B69" s="83" t="s">
        <v>311</v>
      </c>
      <c r="C69" s="84" t="s">
        <v>521</v>
      </c>
      <c r="D69" s="83" t="s">
        <v>537</v>
      </c>
      <c r="E69" s="83" t="s">
        <v>538</v>
      </c>
      <c r="F69" s="83" t="s">
        <v>539</v>
      </c>
      <c r="G69" s="83" t="s">
        <v>540</v>
      </c>
      <c r="H69" s="83" t="s">
        <v>541</v>
      </c>
      <c r="I69" s="83"/>
      <c r="J69" s="83"/>
      <c r="K69" s="81" t="str">
        <f aca="false">_xlfn.CONCAT(C69," - ", D69," - ",E69)</f>
        <v>RACCN - SIUNA - EUGENIO MARTIN CENTENO LOPEZ</v>
      </c>
    </row>
    <row r="70" customFormat="false" ht="12.8" hidden="false" customHeight="false" outlineLevel="0" collapsed="false">
      <c r="A70" s="83" t="n">
        <v>69</v>
      </c>
      <c r="B70" s="83" t="s">
        <v>484</v>
      </c>
      <c r="C70" s="85" t="s">
        <v>521</v>
      </c>
      <c r="D70" s="83" t="s">
        <v>542</v>
      </c>
      <c r="E70" s="83" t="s">
        <v>543</v>
      </c>
      <c r="F70" s="83" t="s">
        <v>544</v>
      </c>
      <c r="G70" s="83" t="s">
        <v>545</v>
      </c>
      <c r="H70" s="83" t="n">
        <v>57682868</v>
      </c>
      <c r="I70" s="83"/>
      <c r="J70" s="83"/>
      <c r="K70" s="81" t="str">
        <f aca="false">_xlfn.CONCAT(C70," - ", D70," - ",E70)</f>
        <v>RACCN - WASLALA - FELIPE NERY HERRERA GARCIA</v>
      </c>
    </row>
    <row r="71" customFormat="false" ht="12.8" hidden="false" customHeight="false" outlineLevel="0" collapsed="false">
      <c r="A71" s="83" t="n">
        <v>70</v>
      </c>
      <c r="B71" s="83" t="s">
        <v>501</v>
      </c>
      <c r="C71" s="84" t="s">
        <v>521</v>
      </c>
      <c r="D71" s="83" t="s">
        <v>546</v>
      </c>
      <c r="E71" s="83" t="s">
        <v>547</v>
      </c>
      <c r="F71" s="83" t="s">
        <v>548</v>
      </c>
      <c r="G71" s="83" t="s">
        <v>549</v>
      </c>
      <c r="H71" s="83" t="n">
        <v>86330176</v>
      </c>
      <c r="I71" s="83"/>
      <c r="J71" s="83"/>
      <c r="K71" s="81" t="str">
        <f aca="false">_xlfn.CONCAT(C71," - ", D71," - ",E71)</f>
        <v>RACCN - WASPAN - GABRIEL BELL WILSON</v>
      </c>
    </row>
    <row r="72" customFormat="false" ht="12.8" hidden="false" customHeight="false" outlineLevel="0" collapsed="false">
      <c r="A72" s="83" t="n">
        <v>71</v>
      </c>
      <c r="B72" s="83" t="s">
        <v>495</v>
      </c>
      <c r="C72" s="84" t="s">
        <v>550</v>
      </c>
      <c r="D72" s="83" t="s">
        <v>551</v>
      </c>
      <c r="E72" s="83" t="s">
        <v>552</v>
      </c>
      <c r="F72" s="83" t="s">
        <v>553</v>
      </c>
      <c r="G72" s="83" t="s">
        <v>554</v>
      </c>
      <c r="H72" s="83" t="n">
        <v>25722939</v>
      </c>
      <c r="I72" s="83"/>
      <c r="J72" s="83"/>
      <c r="K72" s="81" t="str">
        <f aca="false">_xlfn.CONCAT(C72," - ", D72," - ",E72)</f>
        <v>RACCS - BLUEFIELDS - ENRIQUE CAMPBELL HOOKER</v>
      </c>
    </row>
    <row r="73" customFormat="false" ht="12.8" hidden="false" customHeight="false" outlineLevel="0" collapsed="false">
      <c r="A73" s="83" t="n">
        <v>72</v>
      </c>
      <c r="B73" s="83" t="s">
        <v>555</v>
      </c>
      <c r="C73" s="84" t="s">
        <v>550</v>
      </c>
      <c r="D73" s="83" t="s">
        <v>556</v>
      </c>
      <c r="E73" s="83" t="s">
        <v>557</v>
      </c>
      <c r="F73" s="83" t="s">
        <v>482</v>
      </c>
      <c r="G73" s="83" t="s">
        <v>558</v>
      </c>
      <c r="H73" s="83" t="n">
        <v>25170017</v>
      </c>
      <c r="I73" s="83"/>
      <c r="J73" s="83"/>
      <c r="K73" s="81" t="str">
        <f aca="false">_xlfn.CONCAT(C73," - ", D73," - ",E73)</f>
        <v>RACCS - EL RAMA - OSCAR EFRAIN BRENES TERAN</v>
      </c>
    </row>
    <row r="74" customFormat="false" ht="12.8" hidden="false" customHeight="false" outlineLevel="0" collapsed="false">
      <c r="A74" s="83" t="n">
        <v>73</v>
      </c>
      <c r="B74" s="83" t="s">
        <v>559</v>
      </c>
      <c r="C74" s="84" t="s">
        <v>550</v>
      </c>
      <c r="D74" s="83" t="s">
        <v>560</v>
      </c>
      <c r="E74" s="83" t="s">
        <v>561</v>
      </c>
      <c r="F74" s="83" t="s">
        <v>562</v>
      </c>
      <c r="G74" s="83" t="s">
        <v>563</v>
      </c>
      <c r="H74" s="83" t="s">
        <v>564</v>
      </c>
      <c r="I74" s="83"/>
      <c r="J74" s="83"/>
      <c r="K74" s="81" t="str">
        <f aca="false">_xlfn.CONCAT(C74," - ", D74," - ",E74)</f>
        <v>RACCS - KUKRA HILL - ARTURO TRILANY ALLEN CUNNINGHAM</v>
      </c>
    </row>
    <row r="75" customFormat="false" ht="12.8" hidden="false" customHeight="false" outlineLevel="0" collapsed="false">
      <c r="A75" s="83" t="n">
        <v>74</v>
      </c>
      <c r="B75" s="83" t="s">
        <v>481</v>
      </c>
      <c r="C75" s="84" t="s">
        <v>550</v>
      </c>
      <c r="D75" s="83" t="s">
        <v>565</v>
      </c>
      <c r="E75" s="83" t="s">
        <v>566</v>
      </c>
      <c r="F75" s="83" t="s">
        <v>567</v>
      </c>
      <c r="G75" s="83" t="s">
        <v>568</v>
      </c>
      <c r="H75" s="83" t="n">
        <v>25750008</v>
      </c>
      <c r="I75" s="83"/>
      <c r="J75" s="83"/>
      <c r="K75" s="81" t="str">
        <f aca="false">_xlfn.CONCAT(C75," - ", D75," - ",E75)</f>
        <v>RACCS - NUEVA GUINEA - AMED CAMPOS COREA</v>
      </c>
    </row>
    <row r="76" customFormat="false" ht="12.8" hidden="false" customHeight="false" outlineLevel="0" collapsed="false">
      <c r="A76" s="83" t="n">
        <v>75</v>
      </c>
      <c r="B76" s="83" t="s">
        <v>489</v>
      </c>
      <c r="C76" s="84" t="s">
        <v>569</v>
      </c>
      <c r="D76" s="83" t="s">
        <v>570</v>
      </c>
      <c r="E76" s="83" t="s">
        <v>571</v>
      </c>
      <c r="F76" s="83" t="s">
        <v>572</v>
      </c>
      <c r="G76" s="83" t="s">
        <v>573</v>
      </c>
      <c r="H76" s="83" t="n">
        <v>25830339</v>
      </c>
      <c r="I76" s="83"/>
      <c r="J76" s="83"/>
      <c r="K76" s="81" t="str">
        <f aca="false">_xlfn.CONCAT(C76," - ", D76," - ",E76)</f>
        <v>RIO SAN JUAN - SAN CARLOS - ROBERTO CENTENO PICHARDO</v>
      </c>
    </row>
    <row r="77" customFormat="false" ht="12.8" hidden="false" customHeight="false" outlineLevel="0" collapsed="false">
      <c r="A77" s="83" t="n">
        <v>76</v>
      </c>
      <c r="B77" s="83" t="s">
        <v>574</v>
      </c>
      <c r="C77" s="84" t="s">
        <v>575</v>
      </c>
      <c r="D77" s="83" t="s">
        <v>576</v>
      </c>
      <c r="E77" s="83" t="s">
        <v>499</v>
      </c>
      <c r="F77" s="83" t="s">
        <v>577</v>
      </c>
      <c r="G77" s="83" t="s">
        <v>578</v>
      </c>
      <c r="H77" s="83" t="n">
        <v>82297285</v>
      </c>
      <c r="I77" s="83"/>
      <c r="J77" s="83"/>
      <c r="K77" s="81" t="str">
        <f aca="false">_xlfn.CONCAT(C77," - ", D77," - ",E77)</f>
        <v>RIVAS - ALTAGRACIA - HEROES Y MARTIRES DE ALTAGRACIA</v>
      </c>
    </row>
    <row r="78" customFormat="false" ht="12.8" hidden="false" customHeight="false" outlineLevel="0" collapsed="false">
      <c r="A78" s="83" t="n">
        <v>77</v>
      </c>
      <c r="B78" s="83" t="s">
        <v>350</v>
      </c>
      <c r="C78" s="85" t="s">
        <v>575</v>
      </c>
      <c r="D78" s="83" t="s">
        <v>575</v>
      </c>
      <c r="E78" s="83" t="s">
        <v>487</v>
      </c>
      <c r="F78" s="83" t="s">
        <v>283</v>
      </c>
      <c r="G78" s="83" t="s">
        <v>579</v>
      </c>
      <c r="H78" s="83" t="n">
        <v>25633952</v>
      </c>
      <c r="I78" s="83"/>
      <c r="J78" s="83"/>
      <c r="K78" s="81" t="str">
        <f aca="false">_xlfn.CONCAT(C78," - ", D78," - ",E78)</f>
        <v>RIVAS - RIVAS - HERMANOS CASANOVA FUERTES</v>
      </c>
    </row>
    <row r="79" customFormat="false" ht="12.8" hidden="false" customHeight="false" outlineLevel="0" collapsed="false">
      <c r="A79" s="83" t="n">
        <v>78</v>
      </c>
      <c r="B79" s="83" t="s">
        <v>346</v>
      </c>
      <c r="C79" s="84" t="s">
        <v>575</v>
      </c>
      <c r="D79" s="83" t="s">
        <v>580</v>
      </c>
      <c r="E79" s="83" t="s">
        <v>505</v>
      </c>
      <c r="F79" s="83" t="s">
        <v>581</v>
      </c>
      <c r="G79" s="83" t="s">
        <v>582</v>
      </c>
      <c r="H79" s="83" t="n">
        <v>88258956</v>
      </c>
      <c r="I79" s="83"/>
      <c r="J79" s="83"/>
      <c r="K79" s="81" t="str">
        <f aca="false">_xlfn.CONCAT(C79," - ", D79," - ",E79)</f>
        <v>RIVAS - SAN JUAN DEL SUR - GASPAR GARCIA LAVIANA</v>
      </c>
    </row>
    <row r="80" customFormat="false" ht="12.8" hidden="false" customHeight="false" outlineLevel="0" collapsed="false">
      <c r="A80" s="83" t="n">
        <v>79</v>
      </c>
      <c r="B80" s="83" t="s">
        <v>583</v>
      </c>
      <c r="C80" s="84" t="s">
        <v>575</v>
      </c>
      <c r="D80" s="83" t="s">
        <v>584</v>
      </c>
      <c r="E80" s="83" t="s">
        <v>493</v>
      </c>
      <c r="F80" s="83" t="s">
        <v>572</v>
      </c>
      <c r="G80" s="83" t="s">
        <v>585</v>
      </c>
      <c r="H80" s="83" t="n">
        <v>83961547</v>
      </c>
      <c r="I80" s="83"/>
      <c r="J80" s="83"/>
      <c r="K80" s="81" t="str">
        <f aca="false">_xlfn.CONCAT(C80," - ", D80," - ",E80)</f>
        <v>RIVAS - TOLA - JOSE HORACIO GALO</v>
      </c>
    </row>
    <row r="81" customFormat="false" ht="12.8" hidden="false" customHeight="false" outlineLevel="0" collapsed="false">
      <c r="A81" s="83" t="n">
        <v>80</v>
      </c>
      <c r="B81" s="83" t="s">
        <v>586</v>
      </c>
      <c r="C81" s="84"/>
      <c r="D81" s="83"/>
      <c r="E81" s="83"/>
      <c r="F81" s="83"/>
      <c r="G81" s="83"/>
      <c r="H81" s="83"/>
      <c r="I81" s="83"/>
      <c r="J81" s="83"/>
    </row>
    <row r="82" customFormat="false" ht="12.8" hidden="false" customHeight="false" outlineLevel="0" collapsed="false">
      <c r="A82" s="83" t="n">
        <v>81</v>
      </c>
      <c r="B82" s="83" t="s">
        <v>587</v>
      </c>
      <c r="C82" s="84"/>
      <c r="D82" s="83"/>
      <c r="E82" s="83"/>
      <c r="F82" s="83"/>
      <c r="G82" s="83"/>
      <c r="H82" s="83"/>
      <c r="I82" s="83"/>
      <c r="J82" s="83"/>
    </row>
    <row r="83" customFormat="false" ht="12.8" hidden="false" customHeight="false" outlineLevel="0" collapsed="false">
      <c r="A83" s="83" t="n">
        <v>82</v>
      </c>
      <c r="B83" s="83" t="s">
        <v>355</v>
      </c>
      <c r="C83" s="84"/>
      <c r="D83" s="83"/>
      <c r="E83" s="83"/>
      <c r="F83" s="83"/>
      <c r="G83" s="83"/>
      <c r="H83" s="83"/>
      <c r="I83" s="83"/>
      <c r="J83" s="83"/>
    </row>
    <row r="84" customFormat="false" ht="12.8" hidden="false" customHeight="false" outlineLevel="0" collapsed="false">
      <c r="A84" s="83" t="n">
        <v>83</v>
      </c>
      <c r="B84" s="83" t="s">
        <v>528</v>
      </c>
      <c r="C84" s="85"/>
      <c r="D84" s="83"/>
      <c r="E84" s="83"/>
      <c r="F84" s="83"/>
      <c r="G84" s="83"/>
      <c r="H84" s="83"/>
      <c r="I84" s="83"/>
      <c r="J84" s="83"/>
    </row>
    <row r="85" customFormat="false" ht="12.8" hidden="false" customHeight="false" outlineLevel="0" collapsed="false">
      <c r="A85" s="83" t="n">
        <v>84</v>
      </c>
      <c r="B85" s="83" t="s">
        <v>547</v>
      </c>
      <c r="C85" s="84"/>
      <c r="D85" s="83"/>
      <c r="E85" s="83"/>
      <c r="F85" s="83"/>
      <c r="G85" s="83"/>
      <c r="H85" s="83"/>
      <c r="I85" s="83"/>
      <c r="J85" s="83"/>
    </row>
    <row r="86" customFormat="false" ht="12.8" hidden="false" customHeight="false" outlineLevel="0" collapsed="false">
      <c r="A86" s="83" t="n">
        <v>85</v>
      </c>
      <c r="B86" s="83" t="s">
        <v>538</v>
      </c>
      <c r="C86" s="84"/>
      <c r="D86" s="83"/>
      <c r="E86" s="83"/>
      <c r="F86" s="83"/>
      <c r="G86" s="83"/>
      <c r="H86" s="83"/>
      <c r="I86" s="83"/>
      <c r="J86" s="83"/>
    </row>
    <row r="87" customFormat="false" ht="12.8" hidden="false" customHeight="false" outlineLevel="0" collapsed="false">
      <c r="A87" s="83" t="n">
        <v>86</v>
      </c>
      <c r="B87" s="83" t="s">
        <v>533</v>
      </c>
      <c r="C87" s="84"/>
      <c r="D87" s="83"/>
      <c r="E87" s="83"/>
      <c r="F87" s="83"/>
      <c r="G87" s="83"/>
      <c r="H87" s="83"/>
      <c r="I87" s="83"/>
      <c r="J87" s="83"/>
    </row>
    <row r="88" customFormat="false" ht="12.8" hidden="false" customHeight="false" outlineLevel="0" collapsed="false">
      <c r="A88" s="83" t="n">
        <v>87</v>
      </c>
      <c r="B88" s="83" t="s">
        <v>523</v>
      </c>
      <c r="C88" s="84"/>
      <c r="D88" s="83"/>
      <c r="E88" s="83"/>
      <c r="F88" s="83"/>
      <c r="G88" s="83"/>
      <c r="H88" s="83"/>
      <c r="I88" s="83"/>
      <c r="J88" s="83"/>
    </row>
    <row r="89" customFormat="false" ht="12.8" hidden="false" customHeight="false" outlineLevel="0" collapsed="false">
      <c r="A89" s="83" t="n">
        <v>88</v>
      </c>
      <c r="B89" s="83" t="s">
        <v>543</v>
      </c>
      <c r="C89" s="84"/>
      <c r="D89" s="83"/>
      <c r="E89" s="83"/>
      <c r="F89" s="83"/>
      <c r="G89" s="83"/>
      <c r="H89" s="83"/>
      <c r="I89" s="83"/>
      <c r="J89" s="83"/>
    </row>
    <row r="90" customFormat="false" ht="12.8" hidden="false" customHeight="false" outlineLevel="0" collapsed="false">
      <c r="A90" s="83" t="n">
        <v>89</v>
      </c>
      <c r="B90" s="83" t="s">
        <v>557</v>
      </c>
      <c r="C90" s="85"/>
      <c r="D90" s="83"/>
      <c r="E90" s="83"/>
      <c r="F90" s="83"/>
      <c r="G90" s="83"/>
      <c r="H90" s="83"/>
      <c r="I90" s="83"/>
      <c r="J90" s="83"/>
    </row>
    <row r="91" customFormat="false" ht="12.8" hidden="false" customHeight="false" outlineLevel="0" collapsed="false">
      <c r="A91" s="83" t="n">
        <v>90</v>
      </c>
      <c r="B91" s="83" t="s">
        <v>588</v>
      </c>
      <c r="C91" s="84"/>
      <c r="D91" s="83"/>
      <c r="E91" s="83"/>
      <c r="F91" s="83"/>
      <c r="G91" s="83"/>
      <c r="H91" s="83"/>
      <c r="I91" s="83"/>
      <c r="J91" s="83"/>
    </row>
    <row r="92" customFormat="false" ht="12.8" hidden="false" customHeight="false" outlineLevel="0" collapsed="false">
      <c r="A92" s="83" t="n">
        <v>91</v>
      </c>
      <c r="B92" s="83" t="s">
        <v>566</v>
      </c>
      <c r="C92" s="84"/>
      <c r="D92" s="83"/>
      <c r="E92" s="83"/>
      <c r="F92" s="83"/>
      <c r="G92" s="83"/>
      <c r="H92" s="83"/>
      <c r="I92" s="83"/>
      <c r="J92" s="83"/>
    </row>
    <row r="93" customFormat="false" ht="12.8" hidden="false" customHeight="false" outlineLevel="0" collapsed="false">
      <c r="A93" s="83" t="n">
        <v>92</v>
      </c>
      <c r="B93" s="83" t="s">
        <v>552</v>
      </c>
      <c r="C93" s="84"/>
      <c r="D93" s="83"/>
      <c r="E93" s="83"/>
      <c r="F93" s="83"/>
      <c r="G93" s="83"/>
      <c r="H93" s="83"/>
      <c r="I93" s="83"/>
      <c r="J93" s="83"/>
    </row>
    <row r="94" customFormat="false" ht="12.8" hidden="false" customHeight="false" outlineLevel="0" collapsed="false">
      <c r="A94" s="83" t="n">
        <v>93</v>
      </c>
      <c r="B94" s="83" t="s">
        <v>561</v>
      </c>
      <c r="C94" s="84"/>
      <c r="D94" s="83"/>
      <c r="E94" s="83"/>
      <c r="F94" s="83"/>
      <c r="G94" s="83"/>
      <c r="H94" s="83"/>
      <c r="I94" s="83"/>
      <c r="J94" s="83"/>
    </row>
    <row r="95" customFormat="false" ht="12.8" hidden="false" customHeight="false" outlineLevel="0" collapsed="false">
      <c r="A95" s="83" t="n">
        <v>94</v>
      </c>
      <c r="B95" s="83" t="s">
        <v>571</v>
      </c>
      <c r="C95" s="85"/>
      <c r="D95" s="83"/>
      <c r="E95" s="83"/>
      <c r="F95" s="83"/>
      <c r="G95" s="83"/>
      <c r="H95" s="83"/>
      <c r="I95" s="83"/>
      <c r="J95" s="83"/>
    </row>
    <row r="96" customFormat="false" ht="12.8" hidden="false" customHeight="false" outlineLevel="0" collapsed="false">
      <c r="A96" s="83" t="n">
        <v>95</v>
      </c>
      <c r="B96" s="83" t="s">
        <v>589</v>
      </c>
      <c r="C96" s="84"/>
      <c r="D96" s="83"/>
      <c r="E96" s="83"/>
      <c r="F96" s="83"/>
      <c r="G96" s="83"/>
      <c r="H96" s="83"/>
      <c r="I96" s="83"/>
      <c r="J96" s="83"/>
    </row>
  </sheetData>
  <sheetProtection sheet="true" objects="true" scenarios="true"/>
  <autoFilter ref="D1:K96"/>
  <printOptions headings="false" gridLines="false" gridLinesSet="true" horizontalCentered="true" verticalCentered="true"/>
  <pageMargins left="0.196527777777778" right="0.196527777777778" top="0.196527777777778" bottom="0.1965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10499</TotalTime>
  <Application>LibreOffice/25.8.4.2$Linux_X86_64 LibreOffice_project/290daaa01b999472f0c7a3890eb6a550fd74c6df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2025-08-20T22:26:46Z</dcterms:created>
  <dc:creator/>
  <dc:description/>
  <dc:language>es-NI</dc:language>
  <cp:lastModifiedBy>Yesly Mora</cp:lastModifiedBy>
  <cp:lastPrinted>2025-11-11T14:33:05Z</cp:lastPrinted>
  <dcterms:modified xsi:type="dcterms:W3CDTF">2026-02-16T07:48:33Z</dcterms:modified>
  <cp:revision>839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